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conomie" sheetId="1" r:id="rId4"/>
    <sheet state="visible" name="santé.csv" sheetId="2" r:id="rId5"/>
    <sheet state="visible" name="continents.csv" sheetId="3" r:id="rId6"/>
    <sheet state="visible" name="pays.csv" sheetId="4" r:id="rId7"/>
    <sheet state="visible" name="GraphiquesDessais" sheetId="5" r:id="rId8"/>
    <sheet state="visible" name="Base" sheetId="6" r:id="rId9"/>
    <sheet state="visible" name="Infos" sheetId="7" r:id="rId10"/>
    <sheet state="visible" name="Idées de requetes" sheetId="8" r:id="rId11"/>
    <sheet state="visible" name="Sources" sheetId="9" r:id="rId12"/>
    <sheet state="visible" name="world_population.csv" sheetId="10" r:id="rId13"/>
    <sheet state="visible" name="Life_expectancy.csv" sheetId="11" r:id="rId14"/>
  </sheets>
  <definedNames>
    <definedName name="tabEconomie">economie!$A$1:$N$2891</definedName>
    <definedName name="tabExpectancy">Life_expectancy.csv!$A$1:$T$2939</definedName>
    <definedName name="tabWorldPop">world_population.csv!$A$2:$O$236</definedName>
    <definedName name="tabPays">pays.csv!$A$2:$B$235</definedName>
    <definedName name="tabContinent">continents.csv!$A$2:$B$8</definedName>
  </definedNames>
  <calcPr/>
</workbook>
</file>

<file path=xl/sharedStrings.xml><?xml version="1.0" encoding="utf-8"?>
<sst xmlns="http://schemas.openxmlformats.org/spreadsheetml/2006/main" count="42278" uniqueCount="7505">
  <si>
    <t>Pays</t>
  </si>
  <si>
    <t>Annee</t>
  </si>
  <si>
    <t>Continents</t>
  </si>
  <si>
    <t>Statuts</t>
  </si>
  <si>
    <t>Pourcentage_de_depense</t>
  </si>
  <si>
    <t>Depenses_totales</t>
  </si>
  <si>
    <t>PIB</t>
  </si>
  <si>
    <t>Population</t>
  </si>
  <si>
    <t>Scolarite</t>
  </si>
  <si>
    <t>Superficie</t>
  </si>
  <si>
    <t>Densite_km2</t>
  </si>
  <si>
    <t>Taux_croissance</t>
  </si>
  <si>
    <t>Pourcentage_pop_mondiale</t>
  </si>
  <si>
    <t>Developing</t>
  </si>
  <si>
    <t>71.2796236</t>
  </si>
  <si>
    <t>8.16</t>
  </si>
  <si>
    <t>584.25921</t>
  </si>
  <si>
    <t>73.5235817</t>
  </si>
  <si>
    <t>8.18</t>
  </si>
  <si>
    <t>612.696514</t>
  </si>
  <si>
    <t>73.2192427</t>
  </si>
  <si>
    <t>8.13</t>
  </si>
  <si>
    <t>631.744976</t>
  </si>
  <si>
    <t>78.1842153</t>
  </si>
  <si>
    <t>8.52</t>
  </si>
  <si>
    <t>669.959</t>
  </si>
  <si>
    <t>7.0971087</t>
  </si>
  <si>
    <t>7.87</t>
  </si>
  <si>
    <t>63.537231</t>
  </si>
  <si>
    <t>79.6793674</t>
  </si>
  <si>
    <t>553.32894</t>
  </si>
  <si>
    <t>56.7622168</t>
  </si>
  <si>
    <t>9.42</t>
  </si>
  <si>
    <t>445.893298</t>
  </si>
  <si>
    <t>25.8739254</t>
  </si>
  <si>
    <t>8.33</t>
  </si>
  <si>
    <t>373.361116</t>
  </si>
  <si>
    <t>10.910156</t>
  </si>
  <si>
    <t>6.73</t>
  </si>
  <si>
    <t>369.835796</t>
  </si>
  <si>
    <t>17.1715175</t>
  </si>
  <si>
    <t>7.43</t>
  </si>
  <si>
    <t>272.56377</t>
  </si>
  <si>
    <t>1.38864773</t>
  </si>
  <si>
    <t>25.2941299</t>
  </si>
  <si>
    <t>15.2960664</t>
  </si>
  <si>
    <t>8.79</t>
  </si>
  <si>
    <t>219.141353</t>
  </si>
  <si>
    <t>11.0890527</t>
  </si>
  <si>
    <t>8.82</t>
  </si>
  <si>
    <t>198.728544</t>
  </si>
  <si>
    <t>16.8873509</t>
  </si>
  <si>
    <t>7.76</t>
  </si>
  <si>
    <t>187.84595</t>
  </si>
  <si>
    <t>10.5747282</t>
  </si>
  <si>
    <t>117.49698</t>
  </si>
  <si>
    <t>10.42496</t>
  </si>
  <si>
    <t>114.56</t>
  </si>
  <si>
    <t>364.975229</t>
  </si>
  <si>
    <t>3954.22783</t>
  </si>
  <si>
    <t>428.749067</t>
  </si>
  <si>
    <t>5.88</t>
  </si>
  <si>
    <t>4575.76379</t>
  </si>
  <si>
    <t>430.876979</t>
  </si>
  <si>
    <t>5.66</t>
  </si>
  <si>
    <t>4414.72314</t>
  </si>
  <si>
    <t>412.443356</t>
  </si>
  <si>
    <t>5.59</t>
  </si>
  <si>
    <t>4247.61438</t>
  </si>
  <si>
    <t>437.0621</t>
  </si>
  <si>
    <t>5.71</t>
  </si>
  <si>
    <t>4437.17868</t>
  </si>
  <si>
    <t>41.8227572</t>
  </si>
  <si>
    <t>5.34</t>
  </si>
  <si>
    <t>494.358832</t>
  </si>
  <si>
    <t>348.055952</t>
  </si>
  <si>
    <t>5.79</t>
  </si>
  <si>
    <t>4114.13655</t>
  </si>
  <si>
    <t>36.6220685</t>
  </si>
  <si>
    <t>5.87</t>
  </si>
  <si>
    <t>437.539647</t>
  </si>
  <si>
    <t>32.2465523</t>
  </si>
  <si>
    <t>363.13685</t>
  </si>
  <si>
    <t>3.3021542</t>
  </si>
  <si>
    <t>5.86</t>
  </si>
  <si>
    <t>35.1293</t>
  </si>
  <si>
    <t>26.9931214</t>
  </si>
  <si>
    <t>279.142931</t>
  </si>
  <si>
    <t>221.8428</t>
  </si>
  <si>
    <t>6.38</t>
  </si>
  <si>
    <t>2416.58824</t>
  </si>
  <si>
    <t>14.7192888</t>
  </si>
  <si>
    <t>6.27</t>
  </si>
  <si>
    <t>189.681557</t>
  </si>
  <si>
    <t>104.516916</t>
  </si>
  <si>
    <t>1453.64278</t>
  </si>
  <si>
    <t>96.2055708</t>
  </si>
  <si>
    <t>1326.97339</t>
  </si>
  <si>
    <t>91.7115405</t>
  </si>
  <si>
    <t>6.26</t>
  </si>
  <si>
    <t>1175.78898</t>
  </si>
  <si>
    <t>4132.76292</t>
  </si>
  <si>
    <t>54.2373183</t>
  </si>
  <si>
    <t>7.21</t>
  </si>
  <si>
    <t>547.8517</t>
  </si>
  <si>
    <t>544.450743</t>
  </si>
  <si>
    <t>5471.86677</t>
  </si>
  <si>
    <t>555.926083</t>
  </si>
  <si>
    <t>6.14</t>
  </si>
  <si>
    <t>5564.82566</t>
  </si>
  <si>
    <t>509.002041</t>
  </si>
  <si>
    <t>5.29</t>
  </si>
  <si>
    <t>5432.2523</t>
  </si>
  <si>
    <t>430.717586</t>
  </si>
  <si>
    <t>4463.39468</t>
  </si>
  <si>
    <t>352.063642</t>
  </si>
  <si>
    <t>5.36</t>
  </si>
  <si>
    <t>3868.83123</t>
  </si>
  <si>
    <t>43.0871733</t>
  </si>
  <si>
    <t>495.254866</t>
  </si>
  <si>
    <t>320.323924</t>
  </si>
  <si>
    <t>3.82</t>
  </si>
  <si>
    <t>3935.18334</t>
  </si>
  <si>
    <t>270.240196</t>
  </si>
  <si>
    <t>3.36</t>
  </si>
  <si>
    <t>3464.6179</t>
  </si>
  <si>
    <t>2.54892276</t>
  </si>
  <si>
    <t>3.24</t>
  </si>
  <si>
    <t>31.122378</t>
  </si>
  <si>
    <t>220.393699</t>
  </si>
  <si>
    <t>3.54</t>
  </si>
  <si>
    <t>2598.9823</t>
  </si>
  <si>
    <t>25.0185226</t>
  </si>
  <si>
    <t>294.33556</t>
  </si>
  <si>
    <t>148.511984</t>
  </si>
  <si>
    <t>3.73</t>
  </si>
  <si>
    <t>1774.33673</t>
  </si>
  <si>
    <t>147.986071</t>
  </si>
  <si>
    <t>3.84</t>
  </si>
  <si>
    <t>1732.85798</t>
  </si>
  <si>
    <t>154.455944</t>
  </si>
  <si>
    <t>3.49</t>
  </si>
  <si>
    <t>1757.17797</t>
  </si>
  <si>
    <t>3695.79375</t>
  </si>
  <si>
    <t>23.965612</t>
  </si>
  <si>
    <t>3.31</t>
  </si>
  <si>
    <t>479.31224</t>
  </si>
  <si>
    <t>35.9585728</t>
  </si>
  <si>
    <t>4.26</t>
  </si>
  <si>
    <t>484.616884</t>
  </si>
  <si>
    <t>256.122524</t>
  </si>
  <si>
    <t>4598.24999</t>
  </si>
  <si>
    <t>239.891392</t>
  </si>
  <si>
    <t>3.38</t>
  </si>
  <si>
    <t>4299.12889</t>
  </si>
  <si>
    <t>191.653741</t>
  </si>
  <si>
    <t>3.39</t>
  </si>
  <si>
    <t>3529.53482</t>
  </si>
  <si>
    <t>212.922933</t>
  </si>
  <si>
    <t>4.37</t>
  </si>
  <si>
    <t>3347.84485</t>
  </si>
  <si>
    <t>249.910196</t>
  </si>
  <si>
    <t>3868.57888</t>
  </si>
  <si>
    <t>184.821345</t>
  </si>
  <si>
    <t>2878.83714</t>
  </si>
  <si>
    <t>25.0868882</t>
  </si>
  <si>
    <t>4.54</t>
  </si>
  <si>
    <t>262.415149</t>
  </si>
  <si>
    <t>98.1914512</t>
  </si>
  <si>
    <t>1443.99193</t>
  </si>
  <si>
    <t>8.8667775</t>
  </si>
  <si>
    <t>4.71</t>
  </si>
  <si>
    <t>141.86844</t>
  </si>
  <si>
    <t>35.9334912</t>
  </si>
  <si>
    <t>4.41</t>
  </si>
  <si>
    <t>779.468356</t>
  </si>
  <si>
    <t>24.037942</t>
  </si>
  <si>
    <t>3.63</t>
  </si>
  <si>
    <t>711.181716</t>
  </si>
  <si>
    <t>30.3599365</t>
  </si>
  <si>
    <t>5.38</t>
  </si>
  <si>
    <t>526.168743</t>
  </si>
  <si>
    <t>15.8814925</t>
  </si>
  <si>
    <t>2.79</t>
  </si>
  <si>
    <t>555.296942</t>
  </si>
  <si>
    <t>13566.9541</t>
  </si>
  <si>
    <t>2422.99977</t>
  </si>
  <si>
    <t>5.54</t>
  </si>
  <si>
    <t>12888.2967</t>
  </si>
  <si>
    <t>1991.43037</t>
  </si>
  <si>
    <t>5.33</t>
  </si>
  <si>
    <t>12224.8642</t>
  </si>
  <si>
    <t>2156.22984</t>
  </si>
  <si>
    <t>5.39</t>
  </si>
  <si>
    <t>12565.442</t>
  </si>
  <si>
    <t>1810.87532</t>
  </si>
  <si>
    <t>5.65</t>
  </si>
  <si>
    <t>11929.3499</t>
  </si>
  <si>
    <t>1983.95694</t>
  </si>
  <si>
    <t>5.63</t>
  </si>
  <si>
    <t>12126.8761</t>
  </si>
  <si>
    <t>149.358736</t>
  </si>
  <si>
    <t>4.86</t>
  </si>
  <si>
    <t>1312.46692</t>
  </si>
  <si>
    <t>180.77627</t>
  </si>
  <si>
    <t>4.69</t>
  </si>
  <si>
    <t>1473.31923</t>
  </si>
  <si>
    <t>257.966531</t>
  </si>
  <si>
    <t>4.27</t>
  </si>
  <si>
    <t>14252.2945</t>
  </si>
  <si>
    <t>216.314694</t>
  </si>
  <si>
    <t>4.34</t>
  </si>
  <si>
    <t>12724.3938</t>
  </si>
  <si>
    <t>1455.60819</t>
  </si>
  <si>
    <t>11371.939</t>
  </si>
  <si>
    <t>22.8629521</t>
  </si>
  <si>
    <t>4.21</t>
  </si>
  <si>
    <t>1352.8374</t>
  </si>
  <si>
    <t>1158.06526</t>
  </si>
  <si>
    <t>4.53</t>
  </si>
  <si>
    <t>9739.82556</t>
  </si>
  <si>
    <t>927.407586</t>
  </si>
  <si>
    <t>9386.71645</t>
  </si>
  <si>
    <t>163.767698</t>
  </si>
  <si>
    <t>4.48</t>
  </si>
  <si>
    <t>9358.15416</t>
  </si>
  <si>
    <t>1127.74347</t>
  </si>
  <si>
    <t>4.13</t>
  </si>
  <si>
    <t>9875.16174</t>
  </si>
  <si>
    <t>13467.1236</t>
  </si>
  <si>
    <t>847.371746</t>
  </si>
  <si>
    <t>4.79</t>
  </si>
  <si>
    <t>12245.2565</t>
  </si>
  <si>
    <t>1001.79633</t>
  </si>
  <si>
    <t>4.99</t>
  </si>
  <si>
    <t>12976.6364</t>
  </si>
  <si>
    <t>1133.558</t>
  </si>
  <si>
    <t>12969.7712</t>
  </si>
  <si>
    <t>1504.32946</t>
  </si>
  <si>
    <t>5.89</t>
  </si>
  <si>
    <t>12726.9836</t>
  </si>
  <si>
    <t>187.610955</t>
  </si>
  <si>
    <t>6.55</t>
  </si>
  <si>
    <t>1276.265</t>
  </si>
  <si>
    <t>1398.04262</t>
  </si>
  <si>
    <t>7.63</t>
  </si>
  <si>
    <t>8161.36966</t>
  </si>
  <si>
    <t>1413.73543</t>
  </si>
  <si>
    <t>6.66</t>
  </si>
  <si>
    <t>8953.35928</t>
  </si>
  <si>
    <t>1105.65903</t>
  </si>
  <si>
    <t>6.49</t>
  </si>
  <si>
    <t>7193.61764</t>
  </si>
  <si>
    <t>961.177468</t>
  </si>
  <si>
    <t>6.68</t>
  </si>
  <si>
    <t>5878.76127</t>
  </si>
  <si>
    <t>96.1665343</t>
  </si>
  <si>
    <t>6.85</t>
  </si>
  <si>
    <t>576.883829</t>
  </si>
  <si>
    <t>719.36638</t>
  </si>
  <si>
    <t>6.84</t>
  </si>
  <si>
    <t>4251.57435</t>
  </si>
  <si>
    <t>57.5846735</t>
  </si>
  <si>
    <t>8.22</t>
  </si>
  <si>
    <t>333.4376</t>
  </si>
  <si>
    <t>470.186915</t>
  </si>
  <si>
    <t>8.31</t>
  </si>
  <si>
    <t>2579.19317</t>
  </si>
  <si>
    <t>123.012867</t>
  </si>
  <si>
    <t>9.38</t>
  </si>
  <si>
    <t>717.694674</t>
  </si>
  <si>
    <t>1349.02528</t>
  </si>
  <si>
    <t>9.21</t>
  </si>
  <si>
    <t>7669.27392</t>
  </si>
  <si>
    <t>369.654776</t>
  </si>
  <si>
    <t>295.608714</t>
  </si>
  <si>
    <t>3994.71236</t>
  </si>
  <si>
    <t>279.429081</t>
  </si>
  <si>
    <t>4.55</t>
  </si>
  <si>
    <t>3843.59121</t>
  </si>
  <si>
    <t>274.152699</t>
  </si>
  <si>
    <t>3684.8481</t>
  </si>
  <si>
    <t>260.996383</t>
  </si>
  <si>
    <t>3.71</t>
  </si>
  <si>
    <t>3526.97814</t>
  </si>
  <si>
    <t>224.321201</t>
  </si>
  <si>
    <t>4.56</t>
  </si>
  <si>
    <t>3218.38166</t>
  </si>
  <si>
    <t>201.185546</t>
  </si>
  <si>
    <t>2993.83253</t>
  </si>
  <si>
    <t>2.8888979</t>
  </si>
  <si>
    <t>41.26997</t>
  </si>
  <si>
    <t>44.5721997</t>
  </si>
  <si>
    <t>4.31</t>
  </si>
  <si>
    <t>3138.8873</t>
  </si>
  <si>
    <t>244.535277</t>
  </si>
  <si>
    <t>4.58</t>
  </si>
  <si>
    <t>2158.299</t>
  </si>
  <si>
    <t>20.2182283</t>
  </si>
  <si>
    <t>5.25</t>
  </si>
  <si>
    <t>1643.7584</t>
  </si>
  <si>
    <t>97.7408774</t>
  </si>
  <si>
    <t>1191.96192</t>
  </si>
  <si>
    <t>7.34149315</t>
  </si>
  <si>
    <t>5.56</t>
  </si>
  <si>
    <t>93.1661567</t>
  </si>
  <si>
    <t>57.178104</t>
  </si>
  <si>
    <t>783.261699</t>
  </si>
  <si>
    <t>53.1937301</t>
  </si>
  <si>
    <t>5.94</t>
  </si>
  <si>
    <t>694.435119</t>
  </si>
  <si>
    <t>32.7562685</t>
  </si>
  <si>
    <t>6.25</t>
  </si>
  <si>
    <t>622.742748</t>
  </si>
  <si>
    <t>Developed</t>
  </si>
  <si>
    <t>56554.3876</t>
  </si>
  <si>
    <t>10769.3631</t>
  </si>
  <si>
    <t>62214.6912</t>
  </si>
  <si>
    <t>11734.8538</t>
  </si>
  <si>
    <t>9.36</t>
  </si>
  <si>
    <t>67792.3386</t>
  </si>
  <si>
    <t>11714.9986</t>
  </si>
  <si>
    <t>67677.6348</t>
  </si>
  <si>
    <t>10986.2653</t>
  </si>
  <si>
    <t>62245.129</t>
  </si>
  <si>
    <t>8875.78649</t>
  </si>
  <si>
    <t>51874.848</t>
  </si>
  <si>
    <t>7172.27523</t>
  </si>
  <si>
    <t>42742.999</t>
  </si>
  <si>
    <t>8547.29236</t>
  </si>
  <si>
    <t>8.78</t>
  </si>
  <si>
    <t>49664.6854</t>
  </si>
  <si>
    <t>872.598609</t>
  </si>
  <si>
    <t>8.53</t>
  </si>
  <si>
    <t>4991.98289</t>
  </si>
  <si>
    <t>6187.06202</t>
  </si>
  <si>
    <t>8.49</t>
  </si>
  <si>
    <t>36118.2838</t>
  </si>
  <si>
    <t>579.133164</t>
  </si>
  <si>
    <t>8.45</t>
  </si>
  <si>
    <t>3416.71483</t>
  </si>
  <si>
    <t>588.568371</t>
  </si>
  <si>
    <t>8.57</t>
  </si>
  <si>
    <t>3472.37977</t>
  </si>
  <si>
    <t>3829.55093</t>
  </si>
  <si>
    <t>8.32</t>
  </si>
  <si>
    <t>23465.3856</t>
  </si>
  <si>
    <t>46.3871819</t>
  </si>
  <si>
    <t>8.39</t>
  </si>
  <si>
    <t>281.81763</t>
  </si>
  <si>
    <t>3064.30114</t>
  </si>
  <si>
    <t>19517.8417</t>
  </si>
  <si>
    <t>347.18736</t>
  </si>
  <si>
    <t>2169.921</t>
  </si>
  <si>
    <t>43665.947</t>
  </si>
  <si>
    <t>8350.19352</t>
  </si>
  <si>
    <t>11.21</t>
  </si>
  <si>
    <t>51322.64</t>
  </si>
  <si>
    <t>90.5850118</t>
  </si>
  <si>
    <t>11.14</t>
  </si>
  <si>
    <t>554.71532</t>
  </si>
  <si>
    <t>7878.37236</t>
  </si>
  <si>
    <t>11.17</t>
  </si>
  <si>
    <t>48333.5727</t>
  </si>
  <si>
    <t>8272.30676</t>
  </si>
  <si>
    <t>1.94</t>
  </si>
  <si>
    <t>51126.7414</t>
  </si>
  <si>
    <t>7423.22877</t>
  </si>
  <si>
    <t>46657.629</t>
  </si>
  <si>
    <t>8053.55764</t>
  </si>
  <si>
    <t>11.19</t>
  </si>
  <si>
    <t>47654.1872</t>
  </si>
  <si>
    <t>8329.73166</t>
  </si>
  <si>
    <t>51386.3767</t>
  </si>
  <si>
    <t>7453.8644</t>
  </si>
  <si>
    <t>46586.6525</t>
  </si>
  <si>
    <t>69.9289936</t>
  </si>
  <si>
    <t>1.35</t>
  </si>
  <si>
    <t>443.99361</t>
  </si>
  <si>
    <t>5992.58803</t>
  </si>
  <si>
    <t>1.53</t>
  </si>
  <si>
    <t>38242.4252</t>
  </si>
  <si>
    <t>5316.87746</t>
  </si>
  <si>
    <t>1.56</t>
  </si>
  <si>
    <t>36693.4262</t>
  </si>
  <si>
    <t>504.430874</t>
  </si>
  <si>
    <t>1.48</t>
  </si>
  <si>
    <t>3212.9355</t>
  </si>
  <si>
    <t>3979.05773</t>
  </si>
  <si>
    <t>1.27</t>
  </si>
  <si>
    <t>26351.3757</t>
  </si>
  <si>
    <t>3582.84831</t>
  </si>
  <si>
    <t>24489.7355</t>
  </si>
  <si>
    <t>3557.45551</t>
  </si>
  <si>
    <t>24517.2675</t>
  </si>
  <si>
    <t>55.31382</t>
  </si>
  <si>
    <t>306.182431</t>
  </si>
  <si>
    <t>7891.29978</t>
  </si>
  <si>
    <t>275.651493</t>
  </si>
  <si>
    <t>7875.75695</t>
  </si>
  <si>
    <t>285.610391</t>
  </si>
  <si>
    <t>5.37</t>
  </si>
  <si>
    <t>7496.33573</t>
  </si>
  <si>
    <t>263.142699</t>
  </si>
  <si>
    <t>7189.69123</t>
  </si>
  <si>
    <t>246.568601</t>
  </si>
  <si>
    <t>5842.85784</t>
  </si>
  <si>
    <t>22.4863835</t>
  </si>
  <si>
    <t>5.85</t>
  </si>
  <si>
    <t>495.294791</t>
  </si>
  <si>
    <t>206.261613</t>
  </si>
  <si>
    <t>5574.6382</t>
  </si>
  <si>
    <t>176.010711</t>
  </si>
  <si>
    <t>3851.43787</t>
  </si>
  <si>
    <t>105.633726</t>
  </si>
  <si>
    <t>6.17</t>
  </si>
  <si>
    <t>2473.85776</t>
  </si>
  <si>
    <t>81.2888309</t>
  </si>
  <si>
    <t>7.86</t>
  </si>
  <si>
    <t>1578.4239</t>
  </si>
  <si>
    <t>8.59680496</t>
  </si>
  <si>
    <t>7.92</t>
  </si>
  <si>
    <t>145.2163</t>
  </si>
  <si>
    <t>42.4149118</t>
  </si>
  <si>
    <t>6.56</t>
  </si>
  <si>
    <t>883.643997</t>
  </si>
  <si>
    <t>39.3325369</t>
  </si>
  <si>
    <t>4.47</t>
  </si>
  <si>
    <t>763.73858</t>
  </si>
  <si>
    <t>4.10419008</t>
  </si>
  <si>
    <t>73.6838434</t>
  </si>
  <si>
    <t>35.0946264</t>
  </si>
  <si>
    <t>4.67</t>
  </si>
  <si>
    <t>655.974326</t>
  </si>
  <si>
    <t>7.74</t>
  </si>
  <si>
    <t>7.44</t>
  </si>
  <si>
    <t>6.93</t>
  </si>
  <si>
    <t>5.95</t>
  </si>
  <si>
    <t>5.62</t>
  </si>
  <si>
    <t>5.26</t>
  </si>
  <si>
    <t>5.15</t>
  </si>
  <si>
    <t>5.21</t>
  </si>
  <si>
    <t>22688.8782</t>
  </si>
  <si>
    <t>367.255674</t>
  </si>
  <si>
    <t>4.98</t>
  </si>
  <si>
    <t>24983.3792</t>
  </si>
  <si>
    <t>3.96869598</t>
  </si>
  <si>
    <t>251.18329</t>
  </si>
  <si>
    <t>2211.21578</t>
  </si>
  <si>
    <t>23649.3666</t>
  </si>
  <si>
    <t>197.773468</t>
  </si>
  <si>
    <t>2281.1242</t>
  </si>
  <si>
    <t>266.769612</t>
  </si>
  <si>
    <t>3.64</t>
  </si>
  <si>
    <t>2722.1389</t>
  </si>
  <si>
    <t>332.934765</t>
  </si>
  <si>
    <t>3.79</t>
  </si>
  <si>
    <t>19356.6724</t>
  </si>
  <si>
    <t>231.547891</t>
  </si>
  <si>
    <t>3.17</t>
  </si>
  <si>
    <t>2367.56535</t>
  </si>
  <si>
    <t>278.360281</t>
  </si>
  <si>
    <t>2977.1153</t>
  </si>
  <si>
    <t>170.737403</t>
  </si>
  <si>
    <t>1937.99549</t>
  </si>
  <si>
    <t>1553.46894</t>
  </si>
  <si>
    <t>3.16</t>
  </si>
  <si>
    <t>17959.1785</t>
  </si>
  <si>
    <t>1380.2281</t>
  </si>
  <si>
    <t>3.37</t>
  </si>
  <si>
    <t>15846.4764</t>
  </si>
  <si>
    <t>1214.55817</t>
  </si>
  <si>
    <t>3.74</t>
  </si>
  <si>
    <t>14221.9926</t>
  </si>
  <si>
    <t>106.430334</t>
  </si>
  <si>
    <t>3.89</t>
  </si>
  <si>
    <t>1312.33457</t>
  </si>
  <si>
    <t>1150.41806</t>
  </si>
  <si>
    <t>12868.211</t>
  </si>
  <si>
    <t>167.727064</t>
  </si>
  <si>
    <t>3.51</t>
  </si>
  <si>
    <t>13636.3467</t>
  </si>
  <si>
    <t>121.15812</t>
  </si>
  <si>
    <t>10.4464033</t>
  </si>
  <si>
    <t>2.82</t>
  </si>
  <si>
    <t>184.56543</t>
  </si>
  <si>
    <t>52.8298647</t>
  </si>
  <si>
    <t>2.88</t>
  </si>
  <si>
    <t>951.889454</t>
  </si>
  <si>
    <t>59.2589257</t>
  </si>
  <si>
    <t>856.342857</t>
  </si>
  <si>
    <t>62.3498848</t>
  </si>
  <si>
    <t>835.789341</t>
  </si>
  <si>
    <t>62.6594543</t>
  </si>
  <si>
    <t>757.671757</t>
  </si>
  <si>
    <t>53.2640038</t>
  </si>
  <si>
    <t>2.91</t>
  </si>
  <si>
    <t>681.125368</t>
  </si>
  <si>
    <t>42.4886503</t>
  </si>
  <si>
    <t>2.85</t>
  </si>
  <si>
    <t>615.777541</t>
  </si>
  <si>
    <t>46.365367</t>
  </si>
  <si>
    <t>541.651484</t>
  </si>
  <si>
    <t>42.3304549</t>
  </si>
  <si>
    <t>494.51466</t>
  </si>
  <si>
    <t>38.05462</t>
  </si>
  <si>
    <t>2.68</t>
  </si>
  <si>
    <t>484.155471</t>
  </si>
  <si>
    <t>4.11469667</t>
  </si>
  <si>
    <t>2.62</t>
  </si>
  <si>
    <t>46.7579167</t>
  </si>
  <si>
    <t>35.4845896</t>
  </si>
  <si>
    <t>2.51</t>
  </si>
  <si>
    <t>432.738897</t>
  </si>
  <si>
    <t>0.39722876</t>
  </si>
  <si>
    <t>2.59</t>
  </si>
  <si>
    <t>4.6135745</t>
  </si>
  <si>
    <t>3.39506978</t>
  </si>
  <si>
    <t>2.47</t>
  </si>
  <si>
    <t>42.5981152</t>
  </si>
  <si>
    <t>3.69633051</t>
  </si>
  <si>
    <t>2.33</t>
  </si>
  <si>
    <t>45.63371</t>
  </si>
  <si>
    <t>15557.8381</t>
  </si>
  <si>
    <t>294.905658</t>
  </si>
  <si>
    <t>7.47</t>
  </si>
  <si>
    <t>15359.6697</t>
  </si>
  <si>
    <t>263.037284</t>
  </si>
  <si>
    <t>7.57</t>
  </si>
  <si>
    <t>15472.7814</t>
  </si>
  <si>
    <t>260.004386</t>
  </si>
  <si>
    <t>15384.8749</t>
  </si>
  <si>
    <t>173.982563</t>
  </si>
  <si>
    <t>6.67</t>
  </si>
  <si>
    <t>15534.1574</t>
  </si>
  <si>
    <t>154.963086</t>
  </si>
  <si>
    <t>1595.91232</t>
  </si>
  <si>
    <t>327.161813</t>
  </si>
  <si>
    <t>6.21</t>
  </si>
  <si>
    <t>16523.3239</t>
  </si>
  <si>
    <t>25.5227711</t>
  </si>
  <si>
    <t>1657.3228</t>
  </si>
  <si>
    <t>1641.30981</t>
  </si>
  <si>
    <t>5.64</t>
  </si>
  <si>
    <t>16462.4856</t>
  </si>
  <si>
    <t>181.500086</t>
  </si>
  <si>
    <t>5.27</t>
  </si>
  <si>
    <t>15646.5591</t>
  </si>
  <si>
    <t>1311.44042</t>
  </si>
  <si>
    <t>14223.8658</t>
  </si>
  <si>
    <t>166.008344</t>
  </si>
  <si>
    <t>12868.8639</t>
  </si>
  <si>
    <t>13.5139917</t>
  </si>
  <si>
    <t>5.82</t>
  </si>
  <si>
    <t>1228.5447</t>
  </si>
  <si>
    <t>133.099491</t>
  </si>
  <si>
    <t>5.76</t>
  </si>
  <si>
    <t>11675.394</t>
  </si>
  <si>
    <t>138.166463</t>
  </si>
  <si>
    <t>5.47</t>
  </si>
  <si>
    <t>11513.8719</t>
  </si>
  <si>
    <t>1140.61575</t>
  </si>
  <si>
    <t>5.16</t>
  </si>
  <si>
    <t>11568.1111</t>
  </si>
  <si>
    <t>5949.11677</t>
  </si>
  <si>
    <t>1147.1114</t>
  </si>
  <si>
    <t>5.69</t>
  </si>
  <si>
    <t>8318.42929</t>
  </si>
  <si>
    <t>1109.85462</t>
  </si>
  <si>
    <t>7978.82544</t>
  </si>
  <si>
    <t>91.7096212</t>
  </si>
  <si>
    <t>694.243915</t>
  </si>
  <si>
    <t>846.911307</t>
  </si>
  <si>
    <t>4.92</t>
  </si>
  <si>
    <t>6519.71753</t>
  </si>
  <si>
    <t>8.49409518</t>
  </si>
  <si>
    <t>5.55</t>
  </si>
  <si>
    <t>63.38877</t>
  </si>
  <si>
    <t>434.798503</t>
  </si>
  <si>
    <t>5176.17265</t>
  </si>
  <si>
    <t>501.805614</t>
  </si>
  <si>
    <t>6376.18315</t>
  </si>
  <si>
    <t>464.077513</t>
  </si>
  <si>
    <t>6.44</t>
  </si>
  <si>
    <t>4735.48483</t>
  </si>
  <si>
    <t>364.426052</t>
  </si>
  <si>
    <t>6.34</t>
  </si>
  <si>
    <t>3848.21597</t>
  </si>
  <si>
    <t>45.650078</t>
  </si>
  <si>
    <t>6.89</t>
  </si>
  <si>
    <t>3126.71767</t>
  </si>
  <si>
    <t>42.334439</t>
  </si>
  <si>
    <t>6.59</t>
  </si>
  <si>
    <t>2378.33927</t>
  </si>
  <si>
    <t>23.8357859</t>
  </si>
  <si>
    <t>1819.52564</t>
  </si>
  <si>
    <t>145.423363</t>
  </si>
  <si>
    <t>6.47</t>
  </si>
  <si>
    <t>1479.38314</t>
  </si>
  <si>
    <t>14.061417</t>
  </si>
  <si>
    <t>6.62</t>
  </si>
  <si>
    <t>1244.37319</t>
  </si>
  <si>
    <t>24.2494785</t>
  </si>
  <si>
    <t>6.13</t>
  </si>
  <si>
    <t>1276.28834</t>
  </si>
  <si>
    <t>4356.875</t>
  </si>
  <si>
    <t>7163.34892</t>
  </si>
  <si>
    <t>1.59</t>
  </si>
  <si>
    <t>47439.3968</t>
  </si>
  <si>
    <t>702.359357</t>
  </si>
  <si>
    <t>1.57</t>
  </si>
  <si>
    <t>4651.38647</t>
  </si>
  <si>
    <t>664.473898</t>
  </si>
  <si>
    <t>1.54</t>
  </si>
  <si>
    <t>4474.5717</t>
  </si>
  <si>
    <t>713.529735</t>
  </si>
  <si>
    <t>1.42</t>
  </si>
  <si>
    <t>4772.77415</t>
  </si>
  <si>
    <t>665.735612</t>
  </si>
  <si>
    <t>1.17</t>
  </si>
  <si>
    <t>4438.23741</t>
  </si>
  <si>
    <t>671.937657</t>
  </si>
  <si>
    <t>1.39</t>
  </si>
  <si>
    <t>4488.5615</t>
  </si>
  <si>
    <t>7191.05151</t>
  </si>
  <si>
    <t>48424.5893</t>
  </si>
  <si>
    <t>640.356092</t>
  </si>
  <si>
    <t>9.25</t>
  </si>
  <si>
    <t>4443.83131</t>
  </si>
  <si>
    <t>5579.19908</t>
  </si>
  <si>
    <t>9.17</t>
  </si>
  <si>
    <t>38852.3613</t>
  </si>
  <si>
    <t>5068.21449</t>
  </si>
  <si>
    <t>9.24</t>
  </si>
  <si>
    <t>36967.2829</t>
  </si>
  <si>
    <t>5160.50838</t>
  </si>
  <si>
    <t>9.32</t>
  </si>
  <si>
    <t>35589.713</t>
  </si>
  <si>
    <t>507.306164</t>
  </si>
  <si>
    <t>3743.95693</t>
  </si>
  <si>
    <t>320.317766</t>
  </si>
  <si>
    <t>8.46</t>
  </si>
  <si>
    <t>2552.3328</t>
  </si>
  <si>
    <t>2943.3754</t>
  </si>
  <si>
    <t>8.29</t>
  </si>
  <si>
    <t>23121.5664</t>
  </si>
  <si>
    <t>287.208453</t>
  </si>
  <si>
    <t>2327.4591</t>
  </si>
  <si>
    <t>4849.9975</t>
  </si>
  <si>
    <t>670.092088</t>
  </si>
  <si>
    <t>4852.22367</t>
  </si>
  <si>
    <t>629.201859</t>
  </si>
  <si>
    <t>4688.53844</t>
  </si>
  <si>
    <t>582.802719</t>
  </si>
  <si>
    <t>5.45</t>
  </si>
  <si>
    <t>4673.63848</t>
  </si>
  <si>
    <t>605.628689</t>
  </si>
  <si>
    <t>5.61</t>
  </si>
  <si>
    <t>4516.24675</t>
  </si>
  <si>
    <t>569.952712</t>
  </si>
  <si>
    <t>4344.15177</t>
  </si>
  <si>
    <t>549.80961</t>
  </si>
  <si>
    <t>5.81</t>
  </si>
  <si>
    <t>4258.78861</t>
  </si>
  <si>
    <t>51.2523242</t>
  </si>
  <si>
    <t>447.22796</t>
  </si>
  <si>
    <t>69.6305105</t>
  </si>
  <si>
    <t>4.76</t>
  </si>
  <si>
    <t>4324.87643</t>
  </si>
  <si>
    <t>387.332493</t>
  </si>
  <si>
    <t>4187.3783</t>
  </si>
  <si>
    <t>365.799896</t>
  </si>
  <si>
    <t>4.45</t>
  </si>
  <si>
    <t>3933.33222</t>
  </si>
  <si>
    <t>325.680746</t>
  </si>
  <si>
    <t>4.39</t>
  </si>
  <si>
    <t>3831.53819</t>
  </si>
  <si>
    <t>312.799595</t>
  </si>
  <si>
    <t>3679.99523</t>
  </si>
  <si>
    <t>262.829919</t>
  </si>
  <si>
    <t>4.38</t>
  </si>
  <si>
    <t>3556.56183</t>
  </si>
  <si>
    <t>251.658693</t>
  </si>
  <si>
    <t>3419.27572</t>
  </si>
  <si>
    <t>219.023984</t>
  </si>
  <si>
    <t>3.98</t>
  </si>
  <si>
    <t>3364.42371</t>
  </si>
  <si>
    <t>783.94791</t>
  </si>
  <si>
    <t>90.1220679</t>
  </si>
  <si>
    <t>4.59</t>
  </si>
  <si>
    <t>943.686575</t>
  </si>
  <si>
    <t>87.4080423</t>
  </si>
  <si>
    <t>915.267459</t>
  </si>
  <si>
    <t>9.80407467</t>
  </si>
  <si>
    <t>837.9551</t>
  </si>
  <si>
    <t>110.263362</t>
  </si>
  <si>
    <t>825.942785</t>
  </si>
  <si>
    <t>94.2573792</t>
  </si>
  <si>
    <t>4.95</t>
  </si>
  <si>
    <t>757.695974</t>
  </si>
  <si>
    <t>71.0139925</t>
  </si>
  <si>
    <t>4.46</t>
  </si>
  <si>
    <t>793.45243</t>
  </si>
  <si>
    <t>7.61543013</t>
  </si>
  <si>
    <t>82.1513498</t>
  </si>
  <si>
    <t>7.49281752</t>
  </si>
  <si>
    <t>76.535419</t>
  </si>
  <si>
    <t>75.914295</t>
  </si>
  <si>
    <t>4.75</t>
  </si>
  <si>
    <t>625.8392</t>
  </si>
  <si>
    <t>7.10699736</t>
  </si>
  <si>
    <t>4.73</t>
  </si>
  <si>
    <t>61.799977</t>
  </si>
  <si>
    <t>10.7362807</t>
  </si>
  <si>
    <t>583.493514</t>
  </si>
  <si>
    <t>8.9318273</t>
  </si>
  <si>
    <t>4.63</t>
  </si>
  <si>
    <t>519.292285</t>
  </si>
  <si>
    <t>40.4881523</t>
  </si>
  <si>
    <t>418.698576</t>
  </si>
  <si>
    <t>45.3347638</t>
  </si>
  <si>
    <t>378.73654</t>
  </si>
  <si>
    <t>37.3818202</t>
  </si>
  <si>
    <t>374.192394</t>
  </si>
  <si>
    <t>2613.64518</t>
  </si>
  <si>
    <t>209.392134</t>
  </si>
  <si>
    <t>3.57</t>
  </si>
  <si>
    <t>2522.7968</t>
  </si>
  <si>
    <t>19.7905744</t>
  </si>
  <si>
    <t>3.83</t>
  </si>
  <si>
    <t>235.882889</t>
  </si>
  <si>
    <t>188.737366</t>
  </si>
  <si>
    <t>2422.816</t>
  </si>
  <si>
    <t>289.852406</t>
  </si>
  <si>
    <t>2458.45976</t>
  </si>
  <si>
    <t>244.039195</t>
  </si>
  <si>
    <t>5.17</t>
  </si>
  <si>
    <t>2178.92138</t>
  </si>
  <si>
    <t>27.4890705</t>
  </si>
  <si>
    <t>177.234497</t>
  </si>
  <si>
    <t>302.667579</t>
  </si>
  <si>
    <t>6.58</t>
  </si>
  <si>
    <t>1795.18137</t>
  </si>
  <si>
    <t>283.806236</t>
  </si>
  <si>
    <t>1741.14255</t>
  </si>
  <si>
    <t>169.202397</t>
  </si>
  <si>
    <t>1335.45696</t>
  </si>
  <si>
    <t>145.596545</t>
  </si>
  <si>
    <t>5.28</t>
  </si>
  <si>
    <t>1247.61392</t>
  </si>
  <si>
    <t>2.58669823</t>
  </si>
  <si>
    <t>197.45788</t>
  </si>
  <si>
    <t>19.1566409</t>
  </si>
  <si>
    <t>997.741714</t>
  </si>
  <si>
    <t>151.975519</t>
  </si>
  <si>
    <t>7.75</t>
  </si>
  <si>
    <t>885.638225</t>
  </si>
  <si>
    <t>8.57402981</t>
  </si>
  <si>
    <t>5.91</t>
  </si>
  <si>
    <t>87.9387673</t>
  </si>
  <si>
    <t>93.3587284</t>
  </si>
  <si>
    <t>6.91</t>
  </si>
  <si>
    <t>765.863236</t>
  </si>
  <si>
    <t>6.33</t>
  </si>
  <si>
    <t>5.96</t>
  </si>
  <si>
    <t>5.49</t>
  </si>
  <si>
    <t>5.44</t>
  </si>
  <si>
    <t>4.96</t>
  </si>
  <si>
    <t>5.19</t>
  </si>
  <si>
    <t>5.67</t>
  </si>
  <si>
    <t>5.22</t>
  </si>
  <si>
    <t>6.53</t>
  </si>
  <si>
    <t>6.31</t>
  </si>
  <si>
    <t>4574.9787</t>
  </si>
  <si>
    <t>732.866249</t>
  </si>
  <si>
    <t>9.57</t>
  </si>
  <si>
    <t>5193.94932</t>
  </si>
  <si>
    <t>75.6106291</t>
  </si>
  <si>
    <t>9.46</t>
  </si>
  <si>
    <t>535.86555</t>
  </si>
  <si>
    <t>693.822646</t>
  </si>
  <si>
    <t>9.94</t>
  </si>
  <si>
    <t>4716.67333</t>
  </si>
  <si>
    <t>7.95913115</t>
  </si>
  <si>
    <t>9.71</t>
  </si>
  <si>
    <t>55.156834</t>
  </si>
  <si>
    <t>630.388356</t>
  </si>
  <si>
    <t>9.58</t>
  </si>
  <si>
    <t>4611.47298</t>
  </si>
  <si>
    <t>645.021302</t>
  </si>
  <si>
    <t>9.64</t>
  </si>
  <si>
    <t>4697.89732</t>
  </si>
  <si>
    <t>66.0463503</t>
  </si>
  <si>
    <t>8.58</t>
  </si>
  <si>
    <t>575.31664</t>
  </si>
  <si>
    <t>8.24035587</t>
  </si>
  <si>
    <t>8.37</t>
  </si>
  <si>
    <t>418.292176</t>
  </si>
  <si>
    <t>38.2541407</t>
  </si>
  <si>
    <t>8.28</t>
  </si>
  <si>
    <t>344.321698</t>
  </si>
  <si>
    <t>45.7135426</t>
  </si>
  <si>
    <t>2968.41186</t>
  </si>
  <si>
    <t>3.47991886</t>
  </si>
  <si>
    <t>265.642661</t>
  </si>
  <si>
    <t>39.8651804</t>
  </si>
  <si>
    <t>7.94</t>
  </si>
  <si>
    <t>2214.73225</t>
  </si>
  <si>
    <t>151.13993</t>
  </si>
  <si>
    <t>1761.53765</t>
  </si>
  <si>
    <t>143.294749</t>
  </si>
  <si>
    <t>7.16</t>
  </si>
  <si>
    <t>1524.41222</t>
  </si>
  <si>
    <t>165.616864</t>
  </si>
  <si>
    <t>1461.7552</t>
  </si>
  <si>
    <t>6532.651</t>
  </si>
  <si>
    <t>662.802194</t>
  </si>
  <si>
    <t>5.41</t>
  </si>
  <si>
    <t>7497.76238</t>
  </si>
  <si>
    <t>1.11781128</t>
  </si>
  <si>
    <t>5.84</t>
  </si>
  <si>
    <t>77.625783</t>
  </si>
  <si>
    <t>12.8344736</t>
  </si>
  <si>
    <t>729.231453</t>
  </si>
  <si>
    <t>668.956285</t>
  </si>
  <si>
    <t>7645.21469</t>
  </si>
  <si>
    <t>547.038668</t>
  </si>
  <si>
    <t>6346.15624</t>
  </si>
  <si>
    <t>426.785566</t>
  </si>
  <si>
    <t>6.39</t>
  </si>
  <si>
    <t>5185.72985</t>
  </si>
  <si>
    <t>476.862587</t>
  </si>
  <si>
    <t>5623.37957</t>
  </si>
  <si>
    <t>512.5888</t>
  </si>
  <si>
    <t>5714.47937</t>
  </si>
  <si>
    <t>76.3186791</t>
  </si>
  <si>
    <t>4.93</t>
  </si>
  <si>
    <t>5374.55487</t>
  </si>
  <si>
    <t>629.842564</t>
  </si>
  <si>
    <t>5351.25373</t>
  </si>
  <si>
    <t>469.58239</t>
  </si>
  <si>
    <t>4896.58384</t>
  </si>
  <si>
    <t>299.367125</t>
  </si>
  <si>
    <t>4.65</t>
  </si>
  <si>
    <t>4163.6596</t>
  </si>
  <si>
    <t>6.3300072</t>
  </si>
  <si>
    <t>355.618382</t>
  </si>
  <si>
    <t>306.952735</t>
  </si>
  <si>
    <t>5.73</t>
  </si>
  <si>
    <t>3128.97793</t>
  </si>
  <si>
    <t>250.891648</t>
  </si>
  <si>
    <t>4.64</t>
  </si>
  <si>
    <t>3349.68823</t>
  </si>
  <si>
    <t>8757.2622</t>
  </si>
  <si>
    <t>83.1646536</t>
  </si>
  <si>
    <t>1226.61731</t>
  </si>
  <si>
    <t>916.270845</t>
  </si>
  <si>
    <t>8.48</t>
  </si>
  <si>
    <t>12216.9446</t>
  </si>
  <si>
    <t>843.194626</t>
  </si>
  <si>
    <t>8.26</t>
  </si>
  <si>
    <t>12291.4669</t>
  </si>
  <si>
    <t>1084.99977</t>
  </si>
  <si>
    <t>13167.4729</t>
  </si>
  <si>
    <t>1111.19133</t>
  </si>
  <si>
    <t>8.27</t>
  </si>
  <si>
    <t>11224.1548</t>
  </si>
  <si>
    <t>564.52339</t>
  </si>
  <si>
    <t>8.65</t>
  </si>
  <si>
    <t>8553.3847</t>
  </si>
  <si>
    <t>526.378064</t>
  </si>
  <si>
    <t>8.24</t>
  </si>
  <si>
    <t>8787.61375</t>
  </si>
  <si>
    <t>394.93213</t>
  </si>
  <si>
    <t>7313.55796</t>
  </si>
  <si>
    <t>30.3037469</t>
  </si>
  <si>
    <t>8.36</t>
  </si>
  <si>
    <t>586.145975</t>
  </si>
  <si>
    <t>23.7637008</t>
  </si>
  <si>
    <t>477.182746</t>
  </si>
  <si>
    <t>186.609049</t>
  </si>
  <si>
    <t>3623.47667</t>
  </si>
  <si>
    <t>15.8578124</t>
  </si>
  <si>
    <t>6.94</t>
  </si>
  <si>
    <t>359.587582</t>
  </si>
  <si>
    <t>140.982477</t>
  </si>
  <si>
    <t>7.13</t>
  </si>
  <si>
    <t>2819.64953</t>
  </si>
  <si>
    <t>149.480209</t>
  </si>
  <si>
    <t>7.19</t>
  </si>
  <si>
    <t>3146.95177</t>
  </si>
  <si>
    <t>179.477729</t>
  </si>
  <si>
    <t>3739.11936</t>
  </si>
  <si>
    <t>6993.47736</t>
  </si>
  <si>
    <t>153.140036</t>
  </si>
  <si>
    <t>8.44</t>
  </si>
  <si>
    <t>7853.33519</t>
  </si>
  <si>
    <t>149.659879</t>
  </si>
  <si>
    <t>7.93</t>
  </si>
  <si>
    <t>7674.86559</t>
  </si>
  <si>
    <t>851.450672</t>
  </si>
  <si>
    <t>7378.25539</t>
  </si>
  <si>
    <t>875.149519</t>
  </si>
  <si>
    <t>6.88</t>
  </si>
  <si>
    <t>7813.83499</t>
  </si>
  <si>
    <t>766.445488</t>
  </si>
  <si>
    <t>7.24</t>
  </si>
  <si>
    <t>6843.26329</t>
  </si>
  <si>
    <t>661.514433</t>
  </si>
  <si>
    <t>6.78</t>
  </si>
  <si>
    <t>6955.98773</t>
  </si>
  <si>
    <t>107.982613</t>
  </si>
  <si>
    <t>6.61</t>
  </si>
  <si>
    <t>7296.12248</t>
  </si>
  <si>
    <t>591.510098</t>
  </si>
  <si>
    <t>6.41</t>
  </si>
  <si>
    <t>5932.89968</t>
  </si>
  <si>
    <t>508.630459</t>
  </si>
  <si>
    <t>4513.13628</t>
  </si>
  <si>
    <t>456.340466</t>
  </si>
  <si>
    <t>3893.68998</t>
  </si>
  <si>
    <t>384.147303</t>
  </si>
  <si>
    <t>3381.57837</t>
  </si>
  <si>
    <t>32.386161</t>
  </si>
  <si>
    <t>271.46824</t>
  </si>
  <si>
    <t>33.2677813</t>
  </si>
  <si>
    <t>7.41</t>
  </si>
  <si>
    <t>287.534843</t>
  </si>
  <si>
    <t>25.062629</t>
  </si>
  <si>
    <t>7.23</t>
  </si>
  <si>
    <t>1764.97387</t>
  </si>
  <si>
    <t>15.2357274</t>
  </si>
  <si>
    <t>169.28586</t>
  </si>
  <si>
    <t>615.592225</t>
  </si>
  <si>
    <t>8.3863395</t>
  </si>
  <si>
    <t>75.1464113</t>
  </si>
  <si>
    <t>88.9704021</t>
  </si>
  <si>
    <t>699.452847</t>
  </si>
  <si>
    <t>78.7698736</t>
  </si>
  <si>
    <t>673.8227</t>
  </si>
  <si>
    <t>85.5559291</t>
  </si>
  <si>
    <t>666.842783</t>
  </si>
  <si>
    <t>90.4601824</t>
  </si>
  <si>
    <t>7.17</t>
  </si>
  <si>
    <t>575.446453</t>
  </si>
  <si>
    <t>81.1430471</t>
  </si>
  <si>
    <t>552.745552</t>
  </si>
  <si>
    <t>107.798834</t>
  </si>
  <si>
    <t>6.77</t>
  </si>
  <si>
    <t>569.761278</t>
  </si>
  <si>
    <t>73.9273058</t>
  </si>
  <si>
    <t>6.63</t>
  </si>
  <si>
    <t>475.11122</t>
  </si>
  <si>
    <t>64.2402521</t>
  </si>
  <si>
    <t>422.633237</t>
  </si>
  <si>
    <t>8.76998933</t>
  </si>
  <si>
    <t>6.87</t>
  </si>
  <si>
    <t>46.998871</t>
  </si>
  <si>
    <t>56.9610809</t>
  </si>
  <si>
    <t>6.45</t>
  </si>
  <si>
    <t>371.323865</t>
  </si>
  <si>
    <t>41.6095128</t>
  </si>
  <si>
    <t>332.344351</t>
  </si>
  <si>
    <t>3.19556683</t>
  </si>
  <si>
    <t>26.7635413</t>
  </si>
  <si>
    <t>23.1016899</t>
  </si>
  <si>
    <t>4.85</t>
  </si>
  <si>
    <t>235.491232</t>
  </si>
  <si>
    <t>19.839296</t>
  </si>
  <si>
    <t>226.475981</t>
  </si>
  <si>
    <t>33.681223</t>
  </si>
  <si>
    <t>41.2515904</t>
  </si>
  <si>
    <t>7.54</t>
  </si>
  <si>
    <t>312.748979</t>
  </si>
  <si>
    <t>40.1512846</t>
  </si>
  <si>
    <t>282.755525</t>
  </si>
  <si>
    <t>38.7317051</t>
  </si>
  <si>
    <t>8.21</t>
  </si>
  <si>
    <t>265.285651</t>
  </si>
  <si>
    <t>3.59598033</t>
  </si>
  <si>
    <t>26.479973</t>
  </si>
  <si>
    <t>31.1418757</t>
  </si>
  <si>
    <t>231.194326</t>
  </si>
  <si>
    <t>2.03049467</t>
  </si>
  <si>
    <t>6.96</t>
  </si>
  <si>
    <t>24.944652</t>
  </si>
  <si>
    <t>15.9941519</t>
  </si>
  <si>
    <t>196.247263</t>
  </si>
  <si>
    <t>1.72659515</t>
  </si>
  <si>
    <t>17.79995</t>
  </si>
  <si>
    <t>21.2491534</t>
  </si>
  <si>
    <t>11.49</t>
  </si>
  <si>
    <t>165.879418</t>
  </si>
  <si>
    <t>1.74744095</t>
  </si>
  <si>
    <t>9.84</t>
  </si>
  <si>
    <t>15.57434</t>
  </si>
  <si>
    <t>11.2265535</t>
  </si>
  <si>
    <t>127.429665</t>
  </si>
  <si>
    <t>6.54526363</t>
  </si>
  <si>
    <t>112.849373</t>
  </si>
  <si>
    <t>9.6600102</t>
  </si>
  <si>
    <t>122.433589</t>
  </si>
  <si>
    <t>10.6191759</t>
  </si>
  <si>
    <t>133.742769</t>
  </si>
  <si>
    <t>9.69668916</t>
  </si>
  <si>
    <t>135.998446</t>
  </si>
  <si>
    <t>5.72</t>
  </si>
  <si>
    <t>6.42</t>
  </si>
  <si>
    <t>6.32</t>
  </si>
  <si>
    <t>6.35</t>
  </si>
  <si>
    <t>5.24</t>
  </si>
  <si>
    <t>2954.11947</t>
  </si>
  <si>
    <t>414.024242</t>
  </si>
  <si>
    <t>3529.61843</t>
  </si>
  <si>
    <t>325.629863</t>
  </si>
  <si>
    <t>4.29</t>
  </si>
  <si>
    <t>3558.79631</t>
  </si>
  <si>
    <t>33.55889</t>
  </si>
  <si>
    <t>4.61</t>
  </si>
  <si>
    <t>348.482762</t>
  </si>
  <si>
    <t>4.40915344</t>
  </si>
  <si>
    <t>367.429453</t>
  </si>
  <si>
    <t>286.89073</t>
  </si>
  <si>
    <t>4.83</t>
  </si>
  <si>
    <t>3312.82599</t>
  </si>
  <si>
    <t>339.977736</t>
  </si>
  <si>
    <t>4.24</t>
  </si>
  <si>
    <t>3444.5566</t>
  </si>
  <si>
    <t>360.620883</t>
  </si>
  <si>
    <t>3.96</t>
  </si>
  <si>
    <t>3638.95946</t>
  </si>
  <si>
    <t>345.463714</t>
  </si>
  <si>
    <t>3112.28571</t>
  </si>
  <si>
    <t>26.451332</t>
  </si>
  <si>
    <t>234.28992</t>
  </si>
  <si>
    <t>3.34981697</t>
  </si>
  <si>
    <t>248.13459</t>
  </si>
  <si>
    <t>240.139715</t>
  </si>
  <si>
    <t>1976.45856</t>
  </si>
  <si>
    <t>209.0865</t>
  </si>
  <si>
    <t>1768.92132</t>
  </si>
  <si>
    <t>155.207267</t>
  </si>
  <si>
    <t>1373.51564</t>
  </si>
  <si>
    <t>150.743486</t>
  </si>
  <si>
    <t>1268.88456</t>
  </si>
  <si>
    <t>122.57447</t>
  </si>
  <si>
    <t>4.81</t>
  </si>
  <si>
    <t>1239.37786</t>
  </si>
  <si>
    <t>1163.18977</t>
  </si>
  <si>
    <t>12.1795206</t>
  </si>
  <si>
    <t>5.68</t>
  </si>
  <si>
    <t>198.687123</t>
  </si>
  <si>
    <t>8.75821454</t>
  </si>
  <si>
    <t>5.93</t>
  </si>
  <si>
    <t>128.419568</t>
  </si>
  <si>
    <t>6.91472398</t>
  </si>
  <si>
    <t>6.24</t>
  </si>
  <si>
    <t>95.244132</t>
  </si>
  <si>
    <t>60.1859177</t>
  </si>
  <si>
    <t>882.491462</t>
  </si>
  <si>
    <t>56.8841648</t>
  </si>
  <si>
    <t>785.692884</t>
  </si>
  <si>
    <t>48.3542398</t>
  </si>
  <si>
    <t>6.36</t>
  </si>
  <si>
    <t>738.232668</t>
  </si>
  <si>
    <t>53.1000905</t>
  </si>
  <si>
    <t>745.787787</t>
  </si>
  <si>
    <t>57.7351671</t>
  </si>
  <si>
    <t>3.75</t>
  </si>
  <si>
    <t>631.675789</t>
  </si>
  <si>
    <t>51.5044712</t>
  </si>
  <si>
    <t>539.879153</t>
  </si>
  <si>
    <t>62.2181726</t>
  </si>
  <si>
    <t>474.223877</t>
  </si>
  <si>
    <t>8.38611924</t>
  </si>
  <si>
    <t>6.43</t>
  </si>
  <si>
    <t>48.615184</t>
  </si>
  <si>
    <t>55.5954395</t>
  </si>
  <si>
    <t>6.74</t>
  </si>
  <si>
    <t>362.421379</t>
  </si>
  <si>
    <t>30.9106055</t>
  </si>
  <si>
    <t>339.676984</t>
  </si>
  <si>
    <t>27.6897105</t>
  </si>
  <si>
    <t>321.22634</t>
  </si>
  <si>
    <t>0.32841806</t>
  </si>
  <si>
    <t>3.685949</t>
  </si>
  <si>
    <t>1244.42942</t>
  </si>
  <si>
    <t>61.3926364</t>
  </si>
  <si>
    <t>1441.1417</t>
  </si>
  <si>
    <t>63.0789016</t>
  </si>
  <si>
    <t>1365.34419</t>
  </si>
  <si>
    <t>68.5583911</t>
  </si>
  <si>
    <t>1255.64819</t>
  </si>
  <si>
    <t>83.1807124</t>
  </si>
  <si>
    <t>1295.64973</t>
  </si>
  <si>
    <t>100.898745</t>
  </si>
  <si>
    <t>1182.86923</t>
  </si>
  <si>
    <t>9.04254089</t>
  </si>
  <si>
    <t>123.19538</t>
  </si>
  <si>
    <t>68.7073044</t>
  </si>
  <si>
    <t>5.18</t>
  </si>
  <si>
    <t>1233.52432</t>
  </si>
  <si>
    <t>7.56289292</t>
  </si>
  <si>
    <t>111.71186</t>
  </si>
  <si>
    <t>0.96249705</t>
  </si>
  <si>
    <t>12.989164</t>
  </si>
  <si>
    <t>73.032762</t>
  </si>
  <si>
    <t>952.187248</t>
  </si>
  <si>
    <t>7.17730213</t>
  </si>
  <si>
    <t>93.211716</t>
  </si>
  <si>
    <t>67.639253</t>
  </si>
  <si>
    <t>4.97</t>
  </si>
  <si>
    <t>824.868939</t>
  </si>
  <si>
    <t>53.7059743</t>
  </si>
  <si>
    <t>676.397661</t>
  </si>
  <si>
    <t>41.7362922</t>
  </si>
  <si>
    <t>614.672934</t>
  </si>
  <si>
    <t>4.72059353</t>
  </si>
  <si>
    <t>68.414399</t>
  </si>
  <si>
    <t>43315.744</t>
  </si>
  <si>
    <t>102.190217</t>
  </si>
  <si>
    <t>1.45</t>
  </si>
  <si>
    <t>544.43376</t>
  </si>
  <si>
    <t>9733.22802</t>
  </si>
  <si>
    <t>1.67</t>
  </si>
  <si>
    <t>52413.7212</t>
  </si>
  <si>
    <t>9748.63624</t>
  </si>
  <si>
    <t>1.78</t>
  </si>
  <si>
    <t>52496.6949</t>
  </si>
  <si>
    <t>971.928038</t>
  </si>
  <si>
    <t>1.82</t>
  </si>
  <si>
    <t>5282.2176</t>
  </si>
  <si>
    <t>8649.67491</t>
  </si>
  <si>
    <t>47447.4762</t>
  </si>
  <si>
    <t>864.94993</t>
  </si>
  <si>
    <t>4773.45436</t>
  </si>
  <si>
    <t>8433.93681</t>
  </si>
  <si>
    <t>46596.336</t>
  </si>
  <si>
    <t>7946.74358</t>
  </si>
  <si>
    <t>9.83</t>
  </si>
  <si>
    <t>44544.5268</t>
  </si>
  <si>
    <t>771.181769</t>
  </si>
  <si>
    <t>9.75</t>
  </si>
  <si>
    <t>4386.69948</t>
  </si>
  <si>
    <t>6333.17797</t>
  </si>
  <si>
    <t>36189.5884</t>
  </si>
  <si>
    <t>5513.32992</t>
  </si>
  <si>
    <t>9.56</t>
  </si>
  <si>
    <t>31979.872</t>
  </si>
  <si>
    <t>4687.84557</t>
  </si>
  <si>
    <t>9.54</t>
  </si>
  <si>
    <t>28172.1488</t>
  </si>
  <si>
    <t>3895.85631</t>
  </si>
  <si>
    <t>9.37</t>
  </si>
  <si>
    <t>24167.8431</t>
  </si>
  <si>
    <t>3665.0897</t>
  </si>
  <si>
    <t>23691.5947</t>
  </si>
  <si>
    <t>3787.49456</t>
  </si>
  <si>
    <t>8.67</t>
  </si>
  <si>
    <t>24124.1692</t>
  </si>
  <si>
    <t>348.381417</t>
  </si>
  <si>
    <t>53.4396432</t>
  </si>
  <si>
    <t>377.132274</t>
  </si>
  <si>
    <t>52.377666</t>
  </si>
  <si>
    <t>337.484961</t>
  </si>
  <si>
    <t>7.34480821</t>
  </si>
  <si>
    <t>3.62</t>
  </si>
  <si>
    <t>486.41114</t>
  </si>
  <si>
    <t>58.5294746</t>
  </si>
  <si>
    <t>494.336779</t>
  </si>
  <si>
    <t>43.483592</t>
  </si>
  <si>
    <t>446.443449</t>
  </si>
  <si>
    <t>40.4515693</t>
  </si>
  <si>
    <t>3.58</t>
  </si>
  <si>
    <t>449.961839</t>
  </si>
  <si>
    <t>67.3413753</t>
  </si>
  <si>
    <t>456.861433</t>
  </si>
  <si>
    <t>60.0488482</t>
  </si>
  <si>
    <t>397.148467</t>
  </si>
  <si>
    <t>46.9011792</t>
  </si>
  <si>
    <t>3.99</t>
  </si>
  <si>
    <t>347.673678</t>
  </si>
  <si>
    <t>40.9220798</t>
  </si>
  <si>
    <t>327.114946</t>
  </si>
  <si>
    <t>41.5011174</t>
  </si>
  <si>
    <t>313.21598</t>
  </si>
  <si>
    <t>46.1161944</t>
  </si>
  <si>
    <t>286.25819</t>
  </si>
  <si>
    <t>31.5941587</t>
  </si>
  <si>
    <t>4.16</t>
  </si>
  <si>
    <t>253.768343</t>
  </si>
  <si>
    <t>33.653157</t>
  </si>
  <si>
    <t>3.95</t>
  </si>
  <si>
    <t>243.158649</t>
  </si>
  <si>
    <t>30.7838266</t>
  </si>
  <si>
    <t>243.542932</t>
  </si>
  <si>
    <t>777.248751</t>
  </si>
  <si>
    <t>11.3020668</t>
  </si>
  <si>
    <t>125.998515</t>
  </si>
  <si>
    <t>76.5238254</t>
  </si>
  <si>
    <t>3.42</t>
  </si>
  <si>
    <t>986.13177</t>
  </si>
  <si>
    <t>57.8242709</t>
  </si>
  <si>
    <t>973.472574</t>
  </si>
  <si>
    <t>67.7626909</t>
  </si>
  <si>
    <t>989.236363</t>
  </si>
  <si>
    <t>43.5732891</t>
  </si>
  <si>
    <t>2.95</t>
  </si>
  <si>
    <t>896.569734</t>
  </si>
  <si>
    <t>4.9829004</t>
  </si>
  <si>
    <t>84.455939</t>
  </si>
  <si>
    <t>49.0919822</t>
  </si>
  <si>
    <t>2.92</t>
  </si>
  <si>
    <t>929.772391</t>
  </si>
  <si>
    <t>5.96292353</t>
  </si>
  <si>
    <t>3.35</t>
  </si>
  <si>
    <t>81.683884</t>
  </si>
  <si>
    <t>62.6722597</t>
  </si>
  <si>
    <t>3.32</t>
  </si>
  <si>
    <t>712.184769</t>
  </si>
  <si>
    <t>8.93606463</t>
  </si>
  <si>
    <t>3.91</t>
  </si>
  <si>
    <t>66.2421396</t>
  </si>
  <si>
    <t>72.3845128</t>
  </si>
  <si>
    <t>454.676588</t>
  </si>
  <si>
    <t>3.97924354</t>
  </si>
  <si>
    <t>292.591436</t>
  </si>
  <si>
    <t>3.03969119</t>
  </si>
  <si>
    <t>22.854821</t>
  </si>
  <si>
    <t>26.8743907</t>
  </si>
  <si>
    <t>197.315644</t>
  </si>
  <si>
    <t>21.5270162</t>
  </si>
  <si>
    <t>6.28</t>
  </si>
  <si>
    <t>166.231785</t>
  </si>
  <si>
    <t>13653.2264</t>
  </si>
  <si>
    <t>2352.99959</t>
  </si>
  <si>
    <t>7.79</t>
  </si>
  <si>
    <t>14817.3778</t>
  </si>
  <si>
    <t>2442.22205</t>
  </si>
  <si>
    <t>7.53</t>
  </si>
  <si>
    <t>15941.3972</t>
  </si>
  <si>
    <t>2260.77764</t>
  </si>
  <si>
    <t>15431.9293</t>
  </si>
  <si>
    <t>211.614293</t>
  </si>
  <si>
    <t>1475.69242</t>
  </si>
  <si>
    <t>177.492514</t>
  </si>
  <si>
    <t>6.97</t>
  </si>
  <si>
    <t>1286.17764</t>
  </si>
  <si>
    <t>181.525923</t>
  </si>
  <si>
    <t>7.39</t>
  </si>
  <si>
    <t>1243.32824</t>
  </si>
  <si>
    <t>241.553338</t>
  </si>
  <si>
    <t>1781.3668</t>
  </si>
  <si>
    <t>209.487588</t>
  </si>
  <si>
    <t>1526.87746</t>
  </si>
  <si>
    <t>1275.68963</t>
  </si>
  <si>
    <t>6.18</t>
  </si>
  <si>
    <t>9484.68123</t>
  </si>
  <si>
    <t>954.964489</t>
  </si>
  <si>
    <t>6.69</t>
  </si>
  <si>
    <t>7615.3468</t>
  </si>
  <si>
    <t>78.7856488</t>
  </si>
  <si>
    <t>621.828325</t>
  </si>
  <si>
    <t>584.099343</t>
  </si>
  <si>
    <t>7.34</t>
  </si>
  <si>
    <t>4787.69953</t>
  </si>
  <si>
    <t>675.780844</t>
  </si>
  <si>
    <t>6.48</t>
  </si>
  <si>
    <t>4463.54587</t>
  </si>
  <si>
    <t>687.511683</t>
  </si>
  <si>
    <t>6.51</t>
  </si>
  <si>
    <t>4595.66633</t>
  </si>
  <si>
    <t>74.1484295</t>
  </si>
  <si>
    <t>511.368479</t>
  </si>
  <si>
    <t>869.211938</t>
  </si>
  <si>
    <t>109.87439</t>
  </si>
  <si>
    <t>7683.5238</t>
  </si>
  <si>
    <t>9.95553203</t>
  </si>
  <si>
    <t>777.77594</t>
  </si>
  <si>
    <t>94.4344566</t>
  </si>
  <si>
    <t>6337.88299</t>
  </si>
  <si>
    <t>91.2674978</t>
  </si>
  <si>
    <t>5633.79616</t>
  </si>
  <si>
    <t>5.66075484</t>
  </si>
  <si>
    <t>4.89</t>
  </si>
  <si>
    <t>456.512487</t>
  </si>
  <si>
    <t>50.2834892</t>
  </si>
  <si>
    <t>3838.43429</t>
  </si>
  <si>
    <t>39.2250973</t>
  </si>
  <si>
    <t>3471.24755</t>
  </si>
  <si>
    <t>312.662482</t>
  </si>
  <si>
    <t>4.32</t>
  </si>
  <si>
    <t>2695.36622</t>
  </si>
  <si>
    <t>29.7434298</t>
  </si>
  <si>
    <t>4.52</t>
  </si>
  <si>
    <t>299.229676</t>
  </si>
  <si>
    <t>171.659603</t>
  </si>
  <si>
    <t>4.66</t>
  </si>
  <si>
    <t>1753.4178</t>
  </si>
  <si>
    <t>1.58668462</t>
  </si>
  <si>
    <t>4.72</t>
  </si>
  <si>
    <t>158.668462</t>
  </si>
  <si>
    <t>122.936535</t>
  </si>
  <si>
    <t>4.82</t>
  </si>
  <si>
    <t>1288.64292</t>
  </si>
  <si>
    <t>106.359036</t>
  </si>
  <si>
    <t>1148.5857</t>
  </si>
  <si>
    <t>14.230645</t>
  </si>
  <si>
    <t>153.1824</t>
  </si>
  <si>
    <t>17.4605737</t>
  </si>
  <si>
    <t>959.372181</t>
  </si>
  <si>
    <t>644.525556</t>
  </si>
  <si>
    <t>1435.48776</t>
  </si>
  <si>
    <t>7913.38343</t>
  </si>
  <si>
    <t>15.1625548</t>
  </si>
  <si>
    <t>83.5863</t>
  </si>
  <si>
    <t>1487.89656</t>
  </si>
  <si>
    <t>7884.98443</t>
  </si>
  <si>
    <t>184.307362</t>
  </si>
  <si>
    <t>6.64</t>
  </si>
  <si>
    <t>7227.73968</t>
  </si>
  <si>
    <t>113.243635</t>
  </si>
  <si>
    <t>6.76</t>
  </si>
  <si>
    <t>625.65544</t>
  </si>
  <si>
    <t>941.646405</t>
  </si>
  <si>
    <t>5148.42211</t>
  </si>
  <si>
    <t>978.07041</t>
  </si>
  <si>
    <t>5433.7245</t>
  </si>
  <si>
    <t>780.594675</t>
  </si>
  <si>
    <t>4674.21961</t>
  </si>
  <si>
    <t>62.4371077</t>
  </si>
  <si>
    <t>379.78776</t>
  </si>
  <si>
    <t>531.980818</t>
  </si>
  <si>
    <t>3386.256</t>
  </si>
  <si>
    <t>42.1795642</t>
  </si>
  <si>
    <t>274.249442</t>
  </si>
  <si>
    <t>417.80389</t>
  </si>
  <si>
    <t>5.92</t>
  </si>
  <si>
    <t>2246.25747</t>
  </si>
  <si>
    <t>393.877363</t>
  </si>
  <si>
    <t>2355.72586</t>
  </si>
  <si>
    <t>404.420586</t>
  </si>
  <si>
    <t>2395.85655</t>
  </si>
  <si>
    <t>477.134181</t>
  </si>
  <si>
    <t>2472.19783</t>
  </si>
  <si>
    <t>727.646387</t>
  </si>
  <si>
    <t>73.8658492</t>
  </si>
  <si>
    <t>6.75</t>
  </si>
  <si>
    <t>852.954379</t>
  </si>
  <si>
    <t>61.5744358</t>
  </si>
  <si>
    <t>834.341949</t>
  </si>
  <si>
    <t>78.3900857</t>
  </si>
  <si>
    <t>788.632653</t>
  </si>
  <si>
    <t>59.6596497</t>
  </si>
  <si>
    <t>829.758689</t>
  </si>
  <si>
    <t>47.3042187</t>
  </si>
  <si>
    <t>769.174288</t>
  </si>
  <si>
    <t>56.9895247</t>
  </si>
  <si>
    <t>778.54542</t>
  </si>
  <si>
    <t>93.3678898</t>
  </si>
  <si>
    <t>5.13</t>
  </si>
  <si>
    <t>795.97519</t>
  </si>
  <si>
    <t>9.08763819</t>
  </si>
  <si>
    <t>72.759313</t>
  </si>
  <si>
    <t>77.0283958</t>
  </si>
  <si>
    <t>4.57</t>
  </si>
  <si>
    <t>648.38717</t>
  </si>
  <si>
    <t>69.9675435</t>
  </si>
  <si>
    <t>621.93372</t>
  </si>
  <si>
    <t>7.21211077</t>
  </si>
  <si>
    <t>616.419724</t>
  </si>
  <si>
    <t>45.0901084</t>
  </si>
  <si>
    <t>3.65</t>
  </si>
  <si>
    <t>544.566526</t>
  </si>
  <si>
    <t>29.418975</t>
  </si>
  <si>
    <t>433.269145</t>
  </si>
  <si>
    <t>19.7174104</t>
  </si>
  <si>
    <t>2.86</t>
  </si>
  <si>
    <t>395.931936</t>
  </si>
  <si>
    <t>35.0294862</t>
  </si>
  <si>
    <t>3.56</t>
  </si>
  <si>
    <t>375.852857</t>
  </si>
  <si>
    <t>2.29</t>
  </si>
  <si>
    <t>2.27</t>
  </si>
  <si>
    <t>2.54</t>
  </si>
  <si>
    <t>2.37</t>
  </si>
  <si>
    <t>2.42</t>
  </si>
  <si>
    <t>2.56</t>
  </si>
  <si>
    <t>2.61</t>
  </si>
  <si>
    <t>2.45</t>
  </si>
  <si>
    <t>2.44</t>
  </si>
  <si>
    <t>2.13</t>
  </si>
  <si>
    <t>1146.36273</t>
  </si>
  <si>
    <t>384.512914</t>
  </si>
  <si>
    <t>9.31</t>
  </si>
  <si>
    <t>1647.44179</t>
  </si>
  <si>
    <t>386.137912</t>
  </si>
  <si>
    <t>9.47</t>
  </si>
  <si>
    <t>1569.66631</t>
  </si>
  <si>
    <t>2568.23706</t>
  </si>
  <si>
    <t>9985.36959</t>
  </si>
  <si>
    <t>2429.85475</t>
  </si>
  <si>
    <t>9.73</t>
  </si>
  <si>
    <t>9186.59639</t>
  </si>
  <si>
    <t>2377.0103</t>
  </si>
  <si>
    <t>9.66</t>
  </si>
  <si>
    <t>8199.41462</t>
  </si>
  <si>
    <t>24.8872037</t>
  </si>
  <si>
    <t>9.69</t>
  </si>
  <si>
    <t>689.396224</t>
  </si>
  <si>
    <t>1859.09562</t>
  </si>
  <si>
    <t>6911.13614</t>
  </si>
  <si>
    <t>150.889148</t>
  </si>
  <si>
    <t>612.623418</t>
  </si>
  <si>
    <t>1185.41235</t>
  </si>
  <si>
    <t>7.82</t>
  </si>
  <si>
    <t>5245.18737</t>
  </si>
  <si>
    <t>1002.83327</t>
  </si>
  <si>
    <t>4697.11135</t>
  </si>
  <si>
    <t>1043.10795</t>
  </si>
  <si>
    <t>4425.57467</t>
  </si>
  <si>
    <t>1070.269</t>
  </si>
  <si>
    <t>4167.71417</t>
  </si>
  <si>
    <t>112.949375</t>
  </si>
  <si>
    <t>8.23</t>
  </si>
  <si>
    <t>462.14965</t>
  </si>
  <si>
    <t>868.371359</t>
  </si>
  <si>
    <t>7.25</t>
  </si>
  <si>
    <t>3981.52847</t>
  </si>
  <si>
    <t>94.1781946</t>
  </si>
  <si>
    <t>388.363689</t>
  </si>
  <si>
    <t>11579.6674</t>
  </si>
  <si>
    <t>1884.09881</t>
  </si>
  <si>
    <t>13467.4683</t>
  </si>
  <si>
    <t>1899.10739</t>
  </si>
  <si>
    <t>7.83</t>
  </si>
  <si>
    <t>13574.749</t>
  </si>
  <si>
    <t>1851.71326</t>
  </si>
  <si>
    <t>13235.9776</t>
  </si>
  <si>
    <t>1913.35664</t>
  </si>
  <si>
    <t>14539.1842</t>
  </si>
  <si>
    <t>206.886818</t>
  </si>
  <si>
    <t>8.25</t>
  </si>
  <si>
    <t>1355.74586</t>
  </si>
  <si>
    <t>2160.3802</t>
  </si>
  <si>
    <t>14157.1442</t>
  </si>
  <si>
    <t>2425.40389</t>
  </si>
  <si>
    <t>15893.8656</t>
  </si>
  <si>
    <t>2019.81278</t>
  </si>
  <si>
    <t>13546.6987</t>
  </si>
  <si>
    <t>1555.65199</t>
  </si>
  <si>
    <t>6.95</t>
  </si>
  <si>
    <t>11363.4185</t>
  </si>
  <si>
    <t>167.23199</t>
  </si>
  <si>
    <t>1224.2459</t>
  </si>
  <si>
    <t>1116.3965</t>
  </si>
  <si>
    <t>9365.74247</t>
  </si>
  <si>
    <t>93.677065</t>
  </si>
  <si>
    <t>785.881418</t>
  </si>
  <si>
    <t>11.6361514</t>
  </si>
  <si>
    <t>6.19</t>
  </si>
  <si>
    <t>653.71637</t>
  </si>
  <si>
    <t>650.956798</t>
  </si>
  <si>
    <t>5245.42142</t>
  </si>
  <si>
    <t>649.390987</t>
  </si>
  <si>
    <t>7.66</t>
  </si>
  <si>
    <t>4919.62869</t>
  </si>
  <si>
    <t>762.261218</t>
  </si>
  <si>
    <t>13.6691019</t>
  </si>
  <si>
    <t>75.5199</t>
  </si>
  <si>
    <t>95.6757118</t>
  </si>
  <si>
    <t>9.48</t>
  </si>
  <si>
    <t>676.15344</t>
  </si>
  <si>
    <t>742.196199</t>
  </si>
  <si>
    <t>8.59</t>
  </si>
  <si>
    <t>6425.94112</t>
  </si>
  <si>
    <t>102.064578</t>
  </si>
  <si>
    <t>675.92436</t>
  </si>
  <si>
    <t>787.280816</t>
  </si>
  <si>
    <t>1.19</t>
  </si>
  <si>
    <t>5676.14143</t>
  </si>
  <si>
    <t>818.877102</t>
  </si>
  <si>
    <t>11.78</t>
  </si>
  <si>
    <t>5484.7763</t>
  </si>
  <si>
    <t>708.615797</t>
  </si>
  <si>
    <t>1.79</t>
  </si>
  <si>
    <t>5376.44762</t>
  </si>
  <si>
    <t>750.714764</t>
  </si>
  <si>
    <t>5184.49423</t>
  </si>
  <si>
    <t>523.472428</t>
  </si>
  <si>
    <t>7.67</t>
  </si>
  <si>
    <t>4669.6916</t>
  </si>
  <si>
    <t>518.935922</t>
  </si>
  <si>
    <t>9.39</t>
  </si>
  <si>
    <t>3779.577</t>
  </si>
  <si>
    <t>4.48425458</t>
  </si>
  <si>
    <t>339.716256</t>
  </si>
  <si>
    <t>60.3414512</t>
  </si>
  <si>
    <t>3192.66938</t>
  </si>
  <si>
    <t>334.767211</t>
  </si>
  <si>
    <t>2994.33999</t>
  </si>
  <si>
    <t>322.586315</t>
  </si>
  <si>
    <t>2832.18889</t>
  </si>
  <si>
    <t>49.3400776</t>
  </si>
  <si>
    <t>2741.11542</t>
  </si>
  <si>
    <t>2375.1127</t>
  </si>
  <si>
    <t>207.304194</t>
  </si>
  <si>
    <t>7.37</t>
  </si>
  <si>
    <t>2734.88382</t>
  </si>
  <si>
    <t>212.085926</t>
  </si>
  <si>
    <t>7.46</t>
  </si>
  <si>
    <t>2797.96736</t>
  </si>
  <si>
    <t>2159.75621</t>
  </si>
  <si>
    <t>28951.1556</t>
  </si>
  <si>
    <t>2443.32503</t>
  </si>
  <si>
    <t>32233.8394</t>
  </si>
  <si>
    <t>283.330026</t>
  </si>
  <si>
    <t>3818.46396</t>
  </si>
  <si>
    <t>230.252418</t>
  </si>
  <si>
    <t>3215.8159</t>
  </si>
  <si>
    <t>239.640994</t>
  </si>
  <si>
    <t>3539.7488</t>
  </si>
  <si>
    <t>1958.52588</t>
  </si>
  <si>
    <t>31386.6327</t>
  </si>
  <si>
    <t>1700.84153</t>
  </si>
  <si>
    <t>27169.9926</t>
  </si>
  <si>
    <t>1562.52083</t>
  </si>
  <si>
    <t>6.37</t>
  </si>
  <si>
    <t>25324.4867</t>
  </si>
  <si>
    <t>1586.72417</t>
  </si>
  <si>
    <t>23932.4913</t>
  </si>
  <si>
    <t>158.70874</t>
  </si>
  <si>
    <t>6.83</t>
  </si>
  <si>
    <t>2293.4789</t>
  </si>
  <si>
    <t>1128.05089</t>
  </si>
  <si>
    <t>16372.2915</t>
  </si>
  <si>
    <t>100.808619</t>
  </si>
  <si>
    <t>5.78</t>
  </si>
  <si>
    <t>1562.92433</t>
  </si>
  <si>
    <t>950.802793</t>
  </si>
  <si>
    <t>5.77</t>
  </si>
  <si>
    <t>14672.8826</t>
  </si>
  <si>
    <t>7.49</t>
  </si>
  <si>
    <t>7.55</t>
  </si>
  <si>
    <t>7.85</t>
  </si>
  <si>
    <t>6.82</t>
  </si>
  <si>
    <t>6.52</t>
  </si>
  <si>
    <t>4.33</t>
  </si>
  <si>
    <t>3.77</t>
  </si>
  <si>
    <t>3.53</t>
  </si>
  <si>
    <t>3.61</t>
  </si>
  <si>
    <t>3.14</t>
  </si>
  <si>
    <t>3.34</t>
  </si>
  <si>
    <t>2.67</t>
  </si>
  <si>
    <t>5314.64416</t>
  </si>
  <si>
    <t>10468.7629</t>
  </si>
  <si>
    <t>62425.5392</t>
  </si>
  <si>
    <t>10261.763</t>
  </si>
  <si>
    <t>11.25</t>
  </si>
  <si>
    <t>61191.1926</t>
  </si>
  <si>
    <t>928.417079</t>
  </si>
  <si>
    <t>1.98</t>
  </si>
  <si>
    <t>5857.521</t>
  </si>
  <si>
    <t>10251.1087</t>
  </si>
  <si>
    <t>1.87</t>
  </si>
  <si>
    <t>61753.667</t>
  </si>
  <si>
    <t>954.486593</t>
  </si>
  <si>
    <t>5841.41122</t>
  </si>
  <si>
    <t>9765.61699</t>
  </si>
  <si>
    <t>11.47</t>
  </si>
  <si>
    <t>58163.2936</t>
  </si>
  <si>
    <t>10761.1821</t>
  </si>
  <si>
    <t>1.18</t>
  </si>
  <si>
    <t>64322.6664</t>
  </si>
  <si>
    <t>9703.06812</t>
  </si>
  <si>
    <t>9.99</t>
  </si>
  <si>
    <t>58487.451</t>
  </si>
  <si>
    <t>850.954478</t>
  </si>
  <si>
    <t>9.92</t>
  </si>
  <si>
    <t>5226.99311</t>
  </si>
  <si>
    <t>7627.41244</t>
  </si>
  <si>
    <t>9.77</t>
  </si>
  <si>
    <t>48799.8237</t>
  </si>
  <si>
    <t>6948.83987</t>
  </si>
  <si>
    <t>9.67</t>
  </si>
  <si>
    <t>46511.6457</t>
  </si>
  <si>
    <t>650.981354</t>
  </si>
  <si>
    <t>9.51</t>
  </si>
  <si>
    <t>4458.7764</t>
  </si>
  <si>
    <t>4801.54613</t>
  </si>
  <si>
    <t>9.33</t>
  </si>
  <si>
    <t>33228.6929</t>
  </si>
  <si>
    <t>530.483234</t>
  </si>
  <si>
    <t>3751.64946</t>
  </si>
  <si>
    <t>508.749691</t>
  </si>
  <si>
    <t>3743.55917</t>
  </si>
  <si>
    <t>1862.16727</t>
  </si>
  <si>
    <t>24.7329966</t>
  </si>
  <si>
    <t>174.91511</t>
  </si>
  <si>
    <t>229.44101</t>
  </si>
  <si>
    <t>9.14</t>
  </si>
  <si>
    <t>1622.63797</t>
  </si>
  <si>
    <t>217.212579</t>
  </si>
  <si>
    <t>8.95</t>
  </si>
  <si>
    <t>1536.15685</t>
  </si>
  <si>
    <t>20.3597474</t>
  </si>
  <si>
    <t>8.71</t>
  </si>
  <si>
    <t>143.986898</t>
  </si>
  <si>
    <t>187.49601</t>
  </si>
  <si>
    <t>8.84</t>
  </si>
  <si>
    <t>1325.99724</t>
  </si>
  <si>
    <t>177.267161</t>
  </si>
  <si>
    <t>1253.65743</t>
  </si>
  <si>
    <t>171.768645</t>
  </si>
  <si>
    <t>1214.77118</t>
  </si>
  <si>
    <t>20.8687871</t>
  </si>
  <si>
    <t>7.72</t>
  </si>
  <si>
    <t>147.586896</t>
  </si>
  <si>
    <t>121.481208</t>
  </si>
  <si>
    <t>965.669378</t>
  </si>
  <si>
    <t>12.7032593</t>
  </si>
  <si>
    <t>94.7297489</t>
  </si>
  <si>
    <t>106.035466</t>
  </si>
  <si>
    <t>864.184726</t>
  </si>
  <si>
    <t>94.1330288</t>
  </si>
  <si>
    <t>6.22</t>
  </si>
  <si>
    <t>819.974118</t>
  </si>
  <si>
    <t>13.46662</t>
  </si>
  <si>
    <t>792.15412</t>
  </si>
  <si>
    <t>92.4978948</t>
  </si>
  <si>
    <t>781.23222</t>
  </si>
  <si>
    <t>91.950759</t>
  </si>
  <si>
    <t>5.75</t>
  </si>
  <si>
    <t>768.176767</t>
  </si>
  <si>
    <t>11.4195551</t>
  </si>
  <si>
    <t>5.58</t>
  </si>
  <si>
    <t>722.75665</t>
  </si>
  <si>
    <t>6468.47165</t>
  </si>
  <si>
    <t>1088.24495</t>
  </si>
  <si>
    <t>6268.69212</t>
  </si>
  <si>
    <t>97.5221154</t>
  </si>
  <si>
    <t>627.55544</t>
  </si>
  <si>
    <t>857.130704</t>
  </si>
  <si>
    <t>5968.87677</t>
  </si>
  <si>
    <t>843.7877</t>
  </si>
  <si>
    <t>4.22</t>
  </si>
  <si>
    <t>5759.643</t>
  </si>
  <si>
    <t>664.558524</t>
  </si>
  <si>
    <t>5451.6696</t>
  </si>
  <si>
    <t>587.882823</t>
  </si>
  <si>
    <t>4952.67753</t>
  </si>
  <si>
    <t>49.0924195</t>
  </si>
  <si>
    <t>511.37937</t>
  </si>
  <si>
    <t>74.8217488</t>
  </si>
  <si>
    <t>4647.31359</t>
  </si>
  <si>
    <t>352.955127</t>
  </si>
  <si>
    <t>3836.46877</t>
  </si>
  <si>
    <t>289.741865</t>
  </si>
  <si>
    <t>3681.5993</t>
  </si>
  <si>
    <t>182.616252</t>
  </si>
  <si>
    <t>4.28</t>
  </si>
  <si>
    <t>2421.9662</t>
  </si>
  <si>
    <t>293.01966</t>
  </si>
  <si>
    <t>5.53</t>
  </si>
  <si>
    <t>2372.62883</t>
  </si>
  <si>
    <t>4.67359227</t>
  </si>
  <si>
    <t>38.46578</t>
  </si>
  <si>
    <t>340.023995</t>
  </si>
  <si>
    <t>2862.15484</t>
  </si>
  <si>
    <t>44.7924781</t>
  </si>
  <si>
    <t>282.4242</t>
  </si>
  <si>
    <t>625.62224</t>
  </si>
  <si>
    <t>79.1162634</t>
  </si>
  <si>
    <t>9.16</t>
  </si>
  <si>
    <t>6432.21654</t>
  </si>
  <si>
    <t>59.128502</t>
  </si>
  <si>
    <t>7.29</t>
  </si>
  <si>
    <t>674.9829</t>
  </si>
  <si>
    <t>41.8808771</t>
  </si>
  <si>
    <t>572.14313</t>
  </si>
  <si>
    <t>344.741216</t>
  </si>
  <si>
    <t>5223.35176</t>
  </si>
  <si>
    <t>367.928565</t>
  </si>
  <si>
    <t>4657.32361</t>
  </si>
  <si>
    <t>282.144007</t>
  </si>
  <si>
    <t>4255.56571</t>
  </si>
  <si>
    <t>197.930308</t>
  </si>
  <si>
    <t>4274.95265</t>
  </si>
  <si>
    <t>19.6046779</t>
  </si>
  <si>
    <t>359.71886</t>
  </si>
  <si>
    <t>19.1398328</t>
  </si>
  <si>
    <t>335.786541</t>
  </si>
  <si>
    <t>18.0931711</t>
  </si>
  <si>
    <t>321.942547</t>
  </si>
  <si>
    <t>16.3792041</t>
  </si>
  <si>
    <t>278.557892</t>
  </si>
  <si>
    <t>18.2618328</t>
  </si>
  <si>
    <t>6.46</t>
  </si>
  <si>
    <t>244.46898</t>
  </si>
  <si>
    <t>187.384351</t>
  </si>
  <si>
    <t>4.62</t>
  </si>
  <si>
    <t>2183.9668</t>
  </si>
  <si>
    <t>14.5887403</t>
  </si>
  <si>
    <t>3.86</t>
  </si>
  <si>
    <t>193.741571</t>
  </si>
  <si>
    <t>84.1752701</t>
  </si>
  <si>
    <t>1451.29776</t>
  </si>
  <si>
    <t>5.46</t>
  </si>
  <si>
    <t>5.97</t>
  </si>
  <si>
    <t>4127.11775</t>
  </si>
  <si>
    <t>665.726025</t>
  </si>
  <si>
    <t>3988.77187</t>
  </si>
  <si>
    <t>653.692502</t>
  </si>
  <si>
    <t>3895.66449</t>
  </si>
  <si>
    <t>591.775757</t>
  </si>
  <si>
    <t>3827.78627</t>
  </si>
  <si>
    <t>549.278308</t>
  </si>
  <si>
    <t>6.81</t>
  </si>
  <si>
    <t>3736.58713</t>
  </si>
  <si>
    <t>469.390419</t>
  </si>
  <si>
    <t>3474.39245</t>
  </si>
  <si>
    <t>416.43384</t>
  </si>
  <si>
    <t>3366.48213</t>
  </si>
  <si>
    <t>53.9594988</t>
  </si>
  <si>
    <t>357.347674</t>
  </si>
  <si>
    <t>52.3017222</t>
  </si>
  <si>
    <t>334.83817</t>
  </si>
  <si>
    <t>57.7456263</t>
  </si>
  <si>
    <t>362.951768</t>
  </si>
  <si>
    <t>440.602704</t>
  </si>
  <si>
    <t>2835.28124</t>
  </si>
  <si>
    <t>398.605832</t>
  </si>
  <si>
    <t>2632.79942</t>
  </si>
  <si>
    <t>400.134297</t>
  </si>
  <si>
    <t>7.61</t>
  </si>
  <si>
    <t>2519.73739</t>
  </si>
  <si>
    <t>29.6852938</t>
  </si>
  <si>
    <t>248.4125</t>
  </si>
  <si>
    <t>332.105659</t>
  </si>
  <si>
    <t>2338.77224</t>
  </si>
  <si>
    <t>353.669033</t>
  </si>
  <si>
    <t>8.17</t>
  </si>
  <si>
    <t>2238.4116</t>
  </si>
  <si>
    <t>1347.31257</t>
  </si>
  <si>
    <t>13.4047742</t>
  </si>
  <si>
    <t>192.59733</t>
  </si>
  <si>
    <t>156.390769</t>
  </si>
  <si>
    <t>2246.9938</t>
  </si>
  <si>
    <t>1500.41264</t>
  </si>
  <si>
    <t>21557.6528</t>
  </si>
  <si>
    <t>1493.05128</t>
  </si>
  <si>
    <t>3.29</t>
  </si>
  <si>
    <t>21451.8862</t>
  </si>
  <si>
    <t>1192.69662</t>
  </si>
  <si>
    <t>17136.4457</t>
  </si>
  <si>
    <t>115.069242</t>
  </si>
  <si>
    <t>5.32</t>
  </si>
  <si>
    <t>1653.2937</t>
  </si>
  <si>
    <t>1705.67862</t>
  </si>
  <si>
    <t>2.31</t>
  </si>
  <si>
    <t>22742.3816</t>
  </si>
  <si>
    <t>1024.51954</t>
  </si>
  <si>
    <t>2.25</t>
  </si>
  <si>
    <t>15761.8391</t>
  </si>
  <si>
    <t>827.597934</t>
  </si>
  <si>
    <t>12732.2759</t>
  </si>
  <si>
    <t>12.0661671</t>
  </si>
  <si>
    <t>1.63</t>
  </si>
  <si>
    <t>185.63334</t>
  </si>
  <si>
    <t>44.5476831</t>
  </si>
  <si>
    <t>685.34897</t>
  </si>
  <si>
    <t>309.783459</t>
  </si>
  <si>
    <t>2.23</t>
  </si>
  <si>
    <t>3577.1762</t>
  </si>
  <si>
    <t>234.787421</t>
  </si>
  <si>
    <t>2711.17114</t>
  </si>
  <si>
    <t>197.783955</t>
  </si>
  <si>
    <t>2283.87939</t>
  </si>
  <si>
    <t>14.9545132</t>
  </si>
  <si>
    <t>2.73</t>
  </si>
  <si>
    <t>172.68491</t>
  </si>
  <si>
    <t>2.98</t>
  </si>
  <si>
    <t>20.9799192</t>
  </si>
  <si>
    <t>582.775532</t>
  </si>
  <si>
    <t>17.3573978</t>
  </si>
  <si>
    <t>482.14994</t>
  </si>
  <si>
    <t>1.5751602</t>
  </si>
  <si>
    <t>43.7544499</t>
  </si>
  <si>
    <t>11.7657231</t>
  </si>
  <si>
    <t>3.69</t>
  </si>
  <si>
    <t>326.825642</t>
  </si>
  <si>
    <t>11.4238596</t>
  </si>
  <si>
    <t>317.329434</t>
  </si>
  <si>
    <t>10.6026977</t>
  </si>
  <si>
    <t>297.828588</t>
  </si>
  <si>
    <t>5.06468897</t>
  </si>
  <si>
    <t>2.97</t>
  </si>
  <si>
    <t>276.75896</t>
  </si>
  <si>
    <t>10.2609734</t>
  </si>
  <si>
    <t>287.422224</t>
  </si>
  <si>
    <t>6.91399801</t>
  </si>
  <si>
    <t>232.794546</t>
  </si>
  <si>
    <t>0.70313218</t>
  </si>
  <si>
    <t>21.7687981</t>
  </si>
  <si>
    <t>5.59361954</t>
  </si>
  <si>
    <t>215.139213</t>
  </si>
  <si>
    <t>0.73594036</t>
  </si>
  <si>
    <t>4.43</t>
  </si>
  <si>
    <t>28.1969487</t>
  </si>
  <si>
    <t>1774.9291</t>
  </si>
  <si>
    <t>2700.07305</t>
  </si>
  <si>
    <t>19941.4553</t>
  </si>
  <si>
    <t>261.291481</t>
  </si>
  <si>
    <t>1929.7746</t>
  </si>
  <si>
    <t>2263.1038</t>
  </si>
  <si>
    <t>17421.8922</t>
  </si>
  <si>
    <t>2146.94574</t>
  </si>
  <si>
    <t>5.83</t>
  </si>
  <si>
    <t>17454.8434</t>
  </si>
  <si>
    <t>1802.01759</t>
  </si>
  <si>
    <t>14638.6482</t>
  </si>
  <si>
    <t>1717.08871</t>
  </si>
  <si>
    <t>14726.3183</t>
  </si>
  <si>
    <t>225.072362</t>
  </si>
  <si>
    <t>1894.5485</t>
  </si>
  <si>
    <t>1904.12469</t>
  </si>
  <si>
    <t>16586.452</t>
  </si>
  <si>
    <t>244.35108</t>
  </si>
  <si>
    <t>12595.4165</t>
  </si>
  <si>
    <t>153.504526</t>
  </si>
  <si>
    <t>1338.31322</t>
  </si>
  <si>
    <t>101.120116</t>
  </si>
  <si>
    <t>885.465115</t>
  </si>
  <si>
    <t>132.723392</t>
  </si>
  <si>
    <t>7174.23742</t>
  </si>
  <si>
    <t>7.80604283</t>
  </si>
  <si>
    <t>4.84</t>
  </si>
  <si>
    <t>538.347781</t>
  </si>
  <si>
    <t>88.6294582</t>
  </si>
  <si>
    <t>4498.95727</t>
  </si>
  <si>
    <t>5.34809451</t>
  </si>
  <si>
    <t>47.32827</t>
  </si>
  <si>
    <t>645.463763</t>
  </si>
  <si>
    <t>89.9580585</t>
  </si>
  <si>
    <t>4.88</t>
  </si>
  <si>
    <t>571.162276</t>
  </si>
  <si>
    <t>8.31328204</t>
  </si>
  <si>
    <t>52.1535887</t>
  </si>
  <si>
    <t>86.8255112</t>
  </si>
  <si>
    <t>468.567249</t>
  </si>
  <si>
    <t>67.7756537</t>
  </si>
  <si>
    <t>354.846354</t>
  </si>
  <si>
    <t>67.7337441</t>
  </si>
  <si>
    <t>6.86</t>
  </si>
  <si>
    <t>341.39992</t>
  </si>
  <si>
    <t>53.77354</t>
  </si>
  <si>
    <t>379.756639</t>
  </si>
  <si>
    <t>38.5578327</t>
  </si>
  <si>
    <t>325.382554</t>
  </si>
  <si>
    <t>30.4645181</t>
  </si>
  <si>
    <t>243.326822</t>
  </si>
  <si>
    <t>22.1895225</t>
  </si>
  <si>
    <t>193.794956</t>
  </si>
  <si>
    <t>18.0375313</t>
  </si>
  <si>
    <t>161.626625</t>
  </si>
  <si>
    <t>1.50696248</t>
  </si>
  <si>
    <t>4.23</t>
  </si>
  <si>
    <t>135.762386</t>
  </si>
  <si>
    <t>10.9720191</t>
  </si>
  <si>
    <t>118.873447</t>
  </si>
  <si>
    <t>10.8245259</t>
  </si>
  <si>
    <t>111.363436</t>
  </si>
  <si>
    <t>1.18622758</t>
  </si>
  <si>
    <t>12.1789279</t>
  </si>
  <si>
    <t>11.5948177</t>
  </si>
  <si>
    <t>4.36</t>
  </si>
  <si>
    <t>123.876257</t>
  </si>
  <si>
    <t>4921.89629</t>
  </si>
  <si>
    <t>50.539484</t>
  </si>
  <si>
    <t>4.49</t>
  </si>
  <si>
    <t>546.3728</t>
  </si>
  <si>
    <t>460.648781</t>
  </si>
  <si>
    <t>4763.68956</t>
  </si>
  <si>
    <t>431.485487</t>
  </si>
  <si>
    <t>4546.73854</t>
  </si>
  <si>
    <t>401.793105</t>
  </si>
  <si>
    <t>4353.12139</t>
  </si>
  <si>
    <t>62.0834353</t>
  </si>
  <si>
    <t>3651.96678</t>
  </si>
  <si>
    <t>60.6506845</t>
  </si>
  <si>
    <t>3369.48247</t>
  </si>
  <si>
    <t>81.0465611</t>
  </si>
  <si>
    <t>3.68</t>
  </si>
  <si>
    <t>4177.65779</t>
  </si>
  <si>
    <t>5.88952622</t>
  </si>
  <si>
    <t>478.82327</t>
  </si>
  <si>
    <t>52.1241634</t>
  </si>
  <si>
    <t>3749.93981</t>
  </si>
  <si>
    <t>64.3920344</t>
  </si>
  <si>
    <t>3658.63832</t>
  </si>
  <si>
    <t>43.9945246</t>
  </si>
  <si>
    <t>3332.91853</t>
  </si>
  <si>
    <t>253.819671</t>
  </si>
  <si>
    <t>2835.97397</t>
  </si>
  <si>
    <t>206.071686</t>
  </si>
  <si>
    <t>3.48</t>
  </si>
  <si>
    <t>2259.55796</t>
  </si>
  <si>
    <t>20.7119129</t>
  </si>
  <si>
    <t>3.28</t>
  </si>
  <si>
    <t>238.891729</t>
  </si>
  <si>
    <t>31.2583462</t>
  </si>
  <si>
    <t>3.87</t>
  </si>
  <si>
    <t>276.1338</t>
  </si>
  <si>
    <t>4245.39744</t>
  </si>
  <si>
    <t>6164.4554</t>
  </si>
  <si>
    <t>9.68</t>
  </si>
  <si>
    <t>49914.6186</t>
  </si>
  <si>
    <t>6115.49662</t>
  </si>
  <si>
    <t>9.55</t>
  </si>
  <si>
    <t>49638.7713</t>
  </si>
  <si>
    <t>5889.01254</t>
  </si>
  <si>
    <t>47415.5599</t>
  </si>
  <si>
    <t>71.0162084</t>
  </si>
  <si>
    <t>579.72415</t>
  </si>
  <si>
    <t>591.669141</t>
  </si>
  <si>
    <t>4622.41516</t>
  </si>
  <si>
    <t>579.738437</t>
  </si>
  <si>
    <t>4717.15571</t>
  </si>
  <si>
    <t>678.88112</t>
  </si>
  <si>
    <t>8.35</t>
  </si>
  <si>
    <t>5341.31487</t>
  </si>
  <si>
    <t>6147.1323</t>
  </si>
  <si>
    <t>48288.5491</t>
  </si>
  <si>
    <t>524.777523</t>
  </si>
  <si>
    <t>8.38</t>
  </si>
  <si>
    <t>4112.67651</t>
  </si>
  <si>
    <t>4816.58961</t>
  </si>
  <si>
    <t>8.43</t>
  </si>
  <si>
    <t>38969.1716</t>
  </si>
  <si>
    <t>4508.80619</t>
  </si>
  <si>
    <t>37636.1117</t>
  </si>
  <si>
    <t>3869.0263</t>
  </si>
  <si>
    <t>8.15</t>
  </si>
  <si>
    <t>32816.1688</t>
  </si>
  <si>
    <t>3099.35732</t>
  </si>
  <si>
    <t>7.81</t>
  </si>
  <si>
    <t>26834.2625</t>
  </si>
  <si>
    <t>2775.33544</t>
  </si>
  <si>
    <t>24913.2445</t>
  </si>
  <si>
    <t>397.753369</t>
  </si>
  <si>
    <t>7.22</t>
  </si>
  <si>
    <t>24253.2542</t>
  </si>
  <si>
    <t>36526.7711</t>
  </si>
  <si>
    <t>6739.67761</t>
  </si>
  <si>
    <t>11.54</t>
  </si>
  <si>
    <t>42955.2429</t>
  </si>
  <si>
    <t>6646.95394</t>
  </si>
  <si>
    <t>11.56</t>
  </si>
  <si>
    <t>42554.1225</t>
  </si>
  <si>
    <t>751.379355</t>
  </si>
  <si>
    <t>11.44</t>
  </si>
  <si>
    <t>4838.2444</t>
  </si>
  <si>
    <t>683.919057</t>
  </si>
  <si>
    <t>11.33</t>
  </si>
  <si>
    <t>4381.288</t>
  </si>
  <si>
    <t>72.8001211</t>
  </si>
  <si>
    <t>473.34279</t>
  </si>
  <si>
    <t>6415.35735</t>
  </si>
  <si>
    <t>11.28</t>
  </si>
  <si>
    <t>41631.1314</t>
  </si>
  <si>
    <t>7002.78593</t>
  </si>
  <si>
    <t>45413.6571</t>
  </si>
  <si>
    <t>64.7371489</t>
  </si>
  <si>
    <t>416.58397</t>
  </si>
  <si>
    <t>5689.99193</t>
  </si>
  <si>
    <t>36544.5853</t>
  </si>
  <si>
    <t>5451.70123</t>
  </si>
  <si>
    <t>34879.7263</t>
  </si>
  <si>
    <t>5291.23479</t>
  </si>
  <si>
    <t>33874.7426</t>
  </si>
  <si>
    <t>4572.44196</t>
  </si>
  <si>
    <t>1.43</t>
  </si>
  <si>
    <t>29691.1816</t>
  </si>
  <si>
    <t>3779.65527</t>
  </si>
  <si>
    <t>1.22</t>
  </si>
  <si>
    <t>24275.2426</t>
  </si>
  <si>
    <t>3451.18508</t>
  </si>
  <si>
    <t>9.89</t>
  </si>
  <si>
    <t>22527.3178</t>
  </si>
  <si>
    <t>3410.28443</t>
  </si>
  <si>
    <t>22465.6418</t>
  </si>
  <si>
    <t>7388.98414</t>
  </si>
  <si>
    <t>715.281694</t>
  </si>
  <si>
    <t>3.44</t>
  </si>
  <si>
    <t>9692.16387</t>
  </si>
  <si>
    <t>154.875888</t>
  </si>
  <si>
    <t>9679.743</t>
  </si>
  <si>
    <t>805.392528</t>
  </si>
  <si>
    <t>3.13</t>
  </si>
  <si>
    <t>9774.18117</t>
  </si>
  <si>
    <t>133.522367</t>
  </si>
  <si>
    <t>1716.2258</t>
  </si>
  <si>
    <t>145.318282</t>
  </si>
  <si>
    <t>3.41</t>
  </si>
  <si>
    <t>8754.11338</t>
  </si>
  <si>
    <t>52.3108628</t>
  </si>
  <si>
    <t>3.43</t>
  </si>
  <si>
    <t>763.66223</t>
  </si>
  <si>
    <t>11.0542247</t>
  </si>
  <si>
    <t>194.2746</t>
  </si>
  <si>
    <t>545.438957</t>
  </si>
  <si>
    <t>8352.81711</t>
  </si>
  <si>
    <t>40.5371981</t>
  </si>
  <si>
    <t>727.777345</t>
  </si>
  <si>
    <t>353.243803</t>
  </si>
  <si>
    <t>2.76</t>
  </si>
  <si>
    <t>6741.29395</t>
  </si>
  <si>
    <t>443.475063</t>
  </si>
  <si>
    <t>3.26</t>
  </si>
  <si>
    <t>5685.57774</t>
  </si>
  <si>
    <t>352.232365</t>
  </si>
  <si>
    <t>4892.11618</t>
  </si>
  <si>
    <t>22.6903991</t>
  </si>
  <si>
    <t>3.22</t>
  </si>
  <si>
    <t>412.55271</t>
  </si>
  <si>
    <t>183.698078</t>
  </si>
  <si>
    <t>3.23</t>
  </si>
  <si>
    <t>3976.14887</t>
  </si>
  <si>
    <t>218.172747</t>
  </si>
  <si>
    <t>2.89</t>
  </si>
  <si>
    <t>4116.46693</t>
  </si>
  <si>
    <t>5.52</t>
  </si>
  <si>
    <t>4.35</t>
  </si>
  <si>
    <t>3764.64912</t>
  </si>
  <si>
    <t>221.482875</t>
  </si>
  <si>
    <t>7.42</t>
  </si>
  <si>
    <t>4429.6575</t>
  </si>
  <si>
    <t>180.378703</t>
  </si>
  <si>
    <t>4274.37686</t>
  </si>
  <si>
    <t>158.257603</t>
  </si>
  <si>
    <t>4142.86918</t>
  </si>
  <si>
    <t>198.94876</t>
  </si>
  <si>
    <t>3725.63221</t>
  </si>
  <si>
    <t>194.173266</t>
  </si>
  <si>
    <t>2964.47734</t>
  </si>
  <si>
    <t>18.5314303</t>
  </si>
  <si>
    <t>276.588512</t>
  </si>
  <si>
    <t>151.762567</t>
  </si>
  <si>
    <t>8.99</t>
  </si>
  <si>
    <t>3174.9491</t>
  </si>
  <si>
    <t>106.164686</t>
  </si>
  <si>
    <t>2492.12878</t>
  </si>
  <si>
    <t>110.113829</t>
  </si>
  <si>
    <t>1872.68416</t>
  </si>
  <si>
    <t>9.44487542</t>
  </si>
  <si>
    <t>153.57521</t>
  </si>
  <si>
    <t>7.13256477</t>
  </si>
  <si>
    <t>127.367228</t>
  </si>
  <si>
    <t>70.5418525</t>
  </si>
  <si>
    <t>928.18227</t>
  </si>
  <si>
    <t>60.5581829</t>
  </si>
  <si>
    <t>8.72</t>
  </si>
  <si>
    <t>779.384594</t>
  </si>
  <si>
    <t>57.1031883</t>
  </si>
  <si>
    <t>733.974142</t>
  </si>
  <si>
    <t>47.8170418</t>
  </si>
  <si>
    <t>691.997711</t>
  </si>
  <si>
    <t>41176.8816</t>
  </si>
  <si>
    <t>941.756291</t>
  </si>
  <si>
    <t>4792.65288</t>
  </si>
  <si>
    <t>895.87795</t>
  </si>
  <si>
    <t>11.16</t>
  </si>
  <si>
    <t>4653.91143</t>
  </si>
  <si>
    <t>839.91332</t>
  </si>
  <si>
    <t>1.99</t>
  </si>
  <si>
    <t>4465.24891</t>
  </si>
  <si>
    <t>869.790735</t>
  </si>
  <si>
    <t>1.93</t>
  </si>
  <si>
    <t>4681.32796</t>
  </si>
  <si>
    <t>7584.07858</t>
  </si>
  <si>
    <t>41785.5569</t>
  </si>
  <si>
    <t>7641.27065</t>
  </si>
  <si>
    <t>41732.7725</t>
  </si>
  <si>
    <t>8285.26466</t>
  </si>
  <si>
    <t>45699.1983</t>
  </si>
  <si>
    <t>7777.55635</t>
  </si>
  <si>
    <t>41814.8191</t>
  </si>
  <si>
    <t>6407.53595</t>
  </si>
  <si>
    <t>1.34</t>
  </si>
  <si>
    <t>36447.8723</t>
  </si>
  <si>
    <t>6012.92584</t>
  </si>
  <si>
    <t>1.52</t>
  </si>
  <si>
    <t>34696.6292</t>
  </si>
  <si>
    <t>5842.37477</t>
  </si>
  <si>
    <t>1.37</t>
  </si>
  <si>
    <t>34165.9343</t>
  </si>
  <si>
    <t>582.615703</t>
  </si>
  <si>
    <t>1.62</t>
  </si>
  <si>
    <t>3359.95215</t>
  </si>
  <si>
    <t>437.105966</t>
  </si>
  <si>
    <t>2525.16445</t>
  </si>
  <si>
    <t>4057.63738</t>
  </si>
  <si>
    <t>1.15</t>
  </si>
  <si>
    <t>23687.3169</t>
  </si>
  <si>
    <t>4238.54004</t>
  </si>
  <si>
    <t>23718.7467</t>
  </si>
  <si>
    <t>1361.11395</t>
  </si>
  <si>
    <t>97.6779457</t>
  </si>
  <si>
    <t>1432.22794</t>
  </si>
  <si>
    <t>28.6689783</t>
  </si>
  <si>
    <t>1814.4923</t>
  </si>
  <si>
    <t>151.899429</t>
  </si>
  <si>
    <t>1629.8222</t>
  </si>
  <si>
    <t>225.221947</t>
  </si>
  <si>
    <t>1574.97865</t>
  </si>
  <si>
    <t>195.982463</t>
  </si>
  <si>
    <t>1312.67557</t>
  </si>
  <si>
    <t>30.722905</t>
  </si>
  <si>
    <t>186.76538</t>
  </si>
  <si>
    <t>161.010644</t>
  </si>
  <si>
    <t>1224.41554</t>
  </si>
  <si>
    <t>3.18137363</t>
  </si>
  <si>
    <t>19.686718</t>
  </si>
  <si>
    <t>129.026336</t>
  </si>
  <si>
    <t>922.935168</t>
  </si>
  <si>
    <t>78.7112383</t>
  </si>
  <si>
    <t>4.51</t>
  </si>
  <si>
    <t>498.172394</t>
  </si>
  <si>
    <t>53.2377598</t>
  </si>
  <si>
    <t>423.193639</t>
  </si>
  <si>
    <t>31.0943534</t>
  </si>
  <si>
    <t>373.281554</t>
  </si>
  <si>
    <t>3.33643797</t>
  </si>
  <si>
    <t>39.484473</t>
  </si>
  <si>
    <t>25.5598129</t>
  </si>
  <si>
    <t>273.659667</t>
  </si>
  <si>
    <t>20.6543287</t>
  </si>
  <si>
    <t>263.112468</t>
  </si>
  <si>
    <t>187.78991</t>
  </si>
  <si>
    <t>2163.04341</t>
  </si>
  <si>
    <t>21673.7817</t>
  </si>
  <si>
    <t>2183.10699</t>
  </si>
  <si>
    <t>9.26</t>
  </si>
  <si>
    <t>21874.8195</t>
  </si>
  <si>
    <t>2528.99294</t>
  </si>
  <si>
    <t>22242.6819</t>
  </si>
  <si>
    <t>3192.88736</t>
  </si>
  <si>
    <t>25916.2935</t>
  </si>
  <si>
    <t>3189.75444</t>
  </si>
  <si>
    <t>9.18</t>
  </si>
  <si>
    <t>26917.759</t>
  </si>
  <si>
    <t>372.685414</t>
  </si>
  <si>
    <t>9.76</t>
  </si>
  <si>
    <t>2971.973</t>
  </si>
  <si>
    <t>3682.88717</t>
  </si>
  <si>
    <t>31997.2821</t>
  </si>
  <si>
    <t>3632.24312</t>
  </si>
  <si>
    <t>9.41</t>
  </si>
  <si>
    <t>28827.3264</t>
  </si>
  <si>
    <t>318.580663</t>
  </si>
  <si>
    <t>9.34</t>
  </si>
  <si>
    <t>2481.15781</t>
  </si>
  <si>
    <t>2785.13936</t>
  </si>
  <si>
    <t>22551.7357</t>
  </si>
  <si>
    <t>287.612452</t>
  </si>
  <si>
    <t>21955.149</t>
  </si>
  <si>
    <t>2124.92152</t>
  </si>
  <si>
    <t>8.61</t>
  </si>
  <si>
    <t>18477.5784</t>
  </si>
  <si>
    <t>160.889727</t>
  </si>
  <si>
    <t>1411.31339</t>
  </si>
  <si>
    <t>1403.02221</t>
  </si>
  <si>
    <t>8.47</t>
  </si>
  <si>
    <t>12538.1788</t>
  </si>
  <si>
    <t>122.182352</t>
  </si>
  <si>
    <t>1242.95373</t>
  </si>
  <si>
    <t>9212.19282</t>
  </si>
  <si>
    <t>789.276462</t>
  </si>
  <si>
    <t>8569.777</t>
  </si>
  <si>
    <t>780.445928</t>
  </si>
  <si>
    <t>6.15</t>
  </si>
  <si>
    <t>7955.61599</t>
  </si>
  <si>
    <t>865.999978</t>
  </si>
  <si>
    <t>7583.1872</t>
  </si>
  <si>
    <t>11.5671563</t>
  </si>
  <si>
    <t>741.48438</t>
  </si>
  <si>
    <t>145.8402</t>
  </si>
  <si>
    <t>7365.66666</t>
  </si>
  <si>
    <t>146.438449</t>
  </si>
  <si>
    <t>7395.88125</t>
  </si>
  <si>
    <t>754.959713</t>
  </si>
  <si>
    <t>7946.94435</t>
  </si>
  <si>
    <t>95.1937592</t>
  </si>
  <si>
    <t>7322.59686</t>
  </si>
  <si>
    <t>662.266369</t>
  </si>
  <si>
    <t>5.99</t>
  </si>
  <si>
    <t>6764.72287</t>
  </si>
  <si>
    <t>119.554869</t>
  </si>
  <si>
    <t>6754.51239</t>
  </si>
  <si>
    <t>100.965873</t>
  </si>
  <si>
    <t>5836.17763</t>
  </si>
  <si>
    <t>77.9454329</t>
  </si>
  <si>
    <t>5773.73577</t>
  </si>
  <si>
    <t>513.346541</t>
  </si>
  <si>
    <t>5292.23238</t>
  </si>
  <si>
    <t>81.1135595</t>
  </si>
  <si>
    <t>519.958715</t>
  </si>
  <si>
    <t>676.545388</t>
  </si>
  <si>
    <t>5117.58992</t>
  </si>
  <si>
    <t>3923.57334</t>
  </si>
  <si>
    <t>657.52828</t>
  </si>
  <si>
    <t>3687.76377</t>
  </si>
  <si>
    <t>582.146958</t>
  </si>
  <si>
    <t>3452.82893</t>
  </si>
  <si>
    <t>484.718789</t>
  </si>
  <si>
    <t>3299.65139</t>
  </si>
  <si>
    <t>457.774585</t>
  </si>
  <si>
    <t>3187.8453</t>
  </si>
  <si>
    <t>443.324825</t>
  </si>
  <si>
    <t>2825.5247</t>
  </si>
  <si>
    <t>445.442337</t>
  </si>
  <si>
    <t>6.79</t>
  </si>
  <si>
    <t>2635.75347</t>
  </si>
  <si>
    <t>472.223499</t>
  </si>
  <si>
    <t>6.65</t>
  </si>
  <si>
    <t>2794.22189</t>
  </si>
  <si>
    <t>380.963243</t>
  </si>
  <si>
    <t>2489.95584</t>
  </si>
  <si>
    <t>352.024489</t>
  </si>
  <si>
    <t>2256.56724</t>
  </si>
  <si>
    <t>41.5084564</t>
  </si>
  <si>
    <t>277.83438</t>
  </si>
  <si>
    <t>288.401626</t>
  </si>
  <si>
    <t>1872.73783</t>
  </si>
  <si>
    <t>249.326295</t>
  </si>
  <si>
    <t>1753.34947</t>
  </si>
  <si>
    <t>25.2504092</t>
  </si>
  <si>
    <t>6.71</t>
  </si>
  <si>
    <t>171.771491</t>
  </si>
  <si>
    <t>225.061996</t>
  </si>
  <si>
    <t>1568.37628</t>
  </si>
  <si>
    <t>238.736981</t>
  </si>
  <si>
    <t>1655.59626</t>
  </si>
  <si>
    <t>554.48766</t>
  </si>
  <si>
    <t>50.5797648</t>
  </si>
  <si>
    <t>561.997387</t>
  </si>
  <si>
    <t>5.14066885</t>
  </si>
  <si>
    <t>54.169324</t>
  </si>
  <si>
    <t>4.34493086</t>
  </si>
  <si>
    <t>52.3485646</t>
  </si>
  <si>
    <t>42.2547904</t>
  </si>
  <si>
    <t>459.2912</t>
  </si>
  <si>
    <t>29.7473405</t>
  </si>
  <si>
    <t>438.751335</t>
  </si>
  <si>
    <t>24.8476356</t>
  </si>
  <si>
    <t>3.85</t>
  </si>
  <si>
    <t>436.689554</t>
  </si>
  <si>
    <t>19.6851026</t>
  </si>
  <si>
    <t>3.21</t>
  </si>
  <si>
    <t>437.446724</t>
  </si>
  <si>
    <t>1.39962673</t>
  </si>
  <si>
    <t>49.456775</t>
  </si>
  <si>
    <t>10.3839337</t>
  </si>
  <si>
    <t>296.68382</t>
  </si>
  <si>
    <t>1.09966598</t>
  </si>
  <si>
    <t>33.424498</t>
  </si>
  <si>
    <t>18.9301126</t>
  </si>
  <si>
    <t>386.328828</t>
  </si>
  <si>
    <t>2.39524067</t>
  </si>
  <si>
    <t>3.45</t>
  </si>
  <si>
    <t>37.1931781</t>
  </si>
  <si>
    <t>21.3378184</t>
  </si>
  <si>
    <t>3.76</t>
  </si>
  <si>
    <t>322.811171</t>
  </si>
  <si>
    <t>19.8979093</t>
  </si>
  <si>
    <t>315.83983</t>
  </si>
  <si>
    <t>2.21598614</t>
  </si>
  <si>
    <t>3.46</t>
  </si>
  <si>
    <t>34.516918</t>
  </si>
  <si>
    <t>596.871719</t>
  </si>
  <si>
    <t>50.0605354</t>
  </si>
  <si>
    <t>642.625615</t>
  </si>
  <si>
    <t>8.20063742</t>
  </si>
  <si>
    <t>61.566347</t>
  </si>
  <si>
    <t>0.94852637</t>
  </si>
  <si>
    <t>67.7518833</t>
  </si>
  <si>
    <t>40.4536736</t>
  </si>
  <si>
    <t>692.69989</t>
  </si>
  <si>
    <t>53.307827</t>
  </si>
  <si>
    <t>543.957418</t>
  </si>
  <si>
    <t>47.1296927</t>
  </si>
  <si>
    <t>544.222779</t>
  </si>
  <si>
    <t>28.3019113</t>
  </si>
  <si>
    <t>583.544562</t>
  </si>
  <si>
    <t>31.069326</t>
  </si>
  <si>
    <t>481.694976</t>
  </si>
  <si>
    <t>21.5337494</t>
  </si>
  <si>
    <t>418.94454</t>
  </si>
  <si>
    <t>22.0975798</t>
  </si>
  <si>
    <t>424.953459</t>
  </si>
  <si>
    <t>13.5299956</t>
  </si>
  <si>
    <t>393.313824</t>
  </si>
  <si>
    <t>2.52711542</t>
  </si>
  <si>
    <t>36.5718585</t>
  </si>
  <si>
    <t>24.6576176</t>
  </si>
  <si>
    <t>321.481324</t>
  </si>
  <si>
    <t>0.86870848</t>
  </si>
  <si>
    <t>39.486749</t>
  </si>
  <si>
    <t>6.69941875</t>
  </si>
  <si>
    <t>4.94</t>
  </si>
  <si>
    <t>297.751944</t>
  </si>
  <si>
    <t>4136.68992</t>
  </si>
  <si>
    <t>4.14129335</t>
  </si>
  <si>
    <t>43.82321</t>
  </si>
  <si>
    <t>345.904426</t>
  </si>
  <si>
    <t>3944.17817</t>
  </si>
  <si>
    <t>497.471946</t>
  </si>
  <si>
    <t>6.57</t>
  </si>
  <si>
    <t>3785.93567</t>
  </si>
  <si>
    <t>536.233252</t>
  </si>
  <si>
    <t>3439.59751</t>
  </si>
  <si>
    <t>48.0285944</t>
  </si>
  <si>
    <t>326.281212</t>
  </si>
  <si>
    <t>466.66937</t>
  </si>
  <si>
    <t>7.32</t>
  </si>
  <si>
    <t>2716.35256</t>
  </si>
  <si>
    <t>493.327929</t>
  </si>
  <si>
    <t>2576.12496</t>
  </si>
  <si>
    <t>362.870227</t>
  </si>
  <si>
    <t>2327.58324</t>
  </si>
  <si>
    <t>170.632584</t>
  </si>
  <si>
    <t>1945.6395</t>
  </si>
  <si>
    <t>17.464059</t>
  </si>
  <si>
    <t>198.455216</t>
  </si>
  <si>
    <t>1.77618104</t>
  </si>
  <si>
    <t>145.58861</t>
  </si>
  <si>
    <t>16.4794902</t>
  </si>
  <si>
    <t>986.795817</t>
  </si>
  <si>
    <t>10.9363388</t>
  </si>
  <si>
    <t>96.8674827</t>
  </si>
  <si>
    <t>15.5497868</t>
  </si>
  <si>
    <t>925.582546</t>
  </si>
  <si>
    <t>16.7548089</t>
  </si>
  <si>
    <t>946.599372</t>
  </si>
  <si>
    <t>814.546395</t>
  </si>
  <si>
    <t>5.10324944</t>
  </si>
  <si>
    <t>7.56</t>
  </si>
  <si>
    <t>83.1148117</t>
  </si>
  <si>
    <t>4.98971232</t>
  </si>
  <si>
    <t>81.265673</t>
  </si>
  <si>
    <t>26.3794254</t>
  </si>
  <si>
    <t>9.88</t>
  </si>
  <si>
    <t>766.843762</t>
  </si>
  <si>
    <t>4.10648432</t>
  </si>
  <si>
    <t>1.41</t>
  </si>
  <si>
    <t>74.9358452</t>
  </si>
  <si>
    <t>36.2929176</t>
  </si>
  <si>
    <t>662.279518</t>
  </si>
  <si>
    <t>41.3007945</t>
  </si>
  <si>
    <t>668.297646</t>
  </si>
  <si>
    <t>63.8319568</t>
  </si>
  <si>
    <t>674.756415</t>
  </si>
  <si>
    <t>56.7785873</t>
  </si>
  <si>
    <t>615.819819</t>
  </si>
  <si>
    <t>6.99555639</t>
  </si>
  <si>
    <t>55.47626</t>
  </si>
  <si>
    <t>38.1090426</t>
  </si>
  <si>
    <t>465.311876</t>
  </si>
  <si>
    <t>64.3985334</t>
  </si>
  <si>
    <t>387.942973</t>
  </si>
  <si>
    <t>44.2568714</t>
  </si>
  <si>
    <t>329.782946</t>
  </si>
  <si>
    <t>50.2855822</t>
  </si>
  <si>
    <t>393.16327</t>
  </si>
  <si>
    <t>60.7781587</t>
  </si>
  <si>
    <t>413.738316</t>
  </si>
  <si>
    <t>74.4603304</t>
  </si>
  <si>
    <t>462.486524</t>
  </si>
  <si>
    <t>2326.15856</t>
  </si>
  <si>
    <t>345.377634</t>
  </si>
  <si>
    <t>2242.71191</t>
  </si>
  <si>
    <t>311.755319</t>
  </si>
  <si>
    <t>9.15</t>
  </si>
  <si>
    <t>2136.77395</t>
  </si>
  <si>
    <t>363.572164</t>
  </si>
  <si>
    <t>9.78</t>
  </si>
  <si>
    <t>2178.38325</t>
  </si>
  <si>
    <t>32.1640799</t>
  </si>
  <si>
    <t>212.584798</t>
  </si>
  <si>
    <t>302.105751</t>
  </si>
  <si>
    <t>1932.85829</t>
  </si>
  <si>
    <t>286.121145</t>
  </si>
  <si>
    <t>1815.4895</t>
  </si>
  <si>
    <t>231.911292</t>
  </si>
  <si>
    <t>1751.59586</t>
  </si>
  <si>
    <t>222.482334</t>
  </si>
  <si>
    <t>7.89</t>
  </si>
  <si>
    <t>1592.57218</t>
  </si>
  <si>
    <t>192.929783</t>
  </si>
  <si>
    <t>1437.62879</t>
  </si>
  <si>
    <t>203.713488</t>
  </si>
  <si>
    <t>1311.74171</t>
  </si>
  <si>
    <t>188.249921</t>
  </si>
  <si>
    <t>1217.65796</t>
  </si>
  <si>
    <t>194.433574</t>
  </si>
  <si>
    <t>1157.3427</t>
  </si>
  <si>
    <t>154.863616</t>
  </si>
  <si>
    <t>7.28</t>
  </si>
  <si>
    <t>1132.8721</t>
  </si>
  <si>
    <t>15.3617528</t>
  </si>
  <si>
    <t>113.4546</t>
  </si>
  <si>
    <t>28.808311</t>
  </si>
  <si>
    <t>188.783165</t>
  </si>
  <si>
    <t>12365.6263</t>
  </si>
  <si>
    <t>160.944934</t>
  </si>
  <si>
    <t>14117.9767</t>
  </si>
  <si>
    <t>155.195208</t>
  </si>
  <si>
    <t>13613.6147</t>
  </si>
  <si>
    <t>164.279341</t>
  </si>
  <si>
    <t>12834.3235</t>
  </si>
  <si>
    <t>17.8212188</t>
  </si>
  <si>
    <t>7.84</t>
  </si>
  <si>
    <t>1448.87958</t>
  </si>
  <si>
    <t>19.22024</t>
  </si>
  <si>
    <t>1325.53379</t>
  </si>
  <si>
    <t>1281.15594</t>
  </si>
  <si>
    <t>12967.1654</t>
  </si>
  <si>
    <t>181.763408</t>
  </si>
  <si>
    <t>7.33</t>
  </si>
  <si>
    <t>15669.2593</t>
  </si>
  <si>
    <t>163.343328</t>
  </si>
  <si>
    <t>7.51</t>
  </si>
  <si>
    <t>13842.6549</t>
  </si>
  <si>
    <t>1299.45931</t>
  </si>
  <si>
    <t>11398.7658</t>
  </si>
  <si>
    <t>1317.08348</t>
  </si>
  <si>
    <t>11161.7244</t>
  </si>
  <si>
    <t>146.860802</t>
  </si>
  <si>
    <t>1259.5266</t>
  </si>
  <si>
    <t>1030.22027</t>
  </si>
  <si>
    <t>8.42</t>
  </si>
  <si>
    <t>8396.25323</t>
  </si>
  <si>
    <t>8.98619805</t>
  </si>
  <si>
    <t>665.6443</t>
  </si>
  <si>
    <t>7.60109242</t>
  </si>
  <si>
    <t>527.85364</t>
  </si>
  <si>
    <t>75.3625141</t>
  </si>
  <si>
    <t>4623.46712</t>
  </si>
  <si>
    <t>5734.4436</t>
  </si>
  <si>
    <t>8254.02076</t>
  </si>
  <si>
    <t>8.86</t>
  </si>
  <si>
    <t>52473.1136</t>
  </si>
  <si>
    <t>764.544069</t>
  </si>
  <si>
    <t>8.75</t>
  </si>
  <si>
    <t>4781.3888</t>
  </si>
  <si>
    <t>6818.54641</t>
  </si>
  <si>
    <t>8.68</t>
  </si>
  <si>
    <t>44333.8518</t>
  </si>
  <si>
    <t>7.0480925</t>
  </si>
  <si>
    <t>46.217</t>
  </si>
  <si>
    <t>6005.57576</t>
  </si>
  <si>
    <t>41676.4453</t>
  </si>
  <si>
    <t>687.577636</t>
  </si>
  <si>
    <t>4461.89251</t>
  </si>
  <si>
    <t>7613.815</t>
  </si>
  <si>
    <t>55575.292</t>
  </si>
  <si>
    <t>12042.9737</t>
  </si>
  <si>
    <t>68348.3182</t>
  </si>
  <si>
    <t>1003.1398</t>
  </si>
  <si>
    <t>8.96</t>
  </si>
  <si>
    <t>5613.54115</t>
  </si>
  <si>
    <t>10631.2038</t>
  </si>
  <si>
    <t>56249.7555</t>
  </si>
  <si>
    <t>8506.10144</t>
  </si>
  <si>
    <t>9.59</t>
  </si>
  <si>
    <t>46917.2722</t>
  </si>
  <si>
    <t>725.485316</t>
  </si>
  <si>
    <t>3944.999</t>
  </si>
  <si>
    <t>5948.09678</t>
  </si>
  <si>
    <t>9.86</t>
  </si>
  <si>
    <t>31996.2172</t>
  </si>
  <si>
    <t>5048.27443</t>
  </si>
  <si>
    <t>28585.9254</t>
  </si>
  <si>
    <t>5809.12199</t>
  </si>
  <si>
    <t>9.28</t>
  </si>
  <si>
    <t>31813.3734</t>
  </si>
  <si>
    <t>1613.18878</t>
  </si>
  <si>
    <t>86.521539</t>
  </si>
  <si>
    <t>1573.11889</t>
  </si>
  <si>
    <t>67.6723044</t>
  </si>
  <si>
    <t>1452.19537</t>
  </si>
  <si>
    <t>64.9696449</t>
  </si>
  <si>
    <t>1446.98541</t>
  </si>
  <si>
    <t>64.6059005</t>
  </si>
  <si>
    <t>1461.67196</t>
  </si>
  <si>
    <t>57.7335986</t>
  </si>
  <si>
    <t>1345.77153</t>
  </si>
  <si>
    <t>0.84418633</t>
  </si>
  <si>
    <t>19.317765</t>
  </si>
  <si>
    <t>43.0304331</t>
  </si>
  <si>
    <t>991.484634</t>
  </si>
  <si>
    <t>5.23477032</t>
  </si>
  <si>
    <t>118.166373</t>
  </si>
  <si>
    <t>34.8594267</t>
  </si>
  <si>
    <t>4.25</t>
  </si>
  <si>
    <t>792.259698</t>
  </si>
  <si>
    <t>3.5096369</t>
  </si>
  <si>
    <t>77.819</t>
  </si>
  <si>
    <t>27.3380086</t>
  </si>
  <si>
    <t>621.318377</t>
  </si>
  <si>
    <t>19.4808682</t>
  </si>
  <si>
    <t>541.135228</t>
  </si>
  <si>
    <t>17.8120564</t>
  </si>
  <si>
    <t>466.2842</t>
  </si>
  <si>
    <t>19.0034061</t>
  </si>
  <si>
    <t>447.138966</t>
  </si>
  <si>
    <t>19.2661574</t>
  </si>
  <si>
    <t>438.864634</t>
  </si>
  <si>
    <t>3336.16686</t>
  </si>
  <si>
    <t>200.068444</t>
  </si>
  <si>
    <t>3491.59589</t>
  </si>
  <si>
    <t>22.8478308</t>
  </si>
  <si>
    <t>2.93</t>
  </si>
  <si>
    <t>362.663981</t>
  </si>
  <si>
    <t>254.468826</t>
  </si>
  <si>
    <t>3687.954</t>
  </si>
  <si>
    <t>211.87834</t>
  </si>
  <si>
    <t>2.71</t>
  </si>
  <si>
    <t>3634.27685</t>
  </si>
  <si>
    <t>190.545365</t>
  </si>
  <si>
    <t>2.74</t>
  </si>
  <si>
    <t>3113.48635</t>
  </si>
  <si>
    <t>125.798068</t>
  </si>
  <si>
    <t>2.83</t>
  </si>
  <si>
    <t>2254.44566</t>
  </si>
  <si>
    <t>10.2634111</t>
  </si>
  <si>
    <t>2.81</t>
  </si>
  <si>
    <t>216.52766</t>
  </si>
  <si>
    <t>102.633435</t>
  </si>
  <si>
    <t>1855.93915</t>
  </si>
  <si>
    <t>72.0159316</t>
  </si>
  <si>
    <t>1586.254</t>
  </si>
  <si>
    <t>5.38178256</t>
  </si>
  <si>
    <t>126.928834</t>
  </si>
  <si>
    <t>55.3610721</t>
  </si>
  <si>
    <t>1148.56996</t>
  </si>
  <si>
    <t>8.46015576</t>
  </si>
  <si>
    <t>2.53</t>
  </si>
  <si>
    <t>164.59447</t>
  </si>
  <si>
    <t>43.1786729</t>
  </si>
  <si>
    <t>899.555686</t>
  </si>
  <si>
    <t>33.9583713</t>
  </si>
  <si>
    <t>747.981746</t>
  </si>
  <si>
    <t>3.43334364</t>
  </si>
  <si>
    <t>78.92744</t>
  </si>
  <si>
    <t>6.98</t>
  </si>
  <si>
    <t>5.42</t>
  </si>
  <si>
    <t>4974.2693</t>
  </si>
  <si>
    <t>43.5240801</t>
  </si>
  <si>
    <t>673.74737</t>
  </si>
  <si>
    <t>447.3695</t>
  </si>
  <si>
    <t>6925.22446</t>
  </si>
  <si>
    <t>429.662508</t>
  </si>
  <si>
    <t>6651.12242</t>
  </si>
  <si>
    <t>285.119726</t>
  </si>
  <si>
    <t>5854.6145</t>
  </si>
  <si>
    <t>21.8225249</t>
  </si>
  <si>
    <t>452.74948</t>
  </si>
  <si>
    <t>185.636698</t>
  </si>
  <si>
    <t>3735.14484</t>
  </si>
  <si>
    <t>192.1563</t>
  </si>
  <si>
    <t>3.93</t>
  </si>
  <si>
    <t>4521.3247</t>
  </si>
  <si>
    <t>146.760649</t>
  </si>
  <si>
    <t>3129.22492</t>
  </si>
  <si>
    <t>75.2579977</t>
  </si>
  <si>
    <t>2351.81243</t>
  </si>
  <si>
    <t>59.1884515</t>
  </si>
  <si>
    <t>1849.63911</t>
  </si>
  <si>
    <t>44.1205965</t>
  </si>
  <si>
    <t>1391.81692</t>
  </si>
  <si>
    <t>6664.144</t>
  </si>
  <si>
    <t>746.367045</t>
  </si>
  <si>
    <t>7.78</t>
  </si>
  <si>
    <t>5553.32623</t>
  </si>
  <si>
    <t>703.552733</t>
  </si>
  <si>
    <t>5234.76736</t>
  </si>
  <si>
    <t>6616.69513</t>
  </si>
  <si>
    <t>49231.3625</t>
  </si>
  <si>
    <t>6386.95437</t>
  </si>
  <si>
    <t>52567.5257</t>
  </si>
  <si>
    <t>4509.2348</t>
  </si>
  <si>
    <t>8.76</t>
  </si>
  <si>
    <t>48538.5878</t>
  </si>
  <si>
    <t>7620.82346</t>
  </si>
  <si>
    <t>9.53</t>
  </si>
  <si>
    <t>51983.7889</t>
  </si>
  <si>
    <t>9528.23057</t>
  </si>
  <si>
    <t>8.64</t>
  </si>
  <si>
    <t>61235.415</t>
  </si>
  <si>
    <t>9797.55266</t>
  </si>
  <si>
    <t>61388.1746</t>
  </si>
  <si>
    <t>9126.93118</t>
  </si>
  <si>
    <t>54326.9713</t>
  </si>
  <si>
    <t>973.681333</t>
  </si>
  <si>
    <t>7.27</t>
  </si>
  <si>
    <t>5886.82789</t>
  </si>
  <si>
    <t>8040.22044</t>
  </si>
  <si>
    <t>47631.6377</t>
  </si>
  <si>
    <t>675.213473</t>
  </si>
  <si>
    <t>4117.15532</t>
  </si>
  <si>
    <t>5092.38381</t>
  </si>
  <si>
    <t>32539.1937</t>
  </si>
  <si>
    <t>4264.5792</t>
  </si>
  <si>
    <t>28223.5553</t>
  </si>
  <si>
    <t>3794.58146</t>
  </si>
  <si>
    <t>26241.9188</t>
  </si>
  <si>
    <t>35729.3725</t>
  </si>
  <si>
    <t>4348.33531</t>
  </si>
  <si>
    <t>37582.8462</t>
  </si>
  <si>
    <t>4279.89551</t>
  </si>
  <si>
    <t>36393.6693</t>
  </si>
  <si>
    <t>3830.18459</t>
  </si>
  <si>
    <t>7.73</t>
  </si>
  <si>
    <t>32569.5968</t>
  </si>
  <si>
    <t>3793.16162</t>
  </si>
  <si>
    <t>33657.1573</t>
  </si>
  <si>
    <t>409.410929</t>
  </si>
  <si>
    <t>7.36</t>
  </si>
  <si>
    <t>3661.994</t>
  </si>
  <si>
    <t>508.664544</t>
  </si>
  <si>
    <t>27795.8767</t>
  </si>
  <si>
    <t>471.553329</t>
  </si>
  <si>
    <t>29657.4421</t>
  </si>
  <si>
    <t>4.3451016</t>
  </si>
  <si>
    <t>258.637</t>
  </si>
  <si>
    <t>33.5862066</t>
  </si>
  <si>
    <t>7.38</t>
  </si>
  <si>
    <t>2195.1769</t>
  </si>
  <si>
    <t>250.934332</t>
  </si>
  <si>
    <t>2611.17931</t>
  </si>
  <si>
    <t>1895.34279</t>
  </si>
  <si>
    <t>7.35</t>
  </si>
  <si>
    <t>19888.172</t>
  </si>
  <si>
    <t>1731.75575</t>
  </si>
  <si>
    <t>18946.9994</t>
  </si>
  <si>
    <t>1701.19579</t>
  </si>
  <si>
    <t>18431.157</t>
  </si>
  <si>
    <t>22.2733262</t>
  </si>
  <si>
    <t>236.19646</t>
  </si>
  <si>
    <t>199.934103</t>
  </si>
  <si>
    <t>2152.1432</t>
  </si>
  <si>
    <t>349.14755</t>
  </si>
  <si>
    <t>4831.6448</t>
  </si>
  <si>
    <t>35396.6652</t>
  </si>
  <si>
    <t>483.191684</t>
  </si>
  <si>
    <t>9.22</t>
  </si>
  <si>
    <t>3537.27441</t>
  </si>
  <si>
    <t>4793.90492</t>
  </si>
  <si>
    <t>34814.1244</t>
  </si>
  <si>
    <t>5439.69177</t>
  </si>
  <si>
    <t>9.27</t>
  </si>
  <si>
    <t>38334.6848</t>
  </si>
  <si>
    <t>5219.6688</t>
  </si>
  <si>
    <t>35849.3736</t>
  </si>
  <si>
    <t>5243.31664</t>
  </si>
  <si>
    <t>36976.8451</t>
  </si>
  <si>
    <t>66.378405</t>
  </si>
  <si>
    <t>8.89</t>
  </si>
  <si>
    <t>464.18465</t>
  </si>
  <si>
    <t>5228.82158</t>
  </si>
  <si>
    <t>37698.7857</t>
  </si>
  <si>
    <t>473.191545</t>
  </si>
  <si>
    <t>3341.7482</t>
  </si>
  <si>
    <t>4506.25596</t>
  </si>
  <si>
    <t>31959.2622</t>
  </si>
  <si>
    <t>4270.91488</t>
  </si>
  <si>
    <t>31174.5612</t>
  </si>
  <si>
    <t>3519.25852</t>
  </si>
  <si>
    <t>27387.2258</t>
  </si>
  <si>
    <t>2883.33491</t>
  </si>
  <si>
    <t>22196.5736</t>
  </si>
  <si>
    <t>3.1222302</t>
  </si>
  <si>
    <t>24.819</t>
  </si>
  <si>
    <t>31.505822</t>
  </si>
  <si>
    <t>7.91</t>
  </si>
  <si>
    <t>251.2426</t>
  </si>
  <si>
    <t>4965.98986</t>
  </si>
  <si>
    <t>427.305453</t>
  </si>
  <si>
    <t>4855.74379</t>
  </si>
  <si>
    <t>5.45728933</t>
  </si>
  <si>
    <t>56.144952</t>
  </si>
  <si>
    <t>37.1710878</t>
  </si>
  <si>
    <t>521.33363</t>
  </si>
  <si>
    <t>33.1752969</t>
  </si>
  <si>
    <t>513.549487</t>
  </si>
  <si>
    <t>396.627098</t>
  </si>
  <si>
    <t>4682.72842</t>
  </si>
  <si>
    <t>235.706742</t>
  </si>
  <si>
    <t>4293.38327</t>
  </si>
  <si>
    <t>31.7657584</t>
  </si>
  <si>
    <t>492.492378</t>
  </si>
  <si>
    <t>25.6234924</t>
  </si>
  <si>
    <t>4.87</t>
  </si>
  <si>
    <t>462.517913</t>
  </si>
  <si>
    <t>194.092569</t>
  </si>
  <si>
    <t>4313.1682</t>
  </si>
  <si>
    <t>16.9751162</t>
  </si>
  <si>
    <t>482.24762</t>
  </si>
  <si>
    <t>192.322631</t>
  </si>
  <si>
    <t>3719.97351</t>
  </si>
  <si>
    <t>155.588468</t>
  </si>
  <si>
    <t>3465.222</t>
  </si>
  <si>
    <t>211.114332</t>
  </si>
  <si>
    <t>3596.49628</t>
  </si>
  <si>
    <t>160.238242</t>
  </si>
  <si>
    <t>3394.878</t>
  </si>
  <si>
    <t>24.8276285</t>
  </si>
  <si>
    <t>336.8742</t>
  </si>
  <si>
    <t>34474.1374</t>
  </si>
  <si>
    <t>88.8336224</t>
  </si>
  <si>
    <t>1.23</t>
  </si>
  <si>
    <t>3896.21151</t>
  </si>
  <si>
    <t>94.4342862</t>
  </si>
  <si>
    <t>1.25</t>
  </si>
  <si>
    <t>4454.44746</t>
  </si>
  <si>
    <t>121.586916</t>
  </si>
  <si>
    <t>4863.47665</t>
  </si>
  <si>
    <t>9498.72906</t>
  </si>
  <si>
    <t>48167.9973</t>
  </si>
  <si>
    <t>863.006149</t>
  </si>
  <si>
    <t>4457.67639</t>
  </si>
  <si>
    <t>899.178529</t>
  </si>
  <si>
    <t>4855.17564</t>
  </si>
  <si>
    <t>7313.17542</t>
  </si>
  <si>
    <t>39339.2976</t>
  </si>
  <si>
    <t>6599.99524</t>
  </si>
  <si>
    <t>35275.2284</t>
  </si>
  <si>
    <t>6502.13697</t>
  </si>
  <si>
    <t>8.19</t>
  </si>
  <si>
    <t>35433.989</t>
  </si>
  <si>
    <t>6799.66442</t>
  </si>
  <si>
    <t>37217.6487</t>
  </si>
  <si>
    <t>6746.2813</t>
  </si>
  <si>
    <t>37688.7223</t>
  </si>
  <si>
    <t>578.725427</t>
  </si>
  <si>
    <t>3488.3992</t>
  </si>
  <si>
    <t>5250.24919</t>
  </si>
  <si>
    <t>32289.3554</t>
  </si>
  <si>
    <t>5486.51208</t>
  </si>
  <si>
    <t>33846.4656</t>
  </si>
  <si>
    <t>5926.29665</t>
  </si>
  <si>
    <t>38532.488</t>
  </si>
  <si>
    <t>496.99275</t>
  </si>
  <si>
    <t>63.8784522</t>
  </si>
  <si>
    <t>7.45</t>
  </si>
  <si>
    <t>466.94775</t>
  </si>
  <si>
    <t>546.623516</t>
  </si>
  <si>
    <t>3992.86717</t>
  </si>
  <si>
    <t>67.7017106</t>
  </si>
  <si>
    <t>387.753211</t>
  </si>
  <si>
    <t>68.866233</t>
  </si>
  <si>
    <t>387.324145</t>
  </si>
  <si>
    <t>715.970909</t>
  </si>
  <si>
    <t>3679.19275</t>
  </si>
  <si>
    <t>668.744733</t>
  </si>
  <si>
    <t>3492.1396</t>
  </si>
  <si>
    <t>535.27864</t>
  </si>
  <si>
    <t>3385.69665</t>
  </si>
  <si>
    <t>373.262864</t>
  </si>
  <si>
    <t>2762.86354</t>
  </si>
  <si>
    <t>313.362602</t>
  </si>
  <si>
    <t>2537.349</t>
  </si>
  <si>
    <t>27.4425229</t>
  </si>
  <si>
    <t>8.88</t>
  </si>
  <si>
    <t>223.83787</t>
  </si>
  <si>
    <t>32.5252361</t>
  </si>
  <si>
    <t>261.456882</t>
  </si>
  <si>
    <t>228.783811</t>
  </si>
  <si>
    <t>1889.21396</t>
  </si>
  <si>
    <t>259.157238</t>
  </si>
  <si>
    <t>1812.28837</t>
  </si>
  <si>
    <t>248.697463</t>
  </si>
  <si>
    <t>1728.2659</t>
  </si>
  <si>
    <t>227.296617</t>
  </si>
  <si>
    <t>9.65</t>
  </si>
  <si>
    <t>1657.88926</t>
  </si>
  <si>
    <t>159.9817</t>
  </si>
  <si>
    <t>24.4447371</t>
  </si>
  <si>
    <t>1286.56511</t>
  </si>
  <si>
    <t>26.4072659</t>
  </si>
  <si>
    <t>1389.8561</t>
  </si>
  <si>
    <t>235.356607</t>
  </si>
  <si>
    <t>12387.1898</t>
  </si>
  <si>
    <t>179.170133</t>
  </si>
  <si>
    <t>11634.4242</t>
  </si>
  <si>
    <t>11.1516268</t>
  </si>
  <si>
    <t>4.42</t>
  </si>
  <si>
    <t>97.649972</t>
  </si>
  <si>
    <t>808.243302</t>
  </si>
  <si>
    <t>7165.2775</t>
  </si>
  <si>
    <t>708.328579</t>
  </si>
  <si>
    <t>8513.56465</t>
  </si>
  <si>
    <t>499.730412</t>
  </si>
  <si>
    <t>3.19</t>
  </si>
  <si>
    <t>6771.4148</t>
  </si>
  <si>
    <t>76.1986894</t>
  </si>
  <si>
    <t>5291.57565</t>
  </si>
  <si>
    <t>351.860327</t>
  </si>
  <si>
    <t>3771.27896</t>
  </si>
  <si>
    <t>33.9166018</t>
  </si>
  <si>
    <t>2874.28829</t>
  </si>
  <si>
    <t>23.4340076</t>
  </si>
  <si>
    <t>268.123657</t>
  </si>
  <si>
    <t>145.102253</t>
  </si>
  <si>
    <t>1658.31146</t>
  </si>
  <si>
    <t>12.6088398</t>
  </si>
  <si>
    <t>3.47</t>
  </si>
  <si>
    <t>149.926751</t>
  </si>
  <si>
    <t>112.541157</t>
  </si>
  <si>
    <t>1229.958</t>
  </si>
  <si>
    <t>1349.97144</t>
  </si>
  <si>
    <t>170.962662</t>
  </si>
  <si>
    <t>1335.6458</t>
  </si>
  <si>
    <t>165.930498</t>
  </si>
  <si>
    <t>5.57</t>
  </si>
  <si>
    <t>1229.1148</t>
  </si>
  <si>
    <t>154.22697</t>
  </si>
  <si>
    <t>1155.2582</t>
  </si>
  <si>
    <t>109.705184</t>
  </si>
  <si>
    <t>5.23</t>
  </si>
  <si>
    <t>987.445397</t>
  </si>
  <si>
    <t>56.5898422</t>
  </si>
  <si>
    <t>3.97</t>
  </si>
  <si>
    <t>967.34773</t>
  </si>
  <si>
    <t>7.1468514</t>
  </si>
  <si>
    <t>4.17</t>
  </si>
  <si>
    <t>92.816252</t>
  </si>
  <si>
    <t>60.5153506</t>
  </si>
  <si>
    <t>916.899252</t>
  </si>
  <si>
    <t>59.8336136</t>
  </si>
  <si>
    <t>839.181117</t>
  </si>
  <si>
    <t>52.6038543</t>
  </si>
  <si>
    <t>697.66385</t>
  </si>
  <si>
    <t>39.556775</t>
  </si>
  <si>
    <t>519.799935</t>
  </si>
  <si>
    <t>36.2977525</t>
  </si>
  <si>
    <t>458.884355</t>
  </si>
  <si>
    <t>35.8520467</t>
  </si>
  <si>
    <t>436.687536</t>
  </si>
  <si>
    <t>32.7367413</t>
  </si>
  <si>
    <t>395.849351</t>
  </si>
  <si>
    <t>3.84760287</t>
  </si>
  <si>
    <t>41.7763612</t>
  </si>
  <si>
    <t>0.68168556</t>
  </si>
  <si>
    <t>4.68</t>
  </si>
  <si>
    <t>43.9797132</t>
  </si>
  <si>
    <t>1424.48361</t>
  </si>
  <si>
    <t>97.8719332</t>
  </si>
  <si>
    <t>1.21</t>
  </si>
  <si>
    <t>1684.54274</t>
  </si>
  <si>
    <t>137.259194</t>
  </si>
  <si>
    <t>1724.36174</t>
  </si>
  <si>
    <t>147.454976</t>
  </si>
  <si>
    <t>1763.8155</t>
  </si>
  <si>
    <t>30.467039</t>
  </si>
  <si>
    <t>1692.61328</t>
  </si>
  <si>
    <t>18.2166142</t>
  </si>
  <si>
    <t>1493.1651</t>
  </si>
  <si>
    <t>162.290371</t>
  </si>
  <si>
    <t>12.24</t>
  </si>
  <si>
    <t>1297.28514</t>
  </si>
  <si>
    <t>167.620155</t>
  </si>
  <si>
    <t>12.23</t>
  </si>
  <si>
    <t>1413.3234</t>
  </si>
  <si>
    <t>188.710877</t>
  </si>
  <si>
    <t>13.66</t>
  </si>
  <si>
    <t>1357.63221</t>
  </si>
  <si>
    <t>18.1945788</t>
  </si>
  <si>
    <t>1151.55562</t>
  </si>
  <si>
    <t>111.739213</t>
  </si>
  <si>
    <t>1214.55667</t>
  </si>
  <si>
    <t>10.6242741</t>
  </si>
  <si>
    <t>113.6286</t>
  </si>
  <si>
    <t>1.76541345</t>
  </si>
  <si>
    <t>9.98</t>
  </si>
  <si>
    <t>115.3865</t>
  </si>
  <si>
    <t>70.7557222</t>
  </si>
  <si>
    <t>826.58554</t>
  </si>
  <si>
    <t>59.9718585</t>
  </si>
  <si>
    <t>734.949246</t>
  </si>
  <si>
    <t>11.0754333</t>
  </si>
  <si>
    <t>796.793763</t>
  </si>
  <si>
    <t>28975.418</t>
  </si>
  <si>
    <t>2480.89697</t>
  </si>
  <si>
    <t>42996.4812</t>
  </si>
  <si>
    <t>2792.67758</t>
  </si>
  <si>
    <t>48399.9581</t>
  </si>
  <si>
    <t>2957.97396</t>
  </si>
  <si>
    <t>2.57</t>
  </si>
  <si>
    <t>51264.7134</t>
  </si>
  <si>
    <t>2785.09771</t>
  </si>
  <si>
    <t>48268.5912</t>
  </si>
  <si>
    <t>2009.57561</t>
  </si>
  <si>
    <t>38497.617</t>
  </si>
  <si>
    <t>3001.62824</t>
  </si>
  <si>
    <t>37567.3121</t>
  </si>
  <si>
    <t>2078.39275</t>
  </si>
  <si>
    <t>55571.9986</t>
  </si>
  <si>
    <t>2555.30387</t>
  </si>
  <si>
    <t>45793.9761</t>
  </si>
  <si>
    <t>2443.44428</t>
  </si>
  <si>
    <t>42717.5573</t>
  </si>
  <si>
    <t>239.575139</t>
  </si>
  <si>
    <t>2.38</t>
  </si>
  <si>
    <t>3549.26132</t>
  </si>
  <si>
    <t>1731.07353</t>
  </si>
  <si>
    <t>26921.8278</t>
  </si>
  <si>
    <t>159.009873</t>
  </si>
  <si>
    <t>2271.56961</t>
  </si>
  <si>
    <t>1209.68055</t>
  </si>
  <si>
    <t>17789.4198</t>
  </si>
  <si>
    <t>113.199785</t>
  </si>
  <si>
    <t>1654.96761</t>
  </si>
  <si>
    <t>959.925862</t>
  </si>
  <si>
    <t>18389.3843</t>
  </si>
  <si>
    <t>5.43</t>
  </si>
  <si>
    <t>2.75</t>
  </si>
  <si>
    <t>2.77</t>
  </si>
  <si>
    <t>4.14</t>
  </si>
  <si>
    <t>4.91</t>
  </si>
  <si>
    <t>13666.5834</t>
  </si>
  <si>
    <t>1542.63598</t>
  </si>
  <si>
    <t>15725.1374</t>
  </si>
  <si>
    <t>150.311688</t>
  </si>
  <si>
    <t>1532.22924</t>
  </si>
  <si>
    <t>1356.02216</t>
  </si>
  <si>
    <t>13822.8559</t>
  </si>
  <si>
    <t>24.7084105</t>
  </si>
  <si>
    <t>1372.68947</t>
  </si>
  <si>
    <t>1109.96951</t>
  </si>
  <si>
    <t>11326.2195</t>
  </si>
  <si>
    <t>1137.6237</t>
  </si>
  <si>
    <t>12219.3738</t>
  </si>
  <si>
    <t>253.402234</t>
  </si>
  <si>
    <t>16348.5312</t>
  </si>
  <si>
    <t>170.988414</t>
  </si>
  <si>
    <t>1444.1589</t>
  </si>
  <si>
    <t>1099.24884</t>
  </si>
  <si>
    <t>9667.9757</t>
  </si>
  <si>
    <t>86.9255399</t>
  </si>
  <si>
    <t>7558.7426</t>
  </si>
  <si>
    <t>80.0328375</t>
  </si>
  <si>
    <t>6351.8125</t>
  </si>
  <si>
    <t>478.064491</t>
  </si>
  <si>
    <t>5134.95694</t>
  </si>
  <si>
    <t>376.457019</t>
  </si>
  <si>
    <t>6.29</t>
  </si>
  <si>
    <t>4132.34927</t>
  </si>
  <si>
    <t>332.275171</t>
  </si>
  <si>
    <t>3572.8513</t>
  </si>
  <si>
    <t>291.017077</t>
  </si>
  <si>
    <t>3352.7313</t>
  </si>
  <si>
    <t>846.632851</t>
  </si>
  <si>
    <t>140.377136</t>
  </si>
  <si>
    <t>8161.4614</t>
  </si>
  <si>
    <t>14.5561046</t>
  </si>
  <si>
    <t>846.285153</t>
  </si>
  <si>
    <t>151.152683</t>
  </si>
  <si>
    <t>6.99</t>
  </si>
  <si>
    <t>8787.94668</t>
  </si>
  <si>
    <t>835.062683</t>
  </si>
  <si>
    <t>8734.9653</t>
  </si>
  <si>
    <t>805.395635</t>
  </si>
  <si>
    <t>8763.82627</t>
  </si>
  <si>
    <t>8.14037362</t>
  </si>
  <si>
    <t>84.268878</t>
  </si>
  <si>
    <t>69.1392486</t>
  </si>
  <si>
    <t>712.775759</t>
  </si>
  <si>
    <t>8.90693117</t>
  </si>
  <si>
    <t>614.271115</t>
  </si>
  <si>
    <t>534.57957</t>
  </si>
  <si>
    <t>8.83</t>
  </si>
  <si>
    <t>5372.65899</t>
  </si>
  <si>
    <t>630.054072</t>
  </si>
  <si>
    <t>5339.44129</t>
  </si>
  <si>
    <t>618.361486</t>
  </si>
  <si>
    <t>8.91</t>
  </si>
  <si>
    <t>5424.22356</t>
  </si>
  <si>
    <t>527.917662</t>
  </si>
  <si>
    <t>5425.6697</t>
  </si>
  <si>
    <t>70.1320784</t>
  </si>
  <si>
    <t>5436.59522</t>
  </si>
  <si>
    <t>510.603517</t>
  </si>
  <si>
    <t>5253.1226</t>
  </si>
  <si>
    <t>404.387943</t>
  </si>
  <si>
    <t>1.86</t>
  </si>
  <si>
    <t>5334.93329</t>
  </si>
  <si>
    <t>173.82893</t>
  </si>
  <si>
    <t>162.127812</t>
  </si>
  <si>
    <t>1174.83921</t>
  </si>
  <si>
    <t>153.344315</t>
  </si>
  <si>
    <t>1196.1335</t>
  </si>
  <si>
    <t>168.134899</t>
  </si>
  <si>
    <t>1281.516</t>
  </si>
  <si>
    <t>195.825251</t>
  </si>
  <si>
    <t>11.79</t>
  </si>
  <si>
    <t>1352.38433</t>
  </si>
  <si>
    <t>154.8706</t>
  </si>
  <si>
    <t>1173.26212</t>
  </si>
  <si>
    <t>104.314473</t>
  </si>
  <si>
    <t>923.136931</t>
  </si>
  <si>
    <t>91.8543277</t>
  </si>
  <si>
    <t>8.85</t>
  </si>
  <si>
    <t>934.428563</t>
  </si>
  <si>
    <t>9.18432717</t>
  </si>
  <si>
    <t>918.432717</t>
  </si>
  <si>
    <t>71.1557761</t>
  </si>
  <si>
    <t>915.775754</t>
  </si>
  <si>
    <t>57.9036975</t>
  </si>
  <si>
    <t>862.946312</t>
  </si>
  <si>
    <t>67.9136182</t>
  </si>
  <si>
    <t>781.514594</t>
  </si>
  <si>
    <t>5.30090204</t>
  </si>
  <si>
    <t>63.636279</t>
  </si>
  <si>
    <t>3.53457351</t>
  </si>
  <si>
    <t>47.89395</t>
  </si>
  <si>
    <t>38.5718701</t>
  </si>
  <si>
    <t>437.819184</t>
  </si>
  <si>
    <t>29.8661646</t>
  </si>
  <si>
    <t>6.92</t>
  </si>
  <si>
    <t>474.819788</t>
  </si>
  <si>
    <t>452.38717</t>
  </si>
  <si>
    <t>54.3739696</t>
  </si>
  <si>
    <t>458.465173</t>
  </si>
  <si>
    <t>45.0489246</t>
  </si>
  <si>
    <t>454.122224</t>
  </si>
  <si>
    <t>48.0989147</t>
  </si>
  <si>
    <t>415.361958</t>
  </si>
  <si>
    <t>60.4465816</t>
  </si>
  <si>
    <t>11.23</t>
  </si>
  <si>
    <t>379.689583</t>
  </si>
  <si>
    <t>41.9105242</t>
  </si>
  <si>
    <t>11.87</t>
  </si>
  <si>
    <t>327.42597</t>
  </si>
  <si>
    <t>5.59217026</t>
  </si>
  <si>
    <t>14.39</t>
  </si>
  <si>
    <t>33.667491</t>
  </si>
  <si>
    <t>40.0334408</t>
  </si>
  <si>
    <t>11.83</t>
  </si>
  <si>
    <t>232.61732</t>
  </si>
  <si>
    <t>3.68689929</t>
  </si>
  <si>
    <t>1.24</t>
  </si>
  <si>
    <t>21.3733292</t>
  </si>
  <si>
    <t>15.7993415</t>
  </si>
  <si>
    <t>178.92799</t>
  </si>
  <si>
    <t>22.3964881</t>
  </si>
  <si>
    <t>168.648254</t>
  </si>
  <si>
    <t>17.858708</t>
  </si>
  <si>
    <t>8.77</t>
  </si>
  <si>
    <t>149.445255</t>
  </si>
  <si>
    <t>9.75844927</t>
  </si>
  <si>
    <t>133.494518</t>
  </si>
  <si>
    <t>10.424369</t>
  </si>
  <si>
    <t>177.285187</t>
  </si>
  <si>
    <t>16.7214285</t>
  </si>
  <si>
    <t>174.181547</t>
  </si>
  <si>
    <t>12.1970974</t>
  </si>
  <si>
    <t>183.414999</t>
  </si>
  <si>
    <t>36.1156737</t>
  </si>
  <si>
    <t>4.77</t>
  </si>
  <si>
    <t>562.549434</t>
  </si>
  <si>
    <t>52.503942</t>
  </si>
  <si>
    <t>1212.56217</t>
  </si>
  <si>
    <t>63.551703</t>
  </si>
  <si>
    <t>1296.97353</t>
  </si>
  <si>
    <t>532.670001</t>
  </si>
  <si>
    <t>14396.4865</t>
  </si>
  <si>
    <t>54.8789106</t>
  </si>
  <si>
    <t>2.63</t>
  </si>
  <si>
    <t>1138.56661</t>
  </si>
  <si>
    <t>493.415341</t>
  </si>
  <si>
    <t>9344.98752</t>
  </si>
  <si>
    <t>472.304703</t>
  </si>
  <si>
    <t>8171.36165</t>
  </si>
  <si>
    <t>31.8065329</t>
  </si>
  <si>
    <t>586.8364</t>
  </si>
  <si>
    <t>295.116651</t>
  </si>
  <si>
    <t>4676.96753</t>
  </si>
  <si>
    <t>29.1343487</t>
  </si>
  <si>
    <t>375.442638</t>
  </si>
  <si>
    <t>362.381795</t>
  </si>
  <si>
    <t>6269.58123</t>
  </si>
  <si>
    <t>457.320224</t>
  </si>
  <si>
    <t>7145.62849</t>
  </si>
  <si>
    <t>14252.4285</t>
  </si>
  <si>
    <t>2211.74418</t>
  </si>
  <si>
    <t>16554.9714</t>
  </si>
  <si>
    <t>1968.81682</t>
  </si>
  <si>
    <t>15712.8238</t>
  </si>
  <si>
    <t>1807.07134</t>
  </si>
  <si>
    <t>14341.836</t>
  </si>
  <si>
    <t>1758.82276</t>
  </si>
  <si>
    <t>14357.7368</t>
  </si>
  <si>
    <t>1423.80239</t>
  </si>
  <si>
    <t>11984.8686</t>
  </si>
  <si>
    <t>1446.52922</t>
  </si>
  <si>
    <t>11837.3913</t>
  </si>
  <si>
    <t>1888.1499</t>
  </si>
  <si>
    <t>14961.5682</t>
  </si>
  <si>
    <t>1581.51191</t>
  </si>
  <si>
    <t>12297.9154</t>
  </si>
  <si>
    <t>116.504961</t>
  </si>
  <si>
    <t>924.642548</t>
  </si>
  <si>
    <t>913.699529</t>
  </si>
  <si>
    <t>7863.1629</t>
  </si>
  <si>
    <t>76.3618774</t>
  </si>
  <si>
    <t>676.966998</t>
  </si>
  <si>
    <t>80.9971005</t>
  </si>
  <si>
    <t>555.535669</t>
  </si>
  <si>
    <t>561.916864</t>
  </si>
  <si>
    <t>4146.98793</t>
  </si>
  <si>
    <t>42.8720867</t>
  </si>
  <si>
    <t>353.147337</t>
  </si>
  <si>
    <t>373.260553</t>
  </si>
  <si>
    <t>3297.35471</t>
  </si>
  <si>
    <t>1199.8223</t>
  </si>
  <si>
    <t>16255.162</t>
  </si>
  <si>
    <t>119172.742</t>
  </si>
  <si>
    <t>15515.7523</t>
  </si>
  <si>
    <t>113751.85</t>
  </si>
  <si>
    <t>2284.58215</t>
  </si>
  <si>
    <t>7.18</t>
  </si>
  <si>
    <t>16749.136</t>
  </si>
  <si>
    <t>17028.528</t>
  </si>
  <si>
    <t>115761.577</t>
  </si>
  <si>
    <t>2267.25219</t>
  </si>
  <si>
    <t>7.68</t>
  </si>
  <si>
    <t>14965.361</t>
  </si>
  <si>
    <t>2052.39308</t>
  </si>
  <si>
    <t>13198.6693</t>
  </si>
  <si>
    <t>18961.3486</t>
  </si>
  <si>
    <t>114293.843</t>
  </si>
  <si>
    <t>267.051312</t>
  </si>
  <si>
    <t>1618.4928</t>
  </si>
  <si>
    <t>15345.4907</t>
  </si>
  <si>
    <t>89739.7117</t>
  </si>
  <si>
    <t>1346.2467</t>
  </si>
  <si>
    <t>7.95</t>
  </si>
  <si>
    <t>8289.69641</t>
  </si>
  <si>
    <t>12372.0519</t>
  </si>
  <si>
    <t>75716.3518</t>
  </si>
  <si>
    <t>10111.3893</t>
  </si>
  <si>
    <t>65445.8853</t>
  </si>
  <si>
    <t>910.506278</t>
  </si>
  <si>
    <t>5293.64115</t>
  </si>
  <si>
    <t>7877.33656</t>
  </si>
  <si>
    <t>48179.4285</t>
  </si>
  <si>
    <t>8246.13044</t>
  </si>
  <si>
    <t>7.48</t>
  </si>
  <si>
    <t>48735.9955</t>
  </si>
  <si>
    <t>41.8575951</t>
  </si>
  <si>
    <t>5.33906567</t>
  </si>
  <si>
    <t>452.463193</t>
  </si>
  <si>
    <t>79.5088249</t>
  </si>
  <si>
    <t>4.15</t>
  </si>
  <si>
    <t>461.723722</t>
  </si>
  <si>
    <t>59.9791446</t>
  </si>
  <si>
    <t>443.9611</t>
  </si>
  <si>
    <t>78.799672</t>
  </si>
  <si>
    <t>454.963464</t>
  </si>
  <si>
    <t>76.6044217</t>
  </si>
  <si>
    <t>412.739341</t>
  </si>
  <si>
    <t>71.166012</t>
  </si>
  <si>
    <t>415.689323</t>
  </si>
  <si>
    <t>6.44876262</t>
  </si>
  <si>
    <t>47.733254</t>
  </si>
  <si>
    <t>55.4303446</t>
  </si>
  <si>
    <t>377.848293</t>
  </si>
  <si>
    <t>38.4187038</t>
  </si>
  <si>
    <t>292.157443</t>
  </si>
  <si>
    <t>33.747862</t>
  </si>
  <si>
    <t>274.819723</t>
  </si>
  <si>
    <t>23.7279633</t>
  </si>
  <si>
    <t>245.123588</t>
  </si>
  <si>
    <t>37.1289479</t>
  </si>
  <si>
    <t>316.799897</t>
  </si>
  <si>
    <t>47.5262138</t>
  </si>
  <si>
    <t>262.285948</t>
  </si>
  <si>
    <t>42.5633159</t>
  </si>
  <si>
    <t>278.555732</t>
  </si>
  <si>
    <t>35.6612506</t>
  </si>
  <si>
    <t>245.939659</t>
  </si>
  <si>
    <t>362.657544</t>
  </si>
  <si>
    <t>59.4874489</t>
  </si>
  <si>
    <t>11.38</t>
  </si>
  <si>
    <t>354.725396</t>
  </si>
  <si>
    <t>55.8310763</t>
  </si>
  <si>
    <t>1.96</t>
  </si>
  <si>
    <t>332.922339</t>
  </si>
  <si>
    <t>82.7686592</t>
  </si>
  <si>
    <t>374.51882</t>
  </si>
  <si>
    <t>13.7761746</t>
  </si>
  <si>
    <t>11.67</t>
  </si>
  <si>
    <t>512.125451</t>
  </si>
  <si>
    <t>9.7280053</t>
  </si>
  <si>
    <t>458.868174</t>
  </si>
  <si>
    <t>7.91507125</t>
  </si>
  <si>
    <t>42.7379657</t>
  </si>
  <si>
    <t>74.34483</t>
  </si>
  <si>
    <t>372.842678</t>
  </si>
  <si>
    <t>4.26951138</t>
  </si>
  <si>
    <t>32.2227274</t>
  </si>
  <si>
    <t>6.84703379</t>
  </si>
  <si>
    <t>297.697121</t>
  </si>
  <si>
    <t>5.6706401</t>
  </si>
  <si>
    <t>28.3673842</t>
  </si>
  <si>
    <t>58.1358334</t>
  </si>
  <si>
    <t>274.225629</t>
  </si>
  <si>
    <t>4.37531609</t>
  </si>
  <si>
    <t>26.152517</t>
  </si>
  <si>
    <t>3.88539474</t>
  </si>
  <si>
    <t>29.9798977</t>
  </si>
  <si>
    <t>12.7976063</t>
  </si>
  <si>
    <t>146.76154</t>
  </si>
  <si>
    <t>13.762702</t>
  </si>
  <si>
    <t>153.259487</t>
  </si>
  <si>
    <t>9643.64468</t>
  </si>
  <si>
    <t>721.365543</t>
  </si>
  <si>
    <t>11183.9619</t>
  </si>
  <si>
    <t>110.677971</t>
  </si>
  <si>
    <t>1882.27842</t>
  </si>
  <si>
    <t>101.609245</t>
  </si>
  <si>
    <t>1779.49641</t>
  </si>
  <si>
    <t>9.23002632</t>
  </si>
  <si>
    <t>145.1262</t>
  </si>
  <si>
    <t>65.5665966</t>
  </si>
  <si>
    <t>971.356987</t>
  </si>
  <si>
    <t>431.545247</t>
  </si>
  <si>
    <t>7326.74444</t>
  </si>
  <si>
    <t>438.451921</t>
  </si>
  <si>
    <t>8513.62954</t>
  </si>
  <si>
    <t>409.981252</t>
  </si>
  <si>
    <t>7269.17114</t>
  </si>
  <si>
    <t>365.911398</t>
  </si>
  <si>
    <t>6222.98296</t>
  </si>
  <si>
    <t>297.591383</t>
  </si>
  <si>
    <t>5593.823</t>
  </si>
  <si>
    <t>315.663932</t>
  </si>
  <si>
    <t>4955.47774</t>
  </si>
  <si>
    <t>264.249613</t>
  </si>
  <si>
    <t>4463.67589</t>
  </si>
  <si>
    <t>216.702948</t>
  </si>
  <si>
    <t>4167.36439</t>
  </si>
  <si>
    <t>210.2417</t>
  </si>
  <si>
    <t>3915.11546</t>
  </si>
  <si>
    <t>23.3716723</t>
  </si>
  <si>
    <t>445.17471</t>
  </si>
  <si>
    <t>8395.7852</t>
  </si>
  <si>
    <t>2051.74862</t>
  </si>
  <si>
    <t>13.73</t>
  </si>
  <si>
    <t>7716.2415</t>
  </si>
  <si>
    <t>1626.59119</t>
  </si>
  <si>
    <t>7112.33575</t>
  </si>
  <si>
    <t>1259.94038</t>
  </si>
  <si>
    <t>6541.7465</t>
  </si>
  <si>
    <t>1079.89355</t>
  </si>
  <si>
    <t>6497.55443</t>
  </si>
  <si>
    <t>91.1397181</t>
  </si>
  <si>
    <t>633.79498</t>
  </si>
  <si>
    <t>100.503021</t>
  </si>
  <si>
    <t>597.1659</t>
  </si>
  <si>
    <t>1077.71209</t>
  </si>
  <si>
    <t>5828.62137</t>
  </si>
  <si>
    <t>6.4914886</t>
  </si>
  <si>
    <t>52.862285</t>
  </si>
  <si>
    <t>659.849912</t>
  </si>
  <si>
    <t>4428.5229</t>
  </si>
  <si>
    <t>620.951891</t>
  </si>
  <si>
    <t>9.52</t>
  </si>
  <si>
    <t>3488.49377</t>
  </si>
  <si>
    <t>611.909357</t>
  </si>
  <si>
    <t>3853.33348</t>
  </si>
  <si>
    <t>491.497891</t>
  </si>
  <si>
    <t>3432.24784</t>
  </si>
  <si>
    <t>4.29905339</t>
  </si>
  <si>
    <t>32.37239</t>
  </si>
  <si>
    <t>41.306888</t>
  </si>
  <si>
    <t>298.67598</t>
  </si>
  <si>
    <t>300.162103</t>
  </si>
  <si>
    <t>2182.99711</t>
  </si>
  <si>
    <t>729.725338</t>
  </si>
  <si>
    <t>46.5623167</t>
  </si>
  <si>
    <t>825.572992</t>
  </si>
  <si>
    <t>36.8610432</t>
  </si>
  <si>
    <t>777.659139</t>
  </si>
  <si>
    <t>96.5465827</t>
  </si>
  <si>
    <t>777.347687</t>
  </si>
  <si>
    <t>101.8114</t>
  </si>
  <si>
    <t>835.88998</t>
  </si>
  <si>
    <t>9.58558439</t>
  </si>
  <si>
    <t>78.377632</t>
  </si>
  <si>
    <t>84.6343893</t>
  </si>
  <si>
    <t>697.153124</t>
  </si>
  <si>
    <t>102.141374</t>
  </si>
  <si>
    <t>689.678423</t>
  </si>
  <si>
    <t>81.8405007</t>
  </si>
  <si>
    <t>595.636832</t>
  </si>
  <si>
    <t>67.7092068</t>
  </si>
  <si>
    <t>521.64258</t>
  </si>
  <si>
    <t>60.2121114</t>
  </si>
  <si>
    <t>487.942556</t>
  </si>
  <si>
    <t>57.116448</t>
  </si>
  <si>
    <t>439.357292</t>
  </si>
  <si>
    <t>6.66045178</t>
  </si>
  <si>
    <t>391.791281</t>
  </si>
  <si>
    <t>3.67646576</t>
  </si>
  <si>
    <t>334.22416</t>
  </si>
  <si>
    <t>4.39588572</t>
  </si>
  <si>
    <t>36.8473237</t>
  </si>
  <si>
    <t>23.9450712</t>
  </si>
  <si>
    <t>269.348383</t>
  </si>
  <si>
    <t>23819.4636</t>
  </si>
  <si>
    <t>409.600025</t>
  </si>
  <si>
    <t>2618.92599</t>
  </si>
  <si>
    <t>374.294728</t>
  </si>
  <si>
    <t>2393.1888</t>
  </si>
  <si>
    <t>343.123395</t>
  </si>
  <si>
    <t>9.95</t>
  </si>
  <si>
    <t>2193.8836</t>
  </si>
  <si>
    <t>3601.28746</t>
  </si>
  <si>
    <t>22821.847</t>
  </si>
  <si>
    <t>278.068705</t>
  </si>
  <si>
    <t>2187.79469</t>
  </si>
  <si>
    <t>335.518057</t>
  </si>
  <si>
    <t>2675.58259</t>
  </si>
  <si>
    <t>2655.57368</t>
  </si>
  <si>
    <t>21928.767</t>
  </si>
  <si>
    <t>2578.88831</t>
  </si>
  <si>
    <t>19375.5696</t>
  </si>
  <si>
    <t>2380.6998</t>
  </si>
  <si>
    <t>8.93</t>
  </si>
  <si>
    <t>16671.5672</t>
  </si>
  <si>
    <t>2247.03569</t>
  </si>
  <si>
    <t>15835.3467</t>
  </si>
  <si>
    <t>203.31575</t>
  </si>
  <si>
    <t>1519.5497</t>
  </si>
  <si>
    <t>1678.39277</t>
  </si>
  <si>
    <t>13689.99</t>
  </si>
  <si>
    <t>1552.74043</t>
  </si>
  <si>
    <t>11843.9392</t>
  </si>
  <si>
    <t>130.015039</t>
  </si>
  <si>
    <t>1121.78636</t>
  </si>
  <si>
    <t>134.354725</t>
  </si>
  <si>
    <t>1139.5651</t>
  </si>
  <si>
    <t>871.878317</t>
  </si>
  <si>
    <t>17.24</t>
  </si>
  <si>
    <t>3617.75235</t>
  </si>
  <si>
    <t>1158.25647</t>
  </si>
  <si>
    <t>80.926798</t>
  </si>
  <si>
    <t>1326.66882</t>
  </si>
  <si>
    <t>8.88028118</t>
  </si>
  <si>
    <t>145.57838</t>
  </si>
  <si>
    <t>62.4841955</t>
  </si>
  <si>
    <t>1364.28375</t>
  </si>
  <si>
    <t>79.2765846</t>
  </si>
  <si>
    <t>2.87</t>
  </si>
  <si>
    <t>1393.26159</t>
  </si>
  <si>
    <t>8.3530748</t>
  </si>
  <si>
    <t>123.383675</t>
  </si>
  <si>
    <t>11.1450429</t>
  </si>
  <si>
    <t>146.83851</t>
  </si>
  <si>
    <t>61.762638</t>
  </si>
  <si>
    <t>1167.53569</t>
  </si>
  <si>
    <t>7.35400072</t>
  </si>
  <si>
    <t>113.3128</t>
  </si>
  <si>
    <t>55.7983697</t>
  </si>
  <si>
    <t>944.134851</t>
  </si>
  <si>
    <t>55.1218707</t>
  </si>
  <si>
    <t>697.745199</t>
  </si>
  <si>
    <t>5.00378288</t>
  </si>
  <si>
    <t>62.547286</t>
  </si>
  <si>
    <t>29.653709</t>
  </si>
  <si>
    <t>528.586613</t>
  </si>
  <si>
    <t>4.11319074</t>
  </si>
  <si>
    <t>5.31</t>
  </si>
  <si>
    <t>46.9542322</t>
  </si>
  <si>
    <t>28.782245</t>
  </si>
  <si>
    <t>464.229758</t>
  </si>
  <si>
    <t>8.59457023</t>
  </si>
  <si>
    <t>477.476124</t>
  </si>
  <si>
    <t>9252.11724</t>
  </si>
  <si>
    <t>115.278428</t>
  </si>
  <si>
    <t>1153.93822</t>
  </si>
  <si>
    <t>917.467628</t>
  </si>
  <si>
    <t>9637.265</t>
  </si>
  <si>
    <t>915.185921</t>
  </si>
  <si>
    <t>9291.22762</t>
  </si>
  <si>
    <t>918.807245</t>
  </si>
  <si>
    <t>9197.26972</t>
  </si>
  <si>
    <t>0.10805597</t>
  </si>
  <si>
    <t>8.376432</t>
  </si>
  <si>
    <t>624.236183</t>
  </si>
  <si>
    <t>7318.12641</t>
  </si>
  <si>
    <t>6.6489825</t>
  </si>
  <si>
    <t>83.635</t>
  </si>
  <si>
    <t>582.514374</t>
  </si>
  <si>
    <t>6574.65434</t>
  </si>
  <si>
    <t>502.384495</t>
  </si>
  <si>
    <t>5695.96933</t>
  </si>
  <si>
    <t>479.923408</t>
  </si>
  <si>
    <t>5116.45424</t>
  </si>
  <si>
    <t>509.389994</t>
  </si>
  <si>
    <t>5229.87674</t>
  </si>
  <si>
    <t>407.779262</t>
  </si>
  <si>
    <t>4623.34764</t>
  </si>
  <si>
    <t>369.631711</t>
  </si>
  <si>
    <t>3957.51296</t>
  </si>
  <si>
    <t>70.1553698</t>
  </si>
  <si>
    <t>3792.18215</t>
  </si>
  <si>
    <t>336.321333</t>
  </si>
  <si>
    <t>3.78</t>
  </si>
  <si>
    <t>3861.32414</t>
  </si>
  <si>
    <t>9143.12849</t>
  </si>
  <si>
    <t>168.173753</t>
  </si>
  <si>
    <t>1452.27766</t>
  </si>
  <si>
    <t>150.408875</t>
  </si>
  <si>
    <t>1298.86766</t>
  </si>
  <si>
    <t>112.696486</t>
  </si>
  <si>
    <t>982.532572</t>
  </si>
  <si>
    <t>1117.1961</t>
  </si>
  <si>
    <t>9834.47269</t>
  </si>
  <si>
    <t>1033.03974</t>
  </si>
  <si>
    <t>8959.58142</t>
  </si>
  <si>
    <t>881.736433</t>
  </si>
  <si>
    <t>7748.12331</t>
  </si>
  <si>
    <t>159.877226</t>
  </si>
  <si>
    <t>9689.52887</t>
  </si>
  <si>
    <t>105.747613</t>
  </si>
  <si>
    <t>933.341687</t>
  </si>
  <si>
    <t>980.253744</t>
  </si>
  <si>
    <t>8767.92258</t>
  </si>
  <si>
    <t>998.349805</t>
  </si>
  <si>
    <t>7986.79844</t>
  </si>
  <si>
    <t>920.828412</t>
  </si>
  <si>
    <t>7199.59665</t>
  </si>
  <si>
    <t>781.206283</t>
  </si>
  <si>
    <t>6751.99899</t>
  </si>
  <si>
    <t>12.1859723</t>
  </si>
  <si>
    <t>716.8219</t>
  </si>
  <si>
    <t>13.3110953</t>
  </si>
  <si>
    <t>5.35</t>
  </si>
  <si>
    <t>731.378864</t>
  </si>
  <si>
    <t>10.2284012</t>
  </si>
  <si>
    <t>672.92113</t>
  </si>
  <si>
    <t>13.71</t>
  </si>
  <si>
    <t>13.38</t>
  </si>
  <si>
    <t>12.77</t>
  </si>
  <si>
    <t>13.76</t>
  </si>
  <si>
    <t>13.83</t>
  </si>
  <si>
    <t>13.44</t>
  </si>
  <si>
    <t>12.94</t>
  </si>
  <si>
    <t>11.99</t>
  </si>
  <si>
    <t>11.92</t>
  </si>
  <si>
    <t>1.64</t>
  </si>
  <si>
    <t>7.88</t>
  </si>
  <si>
    <t>3944.1839</t>
  </si>
  <si>
    <t>281.002399</t>
  </si>
  <si>
    <t>4181.58332</t>
  </si>
  <si>
    <t>241.195865</t>
  </si>
  <si>
    <t>4385.37936</t>
  </si>
  <si>
    <t>253.828586</t>
  </si>
  <si>
    <t>4368.82248</t>
  </si>
  <si>
    <t>257.840315</t>
  </si>
  <si>
    <t>3769.59526</t>
  </si>
  <si>
    <t>22.3162427</t>
  </si>
  <si>
    <t>265.353659</t>
  </si>
  <si>
    <t>134.167893</t>
  </si>
  <si>
    <t>1717.89876</t>
  </si>
  <si>
    <t>181.012328</t>
  </si>
  <si>
    <t>2139.62563</t>
  </si>
  <si>
    <t>126.698109</t>
  </si>
  <si>
    <t>1634.81431</t>
  </si>
  <si>
    <t>122.120649</t>
  </si>
  <si>
    <t>1334.6519</t>
  </si>
  <si>
    <t>98.6836795</t>
  </si>
  <si>
    <t>998.822667</t>
  </si>
  <si>
    <t>73.2415048</t>
  </si>
  <si>
    <t>797.837743</t>
  </si>
  <si>
    <t>56.0568643</t>
  </si>
  <si>
    <t>646.561295</t>
  </si>
  <si>
    <t>55.6087822</t>
  </si>
  <si>
    <t>571.51883</t>
  </si>
  <si>
    <t>61.849219</t>
  </si>
  <si>
    <t>524.145924</t>
  </si>
  <si>
    <t>56.431387</t>
  </si>
  <si>
    <t>474.213336</t>
  </si>
  <si>
    <t>6461.19255</t>
  </si>
  <si>
    <t>726.029176</t>
  </si>
  <si>
    <t>7378.34529</t>
  </si>
  <si>
    <t>707.144691</t>
  </si>
  <si>
    <t>7186.42979</t>
  </si>
  <si>
    <t>648.133178</t>
  </si>
  <si>
    <t>6586.71929</t>
  </si>
  <si>
    <t>666.737437</t>
  </si>
  <si>
    <t>7318.74245</t>
  </si>
  <si>
    <t>635.484938</t>
  </si>
  <si>
    <t>6682.28116</t>
  </si>
  <si>
    <t>489.68187</t>
  </si>
  <si>
    <t>6698.79439</t>
  </si>
  <si>
    <t>709.131123</t>
  </si>
  <si>
    <t>7325.73474</t>
  </si>
  <si>
    <t>678.518894</t>
  </si>
  <si>
    <t>5957.14569</t>
  </si>
  <si>
    <t>595.730692</t>
  </si>
  <si>
    <t>4383.59597</t>
  </si>
  <si>
    <t>527.307672</t>
  </si>
  <si>
    <t>3674.61792</t>
  </si>
  <si>
    <t>57.1219015</t>
  </si>
  <si>
    <t>338.199535</t>
  </si>
  <si>
    <t>495.078296</t>
  </si>
  <si>
    <t>2789.1735</t>
  </si>
  <si>
    <t>36.4802403</t>
  </si>
  <si>
    <t>216.243274</t>
  </si>
  <si>
    <t>33.6698136</t>
  </si>
  <si>
    <t>199.583957</t>
  </si>
  <si>
    <t>274.547261</t>
  </si>
  <si>
    <t>1627.42893</t>
  </si>
  <si>
    <t>2847.28557</t>
  </si>
  <si>
    <t>198.73435</t>
  </si>
  <si>
    <t>3154.51348</t>
  </si>
  <si>
    <t>179.859895</t>
  </si>
  <si>
    <t>3111.76289</t>
  </si>
  <si>
    <t>19.1585373</t>
  </si>
  <si>
    <t>294.746728</t>
  </si>
  <si>
    <t>22.0945504</t>
  </si>
  <si>
    <t>339.91616</t>
  </si>
  <si>
    <t>183.659219</t>
  </si>
  <si>
    <t>2834.2472</t>
  </si>
  <si>
    <t>188.290286</t>
  </si>
  <si>
    <t>2861.5545</t>
  </si>
  <si>
    <t>171.365897</t>
  </si>
  <si>
    <t>2884.94776</t>
  </si>
  <si>
    <t>157.643145</t>
  </si>
  <si>
    <t>5.48</t>
  </si>
  <si>
    <t>2494.35355</t>
  </si>
  <si>
    <t>127.763201</t>
  </si>
  <si>
    <t>2191.47857</t>
  </si>
  <si>
    <t>9.46937126</t>
  </si>
  <si>
    <t>213.755559</t>
  </si>
  <si>
    <t>100.363832</t>
  </si>
  <si>
    <t>1948.81228</t>
  </si>
  <si>
    <t>88.1650618</t>
  </si>
  <si>
    <t>1721.97386</t>
  </si>
  <si>
    <t>66.7293387</t>
  </si>
  <si>
    <t>1413.75718</t>
  </si>
  <si>
    <t>71.11645</t>
  </si>
  <si>
    <t>4.44</t>
  </si>
  <si>
    <t>1336.77538</t>
  </si>
  <si>
    <t>63.4214002</t>
  </si>
  <si>
    <t>4.18</t>
  </si>
  <si>
    <t>1332.38236</t>
  </si>
  <si>
    <t>528.31256</t>
  </si>
  <si>
    <t>54.9115948</t>
  </si>
  <si>
    <t>623.287114</t>
  </si>
  <si>
    <t>5.8133385</t>
  </si>
  <si>
    <t>65.985681</t>
  </si>
  <si>
    <t>49.9098722</t>
  </si>
  <si>
    <t>566.513873</t>
  </si>
  <si>
    <t>40.8061798</t>
  </si>
  <si>
    <t>6.23</t>
  </si>
  <si>
    <t>526.531352</t>
  </si>
  <si>
    <t>5.74339366</t>
  </si>
  <si>
    <t>419.225815</t>
  </si>
  <si>
    <t>39.7521694</t>
  </si>
  <si>
    <t>463.852618</t>
  </si>
  <si>
    <t>0.79691579</t>
  </si>
  <si>
    <t>53.127719</t>
  </si>
  <si>
    <t>53.9502789</t>
  </si>
  <si>
    <t>422.146157</t>
  </si>
  <si>
    <t>58.5964449</t>
  </si>
  <si>
    <t>385.756714</t>
  </si>
  <si>
    <t>67.3337874</t>
  </si>
  <si>
    <t>369.154536</t>
  </si>
  <si>
    <t>46.5819563</t>
  </si>
  <si>
    <t>336.331815</t>
  </si>
  <si>
    <t>42.5268956</t>
  </si>
  <si>
    <t>283.891159</t>
  </si>
  <si>
    <t>40.8259708</t>
  </si>
  <si>
    <t>262.884551</t>
  </si>
  <si>
    <t>37.8251194</t>
  </si>
  <si>
    <t>256.441487</t>
  </si>
  <si>
    <t>47.1725072</t>
  </si>
  <si>
    <t>6.16</t>
  </si>
  <si>
    <t>277.648659</t>
  </si>
  <si>
    <t>1194.59137</t>
  </si>
  <si>
    <t>45.3378868</t>
  </si>
  <si>
    <t>2.28</t>
  </si>
  <si>
    <t>1262.89378</t>
  </si>
  <si>
    <t>38.3379346</t>
  </si>
  <si>
    <t>2.16</t>
  </si>
  <si>
    <t>1168.83947</t>
  </si>
  <si>
    <t>38.4279083</t>
  </si>
  <si>
    <t>2.22</t>
  </si>
  <si>
    <t>1171.58257</t>
  </si>
  <si>
    <t>21.2369885</t>
  </si>
  <si>
    <t>1186.42394</t>
  </si>
  <si>
    <t>17.4829375</t>
  </si>
  <si>
    <t>1.92</t>
  </si>
  <si>
    <t>987.736583</t>
  </si>
  <si>
    <t>11.052479</t>
  </si>
  <si>
    <t>741.777116</t>
  </si>
  <si>
    <t>9.53048032</t>
  </si>
  <si>
    <t>643.951373</t>
  </si>
  <si>
    <t>0.5305728</t>
  </si>
  <si>
    <t>1.68</t>
  </si>
  <si>
    <t>41.451</t>
  </si>
  <si>
    <t>4.6327763</t>
  </si>
  <si>
    <t>296.97284</t>
  </si>
  <si>
    <t>2.79384319</t>
  </si>
  <si>
    <t>1.83</t>
  </si>
  <si>
    <t>247.24276</t>
  </si>
  <si>
    <t>4.15451614</t>
  </si>
  <si>
    <t>1.97</t>
  </si>
  <si>
    <t>219.815669</t>
  </si>
  <si>
    <t>3.82421247</t>
  </si>
  <si>
    <t>219.782326</t>
  </si>
  <si>
    <t>3.42188094</t>
  </si>
  <si>
    <t>143.77651</t>
  </si>
  <si>
    <t>1.917164</t>
  </si>
  <si>
    <t>138.924928</t>
  </si>
  <si>
    <t>2.51143729</t>
  </si>
  <si>
    <t>1.84</t>
  </si>
  <si>
    <t>193.187484</t>
  </si>
  <si>
    <t>4737.66996</t>
  </si>
  <si>
    <t>751.398272</t>
  </si>
  <si>
    <t>5421.34395</t>
  </si>
  <si>
    <t>760.655055</t>
  </si>
  <si>
    <t>5488.13171</t>
  </si>
  <si>
    <t>796.873426</t>
  </si>
  <si>
    <t>5749.44752</t>
  </si>
  <si>
    <t>7.89623493</t>
  </si>
  <si>
    <t>56.971392</t>
  </si>
  <si>
    <t>719.553516</t>
  </si>
  <si>
    <t>5191.58381</t>
  </si>
  <si>
    <t>575.674807</t>
  </si>
  <si>
    <t>4153.49789</t>
  </si>
  <si>
    <t>59.5503355</t>
  </si>
  <si>
    <t>7.15</t>
  </si>
  <si>
    <t>429.6561</t>
  </si>
  <si>
    <t>62.110393</t>
  </si>
  <si>
    <t>422.51968</t>
  </si>
  <si>
    <t>459.15724</t>
  </si>
  <si>
    <t>3881.29535</t>
  </si>
  <si>
    <t>457.720052</t>
  </si>
  <si>
    <t>3573.14639</t>
  </si>
  <si>
    <t>368.284826</t>
  </si>
  <si>
    <t>3288.25737</t>
  </si>
  <si>
    <t>294.657155</t>
  </si>
  <si>
    <t>2482.36862</t>
  </si>
  <si>
    <t>203.732289</t>
  </si>
  <si>
    <t>1713.47594</t>
  </si>
  <si>
    <t>205.807883</t>
  </si>
  <si>
    <t>1834.29486</t>
  </si>
  <si>
    <t>35.8097851</t>
  </si>
  <si>
    <t>257.99557</t>
  </si>
  <si>
    <t>15.6065959</t>
  </si>
  <si>
    <t>136.18321</t>
  </si>
  <si>
    <t>743.765349</t>
  </si>
  <si>
    <t>8.5234864</t>
  </si>
  <si>
    <t>76.2386977</t>
  </si>
  <si>
    <t>80.1550513</t>
  </si>
  <si>
    <t>688.617279</t>
  </si>
  <si>
    <t>80.5878838</t>
  </si>
  <si>
    <t>681.792587</t>
  </si>
  <si>
    <t>112.122903</t>
  </si>
  <si>
    <t>692.116684</t>
  </si>
  <si>
    <t>84.6230252</t>
  </si>
  <si>
    <t>592.183522</t>
  </si>
  <si>
    <t>6.19357029</t>
  </si>
  <si>
    <t>48.7299</t>
  </si>
  <si>
    <t>70.2711318</t>
  </si>
  <si>
    <t>473.844449</t>
  </si>
  <si>
    <t>52.2290651</t>
  </si>
  <si>
    <t>393.884352</t>
  </si>
  <si>
    <t>45.8798993</t>
  </si>
  <si>
    <t>348.631453</t>
  </si>
  <si>
    <t>4.25975253</t>
  </si>
  <si>
    <t>317.89198</t>
  </si>
  <si>
    <t>31.9318732</t>
  </si>
  <si>
    <t>287.4156</t>
  </si>
  <si>
    <t>2.79096532</t>
  </si>
  <si>
    <t>253.72412</t>
  </si>
  <si>
    <t>23.1839459</t>
  </si>
  <si>
    <t>246.375621</t>
  </si>
  <si>
    <t>21.9281388</t>
  </si>
  <si>
    <t>248.618354</t>
  </si>
  <si>
    <t>17.9123368</t>
  </si>
  <si>
    <t>231.42554</t>
  </si>
  <si>
    <t>44292.8847</t>
  </si>
  <si>
    <t>1491.70361</t>
  </si>
  <si>
    <t>52157.4687</t>
  </si>
  <si>
    <t>1475.0304</t>
  </si>
  <si>
    <t>51574.4894</t>
  </si>
  <si>
    <t>1162.65677</t>
  </si>
  <si>
    <t>49474.7561</t>
  </si>
  <si>
    <t>1047.37024</t>
  </si>
  <si>
    <t>5354.6536</t>
  </si>
  <si>
    <t>1035.62144</t>
  </si>
  <si>
    <t>5338.25483</t>
  </si>
  <si>
    <t>96.8585885</t>
  </si>
  <si>
    <t>1.29</t>
  </si>
  <si>
    <t>519.349</t>
  </si>
  <si>
    <t>10873.4055</t>
  </si>
  <si>
    <t>56928.8248</t>
  </si>
  <si>
    <t>9689.73278</t>
  </si>
  <si>
    <t>51241.3156</t>
  </si>
  <si>
    <t>8344.01039</t>
  </si>
  <si>
    <t>44453.9712</t>
  </si>
  <si>
    <t>6577.50814</t>
  </si>
  <si>
    <t>41577.169</t>
  </si>
  <si>
    <t>5170.1307</t>
  </si>
  <si>
    <t>39954.6422</t>
  </si>
  <si>
    <t>4472.6114</t>
  </si>
  <si>
    <t>35245.1647</t>
  </si>
  <si>
    <t>3455.19705</t>
  </si>
  <si>
    <t>8.34</t>
  </si>
  <si>
    <t>28817.3232</t>
  </si>
  <si>
    <t>3054.51558</t>
  </si>
  <si>
    <t>26584.1217</t>
  </si>
  <si>
    <t>2944.64013</t>
  </si>
  <si>
    <t>25921.1279</t>
  </si>
  <si>
    <t>3821.8937</t>
  </si>
  <si>
    <t>1040.27844</t>
  </si>
  <si>
    <t>4453.24673</t>
  </si>
  <si>
    <t>10019.0763</t>
  </si>
  <si>
    <t>42889.8814</t>
  </si>
  <si>
    <t>924.565368</t>
  </si>
  <si>
    <t>11.53</t>
  </si>
  <si>
    <t>3997.25624</t>
  </si>
  <si>
    <t>8342.40576</t>
  </si>
  <si>
    <t>11.24</t>
  </si>
  <si>
    <t>38426.5581</t>
  </si>
  <si>
    <t>6664.14871</t>
  </si>
  <si>
    <t>33691.3484</t>
  </si>
  <si>
    <t>63.5770517</t>
  </si>
  <si>
    <t>282.94193</t>
  </si>
  <si>
    <t>6761.28897</t>
  </si>
  <si>
    <t>31287.7787</t>
  </si>
  <si>
    <t>606.310656</t>
  </si>
  <si>
    <t>3259.73471</t>
  </si>
  <si>
    <t>496.222801</t>
  </si>
  <si>
    <t>2667.86452</t>
  </si>
  <si>
    <t>491.055852</t>
  </si>
  <si>
    <t>2775.89515</t>
  </si>
  <si>
    <t>442.377487</t>
  </si>
  <si>
    <t>2542.39935</t>
  </si>
  <si>
    <t>3661.79292</t>
  </si>
  <si>
    <t>7.71</t>
  </si>
  <si>
    <t>21913.7817</t>
  </si>
  <si>
    <t>2892.25713</t>
  </si>
  <si>
    <t>16874.3123</t>
  </si>
  <si>
    <t>2205.98595</t>
  </si>
  <si>
    <t>7.58</t>
  </si>
  <si>
    <t>13882.8568</t>
  </si>
  <si>
    <t>2143.02108</t>
  </si>
  <si>
    <t>13641.1272</t>
  </si>
  <si>
    <t>295.966488</t>
  </si>
  <si>
    <t>473.123812</t>
  </si>
  <si>
    <t>1975.46477</t>
  </si>
  <si>
    <t>366.48418</t>
  </si>
  <si>
    <t>1847.19849</t>
  </si>
  <si>
    <t>334.817425</t>
  </si>
  <si>
    <t>1792.3845</t>
  </si>
  <si>
    <t>321.613259</t>
  </si>
  <si>
    <t>1682.95792</t>
  </si>
  <si>
    <t>302.704541</t>
  </si>
  <si>
    <t>1526.49794</t>
  </si>
  <si>
    <t>292.753101</t>
  </si>
  <si>
    <t>1464.49775</t>
  </si>
  <si>
    <t>275.064434</t>
  </si>
  <si>
    <t>1518.85386</t>
  </si>
  <si>
    <t>253.000781</t>
  </si>
  <si>
    <t>1344.31871</t>
  </si>
  <si>
    <t>21.4112353</t>
  </si>
  <si>
    <t>124.992617</t>
  </si>
  <si>
    <t>218.571618</t>
  </si>
  <si>
    <t>1175.11623</t>
  </si>
  <si>
    <t>36.8162118</t>
  </si>
  <si>
    <t>191.55157</t>
  </si>
  <si>
    <t>2.54243691</t>
  </si>
  <si>
    <t>115.565314</t>
  </si>
  <si>
    <t>2.09234389</t>
  </si>
  <si>
    <t>11.147277</t>
  </si>
  <si>
    <t>22.3559545</t>
  </si>
  <si>
    <t>143.6758</t>
  </si>
  <si>
    <t>15.2551882</t>
  </si>
  <si>
    <t>116.2743</t>
  </si>
  <si>
    <t>358.99731</t>
  </si>
  <si>
    <t>3.3040399</t>
  </si>
  <si>
    <t>43.646498</t>
  </si>
  <si>
    <t>31.5024324</t>
  </si>
  <si>
    <t>416.14838</t>
  </si>
  <si>
    <t>29.7551798</t>
  </si>
  <si>
    <t>391.515524</t>
  </si>
  <si>
    <t>32.2249345</t>
  </si>
  <si>
    <t>375.581987</t>
  </si>
  <si>
    <t>5.88376054</t>
  </si>
  <si>
    <t>348.151511</t>
  </si>
  <si>
    <t>5.66540507</t>
  </si>
  <si>
    <t>341.289462</t>
  </si>
  <si>
    <t>40.3783567</t>
  </si>
  <si>
    <t>354.8186</t>
  </si>
  <si>
    <t>35.8092975</t>
  </si>
  <si>
    <t>292.55962</t>
  </si>
  <si>
    <t>43.4219307</t>
  </si>
  <si>
    <t>258.463873</t>
  </si>
  <si>
    <t>3.75171544</t>
  </si>
  <si>
    <t>25.383731</t>
  </si>
  <si>
    <t>20.8611843</t>
  </si>
  <si>
    <t>232.566157</t>
  </si>
  <si>
    <t>20.2687657</t>
  </si>
  <si>
    <t>215.8548</t>
  </si>
  <si>
    <t>17.5872272</t>
  </si>
  <si>
    <t>177.828384</t>
  </si>
  <si>
    <t>1.81782972</t>
  </si>
  <si>
    <t>165.257247</t>
  </si>
  <si>
    <t>13.3578384</t>
  </si>
  <si>
    <t>158.455972</t>
  </si>
  <si>
    <t>2655.15798</t>
  </si>
  <si>
    <t>263.211103</t>
  </si>
  <si>
    <t>3.67</t>
  </si>
  <si>
    <t>3221.67813</t>
  </si>
  <si>
    <t>194.203288</t>
  </si>
  <si>
    <t>2996.96432</t>
  </si>
  <si>
    <t>204.718626</t>
  </si>
  <si>
    <t>2755.29779</t>
  </si>
  <si>
    <t>187.573319</t>
  </si>
  <si>
    <t>2527.9423</t>
  </si>
  <si>
    <t>133.123087</t>
  </si>
  <si>
    <t>2327.3267</t>
  </si>
  <si>
    <t>14.5676468</t>
  </si>
  <si>
    <t>197.661422</t>
  </si>
  <si>
    <t>105.591063</t>
  </si>
  <si>
    <t>1383.89335</t>
  </si>
  <si>
    <t>104.474644</t>
  </si>
  <si>
    <t>1136.82965</t>
  </si>
  <si>
    <t>10.3577942</t>
  </si>
  <si>
    <t>3.66</t>
  </si>
  <si>
    <t>119.743286</t>
  </si>
  <si>
    <t>6.41625279</t>
  </si>
  <si>
    <t>87.8938738</t>
  </si>
  <si>
    <t>57.2255582</t>
  </si>
  <si>
    <t>648.815852</t>
  </si>
  <si>
    <t>30.1955085</t>
  </si>
  <si>
    <t>512.65719</t>
  </si>
  <si>
    <t>17.137754</t>
  </si>
  <si>
    <t>2.43</t>
  </si>
  <si>
    <t>459.457212</t>
  </si>
  <si>
    <t>15.830985</t>
  </si>
  <si>
    <t>3.25</t>
  </si>
  <si>
    <t>351.799667</t>
  </si>
  <si>
    <t>22.4817761</t>
  </si>
  <si>
    <t>2.84</t>
  </si>
  <si>
    <t>379.119326</t>
  </si>
  <si>
    <t>7455.24654</t>
  </si>
  <si>
    <t>177.638288</t>
  </si>
  <si>
    <t>9.72</t>
  </si>
  <si>
    <t>975.49856</t>
  </si>
  <si>
    <t>234.782883</t>
  </si>
  <si>
    <t>1291.435</t>
  </si>
  <si>
    <t>2094.19096</t>
  </si>
  <si>
    <t>11563.727</t>
  </si>
  <si>
    <t>277.355052</t>
  </si>
  <si>
    <t>1574.9861</t>
  </si>
  <si>
    <t>15268.0645</t>
  </si>
  <si>
    <t>87646.7535</t>
  </si>
  <si>
    <t>142.374943</t>
  </si>
  <si>
    <t>9.49</t>
  </si>
  <si>
    <t>817.77681</t>
  </si>
  <si>
    <t>1707.13063</t>
  </si>
  <si>
    <t>9688.5961</t>
  </si>
  <si>
    <t>14829.4122</t>
  </si>
  <si>
    <t>85128.6576</t>
  </si>
  <si>
    <t>12829.2541</t>
  </si>
  <si>
    <t>74114.6972</t>
  </si>
  <si>
    <t>11792.5347</t>
  </si>
  <si>
    <t>66775.3944</t>
  </si>
  <si>
    <t>1009.82501</t>
  </si>
  <si>
    <t>9.44</t>
  </si>
  <si>
    <t>5757.26916</t>
  </si>
  <si>
    <t>880.738062</t>
  </si>
  <si>
    <t>9.85</t>
  </si>
  <si>
    <t>5111.65445</t>
  </si>
  <si>
    <t>749.682338</t>
  </si>
  <si>
    <t>9.62</t>
  </si>
  <si>
    <t>4361.1538</t>
  </si>
  <si>
    <t>6356.82728</t>
  </si>
  <si>
    <t>38549.5893</t>
  </si>
  <si>
    <t>6191.21191</t>
  </si>
  <si>
    <t>38146.7154</t>
  </si>
  <si>
    <t>16627.3643</t>
  </si>
  <si>
    <t>166.191373</t>
  </si>
  <si>
    <t>3.55</t>
  </si>
  <si>
    <t>2458.45226</t>
  </si>
  <si>
    <t>1154.89347</t>
  </si>
  <si>
    <t>21268.7564</t>
  </si>
  <si>
    <t>1055.83549</t>
  </si>
  <si>
    <t>2.52</t>
  </si>
  <si>
    <t>22134.916</t>
  </si>
  <si>
    <t>158.27708</t>
  </si>
  <si>
    <t>2.49</t>
  </si>
  <si>
    <t>2986.36</t>
  </si>
  <si>
    <t>129.226075</t>
  </si>
  <si>
    <t>1928.74739</t>
  </si>
  <si>
    <t>1040.62946</t>
  </si>
  <si>
    <t>16784.3462</t>
  </si>
  <si>
    <t>123.09663</t>
  </si>
  <si>
    <t>2275.3536</t>
  </si>
  <si>
    <t>88.4503801</t>
  </si>
  <si>
    <t>1585.13226</t>
  </si>
  <si>
    <t>78.51141</t>
  </si>
  <si>
    <t>1448.55</t>
  </si>
  <si>
    <t>854.011576</t>
  </si>
  <si>
    <t>12376.9794</t>
  </si>
  <si>
    <t>70.4676249</t>
  </si>
  <si>
    <t>1129.28886</t>
  </si>
  <si>
    <t>65.656313</t>
  </si>
  <si>
    <t>969.8126</t>
  </si>
  <si>
    <t>585.917095</t>
  </si>
  <si>
    <t>3.18</t>
  </si>
  <si>
    <t>8629.11774</t>
  </si>
  <si>
    <t>564.542566</t>
  </si>
  <si>
    <t>8476.61511</t>
  </si>
  <si>
    <t>62.8665751</t>
  </si>
  <si>
    <t>861.18596</t>
  </si>
  <si>
    <t>1431.24487</t>
  </si>
  <si>
    <t>62.2936109</t>
  </si>
  <si>
    <t>1316.98966</t>
  </si>
  <si>
    <t>60.1864882</t>
  </si>
  <si>
    <t>1272.44161</t>
  </si>
  <si>
    <t>59.6590014</t>
  </si>
  <si>
    <t>1261.28967</t>
  </si>
  <si>
    <t>57.8773628</t>
  </si>
  <si>
    <t>1226.21531</t>
  </si>
  <si>
    <t>0.66751505</t>
  </si>
  <si>
    <t>14.142268</t>
  </si>
  <si>
    <t>0.69721558</t>
  </si>
  <si>
    <t>2.94</t>
  </si>
  <si>
    <t>16.63999</t>
  </si>
  <si>
    <t>5.44713361</t>
  </si>
  <si>
    <t>139.31288</t>
  </si>
  <si>
    <t>3.91274452</t>
  </si>
  <si>
    <t>95.4327931</t>
  </si>
  <si>
    <t>40.3683</t>
  </si>
  <si>
    <t>873.772727</t>
  </si>
  <si>
    <t>30.5932077</t>
  </si>
  <si>
    <t>711.469946</t>
  </si>
  <si>
    <t>28.9832312</t>
  </si>
  <si>
    <t>649.848233</t>
  </si>
  <si>
    <t>24.2345567</t>
  </si>
  <si>
    <t>563.594342</t>
  </si>
  <si>
    <t>22.3938758</t>
  </si>
  <si>
    <t>499.8633</t>
  </si>
  <si>
    <t>1.7666631</t>
  </si>
  <si>
    <t>51.6568157</t>
  </si>
  <si>
    <t>18.8453431</t>
  </si>
  <si>
    <t>533.862411</t>
  </si>
  <si>
    <t>344.690631</t>
  </si>
  <si>
    <t>1932.12237</t>
  </si>
  <si>
    <t>13134.4367</t>
  </si>
  <si>
    <t>1842.46378</t>
  </si>
  <si>
    <t>12593.7374</t>
  </si>
  <si>
    <t>1694.46708</t>
  </si>
  <si>
    <t>11685.9798</t>
  </si>
  <si>
    <t>201.749063</t>
  </si>
  <si>
    <t>1589.82713</t>
  </si>
  <si>
    <t>119.212428</t>
  </si>
  <si>
    <t>927.723171</t>
  </si>
  <si>
    <t>1199.31998</t>
  </si>
  <si>
    <t>7937.25993</t>
  </si>
  <si>
    <t>1092.15536</t>
  </si>
  <si>
    <t>7429.62827</t>
  </si>
  <si>
    <t>956.822977</t>
  </si>
  <si>
    <t>6973.9284</t>
  </si>
  <si>
    <t>76.2508038</t>
  </si>
  <si>
    <t>668.8667</t>
  </si>
  <si>
    <t>631.125171</t>
  </si>
  <si>
    <t>5348.5184</t>
  </si>
  <si>
    <t>623.91005</t>
  </si>
  <si>
    <t>4916.54886</t>
  </si>
  <si>
    <t>527.60848</t>
  </si>
  <si>
    <t>4591.89278</t>
  </si>
  <si>
    <t>58.4597602</t>
  </si>
  <si>
    <t>4267.13578</t>
  </si>
  <si>
    <t>78.8094022</t>
  </si>
  <si>
    <t>4126.14671</t>
  </si>
  <si>
    <t>7.32051446</t>
  </si>
  <si>
    <t>446.372833</t>
  </si>
  <si>
    <t>9.87102142</t>
  </si>
  <si>
    <t>46.29935</t>
  </si>
  <si>
    <t>208.23116</t>
  </si>
  <si>
    <t>2182.71657</t>
  </si>
  <si>
    <t>25.708817</t>
  </si>
  <si>
    <t>4.78</t>
  </si>
  <si>
    <t>229.95364</t>
  </si>
  <si>
    <t>31.6357652</t>
  </si>
  <si>
    <t>271.318741</t>
  </si>
  <si>
    <t>23.4073129</t>
  </si>
  <si>
    <t>177.867119</t>
  </si>
  <si>
    <t>18.9996197</t>
  </si>
  <si>
    <t>1366.87911</t>
  </si>
  <si>
    <t>20.5332753</t>
  </si>
  <si>
    <t>1166.66337</t>
  </si>
  <si>
    <t>103.727773</t>
  </si>
  <si>
    <t>1178.72469</t>
  </si>
  <si>
    <t>85.7175381</t>
  </si>
  <si>
    <t>956.668952</t>
  </si>
  <si>
    <t>126.614214</t>
  </si>
  <si>
    <t>854.346921</t>
  </si>
  <si>
    <t>12.05552</t>
  </si>
  <si>
    <t>77.5773486</t>
  </si>
  <si>
    <t>158.001946</t>
  </si>
  <si>
    <t>637.361622</t>
  </si>
  <si>
    <t>124.378936</t>
  </si>
  <si>
    <t>588.35826</t>
  </si>
  <si>
    <t>110.980306</t>
  </si>
  <si>
    <t>7.69</t>
  </si>
  <si>
    <t>511.665773</t>
  </si>
  <si>
    <t>93.372785</t>
  </si>
  <si>
    <t>539.41528</t>
  </si>
  <si>
    <t>62.5627384</t>
  </si>
  <si>
    <t>631.946853</t>
  </si>
  <si>
    <t>419.367724</t>
  </si>
  <si>
    <t>561.76847</t>
  </si>
  <si>
    <t>9.81</t>
  </si>
  <si>
    <t>4712.82274</t>
  </si>
  <si>
    <t>573.434698</t>
  </si>
  <si>
    <t>1.49</t>
  </si>
  <si>
    <t>4479.95858</t>
  </si>
  <si>
    <t>441.844624</t>
  </si>
  <si>
    <t>1.33</t>
  </si>
  <si>
    <t>3855.53774</t>
  </si>
  <si>
    <t>472.193283</t>
  </si>
  <si>
    <t>3988.11894</t>
  </si>
  <si>
    <t>359.97604</t>
  </si>
  <si>
    <t>3225.59175</t>
  </si>
  <si>
    <t>30.9351955</t>
  </si>
  <si>
    <t>2599.59626</t>
  </si>
  <si>
    <t>34.7392458</t>
  </si>
  <si>
    <t>359.992184</t>
  </si>
  <si>
    <t>318.620185</t>
  </si>
  <si>
    <t>2312.19293</t>
  </si>
  <si>
    <t>26.1807238</t>
  </si>
  <si>
    <t>189.71539</t>
  </si>
  <si>
    <t>20.6803729</t>
  </si>
  <si>
    <t>157.145691</t>
  </si>
  <si>
    <t>20.6008303</t>
  </si>
  <si>
    <t>148.527976</t>
  </si>
  <si>
    <t>155.423308</t>
  </si>
  <si>
    <t>1174.77935</t>
  </si>
  <si>
    <t>152.829397</t>
  </si>
  <si>
    <t>1148.22988</t>
  </si>
  <si>
    <t>233.84886</t>
  </si>
  <si>
    <t>1417.26582</t>
  </si>
  <si>
    <t>273.575877</t>
  </si>
  <si>
    <t>1545.62642</t>
  </si>
  <si>
    <t>63.343259</t>
  </si>
  <si>
    <t>973.728675</t>
  </si>
  <si>
    <t>6491.5245</t>
  </si>
  <si>
    <t>946.652117</t>
  </si>
  <si>
    <t>6583.11625</t>
  </si>
  <si>
    <t>885.985819</t>
  </si>
  <si>
    <t>6387.78528</t>
  </si>
  <si>
    <t>759.53807</t>
  </si>
  <si>
    <t>5771.56588</t>
  </si>
  <si>
    <t>69.4393451</t>
  </si>
  <si>
    <t>522.493191</t>
  </si>
  <si>
    <t>570.453247</t>
  </si>
  <si>
    <t>4166.93387</t>
  </si>
  <si>
    <t>58.4989742</t>
  </si>
  <si>
    <t>428.87811</t>
  </si>
  <si>
    <t>516.403702</t>
  </si>
  <si>
    <t>3611.2147</t>
  </si>
  <si>
    <t>448.767046</t>
  </si>
  <si>
    <t>3171.49856</t>
  </si>
  <si>
    <t>411.564565</t>
  </si>
  <si>
    <t>2754.7829</t>
  </si>
  <si>
    <t>356.939381</t>
  </si>
  <si>
    <t>2448.1439</t>
  </si>
  <si>
    <t>34.7033352</t>
  </si>
  <si>
    <t>218.25997</t>
  </si>
  <si>
    <t>40.5377786</t>
  </si>
  <si>
    <t>259.192958</t>
  </si>
  <si>
    <t>302.535906</t>
  </si>
  <si>
    <t>1981.24365</t>
  </si>
  <si>
    <t>297.511234</t>
  </si>
  <si>
    <t>1996.71969</t>
  </si>
  <si>
    <t>2878.33837</t>
  </si>
  <si>
    <t>31.2723219</t>
  </si>
  <si>
    <t>2842.93835</t>
  </si>
  <si>
    <t>24.589734</t>
  </si>
  <si>
    <t>276.289146</t>
  </si>
  <si>
    <t>212.741849</t>
  </si>
  <si>
    <t>2581.81855</t>
  </si>
  <si>
    <t>191.494978</t>
  </si>
  <si>
    <t>2352.51816</t>
  </si>
  <si>
    <t>198.256379</t>
  </si>
  <si>
    <t>2129.49924</t>
  </si>
  <si>
    <t>159.534849</t>
  </si>
  <si>
    <t>1825.34152</t>
  </si>
  <si>
    <t>155.476762</t>
  </si>
  <si>
    <t>1919.4662</t>
  </si>
  <si>
    <t>137.327474</t>
  </si>
  <si>
    <t>3.94</t>
  </si>
  <si>
    <t>1672.68543</t>
  </si>
  <si>
    <t>121.362547</t>
  </si>
  <si>
    <t>1391.77233</t>
  </si>
  <si>
    <t>105.730698</t>
  </si>
  <si>
    <t>1194.69716</t>
  </si>
  <si>
    <t>13.3990511</t>
  </si>
  <si>
    <t>179.3715</t>
  </si>
  <si>
    <t>0.90114929</t>
  </si>
  <si>
    <t>11.553196</t>
  </si>
  <si>
    <t>0.09987219</t>
  </si>
  <si>
    <t>1.68135</t>
  </si>
  <si>
    <t>69.0204245</t>
  </si>
  <si>
    <t>957.287441</t>
  </si>
  <si>
    <t>11.6970446</t>
  </si>
  <si>
    <t>138.91977</t>
  </si>
  <si>
    <t>12565.9876</t>
  </si>
  <si>
    <t>243.808475</t>
  </si>
  <si>
    <t>14341.675</t>
  </si>
  <si>
    <t>23.4353349</t>
  </si>
  <si>
    <t>1378.54911</t>
  </si>
  <si>
    <t>230.040097</t>
  </si>
  <si>
    <t>13145.1484</t>
  </si>
  <si>
    <t>250.077378</t>
  </si>
  <si>
    <t>13893.1877</t>
  </si>
  <si>
    <t>220.491685</t>
  </si>
  <si>
    <t>12599.5249</t>
  </si>
  <si>
    <t>1299.15976</t>
  </si>
  <si>
    <t>11527.5932</t>
  </si>
  <si>
    <t>15.7147484</t>
  </si>
  <si>
    <t>141.44688</t>
  </si>
  <si>
    <t>14.3042452</t>
  </si>
  <si>
    <t>1126.31852</t>
  </si>
  <si>
    <t>9.1455559</t>
  </si>
  <si>
    <t>94.7726</t>
  </si>
  <si>
    <t>79.4150267</t>
  </si>
  <si>
    <t>821.251569</t>
  </si>
  <si>
    <t>648.074345</t>
  </si>
  <si>
    <t>6681.17882</t>
  </si>
  <si>
    <t>542.0235</t>
  </si>
  <si>
    <t>5693.52416</t>
  </si>
  <si>
    <t>516.055439</t>
  </si>
  <si>
    <t>5196.93292</t>
  </si>
  <si>
    <t>466.738311</t>
  </si>
  <si>
    <t>4981.19862</t>
  </si>
  <si>
    <t>412.432397</t>
  </si>
  <si>
    <t>4492.72764</t>
  </si>
  <si>
    <t>1922.681</t>
  </si>
  <si>
    <t>271.254553</t>
  </si>
  <si>
    <t>2277.53613</t>
  </si>
  <si>
    <t>2698.01817</t>
  </si>
  <si>
    <t>21618.7353</t>
  </si>
  <si>
    <t>331.457035</t>
  </si>
  <si>
    <t>9.74</t>
  </si>
  <si>
    <t>2577.4264</t>
  </si>
  <si>
    <t>3108.28862</t>
  </si>
  <si>
    <t>23196.1838</t>
  </si>
  <si>
    <t>3119.34982</t>
  </si>
  <si>
    <t>1.44</t>
  </si>
  <si>
    <t>22538.6548</t>
  </si>
  <si>
    <t>337.102352</t>
  </si>
  <si>
    <t>2363.97161</t>
  </si>
  <si>
    <t>3652.86933</t>
  </si>
  <si>
    <t>24815.6884</t>
  </si>
  <si>
    <t>333.356912</t>
  </si>
  <si>
    <t>2278.5845</t>
  </si>
  <si>
    <t>2884.02019</t>
  </si>
  <si>
    <t>19821.4446</t>
  </si>
  <si>
    <t>2813.98529</t>
  </si>
  <si>
    <t>18784.9485</t>
  </si>
  <si>
    <t>276.09998</t>
  </si>
  <si>
    <t>1845.5881</t>
  </si>
  <si>
    <t>2283.8918</t>
  </si>
  <si>
    <t>15772.7334</t>
  </si>
  <si>
    <t>1904.00231</t>
  </si>
  <si>
    <t>12882.289</t>
  </si>
  <si>
    <t>1657.32835</t>
  </si>
  <si>
    <t>11729.1462</t>
  </si>
  <si>
    <t>167.328017</t>
  </si>
  <si>
    <t>1152.39681</t>
  </si>
  <si>
    <t>66346.5227</t>
  </si>
  <si>
    <t>5063.5131</t>
  </si>
  <si>
    <t>2.19</t>
  </si>
  <si>
    <t>86852.7119</t>
  </si>
  <si>
    <t>515.07348</t>
  </si>
  <si>
    <t>2.15</t>
  </si>
  <si>
    <t>8834.87958</t>
  </si>
  <si>
    <t>5163.32918</t>
  </si>
  <si>
    <t>88564.823</t>
  </si>
  <si>
    <t>4409.17067</t>
  </si>
  <si>
    <t>85948.746</t>
  </si>
  <si>
    <t>37.7684882</t>
  </si>
  <si>
    <t>736.22784</t>
  </si>
  <si>
    <t>3688.69429</t>
  </si>
  <si>
    <t>61478.2381</t>
  </si>
  <si>
    <t>5484.14331</t>
  </si>
  <si>
    <t>82967.3723</t>
  </si>
  <si>
    <t>44.1850627</t>
  </si>
  <si>
    <t>675.61258</t>
  </si>
  <si>
    <t>448.595299</t>
  </si>
  <si>
    <t>2.58</t>
  </si>
  <si>
    <t>6256.55926</t>
  </si>
  <si>
    <t>4582.47608</t>
  </si>
  <si>
    <t>51488.4953</t>
  </si>
  <si>
    <t>4064.74387</t>
  </si>
  <si>
    <t>41818.3526</t>
  </si>
  <si>
    <t>4049.97235</t>
  </si>
  <si>
    <t>34176.9818</t>
  </si>
  <si>
    <t>188.678295</t>
  </si>
  <si>
    <t>2999.65492</t>
  </si>
  <si>
    <t>170.049454</t>
  </si>
  <si>
    <t>2843.63635</t>
  </si>
  <si>
    <t>1559.28716</t>
  </si>
  <si>
    <t>2.18</t>
  </si>
  <si>
    <t>29986.2915</t>
  </si>
  <si>
    <t>1.32</t>
  </si>
  <si>
    <t>1.61</t>
  </si>
  <si>
    <t>12.49</t>
  </si>
  <si>
    <t>11.41</t>
  </si>
  <si>
    <t>1.88</t>
  </si>
  <si>
    <t>8958.78859</t>
  </si>
  <si>
    <t>1.57640917</t>
  </si>
  <si>
    <t>12.27733</t>
  </si>
  <si>
    <t>1230.74823</t>
  </si>
  <si>
    <t>9585.26659</t>
  </si>
  <si>
    <t>1078.35811</t>
  </si>
  <si>
    <t>8558.39766</t>
  </si>
  <si>
    <t>10.3258886</t>
  </si>
  <si>
    <t>92.277825</t>
  </si>
  <si>
    <t>983.251809</t>
  </si>
  <si>
    <t>8297.48362</t>
  </si>
  <si>
    <t>14.9637359</t>
  </si>
  <si>
    <t>822.18329</t>
  </si>
  <si>
    <t>128.08057</t>
  </si>
  <si>
    <t>1136.47356</t>
  </si>
  <si>
    <t>919.167344</t>
  </si>
  <si>
    <t>8214.18538</t>
  </si>
  <si>
    <t>665.642755</t>
  </si>
  <si>
    <t>5828.74566</t>
  </si>
  <si>
    <t>615.403078</t>
  </si>
  <si>
    <t>4676.31518</t>
  </si>
  <si>
    <t>431.325037</t>
  </si>
  <si>
    <t>3552.92452</t>
  </si>
  <si>
    <t>375.174032</t>
  </si>
  <si>
    <t>2774.95586</t>
  </si>
  <si>
    <t>37.8227503</t>
  </si>
  <si>
    <t>2124.87361</t>
  </si>
  <si>
    <t>180.109513</t>
  </si>
  <si>
    <t>1839.72945</t>
  </si>
  <si>
    <t>152.63689</t>
  </si>
  <si>
    <t>1668.16273</t>
  </si>
  <si>
    <t>9329.29835</t>
  </si>
  <si>
    <t>1340.5537</t>
  </si>
  <si>
    <t>14125.961</t>
  </si>
  <si>
    <t>1529.49777</t>
  </si>
  <si>
    <t>15543.6765</t>
  </si>
  <si>
    <t>178.822591</t>
  </si>
  <si>
    <t>15154.4569</t>
  </si>
  <si>
    <t>184.764931</t>
  </si>
  <si>
    <t>14212.687</t>
  </si>
  <si>
    <t>162.808805</t>
  </si>
  <si>
    <t>1674.98771</t>
  </si>
  <si>
    <t>137.006336</t>
  </si>
  <si>
    <t>8562.89598</t>
  </si>
  <si>
    <t>161.730165</t>
  </si>
  <si>
    <t>11635.2637</t>
  </si>
  <si>
    <t>11.0261716</t>
  </si>
  <si>
    <t>911.25385</t>
  </si>
  <si>
    <t>12.2518408</t>
  </si>
  <si>
    <t>692.194398</t>
  </si>
  <si>
    <t>625.508181</t>
  </si>
  <si>
    <t>5323.47388</t>
  </si>
  <si>
    <t>46.5155948</t>
  </si>
  <si>
    <t>412.372294</t>
  </si>
  <si>
    <t>333.214871</t>
  </si>
  <si>
    <t>2975.13278</t>
  </si>
  <si>
    <t>266.541692</t>
  </si>
  <si>
    <t>2375.5944</t>
  </si>
  <si>
    <t>2.64252715</t>
  </si>
  <si>
    <t>21.362386</t>
  </si>
  <si>
    <t>224.460025</t>
  </si>
  <si>
    <t>1771.58662</t>
  </si>
  <si>
    <t>71.348397</t>
  </si>
  <si>
    <t>7.54979724</t>
  </si>
  <si>
    <t>76.5699517</t>
  </si>
  <si>
    <t>11.7109066</t>
  </si>
  <si>
    <t>688.876856</t>
  </si>
  <si>
    <t>9.77467641</t>
  </si>
  <si>
    <t>678.796973</t>
  </si>
  <si>
    <t>9.07456943</t>
  </si>
  <si>
    <t>617.317648</t>
  </si>
  <si>
    <t>63.7872363</t>
  </si>
  <si>
    <t>563.491487</t>
  </si>
  <si>
    <t>9.16561496</t>
  </si>
  <si>
    <t>539.153821</t>
  </si>
  <si>
    <t>0.66154037</t>
  </si>
  <si>
    <t>5.6687264</t>
  </si>
  <si>
    <t>7.4097716</t>
  </si>
  <si>
    <t>44.853339</t>
  </si>
  <si>
    <t>78.4702023</t>
  </si>
  <si>
    <t>342.365629</t>
  </si>
  <si>
    <t>39.4466672</t>
  </si>
  <si>
    <t>287.931877</t>
  </si>
  <si>
    <t>31.9356619</t>
  </si>
  <si>
    <t>236.911438</t>
  </si>
  <si>
    <t>33.3028612</t>
  </si>
  <si>
    <t>212.661949</t>
  </si>
  <si>
    <t>1.9659778</t>
  </si>
  <si>
    <t>196.59778</t>
  </si>
  <si>
    <t>0.38825377</t>
  </si>
  <si>
    <t>21.569654</t>
  </si>
  <si>
    <t>18.417918</t>
  </si>
  <si>
    <t>216.172747</t>
  </si>
  <si>
    <t>6.72</t>
  </si>
  <si>
    <t>8.63</t>
  </si>
  <si>
    <t>3.92</t>
  </si>
  <si>
    <t>3.88</t>
  </si>
  <si>
    <t>3.72</t>
  </si>
  <si>
    <t>4149.36344</t>
  </si>
  <si>
    <t>660.277792</t>
  </si>
  <si>
    <t>4178.97337</t>
  </si>
  <si>
    <t>698.352279</t>
  </si>
  <si>
    <t>4219.65123</t>
  </si>
  <si>
    <t>492.055226</t>
  </si>
  <si>
    <t>4234.55444</t>
  </si>
  <si>
    <t>558.720649</t>
  </si>
  <si>
    <t>3942.9827</t>
  </si>
  <si>
    <t>434.794068</t>
  </si>
  <si>
    <t>3453.48743</t>
  </si>
  <si>
    <t>42.1236837</t>
  </si>
  <si>
    <t>335.112838</t>
  </si>
  <si>
    <t>47.3526055</t>
  </si>
  <si>
    <t>359.82223</t>
  </si>
  <si>
    <t>47.7363819</t>
  </si>
  <si>
    <t>322.543121</t>
  </si>
  <si>
    <t>40.2285567</t>
  </si>
  <si>
    <t>287.963899</t>
  </si>
  <si>
    <t>287.467131</t>
  </si>
  <si>
    <t>2571.26235</t>
  </si>
  <si>
    <t>310.611768</t>
  </si>
  <si>
    <t>2351.33814</t>
  </si>
  <si>
    <t>24.9971713</t>
  </si>
  <si>
    <t>197.29417</t>
  </si>
  <si>
    <t>208.168844</t>
  </si>
  <si>
    <t>1631.41727</t>
  </si>
  <si>
    <t>199.411832</t>
  </si>
  <si>
    <t>1555.47451</t>
  </si>
  <si>
    <t>21.2543002</t>
  </si>
  <si>
    <t>154.68923</t>
  </si>
  <si>
    <t>1624.63963</t>
  </si>
  <si>
    <t>225.730775</t>
  </si>
  <si>
    <t>1821.87873</t>
  </si>
  <si>
    <t>200.660099</t>
  </si>
  <si>
    <t>1619.53268</t>
  </si>
  <si>
    <t>8.19804758</t>
  </si>
  <si>
    <t>138.949959</t>
  </si>
  <si>
    <t>7.49540135</t>
  </si>
  <si>
    <t>134.326189</t>
  </si>
  <si>
    <t>63.0403268</t>
  </si>
  <si>
    <t>1129.75496</t>
  </si>
  <si>
    <t>11.1360875</t>
  </si>
  <si>
    <t>199.57146</t>
  </si>
  <si>
    <t>62.8565863</t>
  </si>
  <si>
    <t>1126.46212</t>
  </si>
  <si>
    <t>49.9369817</t>
  </si>
  <si>
    <t>894.927988</t>
  </si>
  <si>
    <t>47.0893114</t>
  </si>
  <si>
    <t>843.89447</t>
  </si>
  <si>
    <t>10.8139134</t>
  </si>
  <si>
    <t>81.86157</t>
  </si>
  <si>
    <t>9.01349388</t>
  </si>
  <si>
    <t>693.345683</t>
  </si>
  <si>
    <t>86.4274406</t>
  </si>
  <si>
    <t>649.342153</t>
  </si>
  <si>
    <t>50.8018144</t>
  </si>
  <si>
    <t>555.818538</t>
  </si>
  <si>
    <t>3.84122858</t>
  </si>
  <si>
    <t>1.28</t>
  </si>
  <si>
    <t>51.216381</t>
  </si>
  <si>
    <t>2732.86172</t>
  </si>
  <si>
    <t>2017.64313</t>
  </si>
  <si>
    <t>24575.434</t>
  </si>
  <si>
    <t>2047.1131</t>
  </si>
  <si>
    <t>24934.3861</t>
  </si>
  <si>
    <t>196.380831</t>
  </si>
  <si>
    <t>2533.9462</t>
  </si>
  <si>
    <t>173.57556</t>
  </si>
  <si>
    <t>2377.74739</t>
  </si>
  <si>
    <t>1197.94633</t>
  </si>
  <si>
    <t>19259.5873</t>
  </si>
  <si>
    <t>117.9228</t>
  </si>
  <si>
    <t>1694.2931</t>
  </si>
  <si>
    <t>15.5066686</t>
  </si>
  <si>
    <t>237.83234</t>
  </si>
  <si>
    <t>1307.89002</t>
  </si>
  <si>
    <t>16472.1665</t>
  </si>
  <si>
    <t>1395.45497</t>
  </si>
  <si>
    <t>15334.6699</t>
  </si>
  <si>
    <t>1117.04813</t>
  </si>
  <si>
    <t>13739.8295</t>
  </si>
  <si>
    <t>816.479508</t>
  </si>
  <si>
    <t>11138.8746</t>
  </si>
  <si>
    <t>832.368871</t>
  </si>
  <si>
    <t>9567.45829</t>
  </si>
  <si>
    <t>688.097267</t>
  </si>
  <si>
    <t>8655.31153</t>
  </si>
  <si>
    <t>710.49524</t>
  </si>
  <si>
    <t>8643.4944</t>
  </si>
  <si>
    <t>782.179982</t>
  </si>
  <si>
    <t>9126.95428</t>
  </si>
  <si>
    <t>98.7256145</t>
  </si>
  <si>
    <t>12.8052853</t>
  </si>
  <si>
    <t>152.443873</t>
  </si>
  <si>
    <t>11.8385319</t>
  </si>
  <si>
    <t>148.912351</t>
  </si>
  <si>
    <t>10.2065946</t>
  </si>
  <si>
    <t>136.4518</t>
  </si>
  <si>
    <t>1.43105166</t>
  </si>
  <si>
    <t>18.25321</t>
  </si>
  <si>
    <t>1.02007176</t>
  </si>
  <si>
    <t>11.631377</t>
  </si>
  <si>
    <t>1.17747768</t>
  </si>
  <si>
    <t>12.566464</t>
  </si>
  <si>
    <t>1.08833088</t>
  </si>
  <si>
    <t>11.33678</t>
  </si>
  <si>
    <t>8.30915293</t>
  </si>
  <si>
    <t>95.3978522</t>
  </si>
  <si>
    <t>10.4302262</t>
  </si>
  <si>
    <t>89.838296</t>
  </si>
  <si>
    <t>96.037251</t>
  </si>
  <si>
    <t>773.869871</t>
  </si>
  <si>
    <t>66.022363</t>
  </si>
  <si>
    <t>733.581811</t>
  </si>
  <si>
    <t>62.2197789</t>
  </si>
  <si>
    <t>642.766311</t>
  </si>
  <si>
    <t>49.735114</t>
  </si>
  <si>
    <t>513.26227</t>
  </si>
  <si>
    <t>6.0642212</t>
  </si>
  <si>
    <t>481.287397</t>
  </si>
  <si>
    <t>5.39736853</t>
  </si>
  <si>
    <t>473.45338</t>
  </si>
  <si>
    <t>5237.25533</t>
  </si>
  <si>
    <t>8.61720843</t>
  </si>
  <si>
    <t>62.173221</t>
  </si>
  <si>
    <t>880.640337</t>
  </si>
  <si>
    <t>6353.82638</t>
  </si>
  <si>
    <t>742.510971</t>
  </si>
  <si>
    <t>5659.3824</t>
  </si>
  <si>
    <t>915.319079</t>
  </si>
  <si>
    <t>6423.29178</t>
  </si>
  <si>
    <t>774.439662</t>
  </si>
  <si>
    <t>5411.87744</t>
  </si>
  <si>
    <t>820.81091</t>
  </si>
  <si>
    <t>5821.35397</t>
  </si>
  <si>
    <t>96.3323791</t>
  </si>
  <si>
    <t>671.773913</t>
  </si>
  <si>
    <t>772.870035</t>
  </si>
  <si>
    <t>5458.12172</t>
  </si>
  <si>
    <t>541.824347</t>
  </si>
  <si>
    <t>4129.75874</t>
  </si>
  <si>
    <t>503.111595</t>
  </si>
  <si>
    <t>3528.1318</t>
  </si>
  <si>
    <t>462.707676</t>
  </si>
  <si>
    <t>3331.22877</t>
  </si>
  <si>
    <t>389.751521</t>
  </si>
  <si>
    <t>2832.49652</t>
  </si>
  <si>
    <t>292.614238</t>
  </si>
  <si>
    <t>2149.9944</t>
  </si>
  <si>
    <t>222.506571</t>
  </si>
  <si>
    <t>1634.87561</t>
  </si>
  <si>
    <t>11.8592811</t>
  </si>
  <si>
    <t>87.1365252</t>
  </si>
  <si>
    <t>1539.464</t>
  </si>
  <si>
    <t>151.104555</t>
  </si>
  <si>
    <t>1557.77892</t>
  </si>
  <si>
    <t>1521.67275</t>
  </si>
  <si>
    <t>15687.348</t>
  </si>
  <si>
    <t>177.263396</t>
  </si>
  <si>
    <t>12845.1736</t>
  </si>
  <si>
    <t>1121.47555</t>
  </si>
  <si>
    <t>12189.9516</t>
  </si>
  <si>
    <t>16.4923232</t>
  </si>
  <si>
    <t>3.59</t>
  </si>
  <si>
    <t>184.68447</t>
  </si>
  <si>
    <t>75.2256582</t>
  </si>
  <si>
    <t>2.64</t>
  </si>
  <si>
    <t>976.9566</t>
  </si>
  <si>
    <t>701.852636</t>
  </si>
  <si>
    <t>11122.8627</t>
  </si>
  <si>
    <t>916.474178</t>
  </si>
  <si>
    <t>12154.8299</t>
  </si>
  <si>
    <t>102.373909</t>
  </si>
  <si>
    <t>1214.39987</t>
  </si>
  <si>
    <t>21.4653132</t>
  </si>
  <si>
    <t>1192.5174</t>
  </si>
  <si>
    <t>12.9432458</t>
  </si>
  <si>
    <t>1176.65871</t>
  </si>
  <si>
    <t>843.118666</t>
  </si>
  <si>
    <t>8524.96124</t>
  </si>
  <si>
    <t>562.360185</t>
  </si>
  <si>
    <t>8331.262</t>
  </si>
  <si>
    <t>643.703575</t>
  </si>
  <si>
    <t>7663.1378</t>
  </si>
  <si>
    <t>601.760812</t>
  </si>
  <si>
    <t>7578.85153</t>
  </si>
  <si>
    <t>587.538233</t>
  </si>
  <si>
    <t>1.44328635</t>
  </si>
  <si>
    <t>78.4394757</t>
  </si>
  <si>
    <t>1.32146408</t>
  </si>
  <si>
    <t>11.59</t>
  </si>
  <si>
    <t>71.8186998</t>
  </si>
  <si>
    <t>54.560337</t>
  </si>
  <si>
    <t>561.898424</t>
  </si>
  <si>
    <t>54.6659175</t>
  </si>
  <si>
    <t>11.98</t>
  </si>
  <si>
    <t>445.525</t>
  </si>
  <si>
    <t>5.34771753</t>
  </si>
  <si>
    <t>45.128418</t>
  </si>
  <si>
    <t>49.8371267</t>
  </si>
  <si>
    <t>13.13</t>
  </si>
  <si>
    <t>394.593244</t>
  </si>
  <si>
    <t>5.37960647</t>
  </si>
  <si>
    <t>46.3759178</t>
  </si>
  <si>
    <t>45.5710889</t>
  </si>
  <si>
    <t>358.827472</t>
  </si>
  <si>
    <t>38.0007579</t>
  </si>
  <si>
    <t>322.313468</t>
  </si>
  <si>
    <t>42.0889291</t>
  </si>
  <si>
    <t>12.25</t>
  </si>
  <si>
    <t>287.689194</t>
  </si>
  <si>
    <t>38.5245476</t>
  </si>
  <si>
    <t>11.66</t>
  </si>
  <si>
    <t>263.145817</t>
  </si>
  <si>
    <t>38.6147321</t>
  </si>
  <si>
    <t>11.69</t>
  </si>
  <si>
    <t>263.761831</t>
  </si>
  <si>
    <t>36.591149</t>
  </si>
  <si>
    <t>11.96</t>
  </si>
  <si>
    <t>249.939542</t>
  </si>
  <si>
    <t>33.3469146</t>
  </si>
  <si>
    <t>227.779471</t>
  </si>
  <si>
    <t>20.3956828</t>
  </si>
  <si>
    <t>13.63</t>
  </si>
  <si>
    <t>139.314773</t>
  </si>
  <si>
    <t>53629.7375</t>
  </si>
  <si>
    <t>7971.64636</t>
  </si>
  <si>
    <t>56336.7234</t>
  </si>
  <si>
    <t>714.344102</t>
  </si>
  <si>
    <t>5629.18914</t>
  </si>
  <si>
    <t>6041.85898</t>
  </si>
  <si>
    <t>54431.162</t>
  </si>
  <si>
    <t>638.00011</t>
  </si>
  <si>
    <t>53166.6758</t>
  </si>
  <si>
    <t>4540.54375</t>
  </si>
  <si>
    <t>46569.6795</t>
  </si>
  <si>
    <t>462.930699</t>
  </si>
  <si>
    <t>38577.5582</t>
  </si>
  <si>
    <t>3404.13099</t>
  </si>
  <si>
    <t>39721.4818</t>
  </si>
  <si>
    <t>3082.97354</t>
  </si>
  <si>
    <t>39223.5819</t>
  </si>
  <si>
    <t>2639.37696</t>
  </si>
  <si>
    <t>33579.8595</t>
  </si>
  <si>
    <t>2356.73148</t>
  </si>
  <si>
    <t>29869.854</t>
  </si>
  <si>
    <t>204.248189</t>
  </si>
  <si>
    <t>2745.27136</t>
  </si>
  <si>
    <t>2263.06833</t>
  </si>
  <si>
    <t>23573.6284</t>
  </si>
  <si>
    <t>142.098982</t>
  </si>
  <si>
    <t>2216.83279</t>
  </si>
  <si>
    <t>1003.36688</t>
  </si>
  <si>
    <t>21577.7823</t>
  </si>
  <si>
    <t>1855.82881</t>
  </si>
  <si>
    <t>23792.677</t>
  </si>
  <si>
    <t>7.96</t>
  </si>
  <si>
    <t>8.51</t>
  </si>
  <si>
    <t>2729.86383</t>
  </si>
  <si>
    <t>31.1349279</t>
  </si>
  <si>
    <t>9.23</t>
  </si>
  <si>
    <t>242.67286</t>
  </si>
  <si>
    <t>259.778679</t>
  </si>
  <si>
    <t>9.29</t>
  </si>
  <si>
    <t>2315.31799</t>
  </si>
  <si>
    <t>3283.02486</t>
  </si>
  <si>
    <t>22486.4717</t>
  </si>
  <si>
    <t>3343.02622</t>
  </si>
  <si>
    <t>24985.2483</t>
  </si>
  <si>
    <t>3187.49622</t>
  </si>
  <si>
    <t>23437.4722</t>
  </si>
  <si>
    <t>3505.38943</t>
  </si>
  <si>
    <t>24633.7979</t>
  </si>
  <si>
    <t>392.958854</t>
  </si>
  <si>
    <t>2751.8127</t>
  </si>
  <si>
    <t>3256.72403</t>
  </si>
  <si>
    <t>7.98</t>
  </si>
  <si>
    <t>23841.3179</t>
  </si>
  <si>
    <t>2724.17807</t>
  </si>
  <si>
    <t>19726.1265</t>
  </si>
  <si>
    <t>2503.71426</t>
  </si>
  <si>
    <t>18169.1891</t>
  </si>
  <si>
    <t>235.378528</t>
  </si>
  <si>
    <t>1726.9151</t>
  </si>
  <si>
    <t>203.325212</t>
  </si>
  <si>
    <t>1488.47154</t>
  </si>
  <si>
    <t>1617.47342</t>
  </si>
  <si>
    <t>8.62</t>
  </si>
  <si>
    <t>11814.9994</t>
  </si>
  <si>
    <t>196.302624</t>
  </si>
  <si>
    <t>1479.29634</t>
  </si>
  <si>
    <t>161.447385</t>
  </si>
  <si>
    <t>1227.73677</t>
  </si>
  <si>
    <t>1922.41388</t>
  </si>
  <si>
    <t>3.7184388</t>
  </si>
  <si>
    <t>29.652622</t>
  </si>
  <si>
    <t>24.7332861</t>
  </si>
  <si>
    <t>188.5159</t>
  </si>
  <si>
    <t>247.949228</t>
  </si>
  <si>
    <t>1858.68987</t>
  </si>
  <si>
    <t>229.668749</t>
  </si>
  <si>
    <t>1642.83797</t>
  </si>
  <si>
    <t>29.5207994</t>
  </si>
  <si>
    <t>1272.44825</t>
  </si>
  <si>
    <t>244.397644</t>
  </si>
  <si>
    <t>1158.28267</t>
  </si>
  <si>
    <t>19.7492922</t>
  </si>
  <si>
    <t>125.79167</t>
  </si>
  <si>
    <t>28.9013523</t>
  </si>
  <si>
    <t>146.931125</t>
  </si>
  <si>
    <t>240.48512</t>
  </si>
  <si>
    <t>948.659251</t>
  </si>
  <si>
    <t>25.3115596</t>
  </si>
  <si>
    <t>88.874858</t>
  </si>
  <si>
    <t>195.525942</t>
  </si>
  <si>
    <t>818.442619</t>
  </si>
  <si>
    <t>16.8317058</t>
  </si>
  <si>
    <t>744.765742</t>
  </si>
  <si>
    <t>156.284797</t>
  </si>
  <si>
    <t>784.956287</t>
  </si>
  <si>
    <t>325.111475</t>
  </si>
  <si>
    <t>944.81684</t>
  </si>
  <si>
    <t>4.24926073</t>
  </si>
  <si>
    <t>154.518572</t>
  </si>
  <si>
    <t>426.98537</t>
  </si>
  <si>
    <t>417.89143</t>
  </si>
  <si>
    <t>47.5432354</t>
  </si>
  <si>
    <t>5769.77258</t>
  </si>
  <si>
    <t>5511976.68</t>
  </si>
  <si>
    <t>922.050731</t>
  </si>
  <si>
    <t>6479.62566</t>
  </si>
  <si>
    <t>54146734.7</t>
  </si>
  <si>
    <t>978.590529</t>
  </si>
  <si>
    <t>6876.95382</t>
  </si>
  <si>
    <t>53311955.6</t>
  </si>
  <si>
    <t>1089.95484</t>
  </si>
  <si>
    <t>7548.1637</t>
  </si>
  <si>
    <t>5256515.8</t>
  </si>
  <si>
    <t>123.753335</t>
  </si>
  <si>
    <t>849.954224</t>
  </si>
  <si>
    <t>51729345.4</t>
  </si>
  <si>
    <t>1038.88563</t>
  </si>
  <si>
    <t>7362.76139</t>
  </si>
  <si>
    <t>5979432.36</t>
  </si>
  <si>
    <t>782.598714</t>
  </si>
  <si>
    <t>5888.6284</t>
  </si>
  <si>
    <t>5255813.11</t>
  </si>
  <si>
    <t>780.033642</t>
  </si>
  <si>
    <t>5786.59972</t>
  </si>
  <si>
    <t>49557573.3</t>
  </si>
  <si>
    <t>805.490079</t>
  </si>
  <si>
    <t>6125.39984</t>
  </si>
  <si>
    <t>732.125531</t>
  </si>
  <si>
    <t>5631.73485</t>
  </si>
  <si>
    <t>4823384.48</t>
  </si>
  <si>
    <t>709.317097</t>
  </si>
  <si>
    <t>7.77</t>
  </si>
  <si>
    <t>5414.63433</t>
  </si>
  <si>
    <t>476667.24</t>
  </si>
  <si>
    <t>622.043809</t>
  </si>
  <si>
    <t>4863.51688</t>
  </si>
  <si>
    <t>4717.99</t>
  </si>
  <si>
    <t>519.156378</t>
  </si>
  <si>
    <t>3775.68275</t>
  </si>
  <si>
    <t>46418193.9</t>
  </si>
  <si>
    <t>346.531601</t>
  </si>
  <si>
    <t>2518.39826</t>
  </si>
  <si>
    <t>45855482.9</t>
  </si>
  <si>
    <t>365.258572</t>
  </si>
  <si>
    <t>2681.781</t>
  </si>
  <si>
    <t>45.9638084</t>
  </si>
  <si>
    <t>337.2253</t>
  </si>
  <si>
    <t>758.725782</t>
  </si>
  <si>
    <t>46.0744686</t>
  </si>
  <si>
    <t>1151.86172</t>
  </si>
  <si>
    <t>47.44453</t>
  </si>
  <si>
    <t>1186.11325</t>
  </si>
  <si>
    <t>38.3382324</t>
  </si>
  <si>
    <t>958.45581</t>
  </si>
  <si>
    <t>176.9713</t>
  </si>
  <si>
    <t>1562.23935</t>
  </si>
  <si>
    <t>1264.78998</t>
  </si>
  <si>
    <t>1678.71186</t>
  </si>
  <si>
    <t>25683.8457</t>
  </si>
  <si>
    <t>42.9884763</t>
  </si>
  <si>
    <t>296.47225</t>
  </si>
  <si>
    <t>423.680459</t>
  </si>
  <si>
    <t>2921.9342</t>
  </si>
  <si>
    <t>4255.78169</t>
  </si>
  <si>
    <t>28562.2932</t>
  </si>
  <si>
    <t>4873.8188</t>
  </si>
  <si>
    <t>31834.2182</t>
  </si>
  <si>
    <t>578.741717</t>
  </si>
  <si>
    <t>3736.228</t>
  </si>
  <si>
    <t>5047.25406</t>
  </si>
  <si>
    <t>32333.4661</t>
  </si>
  <si>
    <t>5596.5352</t>
  </si>
  <si>
    <t>35578.7362</t>
  </si>
  <si>
    <t>510.932701</t>
  </si>
  <si>
    <t>3279.414</t>
  </si>
  <si>
    <t>4460.39001</t>
  </si>
  <si>
    <t>28482.6948</t>
  </si>
  <si>
    <t>405.447598</t>
  </si>
  <si>
    <t>2651.71745</t>
  </si>
  <si>
    <t>3715.3701</t>
  </si>
  <si>
    <t>24918.6458</t>
  </si>
  <si>
    <t>3205.01992</t>
  </si>
  <si>
    <t>7.99</t>
  </si>
  <si>
    <t>21495.7741</t>
  </si>
  <si>
    <t>228.354302</t>
  </si>
  <si>
    <t>1719.53541</t>
  </si>
  <si>
    <t>2044.16976</t>
  </si>
  <si>
    <t>15323.6114</t>
  </si>
  <si>
    <t>1934.39815</t>
  </si>
  <si>
    <t>14676.769</t>
  </si>
  <si>
    <t>3844.89123</t>
  </si>
  <si>
    <t>42.7308283</t>
  </si>
  <si>
    <t>382.54994</t>
  </si>
  <si>
    <t>41.6205359</t>
  </si>
  <si>
    <t>361.289374</t>
  </si>
  <si>
    <t>20.7687731</t>
  </si>
  <si>
    <t>335.521375</t>
  </si>
  <si>
    <t>20.8330237</t>
  </si>
  <si>
    <t>322.992615</t>
  </si>
  <si>
    <t>191.726759</t>
  </si>
  <si>
    <t>2819.51116</t>
  </si>
  <si>
    <t>13.3909219</t>
  </si>
  <si>
    <t>216.681584</t>
  </si>
  <si>
    <t>17.8142434</t>
  </si>
  <si>
    <t>254.489192</t>
  </si>
  <si>
    <t>127.637751</t>
  </si>
  <si>
    <t>1644.81637</t>
  </si>
  <si>
    <t>120.247171</t>
  </si>
  <si>
    <t>1448.7611</t>
  </si>
  <si>
    <t>97.7663706</t>
  </si>
  <si>
    <t>1259.87591</t>
  </si>
  <si>
    <t>15.3534227</t>
  </si>
  <si>
    <t>174.6692</t>
  </si>
  <si>
    <t>72.4280894</t>
  </si>
  <si>
    <t>989.454773</t>
  </si>
  <si>
    <t>59.6359567</t>
  </si>
  <si>
    <t>873.147244</t>
  </si>
  <si>
    <t>53.6127864</t>
  </si>
  <si>
    <t>3.81</t>
  </si>
  <si>
    <t>837.699787</t>
  </si>
  <si>
    <t>60.4909815</t>
  </si>
  <si>
    <t>875.412178</t>
  </si>
  <si>
    <t>2513.88466</t>
  </si>
  <si>
    <t>253.608651</t>
  </si>
  <si>
    <t>2176.89829</t>
  </si>
  <si>
    <t>227.835321</t>
  </si>
  <si>
    <t>1955.66799</t>
  </si>
  <si>
    <t>220.522192</t>
  </si>
  <si>
    <t>1892.89435</t>
  </si>
  <si>
    <t>196.689215</t>
  </si>
  <si>
    <t>1666.85776</t>
  </si>
  <si>
    <t>172.009788</t>
  </si>
  <si>
    <t>7.97</t>
  </si>
  <si>
    <t>1476.47887</t>
  </si>
  <si>
    <t>17.0536929</t>
  </si>
  <si>
    <t>1226.88438</t>
  </si>
  <si>
    <t>128.636271</t>
  </si>
  <si>
    <t>1291.52883</t>
  </si>
  <si>
    <t>86.1316694</t>
  </si>
  <si>
    <t>1115.6952</t>
  </si>
  <si>
    <t>60.3368571</t>
  </si>
  <si>
    <t>893.879365</t>
  </si>
  <si>
    <t>37.5903959</t>
  </si>
  <si>
    <t>679.753995</t>
  </si>
  <si>
    <t>37.0447996</t>
  </si>
  <si>
    <t>565.569459</t>
  </si>
  <si>
    <t>35.3526474</t>
  </si>
  <si>
    <t>477.738478</t>
  </si>
  <si>
    <t>30.6228755</t>
  </si>
  <si>
    <t>412.151756</t>
  </si>
  <si>
    <t>28.8806966</t>
  </si>
  <si>
    <t>2.96</t>
  </si>
  <si>
    <t>377.525445</t>
  </si>
  <si>
    <t>30.8600099</t>
  </si>
  <si>
    <t>361.35843</t>
  </si>
  <si>
    <t>8818.98257</t>
  </si>
  <si>
    <t>1132.43252</t>
  </si>
  <si>
    <t>9564.46383</t>
  </si>
  <si>
    <t>1122.97297</t>
  </si>
  <si>
    <t>9484.56898</t>
  </si>
  <si>
    <t>1168.3241</t>
  </si>
  <si>
    <t>9272.41345</t>
  </si>
  <si>
    <t>989.126356</t>
  </si>
  <si>
    <t>8318.97692</t>
  </si>
  <si>
    <t>99.0809538</t>
  </si>
  <si>
    <t>833.31332</t>
  </si>
  <si>
    <t>885.073977</t>
  </si>
  <si>
    <t>7443.85178</t>
  </si>
  <si>
    <t>815.4356</t>
  </si>
  <si>
    <t>6858.16316</t>
  </si>
  <si>
    <t>685.029908</t>
  </si>
  <si>
    <t>5761.39536</t>
  </si>
  <si>
    <t>72.800168</t>
  </si>
  <si>
    <t>527.92</t>
  </si>
  <si>
    <t>418.920661</t>
  </si>
  <si>
    <t>3595.8855</t>
  </si>
  <si>
    <t>4.23257668</t>
  </si>
  <si>
    <t>36.48773</t>
  </si>
  <si>
    <t>32.3662077</t>
  </si>
  <si>
    <t>263.1399</t>
  </si>
  <si>
    <t>250.711237</t>
  </si>
  <si>
    <t>7.14</t>
  </si>
  <si>
    <t>2232.51324</t>
  </si>
  <si>
    <t>191.213504</t>
  </si>
  <si>
    <t>1598.77512</t>
  </si>
  <si>
    <t>268.183797</t>
  </si>
  <si>
    <t>1888.61829</t>
  </si>
  <si>
    <t>3136.92511</t>
  </si>
  <si>
    <t>574.38951</t>
  </si>
  <si>
    <t>3464.35169</t>
  </si>
  <si>
    <t>708.955665</t>
  </si>
  <si>
    <t>3598.75972</t>
  </si>
  <si>
    <t>720.233393</t>
  </si>
  <si>
    <t>3851.51547</t>
  </si>
  <si>
    <t>735.709098</t>
  </si>
  <si>
    <t>3934.27325</t>
  </si>
  <si>
    <t>56.9367056</t>
  </si>
  <si>
    <t>369.239336</t>
  </si>
  <si>
    <t>47.6164523</t>
  </si>
  <si>
    <t>332.517125</t>
  </si>
  <si>
    <t>413.006303</t>
  </si>
  <si>
    <t>2842.43842</t>
  </si>
  <si>
    <t>43.3664999</t>
  </si>
  <si>
    <t>347.48798</t>
  </si>
  <si>
    <t>437.080244</t>
  </si>
  <si>
    <t>2937.36723</t>
  </si>
  <si>
    <t>372.165147</t>
  </si>
  <si>
    <t>2873.86214</t>
  </si>
  <si>
    <t>37.4385766</t>
  </si>
  <si>
    <t>2529.63356</t>
  </si>
  <si>
    <t>2.81912447</t>
  </si>
  <si>
    <t>22.99449</t>
  </si>
  <si>
    <t>131.042127</t>
  </si>
  <si>
    <t>1324.99623</t>
  </si>
  <si>
    <t>143.619732</t>
  </si>
  <si>
    <t>1437.63495</t>
  </si>
  <si>
    <t>25.2168332</t>
  </si>
  <si>
    <t>1637.4567</t>
  </si>
  <si>
    <t>5585.25847</t>
  </si>
  <si>
    <t>1142.2124</t>
  </si>
  <si>
    <t>11.93</t>
  </si>
  <si>
    <t>5918.19898</t>
  </si>
  <si>
    <t>1212.66633</t>
  </si>
  <si>
    <t>11.97</t>
  </si>
  <si>
    <t>6283.24522</t>
  </si>
  <si>
    <t>10947.0233</t>
  </si>
  <si>
    <t>57134.777</t>
  </si>
  <si>
    <t>11477.6671</t>
  </si>
  <si>
    <t>59593.2871</t>
  </si>
  <si>
    <t>778.247747</t>
  </si>
  <si>
    <t>5276.25591</t>
  </si>
  <si>
    <t>682.107061</t>
  </si>
  <si>
    <t>4627.592</t>
  </si>
  <si>
    <t>8105.59088</t>
  </si>
  <si>
    <t>55746.8424</t>
  </si>
  <si>
    <t>7593.39162</t>
  </si>
  <si>
    <t>8.92</t>
  </si>
  <si>
    <t>53324.3794</t>
  </si>
  <si>
    <t>6369.51614</t>
  </si>
  <si>
    <t>46256.4716</t>
  </si>
  <si>
    <t>599.03924</t>
  </si>
  <si>
    <t>4385.35315</t>
  </si>
  <si>
    <t>5793.36364</t>
  </si>
  <si>
    <t>42442.2245</t>
  </si>
  <si>
    <t>5067.41142</t>
  </si>
  <si>
    <t>36961.4254</t>
  </si>
  <si>
    <t>3998.09987</t>
  </si>
  <si>
    <t>29571.7446</t>
  </si>
  <si>
    <t>3554.54643</t>
  </si>
  <si>
    <t>26969.2446</t>
  </si>
  <si>
    <t>3689.7273</t>
  </si>
  <si>
    <t>29283.55</t>
  </si>
  <si>
    <t>8989.8424</t>
  </si>
  <si>
    <t>19479.9116</t>
  </si>
  <si>
    <t>85814.5886</t>
  </si>
  <si>
    <t>19099.0451</t>
  </si>
  <si>
    <t>11.71</t>
  </si>
  <si>
    <t>84658.8877</t>
  </si>
  <si>
    <t>18379.3297</t>
  </si>
  <si>
    <t>83164.388</t>
  </si>
  <si>
    <t>18822.8673</t>
  </si>
  <si>
    <t>87998.4447</t>
  </si>
  <si>
    <t>2198.59087</t>
  </si>
  <si>
    <t>74276.7184</t>
  </si>
  <si>
    <t>14714.8259</t>
  </si>
  <si>
    <t>69672.471</t>
  </si>
  <si>
    <t>2084.25554</t>
  </si>
  <si>
    <t>72119.5687</t>
  </si>
  <si>
    <t>11892.3343</t>
  </si>
  <si>
    <t>63223.4678</t>
  </si>
  <si>
    <t>10598.0819</t>
  </si>
  <si>
    <t>57348.9279</t>
  </si>
  <si>
    <t>10055.3498</t>
  </si>
  <si>
    <t>54797.5466</t>
  </si>
  <si>
    <t>9495.54058</t>
  </si>
  <si>
    <t>53255.9763</t>
  </si>
  <si>
    <t>842.276809</t>
  </si>
  <si>
    <t>4796.56497</t>
  </si>
  <si>
    <t>6853.62849</t>
  </si>
  <si>
    <t>41336.7219</t>
  </si>
  <si>
    <t>6478.34614</t>
  </si>
  <si>
    <t>38538.6445</t>
  </si>
  <si>
    <t>5834.58205</t>
  </si>
  <si>
    <t>9.91</t>
  </si>
  <si>
    <t>37813.2343</t>
  </si>
  <si>
    <t>17.9813618</t>
  </si>
  <si>
    <t>258.3529</t>
  </si>
  <si>
    <t>122.652333</t>
  </si>
  <si>
    <t>1762.24617</t>
  </si>
  <si>
    <t>116.258594</t>
  </si>
  <si>
    <t>1577.45718</t>
  </si>
  <si>
    <t>10.2112978</t>
  </si>
  <si>
    <t>148.852738</t>
  </si>
  <si>
    <t>94.7563921</t>
  </si>
  <si>
    <t>1253.39143</t>
  </si>
  <si>
    <t>91.7035683</t>
  </si>
  <si>
    <t>1263.13455</t>
  </si>
  <si>
    <t>93.5007511</t>
  </si>
  <si>
    <t>1258.42195</t>
  </si>
  <si>
    <t>81.7274712</t>
  </si>
  <si>
    <t>1177.62927</t>
  </si>
  <si>
    <t>918.677154</t>
  </si>
  <si>
    <t>7.8290086</t>
  </si>
  <si>
    <t>114.45919</t>
  </si>
  <si>
    <t>1.0419164</t>
  </si>
  <si>
    <t>14.214412</t>
  </si>
  <si>
    <t>71.5089215</t>
  </si>
  <si>
    <t>954.725253</t>
  </si>
  <si>
    <t>51.9919227</t>
  </si>
  <si>
    <t>5.98</t>
  </si>
  <si>
    <t>834.541295</t>
  </si>
  <si>
    <t>43.3409996</t>
  </si>
  <si>
    <t>738.347523</t>
  </si>
  <si>
    <t>35.7161379</t>
  </si>
  <si>
    <t>666.345857</t>
  </si>
  <si>
    <t>4.15336291</t>
  </si>
  <si>
    <t>76.914128</t>
  </si>
  <si>
    <t>2.2724049</t>
  </si>
  <si>
    <t>52.35956</t>
  </si>
  <si>
    <t>2.6262349</t>
  </si>
  <si>
    <t>44.2872665</t>
  </si>
  <si>
    <t>19.8367231</t>
  </si>
  <si>
    <t>337.359236</t>
  </si>
  <si>
    <t>2.09372175</t>
  </si>
  <si>
    <t>39.281834</t>
  </si>
  <si>
    <t>13.25724</t>
  </si>
  <si>
    <t>236.314438</t>
  </si>
  <si>
    <t>10.6814749</t>
  </si>
  <si>
    <t>189.387852</t>
  </si>
  <si>
    <t>1.14200381</t>
  </si>
  <si>
    <t>17.8159721</t>
  </si>
  <si>
    <t>8.94300649</t>
  </si>
  <si>
    <t>138.436633</t>
  </si>
  <si>
    <t>5814.86313</t>
  </si>
  <si>
    <t>789.077295</t>
  </si>
  <si>
    <t>5941.8471</t>
  </si>
  <si>
    <t>788.68734</t>
  </si>
  <si>
    <t>6171.26244</t>
  </si>
  <si>
    <t>801.050466</t>
  </si>
  <si>
    <t>5859.91562</t>
  </si>
  <si>
    <t>748.445105</t>
  </si>
  <si>
    <t>5491.15998</t>
  </si>
  <si>
    <t>71.6850913</t>
  </si>
  <si>
    <t>575.32176</t>
  </si>
  <si>
    <t>547.210141</t>
  </si>
  <si>
    <t>4212.5492</t>
  </si>
  <si>
    <t>609.951163</t>
  </si>
  <si>
    <t>4378.68746</t>
  </si>
  <si>
    <t>520.763909</t>
  </si>
  <si>
    <t>3972.26475</t>
  </si>
  <si>
    <t>433.921092</t>
  </si>
  <si>
    <t>3368.95258</t>
  </si>
  <si>
    <t>321.195301</t>
  </si>
  <si>
    <t>2893.65136</t>
  </si>
  <si>
    <t>301.359779</t>
  </si>
  <si>
    <t>2659.83918</t>
  </si>
  <si>
    <t>282.836461</t>
  </si>
  <si>
    <t>2358.93629</t>
  </si>
  <si>
    <t>27.638103</t>
  </si>
  <si>
    <t>296.54617</t>
  </si>
  <si>
    <t>176.06252</t>
  </si>
  <si>
    <t>1893.14538</t>
  </si>
  <si>
    <t>0.27564826</t>
  </si>
  <si>
    <t>27.564826</t>
  </si>
  <si>
    <t>1161.76935</t>
  </si>
  <si>
    <t>28.145785</t>
  </si>
  <si>
    <t>1153.51578</t>
  </si>
  <si>
    <t>3.37987484</t>
  </si>
  <si>
    <t>117.765674</t>
  </si>
  <si>
    <t>30.1799855</t>
  </si>
  <si>
    <t>1117.77724</t>
  </si>
  <si>
    <t>2.7265706</t>
  </si>
  <si>
    <t>0.76</t>
  </si>
  <si>
    <t>114.56179</t>
  </si>
  <si>
    <t>38.5837665</t>
  </si>
  <si>
    <t>0.92</t>
  </si>
  <si>
    <t>849.862697</t>
  </si>
  <si>
    <t>36.199487</t>
  </si>
  <si>
    <t>757.311444</t>
  </si>
  <si>
    <t>36.6919893</t>
  </si>
  <si>
    <t>0.74</t>
  </si>
  <si>
    <t>643.71911</t>
  </si>
  <si>
    <t>11.757669</t>
  </si>
  <si>
    <t>0.37</t>
  </si>
  <si>
    <t>524.895936</t>
  </si>
  <si>
    <t>28.125605</t>
  </si>
  <si>
    <t>0.65</t>
  </si>
  <si>
    <t>441.53226</t>
  </si>
  <si>
    <t>7.1271447</t>
  </si>
  <si>
    <t>478.331859</t>
  </si>
  <si>
    <t>8.41578894</t>
  </si>
  <si>
    <t>1.31</t>
  </si>
  <si>
    <t>467.54383</t>
  </si>
  <si>
    <t>46.3913277</t>
  </si>
  <si>
    <t>2.48</t>
  </si>
  <si>
    <t>471.456582</t>
  </si>
  <si>
    <t>5.64912342</t>
  </si>
  <si>
    <t>48.61552</t>
  </si>
  <si>
    <t>6.55658348</t>
  </si>
  <si>
    <t>56.4249869</t>
  </si>
  <si>
    <t>49.0696716</t>
  </si>
  <si>
    <t>422.28633</t>
  </si>
  <si>
    <t>551.138346</t>
  </si>
  <si>
    <t>4.87735014</t>
  </si>
  <si>
    <t>62.1318489</t>
  </si>
  <si>
    <t>48.7304709</t>
  </si>
  <si>
    <t>579.43485</t>
  </si>
  <si>
    <t>41.6002795</t>
  </si>
  <si>
    <t>563.689425</t>
  </si>
  <si>
    <t>39.0825855</t>
  </si>
  <si>
    <t>562.339359</t>
  </si>
  <si>
    <t>41.9614547</t>
  </si>
  <si>
    <t>487.923891</t>
  </si>
  <si>
    <t>77.0955122</t>
  </si>
  <si>
    <t>499.646871</t>
  </si>
  <si>
    <t>69.3592476</t>
  </si>
  <si>
    <t>513.391914</t>
  </si>
  <si>
    <t>0.67568294</t>
  </si>
  <si>
    <t>42.764743</t>
  </si>
  <si>
    <t>6.22604879</t>
  </si>
  <si>
    <t>377.33629</t>
  </si>
  <si>
    <t>36.6217429</t>
  </si>
  <si>
    <t>372.172184</t>
  </si>
  <si>
    <t>3.98992847</t>
  </si>
  <si>
    <t>349.993725</t>
  </si>
  <si>
    <t>2.99595982</t>
  </si>
  <si>
    <t>31.437144</t>
  </si>
  <si>
    <t>1.99518291</t>
  </si>
  <si>
    <t>28.832123</t>
  </si>
  <si>
    <t>2.04857487</t>
  </si>
  <si>
    <t>26.6394652</t>
  </si>
  <si>
    <t>2.02964427</t>
  </si>
  <si>
    <t>26.3932935</t>
  </si>
  <si>
    <t>493.775387</t>
  </si>
  <si>
    <t>565.967217</t>
  </si>
  <si>
    <t>4192.34976</t>
  </si>
  <si>
    <t>584.944989</t>
  </si>
  <si>
    <t>4266.55717</t>
  </si>
  <si>
    <t>63.8029499</t>
  </si>
  <si>
    <t>451.542462</t>
  </si>
  <si>
    <t>7.03398083</t>
  </si>
  <si>
    <t>445.18866</t>
  </si>
  <si>
    <t>471.830767</t>
  </si>
  <si>
    <t>3547.59975</t>
  </si>
  <si>
    <t>4.78380556</t>
  </si>
  <si>
    <t>37.846563</t>
  </si>
  <si>
    <t>569.625504</t>
  </si>
  <si>
    <t>3392.64743</t>
  </si>
  <si>
    <t>568.869281</t>
  </si>
  <si>
    <t>2932.31588</t>
  </si>
  <si>
    <t>503.588196</t>
  </si>
  <si>
    <t>2892.52266</t>
  </si>
  <si>
    <t>689.944022</t>
  </si>
  <si>
    <t>2594.74999</t>
  </si>
  <si>
    <t>423.295351</t>
  </si>
  <si>
    <t>2284.37858</t>
  </si>
  <si>
    <t>45.8510577</t>
  </si>
  <si>
    <t>229.714718</t>
  </si>
  <si>
    <t>310.820338</t>
  </si>
  <si>
    <t>1842.44421</t>
  </si>
  <si>
    <t>330.100739</t>
  </si>
  <si>
    <t>1837.97739</t>
  </si>
  <si>
    <t>40.491289</t>
  </si>
  <si>
    <t>263.27236</t>
  </si>
  <si>
    <t>17321.8337</t>
  </si>
  <si>
    <t>1578.87234</t>
  </si>
  <si>
    <t>19325.2428</t>
  </si>
  <si>
    <t>167.265791</t>
  </si>
  <si>
    <t>1967.83283</t>
  </si>
  <si>
    <t>1486.23641</t>
  </si>
  <si>
    <t>19152.531</t>
  </si>
  <si>
    <t>144.985071</t>
  </si>
  <si>
    <t>1953.9767</t>
  </si>
  <si>
    <t>1389.77268</t>
  </si>
  <si>
    <t>16683.9458</t>
  </si>
  <si>
    <t>128.089629</t>
  </si>
  <si>
    <t>1458.8796</t>
  </si>
  <si>
    <t>1902.69305</t>
  </si>
  <si>
    <t>21188.1186</t>
  </si>
  <si>
    <t>136.883668</t>
  </si>
  <si>
    <t>1653.1844</t>
  </si>
  <si>
    <t>103.371069</t>
  </si>
  <si>
    <t>1495.96337</t>
  </si>
  <si>
    <t>1187.94949</t>
  </si>
  <si>
    <t>12323.1275</t>
  </si>
  <si>
    <t>11.8510013</t>
  </si>
  <si>
    <t>129.51914</t>
  </si>
  <si>
    <t>78.7221613</t>
  </si>
  <si>
    <t>884.518666</t>
  </si>
  <si>
    <t>72.0391174</t>
  </si>
  <si>
    <t>749.626612</t>
  </si>
  <si>
    <t>516.711248</t>
  </si>
  <si>
    <t>6935.72145</t>
  </si>
  <si>
    <t>43.5952296</t>
  </si>
  <si>
    <t>643.947262</t>
  </si>
  <si>
    <t>3828.91589</t>
  </si>
  <si>
    <t>604.870132</t>
  </si>
  <si>
    <t>4271.68172</t>
  </si>
  <si>
    <t>594.64531</t>
  </si>
  <si>
    <t>7.26</t>
  </si>
  <si>
    <t>4199.47253</t>
  </si>
  <si>
    <t>585.877676</t>
  </si>
  <si>
    <t>4137.55421</t>
  </si>
  <si>
    <t>623.212033</t>
  </si>
  <si>
    <t>4256.91279</t>
  </si>
  <si>
    <t>64.8561672</t>
  </si>
  <si>
    <t>6.54</t>
  </si>
  <si>
    <t>414.15177</t>
  </si>
  <si>
    <t>585.630786</t>
  </si>
  <si>
    <t>4129.97734</t>
  </si>
  <si>
    <t>53.0845165</t>
  </si>
  <si>
    <t>431.9326</t>
  </si>
  <si>
    <t>469.628293</t>
  </si>
  <si>
    <t>3778.18417</t>
  </si>
  <si>
    <t>420.115354</t>
  </si>
  <si>
    <t>3371.71231</t>
  </si>
  <si>
    <t>379.513995</t>
  </si>
  <si>
    <t>3194.56224</t>
  </si>
  <si>
    <t>379.765905</t>
  </si>
  <si>
    <t>3112.83529</t>
  </si>
  <si>
    <t>321.769418</t>
  </si>
  <si>
    <t>2761.96925</t>
  </si>
  <si>
    <t>262.818494</t>
  </si>
  <si>
    <t>2346.5937</t>
  </si>
  <si>
    <t>257.28787</t>
  </si>
  <si>
    <t>2254.93313</t>
  </si>
  <si>
    <t>264.78422</t>
  </si>
  <si>
    <t>2213.91488</t>
  </si>
  <si>
    <t>1979.52569</t>
  </si>
  <si>
    <t>181.908378</t>
  </si>
  <si>
    <t>12127.2252</t>
  </si>
  <si>
    <t>188.144035</t>
  </si>
  <si>
    <t>12542.9357</t>
  </si>
  <si>
    <t>20.7512021</t>
  </si>
  <si>
    <t>1172.3843</t>
  </si>
  <si>
    <t>1275.87757</t>
  </si>
  <si>
    <t>11341.134</t>
  </si>
  <si>
    <t>32.7823583</t>
  </si>
  <si>
    <t>1672.5693</t>
  </si>
  <si>
    <t>106.94829</t>
  </si>
  <si>
    <t>936.499911</t>
  </si>
  <si>
    <t>22.6727185</t>
  </si>
  <si>
    <t>185.68975</t>
  </si>
  <si>
    <t>115.58011</t>
  </si>
  <si>
    <t>979.49246</t>
  </si>
  <si>
    <t>103.523776</t>
  </si>
  <si>
    <t>834.869161</t>
  </si>
  <si>
    <t>832.955206</t>
  </si>
  <si>
    <t>7384.35466</t>
  </si>
  <si>
    <t>1.13276678</t>
  </si>
  <si>
    <t>64.72953</t>
  </si>
  <si>
    <t>459.111306</t>
  </si>
  <si>
    <t>4718.51291</t>
  </si>
  <si>
    <t>35.55729</t>
  </si>
  <si>
    <t>366.57</t>
  </si>
  <si>
    <t>256.434175</t>
  </si>
  <si>
    <t>3119.63716</t>
  </si>
  <si>
    <t>421.29566</t>
  </si>
  <si>
    <t>4316.5539</t>
  </si>
  <si>
    <t>6432.66877</t>
  </si>
  <si>
    <t>691.133354</t>
  </si>
  <si>
    <t>7962.36582</t>
  </si>
  <si>
    <t>63.7481117</t>
  </si>
  <si>
    <t>734.42525</t>
  </si>
  <si>
    <t>579.412824</t>
  </si>
  <si>
    <t>6675.26295</t>
  </si>
  <si>
    <t>490.418133</t>
  </si>
  <si>
    <t>5649.97849</t>
  </si>
  <si>
    <t>385.325164</t>
  </si>
  <si>
    <t>4439.23</t>
  </si>
  <si>
    <t>37.8846606</t>
  </si>
  <si>
    <t>436.459223</t>
  </si>
  <si>
    <t>34.2397942</t>
  </si>
  <si>
    <t>394.467675</t>
  </si>
  <si>
    <t>0.35865142</t>
  </si>
  <si>
    <t>26.371428</t>
  </si>
  <si>
    <t>29.2723537</t>
  </si>
  <si>
    <t>2136.66815</t>
  </si>
  <si>
    <t>2.19888585</t>
  </si>
  <si>
    <t>174.51475</t>
  </si>
  <si>
    <t>186.101397</t>
  </si>
  <si>
    <t>1453.91717</t>
  </si>
  <si>
    <t>179.615648</t>
  </si>
  <si>
    <t>1283.88598</t>
  </si>
  <si>
    <t>130.378483</t>
  </si>
  <si>
    <t>967.917468</t>
  </si>
  <si>
    <t>106.180706</t>
  </si>
  <si>
    <t>774.476339</t>
  </si>
  <si>
    <t>88.2436347</t>
  </si>
  <si>
    <t>643.17518</t>
  </si>
  <si>
    <t>78.2812032</t>
  </si>
  <si>
    <t>16.61</t>
  </si>
  <si>
    <t>3542.13589</t>
  </si>
  <si>
    <t>693.896383</t>
  </si>
  <si>
    <t>14.1677016</t>
  </si>
  <si>
    <t>719.172669</t>
  </si>
  <si>
    <t>90.7614441</t>
  </si>
  <si>
    <t>662.492293</t>
  </si>
  <si>
    <t>92.8869786</t>
  </si>
  <si>
    <t>647.74741</t>
  </si>
  <si>
    <t>94.4968678</t>
  </si>
  <si>
    <t>584.396214</t>
  </si>
  <si>
    <t>116.202964</t>
  </si>
  <si>
    <t>594.997256</t>
  </si>
  <si>
    <t>87.0453495</t>
  </si>
  <si>
    <t>647.17732</t>
  </si>
  <si>
    <t>72.8502366</t>
  </si>
  <si>
    <t>449.692818</t>
  </si>
  <si>
    <t>6.00252769</t>
  </si>
  <si>
    <t>41.858631</t>
  </si>
  <si>
    <t>50.8390142</t>
  </si>
  <si>
    <t>336.459392</t>
  </si>
  <si>
    <t>44.52614</t>
  </si>
  <si>
    <t>315.788227</t>
  </si>
  <si>
    <t>36.6060925</t>
  </si>
  <si>
    <t>288.236949</t>
  </si>
  <si>
    <t>4.42679241</t>
  </si>
  <si>
    <t>237.999592</t>
  </si>
  <si>
    <t>2.69089784</t>
  </si>
  <si>
    <t>24.2423229</t>
  </si>
  <si>
    <t>26.9762522</t>
  </si>
  <si>
    <t>234.984775</t>
  </si>
  <si>
    <t>22.5944746</t>
  </si>
  <si>
    <t>257.63369</t>
  </si>
  <si>
    <t>2124.66267</t>
  </si>
  <si>
    <t>5.66384933</t>
  </si>
  <si>
    <t>314.658296</t>
  </si>
  <si>
    <t>52.4252959</t>
  </si>
  <si>
    <t>429.71554</t>
  </si>
  <si>
    <t>453.783085</t>
  </si>
  <si>
    <t>3855.42128</t>
  </si>
  <si>
    <t>415.162771</t>
  </si>
  <si>
    <t>3569.75727</t>
  </si>
  <si>
    <t>375.683538</t>
  </si>
  <si>
    <t>2965.14237</t>
  </si>
  <si>
    <t>324.549135</t>
  </si>
  <si>
    <t>2545.48341</t>
  </si>
  <si>
    <t>456.458666</t>
  </si>
  <si>
    <t>3891.37823</t>
  </si>
  <si>
    <t>46.1968545</t>
  </si>
  <si>
    <t>368.68998</t>
  </si>
  <si>
    <t>29.3817271</t>
  </si>
  <si>
    <t>233.18831</t>
  </si>
  <si>
    <t>217.434526</t>
  </si>
  <si>
    <t>1828.71763</t>
  </si>
  <si>
    <t>180.353786</t>
  </si>
  <si>
    <t>1367.35243</t>
  </si>
  <si>
    <t>21.2238635</t>
  </si>
  <si>
    <t>148.522488</t>
  </si>
  <si>
    <t>115.738974</t>
  </si>
  <si>
    <t>879.475486</t>
  </si>
  <si>
    <t>8.89742146</t>
  </si>
  <si>
    <t>78.738243</t>
  </si>
  <si>
    <t>7.88379147</t>
  </si>
  <si>
    <t>635.789635</t>
  </si>
  <si>
    <t>3911.74689</t>
  </si>
  <si>
    <t>3862.68271</t>
  </si>
  <si>
    <t>44449.7435</t>
  </si>
  <si>
    <t>377.200913</t>
  </si>
  <si>
    <t>4335.64268</t>
  </si>
  <si>
    <t>3663.7645</t>
  </si>
  <si>
    <t>42112.2357</t>
  </si>
  <si>
    <t>387.774991</t>
  </si>
  <si>
    <t>4462.3129</t>
  </si>
  <si>
    <t>308.066074</t>
  </si>
  <si>
    <t>3549.14832</t>
  </si>
  <si>
    <t>292.402267</t>
  </si>
  <si>
    <t>3372.57517</t>
  </si>
  <si>
    <t>4003.9086</t>
  </si>
  <si>
    <t>45758.9554</t>
  </si>
  <si>
    <t>3759.45723</t>
  </si>
  <si>
    <t>42672.6132</t>
  </si>
  <si>
    <t>3749.94162</t>
  </si>
  <si>
    <t>42372.2217</t>
  </si>
  <si>
    <t>3427.32033</t>
  </si>
  <si>
    <t>2.32</t>
  </si>
  <si>
    <t>39439.8197</t>
  </si>
  <si>
    <t>2972.44868</t>
  </si>
  <si>
    <t>2.46</t>
  </si>
  <si>
    <t>36161.1761</t>
  </si>
  <si>
    <t>277.181833</t>
  </si>
  <si>
    <t>2.65</t>
  </si>
  <si>
    <t>3323.52318</t>
  </si>
  <si>
    <t>2598.84283</t>
  </si>
  <si>
    <t>2.72</t>
  </si>
  <si>
    <t>31311.3594</t>
  </si>
  <si>
    <t>243.753913</t>
  </si>
  <si>
    <t>3161.52935</t>
  </si>
  <si>
    <t>262.958958</t>
  </si>
  <si>
    <t>3371.26869</t>
  </si>
  <si>
    <t>7.31</t>
  </si>
  <si>
    <t>17.14</t>
  </si>
  <si>
    <t>15.57</t>
  </si>
  <si>
    <t>15.27</t>
  </si>
  <si>
    <t>15.15</t>
  </si>
  <si>
    <t>15.14</t>
  </si>
  <si>
    <t>14.55</t>
  </si>
  <si>
    <t>15524.8425</t>
  </si>
  <si>
    <t>463.639782</t>
  </si>
  <si>
    <t>16737.8983</t>
  </si>
  <si>
    <t>482.803945</t>
  </si>
  <si>
    <t>16881.2568</t>
  </si>
  <si>
    <t>339.719049</t>
  </si>
  <si>
    <t>8.74</t>
  </si>
  <si>
    <t>1592.6819</t>
  </si>
  <si>
    <t>417.911744</t>
  </si>
  <si>
    <t>8.55</t>
  </si>
  <si>
    <t>14166.4998</t>
  </si>
  <si>
    <t>2331.5328</t>
  </si>
  <si>
    <t>11938.212</t>
  </si>
  <si>
    <t>1871.73656</t>
  </si>
  <si>
    <t>9415.17386</t>
  </si>
  <si>
    <t>24.7314226</t>
  </si>
  <si>
    <t>962.312164</t>
  </si>
  <si>
    <t>14.4730587</t>
  </si>
  <si>
    <t>79.69746</t>
  </si>
  <si>
    <t>1712.22551</t>
  </si>
  <si>
    <t>5877.87678</t>
  </si>
  <si>
    <t>152.544841</t>
  </si>
  <si>
    <t>11.15</t>
  </si>
  <si>
    <t>522.951116</t>
  </si>
  <si>
    <t>882.356362</t>
  </si>
  <si>
    <t>4117.38853</t>
  </si>
  <si>
    <t>160.840014</t>
  </si>
  <si>
    <t>3622.52284</t>
  </si>
  <si>
    <t>27.4688097</t>
  </si>
  <si>
    <t>488.768855</t>
  </si>
  <si>
    <t>421.480428</t>
  </si>
  <si>
    <t>6281.37747</t>
  </si>
  <si>
    <t>645.958382</t>
  </si>
  <si>
    <t>6871.89768</t>
  </si>
  <si>
    <t>2137.57685</t>
  </si>
  <si>
    <t>0.4428024</t>
  </si>
  <si>
    <t>25.448414</t>
  </si>
  <si>
    <t>19.1624696</t>
  </si>
  <si>
    <t>197.551233</t>
  </si>
  <si>
    <t>16.714063</t>
  </si>
  <si>
    <t>174.468298</t>
  </si>
  <si>
    <t>140.690528</t>
  </si>
  <si>
    <t>1564.96695</t>
  </si>
  <si>
    <t>119.457115</t>
  </si>
  <si>
    <t>1377.8214</t>
  </si>
  <si>
    <t>92.8147976</t>
  </si>
  <si>
    <t>1213.26533</t>
  </si>
  <si>
    <t>13.8902123</t>
  </si>
  <si>
    <t>182.28625</t>
  </si>
  <si>
    <t>9.29098365</t>
  </si>
  <si>
    <t>83.476942</t>
  </si>
  <si>
    <t>77.2709212</t>
  </si>
  <si>
    <t>654.283837</t>
  </si>
  <si>
    <t>40.1334209</t>
  </si>
  <si>
    <t>546.776852</t>
  </si>
  <si>
    <t>34.4188716</t>
  </si>
  <si>
    <t>465.119887</t>
  </si>
  <si>
    <t>28.5213578</t>
  </si>
  <si>
    <t>396.129969</t>
  </si>
  <si>
    <t>24.9943874</t>
  </si>
  <si>
    <t>383.3495</t>
  </si>
  <si>
    <t>43.6638557</t>
  </si>
  <si>
    <t>456.734892</t>
  </si>
  <si>
    <t>48.5094174</t>
  </si>
  <si>
    <t>558.221144</t>
  </si>
  <si>
    <t>285.83414</t>
  </si>
  <si>
    <t>564.816704</t>
  </si>
  <si>
    <t>3148.36513</t>
  </si>
  <si>
    <t>447.545645</t>
  </si>
  <si>
    <t>3167.34356</t>
  </si>
  <si>
    <t>427.988522</t>
  </si>
  <si>
    <t>3158.58688</t>
  </si>
  <si>
    <t>457.973174</t>
  </si>
  <si>
    <t>3275.91684</t>
  </si>
  <si>
    <t>471.862653</t>
  </si>
  <si>
    <t>2965.82434</t>
  </si>
  <si>
    <t>361.094098</t>
  </si>
  <si>
    <t>2643.44142</t>
  </si>
  <si>
    <t>345.339056</t>
  </si>
  <si>
    <t>2697.96138</t>
  </si>
  <si>
    <t>342.490856</t>
  </si>
  <si>
    <t>2393.36727</t>
  </si>
  <si>
    <t>43.1978077</t>
  </si>
  <si>
    <t>247.97823</t>
  </si>
  <si>
    <t>337.294285</t>
  </si>
  <si>
    <t>1886.43336</t>
  </si>
  <si>
    <t>334.167337</t>
  </si>
  <si>
    <t>1787.94723</t>
  </si>
  <si>
    <t>27.2983907</t>
  </si>
  <si>
    <t>158.52724</t>
  </si>
  <si>
    <t>171.137361</t>
  </si>
  <si>
    <t>3.52</t>
  </si>
  <si>
    <t>1353.93482</t>
  </si>
  <si>
    <t>163.105292</t>
  </si>
  <si>
    <t>1362.61731</t>
  </si>
  <si>
    <t>21.9007523</t>
  </si>
  <si>
    <t>1469.84915</t>
  </si>
  <si>
    <t>1313.88965</t>
  </si>
  <si>
    <t>196.667577</t>
  </si>
  <si>
    <t>1738.8822</t>
  </si>
  <si>
    <t>20.6230629</t>
  </si>
  <si>
    <t>185.793359</t>
  </si>
  <si>
    <t>196.91525</t>
  </si>
  <si>
    <t>1734.93612</t>
  </si>
  <si>
    <t>183.04617</t>
  </si>
  <si>
    <t>1644.61967</t>
  </si>
  <si>
    <t>184.36491</t>
  </si>
  <si>
    <t>1463.21357</t>
  </si>
  <si>
    <t>143.869887</t>
  </si>
  <si>
    <t>1139.11233</t>
  </si>
  <si>
    <t>153.678375</t>
  </si>
  <si>
    <t>1369.68249</t>
  </si>
  <si>
    <t>10.8514822</t>
  </si>
  <si>
    <t>114.587985</t>
  </si>
  <si>
    <t>1.86000374</t>
  </si>
  <si>
    <t>13.154199</t>
  </si>
  <si>
    <t>121.879331</t>
  </si>
  <si>
    <t>691.317816</t>
  </si>
  <si>
    <t>8.36985153</t>
  </si>
  <si>
    <t>53.2772217</t>
  </si>
  <si>
    <t>65.789974</t>
  </si>
  <si>
    <t>429.158343</t>
  </si>
  <si>
    <t>54.0434805</t>
  </si>
  <si>
    <t>377.135244</t>
  </si>
  <si>
    <t>46.8302746</t>
  </si>
  <si>
    <t>378.273624</t>
  </si>
  <si>
    <t>45.6168804</t>
  </si>
  <si>
    <t>341.955625</t>
  </si>
  <si>
    <t>118.69383</t>
  </si>
  <si>
    <t>10.8225952</t>
  </si>
  <si>
    <t>127.47462</t>
  </si>
  <si>
    <t>10.6667073</t>
  </si>
  <si>
    <t>111.227396</t>
  </si>
  <si>
    <t>92.6023364</t>
  </si>
  <si>
    <t>955.648466</t>
  </si>
  <si>
    <t>63.7505303</t>
  </si>
  <si>
    <t>839.927936</t>
  </si>
  <si>
    <t>53.3085808</t>
  </si>
  <si>
    <t>713.63562</t>
  </si>
  <si>
    <t>1.04002111</t>
  </si>
  <si>
    <t>65.824121</t>
  </si>
  <si>
    <t>20.8434287</t>
  </si>
  <si>
    <t>325.678573</t>
  </si>
  <si>
    <t>29.8145661</t>
  </si>
  <si>
    <t>396.998217</t>
  </si>
  <si>
    <t>34.2621688</t>
  </si>
  <si>
    <t>414.796232</t>
  </si>
  <si>
    <t>8.7174087</t>
  </si>
  <si>
    <t>444.76575</t>
  </si>
  <si>
    <t>454.366654</t>
  </si>
  <si>
    <t>453.351155</t>
  </si>
  <si>
    <t>57.34834</t>
  </si>
  <si>
    <t>548.587312</t>
  </si>
  <si>
    <t>547.358879</t>
  </si>
  <si>
    <t>Esperance_de_vie</t>
  </si>
  <si>
    <t>Taux_mortalite_adulte</t>
  </si>
  <si>
    <t>Taux_mortalite_infantile</t>
  </si>
  <si>
    <t>Alcool</t>
  </si>
  <si>
    <t>Hepatite_b</t>
  </si>
  <si>
    <t>Rougeole</t>
  </si>
  <si>
    <t>IMC</t>
  </si>
  <si>
    <t>Deces_chez_les_moins_de_5_ans</t>
  </si>
  <si>
    <t>Poliomyelite</t>
  </si>
  <si>
    <t>Diphtherie</t>
  </si>
  <si>
    <t>VIH_SIDA</t>
  </si>
  <si>
    <t>Malnutrition_5-9_ans</t>
  </si>
  <si>
    <t>0.01</t>
  </si>
  <si>
    <t>0.1</t>
  </si>
  <si>
    <t>59.9</t>
  </si>
  <si>
    <t>59.5</t>
  </si>
  <si>
    <t>59.2</t>
  </si>
  <si>
    <t>58.8</t>
  </si>
  <si>
    <t>58.6</t>
  </si>
  <si>
    <t>58.1</t>
  </si>
  <si>
    <t>0.03</t>
  </si>
  <si>
    <t>57.5</t>
  </si>
  <si>
    <t>0.02</t>
  </si>
  <si>
    <t>57.3</t>
  </si>
  <si>
    <t>56.7</t>
  </si>
  <si>
    <t>56.2</t>
  </si>
  <si>
    <t>55.3</t>
  </si>
  <si>
    <t>54.8</t>
  </si>
  <si>
    <t>77.8</t>
  </si>
  <si>
    <t>77.5</t>
  </si>
  <si>
    <t>57.2</t>
  </si>
  <si>
    <t>77.2</t>
  </si>
  <si>
    <t>56.5</t>
  </si>
  <si>
    <t>76.9</t>
  </si>
  <si>
    <t>5.14</t>
  </si>
  <si>
    <t>55.8</t>
  </si>
  <si>
    <t>76.6</t>
  </si>
  <si>
    <t>55.1</t>
  </si>
  <si>
    <t>76.2</t>
  </si>
  <si>
    <t>54.3</t>
  </si>
  <si>
    <t>76.1</t>
  </si>
  <si>
    <t>53.5</t>
  </si>
  <si>
    <t>75.3</t>
  </si>
  <si>
    <t>52.6</t>
  </si>
  <si>
    <t>75.9</t>
  </si>
  <si>
    <t>51.7</t>
  </si>
  <si>
    <t>74.2</t>
  </si>
  <si>
    <t>73.5</t>
  </si>
  <si>
    <t>49.9</t>
  </si>
  <si>
    <t>48.9</t>
  </si>
  <si>
    <t>72.8</t>
  </si>
  <si>
    <t>47.9</t>
  </si>
  <si>
    <t>73.3</t>
  </si>
  <si>
    <t>46.9</t>
  </si>
  <si>
    <t>73.6</t>
  </si>
  <si>
    <t>72.6</t>
  </si>
  <si>
    <t>75.6</t>
  </si>
  <si>
    <t>75.4</t>
  </si>
  <si>
    <t>58.4</t>
  </si>
  <si>
    <t>0.53</t>
  </si>
  <si>
    <t>75.1</t>
  </si>
  <si>
    <t>0.66</t>
  </si>
  <si>
    <t>56.1</t>
  </si>
  <si>
    <t>74.9</t>
  </si>
  <si>
    <t>0.56</t>
  </si>
  <si>
    <t>74.7</t>
  </si>
  <si>
    <t>0.45</t>
  </si>
  <si>
    <t>53.9</t>
  </si>
  <si>
    <t>74.4</t>
  </si>
  <si>
    <t>0.5</t>
  </si>
  <si>
    <t>52.8</t>
  </si>
  <si>
    <t>74.1</t>
  </si>
  <si>
    <t>0.46</t>
  </si>
  <si>
    <t>51.8</t>
  </si>
  <si>
    <t>73.8</t>
  </si>
  <si>
    <t>0.44</t>
  </si>
  <si>
    <t>73.4</t>
  </si>
  <si>
    <t>0.36</t>
  </si>
  <si>
    <t>49.8</t>
  </si>
  <si>
    <t>72.9</t>
  </si>
  <si>
    <t>72.3</t>
  </si>
  <si>
    <t>71.7</t>
  </si>
  <si>
    <t>0.34</t>
  </si>
  <si>
    <t>71.6</t>
  </si>
  <si>
    <t>46.1</t>
  </si>
  <si>
    <t>71.4</t>
  </si>
  <si>
    <t>0.23</t>
  </si>
  <si>
    <t>45.3</t>
  </si>
  <si>
    <t>71.3</t>
  </si>
  <si>
    <t>0.25</t>
  </si>
  <si>
    <t>44.4</t>
  </si>
  <si>
    <t>52.4</t>
  </si>
  <si>
    <t>51.1</t>
  </si>
  <si>
    <t>49.6</t>
  </si>
  <si>
    <t>49.1</t>
  </si>
  <si>
    <t>48.7</t>
  </si>
  <si>
    <t>48.2</t>
  </si>
  <si>
    <t>47.7</t>
  </si>
  <si>
    <t>47.4</t>
  </si>
  <si>
    <t>47.1</t>
  </si>
  <si>
    <t>46.8</t>
  </si>
  <si>
    <t>46.5</t>
  </si>
  <si>
    <t>45.7</t>
  </si>
  <si>
    <t>1.85</t>
  </si>
  <si>
    <t>76.4</t>
  </si>
  <si>
    <t>0.2</t>
  </si>
  <si>
    <t>8.56</t>
  </si>
  <si>
    <t>46.4</t>
  </si>
  <si>
    <t>75.7</t>
  </si>
  <si>
    <t>45.1</t>
  </si>
  <si>
    <t>43.8</t>
  </si>
  <si>
    <t>75.2</t>
  </si>
  <si>
    <t>43.2</t>
  </si>
  <si>
    <t>42.6</t>
  </si>
  <si>
    <t>74.8</t>
  </si>
  <si>
    <t>74.6</t>
  </si>
  <si>
    <t>41.4</t>
  </si>
  <si>
    <t>39.5</t>
  </si>
  <si>
    <t>38.9</t>
  </si>
  <si>
    <t>38.2</t>
  </si>
  <si>
    <t>76.3</t>
  </si>
  <si>
    <t>62.8</t>
  </si>
  <si>
    <t>0.9</t>
  </si>
  <si>
    <t>62.2</t>
  </si>
  <si>
    <t>61.6</t>
  </si>
  <si>
    <t>75.5</t>
  </si>
  <si>
    <t>59.8</t>
  </si>
  <si>
    <t>8.41</t>
  </si>
  <si>
    <t>56.9</t>
  </si>
  <si>
    <t>56.3</t>
  </si>
  <si>
    <t>7.62</t>
  </si>
  <si>
    <t>55.7</t>
  </si>
  <si>
    <t>54.6</t>
  </si>
  <si>
    <t>54.9</t>
  </si>
  <si>
    <t>54.1</t>
  </si>
  <si>
    <t>53.3</t>
  </si>
  <si>
    <t>73.9</t>
  </si>
  <si>
    <t>51.9</t>
  </si>
  <si>
    <t>51.2</t>
  </si>
  <si>
    <t>73.2</t>
  </si>
  <si>
    <t>49.7</t>
  </si>
  <si>
    <t>49.2</t>
  </si>
  <si>
    <t>48.8</t>
  </si>
  <si>
    <t>48.4</t>
  </si>
  <si>
    <t>72.7</t>
  </si>
  <si>
    <t>48.1</t>
  </si>
  <si>
    <t>47.8</t>
  </si>
  <si>
    <t>82.8</t>
  </si>
  <si>
    <t>66.6</t>
  </si>
  <si>
    <t>0.6</t>
  </si>
  <si>
    <t>82.7</t>
  </si>
  <si>
    <t>66.1</t>
  </si>
  <si>
    <t>82.5</t>
  </si>
  <si>
    <t>9.87</t>
  </si>
  <si>
    <t>65.5</t>
  </si>
  <si>
    <t>82.3</t>
  </si>
  <si>
    <t>64.4</t>
  </si>
  <si>
    <t>81.9</t>
  </si>
  <si>
    <t>10.52</t>
  </si>
  <si>
    <t>63.9</t>
  </si>
  <si>
    <t>81.7</t>
  </si>
  <si>
    <t>10.62</t>
  </si>
  <si>
    <t>63.4</t>
  </si>
  <si>
    <t>81.3</t>
  </si>
  <si>
    <t>10.76</t>
  </si>
  <si>
    <t>62.9</t>
  </si>
  <si>
    <t>10.56</t>
  </si>
  <si>
    <t>62.5</t>
  </si>
  <si>
    <t>81.2</t>
  </si>
  <si>
    <t>10.31</t>
  </si>
  <si>
    <t>61.5</t>
  </si>
  <si>
    <t>9.97</t>
  </si>
  <si>
    <t>0.7</t>
  </si>
  <si>
    <t>79.9</t>
  </si>
  <si>
    <t>59.6</t>
  </si>
  <si>
    <t>79.5</t>
  </si>
  <si>
    <t>10.17</t>
  </si>
  <si>
    <t>58.2</t>
  </si>
  <si>
    <t>81.5</t>
  </si>
  <si>
    <t>57.6</t>
  </si>
  <si>
    <t>81.4</t>
  </si>
  <si>
    <t>12.32</t>
  </si>
  <si>
    <t>57.1</t>
  </si>
  <si>
    <t>81.1</t>
  </si>
  <si>
    <t>11.82</t>
  </si>
  <si>
    <t>56.6</t>
  </si>
  <si>
    <t>12.26</t>
  </si>
  <si>
    <t>55.2</t>
  </si>
  <si>
    <t>54.7</t>
  </si>
  <si>
    <t>54.2</t>
  </si>
  <si>
    <t>53.7</t>
  </si>
  <si>
    <t>79.8</t>
  </si>
  <si>
    <t>53.2</t>
  </si>
  <si>
    <t>79.4</t>
  </si>
  <si>
    <t>52.7</t>
  </si>
  <si>
    <t>79.3</t>
  </si>
  <si>
    <t>52.2</t>
  </si>
  <si>
    <t>78.8</t>
  </si>
  <si>
    <t>78.7</t>
  </si>
  <si>
    <t>78.6</t>
  </si>
  <si>
    <t>78.1</t>
  </si>
  <si>
    <t>52.5</t>
  </si>
  <si>
    <t>72.5</t>
  </si>
  <si>
    <t>51.5</t>
  </si>
  <si>
    <t>72.2</t>
  </si>
  <si>
    <t>2.14</t>
  </si>
  <si>
    <t>71.9</t>
  </si>
  <si>
    <t>71.1</t>
  </si>
  <si>
    <t>47.3</t>
  </si>
  <si>
    <t>46.6</t>
  </si>
  <si>
    <t>45.9</t>
  </si>
  <si>
    <t>69.2</t>
  </si>
  <si>
    <t>0.85</t>
  </si>
  <si>
    <t>68.4</t>
  </si>
  <si>
    <t>0.73</t>
  </si>
  <si>
    <t>44.7</t>
  </si>
  <si>
    <t>0.62</t>
  </si>
  <si>
    <t>44.2</t>
  </si>
  <si>
    <t>67.8</t>
  </si>
  <si>
    <t>0.55</t>
  </si>
  <si>
    <t>43.6</t>
  </si>
  <si>
    <t>43.1</t>
  </si>
  <si>
    <t>67.5</t>
  </si>
  <si>
    <t>0.51</t>
  </si>
  <si>
    <t>42.1</t>
  </si>
  <si>
    <t>64.5</t>
  </si>
  <si>
    <t>9.45</t>
  </si>
  <si>
    <t>63.8</t>
  </si>
  <si>
    <t>63.2</t>
  </si>
  <si>
    <t>62.6</t>
  </si>
  <si>
    <t>9.19</t>
  </si>
  <si>
    <t>61.3</t>
  </si>
  <si>
    <t>74.5</t>
  </si>
  <si>
    <t>10.15</t>
  </si>
  <si>
    <t>10.75</t>
  </si>
  <si>
    <t>59.4</t>
  </si>
  <si>
    <t>58.7</t>
  </si>
  <si>
    <t>10.49</t>
  </si>
  <si>
    <t>57.4</t>
  </si>
  <si>
    <t>10.68</t>
  </si>
  <si>
    <t>73.1</t>
  </si>
  <si>
    <t>10.85</t>
  </si>
  <si>
    <t>11.64</t>
  </si>
  <si>
    <t>12.15</t>
  </si>
  <si>
    <t>54.4</t>
  </si>
  <si>
    <t>63.6</t>
  </si>
  <si>
    <t>76.8</t>
  </si>
  <si>
    <t>76.7</t>
  </si>
  <si>
    <t>1.65</t>
  </si>
  <si>
    <t>76.5</t>
  </si>
  <si>
    <t>1.66</t>
  </si>
  <si>
    <t>1.95</t>
  </si>
  <si>
    <t>59.3</t>
  </si>
  <si>
    <t>75.8</t>
  </si>
  <si>
    <t>58.5</t>
  </si>
  <si>
    <t>56.8</t>
  </si>
  <si>
    <t>55.6</t>
  </si>
  <si>
    <t>54.5</t>
  </si>
  <si>
    <t>71.8</t>
  </si>
  <si>
    <t>69.9</t>
  </si>
  <si>
    <t>69.5</t>
  </si>
  <si>
    <t>69.1</t>
  </si>
  <si>
    <t>68.6</t>
  </si>
  <si>
    <t>68.2</t>
  </si>
  <si>
    <t>67.3</t>
  </si>
  <si>
    <t>66.8</t>
  </si>
  <si>
    <t>66.3</t>
  </si>
  <si>
    <t>65.8</t>
  </si>
  <si>
    <t>65.3</t>
  </si>
  <si>
    <t>51.4</t>
  </si>
  <si>
    <t>46.2</t>
  </si>
  <si>
    <t>73.7</t>
  </si>
  <si>
    <t>7.65</t>
  </si>
  <si>
    <t>45.4</t>
  </si>
  <si>
    <t>0.4</t>
  </si>
  <si>
    <t>7.59</t>
  </si>
  <si>
    <t>44.6</t>
  </si>
  <si>
    <t>0.8</t>
  </si>
  <si>
    <t>62.3</t>
  </si>
  <si>
    <t>13.94</t>
  </si>
  <si>
    <t>61.7</t>
  </si>
  <si>
    <t>14.66</t>
  </si>
  <si>
    <t>61.1</t>
  </si>
  <si>
    <t>16.35</t>
  </si>
  <si>
    <t>17.31</t>
  </si>
  <si>
    <t>14.44</t>
  </si>
  <si>
    <t>14.67</t>
  </si>
  <si>
    <t>69.8</t>
  </si>
  <si>
    <t>14.22</t>
  </si>
  <si>
    <t>57.7</t>
  </si>
  <si>
    <t>68.9</t>
  </si>
  <si>
    <t>68.1</t>
  </si>
  <si>
    <t>67.7</t>
  </si>
  <si>
    <t>67.2</t>
  </si>
  <si>
    <t>10.74</t>
  </si>
  <si>
    <t>12.98</t>
  </si>
  <si>
    <t>63.7</t>
  </si>
  <si>
    <t>11.77</t>
  </si>
  <si>
    <t>10.22</t>
  </si>
  <si>
    <t>61.9</t>
  </si>
  <si>
    <t>10.47</t>
  </si>
  <si>
    <t>10.25</t>
  </si>
  <si>
    <t>10.98</t>
  </si>
  <si>
    <t>78.9</t>
  </si>
  <si>
    <t>12.27</t>
  </si>
  <si>
    <t>78.3</t>
  </si>
  <si>
    <t>11.29</t>
  </si>
  <si>
    <t>77.6</t>
  </si>
  <si>
    <t>49.3</t>
  </si>
  <si>
    <t>69.4</t>
  </si>
  <si>
    <t>48.5</t>
  </si>
  <si>
    <t>46.3</t>
  </si>
  <si>
    <t>0.3</t>
  </si>
  <si>
    <t>69.6</t>
  </si>
  <si>
    <t>68.7</t>
  </si>
  <si>
    <t>68.5</t>
  </si>
  <si>
    <t>68.3</t>
  </si>
  <si>
    <t>59.7</t>
  </si>
  <si>
    <t>59.1</t>
  </si>
  <si>
    <t>1.16</t>
  </si>
  <si>
    <t>1.13</t>
  </si>
  <si>
    <t>55.5</t>
  </si>
  <si>
    <t>55.4</t>
  </si>
  <si>
    <t>67.9</t>
  </si>
  <si>
    <t>0.28</t>
  </si>
  <si>
    <t>67.4</t>
  </si>
  <si>
    <t>0.17</t>
  </si>
  <si>
    <t>0.21</t>
  </si>
  <si>
    <t>66.5</t>
  </si>
  <si>
    <t>0.16</t>
  </si>
  <si>
    <t>0.29</t>
  </si>
  <si>
    <t>64.2</t>
  </si>
  <si>
    <t>0.96</t>
  </si>
  <si>
    <t>63.3</t>
  </si>
  <si>
    <t>0.52</t>
  </si>
  <si>
    <t>0.14</t>
  </si>
  <si>
    <t>69.3</t>
  </si>
  <si>
    <t>48.6</t>
  </si>
  <si>
    <t>66.2</t>
  </si>
  <si>
    <t>46.7</t>
  </si>
  <si>
    <t>65.7</t>
  </si>
  <si>
    <t>65.1</t>
  </si>
  <si>
    <t>2.66</t>
  </si>
  <si>
    <t>2.26</t>
  </si>
  <si>
    <t>43.3</t>
  </si>
  <si>
    <t>77.4</t>
  </si>
  <si>
    <t>53.1</t>
  </si>
  <si>
    <t>52.1</t>
  </si>
  <si>
    <t>49.4</t>
  </si>
  <si>
    <t>47.6</t>
  </si>
  <si>
    <t>37.9</t>
  </si>
  <si>
    <t>37.3</t>
  </si>
  <si>
    <t>36.8</t>
  </si>
  <si>
    <t>36.2</t>
  </si>
  <si>
    <t>35.7</t>
  </si>
  <si>
    <t>35.2</t>
  </si>
  <si>
    <t>34.7</t>
  </si>
  <si>
    <t>34.2</t>
  </si>
  <si>
    <t>33.7</t>
  </si>
  <si>
    <t>33.2</t>
  </si>
  <si>
    <t>32.7</t>
  </si>
  <si>
    <t>32.2</t>
  </si>
  <si>
    <t>5.51</t>
  </si>
  <si>
    <t>31.6</t>
  </si>
  <si>
    <t>31.9</t>
  </si>
  <si>
    <t>34.6</t>
  </si>
  <si>
    <t>37.2</t>
  </si>
  <si>
    <t>38.8</t>
  </si>
  <si>
    <t>53.6</t>
  </si>
  <si>
    <t>7.52</t>
  </si>
  <si>
    <t>44.5</t>
  </si>
  <si>
    <t>43.7</t>
  </si>
  <si>
    <t>74.3</t>
  </si>
  <si>
    <t>10.99</t>
  </si>
  <si>
    <t>10.67</t>
  </si>
  <si>
    <t>62.7</t>
  </si>
  <si>
    <t>10.93</t>
  </si>
  <si>
    <t>62.1</t>
  </si>
  <si>
    <t>10.89</t>
  </si>
  <si>
    <t>10.39</t>
  </si>
  <si>
    <t>72.1</t>
  </si>
  <si>
    <t>10.48</t>
  </si>
  <si>
    <t>10.96</t>
  </si>
  <si>
    <t>10.72</t>
  </si>
  <si>
    <t>51.6</t>
  </si>
  <si>
    <t>53.4</t>
  </si>
  <si>
    <t>51.3</t>
  </si>
  <si>
    <t>52.3</t>
  </si>
  <si>
    <t>3.15</t>
  </si>
  <si>
    <t>2.69</t>
  </si>
  <si>
    <t>72.4</t>
  </si>
  <si>
    <t>4.19</t>
  </si>
  <si>
    <t>65.6</t>
  </si>
  <si>
    <t>2.24</t>
  </si>
  <si>
    <t>64.1</t>
  </si>
  <si>
    <t>1.38</t>
  </si>
  <si>
    <t>1.71</t>
  </si>
  <si>
    <t>1.51</t>
  </si>
  <si>
    <t>56.4</t>
  </si>
  <si>
    <t>55.9</t>
  </si>
  <si>
    <t>82.2</t>
  </si>
  <si>
    <t>66.4</t>
  </si>
  <si>
    <t>81.8</t>
  </si>
  <si>
    <t>81.6</t>
  </si>
  <si>
    <t>64.7</t>
  </si>
  <si>
    <t>79.7</t>
  </si>
  <si>
    <t>79.1</t>
  </si>
  <si>
    <t>57.8</t>
  </si>
  <si>
    <t>45.6</t>
  </si>
  <si>
    <t>1.47</t>
  </si>
  <si>
    <t>0.64</t>
  </si>
  <si>
    <t>0.47</t>
  </si>
  <si>
    <t>0.42</t>
  </si>
  <si>
    <t>0.41</t>
  </si>
  <si>
    <t>63.1</t>
  </si>
  <si>
    <t>61.8</t>
  </si>
  <si>
    <t>61.2</t>
  </si>
  <si>
    <t>79.6</t>
  </si>
  <si>
    <t>78.4</t>
  </si>
  <si>
    <t>77.9</t>
  </si>
  <si>
    <t>77.3</t>
  </si>
  <si>
    <t>32.9</t>
  </si>
  <si>
    <t>5.74</t>
  </si>
  <si>
    <t>57.9</t>
  </si>
  <si>
    <t>71.5</t>
  </si>
  <si>
    <t>47.5</t>
  </si>
  <si>
    <t>63.5</t>
  </si>
  <si>
    <t>0.12</t>
  </si>
  <si>
    <t>0.15</t>
  </si>
  <si>
    <t>0.24</t>
  </si>
  <si>
    <t>0.27</t>
  </si>
  <si>
    <t>0.26</t>
  </si>
  <si>
    <t>0.08</t>
  </si>
  <si>
    <t>0.09</t>
  </si>
  <si>
    <t>2.55</t>
  </si>
  <si>
    <t>52.9</t>
  </si>
  <si>
    <t>79.2</t>
  </si>
  <si>
    <t>77.7</t>
  </si>
  <si>
    <t>48.3</t>
  </si>
  <si>
    <t>12.14</t>
  </si>
  <si>
    <t>12.39</t>
  </si>
  <si>
    <t>77.1</t>
  </si>
  <si>
    <t>12.19</t>
  </si>
  <si>
    <t>12.21</t>
  </si>
  <si>
    <t>12.56</t>
  </si>
  <si>
    <t>13.78</t>
  </si>
  <si>
    <t>13.39</t>
  </si>
  <si>
    <t>13.15</t>
  </si>
  <si>
    <t>12.73</t>
  </si>
  <si>
    <t>61.4</t>
  </si>
  <si>
    <t>53.8</t>
  </si>
  <si>
    <t>10.55</t>
  </si>
  <si>
    <t>10.69</t>
  </si>
  <si>
    <t>58.3</t>
  </si>
  <si>
    <t>11.32</t>
  </si>
  <si>
    <t>78.5</t>
  </si>
  <si>
    <t>11.68</t>
  </si>
  <si>
    <t>78.2</t>
  </si>
  <si>
    <t>10.16</t>
  </si>
  <si>
    <t>12.68</t>
  </si>
  <si>
    <t>12.45</t>
  </si>
  <si>
    <t>12.71</t>
  </si>
  <si>
    <t>12.43</t>
  </si>
  <si>
    <t>12.69</t>
  </si>
  <si>
    <t>13.23</t>
  </si>
  <si>
    <t>13.25</t>
  </si>
  <si>
    <t>13.43</t>
  </si>
  <si>
    <t>13.19</t>
  </si>
  <si>
    <t>13.24</t>
  </si>
  <si>
    <t>13.47</t>
  </si>
  <si>
    <t>13.36</t>
  </si>
  <si>
    <t>13.22</t>
  </si>
  <si>
    <t>32.4</t>
  </si>
  <si>
    <t>29.2</t>
  </si>
  <si>
    <t>67.6</t>
  </si>
  <si>
    <t>65.4</t>
  </si>
  <si>
    <t>1.81</t>
  </si>
  <si>
    <t>10.28</t>
  </si>
  <si>
    <t>11.27</t>
  </si>
  <si>
    <t>11.34</t>
  </si>
  <si>
    <t>0.38</t>
  </si>
  <si>
    <t>34.4</t>
  </si>
  <si>
    <t>33.8</t>
  </si>
  <si>
    <t>0.39</t>
  </si>
  <si>
    <t>0.49</t>
  </si>
  <si>
    <t>0.95</t>
  </si>
  <si>
    <t>58.9</t>
  </si>
  <si>
    <t>69.7</t>
  </si>
  <si>
    <t>47.2</t>
  </si>
  <si>
    <t>71.2</t>
  </si>
  <si>
    <t>44.1</t>
  </si>
  <si>
    <t>45.8</t>
  </si>
  <si>
    <t>44.3</t>
  </si>
  <si>
    <t>0.22</t>
  </si>
  <si>
    <t>0.18</t>
  </si>
  <si>
    <t>68.8</t>
  </si>
  <si>
    <t>2.36</t>
  </si>
  <si>
    <t>11.89</t>
  </si>
  <si>
    <t>9.93</t>
  </si>
  <si>
    <t>0.61</t>
  </si>
  <si>
    <t>0.63</t>
  </si>
  <si>
    <t>0.97</t>
  </si>
  <si>
    <t>0.83</t>
  </si>
  <si>
    <t>14.97</t>
  </si>
  <si>
    <t>16.99</t>
  </si>
  <si>
    <t>17.87</t>
  </si>
  <si>
    <t>16.58</t>
  </si>
  <si>
    <t>15.52</t>
  </si>
  <si>
    <t>11.48</t>
  </si>
  <si>
    <t>64.8</t>
  </si>
  <si>
    <t>0.99</t>
  </si>
  <si>
    <t>0.86</t>
  </si>
  <si>
    <t>0.79</t>
  </si>
  <si>
    <t>0.88</t>
  </si>
  <si>
    <t>1.76</t>
  </si>
  <si>
    <t>8.97</t>
  </si>
  <si>
    <t>9.96</t>
  </si>
  <si>
    <t>10.26</t>
  </si>
  <si>
    <t>10.45</t>
  </si>
  <si>
    <t>8.94</t>
  </si>
  <si>
    <t>82.4</t>
  </si>
  <si>
    <t>13.18</t>
  </si>
  <si>
    <t>13.49</t>
  </si>
  <si>
    <t>13.89</t>
  </si>
  <si>
    <t>36.3</t>
  </si>
  <si>
    <t>35.8</t>
  </si>
  <si>
    <t>64.6</t>
  </si>
  <si>
    <t>34.1</t>
  </si>
  <si>
    <t>33.5</t>
  </si>
  <si>
    <t>31.4</t>
  </si>
  <si>
    <t>8.87</t>
  </si>
  <si>
    <t>2.99</t>
  </si>
  <si>
    <t>8.14</t>
  </si>
  <si>
    <t>10.94</t>
  </si>
  <si>
    <t>11.18</t>
  </si>
  <si>
    <t>11.22</t>
  </si>
  <si>
    <t>11.36</t>
  </si>
  <si>
    <t>11.76</t>
  </si>
  <si>
    <t>12.46</t>
  </si>
  <si>
    <t>12.91</t>
  </si>
  <si>
    <t>62.4</t>
  </si>
  <si>
    <t>1.69</t>
  </si>
  <si>
    <t>1.46</t>
  </si>
  <si>
    <t>64.9</t>
  </si>
  <si>
    <t>64.3</t>
  </si>
  <si>
    <t>43.9</t>
  </si>
  <si>
    <t>42.4</t>
  </si>
  <si>
    <t>41.8</t>
  </si>
  <si>
    <t>41.1</t>
  </si>
  <si>
    <t>39.9</t>
  </si>
  <si>
    <t>39.4</t>
  </si>
  <si>
    <t>10.71</t>
  </si>
  <si>
    <t>9.61</t>
  </si>
  <si>
    <t>37.7</t>
  </si>
  <si>
    <t>2.21</t>
  </si>
  <si>
    <t>45.2</t>
  </si>
  <si>
    <t>2.35</t>
  </si>
  <si>
    <t>2.41</t>
  </si>
  <si>
    <t>41.7</t>
  </si>
  <si>
    <t>0.19</t>
  </si>
  <si>
    <t>7.64</t>
  </si>
  <si>
    <t>65.9</t>
  </si>
  <si>
    <t>41.6</t>
  </si>
  <si>
    <t>65.2</t>
  </si>
  <si>
    <t>39.6</t>
  </si>
  <si>
    <t>38.4</t>
  </si>
  <si>
    <t>37.8</t>
  </si>
  <si>
    <t>37.1</t>
  </si>
  <si>
    <t>36.4</t>
  </si>
  <si>
    <t>38.5</t>
  </si>
  <si>
    <t>37.5</t>
  </si>
  <si>
    <t>36.5</t>
  </si>
  <si>
    <t>35.6</t>
  </si>
  <si>
    <t>34.8</t>
  </si>
  <si>
    <t>43.5</t>
  </si>
  <si>
    <t>42.8</t>
  </si>
  <si>
    <t>41.2</t>
  </si>
  <si>
    <t>10.88</t>
  </si>
  <si>
    <t>11.51</t>
  </si>
  <si>
    <t>10.78</t>
  </si>
  <si>
    <t>11.46</t>
  </si>
  <si>
    <t>12.55</t>
  </si>
  <si>
    <t>13.16</t>
  </si>
  <si>
    <t>13.28</t>
  </si>
  <si>
    <t>13.29</t>
  </si>
  <si>
    <t>12.22</t>
  </si>
  <si>
    <t>82.1</t>
  </si>
  <si>
    <t>0.93</t>
  </si>
  <si>
    <t>0.07</t>
  </si>
  <si>
    <t>0.06</t>
  </si>
  <si>
    <t>66.9</t>
  </si>
  <si>
    <t>0.05</t>
  </si>
  <si>
    <t>66.7</t>
  </si>
  <si>
    <t>45.5</t>
  </si>
  <si>
    <t>44.9</t>
  </si>
  <si>
    <t>0.32</t>
  </si>
  <si>
    <t>49.5</t>
  </si>
  <si>
    <t>11.72</t>
  </si>
  <si>
    <t>11.88</t>
  </si>
  <si>
    <t>12.66</t>
  </si>
  <si>
    <t>13.59</t>
  </si>
  <si>
    <t>13.31</t>
  </si>
  <si>
    <t>13.32</t>
  </si>
  <si>
    <t>14.17</t>
  </si>
  <si>
    <t>14.27</t>
  </si>
  <si>
    <t>2.78</t>
  </si>
  <si>
    <t>8.98</t>
  </si>
  <si>
    <t>3.33</t>
  </si>
  <si>
    <t>42.5</t>
  </si>
  <si>
    <t>83.7</t>
  </si>
  <si>
    <t>83.5</t>
  </si>
  <si>
    <t>83.3</t>
  </si>
  <si>
    <t>82.6</t>
  </si>
  <si>
    <t>0.43</t>
  </si>
  <si>
    <t>0.59</t>
  </si>
  <si>
    <t>0.54</t>
  </si>
  <si>
    <t>44.8</t>
  </si>
  <si>
    <t>1.73</t>
  </si>
  <si>
    <t>0.48</t>
  </si>
  <si>
    <t>0.68</t>
  </si>
  <si>
    <t>67.1</t>
  </si>
  <si>
    <t>42.2</t>
  </si>
  <si>
    <t>2.39</t>
  </si>
  <si>
    <t>10.37</t>
  </si>
  <si>
    <t>10.21</t>
  </si>
  <si>
    <t>10.14</t>
  </si>
  <si>
    <t>11.84</t>
  </si>
  <si>
    <t>8.81</t>
  </si>
  <si>
    <t>1.58</t>
  </si>
  <si>
    <t>1.72</t>
  </si>
  <si>
    <t>32.6</t>
  </si>
  <si>
    <t>32.5</t>
  </si>
  <si>
    <t>31.2</t>
  </si>
  <si>
    <t>15.19</t>
  </si>
  <si>
    <t>11.42</t>
  </si>
  <si>
    <t>11.75</t>
  </si>
  <si>
    <t>12.42</t>
  </si>
  <si>
    <t>12.61</t>
  </si>
  <si>
    <t>12.89</t>
  </si>
  <si>
    <t>13.14</t>
  </si>
  <si>
    <t>0.87</t>
  </si>
  <si>
    <t>0.91</t>
  </si>
  <si>
    <t>0.71</t>
  </si>
  <si>
    <t>0.72</t>
  </si>
  <si>
    <t>0.81</t>
  </si>
  <si>
    <t>37.4</t>
  </si>
  <si>
    <t>35.3</t>
  </si>
  <si>
    <t>33.4</t>
  </si>
  <si>
    <t>1.75</t>
  </si>
  <si>
    <t>0.57</t>
  </si>
  <si>
    <t>33.3</t>
  </si>
  <si>
    <t>32.8</t>
  </si>
  <si>
    <t>32.3</t>
  </si>
  <si>
    <t>1.89</t>
  </si>
  <si>
    <t>41.3</t>
  </si>
  <si>
    <t>39.8</t>
  </si>
  <si>
    <t>39.1</t>
  </si>
  <si>
    <t>0.58</t>
  </si>
  <si>
    <t>0.94</t>
  </si>
  <si>
    <t>1.14</t>
  </si>
  <si>
    <t>0.33</t>
  </si>
  <si>
    <t>0.35</t>
  </si>
  <si>
    <t>34.9</t>
  </si>
  <si>
    <t>87.3</t>
  </si>
  <si>
    <t>9.79</t>
  </si>
  <si>
    <t>9.13</t>
  </si>
  <si>
    <t>0.11</t>
  </si>
  <si>
    <t>8.54</t>
  </si>
  <si>
    <t>0.04</t>
  </si>
  <si>
    <t>0.82</t>
  </si>
  <si>
    <t>43.4</t>
  </si>
  <si>
    <t>42.7</t>
  </si>
  <si>
    <t>41.9</t>
  </si>
  <si>
    <t>0.84</t>
  </si>
  <si>
    <t>11.63</t>
  </si>
  <si>
    <t>10.81</t>
  </si>
  <si>
    <t>10.59</t>
  </si>
  <si>
    <t>12.35</t>
  </si>
  <si>
    <t>12.57</t>
  </si>
  <si>
    <t>13.33</t>
  </si>
  <si>
    <t>13.45</t>
  </si>
  <si>
    <t>14.21</t>
  </si>
  <si>
    <t>11.45</t>
  </si>
  <si>
    <t>10.33</t>
  </si>
  <si>
    <t>9.82</t>
  </si>
  <si>
    <t>10.58</t>
  </si>
  <si>
    <t>11.57</t>
  </si>
  <si>
    <t>10.87</t>
  </si>
  <si>
    <t>10.18</t>
  </si>
  <si>
    <t>10.43</t>
  </si>
  <si>
    <t>11.85</t>
  </si>
  <si>
    <t>42.9</t>
  </si>
  <si>
    <t>35.5</t>
  </si>
  <si>
    <t>42.3</t>
  </si>
  <si>
    <t>41.5</t>
  </si>
  <si>
    <t>83.1</t>
  </si>
  <si>
    <t>82.9</t>
  </si>
  <si>
    <t>32.1</t>
  </si>
  <si>
    <t>1.55</t>
  </si>
  <si>
    <t>10.24</t>
  </si>
  <si>
    <t>10.13</t>
  </si>
  <si>
    <t>10.63</t>
  </si>
  <si>
    <t>11.37</t>
  </si>
  <si>
    <t>10.73</t>
  </si>
  <si>
    <t>10.46</t>
  </si>
  <si>
    <t>10.95</t>
  </si>
  <si>
    <t>10.61</t>
  </si>
  <si>
    <t>10.32</t>
  </si>
  <si>
    <t>11.58</t>
  </si>
  <si>
    <t>38.7</t>
  </si>
  <si>
    <t>8.69</t>
  </si>
  <si>
    <t>9.35</t>
  </si>
  <si>
    <t>11.86</t>
  </si>
  <si>
    <t>1.77</t>
  </si>
  <si>
    <t>1.74</t>
  </si>
  <si>
    <t>40.2</t>
  </si>
  <si>
    <t>40.7</t>
  </si>
  <si>
    <t>50.3</t>
  </si>
  <si>
    <t>50.6</t>
  </si>
  <si>
    <t>83.4</t>
  </si>
  <si>
    <t>83.2</t>
  </si>
  <si>
    <t>10.29</t>
  </si>
  <si>
    <t>10.44</t>
  </si>
  <si>
    <t>10.82</t>
  </si>
  <si>
    <t>11.26</t>
  </si>
  <si>
    <t>0.78</t>
  </si>
  <si>
    <t>36.6</t>
  </si>
  <si>
    <t>35.9</t>
  </si>
  <si>
    <t>33.6</t>
  </si>
  <si>
    <t>39.3</t>
  </si>
  <si>
    <t>37.6</t>
  </si>
  <si>
    <t>1.36</t>
  </si>
  <si>
    <t>1.26</t>
  </si>
  <si>
    <t>38.1</t>
  </si>
  <si>
    <t>9.63</t>
  </si>
  <si>
    <t>10.42</t>
  </si>
  <si>
    <t>10.57</t>
  </si>
  <si>
    <t>1.91</t>
  </si>
  <si>
    <t>10.66</t>
  </si>
  <si>
    <t>10.79</t>
  </si>
  <si>
    <t>11.61</t>
  </si>
  <si>
    <t>10.91</t>
  </si>
  <si>
    <t>2.34</t>
  </si>
  <si>
    <t>35.1</t>
  </si>
  <si>
    <t>34.5</t>
  </si>
  <si>
    <t>33.9</t>
  </si>
  <si>
    <t>36.7</t>
  </si>
  <si>
    <t>id_continent</t>
  </si>
  <si>
    <t>nom_continent</t>
  </si>
  <si>
    <t>Asia</t>
  </si>
  <si>
    <t>Europe</t>
  </si>
  <si>
    <t>Africa</t>
  </si>
  <si>
    <t>Oceania</t>
  </si>
  <si>
    <t>North America</t>
  </si>
  <si>
    <t>South America</t>
  </si>
  <si>
    <t>id_pays</t>
  </si>
  <si>
    <t>nom_pays</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</si>
  <si>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</si>
  <si>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</si>
  <si>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</si>
  <si>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</si>
  <si>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</si>
  <si>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</si>
  <si>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</si>
  <si>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</si>
  <si>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</si>
  <si>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</si>
  <si>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</si>
  <si>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</si>
  <si>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</si>
  <si>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</si>
  <si>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</si>
  <si>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</si>
  <si>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</si>
  <si>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</si>
  <si>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</si>
  <si>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</si>
  <si>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</si>
  <si>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</si>
  <si>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</si>
  <si>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</si>
  <si>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</si>
  <si>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</si>
  <si>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</si>
  <si>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</si>
  <si>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British Virgin Islands</t>
  </si>
  <si>
    <t>Brunei</t>
  </si>
  <si>
    <t>Bulgaria</t>
  </si>
  <si>
    <t>Burkina Faso</t>
  </si>
  <si>
    <t>Burundi</t>
  </si>
  <si>
    <t>Cambodia</t>
  </si>
  <si>
    <t>Cameroon</t>
  </si>
  <si>
    <t>Canada</t>
  </si>
  <si>
    <t>Cape Verde</t>
  </si>
  <si>
    <t>Cayman Islands</t>
  </si>
  <si>
    <t>Central African Republic</t>
  </si>
  <si>
    <t>Chad</t>
  </si>
  <si>
    <t>Chile</t>
  </si>
  <si>
    <t>China</t>
  </si>
  <si>
    <t>Colombia</t>
  </si>
  <si>
    <t>Comoros</t>
  </si>
  <si>
    <t>Cook Islands</t>
  </si>
  <si>
    <t>Costa Rica</t>
  </si>
  <si>
    <t>Croatia</t>
  </si>
  <si>
    <t>Cuba</t>
  </si>
  <si>
    <t>Curacao</t>
  </si>
  <si>
    <t>Cyprus</t>
  </si>
  <si>
    <t>Czech Republic</t>
  </si>
  <si>
    <t>Denmark</t>
  </si>
  <si>
    <t>Djibouti</t>
  </si>
  <si>
    <t>Dominica</t>
  </si>
  <si>
    <t>Dominican Republic</t>
  </si>
  <si>
    <t>Congo</t>
  </si>
  <si>
    <t>Ecuador</t>
  </si>
  <si>
    <t>Egypt</t>
  </si>
  <si>
    <t>El Salvador</t>
  </si>
  <si>
    <t>Equatorial Guinea</t>
  </si>
  <si>
    <t>Eritrea</t>
  </si>
  <si>
    <t>Estonia</t>
  </si>
  <si>
    <t>Eswatini</t>
  </si>
  <si>
    <t>Ethiopia</t>
  </si>
  <si>
    <t>Falkland Islands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</si>
  <si>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</si>
  <si>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</si>
  <si>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</si>
  <si>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</si>
  <si>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</si>
  <si>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</si>
  <si>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</si>
  <si>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</si>
  <si>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</si>
  <si>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</si>
  <si>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</si>
  <si>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</si>
  <si>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</si>
  <si>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</si>
  <si>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</si>
  <si>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</si>
  <si>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</si>
  <si>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</si>
  <si>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</si>
  <si>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</si>
  <si>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</si>
  <si>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</si>
  <si>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</si>
  <si>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</si>
  <si>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</si>
  <si>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</si>
  <si>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</si>
  <si>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</si>
  <si>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</si>
  <si>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</si>
  <si>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</si>
  <si>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</si>
  <si>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</si>
  <si>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</si>
  <si>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</si>
  <si>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</si>
  <si>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</si>
  <si>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</si>
  <si>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</si>
  <si>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</si>
  <si>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</si>
  <si>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</si>
  <si>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</si>
  <si>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</si>
  <si>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</si>
  <si>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</si>
  <si>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</si>
  <si>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</si>
  <si>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</si>
  <si>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</si>
  <si>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</si>
  <si>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</si>
  <si>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</si>
  <si>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</si>
  <si>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</si>
  <si>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</si>
  <si>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</si>
  <si>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</si>
  <si>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</si>
  <si>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</si>
  <si>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</si>
  <si>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</si>
  <si>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</si>
  <si>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</si>
  <si>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</si>
  <si>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</si>
  <si>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</si>
  <si>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</si>
  <si>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</si>
  <si>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</si>
  <si>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</si>
  <si>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</si>
  <si>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</si>
  <si>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</si>
  <si>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</si>
  <si>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</si>
  <si>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</si>
  <si>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</si>
  <si>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</si>
  <si>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</si>
  <si>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</si>
  <si>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</si>
  <si>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</si>
  <si>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</si>
  <si>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</si>
  <si>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</si>
  <si>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 Korea</t>
  </si>
  <si>
    <t>North Macedonia</t>
  </si>
  <si>
    <t>Northern Mariana Islands</t>
  </si>
  <si>
    <t>Norway</t>
  </si>
  <si>
    <t>Oman</t>
  </si>
  <si>
    <t>Pakistan</t>
  </si>
  <si>
    <t>Palau</t>
  </si>
  <si>
    <t>Palestine</t>
  </si>
  <si>
    <t>Panama</t>
  </si>
  <si>
    <t>Papua New Guinea</t>
  </si>
  <si>
    <t>Paraguay</t>
  </si>
  <si>
    <t>Peru</t>
  </si>
  <si>
    <t>Philippines</t>
  </si>
  <si>
    <t>Poland</t>
  </si>
  <si>
    <t>Portugal</t>
  </si>
  <si>
    <t>Puerto Rico</t>
  </si>
  <si>
    <t>Qatar</t>
  </si>
  <si>
    <t>Republic of the Congo</t>
  </si>
  <si>
    <t>Reunion</t>
  </si>
  <si>
    <t>Romania</t>
  </si>
  <si>
    <t>Russia</t>
  </si>
  <si>
    <t>Rwanda</t>
  </si>
  <si>
    <t>Saint Barthelemy</t>
  </si>
  <si>
    <t>Saint Kitts and Nevis</t>
  </si>
  <si>
    <t>Saint Lucia</t>
  </si>
  <si>
    <t>Saint Martin</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</si>
  <si>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</si>
  <si>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</si>
  <si>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</si>
  <si>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</si>
  <si>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</si>
  <si>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</si>
  <si>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</si>
  <si>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</si>
  <si>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</si>
  <si>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</si>
  <si>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</si>
  <si>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</si>
  <si>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</si>
  <si>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</si>
  <si>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</si>
  <si>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</si>
  <si>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</si>
  <si>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</si>
  <si>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</si>
  <si>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</si>
  <si>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</si>
  <si>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</si>
  <si>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</si>
  <si>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</si>
  <si>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</si>
  <si>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</si>
  <si>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</si>
  <si>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</si>
  <si>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</si>
  <si>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</si>
  <si>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</si>
  <si>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</si>
  <si>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</si>
  <si>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</si>
  <si>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</si>
  <si>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</si>
  <si>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</si>
  <si>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</si>
  <si>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</si>
  <si>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</si>
  <si>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</si>
  <si>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</si>
  <si>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</si>
  <si>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States of America</t>
  </si>
  <si>
    <t>United States Virgin Islands</t>
  </si>
  <si>
    <t>Uruguay</t>
  </si>
  <si>
    <t>Uzbekistan</t>
  </si>
  <si>
    <t>Vanuatu</t>
  </si>
  <si>
    <t>Vatican City</t>
  </si>
  <si>
    <t>Venezuela</t>
  </si>
  <si>
    <t>Vietnam</t>
  </si>
  <si>
    <t>Wallis and Futuna</t>
  </si>
  <si>
    <t>Western Sahara</t>
  </si>
  <si>
    <t>Yemen</t>
  </si>
  <si>
    <t>Zambia</t>
  </si>
  <si>
    <t>Zimbabwe</t>
  </si>
  <si>
    <t>Identifiant pays :</t>
  </si>
  <si>
    <t>NOM PAYS :</t>
  </si>
  <si>
    <t>CONTINENT :</t>
  </si>
  <si>
    <t>PIB Num</t>
  </si>
  <si>
    <t>% Depense</t>
  </si>
  <si>
    <t>Requêtes ou Questions</t>
  </si>
  <si>
    <t>Data a chercher :</t>
  </si>
  <si>
    <t>Calculs à prévoir</t>
  </si>
  <si>
    <t>Ressources</t>
  </si>
  <si>
    <t>Analyser l’évolution de l’espérance de vie selon les pays/PIB.</t>
  </si>
  <si>
    <t>pop par pays / annees</t>
  </si>
  <si>
    <t>age median de la population</t>
  </si>
  <si>
    <t>Banque mondiale</t>
  </si>
  <si>
    <t>PIB par pays</t>
  </si>
  <si>
    <t>part des personnes agees</t>
  </si>
  <si>
    <t>ONU</t>
  </si>
  <si>
    <t>Étudier les effets des vaccinations sur la mortalité infantile.</t>
  </si>
  <si>
    <t>esperance de vie générale</t>
  </si>
  <si>
    <t>rapport jeunes / vieux</t>
  </si>
  <si>
    <t>OMS</t>
  </si>
  <si>
    <t>esperance de vie à la naissance</t>
  </si>
  <si>
    <t>OCDE</t>
  </si>
  <si>
    <t>Corréler la scolarisation et les indicateurs de santé publique.</t>
  </si>
  <si>
    <t>tx de natatlité</t>
  </si>
  <si>
    <t>tx de mortalité générale</t>
  </si>
  <si>
    <t>tx de mortalité maladie</t>
  </si>
  <si>
    <t>tx de croissance de la population</t>
  </si>
  <si>
    <t>densité population hab/km2</t>
  </si>
  <si>
    <t>tx d'urbanisation</t>
  </si>
  <si>
    <t>niveau education</t>
  </si>
  <si>
    <t>PIB par hab/km2acces au soins</t>
  </si>
  <si>
    <t>depenses de sante par hab</t>
  </si>
  <si>
    <t>nb de medecin par rapport au nb hab</t>
  </si>
  <si>
    <t>Questions proposées par le dataset Kaggle:</t>
  </si>
  <si>
    <t>Est-ce que divers facteurs prédictifs qui ont été choisis initialement affectent vraiment l'espérance de vie?
Un pays ayant une espérance de vie inférieure (&lt;65) devrait-il augmenter ses dépenses de santé afin d'améliorer sa durée de vie moyenne?
Comment les taux de mortalité infantile et adulte affectent-ils l'espérance de vie?
L'espérance de vie a-t-elle une corrélation positive ou négative avec les habitudes alimentaires, le mode de vie, l'exercice, le tabagisme, la consommation d'alcool, etc.
Quel est l'impact de la scolarité sur la durée de vie des humains?
Life Expectancy a-t-elle une relation positive ou négative avec la consommation d'alcool?
Les pays densément peuplés ont-ils tendance à avoir une espérance de vie plus faible?
Quel est l'impact de la couverture vaccinale sur l'espérance de vie?
 Quelles sont les variables prédictives affectant réellement l'espérance de vie?</t>
  </si>
  <si>
    <t>https://www.kaggle.com/datasets/iamsouravbanerjee/world-population-dataset</t>
  </si>
  <si>
    <t>https://www.kaggle.com/datasets/kumarajarshi/life-expectancy-who</t>
  </si>
  <si>
    <t>Rang</t>
  </si>
  <si>
    <t>pays</t>
  </si>
  <si>
    <t>Continent</t>
  </si>
  <si>
    <t>population_2022</t>
  </si>
  <si>
    <t>population_2020</t>
  </si>
  <si>
    <t>population_2015</t>
  </si>
  <si>
    <t>population_2010</t>
  </si>
  <si>
    <t>population_2000</t>
  </si>
  <si>
    <t>population_1990</t>
  </si>
  <si>
    <t>population_1980</t>
  </si>
  <si>
    <t>population_1970</t>
  </si>
  <si>
    <t>superficie_km2</t>
  </si>
  <si>
    <t>densite_par_km2</t>
  </si>
  <si>
    <t>Taux_de_croissance</t>
  </si>
  <si>
    <t>pourcentage_population_mondiale</t>
  </si>
  <si>
    <t>63.0587</t>
  </si>
  <si>
    <t>1.0257</t>
  </si>
  <si>
    <t>98.8702</t>
  </si>
  <si>
    <t>0.9957</t>
  </si>
  <si>
    <t>18.8531</t>
  </si>
  <si>
    <t>1.0164</t>
  </si>
  <si>
    <t>222.4774</t>
  </si>
  <si>
    <t>0.9831</t>
  </si>
  <si>
    <t>170.5641</t>
  </si>
  <si>
    <t>28.5466</t>
  </si>
  <si>
    <t>1.0315</t>
  </si>
  <si>
    <t>174.2527</t>
  </si>
  <si>
    <t>212.1335</t>
  </si>
  <si>
    <t>16.3683</t>
  </si>
  <si>
    <t>93.4831</t>
  </si>
  <si>
    <t>0.9962</t>
  </si>
  <si>
    <t>591.3611</t>
  </si>
  <si>
    <t>0.9991</t>
  </si>
  <si>
    <t>106.5877</t>
  </si>
  <si>
    <t>1.002</t>
  </si>
  <si>
    <t>119.6082</t>
  </si>
  <si>
    <t>0.13</t>
  </si>
  <si>
    <t>29.4043</t>
  </si>
  <si>
    <t>1924.4876</t>
  </si>
  <si>
    <t>1160.035</t>
  </si>
  <si>
    <t>1.0108</t>
  </si>
  <si>
    <t>654.9651</t>
  </si>
  <si>
    <t>45.9295</t>
  </si>
  <si>
    <t>0.9955</t>
  </si>
  <si>
    <t>381.8111</t>
  </si>
  <si>
    <t>17.6466</t>
  </si>
  <si>
    <t>1.0131</t>
  </si>
  <si>
    <t>118.5635</t>
  </si>
  <si>
    <t>1.0274</t>
  </si>
  <si>
    <t>1188.5926</t>
  </si>
  <si>
    <t>20.3796</t>
  </si>
  <si>
    <t>11.1272</t>
  </si>
  <si>
    <t>1.012</t>
  </si>
  <si>
    <t>63.1437</t>
  </si>
  <si>
    <t>0.9886</t>
  </si>
  <si>
    <t>1.0162</t>
  </si>
  <si>
    <t>25.2841</t>
  </si>
  <si>
    <t>207.3179</t>
  </si>
  <si>
    <t>77.8841</t>
  </si>
  <si>
    <t>61.1654</t>
  </si>
  <si>
    <t>0.9849</t>
  </si>
  <si>
    <t>83.0641</t>
  </si>
  <si>
    <t>1.0259</t>
  </si>
  <si>
    <t>463.0874</t>
  </si>
  <si>
    <t>1.027</t>
  </si>
  <si>
    <t>92.6221</t>
  </si>
  <si>
    <t>58.7128</t>
  </si>
  <si>
    <t>1.0263</t>
  </si>
  <si>
    <t>147.0739</t>
  </si>
  <si>
    <t>260.25</t>
  </si>
  <si>
    <t>1.0224</t>
  </si>
  <si>
    <t>13.8032</t>
  </si>
  <si>
    <t>1.0316</t>
  </si>
  <si>
    <t>25.9274</t>
  </si>
  <si>
    <t>146.8933</t>
  </si>
  <si>
    <t>17.88</t>
  </si>
  <si>
    <t>45.4339</t>
  </si>
  <si>
    <t>449.3953</t>
  </si>
  <si>
    <t>1.0184</t>
  </si>
  <si>
    <t>72.0805</t>
  </si>
  <si>
    <t>101.3861</t>
  </si>
  <si>
    <t>71.2153</t>
  </si>
  <si>
    <t>0.9927</t>
  </si>
  <si>
    <t>102.0366</t>
  </si>
  <si>
    <t>0.9961</t>
  </si>
  <si>
    <t>430.5473</t>
  </si>
  <si>
    <t>135.2814</t>
  </si>
  <si>
    <t>133.0627</t>
  </si>
  <si>
    <t>0.9984</t>
  </si>
  <si>
    <t>136.4984</t>
  </si>
  <si>
    <t>48.3125</t>
  </si>
  <si>
    <t>1.0138</t>
  </si>
  <si>
    <t>96.8535</t>
  </si>
  <si>
    <t>230.7087</t>
  </si>
  <si>
    <t>DR Congo</t>
  </si>
  <si>
    <t>42.2244</t>
  </si>
  <si>
    <t>1.0325</t>
  </si>
  <si>
    <t>65.0229</t>
  </si>
  <si>
    <t>1.0114</t>
  </si>
  <si>
    <t>110.7188</t>
  </si>
  <si>
    <t>1.0158</t>
  </si>
  <si>
    <t>301.145</t>
  </si>
  <si>
    <t>59.7094</t>
  </si>
  <si>
    <t>1.0247</t>
  </si>
  <si>
    <t>31.3268</t>
  </si>
  <si>
    <t>1.0176</t>
  </si>
  <si>
    <t>29.3201</t>
  </si>
  <si>
    <t>0.998</t>
  </si>
  <si>
    <t>69.2047</t>
  </si>
  <si>
    <t>111.7268</t>
  </si>
  <si>
    <t>0.3105</t>
  </si>
  <si>
    <t>38.112</t>
  </si>
  <si>
    <t>50.8847</t>
  </si>
  <si>
    <t>16.3722</t>
  </si>
  <si>
    <t>117.1419</t>
  </si>
  <si>
    <t>1.0239</t>
  </si>
  <si>
    <t>73.5011</t>
  </si>
  <si>
    <t>1.0204</t>
  </si>
  <si>
    <t>253.1567</t>
  </si>
  <si>
    <t>1.025</t>
  </si>
  <si>
    <t>53.7214</t>
  </si>
  <si>
    <t>0.9964</t>
  </si>
  <si>
    <t>233.4544</t>
  </si>
  <si>
    <t>0.9995</t>
  </si>
  <si>
    <t>140.3406</t>
  </si>
  <si>
    <t>1.0196</t>
  </si>
  <si>
    <t>0.9994</t>
  </si>
  <si>
    <t>78.68</t>
  </si>
  <si>
    <t>0.9942</t>
  </si>
  <si>
    <t>0.0261</t>
  </si>
  <si>
    <t>1.004</t>
  </si>
  <si>
    <t>364.6453</t>
  </si>
  <si>
    <t>243.0909</t>
  </si>
  <si>
    <t>0.9992</t>
  </si>
  <si>
    <t>312.8852</t>
  </si>
  <si>
    <t>163.8725</t>
  </si>
  <si>
    <t>1.0134</t>
  </si>
  <si>
    <t>811.5513</t>
  </si>
  <si>
    <t>56.3716</t>
  </si>
  <si>
    <t>1.0242</t>
  </si>
  <si>
    <t>58.2856</t>
  </si>
  <si>
    <t>1.0218</t>
  </si>
  <si>
    <t>417.4773</t>
  </si>
  <si>
    <t>92.7431</t>
  </si>
  <si>
    <t>1.015</t>
  </si>
  <si>
    <t>6783.3922</t>
  </si>
  <si>
    <t>107.1431</t>
  </si>
  <si>
    <t>1.0265</t>
  </si>
  <si>
    <t>431.0675</t>
  </si>
  <si>
    <t>17.77</t>
  </si>
  <si>
    <t>144.6529</t>
  </si>
  <si>
    <t>53.7258</t>
  </si>
  <si>
    <t>101.5158</t>
  </si>
  <si>
    <t>1.0221</t>
  </si>
  <si>
    <t>71.4799</t>
  </si>
  <si>
    <t>147.7605</t>
  </si>
  <si>
    <t>1.003</t>
  </si>
  <si>
    <t>435.1617</t>
  </si>
  <si>
    <t>1.0155</t>
  </si>
  <si>
    <t>195.9191</t>
  </si>
  <si>
    <t>0.9966</t>
  </si>
  <si>
    <t>87.3295</t>
  </si>
  <si>
    <t>1.0248</t>
  </si>
  <si>
    <t>257.2447</t>
  </si>
  <si>
    <t>0.9999</t>
  </si>
  <si>
    <t>327.9753</t>
  </si>
  <si>
    <t>0.9947</t>
  </si>
  <si>
    <t>954.9828</t>
  </si>
  <si>
    <t>1.0106</t>
  </si>
  <si>
    <t>126.3221</t>
  </si>
  <si>
    <t>1.0123</t>
  </si>
  <si>
    <t>7.1188</t>
  </si>
  <si>
    <t>1.0105</t>
  </si>
  <si>
    <t>93.0919</t>
  </si>
  <si>
    <t>1.0193</t>
  </si>
  <si>
    <t>161.815</t>
  </si>
  <si>
    <t>1.0183</t>
  </si>
  <si>
    <t>239.5821</t>
  </si>
  <si>
    <t>33.1612</t>
  </si>
  <si>
    <t>31.7968</t>
  </si>
  <si>
    <t>1.0141</t>
  </si>
  <si>
    <t>28.666</t>
  </si>
  <si>
    <t>0.9876</t>
  </si>
  <si>
    <t>525.2334</t>
  </si>
  <si>
    <t>0.9816</t>
  </si>
  <si>
    <t>75.962</t>
  </si>
  <si>
    <t>1.0107</t>
  </si>
  <si>
    <t>47.6136</t>
  </si>
  <si>
    <t>1.021</t>
  </si>
  <si>
    <t>245.7937</t>
  </si>
  <si>
    <t>42.1142</t>
  </si>
  <si>
    <t>0.9869</t>
  </si>
  <si>
    <t>250.425</t>
  </si>
  <si>
    <t>1.0129</t>
  </si>
  <si>
    <t>23172.2667</t>
  </si>
  <si>
    <t>1.0125</t>
  </si>
  <si>
    <t>50.4423</t>
  </si>
  <si>
    <t>1.0241</t>
  </si>
  <si>
    <t>172.22</t>
  </si>
  <si>
    <t>102.5934</t>
  </si>
  <si>
    <t>1.0109</t>
  </si>
  <si>
    <t>1745.9567</t>
  </si>
  <si>
    <t>18.2178</t>
  </si>
  <si>
    <t>1.0314</t>
  </si>
  <si>
    <t>1687.6139</t>
  </si>
  <si>
    <t>1.0124</t>
  </si>
  <si>
    <t>229.663</t>
  </si>
  <si>
    <t>325.8041</t>
  </si>
  <si>
    <t>0.9965</t>
  </si>
  <si>
    <t>636.9946</t>
  </si>
  <si>
    <t>871.9278</t>
  </si>
  <si>
    <t>1.0319</t>
  </si>
  <si>
    <t>64.9082</t>
  </si>
  <si>
    <t>162.6268</t>
  </si>
  <si>
    <t>96.7026</t>
  </si>
  <si>
    <t>1.0691</t>
  </si>
  <si>
    <t>18234.5</t>
  </si>
  <si>
    <t>0.9941</t>
  </si>
  <si>
    <t>2.1727</t>
  </si>
  <si>
    <t>1.0151</t>
  </si>
  <si>
    <t>45.4012</t>
  </si>
  <si>
    <t>0.9988</t>
  </si>
  <si>
    <t>43.0392</t>
  </si>
  <si>
    <t>0.9939</t>
  </si>
  <si>
    <t>83.883</t>
  </si>
  <si>
    <t>1.0103</t>
  </si>
  <si>
    <t>41.1302</t>
  </si>
  <si>
    <t>1.0278</t>
  </si>
  <si>
    <t>80.0784</t>
  </si>
  <si>
    <t>3.1092</t>
  </si>
  <si>
    <t>1.0146</t>
  </si>
  <si>
    <t>603.2381</t>
  </si>
  <si>
    <t>207.5511</t>
  </si>
  <si>
    <t>1.0171</t>
  </si>
  <si>
    <t>419.6897</t>
  </si>
  <si>
    <t>15.6097</t>
  </si>
  <si>
    <t>19.1716</t>
  </si>
  <si>
    <t>53.2962</t>
  </si>
  <si>
    <t>1.0143</t>
  </si>
  <si>
    <t>20.6851</t>
  </si>
  <si>
    <t>1.0378</t>
  </si>
  <si>
    <t>236.5759</t>
  </si>
  <si>
    <t>0.9985</t>
  </si>
  <si>
    <t>216.2755</t>
  </si>
  <si>
    <t>81.4218</t>
  </si>
  <si>
    <t>0.9954</t>
  </si>
  <si>
    <t>106.7909</t>
  </si>
  <si>
    <t>16.7828</t>
  </si>
  <si>
    <t>14.7861</t>
  </si>
  <si>
    <t>267.4018</t>
  </si>
  <si>
    <t>1.0191</t>
  </si>
  <si>
    <t>39.3355</t>
  </si>
  <si>
    <t>844.063</t>
  </si>
  <si>
    <t>1.0227</t>
  </si>
  <si>
    <t>58.4561</t>
  </si>
  <si>
    <t>1.0132</t>
  </si>
  <si>
    <t>21.9139</t>
  </si>
  <si>
    <t>1.0194</t>
  </si>
  <si>
    <t>16.6705</t>
  </si>
  <si>
    <t>1.0115</t>
  </si>
  <si>
    <t>26.4933</t>
  </si>
  <si>
    <t>337.5434</t>
  </si>
  <si>
    <t>1.0147</t>
  </si>
  <si>
    <t>127.4698</t>
  </si>
  <si>
    <t>1.0404</t>
  </si>
  <si>
    <t>111.5307</t>
  </si>
  <si>
    <t>0.9981</t>
  </si>
  <si>
    <t>366.675</t>
  </si>
  <si>
    <t>0.9989</t>
  </si>
  <si>
    <t>232.6189</t>
  </si>
  <si>
    <t>17.4574</t>
  </si>
  <si>
    <t>1.0231</t>
  </si>
  <si>
    <t>387.914</t>
  </si>
  <si>
    <t>82.4665</t>
  </si>
  <si>
    <t>0.9973</t>
  </si>
  <si>
    <t>523.0731</t>
  </si>
  <si>
    <t>1.0234</t>
  </si>
  <si>
    <t>522.2381</t>
  </si>
  <si>
    <t>182.5939</t>
  </si>
  <si>
    <t>291.9756</t>
  </si>
  <si>
    <t>599.8302</t>
  </si>
  <si>
    <t>0.9951</t>
  </si>
  <si>
    <t>24.2231</t>
  </si>
  <si>
    <t>267.2185</t>
  </si>
  <si>
    <t>0.9963</t>
  </si>
  <si>
    <t>78.2484</t>
  </si>
  <si>
    <t>1.0165</t>
  </si>
  <si>
    <t>551.8033</t>
  </si>
  <si>
    <t>0.9975</t>
  </si>
  <si>
    <t>235.8714</t>
  </si>
  <si>
    <t>1.0192</t>
  </si>
  <si>
    <t>16.9368</t>
  </si>
  <si>
    <t>1.0128</t>
  </si>
  <si>
    <t>88.025</t>
  </si>
  <si>
    <t>1.0261</t>
  </si>
  <si>
    <t>81.7257</t>
  </si>
  <si>
    <t>0.9897</t>
  </si>
  <si>
    <t>236.9867</t>
  </si>
  <si>
    <t>119.957</t>
  </si>
  <si>
    <t>1.022</t>
  </si>
  <si>
    <t>8416.4634</t>
  </si>
  <si>
    <t>1299.2647</t>
  </si>
  <si>
    <t>115.0856</t>
  </si>
  <si>
    <t>1.0359</t>
  </si>
  <si>
    <t>104.5649</t>
  </si>
  <si>
    <t>25.0648</t>
  </si>
  <si>
    <t>1.0232</t>
  </si>
  <si>
    <t>27.5971</t>
  </si>
  <si>
    <t>1.0312</t>
  </si>
  <si>
    <t>49.0517</t>
  </si>
  <si>
    <t>0.75</t>
  </si>
  <si>
    <t>517.0722</t>
  </si>
  <si>
    <t>0.9997</t>
  </si>
  <si>
    <t>17.6091</t>
  </si>
  <si>
    <t>1.0153</t>
  </si>
  <si>
    <t>93.9909</t>
  </si>
  <si>
    <t>332.7563</t>
  </si>
  <si>
    <t>24.8529</t>
  </si>
  <si>
    <t>1.0267</t>
  </si>
  <si>
    <t>23.4276</t>
  </si>
  <si>
    <t>211.7157</t>
  </si>
  <si>
    <t>119.4797</t>
  </si>
  <si>
    <t>1.0376</t>
  </si>
  <si>
    <t>660.1662</t>
  </si>
  <si>
    <t>69.5513</t>
  </si>
  <si>
    <t>1.0208</t>
  </si>
  <si>
    <t>69.3034</t>
  </si>
  <si>
    <t>139.7276</t>
  </si>
  <si>
    <t>90.1772</t>
  </si>
  <si>
    <t>1.0154</t>
  </si>
  <si>
    <t>155.8281</t>
  </si>
  <si>
    <t>1.0236</t>
  </si>
  <si>
    <t>155.9167</t>
  </si>
  <si>
    <t>1.0119</t>
  </si>
  <si>
    <t>143.0495</t>
  </si>
  <si>
    <t>298.4491</t>
  </si>
  <si>
    <t>75.5218</t>
  </si>
  <si>
    <t>108.9145</t>
  </si>
  <si>
    <t>13.1751</t>
  </si>
  <si>
    <t>1.014</t>
  </si>
  <si>
    <t>48.2099</t>
  </si>
  <si>
    <t>435.0769</t>
  </si>
  <si>
    <t>195.61</t>
  </si>
  <si>
    <t>1.0304</t>
  </si>
  <si>
    <t>65.7858</t>
  </si>
  <si>
    <t>0.912</t>
  </si>
  <si>
    <t>112.9322</t>
  </si>
  <si>
    <t>277.9289</t>
  </si>
  <si>
    <t>United States</t>
  </si>
  <si>
    <t>36.0935</t>
  </si>
  <si>
    <t>286.6427</t>
  </si>
  <si>
    <t>0.9937</t>
  </si>
  <si>
    <t>18.9069</t>
  </si>
  <si>
    <t>0.999</t>
  </si>
  <si>
    <t>77.3975</t>
  </si>
  <si>
    <t>1.016</t>
  </si>
  <si>
    <t>26.8061</t>
  </si>
  <si>
    <t>1.0238</t>
  </si>
  <si>
    <t>30.882</t>
  </si>
  <si>
    <t>296.4472</t>
  </si>
  <si>
    <t>81.493</t>
  </si>
  <si>
    <t>0.9953</t>
  </si>
  <si>
    <t>2.1654</t>
  </si>
  <si>
    <t>63.8232</t>
  </si>
  <si>
    <t>1.0217</t>
  </si>
  <si>
    <t>26.5976</t>
  </si>
  <si>
    <t>1.028</t>
  </si>
  <si>
    <t>41.7665</t>
  </si>
  <si>
    <t>Maigreur_5-9_ans</t>
  </si>
  <si>
    <t>0.479</t>
  </si>
  <si>
    <t>0.476</t>
  </si>
  <si>
    <t>0.463</t>
  </si>
  <si>
    <t>0.454</t>
  </si>
  <si>
    <t>0.448</t>
  </si>
  <si>
    <t>0.434</t>
  </si>
  <si>
    <t>0.433</t>
  </si>
  <si>
    <t>0.415</t>
  </si>
  <si>
    <t>0.405</t>
  </si>
  <si>
    <t>0.396</t>
  </si>
  <si>
    <t>0.381</t>
  </si>
  <si>
    <t>0.373</t>
  </si>
  <si>
    <t>0.341</t>
  </si>
  <si>
    <t>0.338</t>
  </si>
  <si>
    <t>0.762</t>
  </si>
  <si>
    <t>0.761</t>
  </si>
  <si>
    <t>0.759</t>
  </si>
  <si>
    <t>0.752</t>
  </si>
  <si>
    <t>0.738</t>
  </si>
  <si>
    <t>0.725</t>
  </si>
  <si>
    <t>0.721</t>
  </si>
  <si>
    <t>0.713</t>
  </si>
  <si>
    <t>0.703</t>
  </si>
  <si>
    <t>0.696</t>
  </si>
  <si>
    <t>0.685</t>
  </si>
  <si>
    <t>0.681</t>
  </si>
  <si>
    <t>0.674</t>
  </si>
  <si>
    <t>0.67</t>
  </si>
  <si>
    <t>0.662</t>
  </si>
  <si>
    <t>0.656</t>
  </si>
  <si>
    <t>0.743</t>
  </si>
  <si>
    <t>0.741</t>
  </si>
  <si>
    <t>0.737</t>
  </si>
  <si>
    <t>0.732</t>
  </si>
  <si>
    <t>0.724</t>
  </si>
  <si>
    <t>0.714</t>
  </si>
  <si>
    <t>0.705</t>
  </si>
  <si>
    <t>0.697</t>
  </si>
  <si>
    <t>0.69</t>
  </si>
  <si>
    <t>0.686</t>
  </si>
  <si>
    <t>0.673</t>
  </si>
  <si>
    <t>0.663</t>
  </si>
  <si>
    <t>0.653</t>
  </si>
  <si>
    <t>0.644</t>
  </si>
  <si>
    <t>0.636</t>
  </si>
  <si>
    <t>0.531</t>
  </si>
  <si>
    <t>0.527</t>
  </si>
  <si>
    <t>0.523</t>
  </si>
  <si>
    <t>0.508</t>
  </si>
  <si>
    <t>0.495</t>
  </si>
  <si>
    <t>0.488</t>
  </si>
  <si>
    <t>0.468</t>
  </si>
  <si>
    <t>0.439</t>
  </si>
  <si>
    <t>0.426</t>
  </si>
  <si>
    <t>0.406</t>
  </si>
  <si>
    <t>0.401</t>
  </si>
  <si>
    <t>0.391</t>
  </si>
  <si>
    <t>0.382</t>
  </si>
  <si>
    <t>0.784</t>
  </si>
  <si>
    <t>0.782</t>
  </si>
  <si>
    <t>0.781</t>
  </si>
  <si>
    <t>0.778</t>
  </si>
  <si>
    <t>0.783</t>
  </si>
  <si>
    <t>0.788</t>
  </si>
  <si>
    <t>0.786</t>
  </si>
  <si>
    <t>0.773</t>
  </si>
  <si>
    <t>0.826</t>
  </si>
  <si>
    <t>0.825</t>
  </si>
  <si>
    <t>0.823</t>
  </si>
  <si>
    <t>0.822</t>
  </si>
  <si>
    <t>0.816</t>
  </si>
  <si>
    <t>0.802</t>
  </si>
  <si>
    <t>0.794</t>
  </si>
  <si>
    <t>0.792</t>
  </si>
  <si>
    <t>0.775</t>
  </si>
  <si>
    <t>0.77</t>
  </si>
  <si>
    <t>0.776</t>
  </si>
  <si>
    <t>0.771</t>
  </si>
  <si>
    <t>0.764</t>
  </si>
  <si>
    <t>0.739</t>
  </si>
  <si>
    <t>0.736</t>
  </si>
  <si>
    <t>0.729</t>
  </si>
  <si>
    <t>0.707</t>
  </si>
  <si>
    <t>0.692</t>
  </si>
  <si>
    <t>0.679</t>
  </si>
  <si>
    <t>0.668</t>
  </si>
  <si>
    <t>0.657</t>
  </si>
  <si>
    <t>0.645</t>
  </si>
  <si>
    <t>0.639</t>
  </si>
  <si>
    <t>0.937</t>
  </si>
  <si>
    <t>0.936</t>
  </si>
  <si>
    <t>0.933</t>
  </si>
  <si>
    <t>0.927</t>
  </si>
  <si>
    <t>0.925</t>
  </si>
  <si>
    <t>0.921</t>
  </si>
  <si>
    <t>0.918</t>
  </si>
  <si>
    <t>0.915</t>
  </si>
  <si>
    <t>0.908</t>
  </si>
  <si>
    <t>0.905</t>
  </si>
  <si>
    <t>0.902</t>
  </si>
  <si>
    <t>0.899</t>
  </si>
  <si>
    <t>0.897</t>
  </si>
  <si>
    <t>0.892</t>
  </si>
  <si>
    <t>0.887</t>
  </si>
  <si>
    <t>0.884</t>
  </si>
  <si>
    <t>0.872</t>
  </si>
  <si>
    <t>0.864</t>
  </si>
  <si>
    <t>0.854</t>
  </si>
  <si>
    <t>0.848</t>
  </si>
  <si>
    <t>0.841</t>
  </si>
  <si>
    <t>0.837</t>
  </si>
  <si>
    <t>0.847</t>
  </si>
  <si>
    <t>0.833</t>
  </si>
  <si>
    <t>0.758</t>
  </si>
  <si>
    <t>0.745</t>
  </si>
  <si>
    <t>0.742</t>
  </si>
  <si>
    <t>0.728</t>
  </si>
  <si>
    <t>0.719</t>
  </si>
  <si>
    <t>0.708</t>
  </si>
  <si>
    <t>0.682</t>
  </si>
  <si>
    <t>0.675</t>
  </si>
  <si>
    <t>0.659</t>
  </si>
  <si>
    <t>0.651</t>
  </si>
  <si>
    <t>0.642</t>
  </si>
  <si>
    <t>0.789</t>
  </si>
  <si>
    <t>0.791</t>
  </si>
  <si>
    <t>0.779</t>
  </si>
  <si>
    <t>0.815</t>
  </si>
  <si>
    <t>0.812</t>
  </si>
  <si>
    <t>0.814</t>
  </si>
  <si>
    <t>0.813</t>
  </si>
  <si>
    <t>0.806</t>
  </si>
  <si>
    <t>0.803</t>
  </si>
  <si>
    <t>0.798</t>
  </si>
  <si>
    <t>0.796</t>
  </si>
  <si>
    <t>0.575</t>
  </si>
  <si>
    <t>0.565</t>
  </si>
  <si>
    <t>0.557</t>
  </si>
  <si>
    <t>0.545</t>
  </si>
  <si>
    <t>0.535</t>
  </si>
  <si>
    <t>0.513</t>
  </si>
  <si>
    <t>0.506</t>
  </si>
  <si>
    <t>0.499</t>
  </si>
  <si>
    <t>0.491</t>
  </si>
  <si>
    <t>0.484</t>
  </si>
  <si>
    <t>0.459</t>
  </si>
  <si>
    <t>0.793</t>
  </si>
  <si>
    <t>0.785</t>
  </si>
  <si>
    <t>0.766</t>
  </si>
  <si>
    <t>0.757</t>
  </si>
  <si>
    <t>0.753</t>
  </si>
  <si>
    <t>0.749</t>
  </si>
  <si>
    <t>0.787</t>
  </si>
  <si>
    <t>0.755</t>
  </si>
  <si>
    <t>0.723</t>
  </si>
  <si>
    <t>0.695</t>
  </si>
  <si>
    <t>0.687</t>
  </si>
  <si>
    <t>0.895</t>
  </si>
  <si>
    <t>0.89</t>
  </si>
  <si>
    <t>0.889</t>
  </si>
  <si>
    <t>0.886</t>
  </si>
  <si>
    <t>0.878</t>
  </si>
  <si>
    <t>0.876</t>
  </si>
  <si>
    <t>0.874</t>
  </si>
  <si>
    <t>0.871</t>
  </si>
  <si>
    <t>0.865</t>
  </si>
  <si>
    <t>0.861</t>
  </si>
  <si>
    <t>0.875</t>
  </si>
  <si>
    <t>0.873</t>
  </si>
  <si>
    <t>0.869</t>
  </si>
  <si>
    <t>0.706</t>
  </si>
  <si>
    <t>0.702</t>
  </si>
  <si>
    <t>0.699</t>
  </si>
  <si>
    <t>0.691</t>
  </si>
  <si>
    <t>0.684</t>
  </si>
  <si>
    <t>0.678</t>
  </si>
  <si>
    <t>0.677</t>
  </si>
  <si>
    <t>0.481</t>
  </si>
  <si>
    <t>0.475</t>
  </si>
  <si>
    <t>0.466</t>
  </si>
  <si>
    <t>0.458</t>
  </si>
  <si>
    <t>0.451</t>
  </si>
  <si>
    <t>0.444</t>
  </si>
  <si>
    <t>0.438</t>
  </si>
  <si>
    <t>0.423</t>
  </si>
  <si>
    <t>0.416</t>
  </si>
  <si>
    <t>0.407</t>
  </si>
  <si>
    <t>0.395</t>
  </si>
  <si>
    <t>0.389</t>
  </si>
  <si>
    <t>0.604</t>
  </si>
  <si>
    <t>0.596</t>
  </si>
  <si>
    <t>0.589</t>
  </si>
  <si>
    <t>0.581</t>
  </si>
  <si>
    <t>0.572</t>
  </si>
  <si>
    <t>0.671</t>
  </si>
  <si>
    <t>0.666</t>
  </si>
  <si>
    <t>0.661</t>
  </si>
  <si>
    <t>0.655</t>
  </si>
  <si>
    <t>0.649</t>
  </si>
  <si>
    <t>0.643</t>
  </si>
  <si>
    <t>0.632</t>
  </si>
  <si>
    <t>0.626</t>
  </si>
  <si>
    <t>0.625</t>
  </si>
  <si>
    <t>0.622</t>
  </si>
  <si>
    <t>0.617</t>
  </si>
  <si>
    <t>0.607</t>
  </si>
  <si>
    <t>0.747</t>
  </si>
  <si>
    <t>0.735</t>
  </si>
  <si>
    <t>0.711</t>
  </si>
  <si>
    <t>0.717</t>
  </si>
  <si>
    <t>0.716</t>
  </si>
  <si>
    <t>0.698</t>
  </si>
  <si>
    <t>0.693</t>
  </si>
  <si>
    <t>0.669</t>
  </si>
  <si>
    <t>0.646</t>
  </si>
  <si>
    <t>0.593</t>
  </si>
  <si>
    <t>0.567</t>
  </si>
  <si>
    <t>0.558</t>
  </si>
  <si>
    <t>0.559</t>
  </si>
  <si>
    <t>0.754</t>
  </si>
  <si>
    <t>0.734</t>
  </si>
  <si>
    <t>0.704</t>
  </si>
  <si>
    <t>0.694</t>
  </si>
  <si>
    <t>Brunei Darussalam</t>
  </si>
  <si>
    <t>3967.8951</t>
  </si>
  <si>
    <t>269.143278</t>
  </si>
  <si>
    <t>4159.8652</t>
  </si>
  <si>
    <t>0.863</t>
  </si>
  <si>
    <t>2845.30644</t>
  </si>
  <si>
    <t>39.2</t>
  </si>
  <si>
    <t>44597.2797</t>
  </si>
  <si>
    <t>3192.63441</t>
  </si>
  <si>
    <t>47651.2599</t>
  </si>
  <si>
    <t>0.852</t>
  </si>
  <si>
    <t>295.773017</t>
  </si>
  <si>
    <t>4717.273</t>
  </si>
  <si>
    <t>0.846</t>
  </si>
  <si>
    <t>2218.36423</t>
  </si>
  <si>
    <t>35268.1117</t>
  </si>
  <si>
    <t>0.845</t>
  </si>
  <si>
    <t>1873.68685</t>
  </si>
  <si>
    <t>27965.4754</t>
  </si>
  <si>
    <t>2538.94103</t>
  </si>
  <si>
    <t>37951.286</t>
  </si>
  <si>
    <t>2048.55742</t>
  </si>
  <si>
    <t>32672.3672</t>
  </si>
  <si>
    <t>24.9753292</t>
  </si>
  <si>
    <t>398.96692</t>
  </si>
  <si>
    <t>179.714781</t>
  </si>
  <si>
    <t>2612.13345</t>
  </si>
  <si>
    <t>0.834</t>
  </si>
  <si>
    <t>1504.30004</t>
  </si>
  <si>
    <t>21896.6527</t>
  </si>
  <si>
    <t>0.828</t>
  </si>
  <si>
    <t>1406.51194</t>
  </si>
  <si>
    <t>18555.5665</t>
  </si>
  <si>
    <t>941.703687</t>
  </si>
  <si>
    <t>16846.2198</t>
  </si>
  <si>
    <t>1078.66244</t>
  </si>
  <si>
    <t>16468.1289</t>
  </si>
  <si>
    <t>0.819</t>
  </si>
  <si>
    <t>11.7968611</t>
  </si>
  <si>
    <t>188.44826</t>
  </si>
  <si>
    <t>0.818</t>
  </si>
  <si>
    <t>0.768</t>
  </si>
  <si>
    <t>0.709</t>
  </si>
  <si>
    <t>0.399</t>
  </si>
  <si>
    <t>0.398</t>
  </si>
  <si>
    <t>0.392</t>
  </si>
  <si>
    <t>0.384</t>
  </si>
  <si>
    <t>0.377</t>
  </si>
  <si>
    <t>0.365</t>
  </si>
  <si>
    <t>0.356</t>
  </si>
  <si>
    <t>0.345</t>
  </si>
  <si>
    <t>0.334</t>
  </si>
  <si>
    <t>0.325</t>
  </si>
  <si>
    <t>0.404</t>
  </si>
  <si>
    <t>0.393</t>
  </si>
  <si>
    <t>0.385</t>
  </si>
  <si>
    <t>0.361</t>
  </si>
  <si>
    <t>0.336</t>
  </si>
  <si>
    <t>0.319</t>
  </si>
  <si>
    <t>0.309</t>
  </si>
  <si>
    <t>0.286</t>
  </si>
  <si>
    <t>0.279</t>
  </si>
  <si>
    <t>0.276</t>
  </si>
  <si>
    <t>0.268</t>
  </si>
  <si>
    <t>0.627</t>
  </si>
  <si>
    <t>0.621</t>
  </si>
  <si>
    <t>0.615</t>
  </si>
  <si>
    <t>0.602</t>
  </si>
  <si>
    <t>0.582</t>
  </si>
  <si>
    <t>0.574</t>
  </si>
  <si>
    <t>0.569</t>
  </si>
  <si>
    <t>0.562</t>
  </si>
  <si>
    <t>0.553</t>
  </si>
  <si>
    <t>0.546</t>
  </si>
  <si>
    <t>0.533</t>
  </si>
  <si>
    <t>0.519</t>
  </si>
  <si>
    <t>0.511</t>
  </si>
  <si>
    <t>0.483</t>
  </si>
  <si>
    <t>0.445</t>
  </si>
  <si>
    <t>0.427</t>
  </si>
  <si>
    <t>0.412</t>
  </si>
  <si>
    <t>0.514</t>
  </si>
  <si>
    <t>0.507</t>
  </si>
  <si>
    <t>0.501</t>
  </si>
  <si>
    <t>0.496</t>
  </si>
  <si>
    <t>0.486</t>
  </si>
  <si>
    <t>0.473</t>
  </si>
  <si>
    <t>0.456</t>
  </si>
  <si>
    <t>0.455</t>
  </si>
  <si>
    <t>0.452</t>
  </si>
  <si>
    <t>0.437</t>
  </si>
  <si>
    <t>0.919</t>
  </si>
  <si>
    <t>0.909</t>
  </si>
  <si>
    <t>0.907</t>
  </si>
  <si>
    <t>0.903</t>
  </si>
  <si>
    <t>0.898</t>
  </si>
  <si>
    <t>0.894</t>
  </si>
  <si>
    <t>0.891</t>
  </si>
  <si>
    <t>0.881</t>
  </si>
  <si>
    <t>0.877</t>
  </si>
  <si>
    <t>0.867</t>
  </si>
  <si>
    <t>0.347</t>
  </si>
  <si>
    <t>0.366</t>
  </si>
  <si>
    <t>0.352</t>
  </si>
  <si>
    <t>0.323</t>
  </si>
  <si>
    <t>0.315</t>
  </si>
  <si>
    <t>0.316</t>
  </si>
  <si>
    <t>0.314</t>
  </si>
  <si>
    <t>0.312</t>
  </si>
  <si>
    <t>0.394</t>
  </si>
  <si>
    <t>0.387</t>
  </si>
  <si>
    <t>0.343</t>
  </si>
  <si>
    <t>0.306</t>
  </si>
  <si>
    <t>0.303</t>
  </si>
  <si>
    <t>0.301</t>
  </si>
  <si>
    <t>0.284</t>
  </si>
  <si>
    <t>0.831</t>
  </si>
  <si>
    <t>0.804</t>
  </si>
  <si>
    <t>0.797</t>
  </si>
  <si>
    <t>0.672</t>
  </si>
  <si>
    <t>0.634</t>
  </si>
  <si>
    <t>0.592</t>
  </si>
  <si>
    <t>0.583</t>
  </si>
  <si>
    <t>0.712</t>
  </si>
  <si>
    <t>0.683</t>
  </si>
  <si>
    <t>0.658</t>
  </si>
  <si>
    <t>0.498</t>
  </si>
  <si>
    <t>0.497</t>
  </si>
  <si>
    <t>0.465</t>
  </si>
  <si>
    <t>0.461</t>
  </si>
  <si>
    <t>0.576</t>
  </si>
  <si>
    <t>0.548</t>
  </si>
  <si>
    <t>0.517</t>
  </si>
  <si>
    <t>0.492</t>
  </si>
  <si>
    <t>0.487</t>
  </si>
  <si>
    <t>0.727</t>
  </si>
  <si>
    <t>0.715</t>
  </si>
  <si>
    <t>0.817</t>
  </si>
  <si>
    <t>0.808</t>
  </si>
  <si>
    <t>0.777</t>
  </si>
  <si>
    <t>0.765</t>
  </si>
  <si>
    <t>0.772</t>
  </si>
  <si>
    <t>0.853</t>
  </si>
  <si>
    <t>0.849</t>
  </si>
  <si>
    <t>0.844</t>
  </si>
  <si>
    <t>0.836</t>
  </si>
  <si>
    <t>0.829</t>
  </si>
  <si>
    <t>0.805</t>
  </si>
  <si>
    <t>0.923</t>
  </si>
  <si>
    <t>0.926</t>
  </si>
  <si>
    <t>0.924</t>
  </si>
  <si>
    <t>0.922</t>
  </si>
  <si>
    <t>0.906</t>
  </si>
  <si>
    <t>0.904</t>
  </si>
  <si>
    <t>0.893</t>
  </si>
  <si>
    <t>0.882</t>
  </si>
  <si>
    <t>0.862</t>
  </si>
  <si>
    <t>0.467</t>
  </si>
  <si>
    <t>0.464</t>
  </si>
  <si>
    <t>0.441</t>
  </si>
  <si>
    <t>0.436</t>
  </si>
  <si>
    <t>0.388</t>
  </si>
  <si>
    <t>0.378</t>
  </si>
  <si>
    <t>0.372</t>
  </si>
  <si>
    <t>0.363</t>
  </si>
  <si>
    <t>0.718</t>
  </si>
  <si>
    <t>0.665</t>
  </si>
  <si>
    <t>0.688</t>
  </si>
  <si>
    <t>0.629</t>
  </si>
  <si>
    <t>0.623</t>
  </si>
  <si>
    <t>0.612</t>
  </si>
  <si>
    <t>0.606</t>
  </si>
  <si>
    <t>0.676</t>
  </si>
  <si>
    <t>0.628</t>
  </si>
  <si>
    <t>0.586</t>
  </si>
  <si>
    <t>0.587</t>
  </si>
  <si>
    <t>0.563</t>
  </si>
  <si>
    <t>0.554</t>
  </si>
  <si>
    <t>0.542</t>
  </si>
  <si>
    <t>0.418</t>
  </si>
  <si>
    <t>0.414</t>
  </si>
  <si>
    <t>0.402</t>
  </si>
  <si>
    <t>0.856</t>
  </si>
  <si>
    <t>0.838</t>
  </si>
  <si>
    <t>0.835</t>
  </si>
  <si>
    <t>0.435</t>
  </si>
  <si>
    <t>0.422</t>
  </si>
  <si>
    <t>0.411</t>
  </si>
  <si>
    <t>0.362</t>
  </si>
  <si>
    <t>0.346</t>
  </si>
  <si>
    <t>0.31</t>
  </si>
  <si>
    <t>0.298</t>
  </si>
  <si>
    <t>0.283</t>
  </si>
  <si>
    <t>0.689</t>
  </si>
  <si>
    <t>0.866</t>
  </si>
  <si>
    <t>0.885</t>
  </si>
  <si>
    <t>0.879</t>
  </si>
  <si>
    <t>0.857</t>
  </si>
  <si>
    <t>0.851</t>
  </si>
  <si>
    <t>0.664</t>
  </si>
  <si>
    <t>0.652</t>
  </si>
  <si>
    <t>0.638</t>
  </si>
  <si>
    <t>0.633</t>
  </si>
  <si>
    <t>0.637</t>
  </si>
  <si>
    <t>0.449</t>
  </si>
  <si>
    <t>0.722</t>
  </si>
  <si>
    <t>0.916</t>
  </si>
  <si>
    <t>0.855</t>
  </si>
  <si>
    <t>0.547</t>
  </si>
  <si>
    <t>0.489</t>
  </si>
  <si>
    <t>0.485</t>
  </si>
  <si>
    <t>0.858</t>
  </si>
  <si>
    <t>0.859</t>
  </si>
  <si>
    <t>0.839</t>
  </si>
  <si>
    <t>0.811</t>
  </si>
  <si>
    <t>0.801</t>
  </si>
  <si>
    <t>0.751</t>
  </si>
  <si>
    <t>0.746</t>
  </si>
  <si>
    <t>0.744</t>
  </si>
  <si>
    <t>0.614</t>
  </si>
  <si>
    <t>0.611</t>
  </si>
  <si>
    <t>0.616</t>
  </si>
  <si>
    <t>0.609</t>
  </si>
  <si>
    <t>0.578</t>
  </si>
  <si>
    <t>0.564</t>
  </si>
  <si>
    <t>0.539</t>
  </si>
  <si>
    <t>0.376</t>
  </si>
  <si>
    <t>0.371</t>
  </si>
  <si>
    <t>0.364</t>
  </si>
  <si>
    <t>0.329</t>
  </si>
  <si>
    <t>0.322</t>
  </si>
  <si>
    <t>0.421</t>
  </si>
  <si>
    <t>0.419</t>
  </si>
  <si>
    <t>0.624</t>
  </si>
  <si>
    <t>0.618</t>
  </si>
  <si>
    <t>0.619</t>
  </si>
  <si>
    <t>0.613</t>
  </si>
  <si>
    <t>0.477</t>
  </si>
  <si>
    <t>0.462</t>
  </si>
  <si>
    <t>0.447</t>
  </si>
  <si>
    <t>0.443</t>
  </si>
  <si>
    <t>0.603</t>
  </si>
  <si>
    <t>0.597</t>
  </si>
  <si>
    <t>0.577</t>
  </si>
  <si>
    <t>0.571</t>
  </si>
  <si>
    <t>0.566</t>
  </si>
  <si>
    <t>0.561</t>
  </si>
  <si>
    <t>0.551</t>
  </si>
  <si>
    <t>0.824</t>
  </si>
  <si>
    <t>0.821</t>
  </si>
  <si>
    <t>0.809</t>
  </si>
  <si>
    <t>0.795</t>
  </si>
  <si>
    <t>0.769</t>
  </si>
  <si>
    <t>0.901</t>
  </si>
  <si>
    <t>0.599</t>
  </si>
  <si>
    <t>0.556</t>
  </si>
  <si>
    <t>0.536</t>
  </si>
  <si>
    <t>0.526</t>
  </si>
  <si>
    <t>0.518</t>
  </si>
  <si>
    <t>0.505</t>
  </si>
  <si>
    <t>0.494</t>
  </si>
  <si>
    <t>0.641</t>
  </si>
  <si>
    <t>0.608</t>
  </si>
  <si>
    <t>0.774</t>
  </si>
  <si>
    <t>0.631</t>
  </si>
  <si>
    <t>0.896</t>
  </si>
  <si>
    <t>0.883</t>
  </si>
  <si>
    <t>0.868</t>
  </si>
  <si>
    <t>0.733</t>
  </si>
  <si>
    <t>0.763</t>
  </si>
  <si>
    <t>0.541</t>
  </si>
  <si>
    <t>0.474</t>
  </si>
  <si>
    <t>0.585</t>
  </si>
  <si>
    <t>0.584</t>
  </si>
  <si>
    <t>0.799</t>
  </si>
  <si>
    <t>0.647</t>
  </si>
  <si>
    <t>0.601</t>
  </si>
  <si>
    <t>0.573</t>
  </si>
  <si>
    <t>0.525</t>
  </si>
  <si>
    <t>0.509</t>
  </si>
  <si>
    <t>0.503</t>
  </si>
  <si>
    <t>0.807</t>
  </si>
  <si>
    <t>0.731</t>
  </si>
  <si>
    <t>0.469</t>
  </si>
  <si>
    <t>0.453</t>
  </si>
  <si>
    <t>0.446</t>
  </si>
  <si>
    <t>0.403</t>
  </si>
  <si>
    <t>0.383</t>
  </si>
  <si>
    <t>0.335</t>
  </si>
  <si>
    <t>0.386</t>
  </si>
  <si>
    <t>0.756</t>
  </si>
  <si>
    <t>0.748</t>
  </si>
  <si>
    <t>0.888</t>
  </si>
  <si>
    <t>0.504</t>
  </si>
  <si>
    <t>0.478</t>
  </si>
  <si>
    <t>0.457</t>
  </si>
  <si>
    <t>0.701</t>
  </si>
  <si>
    <t>0.333</t>
  </si>
  <si>
    <t>0.318</t>
  </si>
  <si>
    <t>0.308</t>
  </si>
  <si>
    <t>0.297</t>
  </si>
  <si>
    <t>0.291</t>
  </si>
  <si>
    <t>0.667</t>
  </si>
  <si>
    <t>0.588</t>
  </si>
  <si>
    <t>0.409</t>
  </si>
  <si>
    <t>0.397</t>
  </si>
  <si>
    <t>0.353</t>
  </si>
  <si>
    <t>0.332</t>
  </si>
  <si>
    <t>0.311</t>
  </si>
  <si>
    <t>0.552</t>
  </si>
  <si>
    <t>0.515</t>
  </si>
  <si>
    <t>0.493</t>
  </si>
  <si>
    <t>0.417</t>
  </si>
  <si>
    <t>0.598</t>
  </si>
  <si>
    <t>0.555</t>
  </si>
  <si>
    <t>0.538</t>
  </si>
  <si>
    <t>0.529</t>
  </si>
  <si>
    <t>0.502</t>
  </si>
  <si>
    <t>0.911</t>
  </si>
  <si>
    <t>0.913</t>
  </si>
  <si>
    <t>0.351</t>
  </si>
  <si>
    <t>0.331</t>
  </si>
  <si>
    <t>0.307</t>
  </si>
  <si>
    <t>0.293</t>
  </si>
  <si>
    <t>0.278</t>
  </si>
  <si>
    <t>0.266</t>
  </si>
  <si>
    <t>0.261</t>
  </si>
  <si>
    <t>0.255</t>
  </si>
  <si>
    <t>0.253</t>
  </si>
  <si>
    <t>0.521</t>
  </si>
  <si>
    <t>0.948</t>
  </si>
  <si>
    <t>0.945</t>
  </si>
  <si>
    <t>0.942</t>
  </si>
  <si>
    <t>0.941</t>
  </si>
  <si>
    <t>0.939</t>
  </si>
  <si>
    <t>0.934</t>
  </si>
  <si>
    <t>0.931</t>
  </si>
  <si>
    <t>0.929</t>
  </si>
  <si>
    <t>0.917</t>
  </si>
  <si>
    <t>0.428</t>
  </si>
  <si>
    <t>0.654</t>
  </si>
  <si>
    <t>0.648</t>
  </si>
  <si>
    <t>0.827</t>
  </si>
  <si>
    <t>0.843</t>
  </si>
  <si>
    <t>0.424</t>
  </si>
  <si>
    <t>0.359</t>
  </si>
  <si>
    <t>0.767</t>
  </si>
  <si>
    <t>0.425</t>
  </si>
  <si>
    <t>0.408</t>
  </si>
  <si>
    <t>0.431</t>
  </si>
  <si>
    <t>0.413</t>
  </si>
  <si>
    <t>0.375</t>
  </si>
  <si>
    <t>0.367</t>
  </si>
  <si>
    <t>0.357</t>
  </si>
  <si>
    <t>0.348</t>
  </si>
  <si>
    <t>0.302</t>
  </si>
  <si>
    <t>0.292</t>
  </si>
  <si>
    <t>0.842</t>
  </si>
  <si>
    <t>0.512</t>
  </si>
  <si>
    <t>0.482</t>
  </si>
  <si>
    <t>0.442</t>
  </si>
  <si>
    <t>0.635</t>
  </si>
  <si>
    <t>0.429</t>
  </si>
  <si>
    <t>0.534</t>
  </si>
  <si>
    <t>0.516</t>
  </si>
  <si>
    <t>0.938</t>
  </si>
  <si>
    <t>0.932</t>
  </si>
  <si>
    <t>0.914</t>
  </si>
  <si>
    <t>0.579</t>
  </si>
  <si>
    <t>0.543</t>
  </si>
  <si>
    <t>The former Yugoslav republic of Macedonia</t>
  </si>
  <si>
    <t>3.27</t>
  </si>
  <si>
    <t>0.432</t>
  </si>
  <si>
    <t>0.832</t>
  </si>
  <si>
    <t>0.594</t>
  </si>
  <si>
    <t>0.591</t>
  </si>
  <si>
    <t>Venezuela (Bolivarian Republic of)</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</si>
</sst>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
    <numFmt numFmtId="165" formatCode="m.yyyy"/>
    <numFmt numFmtId="166" formatCode="dd.mm"/>
    <numFmt numFmtId="167" formatCode="yyyy.m"/>
  </numFmts>
  <fonts count="16">
    <font>
      <sz val="10.0"/>
      <color rgb="FF000000"/>
      <name val="Arial"/>
      <scheme val="minor"/>
    </font>
    <font>
      <sz val="11.0"/>
      <color rgb="FF000000"/>
      <name val="Arial"/>
    </font>
    <font>
      <sz val="11.0"/>
      <color rgb="FF000000"/>
      <name val="&quot;Aptos Narrow&quot;"/>
    </font>
    <font>
      <color theme="1"/>
      <name val="Arial"/>
      <scheme val="minor"/>
    </font>
    <font>
      <sz val="11.0"/>
      <color theme="1"/>
      <name val="Arial"/>
    </font>
    <font>
      <sz val="11.0"/>
      <color theme="1"/>
      <name val="Aptos Narrow"/>
    </font>
    <font>
      <color theme="1"/>
      <name val="Arial"/>
    </font>
    <font>
      <sz val="11.0"/>
      <color rgb="FF000000"/>
      <name val="&quot;Arial&quot;"/>
    </font>
    <font>
      <b/>
      <sz val="11.0"/>
      <color theme="1"/>
      <name val="Arial"/>
      <scheme val="minor"/>
    </font>
    <font>
      <b/>
      <sz val="12.0"/>
      <color rgb="FFFFFFFF"/>
      <name val="Arial"/>
      <scheme val="minor"/>
    </font>
    <font>
      <b/>
      <color theme="1"/>
      <name val="Arial"/>
      <scheme val="minor"/>
    </font>
    <font>
      <sz val="16.0"/>
      <color theme="1"/>
      <name val="Arial"/>
      <scheme val="minor"/>
    </font>
    <font>
      <b/>
      <sz val="16.0"/>
      <color theme="1"/>
      <name val="Arial"/>
      <scheme val="minor"/>
    </font>
    <font>
      <b/>
      <u/>
      <sz val="16.0"/>
      <color theme="1"/>
      <name val="Arial"/>
      <scheme val="minor"/>
    </font>
    <font>
      <sz val="14.0"/>
      <color theme="1"/>
      <name val="Arial"/>
      <scheme val="minor"/>
    </font>
    <font>
      <u/>
      <sz val="14.0"/>
      <color rgb="FF0000FF"/>
    </font>
  </fonts>
  <fills count="12">
    <fill>
      <patternFill patternType="none"/>
    </fill>
    <fill>
      <patternFill patternType="lightGray"/>
    </fill>
    <fill>
      <patternFill patternType="solid">
        <fgColor rgb="FF93C47D"/>
        <bgColor rgb="FF93C47D"/>
      </patternFill>
    </fill>
    <fill>
      <patternFill patternType="solid">
        <fgColor rgb="FF6FA8DC"/>
        <bgColor rgb="FF6FA8DC"/>
      </patternFill>
    </fill>
    <fill>
      <patternFill patternType="solid">
        <fgColor rgb="FFD5A6BD"/>
        <bgColor rgb="FFD5A6BD"/>
      </patternFill>
    </fill>
    <fill>
      <patternFill patternType="solid">
        <fgColor rgb="FFF1C232"/>
        <bgColor rgb="FFF1C232"/>
      </patternFill>
    </fill>
    <fill>
      <patternFill patternType="solid">
        <fgColor rgb="FF4A86E8"/>
        <bgColor rgb="FF4A86E8"/>
      </patternFill>
    </fill>
    <fill>
      <patternFill patternType="solid">
        <fgColor rgb="FFC9DAF8"/>
        <bgColor rgb="FFC9DAF8"/>
      </patternFill>
    </fill>
    <fill>
      <patternFill patternType="solid">
        <fgColor rgb="FFA4C2F4"/>
        <bgColor rgb="FFA4C2F4"/>
      </patternFill>
    </fill>
    <fill>
      <patternFill patternType="solid">
        <fgColor rgb="FFE06666"/>
        <bgColor rgb="FFE06666"/>
      </patternFill>
    </fill>
    <fill>
      <patternFill patternType="solid">
        <fgColor rgb="FFD9D9D9"/>
        <bgColor rgb="FFD9D9D9"/>
      </patternFill>
    </fill>
    <fill>
      <patternFill patternType="solid">
        <fgColor rgb="FFB7B7B7"/>
        <bgColor rgb="FFB7B7B7"/>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2" numFmtId="0" xfId="0" applyAlignment="1" applyFont="1">
      <alignment horizontal="center" readingOrder="0"/>
    </xf>
    <xf borderId="0" fillId="0" fontId="2" numFmtId="3" xfId="0" applyAlignment="1" applyFont="1" applyNumberFormat="1">
      <alignment horizontal="center" readingOrder="0" shrinkToFit="0" wrapText="0"/>
    </xf>
    <xf borderId="0" fillId="0" fontId="2" numFmtId="0" xfId="0" applyAlignment="1" applyFont="1">
      <alignment horizontal="center" readingOrder="0" shrinkToFit="0" wrapText="0"/>
    </xf>
    <xf borderId="0" fillId="0" fontId="2" numFmtId="164" xfId="0" applyAlignment="1" applyFont="1" applyNumberFormat="1">
      <alignment horizontal="center" readingOrder="0" shrinkToFit="0" wrapText="0"/>
    </xf>
    <xf borderId="0" fillId="0" fontId="3" numFmtId="0" xfId="0" applyAlignment="1" applyFont="1">
      <alignment horizontal="center"/>
    </xf>
    <xf borderId="0" fillId="0" fontId="3" numFmtId="165" xfId="0" applyAlignment="1" applyFont="1" applyNumberFormat="1">
      <alignment horizontal="center"/>
    </xf>
    <xf borderId="0" fillId="0" fontId="1" numFmtId="0" xfId="0" applyAlignment="1" applyFont="1">
      <alignment horizontal="center" readingOrder="0" shrinkToFit="0" wrapText="0"/>
    </xf>
    <xf borderId="0" fillId="0" fontId="3" numFmtId="0" xfId="0" applyAlignment="1" applyFont="1">
      <alignment horizontal="center" readingOrder="0"/>
    </xf>
    <xf borderId="0" fillId="0" fontId="2" numFmtId="0" xfId="0" applyAlignment="1" applyFont="1">
      <alignment horizontal="center" shrinkToFit="0" wrapText="0"/>
    </xf>
    <xf borderId="0" fillId="0" fontId="3" numFmtId="164" xfId="0" applyAlignment="1" applyFont="1" applyNumberFormat="1">
      <alignment horizontal="center"/>
    </xf>
    <xf borderId="0" fillId="0" fontId="3" numFmtId="166" xfId="0" applyAlignment="1" applyFont="1" applyNumberFormat="1">
      <alignment horizontal="center"/>
    </xf>
    <xf borderId="0" fillId="3" fontId="1" numFmtId="0" xfId="0" applyAlignment="1" applyFill="1" applyFont="1">
      <alignment horizontal="center" readingOrder="0"/>
    </xf>
    <xf borderId="0" fillId="3" fontId="4" numFmtId="0" xfId="0" applyAlignment="1" applyFont="1">
      <alignment horizontal="center" vertical="bottom"/>
    </xf>
    <xf borderId="0" fillId="0" fontId="5" numFmtId="0" xfId="0" applyAlignment="1" applyFont="1">
      <alignment horizontal="center" vertical="bottom"/>
    </xf>
    <xf borderId="0" fillId="0" fontId="5" numFmtId="164" xfId="0" applyAlignment="1" applyFont="1" applyNumberFormat="1">
      <alignment horizontal="center" vertical="bottom"/>
    </xf>
    <xf borderId="0" fillId="0" fontId="6" numFmtId="0" xfId="0" applyAlignment="1" applyFont="1">
      <alignment vertical="bottom"/>
    </xf>
    <xf borderId="0" fillId="0" fontId="5" numFmtId="166" xfId="0" applyAlignment="1" applyFont="1" applyNumberFormat="1">
      <alignment horizontal="center" vertical="bottom"/>
    </xf>
    <xf borderId="0" fillId="4" fontId="3" numFmtId="0" xfId="0" applyAlignment="1" applyFill="1" applyFont="1">
      <alignment horizontal="center" readingOrder="0"/>
    </xf>
    <xf borderId="0" fillId="0" fontId="3" numFmtId="11" xfId="0" applyFont="1" applyNumberFormat="1"/>
    <xf borderId="0" fillId="0" fontId="3" numFmtId="0" xfId="0" applyAlignment="1" applyFont="1">
      <alignment readingOrder="0"/>
    </xf>
    <xf borderId="0" fillId="0" fontId="7" numFmtId="0" xfId="0" applyAlignment="1" applyFont="1">
      <alignment readingOrder="0"/>
    </xf>
    <xf borderId="0" fillId="5" fontId="3" numFmtId="0" xfId="0" applyAlignment="1" applyFill="1" applyFont="1">
      <alignment horizontal="center" readingOrder="0"/>
    </xf>
    <xf borderId="0" fillId="0" fontId="8" numFmtId="0" xfId="0" applyAlignment="1" applyFont="1">
      <alignment horizontal="center" readingOrder="0" vertical="center"/>
    </xf>
    <xf borderId="0" fillId="6" fontId="9" numFmtId="3" xfId="0" applyAlignment="1" applyFill="1" applyFont="1" applyNumberFormat="1">
      <alignment horizontal="center" readingOrder="0" vertical="center"/>
    </xf>
    <xf borderId="0" fillId="0" fontId="3" numFmtId="0" xfId="0" applyAlignment="1" applyFont="1">
      <alignment horizontal="center" vertical="center"/>
    </xf>
    <xf borderId="0" fillId="6" fontId="9" numFmtId="0" xfId="0" applyAlignment="1" applyFont="1">
      <alignment horizontal="center" vertical="center"/>
    </xf>
    <xf borderId="0" fillId="7" fontId="10" numFmtId="0" xfId="0" applyAlignment="1" applyFill="1" applyFont="1">
      <alignment horizontal="center" shrinkToFit="0" vertical="center" wrapText="1"/>
    </xf>
    <xf borderId="0" fillId="7" fontId="10" numFmtId="0" xfId="0" applyAlignment="1" applyFont="1">
      <alignment horizontal="center" readingOrder="0" shrinkToFit="0" vertical="center" wrapText="1"/>
    </xf>
    <xf borderId="0" fillId="0" fontId="3" numFmtId="0" xfId="0" applyAlignment="1" applyFont="1">
      <alignment shrinkToFit="0" wrapText="1"/>
    </xf>
    <xf borderId="0" fillId="0" fontId="3" numFmtId="3" xfId="0" applyAlignment="1" applyFont="1" applyNumberFormat="1">
      <alignment horizontal="center" vertical="center"/>
    </xf>
    <xf borderId="0" fillId="0" fontId="3" numFmtId="4" xfId="0" applyAlignment="1" applyFont="1" applyNumberFormat="1">
      <alignment horizontal="right" vertical="center"/>
    </xf>
    <xf borderId="0" fillId="0" fontId="3" numFmtId="0" xfId="0" applyAlignment="1" applyFont="1">
      <alignment horizontal="right" vertical="center"/>
    </xf>
    <xf borderId="0" fillId="0" fontId="3" numFmtId="164" xfId="0" applyAlignment="1" applyFont="1" applyNumberFormat="1">
      <alignment horizontal="center" vertical="center"/>
    </xf>
    <xf borderId="0" fillId="0" fontId="3" numFmtId="165" xfId="0" applyAlignment="1" applyFont="1" applyNumberFormat="1">
      <alignment horizontal="center" vertical="center"/>
    </xf>
    <xf borderId="0" fillId="0" fontId="3" numFmtId="0" xfId="0" applyFont="1"/>
    <xf borderId="0" fillId="0" fontId="11" numFmtId="0" xfId="0" applyFont="1"/>
    <xf borderId="0" fillId="0" fontId="12" numFmtId="0" xfId="0" applyAlignment="1" applyFont="1">
      <alignment vertical="center"/>
    </xf>
    <xf borderId="1" fillId="8" fontId="12" numFmtId="0" xfId="0" applyAlignment="1" applyBorder="1" applyFill="1" applyFont="1">
      <alignment readingOrder="0" vertical="center"/>
    </xf>
    <xf borderId="2" fillId="0" fontId="11" numFmtId="0" xfId="0" applyAlignment="1" applyBorder="1" applyFont="1">
      <alignment readingOrder="0"/>
    </xf>
    <xf borderId="2" fillId="0" fontId="11" numFmtId="0" xfId="0" applyBorder="1" applyFont="1"/>
    <xf borderId="2" fillId="0" fontId="11" numFmtId="0" xfId="0" applyAlignment="1" applyBorder="1" applyFont="1">
      <alignment readingOrder="0" shrinkToFit="0" wrapText="1"/>
    </xf>
    <xf borderId="2" fillId="0" fontId="11" numFmtId="0" xfId="0" applyAlignment="1" applyBorder="1" applyFont="1">
      <alignment shrinkToFit="0" wrapText="1"/>
    </xf>
    <xf borderId="0" fillId="0" fontId="11" numFmtId="0" xfId="0" applyAlignment="1" applyFont="1">
      <alignment readingOrder="0"/>
    </xf>
    <xf borderId="3" fillId="0" fontId="11" numFmtId="0" xfId="0" applyBorder="1"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9" fontId="3" numFmtId="0" xfId="0" applyAlignment="1" applyFill="1" applyFont="1">
      <alignment readingOrder="0"/>
    </xf>
    <xf borderId="0" fillId="10" fontId="3" numFmtId="0" xfId="0" applyAlignment="1" applyFill="1" applyFont="1">
      <alignment readingOrder="0"/>
    </xf>
    <xf borderId="0" fillId="0" fontId="3" numFmtId="0" xfId="0" applyAlignment="1" applyFont="1">
      <alignment horizontal="right" readingOrder="0"/>
    </xf>
    <xf borderId="0" fillId="0" fontId="3" numFmtId="165" xfId="0" applyAlignment="1" applyFont="1" applyNumberFormat="1">
      <alignment horizontal="right" readingOrder="0"/>
    </xf>
    <xf borderId="0" fillId="0" fontId="3" numFmtId="166" xfId="0" applyAlignment="1" applyFont="1" applyNumberFormat="1">
      <alignment horizontal="right" readingOrder="0"/>
    </xf>
    <xf borderId="0" fillId="0" fontId="3" numFmtId="164" xfId="0" applyAlignment="1" applyFont="1" applyNumberFormat="1">
      <alignment horizontal="right" readingOrder="0"/>
    </xf>
    <xf borderId="0" fillId="0" fontId="3" numFmtId="167" xfId="0" applyAlignment="1" applyFont="1" applyNumberFormat="1">
      <alignment horizontal="right" readingOrder="0"/>
    </xf>
    <xf borderId="0" fillId="11" fontId="1" numFmtId="0" xfId="0" applyAlignment="1" applyFill="1" applyFont="1">
      <alignment horizontal="center" readingOrder="0"/>
    </xf>
    <xf borderId="0" fillId="11" fontId="2" numFmtId="0" xfId="0" applyAlignment="1" applyFont="1">
      <alignment horizontal="center" readingOrder="0"/>
    </xf>
    <xf borderId="0" fillId="0" fontId="2" numFmtId="166" xfId="0" applyAlignment="1" applyFont="1" applyNumberForma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POPULATION</a:t>
            </a:r>
          </a:p>
        </c:rich>
      </c:tx>
      <c:overlay val="0"/>
    </c:title>
    <c:plotArea>
      <c:layout/>
      <c:barChart>
        <c:barDir val="col"/>
        <c:ser>
          <c:idx val="0"/>
          <c:order val="0"/>
          <c:spPr>
            <a:solidFill>
              <a:schemeClr val="accent1"/>
            </a:solidFill>
            <a:ln cmpd="sng">
              <a:solidFill>
                <a:srgbClr val="000000"/>
              </a:solidFill>
            </a:ln>
          </c:spPr>
          <c:val>
            <c:numRef>
              <c:f>GraphiquesDessais!$H$5:$H$20</c:f>
              <c:numCache/>
            </c:numRef>
          </c:val>
        </c:ser>
        <c:axId val="209292081"/>
        <c:axId val="1635760508"/>
      </c:barChart>
      <c:catAx>
        <c:axId val="2092920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5760508"/>
      </c:catAx>
      <c:valAx>
        <c:axId val="16357605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29208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PIB</a:t>
            </a:r>
          </a:p>
        </c:rich>
      </c:tx>
      <c:overlay val="0"/>
    </c:title>
    <c:plotArea>
      <c:layout/>
      <c:lineChart>
        <c:varyColors val="0"/>
        <c:ser>
          <c:idx val="0"/>
          <c:order val="0"/>
          <c:spPr>
            <a:ln cmpd="sng">
              <a:solidFill>
                <a:srgbClr val="4285F4"/>
              </a:solidFill>
            </a:ln>
          </c:spPr>
          <c:marker>
            <c:symbol val="none"/>
          </c:marker>
          <c:cat>
            <c:strRef>
              <c:f>GraphiquesDessais!$B$5:$B$20</c:f>
            </c:strRef>
          </c:cat>
          <c:val>
            <c:numRef>
              <c:f>GraphiquesDessais!$O$5:$O$20</c:f>
              <c:numCache/>
            </c:numRef>
          </c:val>
          <c:smooth val="0"/>
        </c:ser>
        <c:axId val="979150522"/>
        <c:axId val="569154029"/>
      </c:lineChart>
      <c:catAx>
        <c:axId val="9791505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9154029"/>
      </c:catAx>
      <c:valAx>
        <c:axId val="569154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915052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DEPENSES</a:t>
            </a:r>
          </a:p>
        </c:rich>
      </c:tx>
      <c:overlay val="0"/>
    </c:title>
    <c:plotArea>
      <c:layout/>
      <c:lineChart>
        <c:varyColors val="0"/>
        <c:ser>
          <c:idx val="0"/>
          <c:order val="0"/>
          <c:spPr>
            <a:ln cmpd="sng">
              <a:solidFill>
                <a:srgbClr val="4285F4"/>
              </a:solidFill>
            </a:ln>
          </c:spPr>
          <c:marker>
            <c:symbol val="none"/>
          </c:marker>
          <c:cat>
            <c:strRef>
              <c:f>GraphiquesDessais!$B$5:$B$20</c:f>
            </c:strRef>
          </c:cat>
          <c:val>
            <c:numRef>
              <c:f>GraphiquesDessais!$P$5:$P$20</c:f>
              <c:numCache/>
            </c:numRef>
          </c:val>
          <c:smooth val="0"/>
        </c:ser>
        <c:axId val="296499105"/>
        <c:axId val="29671231"/>
      </c:lineChart>
      <c:catAx>
        <c:axId val="296499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671231"/>
      </c:catAx>
      <c:valAx>
        <c:axId val="296712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6499105"/>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714375</xdr:colOff>
      <xdr:row>20</xdr:row>
      <xdr:rowOff>152400</xdr:rowOff>
    </xdr:from>
    <xdr:ext cx="4981575" cy="25812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276225</xdr:colOff>
      <xdr:row>20</xdr:row>
      <xdr:rowOff>152400</xdr:rowOff>
    </xdr:from>
    <xdr:ext cx="4752975" cy="2581275"/>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76200</xdr:colOff>
      <xdr:row>20</xdr:row>
      <xdr:rowOff>152400</xdr:rowOff>
    </xdr:from>
    <xdr:ext cx="5086350" cy="25812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0</xdr:row>
      <xdr:rowOff>66675</xdr:rowOff>
    </xdr:from>
    <xdr:ext cx="9963150" cy="2876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123825</xdr:colOff>
      <xdr:row>0</xdr:row>
      <xdr:rowOff>66675</xdr:rowOff>
    </xdr:from>
    <xdr:ext cx="9715500" cy="87249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342900</xdr:colOff>
      <xdr:row>15</xdr:row>
      <xdr:rowOff>95250</xdr:rowOff>
    </xdr:from>
    <xdr:ext cx="9963150" cy="56578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kaggle.com/datasets/iamsouravbanerjee/world-population-dataset" TargetMode="External"/><Relationship Id="rId2" Type="http://schemas.openxmlformats.org/officeDocument/2006/relationships/hyperlink" Target="https://www.kaggle.com/datasets/kumarajarshi/life-expectancy-who"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6.63"/>
    <col customWidth="1" min="5" max="5" width="28.38"/>
    <col customWidth="1" min="6" max="6" width="17.63"/>
    <col customWidth="1" min="13" max="13" width="14.13"/>
    <col customWidth="1" min="14" max="14" width="24.0"/>
    <col customWidth="1" min="15" max="16" width="14.13"/>
  </cols>
  <sheetData>
    <row r="1">
      <c r="A1" s="1" t="s">
        <v>0</v>
      </c>
      <c r="B1" s="1" t="s">
        <v>1</v>
      </c>
      <c r="C1" s="1" t="s">
        <v>2</v>
      </c>
      <c r="D1" s="1" t="s">
        <v>3</v>
      </c>
      <c r="E1" s="1" t="s">
        <v>4</v>
      </c>
      <c r="F1" s="1" t="s">
        <v>5</v>
      </c>
      <c r="G1" s="1" t="s">
        <v>6</v>
      </c>
      <c r="H1" s="2" t="s">
        <v>7</v>
      </c>
      <c r="I1" s="1" t="s">
        <v>8</v>
      </c>
      <c r="J1" s="1" t="s">
        <v>7</v>
      </c>
      <c r="K1" s="1" t="s">
        <v>9</v>
      </c>
      <c r="L1" s="1" t="s">
        <v>10</v>
      </c>
      <c r="M1" s="1" t="s">
        <v>11</v>
      </c>
      <c r="N1" s="1" t="s">
        <v>12</v>
      </c>
    </row>
    <row r="2">
      <c r="A2" s="3">
        <f>VLOOKUP(Life_expectancy.csv!A2,Base!$A$2:$B$235,2,FALSE)</f>
        <v>36</v>
      </c>
      <c r="B2" s="4">
        <v>2015.0</v>
      </c>
      <c r="C2" s="4">
        <f>VLOOKUP(VLOOKUP(A2,tabWorldPop,3,FALSE),Base!$D$2:$E$8,2,FALSE)</f>
        <v>1</v>
      </c>
      <c r="D2" s="4" t="s">
        <v>13</v>
      </c>
      <c r="E2" s="4" t="s">
        <v>14</v>
      </c>
      <c r="F2" s="4" t="s">
        <v>15</v>
      </c>
      <c r="G2" s="4" t="s">
        <v>16</v>
      </c>
      <c r="H2" s="4">
        <v>3.3736494E7</v>
      </c>
      <c r="I2" s="5">
        <v>45667.0</v>
      </c>
      <c r="J2" s="6">
        <f>IF(OR(B2=2000, B2=2010, B2=2015),VLOOKUP(A2,tabWorldPop,IF(B2=2000,8,IF(B2=2010,7,6)),FALSE),"")</f>
        <v>33753499</v>
      </c>
      <c r="K2" s="6">
        <f>IF(J2="","", VLOOKUP(A2,tabWorldPop,12,FALSE))</f>
        <v>652230</v>
      </c>
      <c r="L2" s="6" t="str">
        <f>IF(K2="","",VLOOKUP(A2,tabWorldPop,13,FALSE))</f>
        <v>63.0587</v>
      </c>
      <c r="M2" s="7">
        <f>IF(K2="","",VLOOKUP(A2,tabWorldPop,14,FALSE))</f>
        <v>-600091</v>
      </c>
      <c r="N2" s="6" t="str">
        <f>IF(K2="","",VLOOKUP(A2,tabWorldPop,15,FALSE))</f>
        <v>0.52</v>
      </c>
    </row>
    <row r="3">
      <c r="A3" s="3">
        <f>VLOOKUP(Life_expectancy.csv!A3,Base!$A$2:$B$235,2,FALSE)</f>
        <v>36</v>
      </c>
      <c r="B3" s="4">
        <v>2014.0</v>
      </c>
      <c r="C3" s="4">
        <f>VLOOKUP(VLOOKUP(A3,tabWorldPop,3,FALSE),Base!$D$2:$E$8,2,FALSE)</f>
        <v>1</v>
      </c>
      <c r="D3" s="4" t="s">
        <v>13</v>
      </c>
      <c r="E3" s="4" t="s">
        <v>17</v>
      </c>
      <c r="F3" s="4" t="s">
        <v>18</v>
      </c>
      <c r="G3" s="4" t="s">
        <v>19</v>
      </c>
      <c r="H3" s="8">
        <v>3.27582E7</v>
      </c>
      <c r="I3" s="4">
        <v>10.0</v>
      </c>
      <c r="J3" s="6" t="str">
        <f>IF(OR(B3=2000, B3=2010, B3=2015),VLOOKUP(A3,tabWorldPop,IF(B3=2000,8,IF(B3=2010,7,6)),FALSE),"")</f>
        <v/>
      </c>
      <c r="K3" s="6" t="str">
        <f>IF(J3="","", VLOOKUP(A3,tabWorldPop,12,FALSE))</f>
        <v/>
      </c>
      <c r="L3" s="6" t="str">
        <f>IF(K3="","",VLOOKUP(A3,tabWorldPop,13,FALSE))</f>
        <v/>
      </c>
      <c r="M3" s="6" t="str">
        <f>IF(K3="","",VLOOKUP(A3,tabWorldPop,14,FALSE))</f>
        <v/>
      </c>
      <c r="N3" s="6" t="str">
        <f>IF(K3="","",VLOOKUP(A3,tabWorldPop,15,FALSE))</f>
        <v/>
      </c>
    </row>
    <row r="4">
      <c r="A4" s="3">
        <f>VLOOKUP(Life_expectancy.csv!A4,Base!$A$2:$B$235,2,FALSE)</f>
        <v>36</v>
      </c>
      <c r="B4" s="4">
        <v>2013.0</v>
      </c>
      <c r="C4" s="4">
        <f>VLOOKUP(VLOOKUP(A4,tabWorldPop,3,FALSE),Base!$D$2:$E$8,2,FALSE)</f>
        <v>1</v>
      </c>
      <c r="D4" s="4" t="s">
        <v>13</v>
      </c>
      <c r="E4" s="4" t="s">
        <v>20</v>
      </c>
      <c r="F4" s="4" t="s">
        <v>21</v>
      </c>
      <c r="G4" s="4" t="s">
        <v>22</v>
      </c>
      <c r="H4" s="4">
        <v>3.1731688E7</v>
      </c>
      <c r="I4" s="5">
        <v>45909.0</v>
      </c>
      <c r="J4" s="6" t="str">
        <f>IF(OR(B4=2000, B4=2010, B4=2015),VLOOKUP(A4,tabWorldPop,IF(B4=2000,8,IF(B4=2010,7,6)),FALSE),"")</f>
        <v/>
      </c>
      <c r="K4" s="6" t="str">
        <f>IF(J4="","", VLOOKUP(A4,tabWorldPop,12,FALSE))</f>
        <v/>
      </c>
      <c r="L4" s="6" t="str">
        <f>IF(K4="","",VLOOKUP(A4,tabWorldPop,13,FALSE))</f>
        <v/>
      </c>
      <c r="M4" s="6" t="str">
        <f>IF(K4="","",VLOOKUP(A4,tabWorldPop,14,FALSE))</f>
        <v/>
      </c>
      <c r="N4" s="6" t="str">
        <f>IF(K4="","",VLOOKUP(A4,tabWorldPop,15,FALSE))</f>
        <v/>
      </c>
    </row>
    <row r="5">
      <c r="A5" s="3">
        <f>VLOOKUP(Life_expectancy.csv!A5,Base!$A$2:$B$235,2,FALSE)</f>
        <v>36</v>
      </c>
      <c r="B5" s="4">
        <v>2012.0</v>
      </c>
      <c r="C5" s="4">
        <f>VLOOKUP(VLOOKUP(A5,tabWorldPop,3,FALSE),Base!$D$2:$E$8,2,FALSE)</f>
        <v>1</v>
      </c>
      <c r="D5" s="4" t="s">
        <v>13</v>
      </c>
      <c r="E5" s="4" t="s">
        <v>23</v>
      </c>
      <c r="F5" s="4" t="s">
        <v>24</v>
      </c>
      <c r="G5" s="4" t="s">
        <v>25</v>
      </c>
      <c r="H5" s="8">
        <v>3.696958E7</v>
      </c>
      <c r="I5" s="5">
        <v>45878.0</v>
      </c>
      <c r="J5" s="6" t="str">
        <f>IF(OR(B5=2000, B5=2010, B5=2015),VLOOKUP(A5,tabWorldPop,IF(B5=2000,8,IF(B5=2010,7,6)),FALSE),"")</f>
        <v/>
      </c>
      <c r="K5" s="6" t="str">
        <f>IF(J5="","", VLOOKUP(A5,tabWorldPop,12,FALSE))</f>
        <v/>
      </c>
      <c r="L5" s="6" t="str">
        <f>IF(K5="","",VLOOKUP(A5,tabWorldPop,13,FALSE))</f>
        <v/>
      </c>
      <c r="M5" s="6" t="str">
        <f>IF(K5="","",VLOOKUP(A5,tabWorldPop,14,FALSE))</f>
        <v/>
      </c>
      <c r="N5" s="6" t="str">
        <f>IF(K5="","",VLOOKUP(A5,tabWorldPop,15,FALSE))</f>
        <v/>
      </c>
    </row>
    <row r="6">
      <c r="A6" s="3">
        <f>VLOOKUP(Life_expectancy.csv!A6,Base!$A$2:$B$235,2,FALSE)</f>
        <v>36</v>
      </c>
      <c r="B6" s="4">
        <v>2011.0</v>
      </c>
      <c r="C6" s="4">
        <f>VLOOKUP(VLOOKUP(A6,tabWorldPop,3,FALSE),Base!$D$2:$E$8,2,FALSE)</f>
        <v>1</v>
      </c>
      <c r="D6" s="4" t="s">
        <v>13</v>
      </c>
      <c r="E6" s="4" t="s">
        <v>26</v>
      </c>
      <c r="F6" s="4" t="s">
        <v>27</v>
      </c>
      <c r="G6" s="4" t="s">
        <v>28</v>
      </c>
      <c r="H6" s="8">
        <v>2.978599E7</v>
      </c>
      <c r="I6" s="5">
        <v>45786.0</v>
      </c>
      <c r="J6" s="6" t="str">
        <f>IF(OR(B6=2000, B6=2010, B6=2015),VLOOKUP(A6,tabWorldPop,IF(B6=2000,8,IF(B6=2010,7,6)),FALSE),"")</f>
        <v/>
      </c>
      <c r="K6" s="6" t="str">
        <f>IF(J6="","", VLOOKUP(A6,tabWorldPop,12,FALSE))</f>
        <v/>
      </c>
      <c r="L6" s="6" t="str">
        <f>IF(K6="","",VLOOKUP(A6,tabWorldPop,13,FALSE))</f>
        <v/>
      </c>
      <c r="M6" s="6" t="str">
        <f>IF(K6="","",VLOOKUP(A6,tabWorldPop,14,FALSE))</f>
        <v/>
      </c>
      <c r="N6" s="6" t="str">
        <f>IF(K6="","",VLOOKUP(A6,tabWorldPop,15,FALSE))</f>
        <v/>
      </c>
    </row>
    <row r="7">
      <c r="A7" s="3">
        <f>VLOOKUP(Life_expectancy.csv!A7,Base!$A$2:$B$235,2,FALSE)</f>
        <v>36</v>
      </c>
      <c r="B7" s="4">
        <v>2010.0</v>
      </c>
      <c r="C7" s="4">
        <f>VLOOKUP(VLOOKUP(A7,tabWorldPop,3,FALSE),Base!$D$2:$E$8,2,FALSE)</f>
        <v>1</v>
      </c>
      <c r="D7" s="4" t="s">
        <v>13</v>
      </c>
      <c r="E7" s="4" t="s">
        <v>29</v>
      </c>
      <c r="F7" s="5">
        <v>45697.0</v>
      </c>
      <c r="G7" s="4" t="s">
        <v>30</v>
      </c>
      <c r="H7" s="8">
        <v>2.883167E7</v>
      </c>
      <c r="I7" s="5">
        <v>45697.0</v>
      </c>
      <c r="J7" s="6">
        <f>IF(OR(B7=2000, B7=2010, B7=2015),VLOOKUP(A7,tabWorldPop,IF(B7=2000,8,IF(B7=2010,7,6)),FALSE),"")</f>
        <v>28189672</v>
      </c>
      <c r="K7" s="6">
        <f>IF(J7="","", VLOOKUP(A7,tabWorldPop,12,FALSE))</f>
        <v>652230</v>
      </c>
      <c r="L7" s="6" t="str">
        <f>IF(K7="","",VLOOKUP(A7,tabWorldPop,13,FALSE))</f>
        <v>63.0587</v>
      </c>
      <c r="M7" s="7">
        <f>IF(K7="","",VLOOKUP(A7,tabWorldPop,14,FALSE))</f>
        <v>-600091</v>
      </c>
      <c r="N7" s="6" t="str">
        <f>IF(K7="","",VLOOKUP(A7,tabWorldPop,15,FALSE))</f>
        <v>0.52</v>
      </c>
    </row>
    <row r="8">
      <c r="A8" s="3">
        <f>VLOOKUP(Life_expectancy.csv!A8,Base!$A$2:$B$235,2,FALSE)</f>
        <v>36</v>
      </c>
      <c r="B8" s="4">
        <v>2009.0</v>
      </c>
      <c r="C8" s="4">
        <f>VLOOKUP(VLOOKUP(A8,tabWorldPop,3,FALSE),Base!$D$2:$E$8,2,FALSE)</f>
        <v>1</v>
      </c>
      <c r="D8" s="4" t="s">
        <v>13</v>
      </c>
      <c r="E8" s="4" t="s">
        <v>31</v>
      </c>
      <c r="F8" s="4" t="s">
        <v>32</v>
      </c>
      <c r="G8" s="4" t="s">
        <v>33</v>
      </c>
      <c r="H8" s="8">
        <v>2.84331E7</v>
      </c>
      <c r="I8" s="5">
        <v>45908.0</v>
      </c>
      <c r="J8" s="6" t="str">
        <f>IF(OR(B8=2000, B8=2010, B8=2015),VLOOKUP(A8,tabWorldPop,IF(B8=2000,8,IF(B8=2010,7,6)),FALSE),"")</f>
        <v/>
      </c>
      <c r="K8" s="9"/>
      <c r="L8" s="6" t="str">
        <f>IF(K8="","",VLOOKUP(A8,tabWorldPop,13,FALSE))</f>
        <v/>
      </c>
      <c r="M8" s="6" t="str">
        <f>IF(K8="","",VLOOKUP(A8,tabWorldPop,14,FALSE))</f>
        <v/>
      </c>
      <c r="N8" s="6" t="str">
        <f>IF(K8="","",VLOOKUP(A8,tabWorldPop,15,FALSE))</f>
        <v/>
      </c>
    </row>
    <row r="9">
      <c r="A9" s="3">
        <f>VLOOKUP(Life_expectancy.csv!A9,Base!$A$2:$B$235,2,FALSE)</f>
        <v>36</v>
      </c>
      <c r="B9" s="4">
        <v>2008.0</v>
      </c>
      <c r="C9" s="4">
        <f>VLOOKUP(VLOOKUP(A9,tabWorldPop,3,FALSE),Base!$D$2:$E$8,2,FALSE)</f>
        <v>1</v>
      </c>
      <c r="D9" s="4" t="s">
        <v>13</v>
      </c>
      <c r="E9" s="4" t="s">
        <v>34</v>
      </c>
      <c r="F9" s="4" t="s">
        <v>35</v>
      </c>
      <c r="G9" s="4" t="s">
        <v>36</v>
      </c>
      <c r="H9" s="8">
        <v>2.729431E7</v>
      </c>
      <c r="I9" s="5">
        <v>45846.0</v>
      </c>
      <c r="J9" s="6" t="str">
        <f>IF(OR(B9=2000, B9=2010, B9=2015),VLOOKUP(A9,tabWorldPop,IF(B9=2000,8,IF(B9=2010,7,6)),FALSE),"")</f>
        <v/>
      </c>
      <c r="K9" s="6" t="str">
        <f>IF(J9="","", VLOOKUP(A9,tabWorldPop,12,FALSE))</f>
        <v/>
      </c>
      <c r="L9" s="6" t="str">
        <f>IF(K9="","",VLOOKUP(A9,tabWorldPop,13,FALSE))</f>
        <v/>
      </c>
      <c r="M9" s="6" t="str">
        <f>IF(K9="","",VLOOKUP(A9,tabWorldPop,14,FALSE))</f>
        <v/>
      </c>
      <c r="N9" s="6" t="str">
        <f>IF(K9="","",VLOOKUP(A9,tabWorldPop,15,FALSE))</f>
        <v/>
      </c>
    </row>
    <row r="10">
      <c r="A10" s="3">
        <f>VLOOKUP(Life_expectancy.csv!A10,Base!$A$2:$B$235,2,FALSE)</f>
        <v>36</v>
      </c>
      <c r="B10" s="4">
        <v>2007.0</v>
      </c>
      <c r="C10" s="4">
        <f>VLOOKUP(VLOOKUP(A10,tabWorldPop,3,FALSE),Base!$D$2:$E$8,2,FALSE)</f>
        <v>1</v>
      </c>
      <c r="D10" s="4" t="s">
        <v>13</v>
      </c>
      <c r="E10" s="4" t="s">
        <v>37</v>
      </c>
      <c r="F10" s="4" t="s">
        <v>38</v>
      </c>
      <c r="G10" s="4" t="s">
        <v>39</v>
      </c>
      <c r="H10" s="8">
        <v>2.6616792E7</v>
      </c>
      <c r="I10" s="5">
        <v>45755.0</v>
      </c>
      <c r="J10" s="6" t="str">
        <f>IF(OR(B10=2000, B10=2010, B10=2015),VLOOKUP(A10,tabWorldPop,IF(B10=2000,8,IF(B10=2010,7,6)),FALSE),"")</f>
        <v/>
      </c>
      <c r="K10" s="6" t="str">
        <f>IF(J10="","", VLOOKUP(A10,tabWorldPop,12,FALSE))</f>
        <v/>
      </c>
      <c r="L10" s="6" t="str">
        <f>IF(K10="","",VLOOKUP(A10,tabWorldPop,13,FALSE))</f>
        <v/>
      </c>
      <c r="M10" s="6" t="str">
        <f>IF(K10="","",VLOOKUP(A10,tabWorldPop,14,FALSE))</f>
        <v/>
      </c>
      <c r="N10" s="6" t="str">
        <f>IF(K10="","",VLOOKUP(A10,tabWorldPop,15,FALSE))</f>
        <v/>
      </c>
    </row>
    <row r="11">
      <c r="A11" s="3">
        <f>VLOOKUP(Life_expectancy.csv!A11,Base!$A$2:$B$235,2,FALSE)</f>
        <v>36</v>
      </c>
      <c r="B11" s="4">
        <v>2006.0</v>
      </c>
      <c r="C11" s="4">
        <f>VLOOKUP(VLOOKUP(A11,tabWorldPop,3,FALSE),Base!$D$2:$E$8,2,FALSE)</f>
        <v>1</v>
      </c>
      <c r="D11" s="4" t="s">
        <v>13</v>
      </c>
      <c r="E11" s="4" t="s">
        <v>40</v>
      </c>
      <c r="F11" s="4" t="s">
        <v>41</v>
      </c>
      <c r="G11" s="4" t="s">
        <v>42</v>
      </c>
      <c r="H11" s="8">
        <v>2.589345E7</v>
      </c>
      <c r="I11" s="5">
        <v>45665.0</v>
      </c>
      <c r="J11" s="6" t="str">
        <f>IF(OR(B11=2000, B11=2010, B11=2015),VLOOKUP(A11,tabWorldPop,IF(B11=2000,8,IF(B11=2010,7,6)),FALSE),"")</f>
        <v/>
      </c>
      <c r="K11" s="6" t="str">
        <f>IF(J11="","", VLOOKUP(A11,tabWorldPop,12,FALSE))</f>
        <v/>
      </c>
      <c r="L11" s="6" t="str">
        <f>IF(K11="","",VLOOKUP(A11,tabWorldPop,13,FALSE))</f>
        <v/>
      </c>
      <c r="M11" s="6" t="str">
        <f>IF(K11="","",VLOOKUP(A11,tabWorldPop,14,FALSE))</f>
        <v/>
      </c>
      <c r="N11" s="6" t="str">
        <f>IF(K11="","",VLOOKUP(A11,tabWorldPop,15,FALSE))</f>
        <v/>
      </c>
    </row>
    <row r="12">
      <c r="A12" s="3">
        <f>VLOOKUP(Life_expectancy.csv!A12,Base!$A$2:$B$235,2,FALSE)</f>
        <v>36</v>
      </c>
      <c r="B12" s="4">
        <v>2005.0</v>
      </c>
      <c r="C12" s="4">
        <f>VLOOKUP(VLOOKUP(A12,tabWorldPop,3,FALSE),Base!$D$2:$E$8,2,FALSE)</f>
        <v>1</v>
      </c>
      <c r="D12" s="4" t="s">
        <v>13</v>
      </c>
      <c r="E12" s="4" t="s">
        <v>43</v>
      </c>
      <c r="F12" s="5">
        <v>45846.0</v>
      </c>
      <c r="G12" s="4" t="s">
        <v>44</v>
      </c>
      <c r="H12" s="8">
        <v>2.57798E7</v>
      </c>
      <c r="I12" s="5">
        <v>45907.0</v>
      </c>
      <c r="J12" s="6" t="str">
        <f>IF(OR(B12=2000, B12=2010, B12=2015),VLOOKUP(A12,tabWorldPop,IF(B12=2000,8,IF(B12=2010,7,6)),FALSE),"")</f>
        <v/>
      </c>
      <c r="K12" s="6" t="str">
        <f>IF(J12="","", VLOOKUP(A12,tabWorldPop,12,FALSE))</f>
        <v/>
      </c>
      <c r="L12" s="6" t="str">
        <f>IF(K12="","",VLOOKUP(A12,tabWorldPop,13,FALSE))</f>
        <v/>
      </c>
      <c r="M12" s="6" t="str">
        <f>IF(K12="","",VLOOKUP(A12,tabWorldPop,14,FALSE))</f>
        <v/>
      </c>
      <c r="N12" s="6" t="str">
        <f>IF(K12="","",VLOOKUP(A12,tabWorldPop,15,FALSE))</f>
        <v/>
      </c>
    </row>
    <row r="13">
      <c r="A13" s="3">
        <f>VLOOKUP(Life_expectancy.csv!A13,Base!$A$2:$B$235,2,FALSE)</f>
        <v>36</v>
      </c>
      <c r="B13" s="4">
        <v>2004.0</v>
      </c>
      <c r="C13" s="4">
        <f>VLOOKUP(VLOOKUP(A13,tabWorldPop,3,FALSE),Base!$D$2:$E$8,2,FALSE)</f>
        <v>1</v>
      </c>
      <c r="D13" s="4" t="s">
        <v>13</v>
      </c>
      <c r="E13" s="4" t="s">
        <v>45</v>
      </c>
      <c r="F13" s="4" t="s">
        <v>46</v>
      </c>
      <c r="G13" s="4" t="s">
        <v>47</v>
      </c>
      <c r="H13" s="8">
        <v>2.4118979E7</v>
      </c>
      <c r="I13" s="5">
        <v>45875.0</v>
      </c>
      <c r="J13" s="6" t="str">
        <f>IF(OR(B13=2000, B13=2010, B13=2015),VLOOKUP(A13,tabWorldPop,IF(B13=2000,8,IF(B13=2010,7,6)),FALSE),"")</f>
        <v/>
      </c>
      <c r="K13" s="6" t="str">
        <f>IF(J13="","", VLOOKUP(A13,tabWorldPop,12,FALSE))</f>
        <v/>
      </c>
      <c r="L13" s="6" t="str">
        <f>IF(K13="","",VLOOKUP(A13,tabWorldPop,13,FALSE))</f>
        <v/>
      </c>
      <c r="M13" s="6" t="str">
        <f>IF(K13="","",VLOOKUP(A13,tabWorldPop,14,FALSE))</f>
        <v/>
      </c>
      <c r="N13" s="6" t="str">
        <f>IF(K13="","",VLOOKUP(A13,tabWorldPop,15,FALSE))</f>
        <v/>
      </c>
    </row>
    <row r="14">
      <c r="A14" s="3">
        <f>VLOOKUP(Life_expectancy.csv!A14,Base!$A$2:$B$235,2,FALSE)</f>
        <v>36</v>
      </c>
      <c r="B14" s="4">
        <v>2003.0</v>
      </c>
      <c r="C14" s="4">
        <f>VLOOKUP(VLOOKUP(A14,tabWorldPop,3,FALSE),Base!$D$2:$E$8,2,FALSE)</f>
        <v>1</v>
      </c>
      <c r="D14" s="4" t="s">
        <v>13</v>
      </c>
      <c r="E14" s="4" t="s">
        <v>48</v>
      </c>
      <c r="F14" s="4" t="s">
        <v>49</v>
      </c>
      <c r="G14" s="4" t="s">
        <v>50</v>
      </c>
      <c r="H14" s="8">
        <v>2.364851E7</v>
      </c>
      <c r="I14" s="5">
        <v>45783.0</v>
      </c>
      <c r="J14" s="6" t="str">
        <f>IF(OR(B14=2000, B14=2010, B14=2015),VLOOKUP(A14,tabWorldPop,IF(B14=2000,8,IF(B14=2010,7,6)),FALSE),"")</f>
        <v/>
      </c>
      <c r="K14" s="6" t="str">
        <f>IF(J14="","", VLOOKUP(A14,tabWorldPop,12,FALSE))</f>
        <v/>
      </c>
      <c r="L14" s="6" t="str">
        <f>IF(K14="","",VLOOKUP(A14,tabWorldPop,13,FALSE))</f>
        <v/>
      </c>
      <c r="M14" s="6" t="str">
        <f>IF(K14="","",VLOOKUP(A14,tabWorldPop,14,FALSE))</f>
        <v/>
      </c>
      <c r="N14" s="6" t="str">
        <f>IF(K14="","",VLOOKUP(A14,tabWorldPop,15,FALSE))</f>
        <v/>
      </c>
    </row>
    <row r="15">
      <c r="A15" s="3">
        <f>VLOOKUP(Life_expectancy.csv!A15,Base!$A$2:$B$235,2,FALSE)</f>
        <v>36</v>
      </c>
      <c r="B15" s="4">
        <v>2002.0</v>
      </c>
      <c r="C15" s="4">
        <f>VLOOKUP(VLOOKUP(A15,tabWorldPop,3,FALSE),Base!$D$2:$E$8,2,FALSE)</f>
        <v>1</v>
      </c>
      <c r="D15" s="4" t="s">
        <v>13</v>
      </c>
      <c r="E15" s="4" t="s">
        <v>51</v>
      </c>
      <c r="F15" s="4" t="s">
        <v>52</v>
      </c>
      <c r="G15" s="4" t="s">
        <v>53</v>
      </c>
      <c r="H15" s="8">
        <v>2.1979923E7</v>
      </c>
      <c r="I15" s="5">
        <v>45694.0</v>
      </c>
      <c r="J15" s="6" t="str">
        <f>IF(OR(B15=2000, B15=2010, B15=2015),VLOOKUP(A15,tabWorldPop,IF(B15=2000,8,IF(B15=2010,7,6)),FALSE),"")</f>
        <v/>
      </c>
      <c r="K15" s="6" t="str">
        <f>IF(J15="","", VLOOKUP(A15,tabWorldPop,12,FALSE))</f>
        <v/>
      </c>
      <c r="L15" s="6" t="str">
        <f>IF(K15="","",VLOOKUP(A15,tabWorldPop,13,FALSE))</f>
        <v/>
      </c>
      <c r="M15" s="6" t="str">
        <f>IF(K15="","",VLOOKUP(A15,tabWorldPop,14,FALSE))</f>
        <v/>
      </c>
      <c r="N15" s="6" t="str">
        <f>IF(K15="","",VLOOKUP(A15,tabWorldPop,15,FALSE))</f>
        <v/>
      </c>
    </row>
    <row r="16">
      <c r="A16" s="3">
        <f>VLOOKUP(Life_expectancy.csv!A16,Base!$A$2:$B$235,2,FALSE)</f>
        <v>36</v>
      </c>
      <c r="B16" s="4">
        <v>2001.0</v>
      </c>
      <c r="C16" s="4">
        <f>VLOOKUP(VLOOKUP(A16,tabWorldPop,3,FALSE),Base!$D$2:$E$8,2,FALSE)</f>
        <v>1</v>
      </c>
      <c r="D16" s="4" t="s">
        <v>13</v>
      </c>
      <c r="E16" s="4" t="s">
        <v>54</v>
      </c>
      <c r="F16" s="5">
        <v>45876.0</v>
      </c>
      <c r="G16" s="4" t="s">
        <v>55</v>
      </c>
      <c r="H16" s="8">
        <v>2.966463E7</v>
      </c>
      <c r="I16" s="5">
        <v>45905.0</v>
      </c>
      <c r="J16" s="6" t="str">
        <f>IF(OR(B16=2000, B16=2010, B16=2015),VLOOKUP(A16,tabWorldPop,IF(B16=2000,8,IF(B16=2010,7,6)),FALSE),"")</f>
        <v/>
      </c>
      <c r="K16" s="6" t="str">
        <f>IF(J16="","", VLOOKUP(A16,tabWorldPop,12,FALSE))</f>
        <v/>
      </c>
      <c r="L16" s="6" t="str">
        <f>IF(K16="","",VLOOKUP(A16,tabWorldPop,13,FALSE))</f>
        <v/>
      </c>
      <c r="M16" s="6" t="str">
        <f>IF(K16="","",VLOOKUP(A16,tabWorldPop,14,FALSE))</f>
        <v/>
      </c>
      <c r="N16" s="6" t="str">
        <f>IF(K16="","",VLOOKUP(A16,tabWorldPop,15,FALSE))</f>
        <v/>
      </c>
    </row>
    <row r="17">
      <c r="A17" s="3">
        <f>VLOOKUP(Life_expectancy.csv!A17,Base!$A$2:$B$235,2,FALSE)</f>
        <v>36</v>
      </c>
      <c r="B17" s="4">
        <v>2000.0</v>
      </c>
      <c r="C17" s="4">
        <f>VLOOKUP(VLOOKUP(A17,tabWorldPop,3,FALSE),Base!$D$2:$E$8,2,FALSE)</f>
        <v>1</v>
      </c>
      <c r="D17" s="4" t="s">
        <v>13</v>
      </c>
      <c r="E17" s="4" t="s">
        <v>56</v>
      </c>
      <c r="F17" s="5">
        <v>45696.0</v>
      </c>
      <c r="G17" s="4" t="s">
        <v>57</v>
      </c>
      <c r="H17" s="8">
        <v>2.93756E7</v>
      </c>
      <c r="I17" s="5">
        <v>45782.0</v>
      </c>
      <c r="J17" s="6">
        <f>IF(OR(B17=2000, B17=2010, B17=2015),VLOOKUP(A17,tabWorldPop,IF(B17=2000,8,IF(B17=2010,7,6)),FALSE),"")</f>
        <v>19542982</v>
      </c>
      <c r="K17" s="6">
        <f>IF(J17="","", VLOOKUP(A17,tabWorldPop,12,FALSE))</f>
        <v>652230</v>
      </c>
      <c r="L17" s="6" t="str">
        <f>IF(K17="","",VLOOKUP(A17,tabWorldPop,13,FALSE))</f>
        <v>63.0587</v>
      </c>
      <c r="M17" s="7">
        <f>IF(K17="","",VLOOKUP(A17,tabWorldPop,14,FALSE))</f>
        <v>-600091</v>
      </c>
      <c r="N17" s="6" t="str">
        <f>IF(K17="","",VLOOKUP(A17,tabWorldPop,15,FALSE))</f>
        <v>0.52</v>
      </c>
    </row>
    <row r="18">
      <c r="A18" s="3">
        <f>VLOOKUP(Life_expectancy.csv!A18,Base!$A$2:$B$235,2,FALSE)</f>
        <v>138</v>
      </c>
      <c r="B18" s="4">
        <v>2015.0</v>
      </c>
      <c r="C18" s="4">
        <f>VLOOKUP(VLOOKUP(A18,tabWorldPop,3,FALSE),Base!$D$2:$E$8,2,FALSE)</f>
        <v>2</v>
      </c>
      <c r="D18" s="4" t="s">
        <v>13</v>
      </c>
      <c r="E18" s="4" t="s">
        <v>58</v>
      </c>
      <c r="F18" s="4">
        <v>6.0</v>
      </c>
      <c r="G18" s="4" t="s">
        <v>59</v>
      </c>
      <c r="H18" s="8">
        <v>288730.0</v>
      </c>
      <c r="I18" s="5">
        <v>45702.0</v>
      </c>
      <c r="J18" s="6">
        <f>IF(OR(B18=2000, B18=2010, B18=2015),VLOOKUP(A18,tabWorldPop,IF(B18=2000,8,IF(B18=2010,7,6)),FALSE),"")</f>
        <v>2882481</v>
      </c>
      <c r="K18" s="6">
        <f>IF(J18="","", VLOOKUP(A18,tabWorldPop,12,FALSE))</f>
        <v>28748</v>
      </c>
      <c r="L18" s="6" t="str">
        <f>IF(K18="","",VLOOKUP(A18,tabWorldPop,13,FALSE))</f>
        <v>98.8702</v>
      </c>
      <c r="M18" s="6" t="str">
        <f>IF(K18="","",VLOOKUP(A18,tabWorldPop,14,FALSE))</f>
        <v>0.9957</v>
      </c>
      <c r="N18" s="6" t="str">
        <f>IF(K18="","",VLOOKUP(A18,tabWorldPop,15,FALSE))</f>
        <v>0.04</v>
      </c>
    </row>
    <row r="19">
      <c r="A19" s="3">
        <f>VLOOKUP(Life_expectancy.csv!A19,Base!$A$2:$B$235,2,FALSE)</f>
        <v>138</v>
      </c>
      <c r="B19" s="4">
        <v>2014.0</v>
      </c>
      <c r="C19" s="4">
        <f>VLOOKUP(VLOOKUP(A19,tabWorldPop,3,FALSE),Base!$D$2:$E$8,2,FALSE)</f>
        <v>2</v>
      </c>
      <c r="D19" s="4" t="s">
        <v>13</v>
      </c>
      <c r="E19" s="4" t="s">
        <v>60</v>
      </c>
      <c r="F19" s="4" t="s">
        <v>61</v>
      </c>
      <c r="G19" s="4" t="s">
        <v>62</v>
      </c>
      <c r="H19" s="4">
        <v>288914.0</v>
      </c>
      <c r="I19" s="5">
        <v>45702.0</v>
      </c>
      <c r="J19" s="6" t="str">
        <f>IF(OR(B19=2000, B19=2010, B19=2015),VLOOKUP(A19,tabWorldPop,IF(B19=2000,8,IF(B19=2010,7,6)),FALSE),"")</f>
        <v/>
      </c>
      <c r="K19" s="6" t="str">
        <f>IF(J19="","", VLOOKUP(A19,tabWorldPop,12,FALSE))</f>
        <v/>
      </c>
      <c r="L19" s="6" t="str">
        <f>IF(K19="","",VLOOKUP(A19,tabWorldPop,13,FALSE))</f>
        <v/>
      </c>
      <c r="M19" s="6" t="str">
        <f>IF(K19="","",VLOOKUP(A19,tabWorldPop,14,FALSE))</f>
        <v/>
      </c>
      <c r="N19" s="6" t="str">
        <f>IF(K19="","",VLOOKUP(A19,tabWorldPop,15,FALSE))</f>
        <v/>
      </c>
    </row>
    <row r="20">
      <c r="A20" s="3">
        <f>VLOOKUP(Life_expectancy.csv!A20,Base!$A$2:$B$235,2,FALSE)</f>
        <v>138</v>
      </c>
      <c r="B20" s="4">
        <v>2013.0</v>
      </c>
      <c r="C20" s="4">
        <f>VLOOKUP(VLOOKUP(A20,tabWorldPop,3,FALSE),Base!$D$2:$E$8,2,FALSE)</f>
        <v>2</v>
      </c>
      <c r="D20" s="4" t="s">
        <v>13</v>
      </c>
      <c r="E20" s="4" t="s">
        <v>63</v>
      </c>
      <c r="F20" s="4" t="s">
        <v>64</v>
      </c>
      <c r="G20" s="4" t="s">
        <v>65</v>
      </c>
      <c r="H20" s="4">
        <v>289592.0</v>
      </c>
      <c r="I20" s="5">
        <v>45702.0</v>
      </c>
      <c r="J20" s="6" t="str">
        <f>IF(OR(B20=2000, B20=2010, B20=2015),VLOOKUP(A20,tabWorldPop,IF(B20=2000,8,IF(B20=2010,7,6)),FALSE),"")</f>
        <v/>
      </c>
      <c r="K20" s="6" t="str">
        <f>IF(J20="","", VLOOKUP(A20,tabWorldPop,12,FALSE))</f>
        <v/>
      </c>
      <c r="L20" s="6" t="str">
        <f>IF(K20="","",VLOOKUP(A20,tabWorldPop,13,FALSE))</f>
        <v/>
      </c>
      <c r="M20" s="6" t="str">
        <f>IF(K20="","",VLOOKUP(A20,tabWorldPop,14,FALSE))</f>
        <v/>
      </c>
      <c r="N20" s="6" t="str">
        <f>IF(K20="","",VLOOKUP(A20,tabWorldPop,15,FALSE))</f>
        <v/>
      </c>
    </row>
    <row r="21">
      <c r="A21" s="3">
        <f>VLOOKUP(Life_expectancy.csv!A21,Base!$A$2:$B$235,2,FALSE)</f>
        <v>138</v>
      </c>
      <c r="B21" s="4">
        <v>2012.0</v>
      </c>
      <c r="C21" s="4">
        <f>VLOOKUP(VLOOKUP(A21,tabWorldPop,3,FALSE),Base!$D$2:$E$8,2,FALSE)</f>
        <v>2</v>
      </c>
      <c r="D21" s="4" t="s">
        <v>13</v>
      </c>
      <c r="E21" s="4" t="s">
        <v>66</v>
      </c>
      <c r="F21" s="4" t="s">
        <v>67</v>
      </c>
      <c r="G21" s="4" t="s">
        <v>68</v>
      </c>
      <c r="H21" s="8">
        <v>294100.0</v>
      </c>
      <c r="I21" s="5">
        <v>45702.0</v>
      </c>
      <c r="J21" s="6" t="str">
        <f>IF(OR(B21=2000, B21=2010, B21=2015),VLOOKUP(A21,tabWorldPop,IF(B21=2000,8,IF(B21=2010,7,6)),FALSE),"")</f>
        <v/>
      </c>
      <c r="K21" s="6" t="str">
        <f>IF(J21="","", VLOOKUP(A21,tabWorldPop,12,FALSE))</f>
        <v/>
      </c>
      <c r="L21" s="6" t="str">
        <f>IF(K21="","",VLOOKUP(A21,tabWorldPop,13,FALSE))</f>
        <v/>
      </c>
      <c r="M21" s="6" t="str">
        <f>IF(K21="","",VLOOKUP(A21,tabWorldPop,14,FALSE))</f>
        <v/>
      </c>
      <c r="N21" s="6" t="str">
        <f>IF(K21="","",VLOOKUP(A21,tabWorldPop,15,FALSE))</f>
        <v/>
      </c>
    </row>
    <row r="22">
      <c r="A22" s="3">
        <f>VLOOKUP(Life_expectancy.csv!A22,Base!$A$2:$B$235,2,FALSE)</f>
        <v>138</v>
      </c>
      <c r="B22" s="4">
        <v>2011.0</v>
      </c>
      <c r="C22" s="4">
        <f>VLOOKUP(VLOOKUP(A22,tabWorldPop,3,FALSE),Base!$D$2:$E$8,2,FALSE)</f>
        <v>2</v>
      </c>
      <c r="D22" s="4" t="s">
        <v>13</v>
      </c>
      <c r="E22" s="4" t="s">
        <v>69</v>
      </c>
      <c r="F22" s="4" t="s">
        <v>70</v>
      </c>
      <c r="G22" s="4" t="s">
        <v>71</v>
      </c>
      <c r="H22" s="4">
        <v>295195.0</v>
      </c>
      <c r="I22" s="5">
        <v>45729.0</v>
      </c>
      <c r="J22" s="6" t="str">
        <f>IF(OR(B22=2000, B22=2010, B22=2015),VLOOKUP(A22,tabWorldPop,IF(B22=2000,8,IF(B22=2010,7,6)),FALSE),"")</f>
        <v/>
      </c>
      <c r="K22" s="6" t="str">
        <f>IF(J22="","", VLOOKUP(A22,tabWorldPop,12,FALSE))</f>
        <v/>
      </c>
      <c r="L22" s="6" t="str">
        <f>IF(K22="","",VLOOKUP(A22,tabWorldPop,13,FALSE))</f>
        <v/>
      </c>
      <c r="M22" s="6" t="str">
        <f>IF(K22="","",VLOOKUP(A22,tabWorldPop,14,FALSE))</f>
        <v/>
      </c>
      <c r="N22" s="6" t="str">
        <f>IF(K22="","",VLOOKUP(A22,tabWorldPop,15,FALSE))</f>
        <v/>
      </c>
    </row>
    <row r="23">
      <c r="A23" s="3">
        <f>VLOOKUP(Life_expectancy.csv!A23,Base!$A$2:$B$235,2,FALSE)</f>
        <v>138</v>
      </c>
      <c r="B23" s="4">
        <v>2010.0</v>
      </c>
      <c r="C23" s="4">
        <f>VLOOKUP(VLOOKUP(A23,tabWorldPop,3,FALSE),Base!$D$2:$E$8,2,FALSE)</f>
        <v>2</v>
      </c>
      <c r="D23" s="4" t="s">
        <v>13</v>
      </c>
      <c r="E23" s="4" t="s">
        <v>72</v>
      </c>
      <c r="F23" s="4" t="s">
        <v>73</v>
      </c>
      <c r="G23" s="4" t="s">
        <v>74</v>
      </c>
      <c r="H23" s="4">
        <v>291321.0</v>
      </c>
      <c r="I23" s="5">
        <v>45789.0</v>
      </c>
      <c r="J23" s="6">
        <f>IF(OR(B23=2000, B23=2010, B23=2015),VLOOKUP(A23,tabWorldPop,IF(B23=2000,8,IF(B23=2010,7,6)),FALSE),"")</f>
        <v>2913399</v>
      </c>
      <c r="K23" s="6">
        <f>IF(J23="","", VLOOKUP(A23,tabWorldPop,12,FALSE))</f>
        <v>28748</v>
      </c>
      <c r="L23" s="6" t="str">
        <f>IF(K23="","",VLOOKUP(A23,tabWorldPop,13,FALSE))</f>
        <v>98.8702</v>
      </c>
      <c r="M23" s="6" t="str">
        <f>IF(K23="","",VLOOKUP(A23,tabWorldPop,14,FALSE))</f>
        <v>0.9957</v>
      </c>
      <c r="N23" s="6" t="str">
        <f>IF(K23="","",VLOOKUP(A23,tabWorldPop,15,FALSE))</f>
        <v>0.04</v>
      </c>
    </row>
    <row r="24">
      <c r="A24" s="3">
        <f>VLOOKUP(Life_expectancy.csv!A24,Base!$A$2:$B$235,2,FALSE)</f>
        <v>138</v>
      </c>
      <c r="B24" s="4">
        <v>2009.0</v>
      </c>
      <c r="C24" s="4">
        <f>VLOOKUP(VLOOKUP(A24,tabWorldPop,3,FALSE),Base!$D$2:$E$8,2,FALSE)</f>
        <v>2</v>
      </c>
      <c r="D24" s="4" t="s">
        <v>13</v>
      </c>
      <c r="E24" s="4" t="s">
        <v>75</v>
      </c>
      <c r="F24" s="4" t="s">
        <v>76</v>
      </c>
      <c r="G24" s="4" t="s">
        <v>77</v>
      </c>
      <c r="H24" s="4">
        <v>2927519.0</v>
      </c>
      <c r="I24" s="5">
        <v>45700.0</v>
      </c>
      <c r="J24" s="6" t="str">
        <f>IF(OR(B24=2000, B24=2010, B24=2015),VLOOKUP(A24,tabWorldPop,IF(B24=2000,8,IF(B24=2010,7,6)),FALSE),"")</f>
        <v/>
      </c>
      <c r="K24" s="6" t="str">
        <f>IF(J24="","", VLOOKUP(A24,tabWorldPop,12,FALSE))</f>
        <v/>
      </c>
      <c r="L24" s="6" t="str">
        <f>IF(K24="","",VLOOKUP(A24,tabWorldPop,13,FALSE))</f>
        <v/>
      </c>
      <c r="M24" s="6" t="str">
        <f>IF(K24="","",VLOOKUP(A24,tabWorldPop,14,FALSE))</f>
        <v/>
      </c>
      <c r="N24" s="6" t="str">
        <f>IF(K24="","",VLOOKUP(A24,tabWorldPop,15,FALSE))</f>
        <v/>
      </c>
    </row>
    <row r="25">
      <c r="A25" s="3">
        <f>VLOOKUP(Life_expectancy.csv!A25,Base!$A$2:$B$235,2,FALSE)</f>
        <v>138</v>
      </c>
      <c r="B25" s="4">
        <v>2008.0</v>
      </c>
      <c r="C25" s="4">
        <f>VLOOKUP(VLOOKUP(A25,tabWorldPop,3,FALSE),Base!$D$2:$E$8,2,FALSE)</f>
        <v>2</v>
      </c>
      <c r="D25" s="4" t="s">
        <v>13</v>
      </c>
      <c r="E25" s="4" t="s">
        <v>78</v>
      </c>
      <c r="F25" s="4" t="s">
        <v>79</v>
      </c>
      <c r="G25" s="8" t="s">
        <v>80</v>
      </c>
      <c r="H25" s="4">
        <v>2947314.0</v>
      </c>
      <c r="I25" s="4">
        <v>12.0</v>
      </c>
      <c r="J25" s="6" t="str">
        <f>IF(OR(B25=2000, B25=2010, B25=2015),VLOOKUP(A25,tabWorldPop,IF(B25=2000,8,IF(B25=2010,7,6)),FALSE),"")</f>
        <v/>
      </c>
      <c r="K25" s="6" t="str">
        <f>IF(J25="","", VLOOKUP(A25,tabWorldPop,12,FALSE))</f>
        <v/>
      </c>
      <c r="L25" s="6" t="str">
        <f>IF(K25="","",VLOOKUP(A25,tabWorldPop,13,FALSE))</f>
        <v/>
      </c>
      <c r="M25" s="6" t="str">
        <f>IF(K25="","",VLOOKUP(A25,tabWorldPop,14,FALSE))</f>
        <v/>
      </c>
      <c r="N25" s="6" t="str">
        <f>IF(K25="","",VLOOKUP(A25,tabWorldPop,15,FALSE))</f>
        <v/>
      </c>
    </row>
    <row r="26">
      <c r="A26" s="3">
        <f>VLOOKUP(Life_expectancy.csv!A26,Base!$A$2:$B$235,2,FALSE)</f>
        <v>138</v>
      </c>
      <c r="B26" s="4">
        <v>2007.0</v>
      </c>
      <c r="C26" s="4">
        <f>VLOOKUP(VLOOKUP(A26,tabWorldPop,3,FALSE),Base!$D$2:$E$8,2,FALSE)</f>
        <v>2</v>
      </c>
      <c r="D26" s="4" t="s">
        <v>13</v>
      </c>
      <c r="E26" s="4" t="s">
        <v>81</v>
      </c>
      <c r="F26" s="5">
        <v>45663.0</v>
      </c>
      <c r="G26" s="4" t="s">
        <v>82</v>
      </c>
      <c r="H26" s="8">
        <v>297170.0</v>
      </c>
      <c r="I26" s="5">
        <v>45819.0</v>
      </c>
      <c r="J26" s="6" t="str">
        <f>IF(OR(B26=2000, B26=2010, B26=2015),VLOOKUP(A26,tabWorldPop,IF(B26=2000,8,IF(B26=2010,7,6)),FALSE),"")</f>
        <v/>
      </c>
      <c r="K26" s="6" t="str">
        <f>IF(J26="","", VLOOKUP(A26,tabWorldPop,12,FALSE))</f>
        <v/>
      </c>
      <c r="L26" s="6" t="str">
        <f>IF(K26="","",VLOOKUP(A26,tabWorldPop,13,FALSE))</f>
        <v/>
      </c>
      <c r="M26" s="6" t="str">
        <f>IF(K26="","",VLOOKUP(A26,tabWorldPop,14,FALSE))</f>
        <v/>
      </c>
      <c r="N26" s="6" t="str">
        <f>IF(K26="","",VLOOKUP(A26,tabWorldPop,15,FALSE))</f>
        <v/>
      </c>
    </row>
    <row r="27">
      <c r="A27" s="3">
        <f>VLOOKUP(Life_expectancy.csv!A27,Base!$A$2:$B$235,2,FALSE)</f>
        <v>138</v>
      </c>
      <c r="B27" s="4">
        <v>2006.0</v>
      </c>
      <c r="C27" s="4">
        <f>VLOOKUP(VLOOKUP(A27,tabWorldPop,3,FALSE),Base!$D$2:$E$8,2,FALSE)</f>
        <v>2</v>
      </c>
      <c r="D27" s="4" t="s">
        <v>13</v>
      </c>
      <c r="E27" s="4" t="s">
        <v>83</v>
      </c>
      <c r="F27" s="4" t="s">
        <v>84</v>
      </c>
      <c r="G27" s="4" t="s">
        <v>85</v>
      </c>
      <c r="H27" s="4">
        <v>2992547.0</v>
      </c>
      <c r="I27" s="5">
        <v>45758.0</v>
      </c>
      <c r="J27" s="6" t="str">
        <f>IF(OR(B27=2000, B27=2010, B27=2015),VLOOKUP(A27,tabWorldPop,IF(B27=2000,8,IF(B27=2010,7,6)),FALSE),"")</f>
        <v/>
      </c>
      <c r="K27" s="6" t="str">
        <f>IF(J27="","", VLOOKUP(A27,tabWorldPop,12,FALSE))</f>
        <v/>
      </c>
      <c r="L27" s="6" t="str">
        <f>IF(K27="","",VLOOKUP(A27,tabWorldPop,13,FALSE))</f>
        <v/>
      </c>
      <c r="M27" s="6" t="str">
        <f>IF(K27="","",VLOOKUP(A27,tabWorldPop,14,FALSE))</f>
        <v/>
      </c>
      <c r="N27" s="6" t="str">
        <f>IF(K27="","",VLOOKUP(A27,tabWorldPop,15,FALSE))</f>
        <v/>
      </c>
    </row>
    <row r="28">
      <c r="A28" s="3">
        <f>VLOOKUP(Life_expectancy.csv!A28,Base!$A$2:$B$235,2,FALSE)</f>
        <v>138</v>
      </c>
      <c r="B28" s="4">
        <v>2005.0</v>
      </c>
      <c r="C28" s="4">
        <f>VLOOKUP(VLOOKUP(A28,tabWorldPop,3,FALSE),Base!$D$2:$E$8,2,FALSE)</f>
        <v>2</v>
      </c>
      <c r="D28" s="4" t="s">
        <v>13</v>
      </c>
      <c r="E28" s="4" t="s">
        <v>86</v>
      </c>
      <c r="F28" s="5">
        <v>45997.0</v>
      </c>
      <c r="G28" s="4" t="s">
        <v>87</v>
      </c>
      <c r="H28" s="4">
        <v>311487.0</v>
      </c>
      <c r="I28" s="5">
        <v>45879.0</v>
      </c>
      <c r="J28" s="6" t="str">
        <f>IF(OR(B28=2000, B28=2010, B28=2015),VLOOKUP(A28,tabWorldPop,IF(B28=2000,8,IF(B28=2010,7,6)),FALSE),"")</f>
        <v/>
      </c>
      <c r="K28" s="6" t="str">
        <f>IF(J28="","", VLOOKUP(A28,tabWorldPop,12,FALSE))</f>
        <v/>
      </c>
      <c r="L28" s="6" t="str">
        <f>IF(K28="","",VLOOKUP(A28,tabWorldPop,13,FALSE))</f>
        <v/>
      </c>
      <c r="M28" s="6" t="str">
        <f>IF(K28="","",VLOOKUP(A28,tabWorldPop,14,FALSE))</f>
        <v/>
      </c>
      <c r="N28" s="6" t="str">
        <f>IF(K28="","",VLOOKUP(A28,tabWorldPop,15,FALSE))</f>
        <v/>
      </c>
    </row>
    <row r="29">
      <c r="A29" s="3">
        <f>VLOOKUP(Life_expectancy.csv!A29,Base!$A$2:$B$235,2,FALSE)</f>
        <v>138</v>
      </c>
      <c r="B29" s="4">
        <v>2004.0</v>
      </c>
      <c r="C29" s="4">
        <f>VLOOKUP(VLOOKUP(A29,tabWorldPop,3,FALSE),Base!$D$2:$E$8,2,FALSE)</f>
        <v>2</v>
      </c>
      <c r="D29" s="4" t="s">
        <v>13</v>
      </c>
      <c r="E29" s="4" t="s">
        <v>88</v>
      </c>
      <c r="F29" s="4" t="s">
        <v>89</v>
      </c>
      <c r="G29" s="4" t="s">
        <v>90</v>
      </c>
      <c r="H29" s="4">
        <v>326939.0</v>
      </c>
      <c r="I29" s="5">
        <v>45910.0</v>
      </c>
      <c r="J29" s="6" t="str">
        <f>IF(OR(B29=2000, B29=2010, B29=2015),VLOOKUP(A29,tabWorldPop,IF(B29=2000,8,IF(B29=2010,7,6)),FALSE),"")</f>
        <v/>
      </c>
      <c r="K29" s="6" t="str">
        <f>IF(J29="","", VLOOKUP(A29,tabWorldPop,12,FALSE))</f>
        <v/>
      </c>
      <c r="L29" s="6" t="str">
        <f>IF(K29="","",VLOOKUP(A29,tabWorldPop,13,FALSE))</f>
        <v/>
      </c>
      <c r="M29" s="6" t="str">
        <f>IF(K29="","",VLOOKUP(A29,tabWorldPop,14,FALSE))</f>
        <v/>
      </c>
      <c r="N29" s="6" t="str">
        <f>IF(K29="","",VLOOKUP(A29,tabWorldPop,15,FALSE))</f>
        <v/>
      </c>
    </row>
    <row r="30">
      <c r="A30" s="3">
        <f>VLOOKUP(Life_expectancy.csv!A30,Base!$A$2:$B$235,2,FALSE)</f>
        <v>138</v>
      </c>
      <c r="B30" s="4">
        <v>2003.0</v>
      </c>
      <c r="C30" s="4">
        <f>VLOOKUP(VLOOKUP(A30,tabWorldPop,3,FALSE),Base!$D$2:$E$8,2,FALSE)</f>
        <v>2</v>
      </c>
      <c r="D30" s="4" t="s">
        <v>13</v>
      </c>
      <c r="E30" s="4" t="s">
        <v>91</v>
      </c>
      <c r="F30" s="4" t="s">
        <v>92</v>
      </c>
      <c r="G30" s="4" t="s">
        <v>93</v>
      </c>
      <c r="H30" s="4">
        <v>339616.0</v>
      </c>
      <c r="I30" s="5">
        <v>45848.0</v>
      </c>
      <c r="J30" s="6" t="str">
        <f>IF(OR(B30=2000, B30=2010, B30=2015),VLOOKUP(A30,tabWorldPop,IF(B30=2000,8,IF(B30=2010,7,6)),FALSE),"")</f>
        <v/>
      </c>
      <c r="K30" s="6" t="str">
        <f>IF(J30="","", VLOOKUP(A30,tabWorldPop,12,FALSE))</f>
        <v/>
      </c>
      <c r="L30" s="6" t="str">
        <f>IF(K30="","",VLOOKUP(A30,tabWorldPop,13,FALSE))</f>
        <v/>
      </c>
      <c r="M30" s="6" t="str">
        <f>IF(K30="","",VLOOKUP(A30,tabWorldPop,14,FALSE))</f>
        <v/>
      </c>
      <c r="N30" s="6" t="str">
        <f>IF(K30="","",VLOOKUP(A30,tabWorldPop,15,FALSE))</f>
        <v/>
      </c>
    </row>
    <row r="31">
      <c r="A31" s="3">
        <f>VLOOKUP(Life_expectancy.csv!A31,Base!$A$2:$B$235,2,FALSE)</f>
        <v>138</v>
      </c>
      <c r="B31" s="4">
        <v>2002.0</v>
      </c>
      <c r="C31" s="4">
        <f>VLOOKUP(VLOOKUP(A31,tabWorldPop,3,FALSE),Base!$D$2:$E$8,2,FALSE)</f>
        <v>2</v>
      </c>
      <c r="D31" s="8" t="s">
        <v>13</v>
      </c>
      <c r="E31" s="4" t="s">
        <v>94</v>
      </c>
      <c r="F31" s="5">
        <v>45722.0</v>
      </c>
      <c r="G31" s="4" t="s">
        <v>95</v>
      </c>
      <c r="H31" s="4">
        <v>3511.0</v>
      </c>
      <c r="I31" s="5">
        <v>45848.0</v>
      </c>
      <c r="J31" s="6" t="str">
        <f>IF(OR(B31=2000, B31=2010, B31=2015),VLOOKUP(A31,tabWorldPop,IF(B31=2000,8,IF(B31=2010,7,6)),FALSE),"")</f>
        <v/>
      </c>
      <c r="K31" s="6" t="str">
        <f>IF(J31="","", VLOOKUP(A31,tabWorldPop,12,FALSE))</f>
        <v/>
      </c>
      <c r="L31" s="6" t="str">
        <f>IF(K31="","",VLOOKUP(A31,tabWorldPop,13,FALSE))</f>
        <v/>
      </c>
      <c r="M31" s="6" t="str">
        <f>IF(K31="","",VLOOKUP(A31,tabWorldPop,14,FALSE))</f>
        <v/>
      </c>
      <c r="N31" s="6" t="str">
        <f>IF(K31="","",VLOOKUP(A31,tabWorldPop,15,FALSE))</f>
        <v/>
      </c>
    </row>
    <row r="32">
      <c r="A32" s="3">
        <f>VLOOKUP(Life_expectancy.csv!A32,Base!$A$2:$B$235,2,FALSE)</f>
        <v>138</v>
      </c>
      <c r="B32" s="4">
        <v>2001.0</v>
      </c>
      <c r="C32" s="4">
        <f>VLOOKUP(VLOOKUP(A32,tabWorldPop,3,FALSE),Base!$D$2:$E$8,2,FALSE)</f>
        <v>2</v>
      </c>
      <c r="D32" s="4" t="s">
        <v>13</v>
      </c>
      <c r="E32" s="4" t="s">
        <v>96</v>
      </c>
      <c r="F32" s="4">
        <v>6.0</v>
      </c>
      <c r="G32" s="4" t="s">
        <v>97</v>
      </c>
      <c r="H32" s="4">
        <v>36173.0</v>
      </c>
      <c r="I32" s="5">
        <v>45818.0</v>
      </c>
      <c r="J32" s="6" t="str">
        <f>IF(OR(B32=2000, B32=2010, B32=2015),VLOOKUP(A32,tabWorldPop,IF(B32=2000,8,IF(B32=2010,7,6)),FALSE),"")</f>
        <v/>
      </c>
      <c r="K32" s="6" t="str">
        <f>IF(J32="","", VLOOKUP(A32,tabWorldPop,12,FALSE))</f>
        <v/>
      </c>
      <c r="L32" s="6" t="str">
        <f>IF(K32="","",VLOOKUP(A32,tabWorldPop,13,FALSE))</f>
        <v/>
      </c>
      <c r="M32" s="6" t="str">
        <f>IF(K32="","",VLOOKUP(A32,tabWorldPop,14,FALSE))</f>
        <v/>
      </c>
      <c r="N32" s="6" t="str">
        <f>IF(K32="","",VLOOKUP(A32,tabWorldPop,15,FALSE))</f>
        <v/>
      </c>
    </row>
    <row r="33">
      <c r="A33" s="3">
        <f>VLOOKUP(Life_expectancy.csv!A33,Base!$A$2:$B$235,2,FALSE)</f>
        <v>138</v>
      </c>
      <c r="B33" s="4">
        <v>2000.0</v>
      </c>
      <c r="C33" s="4">
        <f>VLOOKUP(VLOOKUP(A33,tabWorldPop,3,FALSE),Base!$D$2:$E$8,2,FALSE)</f>
        <v>2</v>
      </c>
      <c r="D33" s="4" t="s">
        <v>13</v>
      </c>
      <c r="E33" s="4" t="s">
        <v>98</v>
      </c>
      <c r="F33" s="4" t="s">
        <v>99</v>
      </c>
      <c r="G33" s="4" t="s">
        <v>100</v>
      </c>
      <c r="H33" s="4">
        <v>38927.0</v>
      </c>
      <c r="I33" s="5">
        <v>45848.0</v>
      </c>
      <c r="J33" s="6">
        <f>IF(OR(B33=2000, B33=2010, B33=2015),VLOOKUP(A33,tabWorldPop,IF(B33=2000,8,IF(B33=2010,7,6)),FALSE),"")</f>
        <v>3182021</v>
      </c>
      <c r="K33" s="6">
        <f>IF(J33="","", VLOOKUP(A33,tabWorldPop,12,FALSE))</f>
        <v>28748</v>
      </c>
      <c r="L33" s="6" t="str">
        <f>IF(K33="","",VLOOKUP(A33,tabWorldPop,13,FALSE))</f>
        <v>98.8702</v>
      </c>
      <c r="M33" s="6" t="str">
        <f>IF(K33="","",VLOOKUP(A33,tabWorldPop,14,FALSE))</f>
        <v>0.9957</v>
      </c>
      <c r="N33" s="6" t="str">
        <f>IF(K33="","",VLOOKUP(A33,tabWorldPop,15,FALSE))</f>
        <v>0.04</v>
      </c>
    </row>
    <row r="34">
      <c r="A34" s="3">
        <f>VLOOKUP(Life_expectancy.csv!A34,Base!$A$2:$B$235,2,FALSE)</f>
        <v>34</v>
      </c>
      <c r="B34" s="4">
        <v>2015.0</v>
      </c>
      <c r="C34" s="4">
        <f>VLOOKUP(VLOOKUP(A34,tabWorldPop,3,FALSE),Base!$D$2:$E$8,2,FALSE)</f>
        <v>3</v>
      </c>
      <c r="D34" s="4" t="s">
        <v>13</v>
      </c>
      <c r="E34" s="4">
        <v>0.0</v>
      </c>
      <c r="F34" s="10"/>
      <c r="G34" s="4" t="s">
        <v>101</v>
      </c>
      <c r="H34" s="4">
        <v>3.9871528E7</v>
      </c>
      <c r="I34" s="5">
        <v>45761.0</v>
      </c>
      <c r="J34" s="6">
        <f>IF(OR(B34=2000, B34=2010, B34=2015),VLOOKUP(A34,tabWorldPop,IF(B34=2000,8,IF(B34=2010,7,6)),FALSE),"")</f>
        <v>39543154</v>
      </c>
      <c r="K34" s="6">
        <f>IF(J34="","", VLOOKUP(A34,tabWorldPop,12,FALSE))</f>
        <v>2381741</v>
      </c>
      <c r="L34" s="6" t="str">
        <f>IF(K34="","",VLOOKUP(A34,tabWorldPop,13,FALSE))</f>
        <v>18.8531</v>
      </c>
      <c r="M34" s="7">
        <f>IF(K34="","",VLOOKUP(A34,tabWorldPop,14,FALSE))</f>
        <v>-634059</v>
      </c>
      <c r="N34" s="6" t="str">
        <f>IF(K34="","",VLOOKUP(A34,tabWorldPop,15,FALSE))</f>
        <v>0.56</v>
      </c>
    </row>
    <row r="35">
      <c r="A35" s="3">
        <f>VLOOKUP(Life_expectancy.csv!A35,Base!$A$2:$B$235,2,FALSE)</f>
        <v>34</v>
      </c>
      <c r="B35" s="4">
        <v>2014.0</v>
      </c>
      <c r="C35" s="4">
        <f>VLOOKUP(VLOOKUP(A35,tabWorldPop,3,FALSE),Base!$D$2:$E$8,2,FALSE)</f>
        <v>3</v>
      </c>
      <c r="D35" s="4" t="s">
        <v>13</v>
      </c>
      <c r="E35" s="4" t="s">
        <v>102</v>
      </c>
      <c r="F35" s="4" t="s">
        <v>103</v>
      </c>
      <c r="G35" s="4" t="s">
        <v>104</v>
      </c>
      <c r="H35" s="4">
        <v>3.9113313E7</v>
      </c>
      <c r="I35" s="5">
        <v>45761.0</v>
      </c>
      <c r="J35" s="6" t="str">
        <f>IF(OR(B35=2000, B35=2010, B35=2015),VLOOKUP(A35,tabWorldPop,IF(B35=2000,8,IF(B35=2010,7,6)),FALSE),"")</f>
        <v/>
      </c>
      <c r="K35" s="6" t="str">
        <f>IF(J35="","", VLOOKUP(A35,tabWorldPop,12,FALSE))</f>
        <v/>
      </c>
      <c r="L35" s="6" t="str">
        <f>IF(K35="","",VLOOKUP(A35,tabWorldPop,13,FALSE))</f>
        <v/>
      </c>
      <c r="M35" s="6" t="str">
        <f>IF(K35="","",VLOOKUP(A35,tabWorldPop,14,FALSE))</f>
        <v/>
      </c>
      <c r="N35" s="6" t="str">
        <f>IF(K35="","",VLOOKUP(A35,tabWorldPop,15,FALSE))</f>
        <v/>
      </c>
    </row>
    <row r="36">
      <c r="A36" s="3">
        <f>VLOOKUP(Life_expectancy.csv!A36,Base!$A$2:$B$235,2,FALSE)</f>
        <v>34</v>
      </c>
      <c r="B36" s="4">
        <v>2013.0</v>
      </c>
      <c r="C36" s="4">
        <f>VLOOKUP(VLOOKUP(A36,tabWorldPop,3,FALSE),Base!$D$2:$E$8,2,FALSE)</f>
        <v>3</v>
      </c>
      <c r="D36" s="4" t="s">
        <v>13</v>
      </c>
      <c r="E36" s="4" t="s">
        <v>105</v>
      </c>
      <c r="F36" s="5">
        <v>45998.0</v>
      </c>
      <c r="G36" s="4" t="s">
        <v>106</v>
      </c>
      <c r="H36" s="4">
        <v>3.8338562E7</v>
      </c>
      <c r="I36" s="5">
        <v>45761.0</v>
      </c>
      <c r="J36" s="6" t="str">
        <f>IF(OR(B36=2000, B36=2010, B36=2015),VLOOKUP(A36,tabWorldPop,IF(B36=2000,8,IF(B36=2010,7,6)),FALSE),"")</f>
        <v/>
      </c>
      <c r="K36" s="6" t="str">
        <f>IF(J36="","", VLOOKUP(A36,tabWorldPop,12,FALSE))</f>
        <v/>
      </c>
      <c r="L36" s="6" t="str">
        <f>IF(K36="","",VLOOKUP(A36,tabWorldPop,13,FALSE))</f>
        <v/>
      </c>
      <c r="M36" s="6" t="str">
        <f>IF(K36="","",VLOOKUP(A36,tabWorldPop,14,FALSE))</f>
        <v/>
      </c>
      <c r="N36" s="6" t="str">
        <f>IF(K36="","",VLOOKUP(A36,tabWorldPop,15,FALSE))</f>
        <v/>
      </c>
    </row>
    <row r="37">
      <c r="A37" s="3">
        <f>VLOOKUP(Life_expectancy.csv!A37,Base!$A$2:$B$235,2,FALSE)</f>
        <v>34</v>
      </c>
      <c r="B37" s="4">
        <v>2012.0</v>
      </c>
      <c r="C37" s="4">
        <f>VLOOKUP(VLOOKUP(A37,tabWorldPop,3,FALSE),Base!$D$2:$E$8,2,FALSE)</f>
        <v>3</v>
      </c>
      <c r="D37" s="4" t="s">
        <v>13</v>
      </c>
      <c r="E37" s="4" t="s">
        <v>107</v>
      </c>
      <c r="F37" s="4" t="s">
        <v>108</v>
      </c>
      <c r="G37" s="4" t="s">
        <v>109</v>
      </c>
      <c r="H37" s="4">
        <v>3.7565847E7</v>
      </c>
      <c r="I37" s="5">
        <v>45761.0</v>
      </c>
      <c r="J37" s="6" t="str">
        <f>IF(OR(B37=2000, B37=2010, B37=2015),VLOOKUP(A37,tabWorldPop,IF(B37=2000,8,IF(B37=2010,7,6)),FALSE),"")</f>
        <v/>
      </c>
      <c r="K37" s="6" t="str">
        <f>IF(J37="","", VLOOKUP(A37,tabWorldPop,12,FALSE))</f>
        <v/>
      </c>
      <c r="L37" s="6" t="str">
        <f>IF(K37="","",VLOOKUP(A37,tabWorldPop,13,FALSE))</f>
        <v/>
      </c>
      <c r="M37" s="6" t="str">
        <f>IF(K37="","",VLOOKUP(A37,tabWorldPop,14,FALSE))</f>
        <v/>
      </c>
      <c r="N37" s="6" t="str">
        <f>IF(K37="","",VLOOKUP(A37,tabWorldPop,15,FALSE))</f>
        <v/>
      </c>
    </row>
    <row r="38">
      <c r="A38" s="3">
        <f>VLOOKUP(Life_expectancy.csv!A38,Base!$A$2:$B$235,2,FALSE)</f>
        <v>34</v>
      </c>
      <c r="B38" s="4">
        <v>2011.0</v>
      </c>
      <c r="C38" s="4">
        <f>VLOOKUP(VLOOKUP(A38,tabWorldPop,3,FALSE),Base!$D$2:$E$8,2,FALSE)</f>
        <v>3</v>
      </c>
      <c r="D38" s="4" t="s">
        <v>13</v>
      </c>
      <c r="E38" s="4" t="s">
        <v>110</v>
      </c>
      <c r="F38" s="4" t="s">
        <v>111</v>
      </c>
      <c r="G38" s="4" t="s">
        <v>112</v>
      </c>
      <c r="H38" s="4">
        <v>3.6819558E7</v>
      </c>
      <c r="I38" s="4">
        <v>14.0</v>
      </c>
      <c r="J38" s="6" t="str">
        <f>IF(OR(B38=2000, B38=2010, B38=2015),VLOOKUP(A38,tabWorldPop,IF(B38=2000,8,IF(B38=2010,7,6)),FALSE),"")</f>
        <v/>
      </c>
      <c r="K38" s="6" t="str">
        <f>IF(J38="","", VLOOKUP(A38,tabWorldPop,12,FALSE))</f>
        <v/>
      </c>
      <c r="L38" s="6" t="str">
        <f>IF(K38="","",VLOOKUP(A38,tabWorldPop,13,FALSE))</f>
        <v/>
      </c>
      <c r="M38" s="6" t="str">
        <f>IF(K38="","",VLOOKUP(A38,tabWorldPop,14,FALSE))</f>
        <v/>
      </c>
      <c r="N38" s="6" t="str">
        <f>IF(K38="","",VLOOKUP(A38,tabWorldPop,15,FALSE))</f>
        <v/>
      </c>
    </row>
    <row r="39">
      <c r="A39" s="3">
        <f>VLOOKUP(Life_expectancy.csv!A39,Base!$A$2:$B$235,2,FALSE)</f>
        <v>34</v>
      </c>
      <c r="B39" s="4">
        <v>2010.0</v>
      </c>
      <c r="C39" s="4">
        <f>VLOOKUP(VLOOKUP(A39,tabWorldPop,3,FALSE),Base!$D$2:$E$8,2,FALSE)</f>
        <v>3</v>
      </c>
      <c r="D39" s="4" t="s">
        <v>13</v>
      </c>
      <c r="E39" s="4" t="s">
        <v>113</v>
      </c>
      <c r="F39" s="5">
        <v>45996.0</v>
      </c>
      <c r="G39" s="4" t="s">
        <v>114</v>
      </c>
      <c r="H39" s="4">
        <v>3.6117637E7</v>
      </c>
      <c r="I39" s="5">
        <v>45821.0</v>
      </c>
      <c r="J39" s="6">
        <f>IF(OR(B39=2000, B39=2010, B39=2015),VLOOKUP(A39,tabWorldPop,IF(B39=2000,8,IF(B39=2010,7,6)),FALSE),"")</f>
        <v>35856344</v>
      </c>
      <c r="K39" s="6">
        <f>IF(J39="","", VLOOKUP(A39,tabWorldPop,12,FALSE))</f>
        <v>2381741</v>
      </c>
      <c r="L39" s="6" t="str">
        <f>IF(K39="","",VLOOKUP(A39,tabWorldPop,13,FALSE))</f>
        <v>18.8531</v>
      </c>
      <c r="M39" s="7">
        <f>IF(K39="","",VLOOKUP(A39,tabWorldPop,14,FALSE))</f>
        <v>-634059</v>
      </c>
      <c r="N39" s="6" t="str">
        <f>IF(K39="","",VLOOKUP(A39,tabWorldPop,15,FALSE))</f>
        <v>0.56</v>
      </c>
    </row>
    <row r="40">
      <c r="A40" s="3">
        <f>VLOOKUP(Life_expectancy.csv!A40,Base!$A$2:$B$235,2,FALSE)</f>
        <v>34</v>
      </c>
      <c r="B40" s="4">
        <v>2009.0</v>
      </c>
      <c r="C40" s="4">
        <f>VLOOKUP(VLOOKUP(A40,tabWorldPop,3,FALSE),Base!$D$2:$E$8,2,FALSE)</f>
        <v>3</v>
      </c>
      <c r="D40" s="4" t="s">
        <v>13</v>
      </c>
      <c r="E40" s="4" t="s">
        <v>115</v>
      </c>
      <c r="F40" s="4" t="s">
        <v>116</v>
      </c>
      <c r="G40" s="4" t="s">
        <v>117</v>
      </c>
      <c r="H40" s="4">
        <v>3546576.0</v>
      </c>
      <c r="I40" s="5">
        <v>45670.0</v>
      </c>
      <c r="J40" s="6" t="str">
        <f>IF(OR(B40=2000, B40=2010, B40=2015),VLOOKUP(A40,tabWorldPop,IF(B40=2000,8,IF(B40=2010,7,6)),FALSE),"")</f>
        <v/>
      </c>
      <c r="K40" s="6" t="str">
        <f>IF(J40="","", VLOOKUP(A40,tabWorldPop,12,FALSE))</f>
        <v/>
      </c>
      <c r="L40" s="6" t="str">
        <f>IF(K40="","",VLOOKUP(A40,tabWorldPop,13,FALSE))</f>
        <v/>
      </c>
      <c r="M40" s="6" t="str">
        <f>IF(K40="","",VLOOKUP(A40,tabWorldPop,14,FALSE))</f>
        <v/>
      </c>
      <c r="N40" s="6" t="str">
        <f>IF(K40="","",VLOOKUP(A40,tabWorldPop,15,FALSE))</f>
        <v/>
      </c>
    </row>
    <row r="41">
      <c r="A41" s="3">
        <f>VLOOKUP(Life_expectancy.csv!A41,Base!$A$2:$B$235,2,FALSE)</f>
        <v>34</v>
      </c>
      <c r="B41" s="4">
        <v>2008.0</v>
      </c>
      <c r="C41" s="4">
        <f>VLOOKUP(VLOOKUP(A41,tabWorldPop,3,FALSE),Base!$D$2:$E$8,2,FALSE)</f>
        <v>3</v>
      </c>
      <c r="D41" s="4" t="s">
        <v>13</v>
      </c>
      <c r="E41" s="4" t="s">
        <v>118</v>
      </c>
      <c r="F41" s="5">
        <v>45692.0</v>
      </c>
      <c r="G41" s="4" t="s">
        <v>119</v>
      </c>
      <c r="H41" s="4">
        <v>3486715.0</v>
      </c>
      <c r="I41" s="5">
        <v>45820.0</v>
      </c>
      <c r="J41" s="6" t="str">
        <f>IF(OR(B41=2000, B41=2010, B41=2015),VLOOKUP(A41,tabWorldPop,IF(B41=2000,8,IF(B41=2010,7,6)),FALSE),"")</f>
        <v/>
      </c>
      <c r="K41" s="6" t="str">
        <f>IF(J41="","", VLOOKUP(A41,tabWorldPop,12,FALSE))</f>
        <v/>
      </c>
      <c r="L41" s="6" t="str">
        <f>IF(K41="","",VLOOKUP(A41,tabWorldPop,13,FALSE))</f>
        <v/>
      </c>
      <c r="M41" s="6" t="str">
        <f>IF(K41="","",VLOOKUP(A41,tabWorldPop,14,FALSE))</f>
        <v/>
      </c>
      <c r="N41" s="6" t="str">
        <f>IF(K41="","",VLOOKUP(A41,tabWorldPop,15,FALSE))</f>
        <v/>
      </c>
    </row>
    <row r="42">
      <c r="A42" s="3">
        <f>VLOOKUP(Life_expectancy.csv!A42,Base!$A$2:$B$235,2,FALSE)</f>
        <v>34</v>
      </c>
      <c r="B42" s="4">
        <v>2007.0</v>
      </c>
      <c r="C42" s="4">
        <f>VLOOKUP(VLOOKUP(A42,tabWorldPop,3,FALSE),Base!$D$2:$E$8,2,FALSE)</f>
        <v>3</v>
      </c>
      <c r="D42" s="4" t="s">
        <v>13</v>
      </c>
      <c r="E42" s="4" t="s">
        <v>120</v>
      </c>
      <c r="F42" s="4" t="s">
        <v>121</v>
      </c>
      <c r="G42" s="4" t="s">
        <v>122</v>
      </c>
      <c r="H42" s="4">
        <v>34376.0</v>
      </c>
      <c r="I42" s="5">
        <v>45728.0</v>
      </c>
      <c r="J42" s="6" t="str">
        <f>IF(OR(B42=2000, B42=2010, B42=2015),VLOOKUP(A42,tabWorldPop,IF(B42=2000,8,IF(B42=2010,7,6)),FALSE),"")</f>
        <v/>
      </c>
      <c r="K42" s="6" t="str">
        <f>IF(J42="","", VLOOKUP(A42,tabWorldPop,12,FALSE))</f>
        <v/>
      </c>
      <c r="L42" s="6" t="str">
        <f>IF(K42="","",VLOOKUP(A42,tabWorldPop,13,FALSE))</f>
        <v/>
      </c>
      <c r="M42" s="6" t="str">
        <f>IF(K42="","",VLOOKUP(A42,tabWorldPop,14,FALSE))</f>
        <v/>
      </c>
      <c r="N42" s="6" t="str">
        <f>IF(K42="","",VLOOKUP(A42,tabWorldPop,15,FALSE))</f>
        <v/>
      </c>
    </row>
    <row r="43">
      <c r="A43" s="3">
        <f>VLOOKUP(Life_expectancy.csv!A43,Base!$A$2:$B$235,2,FALSE)</f>
        <v>34</v>
      </c>
      <c r="B43" s="4">
        <v>2006.0</v>
      </c>
      <c r="C43" s="4">
        <f>VLOOKUP(VLOOKUP(A43,tabWorldPop,3,FALSE),Base!$D$2:$E$8,2,FALSE)</f>
        <v>3</v>
      </c>
      <c r="D43" s="4" t="s">
        <v>13</v>
      </c>
      <c r="E43" s="4" t="s">
        <v>123</v>
      </c>
      <c r="F43" s="4" t="s">
        <v>124</v>
      </c>
      <c r="G43" s="4" t="s">
        <v>125</v>
      </c>
      <c r="H43" s="4">
        <v>3.3777915E7</v>
      </c>
      <c r="I43" s="5">
        <v>45728.0</v>
      </c>
      <c r="J43" s="6" t="str">
        <f>IF(OR(B43=2000, B43=2010, B43=2015),VLOOKUP(A43,tabWorldPop,IF(B43=2000,8,IF(B43=2010,7,6)),FALSE),"")</f>
        <v/>
      </c>
      <c r="K43" s="6" t="str">
        <f>IF(J43="","", VLOOKUP(A43,tabWorldPop,12,FALSE))</f>
        <v/>
      </c>
      <c r="L43" s="6" t="str">
        <f>IF(K43="","",VLOOKUP(A43,tabWorldPop,13,FALSE))</f>
        <v/>
      </c>
      <c r="M43" s="6" t="str">
        <f>IF(K43="","",VLOOKUP(A43,tabWorldPop,14,FALSE))</f>
        <v/>
      </c>
      <c r="N43" s="6" t="str">
        <f>IF(K43="","",VLOOKUP(A43,tabWorldPop,15,FALSE))</f>
        <v/>
      </c>
    </row>
    <row r="44">
      <c r="A44" s="3">
        <f>VLOOKUP(Life_expectancy.csv!A44,Base!$A$2:$B$235,2,FALSE)</f>
        <v>34</v>
      </c>
      <c r="B44" s="4">
        <v>2005.0</v>
      </c>
      <c r="C44" s="4">
        <f>VLOOKUP(VLOOKUP(A44,tabWorldPop,3,FALSE),Base!$D$2:$E$8,2,FALSE)</f>
        <v>3</v>
      </c>
      <c r="D44" s="4" t="s">
        <v>13</v>
      </c>
      <c r="E44" s="4" t="s">
        <v>126</v>
      </c>
      <c r="F44" s="4" t="s">
        <v>127</v>
      </c>
      <c r="G44" s="4" t="s">
        <v>128</v>
      </c>
      <c r="H44" s="4">
        <v>3.3288437E7</v>
      </c>
      <c r="I44" s="4">
        <v>12.0</v>
      </c>
      <c r="J44" s="6" t="str">
        <f>IF(OR(B44=2000, B44=2010, B44=2015),VLOOKUP(A44,tabWorldPop,IF(B44=2000,8,IF(B44=2010,7,6)),FALSE),"")</f>
        <v/>
      </c>
      <c r="K44" s="6" t="str">
        <f>IF(J44="","", VLOOKUP(A44,tabWorldPop,12,FALSE))</f>
        <v/>
      </c>
      <c r="L44" s="6" t="str">
        <f>IF(K44="","",VLOOKUP(A44,tabWorldPop,13,FALSE))</f>
        <v/>
      </c>
      <c r="M44" s="6" t="str">
        <f>IF(K44="","",VLOOKUP(A44,tabWorldPop,14,FALSE))</f>
        <v/>
      </c>
      <c r="N44" s="6" t="str">
        <f>IF(K44="","",VLOOKUP(A44,tabWorldPop,15,FALSE))</f>
        <v/>
      </c>
    </row>
    <row r="45">
      <c r="A45" s="3">
        <f>VLOOKUP(Life_expectancy.csv!A45,Base!$A$2:$B$235,2,FALSE)</f>
        <v>34</v>
      </c>
      <c r="B45" s="4">
        <v>2004.0</v>
      </c>
      <c r="C45" s="4">
        <f>VLOOKUP(VLOOKUP(A45,tabWorldPop,3,FALSE),Base!$D$2:$E$8,2,FALSE)</f>
        <v>3</v>
      </c>
      <c r="D45" s="4" t="s">
        <v>13</v>
      </c>
      <c r="E45" s="4" t="s">
        <v>129</v>
      </c>
      <c r="F45" s="4" t="s">
        <v>130</v>
      </c>
      <c r="G45" s="4" t="s">
        <v>131</v>
      </c>
      <c r="H45" s="4">
        <v>3283196.0</v>
      </c>
      <c r="I45" s="5">
        <v>45849.0</v>
      </c>
      <c r="J45" s="6" t="str">
        <f>IF(OR(B45=2000, B45=2010, B45=2015),VLOOKUP(A45,tabWorldPop,IF(B45=2000,8,IF(B45=2010,7,6)),FALSE),"")</f>
        <v/>
      </c>
      <c r="K45" s="6" t="str">
        <f>IF(J45="","", VLOOKUP(A45,tabWorldPop,12,FALSE))</f>
        <v/>
      </c>
      <c r="L45" s="6" t="str">
        <f>IF(K45="","",VLOOKUP(A45,tabWorldPop,13,FALSE))</f>
        <v/>
      </c>
      <c r="M45" s="6" t="str">
        <f>IF(K45="","",VLOOKUP(A45,tabWorldPop,14,FALSE))</f>
        <v/>
      </c>
      <c r="N45" s="6" t="str">
        <f>IF(K45="","",VLOOKUP(A45,tabWorldPop,15,FALSE))</f>
        <v/>
      </c>
    </row>
    <row r="46">
      <c r="A46" s="3">
        <f>VLOOKUP(Life_expectancy.csv!A46,Base!$A$2:$B$235,2,FALSE)</f>
        <v>34</v>
      </c>
      <c r="B46" s="4">
        <v>2003.0</v>
      </c>
      <c r="C46" s="4">
        <f>VLOOKUP(VLOOKUP(A46,tabWorldPop,3,FALSE),Base!$D$2:$E$8,2,FALSE)</f>
        <v>3</v>
      </c>
      <c r="D46" s="4" t="s">
        <v>13</v>
      </c>
      <c r="E46" s="4" t="s">
        <v>132</v>
      </c>
      <c r="F46" s="5">
        <v>45811.0</v>
      </c>
      <c r="G46" s="4" t="s">
        <v>133</v>
      </c>
      <c r="H46" s="4">
        <v>3243514.0</v>
      </c>
      <c r="I46" s="5">
        <v>45788.0</v>
      </c>
      <c r="J46" s="6" t="str">
        <f>IF(OR(B46=2000, B46=2010, B46=2015),VLOOKUP(A46,tabWorldPop,IF(B46=2000,8,IF(B46=2010,7,6)),FALSE),"")</f>
        <v/>
      </c>
      <c r="K46" s="6" t="str">
        <f>IF(J46="","", VLOOKUP(A46,tabWorldPop,12,FALSE))</f>
        <v/>
      </c>
      <c r="L46" s="6" t="str">
        <f>IF(K46="","",VLOOKUP(A46,tabWorldPop,13,FALSE))</f>
        <v/>
      </c>
      <c r="M46" s="6" t="str">
        <f>IF(K46="","",VLOOKUP(A46,tabWorldPop,14,FALSE))</f>
        <v/>
      </c>
      <c r="N46" s="6" t="str">
        <f>IF(K46="","",VLOOKUP(A46,tabWorldPop,15,FALSE))</f>
        <v/>
      </c>
    </row>
    <row r="47">
      <c r="A47" s="3">
        <f>VLOOKUP(Life_expectancy.csv!A47,Base!$A$2:$B$235,2,FALSE)</f>
        <v>34</v>
      </c>
      <c r="B47" s="4">
        <v>2002.0</v>
      </c>
      <c r="C47" s="4">
        <f>VLOOKUP(VLOOKUP(A47,tabWorldPop,3,FALSE),Base!$D$2:$E$8,2,FALSE)</f>
        <v>3</v>
      </c>
      <c r="D47" s="4" t="s">
        <v>13</v>
      </c>
      <c r="E47" s="4" t="s">
        <v>134</v>
      </c>
      <c r="F47" s="4" t="s">
        <v>135</v>
      </c>
      <c r="G47" s="4" t="s">
        <v>136</v>
      </c>
      <c r="H47" s="4">
        <v>3199546.0</v>
      </c>
      <c r="I47" s="5">
        <v>45668.0</v>
      </c>
      <c r="J47" s="6" t="str">
        <f>IF(OR(B47=2000, B47=2010, B47=2015),VLOOKUP(A47,tabWorldPop,IF(B47=2000,8,IF(B47=2010,7,6)),FALSE),"")</f>
        <v/>
      </c>
      <c r="K47" s="6" t="str">
        <f>IF(J47="","", VLOOKUP(A47,tabWorldPop,12,FALSE))</f>
        <v/>
      </c>
      <c r="L47" s="6" t="str">
        <f>IF(K47="","",VLOOKUP(A47,tabWorldPop,13,FALSE))</f>
        <v/>
      </c>
      <c r="M47" s="6" t="str">
        <f>IF(K47="","",VLOOKUP(A47,tabWorldPop,14,FALSE))</f>
        <v/>
      </c>
      <c r="N47" s="6" t="str">
        <f>IF(K47="","",VLOOKUP(A47,tabWorldPop,15,FALSE))</f>
        <v/>
      </c>
    </row>
    <row r="48">
      <c r="A48" s="3">
        <f>VLOOKUP(Life_expectancy.csv!A48,Base!$A$2:$B$235,2,FALSE)</f>
        <v>34</v>
      </c>
      <c r="B48" s="4">
        <v>2001.0</v>
      </c>
      <c r="C48" s="4">
        <f>VLOOKUP(VLOOKUP(A48,tabWorldPop,3,FALSE),Base!$D$2:$E$8,2,FALSE)</f>
        <v>3</v>
      </c>
      <c r="D48" s="4" t="s">
        <v>13</v>
      </c>
      <c r="E48" s="4" t="s">
        <v>137</v>
      </c>
      <c r="F48" s="4" t="s">
        <v>138</v>
      </c>
      <c r="G48" s="4" t="s">
        <v>139</v>
      </c>
      <c r="H48" s="4">
        <v>3.1592153E7</v>
      </c>
      <c r="I48" s="5">
        <v>45910.0</v>
      </c>
      <c r="J48" s="6" t="str">
        <f>IF(OR(B48=2000, B48=2010, B48=2015),VLOOKUP(A48,tabWorldPop,IF(B48=2000,8,IF(B48=2010,7,6)),FALSE),"")</f>
        <v/>
      </c>
      <c r="K48" s="6" t="str">
        <f>IF(J48="","", VLOOKUP(A48,tabWorldPop,12,FALSE))</f>
        <v/>
      </c>
      <c r="L48" s="6" t="str">
        <f>IF(K48="","",VLOOKUP(A48,tabWorldPop,13,FALSE))</f>
        <v/>
      </c>
      <c r="M48" s="6" t="str">
        <f>IF(K48="","",VLOOKUP(A48,tabWorldPop,14,FALSE))</f>
        <v/>
      </c>
      <c r="N48" s="6" t="str">
        <f>IF(K48="","",VLOOKUP(A48,tabWorldPop,15,FALSE))</f>
        <v/>
      </c>
    </row>
    <row r="49">
      <c r="A49" s="3">
        <f>VLOOKUP(Life_expectancy.csv!A49,Base!$A$2:$B$235,2,FALSE)</f>
        <v>34</v>
      </c>
      <c r="B49" s="4">
        <v>2000.0</v>
      </c>
      <c r="C49" s="4">
        <f>VLOOKUP(VLOOKUP(A49,tabWorldPop,3,FALSE),Base!$D$2:$E$8,2,FALSE)</f>
        <v>3</v>
      </c>
      <c r="D49" s="4" t="s">
        <v>13</v>
      </c>
      <c r="E49" s="4" t="s">
        <v>140</v>
      </c>
      <c r="F49" s="4" t="s">
        <v>141</v>
      </c>
      <c r="G49" s="4" t="s">
        <v>142</v>
      </c>
      <c r="H49" s="4">
        <v>3118366.0</v>
      </c>
      <c r="I49" s="5">
        <v>45848.0</v>
      </c>
      <c r="J49" s="6">
        <f>IF(OR(B49=2000, B49=2010, B49=2015),VLOOKUP(A49,tabWorldPop,IF(B49=2000,8,IF(B49=2010,7,6)),FALSE),"")</f>
        <v>30774621</v>
      </c>
      <c r="K49" s="6">
        <f>IF(J49="","", VLOOKUP(A49,tabWorldPop,12,FALSE))</f>
        <v>2381741</v>
      </c>
      <c r="L49" s="6" t="str">
        <f>IF(K49="","",VLOOKUP(A49,tabWorldPop,13,FALSE))</f>
        <v>18.8531</v>
      </c>
      <c r="M49" s="7">
        <f>IF(K49="","",VLOOKUP(A49,tabWorldPop,14,FALSE))</f>
        <v>-634059</v>
      </c>
      <c r="N49" s="6" t="str">
        <f>IF(K49="","",VLOOKUP(A49,tabWorldPop,15,FALSE))</f>
        <v>0.56</v>
      </c>
    </row>
    <row r="50">
      <c r="A50" s="3">
        <f>VLOOKUP(Life_expectancy.csv!A50,Base!$A$2:$B$235,2,FALSE)</f>
        <v>42</v>
      </c>
      <c r="B50" s="4">
        <v>2015.0</v>
      </c>
      <c r="C50" s="4">
        <f>VLOOKUP(VLOOKUP(A50,tabWorldPop,3,FALSE),Base!$D$2:$E$8,2,FALSE)</f>
        <v>3</v>
      </c>
      <c r="D50" s="4" t="s">
        <v>13</v>
      </c>
      <c r="E50" s="4">
        <v>0.0</v>
      </c>
      <c r="F50" s="10"/>
      <c r="G50" s="4" t="s">
        <v>143</v>
      </c>
      <c r="H50" s="4">
        <v>2785935.0</v>
      </c>
      <c r="I50" s="5">
        <v>45758.0</v>
      </c>
      <c r="J50" s="6">
        <f>IF(OR(B50=2000, B50=2010, B50=2015),VLOOKUP(A50,tabWorldPop,IF(B50=2000,8,IF(B50=2010,7,6)),FALSE),"")</f>
        <v>28127721</v>
      </c>
      <c r="K50" s="6">
        <f>IF(J50="","", VLOOKUP(A50,tabWorldPop,12,FALSE))</f>
        <v>1246700</v>
      </c>
      <c r="L50" s="6" t="str">
        <f>IF(K50="","",VLOOKUP(A50,tabWorldPop,13,FALSE))</f>
        <v>28.5466</v>
      </c>
      <c r="M50" s="7">
        <f>IF(K50="","",VLOOKUP(A50,tabWorldPop,14,FALSE))</f>
        <v>-578908</v>
      </c>
      <c r="N50" s="6" t="str">
        <f>IF(K50="","",VLOOKUP(A50,tabWorldPop,15,FALSE))</f>
        <v>0.45</v>
      </c>
    </row>
    <row r="51">
      <c r="A51" s="3">
        <f>VLOOKUP(Life_expectancy.csv!A51,Base!$A$2:$B$235,2,FALSE)</f>
        <v>42</v>
      </c>
      <c r="B51" s="4">
        <v>2014.0</v>
      </c>
      <c r="C51" s="4">
        <f>VLOOKUP(VLOOKUP(A51,tabWorldPop,3,FALSE),Base!$D$2:$E$8,2,FALSE)</f>
        <v>3</v>
      </c>
      <c r="D51" s="4" t="s">
        <v>13</v>
      </c>
      <c r="E51" s="4" t="s">
        <v>144</v>
      </c>
      <c r="F51" s="4" t="s">
        <v>145</v>
      </c>
      <c r="G51" s="4" t="s">
        <v>146</v>
      </c>
      <c r="H51" s="4">
        <v>2692466.0</v>
      </c>
      <c r="I51" s="5">
        <v>45758.0</v>
      </c>
      <c r="J51" s="6" t="str">
        <f>IF(OR(B51=2000, B51=2010, B51=2015),VLOOKUP(A51,tabWorldPop,IF(B51=2000,8,IF(B51=2010,7,6)),FALSE),"")</f>
        <v/>
      </c>
      <c r="K51" s="6" t="str">
        <f>IF(J51="","", VLOOKUP(A51,tabWorldPop,12,FALSE))</f>
        <v/>
      </c>
      <c r="L51" s="6" t="str">
        <f>IF(K51="","",VLOOKUP(A51,tabWorldPop,13,FALSE))</f>
        <v/>
      </c>
      <c r="M51" s="6" t="str">
        <f>IF(K51="","",VLOOKUP(A51,tabWorldPop,14,FALSE))</f>
        <v/>
      </c>
      <c r="N51" s="6" t="str">
        <f>IF(K51="","",VLOOKUP(A51,tabWorldPop,15,FALSE))</f>
        <v/>
      </c>
    </row>
    <row r="52">
      <c r="A52" s="3">
        <f>VLOOKUP(Life_expectancy.csv!A52,Base!$A$2:$B$235,2,FALSE)</f>
        <v>42</v>
      </c>
      <c r="B52" s="4">
        <v>2013.0</v>
      </c>
      <c r="C52" s="4">
        <f>VLOOKUP(VLOOKUP(A52,tabWorldPop,3,FALSE),Base!$D$2:$E$8,2,FALSE)</f>
        <v>3</v>
      </c>
      <c r="D52" s="4" t="s">
        <v>13</v>
      </c>
      <c r="E52" s="4" t="s">
        <v>147</v>
      </c>
      <c r="F52" s="4" t="s">
        <v>148</v>
      </c>
      <c r="G52" s="4" t="s">
        <v>149</v>
      </c>
      <c r="H52" s="4">
        <v>2599834.0</v>
      </c>
      <c r="I52" s="5">
        <v>45758.0</v>
      </c>
      <c r="J52" s="6" t="str">
        <f>IF(OR(B52=2000, B52=2010, B52=2015),VLOOKUP(A52,tabWorldPop,IF(B52=2000,8,IF(B52=2010,7,6)),FALSE),"")</f>
        <v/>
      </c>
      <c r="K52" s="6" t="str">
        <f>IF(J52="","", VLOOKUP(A52,tabWorldPop,12,FALSE))</f>
        <v/>
      </c>
      <c r="L52" s="6" t="str">
        <f>IF(K52="","",VLOOKUP(A52,tabWorldPop,13,FALSE))</f>
        <v/>
      </c>
      <c r="M52" s="6" t="str">
        <f>IF(K52="","",VLOOKUP(A52,tabWorldPop,14,FALSE))</f>
        <v/>
      </c>
      <c r="N52" s="6" t="str">
        <f>IF(K52="","",VLOOKUP(A52,tabWorldPop,15,FALSE))</f>
        <v/>
      </c>
    </row>
    <row r="53">
      <c r="A53" s="3">
        <f>VLOOKUP(Life_expectancy.csv!A53,Base!$A$2:$B$235,2,FALSE)</f>
        <v>42</v>
      </c>
      <c r="B53" s="4">
        <v>2012.0</v>
      </c>
      <c r="C53" s="4">
        <f>VLOOKUP(VLOOKUP(A53,tabWorldPop,3,FALSE),Base!$D$2:$E$8,2,FALSE)</f>
        <v>3</v>
      </c>
      <c r="D53" s="4" t="s">
        <v>13</v>
      </c>
      <c r="E53" s="4" t="s">
        <v>150</v>
      </c>
      <c r="F53" s="5">
        <v>45719.0</v>
      </c>
      <c r="G53" s="4" t="s">
        <v>151</v>
      </c>
      <c r="H53" s="4">
        <v>259615.0</v>
      </c>
      <c r="I53" s="5">
        <v>45726.0</v>
      </c>
      <c r="J53" s="6" t="str">
        <f>IF(OR(B53=2000, B53=2010, B53=2015),VLOOKUP(A53,tabWorldPop,IF(B53=2000,8,IF(B53=2010,7,6)),FALSE),"")</f>
        <v/>
      </c>
      <c r="K53" s="6" t="str">
        <f>IF(J53="","", VLOOKUP(A53,tabWorldPop,12,FALSE))</f>
        <v/>
      </c>
      <c r="L53" s="6" t="str">
        <f>IF(K53="","",VLOOKUP(A53,tabWorldPop,13,FALSE))</f>
        <v/>
      </c>
      <c r="M53" s="6" t="str">
        <f>IF(K53="","",VLOOKUP(A53,tabWorldPop,14,FALSE))</f>
        <v/>
      </c>
      <c r="N53" s="6" t="str">
        <f>IF(K53="","",VLOOKUP(A53,tabWorldPop,15,FALSE))</f>
        <v/>
      </c>
    </row>
    <row r="54">
      <c r="A54" s="3">
        <f>VLOOKUP(Life_expectancy.csv!A54,Base!$A$2:$B$235,2,FALSE)</f>
        <v>42</v>
      </c>
      <c r="B54" s="4">
        <v>2011.0</v>
      </c>
      <c r="C54" s="4">
        <f>VLOOKUP(VLOOKUP(A54,tabWorldPop,3,FALSE),Base!$D$2:$E$8,2,FALSE)</f>
        <v>3</v>
      </c>
      <c r="D54" s="4" t="s">
        <v>13</v>
      </c>
      <c r="E54" s="4" t="s">
        <v>152</v>
      </c>
      <c r="F54" s="4" t="s">
        <v>153</v>
      </c>
      <c r="G54" s="4" t="s">
        <v>154</v>
      </c>
      <c r="H54" s="4">
        <v>2.4218565E7</v>
      </c>
      <c r="I54" s="5">
        <v>45756.0</v>
      </c>
      <c r="J54" s="6" t="str">
        <f>IF(OR(B54=2000, B54=2010, B54=2015),VLOOKUP(A54,tabWorldPop,IF(B54=2000,8,IF(B54=2010,7,6)),FALSE),"")</f>
        <v/>
      </c>
      <c r="K54" s="6" t="str">
        <f>IF(J54="","", VLOOKUP(A54,tabWorldPop,12,FALSE))</f>
        <v/>
      </c>
      <c r="L54" s="6" t="str">
        <f>IF(K54="","",VLOOKUP(A54,tabWorldPop,13,FALSE))</f>
        <v/>
      </c>
      <c r="M54" s="6" t="str">
        <f>IF(K54="","",VLOOKUP(A54,tabWorldPop,14,FALSE))</f>
        <v/>
      </c>
      <c r="N54" s="6" t="str">
        <f>IF(K54="","",VLOOKUP(A54,tabWorldPop,15,FALSE))</f>
        <v/>
      </c>
    </row>
    <row r="55">
      <c r="A55" s="3">
        <f>VLOOKUP(Life_expectancy.csv!A55,Base!$A$2:$B$235,2,FALSE)</f>
        <v>42</v>
      </c>
      <c r="B55" s="4">
        <v>2010.0</v>
      </c>
      <c r="C55" s="4">
        <f>VLOOKUP(VLOOKUP(A55,tabWorldPop,3,FALSE),Base!$D$2:$E$8,2,FALSE)</f>
        <v>3</v>
      </c>
      <c r="D55" s="4" t="s">
        <v>13</v>
      </c>
      <c r="E55" s="4" t="s">
        <v>155</v>
      </c>
      <c r="F55" s="4" t="s">
        <v>156</v>
      </c>
      <c r="G55" s="4" t="s">
        <v>157</v>
      </c>
      <c r="H55" s="4">
        <v>2.3369131E7</v>
      </c>
      <c r="I55" s="4">
        <v>9.0</v>
      </c>
      <c r="J55" s="6">
        <f>IF(OR(B55=2000, B55=2010, B55=2015),VLOOKUP(A55,tabWorldPop,IF(B55=2000,8,IF(B55=2010,7,6)),FALSE),"")</f>
        <v>23364185</v>
      </c>
      <c r="K55" s="6">
        <f>IF(J55="","", VLOOKUP(A55,tabWorldPop,12,FALSE))</f>
        <v>1246700</v>
      </c>
      <c r="L55" s="6" t="str">
        <f>IF(K55="","",VLOOKUP(A55,tabWorldPop,13,FALSE))</f>
        <v>28.5466</v>
      </c>
      <c r="M55" s="7">
        <f>IF(K55="","",VLOOKUP(A55,tabWorldPop,14,FALSE))</f>
        <v>-578908</v>
      </c>
      <c r="N55" s="6" t="str">
        <f>IF(K55="","",VLOOKUP(A55,tabWorldPop,15,FALSE))</f>
        <v>0.45</v>
      </c>
    </row>
    <row r="56">
      <c r="A56" s="3">
        <f>VLOOKUP(Life_expectancy.csv!A56,Base!$A$2:$B$235,2,FALSE)</f>
        <v>42</v>
      </c>
      <c r="B56" s="4">
        <v>2009.0</v>
      </c>
      <c r="C56" s="4">
        <f>VLOOKUP(VLOOKUP(A56,tabWorldPop,3,FALSE),Base!$D$2:$E$8,2,FALSE)</f>
        <v>3</v>
      </c>
      <c r="D56" s="4" t="s">
        <v>13</v>
      </c>
      <c r="E56" s="4" t="s">
        <v>158</v>
      </c>
      <c r="F56" s="4" t="s">
        <v>159</v>
      </c>
      <c r="G56" s="4" t="s">
        <v>160</v>
      </c>
      <c r="H56" s="4">
        <v>2.2549547E7</v>
      </c>
      <c r="I56" s="5">
        <v>45785.0</v>
      </c>
      <c r="J56" s="6" t="str">
        <f>IF(OR(B56=2000, B56=2010, B56=2015),VLOOKUP(A56,tabWorldPop,IF(B56=2000,8,IF(B56=2010,7,6)),FALSE),"")</f>
        <v/>
      </c>
      <c r="K56" s="6" t="str">
        <f>IF(J56="","", VLOOKUP(A56,tabWorldPop,12,FALSE))</f>
        <v/>
      </c>
      <c r="L56" s="6" t="str">
        <f>IF(K56="","",VLOOKUP(A56,tabWorldPop,13,FALSE))</f>
        <v/>
      </c>
      <c r="M56" s="6" t="str">
        <f>IF(K56="","",VLOOKUP(A56,tabWorldPop,14,FALSE))</f>
        <v/>
      </c>
      <c r="N56" s="6" t="str">
        <f>IF(K56="","",VLOOKUP(A56,tabWorldPop,15,FALSE))</f>
        <v/>
      </c>
    </row>
    <row r="57">
      <c r="A57" s="3">
        <f>VLOOKUP(Life_expectancy.csv!A57,Base!$A$2:$B$235,2,FALSE)</f>
        <v>42</v>
      </c>
      <c r="B57" s="4">
        <v>2008.0</v>
      </c>
      <c r="C57" s="4">
        <f>VLOOKUP(VLOOKUP(A57,tabWorldPop,3,FALSE),Base!$D$2:$E$8,2,FALSE)</f>
        <v>3</v>
      </c>
      <c r="D57" s="4" t="s">
        <v>13</v>
      </c>
      <c r="E57" s="4" t="s">
        <v>161</v>
      </c>
      <c r="F57" s="4" t="s">
        <v>138</v>
      </c>
      <c r="G57" s="4" t="s">
        <v>162</v>
      </c>
      <c r="H57" s="4">
        <v>2175942.0</v>
      </c>
      <c r="I57" s="5">
        <v>45665.0</v>
      </c>
      <c r="J57" s="6" t="str">
        <f>IF(OR(B57=2000, B57=2010, B57=2015),VLOOKUP(A57,tabWorldPop,IF(B57=2000,8,IF(B57=2010,7,6)),FALSE),"")</f>
        <v/>
      </c>
      <c r="K57" s="6" t="str">
        <f>IF(J57="","", VLOOKUP(A57,tabWorldPop,12,FALSE))</f>
        <v/>
      </c>
      <c r="L57" s="6" t="str">
        <f>IF(K57="","",VLOOKUP(A57,tabWorldPop,13,FALSE))</f>
        <v/>
      </c>
      <c r="M57" s="6" t="str">
        <f>IF(K57="","",VLOOKUP(A57,tabWorldPop,14,FALSE))</f>
        <v/>
      </c>
      <c r="N57" s="6" t="str">
        <f>IF(K57="","",VLOOKUP(A57,tabWorldPop,15,FALSE))</f>
        <v/>
      </c>
    </row>
    <row r="58">
      <c r="A58" s="3">
        <f>VLOOKUP(Life_expectancy.csv!A58,Base!$A$2:$B$235,2,FALSE)</f>
        <v>42</v>
      </c>
      <c r="B58" s="4">
        <v>2007.0</v>
      </c>
      <c r="C58" s="4">
        <f>VLOOKUP(VLOOKUP(A58,tabWorldPop,3,FALSE),Base!$D$2:$E$8,2,FALSE)</f>
        <v>3</v>
      </c>
      <c r="D58" s="4" t="s">
        <v>13</v>
      </c>
      <c r="E58" s="4" t="s">
        <v>163</v>
      </c>
      <c r="F58" s="4" t="s">
        <v>153</v>
      </c>
      <c r="G58" s="4" t="s">
        <v>164</v>
      </c>
      <c r="H58" s="4">
        <v>2997687.0</v>
      </c>
      <c r="I58" s="5">
        <v>45845.0</v>
      </c>
      <c r="J58" s="6" t="str">
        <f>IF(OR(B58=2000, B58=2010, B58=2015),VLOOKUP(A58,tabWorldPop,IF(B58=2000,8,IF(B58=2010,7,6)),FALSE),"")</f>
        <v/>
      </c>
      <c r="K58" s="6" t="str">
        <f>IF(J58="","", VLOOKUP(A58,tabWorldPop,12,FALSE))</f>
        <v/>
      </c>
      <c r="L58" s="6" t="str">
        <f>IF(K58="","",VLOOKUP(A58,tabWorldPop,13,FALSE))</f>
        <v/>
      </c>
      <c r="M58" s="6" t="str">
        <f>IF(K58="","",VLOOKUP(A58,tabWorldPop,14,FALSE))</f>
        <v/>
      </c>
      <c r="N58" s="6" t="str">
        <f>IF(K58="","",VLOOKUP(A58,tabWorldPop,15,FALSE))</f>
        <v/>
      </c>
    </row>
    <row r="59">
      <c r="A59" s="3">
        <f>VLOOKUP(Life_expectancy.csv!A59,Base!$A$2:$B$235,2,FALSE)</f>
        <v>42</v>
      </c>
      <c r="B59" s="4">
        <v>2006.0</v>
      </c>
      <c r="C59" s="4">
        <f>VLOOKUP(VLOOKUP(A59,tabWorldPop,3,FALSE),Base!$D$2:$E$8,2,FALSE)</f>
        <v>3</v>
      </c>
      <c r="D59" s="4" t="s">
        <v>13</v>
      </c>
      <c r="E59" s="4" t="s">
        <v>165</v>
      </c>
      <c r="F59" s="4" t="s">
        <v>166</v>
      </c>
      <c r="G59" s="4" t="s">
        <v>167</v>
      </c>
      <c r="H59" s="4">
        <v>2262399.0</v>
      </c>
      <c r="I59" s="5">
        <v>45695.0</v>
      </c>
      <c r="J59" s="6" t="str">
        <f>IF(OR(B59=2000, B59=2010, B59=2015),VLOOKUP(A59,tabWorldPop,IF(B59=2000,8,IF(B59=2010,7,6)),FALSE),"")</f>
        <v/>
      </c>
      <c r="K59" s="6" t="str">
        <f>IF(J59="","", VLOOKUP(A59,tabWorldPop,12,FALSE))</f>
        <v/>
      </c>
      <c r="L59" s="6" t="str">
        <f>IF(K59="","",VLOOKUP(A59,tabWorldPop,13,FALSE))</f>
        <v/>
      </c>
      <c r="M59" s="6" t="str">
        <f>IF(K59="","",VLOOKUP(A59,tabWorldPop,14,FALSE))</f>
        <v/>
      </c>
      <c r="N59" s="6" t="str">
        <f>IF(K59="","",VLOOKUP(A59,tabWorldPop,15,FALSE))</f>
        <v/>
      </c>
    </row>
    <row r="60">
      <c r="A60" s="3">
        <f>VLOOKUP(Life_expectancy.csv!A60,Base!$A$2:$B$235,2,FALSE)</f>
        <v>42</v>
      </c>
      <c r="B60" s="4">
        <v>2005.0</v>
      </c>
      <c r="C60" s="4">
        <f>VLOOKUP(VLOOKUP(A60,tabWorldPop,3,FALSE),Base!$D$2:$E$8,2,FALSE)</f>
        <v>3</v>
      </c>
      <c r="D60" s="4" t="s">
        <v>13</v>
      </c>
      <c r="E60" s="4" t="s">
        <v>168</v>
      </c>
      <c r="F60" s="5">
        <v>45661.0</v>
      </c>
      <c r="G60" s="4" t="s">
        <v>169</v>
      </c>
      <c r="H60" s="4">
        <v>1.9552542E7</v>
      </c>
      <c r="I60" s="5">
        <v>45875.0</v>
      </c>
      <c r="J60" s="6" t="str">
        <f>IF(OR(B60=2000, B60=2010, B60=2015),VLOOKUP(A60,tabWorldPop,IF(B60=2000,8,IF(B60=2010,7,6)),FALSE),"")</f>
        <v/>
      </c>
      <c r="K60" s="6" t="str">
        <f>IF(J60="","", VLOOKUP(A60,tabWorldPop,12,FALSE))</f>
        <v/>
      </c>
      <c r="L60" s="6" t="str">
        <f>IF(K60="","",VLOOKUP(A60,tabWorldPop,13,FALSE))</f>
        <v/>
      </c>
      <c r="M60" s="6" t="str">
        <f>IF(K60="","",VLOOKUP(A60,tabWorldPop,14,FALSE))</f>
        <v/>
      </c>
      <c r="N60" s="6" t="str">
        <f>IF(K60="","",VLOOKUP(A60,tabWorldPop,15,FALSE))</f>
        <v/>
      </c>
    </row>
    <row r="61">
      <c r="A61" s="3">
        <f>VLOOKUP(Life_expectancy.csv!A61,Base!$A$2:$B$235,2,FALSE)</f>
        <v>42</v>
      </c>
      <c r="B61" s="4">
        <v>2004.0</v>
      </c>
      <c r="C61" s="4">
        <f>VLOOKUP(VLOOKUP(A61,tabWorldPop,3,FALSE),Base!$D$2:$E$8,2,FALSE)</f>
        <v>3</v>
      </c>
      <c r="D61" s="4" t="s">
        <v>13</v>
      </c>
      <c r="E61" s="4" t="s">
        <v>170</v>
      </c>
      <c r="F61" s="4" t="s">
        <v>171</v>
      </c>
      <c r="G61" s="4" t="s">
        <v>172</v>
      </c>
      <c r="H61" s="4">
        <v>1.8865716E7</v>
      </c>
      <c r="I61" s="5">
        <v>45753.0</v>
      </c>
      <c r="J61" s="6" t="str">
        <f>IF(OR(B61=2000, B61=2010, B61=2015),VLOOKUP(A61,tabWorldPop,IF(B61=2000,8,IF(B61=2010,7,6)),FALSE),"")</f>
        <v/>
      </c>
      <c r="K61" s="6" t="str">
        <f>IF(J61="","", VLOOKUP(A61,tabWorldPop,12,FALSE))</f>
        <v/>
      </c>
      <c r="L61" s="6" t="str">
        <f>IF(K61="","",VLOOKUP(A61,tabWorldPop,13,FALSE))</f>
        <v/>
      </c>
      <c r="M61" s="6" t="str">
        <f>IF(K61="","",VLOOKUP(A61,tabWorldPop,14,FALSE))</f>
        <v/>
      </c>
      <c r="N61" s="6" t="str">
        <f>IF(K61="","",VLOOKUP(A61,tabWorldPop,15,FALSE))</f>
        <v/>
      </c>
    </row>
    <row r="62">
      <c r="A62" s="3">
        <f>VLOOKUP(Life_expectancy.csv!A62,Base!$A$2:$B$235,2,FALSE)</f>
        <v>42</v>
      </c>
      <c r="B62" s="4">
        <v>2003.0</v>
      </c>
      <c r="C62" s="4">
        <f>VLOOKUP(VLOOKUP(A62,tabWorldPop,3,FALSE),Base!$D$2:$E$8,2,FALSE)</f>
        <v>3</v>
      </c>
      <c r="D62" s="4" t="s">
        <v>13</v>
      </c>
      <c r="E62" s="4" t="s">
        <v>173</v>
      </c>
      <c r="F62" s="4" t="s">
        <v>174</v>
      </c>
      <c r="G62" s="4" t="s">
        <v>175</v>
      </c>
      <c r="H62" s="4">
        <v>1823369.0</v>
      </c>
      <c r="I62" s="5">
        <v>45905.0</v>
      </c>
      <c r="J62" s="6" t="str">
        <f>IF(OR(B62=2000, B62=2010, B62=2015),VLOOKUP(A62,tabWorldPop,IF(B62=2000,8,IF(B62=2010,7,6)),FALSE),"")</f>
        <v/>
      </c>
      <c r="K62" s="6" t="str">
        <f>IF(J62="","", VLOOKUP(A62,tabWorldPop,12,FALSE))</f>
        <v/>
      </c>
      <c r="L62" s="6" t="str">
        <f>IF(K62="","",VLOOKUP(A62,tabWorldPop,13,FALSE))</f>
        <v/>
      </c>
      <c r="M62" s="6" t="str">
        <f>IF(K62="","",VLOOKUP(A62,tabWorldPop,14,FALSE))</f>
        <v/>
      </c>
      <c r="N62" s="6" t="str">
        <f>IF(K62="","",VLOOKUP(A62,tabWorldPop,15,FALSE))</f>
        <v/>
      </c>
    </row>
    <row r="63">
      <c r="A63" s="3">
        <f>VLOOKUP(Life_expectancy.csv!A63,Base!$A$2:$B$235,2,FALSE)</f>
        <v>42</v>
      </c>
      <c r="B63" s="4">
        <v>2002.0</v>
      </c>
      <c r="C63" s="4">
        <f>VLOOKUP(VLOOKUP(A63,tabWorldPop,3,FALSE),Base!$D$2:$E$8,2,FALSE)</f>
        <v>3</v>
      </c>
      <c r="D63" s="4" t="s">
        <v>13</v>
      </c>
      <c r="E63" s="4" t="s">
        <v>176</v>
      </c>
      <c r="F63" s="4" t="s">
        <v>177</v>
      </c>
      <c r="G63" s="4" t="s">
        <v>178</v>
      </c>
      <c r="H63" s="4">
        <v>1.7572649E7</v>
      </c>
      <c r="I63" s="5">
        <v>45782.0</v>
      </c>
      <c r="J63" s="6" t="str">
        <f>IF(OR(B63=2000, B63=2010, B63=2015),VLOOKUP(A63,tabWorldPop,IF(B63=2000,8,IF(B63=2010,7,6)),FALSE),"")</f>
        <v/>
      </c>
      <c r="K63" s="6" t="str">
        <f>IF(J63="","", VLOOKUP(A63,tabWorldPop,12,FALSE))</f>
        <v/>
      </c>
      <c r="L63" s="6" t="str">
        <f>IF(K63="","",VLOOKUP(A63,tabWorldPop,13,FALSE))</f>
        <v/>
      </c>
      <c r="M63" s="6" t="str">
        <f>IF(K63="","",VLOOKUP(A63,tabWorldPop,14,FALSE))</f>
        <v/>
      </c>
      <c r="N63" s="6" t="str">
        <f>IF(K63="","",VLOOKUP(A63,tabWorldPop,15,FALSE))</f>
        <v/>
      </c>
    </row>
    <row r="64">
      <c r="A64" s="3">
        <f>VLOOKUP(Life_expectancy.csv!A64,Base!$A$2:$B$235,2,FALSE)</f>
        <v>42</v>
      </c>
      <c r="B64" s="4">
        <v>2001.0</v>
      </c>
      <c r="C64" s="4">
        <f>VLOOKUP(VLOOKUP(A64,tabWorldPop,3,FALSE),Base!$D$2:$E$8,2,FALSE)</f>
        <v>3</v>
      </c>
      <c r="D64" s="4" t="s">
        <v>13</v>
      </c>
      <c r="E64" s="4" t="s">
        <v>179</v>
      </c>
      <c r="F64" s="4" t="s">
        <v>180</v>
      </c>
      <c r="G64" s="4" t="s">
        <v>181</v>
      </c>
      <c r="H64" s="4">
        <v>1.6983266E7</v>
      </c>
      <c r="I64" s="5">
        <v>45662.0</v>
      </c>
      <c r="J64" s="6" t="str">
        <f>IF(OR(B64=2000, B64=2010, B64=2015),VLOOKUP(A64,tabWorldPop,IF(B64=2000,8,IF(B64=2010,7,6)),FALSE),"")</f>
        <v/>
      </c>
      <c r="K64" s="6" t="str">
        <f>IF(J64="","", VLOOKUP(A64,tabWorldPop,12,FALSE))</f>
        <v/>
      </c>
      <c r="L64" s="6" t="str">
        <f>IF(K64="","",VLOOKUP(A64,tabWorldPop,13,FALSE))</f>
        <v/>
      </c>
      <c r="M64" s="6" t="str">
        <f>IF(K64="","",VLOOKUP(A64,tabWorldPop,14,FALSE))</f>
        <v/>
      </c>
      <c r="N64" s="6" t="str">
        <f>IF(K64="","",VLOOKUP(A64,tabWorldPop,15,FALSE))</f>
        <v/>
      </c>
    </row>
    <row r="65">
      <c r="A65" s="3">
        <f>VLOOKUP(Life_expectancy.csv!A65,Base!$A$2:$B$235,2,FALSE)</f>
        <v>42</v>
      </c>
      <c r="B65" s="4">
        <v>2000.0</v>
      </c>
      <c r="C65" s="4">
        <f>VLOOKUP(VLOOKUP(A65,tabWorldPop,3,FALSE),Base!$D$2:$E$8,2,FALSE)</f>
        <v>3</v>
      </c>
      <c r="D65" s="4" t="s">
        <v>13</v>
      </c>
      <c r="E65" s="4" t="s">
        <v>182</v>
      </c>
      <c r="F65" s="4" t="s">
        <v>183</v>
      </c>
      <c r="G65" s="4" t="s">
        <v>184</v>
      </c>
      <c r="H65" s="4">
        <v>1644924.0</v>
      </c>
      <c r="I65" s="5">
        <v>45812.0</v>
      </c>
      <c r="J65" s="6">
        <f>IF(OR(B65=2000, B65=2010, B65=2015),VLOOKUP(A65,tabWorldPop,IF(B65=2000,8,IF(B65=2010,7,6)),FALSE),"")</f>
        <v>16394062</v>
      </c>
      <c r="K65" s="6">
        <f>IF(J65="","", VLOOKUP(A65,tabWorldPop,12,FALSE))</f>
        <v>1246700</v>
      </c>
      <c r="L65" s="6" t="str">
        <f>IF(K65="","",VLOOKUP(A65,tabWorldPop,13,FALSE))</f>
        <v>28.5466</v>
      </c>
      <c r="M65" s="7">
        <f>IF(K65="","",VLOOKUP(A65,tabWorldPop,14,FALSE))</f>
        <v>-578908</v>
      </c>
      <c r="N65" s="6" t="str">
        <f>IF(K65="","",VLOOKUP(A65,tabWorldPop,15,FALSE))</f>
        <v>0.45</v>
      </c>
    </row>
    <row r="66">
      <c r="A66" s="3">
        <f>VLOOKUP(Life_expectancy.csv!A66,Base!$A$2:$B$235,2,FALSE)</f>
        <v>201</v>
      </c>
      <c r="B66" s="4">
        <v>2015.0</v>
      </c>
      <c r="C66" s="4">
        <f>VLOOKUP(VLOOKUP(A66,tabWorldPop,3,FALSE),Base!$D$2:$E$8,2,FALSE)</f>
        <v>6</v>
      </c>
      <c r="D66" s="4" t="s">
        <v>13</v>
      </c>
      <c r="E66" s="4">
        <v>0.0</v>
      </c>
      <c r="F66" s="10"/>
      <c r="G66" s="4" t="s">
        <v>185</v>
      </c>
      <c r="H66" s="10"/>
      <c r="I66" s="5">
        <v>45913.0</v>
      </c>
      <c r="J66" s="6">
        <f>IF(OR(B66=2000, B66=2010, B66=2015),VLOOKUP(A66,tabWorldPop,IF(B66=2000,8,IF(B66=2010,7,6)),FALSE),"")</f>
        <v>89941</v>
      </c>
      <c r="K66" s="6">
        <f>IF(J66="","", VLOOKUP(A66,tabWorldPop,12,FALSE))</f>
        <v>442</v>
      </c>
      <c r="L66" s="6" t="str">
        <f>IF(K66="","",VLOOKUP(A66,tabWorldPop,13,FALSE))</f>
        <v>212.1335</v>
      </c>
      <c r="M66" s="7">
        <f>IF(K66="","",VLOOKUP(A66,tabWorldPop,14,FALSE))</f>
        <v>21186</v>
      </c>
      <c r="N66" s="6">
        <f>IF(K66="","",VLOOKUP(A66,tabWorldPop,15,FALSE))</f>
        <v>0</v>
      </c>
    </row>
    <row r="67">
      <c r="A67" s="3">
        <f>VLOOKUP(Life_expectancy.csv!A67,Base!$A$2:$B$235,2,FALSE)</f>
        <v>201</v>
      </c>
      <c r="B67" s="4">
        <v>2014.0</v>
      </c>
      <c r="C67" s="4">
        <f>VLOOKUP(VLOOKUP(A67,tabWorldPop,3,FALSE),Base!$D$2:$E$8,2,FALSE)</f>
        <v>6</v>
      </c>
      <c r="D67" s="4" t="s">
        <v>13</v>
      </c>
      <c r="E67" s="4" t="s">
        <v>186</v>
      </c>
      <c r="F67" s="4" t="s">
        <v>187</v>
      </c>
      <c r="G67" s="4" t="s">
        <v>188</v>
      </c>
      <c r="H67" s="10"/>
      <c r="I67" s="5">
        <v>45913.0</v>
      </c>
      <c r="J67" s="6" t="str">
        <f>IF(OR(B67=2000, B67=2010, B67=2015),VLOOKUP(A67,tabWorldPop,IF(B67=2000,8,IF(B67=2010,7,6)),FALSE),"")</f>
        <v/>
      </c>
      <c r="K67" s="6" t="str">
        <f>IF(J67="","", VLOOKUP(A67,tabWorldPop,12,FALSE))</f>
        <v/>
      </c>
      <c r="L67" s="6" t="str">
        <f>IF(K67="","",VLOOKUP(A67,tabWorldPop,13,FALSE))</f>
        <v/>
      </c>
      <c r="M67" s="6" t="str">
        <f>IF(K67="","",VLOOKUP(A67,tabWorldPop,14,FALSE))</f>
        <v/>
      </c>
      <c r="N67" s="6" t="str">
        <f>IF(K67="","",VLOOKUP(A67,tabWorldPop,15,FALSE))</f>
        <v/>
      </c>
    </row>
    <row r="68">
      <c r="A68" s="3">
        <f>VLOOKUP(Life_expectancy.csv!A68,Base!$A$2:$B$235,2,FALSE)</f>
        <v>201</v>
      </c>
      <c r="B68" s="4">
        <v>2013.0</v>
      </c>
      <c r="C68" s="4">
        <f>VLOOKUP(VLOOKUP(A68,tabWorldPop,3,FALSE),Base!$D$2:$E$8,2,FALSE)</f>
        <v>6</v>
      </c>
      <c r="D68" s="4" t="s">
        <v>13</v>
      </c>
      <c r="E68" s="4" t="s">
        <v>189</v>
      </c>
      <c r="F68" s="4" t="s">
        <v>190</v>
      </c>
      <c r="G68" s="4" t="s">
        <v>191</v>
      </c>
      <c r="H68" s="10"/>
      <c r="I68" s="5">
        <v>45913.0</v>
      </c>
      <c r="J68" s="6" t="str">
        <f>IF(OR(B68=2000, B68=2010, B68=2015),VLOOKUP(A68,tabWorldPop,IF(B68=2000,8,IF(B68=2010,7,6)),FALSE),"")</f>
        <v/>
      </c>
      <c r="K68" s="6" t="str">
        <f>IF(J68="","", VLOOKUP(A68,tabWorldPop,12,FALSE))</f>
        <v/>
      </c>
      <c r="L68" s="6" t="str">
        <f>IF(K68="","",VLOOKUP(A68,tabWorldPop,13,FALSE))</f>
        <v/>
      </c>
      <c r="M68" s="6" t="str">
        <f>IF(K68="","",VLOOKUP(A68,tabWorldPop,14,FALSE))</f>
        <v/>
      </c>
      <c r="N68" s="6" t="str">
        <f>IF(K68="","",VLOOKUP(A68,tabWorldPop,15,FALSE))</f>
        <v/>
      </c>
    </row>
    <row r="69">
      <c r="A69" s="3">
        <f>VLOOKUP(Life_expectancy.csv!A69,Base!$A$2:$B$235,2,FALSE)</f>
        <v>201</v>
      </c>
      <c r="B69" s="4">
        <v>2012.0</v>
      </c>
      <c r="C69" s="4">
        <f>VLOOKUP(VLOOKUP(A69,tabWorldPop,3,FALSE),Base!$D$2:$E$8,2,FALSE)</f>
        <v>6</v>
      </c>
      <c r="D69" s="4" t="s">
        <v>13</v>
      </c>
      <c r="E69" s="4" t="s">
        <v>192</v>
      </c>
      <c r="F69" s="4" t="s">
        <v>193</v>
      </c>
      <c r="G69" s="4" t="s">
        <v>194</v>
      </c>
      <c r="H69" s="10"/>
      <c r="I69" s="5">
        <v>45882.0</v>
      </c>
      <c r="J69" s="6" t="str">
        <f>IF(OR(B69=2000, B69=2010, B69=2015),VLOOKUP(A69,tabWorldPop,IF(B69=2000,8,IF(B69=2010,7,6)),FALSE),"")</f>
        <v/>
      </c>
      <c r="K69" s="6" t="str">
        <f>IF(J69="","", VLOOKUP(A69,tabWorldPop,12,FALSE))</f>
        <v/>
      </c>
      <c r="L69" s="6" t="str">
        <f>IF(K69="","",VLOOKUP(A69,tabWorldPop,13,FALSE))</f>
        <v/>
      </c>
      <c r="M69" s="6" t="str">
        <f>IF(K69="","",VLOOKUP(A69,tabWorldPop,14,FALSE))</f>
        <v/>
      </c>
      <c r="N69" s="6" t="str">
        <f>IF(K69="","",VLOOKUP(A69,tabWorldPop,15,FALSE))</f>
        <v/>
      </c>
    </row>
    <row r="70">
      <c r="A70" s="3">
        <f>VLOOKUP(Life_expectancy.csv!A70,Base!$A$2:$B$235,2,FALSE)</f>
        <v>201</v>
      </c>
      <c r="B70" s="4">
        <v>2011.0</v>
      </c>
      <c r="C70" s="4">
        <f>VLOOKUP(VLOOKUP(A70,tabWorldPop,3,FALSE),Base!$D$2:$E$8,2,FALSE)</f>
        <v>6</v>
      </c>
      <c r="D70" s="4" t="s">
        <v>13</v>
      </c>
      <c r="E70" s="4" t="s">
        <v>195</v>
      </c>
      <c r="F70" s="4" t="s">
        <v>196</v>
      </c>
      <c r="G70" s="4" t="s">
        <v>197</v>
      </c>
      <c r="H70" s="10"/>
      <c r="I70" s="5">
        <v>45671.0</v>
      </c>
      <c r="J70" s="6" t="str">
        <f>IF(OR(B70=2000, B70=2010, B70=2015),VLOOKUP(A70,tabWorldPop,IF(B70=2000,8,IF(B70=2010,7,6)),FALSE),"")</f>
        <v/>
      </c>
      <c r="K70" s="6" t="str">
        <f>IF(J70="","", VLOOKUP(A70,tabWorldPop,12,FALSE))</f>
        <v/>
      </c>
      <c r="L70" s="6" t="str">
        <f>IF(K70="","",VLOOKUP(A70,tabWorldPop,13,FALSE))</f>
        <v/>
      </c>
      <c r="M70" s="6" t="str">
        <f>IF(K70="","",VLOOKUP(A70,tabWorldPop,14,FALSE))</f>
        <v/>
      </c>
      <c r="N70" s="6" t="str">
        <f>IF(K70="","",VLOOKUP(A70,tabWorldPop,15,FALSE))</f>
        <v/>
      </c>
    </row>
    <row r="71">
      <c r="A71" s="3">
        <f>VLOOKUP(Life_expectancy.csv!A71,Base!$A$2:$B$235,2,FALSE)</f>
        <v>201</v>
      </c>
      <c r="B71" s="4">
        <v>2010.0</v>
      </c>
      <c r="C71" s="4">
        <f>VLOOKUP(VLOOKUP(A71,tabWorldPop,3,FALSE),Base!$D$2:$E$8,2,FALSE)</f>
        <v>6</v>
      </c>
      <c r="D71" s="4" t="s">
        <v>13</v>
      </c>
      <c r="E71" s="4" t="s">
        <v>198</v>
      </c>
      <c r="F71" s="4" t="s">
        <v>199</v>
      </c>
      <c r="G71" s="4" t="s">
        <v>200</v>
      </c>
      <c r="H71" s="10"/>
      <c r="I71" s="5">
        <v>45671.0</v>
      </c>
      <c r="J71" s="6">
        <f>IF(OR(B71=2000, B71=2010, B71=2015),VLOOKUP(A71,tabWorldPop,IF(B71=2000,8,IF(B71=2010,7,6)),FALSE),"")</f>
        <v>85695</v>
      </c>
      <c r="K71" s="6">
        <f>IF(J71="","", VLOOKUP(A71,tabWorldPop,12,FALSE))</f>
        <v>442</v>
      </c>
      <c r="L71" s="6" t="str">
        <f>IF(K71="","",VLOOKUP(A71,tabWorldPop,13,FALSE))</f>
        <v>212.1335</v>
      </c>
      <c r="M71" s="7">
        <f>IF(K71="","",VLOOKUP(A71,tabWorldPop,14,FALSE))</f>
        <v>21186</v>
      </c>
      <c r="N71" s="6">
        <f>IF(K71="","",VLOOKUP(A71,tabWorldPop,15,FALSE))</f>
        <v>0</v>
      </c>
    </row>
    <row r="72">
      <c r="A72" s="3">
        <f>VLOOKUP(Life_expectancy.csv!A72,Base!$A$2:$B$235,2,FALSE)</f>
        <v>201</v>
      </c>
      <c r="B72" s="4">
        <v>2009.0</v>
      </c>
      <c r="C72" s="4">
        <f>VLOOKUP(VLOOKUP(A72,tabWorldPop,3,FALSE),Base!$D$2:$E$8,2,FALSE)</f>
        <v>6</v>
      </c>
      <c r="D72" s="4" t="s">
        <v>13</v>
      </c>
      <c r="E72" s="4" t="s">
        <v>201</v>
      </c>
      <c r="F72" s="4" t="s">
        <v>202</v>
      </c>
      <c r="G72" s="4" t="s">
        <v>203</v>
      </c>
      <c r="H72" s="10"/>
      <c r="I72" s="5">
        <v>45702.0</v>
      </c>
      <c r="J72" s="6" t="str">
        <f>IF(OR(B72=2000, B72=2010, B72=2015),VLOOKUP(A72,tabWorldPop,IF(B72=2000,8,IF(B72=2010,7,6)),FALSE),"")</f>
        <v/>
      </c>
      <c r="K72" s="6" t="str">
        <f>IF(J72="","", VLOOKUP(A72,tabWorldPop,12,FALSE))</f>
        <v/>
      </c>
      <c r="L72" s="6" t="str">
        <f>IF(K72="","",VLOOKUP(A72,tabWorldPop,13,FALSE))</f>
        <v/>
      </c>
      <c r="M72" s="6" t="str">
        <f>IF(K72="","",VLOOKUP(A72,tabWorldPop,14,FALSE))</f>
        <v/>
      </c>
      <c r="N72" s="6" t="str">
        <f>IF(K72="","",VLOOKUP(A72,tabWorldPop,15,FALSE))</f>
        <v/>
      </c>
    </row>
    <row r="73">
      <c r="A73" s="3">
        <f>VLOOKUP(Life_expectancy.csv!A73,Base!$A$2:$B$235,2,FALSE)</f>
        <v>201</v>
      </c>
      <c r="B73" s="4">
        <v>2008.0</v>
      </c>
      <c r="C73" s="4">
        <f>VLOOKUP(VLOOKUP(A73,tabWorldPop,3,FALSE),Base!$D$2:$E$8,2,FALSE)</f>
        <v>6</v>
      </c>
      <c r="D73" s="4" t="s">
        <v>13</v>
      </c>
      <c r="E73" s="4" t="s">
        <v>204</v>
      </c>
      <c r="F73" s="4" t="s">
        <v>205</v>
      </c>
      <c r="G73" s="4" t="s">
        <v>206</v>
      </c>
      <c r="H73" s="10"/>
      <c r="I73" s="5">
        <v>45761.0</v>
      </c>
      <c r="J73" s="6" t="str">
        <f>IF(OR(B73=2000, B73=2010, B73=2015),VLOOKUP(A73,tabWorldPop,IF(B73=2000,8,IF(B73=2010,7,6)),FALSE),"")</f>
        <v/>
      </c>
      <c r="K73" s="6" t="str">
        <f>IF(J73="","", VLOOKUP(A73,tabWorldPop,12,FALSE))</f>
        <v/>
      </c>
      <c r="L73" s="6" t="str">
        <f>IF(K73="","",VLOOKUP(A73,tabWorldPop,13,FALSE))</f>
        <v/>
      </c>
      <c r="M73" s="6" t="str">
        <f>IF(K73="","",VLOOKUP(A73,tabWorldPop,14,FALSE))</f>
        <v/>
      </c>
      <c r="N73" s="6" t="str">
        <f>IF(K73="","",VLOOKUP(A73,tabWorldPop,15,FALSE))</f>
        <v/>
      </c>
    </row>
    <row r="74">
      <c r="A74" s="3">
        <f>VLOOKUP(Life_expectancy.csv!A74,Base!$A$2:$B$235,2,FALSE)</f>
        <v>201</v>
      </c>
      <c r="B74" s="4">
        <v>2007.0</v>
      </c>
      <c r="C74" s="4">
        <f>VLOOKUP(VLOOKUP(A74,tabWorldPop,3,FALSE),Base!$D$2:$E$8,2,FALSE)</f>
        <v>6</v>
      </c>
      <c r="D74" s="4" t="s">
        <v>13</v>
      </c>
      <c r="E74" s="4" t="s">
        <v>207</v>
      </c>
      <c r="F74" s="4" t="s">
        <v>208</v>
      </c>
      <c r="G74" s="4" t="s">
        <v>209</v>
      </c>
      <c r="H74" s="10"/>
      <c r="I74" s="5">
        <v>45791.0</v>
      </c>
      <c r="J74" s="6" t="str">
        <f>IF(OR(B74=2000, B74=2010, B74=2015),VLOOKUP(A74,tabWorldPop,IF(B74=2000,8,IF(B74=2010,7,6)),FALSE),"")</f>
        <v/>
      </c>
      <c r="K74" s="6" t="str">
        <f>IF(J74="","", VLOOKUP(A74,tabWorldPop,12,FALSE))</f>
        <v/>
      </c>
      <c r="L74" s="6" t="str">
        <f>IF(K74="","",VLOOKUP(A74,tabWorldPop,13,FALSE))</f>
        <v/>
      </c>
      <c r="M74" s="6" t="str">
        <f>IF(K74="","",VLOOKUP(A74,tabWorldPop,14,FALSE))</f>
        <v/>
      </c>
      <c r="N74" s="6" t="str">
        <f>IF(K74="","",VLOOKUP(A74,tabWorldPop,15,FALSE))</f>
        <v/>
      </c>
    </row>
    <row r="75">
      <c r="A75" s="3">
        <f>VLOOKUP(Life_expectancy.csv!A75,Base!$A$2:$B$235,2,FALSE)</f>
        <v>201</v>
      </c>
      <c r="B75" s="4">
        <v>2006.0</v>
      </c>
      <c r="C75" s="4">
        <f>VLOOKUP(VLOOKUP(A75,tabWorldPop,3,FALSE),Base!$D$2:$E$8,2,FALSE)</f>
        <v>6</v>
      </c>
      <c r="D75" s="4" t="s">
        <v>13</v>
      </c>
      <c r="E75" s="4" t="s">
        <v>210</v>
      </c>
      <c r="F75" s="4" t="s">
        <v>211</v>
      </c>
      <c r="G75" s="4" t="s">
        <v>212</v>
      </c>
      <c r="H75" s="10"/>
      <c r="I75" s="5">
        <v>45852.0</v>
      </c>
      <c r="J75" s="6" t="str">
        <f>IF(OR(B75=2000, B75=2010, B75=2015),VLOOKUP(A75,tabWorldPop,IF(B75=2000,8,IF(B75=2010,7,6)),FALSE),"")</f>
        <v/>
      </c>
      <c r="K75" s="6" t="str">
        <f>IF(J75="","", VLOOKUP(A75,tabWorldPop,12,FALSE))</f>
        <v/>
      </c>
      <c r="L75" s="6" t="str">
        <f>IF(K75="","",VLOOKUP(A75,tabWorldPop,13,FALSE))</f>
        <v/>
      </c>
      <c r="M75" s="6" t="str">
        <f>IF(K75="","",VLOOKUP(A75,tabWorldPop,14,FALSE))</f>
        <v/>
      </c>
      <c r="N75" s="6" t="str">
        <f>IF(K75="","",VLOOKUP(A75,tabWorldPop,15,FALSE))</f>
        <v/>
      </c>
    </row>
    <row r="76">
      <c r="A76" s="3">
        <f>VLOOKUP(Life_expectancy.csv!A76,Base!$A$2:$B$235,2,FALSE)</f>
        <v>201</v>
      </c>
      <c r="B76" s="4">
        <v>2005.0</v>
      </c>
      <c r="C76" s="4">
        <f>VLOOKUP(VLOOKUP(A76,tabWorldPop,3,FALSE),Base!$D$2:$E$8,2,FALSE)</f>
        <v>6</v>
      </c>
      <c r="D76" s="4" t="s">
        <v>13</v>
      </c>
      <c r="E76" s="4" t="s">
        <v>213</v>
      </c>
      <c r="F76" s="4" t="s">
        <v>174</v>
      </c>
      <c r="G76" s="4" t="s">
        <v>214</v>
      </c>
      <c r="H76" s="10"/>
      <c r="I76" s="4">
        <v>0.0</v>
      </c>
      <c r="J76" s="6" t="str">
        <f>IF(OR(B76=2000, B76=2010, B76=2015),VLOOKUP(A76,tabWorldPop,IF(B76=2000,8,IF(B76=2010,7,6)),FALSE),"")</f>
        <v/>
      </c>
      <c r="K76" s="6" t="str">
        <f>IF(J76="","", VLOOKUP(A76,tabWorldPop,12,FALSE))</f>
        <v/>
      </c>
      <c r="L76" s="6" t="str">
        <f>IF(K76="","",VLOOKUP(A76,tabWorldPop,13,FALSE))</f>
        <v/>
      </c>
      <c r="M76" s="6" t="str">
        <f>IF(K76="","",VLOOKUP(A76,tabWorldPop,14,FALSE))</f>
        <v/>
      </c>
      <c r="N76" s="6" t="str">
        <f>IF(K76="","",VLOOKUP(A76,tabWorldPop,15,FALSE))</f>
        <v/>
      </c>
    </row>
    <row r="77">
      <c r="A77" s="3">
        <f>VLOOKUP(Life_expectancy.csv!A77,Base!$A$2:$B$235,2,FALSE)</f>
        <v>201</v>
      </c>
      <c r="B77" s="4">
        <v>2004.0</v>
      </c>
      <c r="C77" s="4">
        <f>VLOOKUP(VLOOKUP(A77,tabWorldPop,3,FALSE),Base!$D$2:$E$8,2,FALSE)</f>
        <v>6</v>
      </c>
      <c r="D77" s="4" t="s">
        <v>13</v>
      </c>
      <c r="E77" s="4" t="s">
        <v>215</v>
      </c>
      <c r="F77" s="4" t="s">
        <v>216</v>
      </c>
      <c r="G77" s="4" t="s">
        <v>217</v>
      </c>
      <c r="H77" s="10"/>
      <c r="I77" s="4">
        <v>0.0</v>
      </c>
      <c r="J77" s="6" t="str">
        <f>IF(OR(B77=2000, B77=2010, B77=2015),VLOOKUP(A77,tabWorldPop,IF(B77=2000,8,IF(B77=2010,7,6)),FALSE),"")</f>
        <v/>
      </c>
      <c r="K77" s="6" t="str">
        <f>IF(J77="","", VLOOKUP(A77,tabWorldPop,12,FALSE))</f>
        <v/>
      </c>
      <c r="L77" s="6" t="str">
        <f>IF(K77="","",VLOOKUP(A77,tabWorldPop,13,FALSE))</f>
        <v/>
      </c>
      <c r="M77" s="6" t="str">
        <f>IF(K77="","",VLOOKUP(A77,tabWorldPop,14,FALSE))</f>
        <v/>
      </c>
      <c r="N77" s="6" t="str">
        <f>IF(K77="","",VLOOKUP(A77,tabWorldPop,15,FALSE))</f>
        <v/>
      </c>
    </row>
    <row r="78">
      <c r="A78" s="3">
        <f>VLOOKUP(Life_expectancy.csv!A78,Base!$A$2:$B$235,2,FALSE)</f>
        <v>201</v>
      </c>
      <c r="B78" s="4">
        <v>2003.0</v>
      </c>
      <c r="C78" s="4">
        <f>VLOOKUP(VLOOKUP(A78,tabWorldPop,3,FALSE),Base!$D$2:$E$8,2,FALSE)</f>
        <v>6</v>
      </c>
      <c r="D78" s="4" t="s">
        <v>13</v>
      </c>
      <c r="E78" s="4" t="s">
        <v>218</v>
      </c>
      <c r="F78" s="4" t="s">
        <v>219</v>
      </c>
      <c r="G78" s="4" t="s">
        <v>220</v>
      </c>
      <c r="H78" s="10"/>
      <c r="I78" s="4">
        <v>0.0</v>
      </c>
      <c r="J78" s="6" t="str">
        <f>IF(OR(B78=2000, B78=2010, B78=2015),VLOOKUP(A78,tabWorldPop,IF(B78=2000,8,IF(B78=2010,7,6)),FALSE),"")</f>
        <v/>
      </c>
      <c r="K78" s="6" t="str">
        <f>IF(J78="","", VLOOKUP(A78,tabWorldPop,12,FALSE))</f>
        <v/>
      </c>
      <c r="L78" s="6" t="str">
        <f>IF(K78="","",VLOOKUP(A78,tabWorldPop,13,FALSE))</f>
        <v/>
      </c>
      <c r="M78" s="6" t="str">
        <f>IF(K78="","",VLOOKUP(A78,tabWorldPop,14,FALSE))</f>
        <v/>
      </c>
      <c r="N78" s="6" t="str">
        <f>IF(K78="","",VLOOKUP(A78,tabWorldPop,15,FALSE))</f>
        <v/>
      </c>
    </row>
    <row r="79">
      <c r="A79" s="3">
        <f>VLOOKUP(Life_expectancy.csv!A79,Base!$A$2:$B$235,2,FALSE)</f>
        <v>201</v>
      </c>
      <c r="B79" s="4">
        <v>2002.0</v>
      </c>
      <c r="C79" s="4">
        <f>VLOOKUP(VLOOKUP(A79,tabWorldPop,3,FALSE),Base!$D$2:$E$8,2,FALSE)</f>
        <v>6</v>
      </c>
      <c r="D79" s="4" t="s">
        <v>13</v>
      </c>
      <c r="E79" s="4" t="s">
        <v>221</v>
      </c>
      <c r="F79" s="4" t="s">
        <v>174</v>
      </c>
      <c r="G79" s="4" t="s">
        <v>222</v>
      </c>
      <c r="H79" s="10"/>
      <c r="I79" s="4">
        <v>0.0</v>
      </c>
      <c r="J79" s="6" t="str">
        <f>IF(OR(B79=2000, B79=2010, B79=2015),VLOOKUP(A79,tabWorldPop,IF(B79=2000,8,IF(B79=2010,7,6)),FALSE),"")</f>
        <v/>
      </c>
      <c r="K79" s="6" t="str">
        <f>IF(J79="","", VLOOKUP(A79,tabWorldPop,12,FALSE))</f>
        <v/>
      </c>
      <c r="L79" s="6" t="str">
        <f>IF(K79="","",VLOOKUP(A79,tabWorldPop,13,FALSE))</f>
        <v/>
      </c>
      <c r="M79" s="6" t="str">
        <f>IF(K79="","",VLOOKUP(A79,tabWorldPop,14,FALSE))</f>
        <v/>
      </c>
      <c r="N79" s="6" t="str">
        <f>IF(K79="","",VLOOKUP(A79,tabWorldPop,15,FALSE))</f>
        <v/>
      </c>
    </row>
    <row r="80">
      <c r="A80" s="3">
        <f>VLOOKUP(Life_expectancy.csv!A80,Base!$A$2:$B$235,2,FALSE)</f>
        <v>201</v>
      </c>
      <c r="B80" s="4">
        <v>2001.0</v>
      </c>
      <c r="C80" s="4">
        <f>VLOOKUP(VLOOKUP(A80,tabWorldPop,3,FALSE),Base!$D$2:$E$8,2,FALSE)</f>
        <v>6</v>
      </c>
      <c r="D80" s="4" t="s">
        <v>13</v>
      </c>
      <c r="E80" s="4" t="s">
        <v>223</v>
      </c>
      <c r="F80" s="4" t="s">
        <v>224</v>
      </c>
      <c r="G80" s="4" t="s">
        <v>225</v>
      </c>
      <c r="H80" s="10"/>
      <c r="I80" s="4">
        <v>0.0</v>
      </c>
      <c r="J80" s="6" t="str">
        <f>IF(OR(B80=2000, B80=2010, B80=2015),VLOOKUP(A80,tabWorldPop,IF(B80=2000,8,IF(B80=2010,7,6)),FALSE),"")</f>
        <v/>
      </c>
      <c r="K80" s="6" t="str">
        <f>IF(J80="","", VLOOKUP(A80,tabWorldPop,12,FALSE))</f>
        <v/>
      </c>
      <c r="L80" s="6" t="str">
        <f>IF(K80="","",VLOOKUP(A80,tabWorldPop,13,FALSE))</f>
        <v/>
      </c>
      <c r="M80" s="6" t="str">
        <f>IF(K80="","",VLOOKUP(A80,tabWorldPop,14,FALSE))</f>
        <v/>
      </c>
      <c r="N80" s="6" t="str">
        <f>IF(K80="","",VLOOKUP(A80,tabWorldPop,15,FALSE))</f>
        <v/>
      </c>
    </row>
    <row r="81">
      <c r="A81" s="3">
        <f>VLOOKUP(Life_expectancy.csv!A81,Base!$A$2:$B$235,2,FALSE)</f>
        <v>201</v>
      </c>
      <c r="B81" s="4">
        <v>2000.0</v>
      </c>
      <c r="C81" s="4">
        <f>VLOOKUP(VLOOKUP(A81,tabWorldPop,3,FALSE),Base!$D$2:$E$8,2,FALSE)</f>
        <v>6</v>
      </c>
      <c r="D81" s="4" t="s">
        <v>13</v>
      </c>
      <c r="E81" s="4" t="s">
        <v>226</v>
      </c>
      <c r="F81" s="4" t="s">
        <v>227</v>
      </c>
      <c r="G81" s="4" t="s">
        <v>228</v>
      </c>
      <c r="H81" s="10"/>
      <c r="I81" s="4">
        <v>0.0</v>
      </c>
      <c r="J81" s="6">
        <f>IF(OR(B81=2000, B81=2010, B81=2015),VLOOKUP(A81,tabWorldPop,IF(B81=2000,8,IF(B81=2010,7,6)),FALSE),"")</f>
        <v>75055</v>
      </c>
      <c r="K81" s="6">
        <f>IF(J81="","", VLOOKUP(A81,tabWorldPop,12,FALSE))</f>
        <v>442</v>
      </c>
      <c r="L81" s="6" t="str">
        <f>IF(K81="","",VLOOKUP(A81,tabWorldPop,13,FALSE))</f>
        <v>212.1335</v>
      </c>
      <c r="M81" s="7">
        <f>IF(K81="","",VLOOKUP(A81,tabWorldPop,14,FALSE))</f>
        <v>21186</v>
      </c>
      <c r="N81" s="6">
        <f>IF(K81="","",VLOOKUP(A81,tabWorldPop,15,FALSE))</f>
        <v>0</v>
      </c>
    </row>
    <row r="82">
      <c r="A82" s="3">
        <f>VLOOKUP(Life_expectancy.csv!A82,Base!$A$2:$B$235,2,FALSE)</f>
        <v>33</v>
      </c>
      <c r="B82" s="4">
        <v>2015.0</v>
      </c>
      <c r="C82" s="4">
        <f>VLOOKUP(VLOOKUP(A82,tabWorldPop,3,FALSE),Base!$D$2:$E$8,2,FALSE)</f>
        <v>7</v>
      </c>
      <c r="D82" s="4" t="s">
        <v>13</v>
      </c>
      <c r="E82" s="4">
        <v>0.0</v>
      </c>
      <c r="F82" s="10"/>
      <c r="G82" s="4" t="s">
        <v>229</v>
      </c>
      <c r="H82" s="4">
        <v>4.3417765E7</v>
      </c>
      <c r="I82" s="5">
        <v>45733.0</v>
      </c>
      <c r="J82" s="6">
        <f>IF(OR(B82=2000, B82=2010, B82=2015),VLOOKUP(A82,tabWorldPop,IF(B82=2000,8,IF(B82=2010,7,6)),FALSE),"")</f>
        <v>43257065</v>
      </c>
      <c r="K82" s="6">
        <f>IF(J82="","", VLOOKUP(A82,tabWorldPop,12,FALSE))</f>
        <v>2780400</v>
      </c>
      <c r="L82" s="6" t="str">
        <f>IF(K82="","",VLOOKUP(A82,tabWorldPop,13,FALSE))</f>
        <v>16.3683</v>
      </c>
      <c r="M82" s="7">
        <f>IF(K82="","",VLOOKUP(A82,tabWorldPop,14,FALSE))</f>
        <v>18994</v>
      </c>
      <c r="N82" s="6" t="str">
        <f>IF(K82="","",VLOOKUP(A82,tabWorldPop,15,FALSE))</f>
        <v>0.57</v>
      </c>
    </row>
    <row r="83">
      <c r="A83" s="3">
        <f>VLOOKUP(Life_expectancy.csv!A83,Base!$A$2:$B$235,2,FALSE)</f>
        <v>33</v>
      </c>
      <c r="B83" s="4">
        <v>2014.0</v>
      </c>
      <c r="C83" s="4">
        <f>VLOOKUP(VLOOKUP(A83,tabWorldPop,3,FALSE),Base!$D$2:$E$8,2,FALSE)</f>
        <v>7</v>
      </c>
      <c r="D83" s="4" t="s">
        <v>13</v>
      </c>
      <c r="E83" s="4" t="s">
        <v>230</v>
      </c>
      <c r="F83" s="4" t="s">
        <v>231</v>
      </c>
      <c r="G83" s="4" t="s">
        <v>232</v>
      </c>
      <c r="H83" s="4">
        <v>4.2981515E7</v>
      </c>
      <c r="I83" s="5">
        <v>45733.0</v>
      </c>
      <c r="J83" s="6" t="str">
        <f>IF(OR(B83=2000, B83=2010, B83=2015),VLOOKUP(A83,tabWorldPop,IF(B83=2000,8,IF(B83=2010,7,6)),FALSE),"")</f>
        <v/>
      </c>
      <c r="K83" s="6" t="str">
        <f>IF(J83="","", VLOOKUP(A83,tabWorldPop,12,FALSE))</f>
        <v/>
      </c>
      <c r="L83" s="6" t="str">
        <f>IF(K83="","",VLOOKUP(A83,tabWorldPop,13,FALSE))</f>
        <v/>
      </c>
      <c r="M83" s="6" t="str">
        <f>IF(K83="","",VLOOKUP(A83,tabWorldPop,14,FALSE))</f>
        <v/>
      </c>
      <c r="N83" s="6" t="str">
        <f>IF(K83="","",VLOOKUP(A83,tabWorldPop,15,FALSE))</f>
        <v/>
      </c>
    </row>
    <row r="84">
      <c r="A84" s="3">
        <f>VLOOKUP(Life_expectancy.csv!A84,Base!$A$2:$B$235,2,FALSE)</f>
        <v>33</v>
      </c>
      <c r="B84" s="4">
        <v>2013.0</v>
      </c>
      <c r="C84" s="4">
        <f>VLOOKUP(VLOOKUP(A84,tabWorldPop,3,FALSE),Base!$D$2:$E$8,2,FALSE)</f>
        <v>7</v>
      </c>
      <c r="D84" s="4" t="s">
        <v>13</v>
      </c>
      <c r="E84" s="4" t="s">
        <v>233</v>
      </c>
      <c r="F84" s="4" t="s">
        <v>234</v>
      </c>
      <c r="G84" s="4" t="s">
        <v>235</v>
      </c>
      <c r="H84" s="4">
        <v>4.2539925E7</v>
      </c>
      <c r="I84" s="5">
        <v>45733.0</v>
      </c>
      <c r="J84" s="6" t="str">
        <f>IF(OR(B84=2000, B84=2010, B84=2015),VLOOKUP(A84,tabWorldPop,IF(B84=2000,8,IF(B84=2010,7,6)),FALSE),"")</f>
        <v/>
      </c>
      <c r="K84" s="6" t="str">
        <f>IF(J84="","", VLOOKUP(A84,tabWorldPop,12,FALSE))</f>
        <v/>
      </c>
      <c r="L84" s="6" t="str">
        <f>IF(K84="","",VLOOKUP(A84,tabWorldPop,13,FALSE))</f>
        <v/>
      </c>
      <c r="M84" s="6" t="str">
        <f>IF(K84="","",VLOOKUP(A84,tabWorldPop,14,FALSE))</f>
        <v/>
      </c>
      <c r="N84" s="6" t="str">
        <f>IF(K84="","",VLOOKUP(A84,tabWorldPop,15,FALSE))</f>
        <v/>
      </c>
    </row>
    <row r="85">
      <c r="A85" s="3">
        <f>VLOOKUP(Life_expectancy.csv!A85,Base!$A$2:$B$235,2,FALSE)</f>
        <v>33</v>
      </c>
      <c r="B85" s="4">
        <v>2012.0</v>
      </c>
      <c r="C85" s="4">
        <f>VLOOKUP(VLOOKUP(A85,tabWorldPop,3,FALSE),Base!$D$2:$E$8,2,FALSE)</f>
        <v>7</v>
      </c>
      <c r="D85" s="4" t="s">
        <v>13</v>
      </c>
      <c r="E85" s="4" t="s">
        <v>236</v>
      </c>
      <c r="F85" s="5">
        <v>45693.0</v>
      </c>
      <c r="G85" s="4" t="s">
        <v>237</v>
      </c>
      <c r="H85" s="4">
        <v>4296739.0</v>
      </c>
      <c r="I85" s="5">
        <v>45705.0</v>
      </c>
      <c r="J85" s="6" t="str">
        <f>IF(OR(B85=2000, B85=2010, B85=2015),VLOOKUP(A85,tabWorldPop,IF(B85=2000,8,IF(B85=2010,7,6)),FALSE),"")</f>
        <v/>
      </c>
      <c r="K85" s="6" t="str">
        <f>IF(J85="","", VLOOKUP(A85,tabWorldPop,12,FALSE))</f>
        <v/>
      </c>
      <c r="L85" s="6" t="str">
        <f>IF(K85="","",VLOOKUP(A85,tabWorldPop,13,FALSE))</f>
        <v/>
      </c>
      <c r="M85" s="6" t="str">
        <f>IF(K85="","",VLOOKUP(A85,tabWorldPop,14,FALSE))</f>
        <v/>
      </c>
      <c r="N85" s="6" t="str">
        <f>IF(K85="","",VLOOKUP(A85,tabWorldPop,15,FALSE))</f>
        <v/>
      </c>
    </row>
    <row r="86">
      <c r="A86" s="3">
        <f>VLOOKUP(Life_expectancy.csv!A86,Base!$A$2:$B$235,2,FALSE)</f>
        <v>33</v>
      </c>
      <c r="B86" s="4">
        <v>2011.0</v>
      </c>
      <c r="C86" s="4">
        <f>VLOOKUP(VLOOKUP(A86,tabWorldPop,3,FALSE),Base!$D$2:$E$8,2,FALSE)</f>
        <v>7</v>
      </c>
      <c r="D86" s="4" t="s">
        <v>13</v>
      </c>
      <c r="E86" s="4" t="s">
        <v>238</v>
      </c>
      <c r="F86" s="4" t="s">
        <v>239</v>
      </c>
      <c r="G86" s="4" t="s">
        <v>240</v>
      </c>
      <c r="H86" s="4">
        <v>4.1656879E7</v>
      </c>
      <c r="I86" s="5">
        <v>45674.0</v>
      </c>
      <c r="J86" s="6" t="str">
        <f>IF(OR(B86=2000, B86=2010, B86=2015),VLOOKUP(A86,tabWorldPop,IF(B86=2000,8,IF(B86=2010,7,6)),FALSE),"")</f>
        <v/>
      </c>
      <c r="K86" s="6" t="str">
        <f>IF(J86="","", VLOOKUP(A86,tabWorldPop,12,FALSE))</f>
        <v/>
      </c>
      <c r="L86" s="6" t="str">
        <f>IF(K86="","",VLOOKUP(A86,tabWorldPop,13,FALSE))</f>
        <v/>
      </c>
      <c r="M86" s="6" t="str">
        <f>IF(K86="","",VLOOKUP(A86,tabWorldPop,14,FALSE))</f>
        <v/>
      </c>
      <c r="N86" s="6" t="str">
        <f>IF(K86="","",VLOOKUP(A86,tabWorldPop,15,FALSE))</f>
        <v/>
      </c>
    </row>
    <row r="87">
      <c r="A87" s="3">
        <f>VLOOKUP(Life_expectancy.csv!A87,Base!$A$2:$B$235,2,FALSE)</f>
        <v>33</v>
      </c>
      <c r="B87" s="4">
        <v>2010.0</v>
      </c>
      <c r="C87" s="4">
        <f>VLOOKUP(VLOOKUP(A87,tabWorldPop,3,FALSE),Base!$D$2:$E$8,2,FALSE)</f>
        <v>7</v>
      </c>
      <c r="D87" s="4" t="s">
        <v>13</v>
      </c>
      <c r="E87" s="4" t="s">
        <v>241</v>
      </c>
      <c r="F87" s="4" t="s">
        <v>242</v>
      </c>
      <c r="G87" s="4" t="s">
        <v>243</v>
      </c>
      <c r="H87" s="4">
        <v>4.1223889E7</v>
      </c>
      <c r="I87" s="5">
        <v>45885.0</v>
      </c>
      <c r="J87" s="6">
        <f>IF(OR(B87=2000, B87=2010, B87=2015),VLOOKUP(A87,tabWorldPop,IF(B87=2000,8,IF(B87=2010,7,6)),FALSE),"")</f>
        <v>41100123</v>
      </c>
      <c r="K87" s="6">
        <f>IF(J87="","", VLOOKUP(A87,tabWorldPop,12,FALSE))</f>
        <v>2780400</v>
      </c>
      <c r="L87" s="6" t="str">
        <f>IF(K87="","",VLOOKUP(A87,tabWorldPop,13,FALSE))</f>
        <v>16.3683</v>
      </c>
      <c r="M87" s="7">
        <f>IF(K87="","",VLOOKUP(A87,tabWorldPop,14,FALSE))</f>
        <v>18994</v>
      </c>
      <c r="N87" s="6" t="str">
        <f>IF(K87="","",VLOOKUP(A87,tabWorldPop,15,FALSE))</f>
        <v>0.57</v>
      </c>
    </row>
    <row r="88">
      <c r="A88" s="3">
        <f>VLOOKUP(Life_expectancy.csv!A88,Base!$A$2:$B$235,2,FALSE)</f>
        <v>33</v>
      </c>
      <c r="B88" s="4">
        <v>2009.0</v>
      </c>
      <c r="C88" s="4">
        <f>VLOOKUP(VLOOKUP(A88,tabWorldPop,3,FALSE),Base!$D$2:$E$8,2,FALSE)</f>
        <v>7</v>
      </c>
      <c r="D88" s="4" t="s">
        <v>13</v>
      </c>
      <c r="E88" s="4" t="s">
        <v>244</v>
      </c>
      <c r="F88" s="4" t="s">
        <v>245</v>
      </c>
      <c r="G88" s="4" t="s">
        <v>246</v>
      </c>
      <c r="H88" s="4">
        <v>479947.0</v>
      </c>
      <c r="I88" s="5">
        <v>45793.0</v>
      </c>
      <c r="J88" s="6" t="str">
        <f>IF(OR(B88=2000, B88=2010, B88=2015),VLOOKUP(A88,tabWorldPop,IF(B88=2000,8,IF(B88=2010,7,6)),FALSE),"")</f>
        <v/>
      </c>
      <c r="K88" s="6" t="str">
        <f>IF(J88="","", VLOOKUP(A88,tabWorldPop,12,FALSE))</f>
        <v/>
      </c>
      <c r="L88" s="6" t="str">
        <f>IF(K88="","",VLOOKUP(A88,tabWorldPop,13,FALSE))</f>
        <v/>
      </c>
      <c r="M88" s="6" t="str">
        <f>IF(K88="","",VLOOKUP(A88,tabWorldPop,14,FALSE))</f>
        <v/>
      </c>
      <c r="N88" s="6" t="str">
        <f>IF(K88="","",VLOOKUP(A88,tabWorldPop,15,FALSE))</f>
        <v/>
      </c>
    </row>
    <row r="89">
      <c r="A89" s="3">
        <f>VLOOKUP(Life_expectancy.csv!A89,Base!$A$2:$B$235,2,FALSE)</f>
        <v>33</v>
      </c>
      <c r="B89" s="4">
        <v>2008.0</v>
      </c>
      <c r="C89" s="4">
        <f>VLOOKUP(VLOOKUP(A89,tabWorldPop,3,FALSE),Base!$D$2:$E$8,2,FALSE)</f>
        <v>7</v>
      </c>
      <c r="D89" s="4" t="s">
        <v>13</v>
      </c>
      <c r="E89" s="4" t="s">
        <v>247</v>
      </c>
      <c r="F89" s="4" t="s">
        <v>248</v>
      </c>
      <c r="G89" s="4" t="s">
        <v>249</v>
      </c>
      <c r="H89" s="4">
        <v>4382389.0</v>
      </c>
      <c r="I89" s="5">
        <v>45732.0</v>
      </c>
      <c r="J89" s="6" t="str">
        <f>IF(OR(B89=2000, B89=2010, B89=2015),VLOOKUP(A89,tabWorldPop,IF(B89=2000,8,IF(B89=2010,7,6)),FALSE),"")</f>
        <v/>
      </c>
      <c r="K89" s="6" t="str">
        <f>IF(J89="","", VLOOKUP(A89,tabWorldPop,12,FALSE))</f>
        <v/>
      </c>
      <c r="L89" s="6" t="str">
        <f>IF(K89="","",VLOOKUP(A89,tabWorldPop,13,FALSE))</f>
        <v/>
      </c>
      <c r="M89" s="6" t="str">
        <f>IF(K89="","",VLOOKUP(A89,tabWorldPop,14,FALSE))</f>
        <v/>
      </c>
      <c r="N89" s="6" t="str">
        <f>IF(K89="","",VLOOKUP(A89,tabWorldPop,15,FALSE))</f>
        <v/>
      </c>
    </row>
    <row r="90">
      <c r="A90" s="3">
        <f>VLOOKUP(Life_expectancy.csv!A90,Base!$A$2:$B$235,2,FALSE)</f>
        <v>33</v>
      </c>
      <c r="B90" s="4">
        <v>2007.0</v>
      </c>
      <c r="C90" s="4">
        <f>VLOOKUP(VLOOKUP(A90,tabWorldPop,3,FALSE),Base!$D$2:$E$8,2,FALSE)</f>
        <v>7</v>
      </c>
      <c r="D90" s="4" t="s">
        <v>13</v>
      </c>
      <c r="E90" s="4" t="s">
        <v>250</v>
      </c>
      <c r="F90" s="4" t="s">
        <v>251</v>
      </c>
      <c r="G90" s="4" t="s">
        <v>252</v>
      </c>
      <c r="H90" s="4">
        <v>3997224.0</v>
      </c>
      <c r="I90" s="5">
        <v>45732.0</v>
      </c>
      <c r="J90" s="6" t="str">
        <f>IF(OR(B90=2000, B90=2010, B90=2015),VLOOKUP(A90,tabWorldPop,IF(B90=2000,8,IF(B90=2010,7,6)),FALSE),"")</f>
        <v/>
      </c>
      <c r="K90" s="6" t="str">
        <f>IF(J90="","", VLOOKUP(A90,tabWorldPop,12,FALSE))</f>
        <v/>
      </c>
      <c r="L90" s="6" t="str">
        <f>IF(K90="","",VLOOKUP(A90,tabWorldPop,13,FALSE))</f>
        <v/>
      </c>
      <c r="M90" s="6" t="str">
        <f>IF(K90="","",VLOOKUP(A90,tabWorldPop,14,FALSE))</f>
        <v/>
      </c>
      <c r="N90" s="6" t="str">
        <f>IF(K90="","",VLOOKUP(A90,tabWorldPop,15,FALSE))</f>
        <v/>
      </c>
    </row>
    <row r="91">
      <c r="A91" s="3">
        <f>VLOOKUP(Life_expectancy.csv!A91,Base!$A$2:$B$235,2,FALSE)</f>
        <v>33</v>
      </c>
      <c r="B91" s="4">
        <v>2006.0</v>
      </c>
      <c r="C91" s="4">
        <f>VLOOKUP(VLOOKUP(A91,tabWorldPop,3,FALSE),Base!$D$2:$E$8,2,FALSE)</f>
        <v>7</v>
      </c>
      <c r="D91" s="4" t="s">
        <v>13</v>
      </c>
      <c r="E91" s="4" t="s">
        <v>253</v>
      </c>
      <c r="F91" s="4" t="s">
        <v>254</v>
      </c>
      <c r="G91" s="4" t="s">
        <v>255</v>
      </c>
      <c r="H91" s="4">
        <v>3955889.0</v>
      </c>
      <c r="I91" s="5">
        <v>45673.0</v>
      </c>
      <c r="J91" s="6" t="str">
        <f>IF(OR(B91=2000, B91=2010, B91=2015),VLOOKUP(A91,tabWorldPop,IF(B91=2000,8,IF(B91=2010,7,6)),FALSE),"")</f>
        <v/>
      </c>
      <c r="K91" s="6" t="str">
        <f>IF(J91="","", VLOOKUP(A91,tabWorldPop,12,FALSE))</f>
        <v/>
      </c>
      <c r="L91" s="6" t="str">
        <f>IF(K91="","",VLOOKUP(A91,tabWorldPop,13,FALSE))</f>
        <v/>
      </c>
      <c r="M91" s="6" t="str">
        <f>IF(K91="","",VLOOKUP(A91,tabWorldPop,14,FALSE))</f>
        <v/>
      </c>
      <c r="N91" s="6" t="str">
        <f>IF(K91="","",VLOOKUP(A91,tabWorldPop,15,FALSE))</f>
        <v/>
      </c>
    </row>
    <row r="92">
      <c r="A92" s="3">
        <f>VLOOKUP(Life_expectancy.csv!A92,Base!$A$2:$B$235,2,FALSE)</f>
        <v>33</v>
      </c>
      <c r="B92" s="4">
        <v>2005.0</v>
      </c>
      <c r="C92" s="4">
        <f>VLOOKUP(VLOOKUP(A92,tabWorldPop,3,FALSE),Base!$D$2:$E$8,2,FALSE)</f>
        <v>7</v>
      </c>
      <c r="D92" s="4" t="s">
        <v>13</v>
      </c>
      <c r="E92" s="4" t="s">
        <v>256</v>
      </c>
      <c r="F92" s="4" t="s">
        <v>257</v>
      </c>
      <c r="G92" s="4" t="s">
        <v>258</v>
      </c>
      <c r="H92" s="4">
        <v>3.9145488E7</v>
      </c>
      <c r="I92" s="5">
        <v>45732.0</v>
      </c>
      <c r="J92" s="6" t="str">
        <f>IF(OR(B92=2000, B92=2010, B92=2015),VLOOKUP(A92,tabWorldPop,IF(B92=2000,8,IF(B92=2010,7,6)),FALSE),"")</f>
        <v/>
      </c>
      <c r="K92" s="6" t="str">
        <f>IF(J92="","", VLOOKUP(A92,tabWorldPop,12,FALSE))</f>
        <v/>
      </c>
      <c r="L92" s="6" t="str">
        <f>IF(K92="","",VLOOKUP(A92,tabWorldPop,13,FALSE))</f>
        <v/>
      </c>
      <c r="M92" s="6" t="str">
        <f>IF(K92="","",VLOOKUP(A92,tabWorldPop,14,FALSE))</f>
        <v/>
      </c>
      <c r="N92" s="6" t="str">
        <f>IF(K92="","",VLOOKUP(A92,tabWorldPop,15,FALSE))</f>
        <v/>
      </c>
    </row>
    <row r="93">
      <c r="A93" s="3">
        <f>VLOOKUP(Life_expectancy.csv!A93,Base!$A$2:$B$235,2,FALSE)</f>
        <v>33</v>
      </c>
      <c r="B93" s="4">
        <v>2004.0</v>
      </c>
      <c r="C93" s="4">
        <f>VLOOKUP(VLOOKUP(A93,tabWorldPop,3,FALSE),Base!$D$2:$E$8,2,FALSE)</f>
        <v>7</v>
      </c>
      <c r="D93" s="4" t="s">
        <v>13</v>
      </c>
      <c r="E93" s="4" t="s">
        <v>259</v>
      </c>
      <c r="F93" s="4" t="s">
        <v>260</v>
      </c>
      <c r="G93" s="4" t="s">
        <v>261</v>
      </c>
      <c r="H93" s="4">
        <v>3.8728696E7</v>
      </c>
      <c r="I93" s="5">
        <v>45732.0</v>
      </c>
      <c r="J93" s="6" t="str">
        <f>IF(OR(B93=2000, B93=2010, B93=2015),VLOOKUP(A93,tabWorldPop,IF(B93=2000,8,IF(B93=2010,7,6)),FALSE),"")</f>
        <v/>
      </c>
      <c r="K93" s="6" t="str">
        <f>IF(J93="","", VLOOKUP(A93,tabWorldPop,12,FALSE))</f>
        <v/>
      </c>
      <c r="L93" s="6" t="str">
        <f>IF(K93="","",VLOOKUP(A93,tabWorldPop,13,FALSE))</f>
        <v/>
      </c>
      <c r="M93" s="6" t="str">
        <f>IF(K93="","",VLOOKUP(A93,tabWorldPop,14,FALSE))</f>
        <v/>
      </c>
      <c r="N93" s="6" t="str">
        <f>IF(K93="","",VLOOKUP(A93,tabWorldPop,15,FALSE))</f>
        <v/>
      </c>
    </row>
    <row r="94">
      <c r="A94" s="3">
        <f>VLOOKUP(Life_expectancy.csv!A94,Base!$A$2:$B$235,2,FALSE)</f>
        <v>33</v>
      </c>
      <c r="B94" s="4">
        <v>2003.0</v>
      </c>
      <c r="C94" s="4">
        <f>VLOOKUP(VLOOKUP(A94,tabWorldPop,3,FALSE),Base!$D$2:$E$8,2,FALSE)</f>
        <v>7</v>
      </c>
      <c r="D94" s="4" t="s">
        <v>13</v>
      </c>
      <c r="E94" s="4" t="s">
        <v>262</v>
      </c>
      <c r="F94" s="4" t="s">
        <v>263</v>
      </c>
      <c r="G94" s="4" t="s">
        <v>264</v>
      </c>
      <c r="H94" s="4">
        <v>3839379.0</v>
      </c>
      <c r="I94" s="5">
        <v>45763.0</v>
      </c>
      <c r="J94" s="6" t="str">
        <f>IF(OR(B94=2000, B94=2010, B94=2015),VLOOKUP(A94,tabWorldPop,IF(B94=2000,8,IF(B94=2010,7,6)),FALSE),"")</f>
        <v/>
      </c>
      <c r="K94" s="6" t="str">
        <f>IF(J94="","", VLOOKUP(A94,tabWorldPop,12,FALSE))</f>
        <v/>
      </c>
      <c r="L94" s="6" t="str">
        <f>IF(K94="","",VLOOKUP(A94,tabWorldPop,13,FALSE))</f>
        <v/>
      </c>
      <c r="M94" s="6" t="str">
        <f>IF(K94="","",VLOOKUP(A94,tabWorldPop,14,FALSE))</f>
        <v/>
      </c>
      <c r="N94" s="6" t="str">
        <f>IF(K94="","",VLOOKUP(A94,tabWorldPop,15,FALSE))</f>
        <v/>
      </c>
    </row>
    <row r="95">
      <c r="A95" s="3">
        <f>VLOOKUP(Life_expectancy.csv!A95,Base!$A$2:$B$235,2,FALSE)</f>
        <v>33</v>
      </c>
      <c r="B95" s="4">
        <v>2002.0</v>
      </c>
      <c r="C95" s="4">
        <f>VLOOKUP(VLOOKUP(A95,tabWorldPop,3,FALSE),Base!$D$2:$E$8,2,FALSE)</f>
        <v>7</v>
      </c>
      <c r="D95" s="4" t="s">
        <v>13</v>
      </c>
      <c r="E95" s="4" t="s">
        <v>265</v>
      </c>
      <c r="F95" s="4" t="s">
        <v>266</v>
      </c>
      <c r="G95" s="4" t="s">
        <v>267</v>
      </c>
      <c r="H95" s="4">
        <v>3788937.0</v>
      </c>
      <c r="I95" s="5">
        <v>45732.0</v>
      </c>
      <c r="J95" s="6" t="str">
        <f>IF(OR(B95=2000, B95=2010, B95=2015),VLOOKUP(A95,tabWorldPop,IF(B95=2000,8,IF(B95=2010,7,6)),FALSE),"")</f>
        <v/>
      </c>
      <c r="K95" s="6" t="str">
        <f>IF(J95="","", VLOOKUP(A95,tabWorldPop,12,FALSE))</f>
        <v/>
      </c>
      <c r="L95" s="6" t="str">
        <f>IF(K95="","",VLOOKUP(A95,tabWorldPop,13,FALSE))</f>
        <v/>
      </c>
      <c r="M95" s="6" t="str">
        <f>IF(K95="","",VLOOKUP(A95,tabWorldPop,14,FALSE))</f>
        <v/>
      </c>
      <c r="N95" s="6" t="str">
        <f>IF(K95="","",VLOOKUP(A95,tabWorldPop,15,FALSE))</f>
        <v/>
      </c>
    </row>
    <row r="96">
      <c r="A96" s="3">
        <f>VLOOKUP(Life_expectancy.csv!A96,Base!$A$2:$B$235,2,FALSE)</f>
        <v>33</v>
      </c>
      <c r="B96" s="4">
        <v>2001.0</v>
      </c>
      <c r="C96" s="4">
        <f>VLOOKUP(VLOOKUP(A96,tabWorldPop,3,FALSE),Base!$D$2:$E$8,2,FALSE)</f>
        <v>7</v>
      </c>
      <c r="D96" s="4" t="s">
        <v>13</v>
      </c>
      <c r="E96" s="4" t="s">
        <v>268</v>
      </c>
      <c r="F96" s="4" t="s">
        <v>269</v>
      </c>
      <c r="G96" s="4" t="s">
        <v>270</v>
      </c>
      <c r="H96" s="4">
        <v>3747159.0</v>
      </c>
      <c r="I96" s="5">
        <v>45823.0</v>
      </c>
      <c r="J96" s="6" t="str">
        <f>IF(OR(B96=2000, B96=2010, B96=2015),VLOOKUP(A96,tabWorldPop,IF(B96=2000,8,IF(B96=2010,7,6)),FALSE),"")</f>
        <v/>
      </c>
      <c r="K96" s="6" t="str">
        <f>IF(J96="","", VLOOKUP(A96,tabWorldPop,12,FALSE))</f>
        <v/>
      </c>
      <c r="L96" s="6" t="str">
        <f>IF(K96="","",VLOOKUP(A96,tabWorldPop,13,FALSE))</f>
        <v/>
      </c>
      <c r="M96" s="6" t="str">
        <f>IF(K96="","",VLOOKUP(A96,tabWorldPop,14,FALSE))</f>
        <v/>
      </c>
      <c r="N96" s="6" t="str">
        <f>IF(K96="","",VLOOKUP(A96,tabWorldPop,15,FALSE))</f>
        <v/>
      </c>
    </row>
    <row r="97">
      <c r="A97" s="3">
        <f>VLOOKUP(Life_expectancy.csv!A97,Base!$A$2:$B$235,2,FALSE)</f>
        <v>33</v>
      </c>
      <c r="B97" s="4">
        <v>2000.0</v>
      </c>
      <c r="C97" s="4">
        <f>VLOOKUP(VLOOKUP(A97,tabWorldPop,3,FALSE),Base!$D$2:$E$8,2,FALSE)</f>
        <v>7</v>
      </c>
      <c r="D97" s="4" t="s">
        <v>13</v>
      </c>
      <c r="E97" s="4" t="s">
        <v>271</v>
      </c>
      <c r="F97" s="4" t="s">
        <v>272</v>
      </c>
      <c r="G97" s="4" t="s">
        <v>273</v>
      </c>
      <c r="H97" s="4">
        <v>3757452.0</v>
      </c>
      <c r="I97" s="4">
        <v>15.0</v>
      </c>
      <c r="J97" s="6">
        <f>IF(OR(B97=2000, B97=2010, B97=2015),VLOOKUP(A97,tabWorldPop,IF(B97=2000,8,IF(B97=2010,7,6)),FALSE),"")</f>
        <v>37070774</v>
      </c>
      <c r="K97" s="6">
        <f>IF(J97="","", VLOOKUP(A97,tabWorldPop,12,FALSE))</f>
        <v>2780400</v>
      </c>
      <c r="L97" s="6" t="str">
        <f>IF(K97="","",VLOOKUP(A97,tabWorldPop,13,FALSE))</f>
        <v>16.3683</v>
      </c>
      <c r="M97" s="7">
        <f>IF(K97="","",VLOOKUP(A97,tabWorldPop,14,FALSE))</f>
        <v>18994</v>
      </c>
      <c r="N97" s="6" t="str">
        <f>IF(K97="","",VLOOKUP(A97,tabWorldPop,15,FALSE))</f>
        <v>0.57</v>
      </c>
    </row>
    <row r="98">
      <c r="A98" s="3">
        <f>VLOOKUP(Life_expectancy.csv!A98,Base!$A$2:$B$235,2,FALSE)</f>
        <v>140</v>
      </c>
      <c r="B98" s="4">
        <v>2015.0</v>
      </c>
      <c r="C98" s="4">
        <f>VLOOKUP(VLOOKUP(A98,tabWorldPop,3,FALSE),Base!$D$2:$E$8,2,FALSE)</f>
        <v>1</v>
      </c>
      <c r="D98" s="4" t="s">
        <v>13</v>
      </c>
      <c r="E98" s="4">
        <v>0.0</v>
      </c>
      <c r="F98" s="10"/>
      <c r="G98" s="4" t="s">
        <v>274</v>
      </c>
      <c r="H98" s="4">
        <v>291695.0</v>
      </c>
      <c r="I98" s="5">
        <v>45850.0</v>
      </c>
      <c r="J98" s="6">
        <f>IF(OR(B98=2000, B98=2010, B98=2015),VLOOKUP(A98,tabWorldPop,IF(B98=2000,8,IF(B98=2010,7,6)),FALSE),"")</f>
        <v>2878595</v>
      </c>
      <c r="K98" s="6">
        <f>IF(J98="","", VLOOKUP(A98,tabWorldPop,12,FALSE))</f>
        <v>29743</v>
      </c>
      <c r="L98" s="6" t="str">
        <f>IF(K98="","",VLOOKUP(A98,tabWorldPop,13,FALSE))</f>
        <v>93.4831</v>
      </c>
      <c r="M98" s="6" t="str">
        <f>IF(K98="","",VLOOKUP(A98,tabWorldPop,14,FALSE))</f>
        <v>0.9962</v>
      </c>
      <c r="N98" s="6" t="str">
        <f>IF(K98="","",VLOOKUP(A98,tabWorldPop,15,FALSE))</f>
        <v>0.03</v>
      </c>
    </row>
    <row r="99">
      <c r="A99" s="3">
        <f>VLOOKUP(Life_expectancy.csv!A99,Base!$A$2:$B$235,2,FALSE)</f>
        <v>140</v>
      </c>
      <c r="B99" s="4">
        <v>2014.0</v>
      </c>
      <c r="C99" s="4">
        <f>VLOOKUP(VLOOKUP(A99,tabWorldPop,3,FALSE),Base!$D$2:$E$8,2,FALSE)</f>
        <v>1</v>
      </c>
      <c r="D99" s="4" t="s">
        <v>13</v>
      </c>
      <c r="E99" s="4" t="s">
        <v>275</v>
      </c>
      <c r="F99" s="4" t="s">
        <v>224</v>
      </c>
      <c r="G99" s="4" t="s">
        <v>276</v>
      </c>
      <c r="H99" s="4">
        <v>29622.0</v>
      </c>
      <c r="I99" s="5">
        <v>45850.0</v>
      </c>
      <c r="J99" s="6" t="str">
        <f>IF(OR(B99=2000, B99=2010, B99=2015),VLOOKUP(A99,tabWorldPop,IF(B99=2000,8,IF(B99=2010,7,6)),FALSE),"")</f>
        <v/>
      </c>
      <c r="K99" s="6" t="str">
        <f>IF(J99="","", VLOOKUP(A99,tabWorldPop,12,FALSE))</f>
        <v/>
      </c>
      <c r="L99" s="6" t="str">
        <f>IF(K99="","",VLOOKUP(A99,tabWorldPop,13,FALSE))</f>
        <v/>
      </c>
      <c r="M99" s="6" t="str">
        <f>IF(K99="","",VLOOKUP(A99,tabWorldPop,14,FALSE))</f>
        <v/>
      </c>
      <c r="N99" s="6" t="str">
        <f>IF(K99="","",VLOOKUP(A99,tabWorldPop,15,FALSE))</f>
        <v/>
      </c>
    </row>
    <row r="100">
      <c r="A100" s="3">
        <f>VLOOKUP(Life_expectancy.csv!A100,Base!$A$2:$B$235,2,FALSE)</f>
        <v>140</v>
      </c>
      <c r="B100" s="4">
        <v>2013.0</v>
      </c>
      <c r="C100" s="4">
        <f>VLOOKUP(VLOOKUP(A100,tabWorldPop,3,FALSE),Base!$D$2:$E$8,2,FALSE)</f>
        <v>1</v>
      </c>
      <c r="D100" s="4" t="s">
        <v>13</v>
      </c>
      <c r="E100" s="4" t="s">
        <v>277</v>
      </c>
      <c r="F100" s="4" t="s">
        <v>278</v>
      </c>
      <c r="G100" s="4" t="s">
        <v>279</v>
      </c>
      <c r="H100" s="4">
        <v>289359.0</v>
      </c>
      <c r="I100" s="5">
        <v>45850.0</v>
      </c>
      <c r="J100" s="6" t="str">
        <f>IF(OR(B100=2000, B100=2010, B100=2015),VLOOKUP(A100,tabWorldPop,IF(B100=2000,8,IF(B100=2010,7,6)),FALSE),"")</f>
        <v/>
      </c>
      <c r="K100" s="6" t="str">
        <f>IF(J100="","", VLOOKUP(A100,tabWorldPop,12,FALSE))</f>
        <v/>
      </c>
      <c r="L100" s="6" t="str">
        <f>IF(K100="","",VLOOKUP(A100,tabWorldPop,13,FALSE))</f>
        <v/>
      </c>
      <c r="M100" s="6" t="str">
        <f>IF(K100="","",VLOOKUP(A100,tabWorldPop,14,FALSE))</f>
        <v/>
      </c>
      <c r="N100" s="6" t="str">
        <f>IF(K100="","",VLOOKUP(A100,tabWorldPop,15,FALSE))</f>
        <v/>
      </c>
    </row>
    <row r="101">
      <c r="A101" s="3">
        <f>VLOOKUP(Life_expectancy.csv!A101,Base!$A$2:$B$235,2,FALSE)</f>
        <v>140</v>
      </c>
      <c r="B101" s="4">
        <v>2012.0</v>
      </c>
      <c r="C101" s="4">
        <f>VLOOKUP(VLOOKUP(A101,tabWorldPop,3,FALSE),Base!$D$2:$E$8,2,FALSE)</f>
        <v>1</v>
      </c>
      <c r="D101" s="4" t="s">
        <v>13</v>
      </c>
      <c r="E101" s="4" t="s">
        <v>280</v>
      </c>
      <c r="F101" s="4" t="s">
        <v>224</v>
      </c>
      <c r="G101" s="4" t="s">
        <v>281</v>
      </c>
      <c r="H101" s="4">
        <v>2881922.0</v>
      </c>
      <c r="I101" s="5">
        <v>45850.0</v>
      </c>
      <c r="J101" s="6" t="str">
        <f>IF(OR(B101=2000, B101=2010, B101=2015),VLOOKUP(A101,tabWorldPop,IF(B101=2000,8,IF(B101=2010,7,6)),FALSE),"")</f>
        <v/>
      </c>
      <c r="K101" s="6" t="str">
        <f>IF(J101="","", VLOOKUP(A101,tabWorldPop,12,FALSE))</f>
        <v/>
      </c>
      <c r="L101" s="6" t="str">
        <f>IF(K101="","",VLOOKUP(A101,tabWorldPop,13,FALSE))</f>
        <v/>
      </c>
      <c r="M101" s="6" t="str">
        <f>IF(K101="","",VLOOKUP(A101,tabWorldPop,14,FALSE))</f>
        <v/>
      </c>
      <c r="N101" s="6" t="str">
        <f>IF(K101="","",VLOOKUP(A101,tabWorldPop,15,FALSE))</f>
        <v/>
      </c>
    </row>
    <row r="102">
      <c r="A102" s="3">
        <f>VLOOKUP(Life_expectancy.csv!A102,Base!$A$2:$B$235,2,FALSE)</f>
        <v>140</v>
      </c>
      <c r="B102" s="4">
        <v>2011.0</v>
      </c>
      <c r="C102" s="4">
        <f>VLOOKUP(VLOOKUP(A102,tabWorldPop,3,FALSE),Base!$D$2:$E$8,2,FALSE)</f>
        <v>1</v>
      </c>
      <c r="D102" s="4" t="s">
        <v>13</v>
      </c>
      <c r="E102" s="4" t="s">
        <v>282</v>
      </c>
      <c r="F102" s="4" t="s">
        <v>283</v>
      </c>
      <c r="G102" s="4" t="s">
        <v>284</v>
      </c>
      <c r="H102" s="4">
        <v>2875581.0</v>
      </c>
      <c r="I102" s="5">
        <v>45850.0</v>
      </c>
      <c r="J102" s="6" t="str">
        <f>IF(OR(B102=2000, B102=2010, B102=2015),VLOOKUP(A102,tabWorldPop,IF(B102=2000,8,IF(B102=2010,7,6)),FALSE),"")</f>
        <v/>
      </c>
      <c r="K102" s="6" t="str">
        <f>IF(J102="","", VLOOKUP(A102,tabWorldPop,12,FALSE))</f>
        <v/>
      </c>
      <c r="L102" s="6" t="str">
        <f>IF(K102="","",VLOOKUP(A102,tabWorldPop,13,FALSE))</f>
        <v/>
      </c>
      <c r="M102" s="6" t="str">
        <f>IF(K102="","",VLOOKUP(A102,tabWorldPop,14,FALSE))</f>
        <v/>
      </c>
      <c r="N102" s="6" t="str">
        <f>IF(K102="","",VLOOKUP(A102,tabWorldPop,15,FALSE))</f>
        <v/>
      </c>
    </row>
    <row r="103">
      <c r="A103" s="3">
        <f>VLOOKUP(Life_expectancy.csv!A103,Base!$A$2:$B$235,2,FALSE)</f>
        <v>140</v>
      </c>
      <c r="B103" s="4">
        <v>2010.0</v>
      </c>
      <c r="C103" s="4">
        <f>VLOOKUP(VLOOKUP(A103,tabWorldPop,3,FALSE),Base!$D$2:$E$8,2,FALSE)</f>
        <v>1</v>
      </c>
      <c r="D103" s="4" t="s">
        <v>13</v>
      </c>
      <c r="E103" s="4" t="s">
        <v>285</v>
      </c>
      <c r="F103" s="4" t="s">
        <v>286</v>
      </c>
      <c r="G103" s="4" t="s">
        <v>287</v>
      </c>
      <c r="H103" s="4">
        <v>2877311.0</v>
      </c>
      <c r="I103" s="5">
        <v>45728.0</v>
      </c>
      <c r="J103" s="6">
        <f>IF(OR(B103=2000, B103=2010, B103=2015),VLOOKUP(A103,tabWorldPop,IF(B103=2000,8,IF(B103=2010,7,6)),FALSE),"")</f>
        <v>2946293</v>
      </c>
      <c r="K103" s="6">
        <f>IF(J103="","", VLOOKUP(A103,tabWorldPop,12,FALSE))</f>
        <v>29743</v>
      </c>
      <c r="L103" s="6" t="str">
        <f>IF(K103="","",VLOOKUP(A103,tabWorldPop,13,FALSE))</f>
        <v>93.4831</v>
      </c>
      <c r="M103" s="6" t="str">
        <f>IF(K103="","",VLOOKUP(A103,tabWorldPop,14,FALSE))</f>
        <v>0.9962</v>
      </c>
      <c r="N103" s="6" t="str">
        <f>IF(K103="","",VLOOKUP(A103,tabWorldPop,15,FALSE))</f>
        <v>0.03</v>
      </c>
    </row>
    <row r="104">
      <c r="A104" s="3">
        <f>VLOOKUP(Life_expectancy.csv!A104,Base!$A$2:$B$235,2,FALSE)</f>
        <v>140</v>
      </c>
      <c r="B104" s="4">
        <v>2009.0</v>
      </c>
      <c r="C104" s="4">
        <f>VLOOKUP(VLOOKUP(A104,tabWorldPop,3,FALSE),Base!$D$2:$E$8,2,FALSE)</f>
        <v>1</v>
      </c>
      <c r="D104" s="4" t="s">
        <v>13</v>
      </c>
      <c r="E104" s="4" t="s">
        <v>288</v>
      </c>
      <c r="F104" s="4" t="s">
        <v>278</v>
      </c>
      <c r="G104" s="4" t="s">
        <v>289</v>
      </c>
      <c r="H104" s="4">
        <v>2888584.0</v>
      </c>
      <c r="I104" s="5">
        <v>45911.0</v>
      </c>
      <c r="J104" s="6" t="str">
        <f>IF(OR(B104=2000, B104=2010, B104=2015),VLOOKUP(A104,tabWorldPop,IF(B104=2000,8,IF(B104=2010,7,6)),FALSE),"")</f>
        <v/>
      </c>
      <c r="K104" s="6" t="str">
        <f>IF(J104="","", VLOOKUP(A104,tabWorldPop,12,FALSE))</f>
        <v/>
      </c>
      <c r="L104" s="6" t="str">
        <f>IF(K104="","",VLOOKUP(A104,tabWorldPop,13,FALSE))</f>
        <v/>
      </c>
      <c r="M104" s="6" t="str">
        <f>IF(K104="","",VLOOKUP(A104,tabWorldPop,14,FALSE))</f>
        <v/>
      </c>
      <c r="N104" s="6" t="str">
        <f>IF(K104="","",VLOOKUP(A104,tabWorldPop,15,FALSE))</f>
        <v/>
      </c>
    </row>
    <row r="105">
      <c r="A105" s="3">
        <f>VLOOKUP(Life_expectancy.csv!A105,Base!$A$2:$B$235,2,FALSE)</f>
        <v>140</v>
      </c>
      <c r="B105" s="4">
        <v>2008.0</v>
      </c>
      <c r="C105" s="4">
        <f>VLOOKUP(VLOOKUP(A105,tabWorldPop,3,FALSE),Base!$D$2:$E$8,2,FALSE)</f>
        <v>1</v>
      </c>
      <c r="D105" s="4" t="s">
        <v>13</v>
      </c>
      <c r="E105" s="4" t="s">
        <v>290</v>
      </c>
      <c r="F105" s="5">
        <v>45872.0</v>
      </c>
      <c r="G105" s="4" t="s">
        <v>291</v>
      </c>
      <c r="H105" s="4">
        <v>29822.0</v>
      </c>
      <c r="I105" s="5">
        <v>45728.0</v>
      </c>
      <c r="J105" s="6" t="str">
        <f>IF(OR(B105=2000, B105=2010, B105=2015),VLOOKUP(A105,tabWorldPop,IF(B105=2000,8,IF(B105=2010,7,6)),FALSE),"")</f>
        <v/>
      </c>
      <c r="K105" s="6" t="str">
        <f>IF(J105="","", VLOOKUP(A105,tabWorldPop,12,FALSE))</f>
        <v/>
      </c>
      <c r="L105" s="6" t="str">
        <f>IF(K105="","",VLOOKUP(A105,tabWorldPop,13,FALSE))</f>
        <v/>
      </c>
      <c r="M105" s="6" t="str">
        <f>IF(K105="","",VLOOKUP(A105,tabWorldPop,14,FALSE))</f>
        <v/>
      </c>
      <c r="N105" s="6" t="str">
        <f>IF(K105="","",VLOOKUP(A105,tabWorldPop,15,FALSE))</f>
        <v/>
      </c>
    </row>
    <row r="106">
      <c r="A106" s="3">
        <f>VLOOKUP(Life_expectancy.csv!A106,Base!$A$2:$B$235,2,FALSE)</f>
        <v>140</v>
      </c>
      <c r="B106" s="4">
        <v>2007.0</v>
      </c>
      <c r="C106" s="4">
        <f>VLOOKUP(VLOOKUP(A106,tabWorldPop,3,FALSE),Base!$D$2:$E$8,2,FALSE)</f>
        <v>1</v>
      </c>
      <c r="D106" s="4" t="s">
        <v>13</v>
      </c>
      <c r="E106" s="4" t="s">
        <v>292</v>
      </c>
      <c r="F106" s="4" t="s">
        <v>293</v>
      </c>
      <c r="G106" s="4" t="s">
        <v>294</v>
      </c>
      <c r="H106" s="4">
        <v>293356.0</v>
      </c>
      <c r="I106" s="5">
        <v>45849.0</v>
      </c>
      <c r="J106" s="6" t="str">
        <f>IF(OR(B106=2000, B106=2010, B106=2015),VLOOKUP(A106,tabWorldPop,IF(B106=2000,8,IF(B106=2010,7,6)),FALSE),"")</f>
        <v/>
      </c>
      <c r="K106" s="6" t="str">
        <f>IF(J106="","", VLOOKUP(A106,tabWorldPop,12,FALSE))</f>
        <v/>
      </c>
      <c r="L106" s="6" t="str">
        <f>IF(K106="","",VLOOKUP(A106,tabWorldPop,13,FALSE))</f>
        <v/>
      </c>
      <c r="M106" s="6" t="str">
        <f>IF(K106="","",VLOOKUP(A106,tabWorldPop,14,FALSE))</f>
        <v/>
      </c>
      <c r="N106" s="6" t="str">
        <f>IF(K106="","",VLOOKUP(A106,tabWorldPop,15,FALSE))</f>
        <v/>
      </c>
    </row>
    <row r="107">
      <c r="A107" s="3">
        <f>VLOOKUP(Life_expectancy.csv!A107,Base!$A$2:$B$235,2,FALSE)</f>
        <v>140</v>
      </c>
      <c r="B107" s="4">
        <v>2006.0</v>
      </c>
      <c r="C107" s="4">
        <f>VLOOKUP(VLOOKUP(A107,tabWorldPop,3,FALSE),Base!$D$2:$E$8,2,FALSE)</f>
        <v>1</v>
      </c>
      <c r="D107" s="4" t="s">
        <v>13</v>
      </c>
      <c r="E107" s="4" t="s">
        <v>295</v>
      </c>
      <c r="F107" s="4" t="s">
        <v>296</v>
      </c>
      <c r="G107" s="4" t="s">
        <v>297</v>
      </c>
      <c r="H107" s="4">
        <v>29585.0</v>
      </c>
      <c r="I107" s="5">
        <v>45699.0</v>
      </c>
      <c r="J107" s="6" t="str">
        <f>IF(OR(B107=2000, B107=2010, B107=2015),VLOOKUP(A107,tabWorldPop,IF(B107=2000,8,IF(B107=2010,7,6)),FALSE),"")</f>
        <v/>
      </c>
      <c r="K107" s="6" t="str">
        <f>IF(J107="","", VLOOKUP(A107,tabWorldPop,12,FALSE))</f>
        <v/>
      </c>
      <c r="L107" s="6" t="str">
        <f>IF(K107="","",VLOOKUP(A107,tabWorldPop,13,FALSE))</f>
        <v/>
      </c>
      <c r="M107" s="6" t="str">
        <f>IF(K107="","",VLOOKUP(A107,tabWorldPop,14,FALSE))</f>
        <v/>
      </c>
      <c r="N107" s="6" t="str">
        <f>IF(K107="","",VLOOKUP(A107,tabWorldPop,15,FALSE))</f>
        <v/>
      </c>
    </row>
    <row r="108">
      <c r="A108" s="3">
        <f>VLOOKUP(Life_expectancy.csv!A108,Base!$A$2:$B$235,2,FALSE)</f>
        <v>140</v>
      </c>
      <c r="B108" s="4">
        <v>2005.0</v>
      </c>
      <c r="C108" s="4">
        <f>VLOOKUP(VLOOKUP(A108,tabWorldPop,3,FALSE),Base!$D$2:$E$8,2,FALSE)</f>
        <v>1</v>
      </c>
      <c r="D108" s="4" t="s">
        <v>13</v>
      </c>
      <c r="E108" s="4" t="s">
        <v>298</v>
      </c>
      <c r="F108" s="4" t="s">
        <v>299</v>
      </c>
      <c r="G108" s="4" t="s">
        <v>300</v>
      </c>
      <c r="H108" s="4">
        <v>2981259.0</v>
      </c>
      <c r="I108" s="5">
        <v>45910.0</v>
      </c>
      <c r="J108" s="6" t="str">
        <f>IF(OR(B108=2000, B108=2010, B108=2015),VLOOKUP(A108,tabWorldPop,IF(B108=2000,8,IF(B108=2010,7,6)),FALSE),"")</f>
        <v/>
      </c>
      <c r="K108" s="6" t="str">
        <f>IF(J108="","", VLOOKUP(A108,tabWorldPop,12,FALSE))</f>
        <v/>
      </c>
      <c r="L108" s="6" t="str">
        <f>IF(K108="","",VLOOKUP(A108,tabWorldPop,13,FALSE))</f>
        <v/>
      </c>
      <c r="M108" s="6" t="str">
        <f>IF(K108="","",VLOOKUP(A108,tabWorldPop,14,FALSE))</f>
        <v/>
      </c>
      <c r="N108" s="6" t="str">
        <f>IF(K108="","",VLOOKUP(A108,tabWorldPop,15,FALSE))</f>
        <v/>
      </c>
    </row>
    <row r="109">
      <c r="A109" s="3">
        <f>VLOOKUP(Life_expectancy.csv!A109,Base!$A$2:$B$235,2,FALSE)</f>
        <v>140</v>
      </c>
      <c r="B109" s="4">
        <v>2004.0</v>
      </c>
      <c r="C109" s="4">
        <f>VLOOKUP(VLOOKUP(A109,tabWorldPop,3,FALSE),Base!$D$2:$E$8,2,FALSE)</f>
        <v>1</v>
      </c>
      <c r="D109" s="4" t="s">
        <v>13</v>
      </c>
      <c r="E109" s="4" t="s">
        <v>301</v>
      </c>
      <c r="F109" s="5">
        <v>45782.0</v>
      </c>
      <c r="G109" s="4" t="s">
        <v>302</v>
      </c>
      <c r="H109" s="4">
        <v>3612.0</v>
      </c>
      <c r="I109" s="5">
        <v>45910.0</v>
      </c>
      <c r="J109" s="6" t="str">
        <f>IF(OR(B109=2000, B109=2010, B109=2015),VLOOKUP(A109,tabWorldPop,IF(B109=2000,8,IF(B109=2010,7,6)),FALSE),"")</f>
        <v/>
      </c>
      <c r="K109" s="6" t="str">
        <f>IF(J109="","", VLOOKUP(A109,tabWorldPop,12,FALSE))</f>
        <v/>
      </c>
      <c r="L109" s="6" t="str">
        <f>IF(K109="","",VLOOKUP(A109,tabWorldPop,13,FALSE))</f>
        <v/>
      </c>
      <c r="M109" s="6" t="str">
        <f>IF(K109="","",VLOOKUP(A109,tabWorldPop,14,FALSE))</f>
        <v/>
      </c>
      <c r="N109" s="6" t="str">
        <f>IF(K109="","",VLOOKUP(A109,tabWorldPop,15,FALSE))</f>
        <v/>
      </c>
    </row>
    <row r="110">
      <c r="A110" s="3">
        <f>VLOOKUP(Life_expectancy.csv!A110,Base!$A$2:$B$235,2,FALSE)</f>
        <v>140</v>
      </c>
      <c r="B110" s="4">
        <v>2003.0</v>
      </c>
      <c r="C110" s="4">
        <f>VLOOKUP(VLOOKUP(A110,tabWorldPop,3,FALSE),Base!$D$2:$E$8,2,FALSE)</f>
        <v>1</v>
      </c>
      <c r="D110" s="4" t="s">
        <v>13</v>
      </c>
      <c r="E110" s="4" t="s">
        <v>303</v>
      </c>
      <c r="F110" s="4" t="s">
        <v>304</v>
      </c>
      <c r="G110" s="4" t="s">
        <v>305</v>
      </c>
      <c r="H110" s="4">
        <v>31786.0</v>
      </c>
      <c r="I110" s="5">
        <v>45879.0</v>
      </c>
      <c r="J110" s="6" t="str">
        <f>IF(OR(B110=2000, B110=2010, B110=2015),VLOOKUP(A110,tabWorldPop,IF(B110=2000,8,IF(B110=2010,7,6)),FALSE),"")</f>
        <v/>
      </c>
      <c r="K110" s="6" t="str">
        <f>IF(J110="","", VLOOKUP(A110,tabWorldPop,12,FALSE))</f>
        <v/>
      </c>
      <c r="L110" s="6" t="str">
        <f>IF(K110="","",VLOOKUP(A110,tabWorldPop,13,FALSE))</f>
        <v/>
      </c>
      <c r="M110" s="6" t="str">
        <f>IF(K110="","",VLOOKUP(A110,tabWorldPop,14,FALSE))</f>
        <v/>
      </c>
      <c r="N110" s="6" t="str">
        <f>IF(K110="","",VLOOKUP(A110,tabWorldPop,15,FALSE))</f>
        <v/>
      </c>
    </row>
    <row r="111">
      <c r="A111" s="3">
        <f>VLOOKUP(Life_expectancy.csv!A111,Base!$A$2:$B$235,2,FALSE)</f>
        <v>140</v>
      </c>
      <c r="B111" s="4">
        <v>2002.0</v>
      </c>
      <c r="C111" s="4">
        <f>VLOOKUP(VLOOKUP(A111,tabWorldPop,3,FALSE),Base!$D$2:$E$8,2,FALSE)</f>
        <v>1</v>
      </c>
      <c r="D111" s="4" t="s">
        <v>13</v>
      </c>
      <c r="E111" s="4" t="s">
        <v>306</v>
      </c>
      <c r="F111" s="5">
        <v>45752.0</v>
      </c>
      <c r="G111" s="4" t="s">
        <v>307</v>
      </c>
      <c r="H111" s="4">
        <v>333897.0</v>
      </c>
      <c r="I111" s="5">
        <v>45879.0</v>
      </c>
      <c r="J111" s="6" t="str">
        <f>IF(OR(B111=2000, B111=2010, B111=2015),VLOOKUP(A111,tabWorldPop,IF(B111=2000,8,IF(B111=2010,7,6)),FALSE),"")</f>
        <v/>
      </c>
      <c r="K111" s="6" t="str">
        <f>IF(J111="","", VLOOKUP(A111,tabWorldPop,12,FALSE))</f>
        <v/>
      </c>
      <c r="L111" s="6" t="str">
        <f>IF(K111="","",VLOOKUP(A111,tabWorldPop,13,FALSE))</f>
        <v/>
      </c>
      <c r="M111" s="6" t="str">
        <f>IF(K111="","",VLOOKUP(A111,tabWorldPop,14,FALSE))</f>
        <v/>
      </c>
      <c r="N111" s="6" t="str">
        <f>IF(K111="","",VLOOKUP(A111,tabWorldPop,15,FALSE))</f>
        <v/>
      </c>
    </row>
    <row r="112">
      <c r="A112" s="3">
        <f>VLOOKUP(Life_expectancy.csv!A112,Base!$A$2:$B$235,2,FALSE)</f>
        <v>140</v>
      </c>
      <c r="B112" s="4">
        <v>2001.0</v>
      </c>
      <c r="C112" s="4">
        <f>VLOOKUP(VLOOKUP(A112,tabWorldPop,3,FALSE),Base!$D$2:$E$8,2,FALSE)</f>
        <v>1</v>
      </c>
      <c r="D112" s="4" t="s">
        <v>13</v>
      </c>
      <c r="E112" s="4" t="s">
        <v>308</v>
      </c>
      <c r="F112" s="4" t="s">
        <v>309</v>
      </c>
      <c r="G112" s="4" t="s">
        <v>310</v>
      </c>
      <c r="H112" s="4">
        <v>35655.0</v>
      </c>
      <c r="I112" s="5">
        <v>45668.0</v>
      </c>
      <c r="J112" s="6" t="str">
        <f>IF(OR(B112=2000, B112=2010, B112=2015),VLOOKUP(A112,tabWorldPop,IF(B112=2000,8,IF(B112=2010,7,6)),FALSE),"")</f>
        <v/>
      </c>
      <c r="K112" s="6" t="str">
        <f>IF(J112="","", VLOOKUP(A112,tabWorldPop,12,FALSE))</f>
        <v/>
      </c>
      <c r="L112" s="6" t="str">
        <f>IF(K112="","",VLOOKUP(A112,tabWorldPop,13,FALSE))</f>
        <v/>
      </c>
      <c r="M112" s="6" t="str">
        <f>IF(K112="","",VLOOKUP(A112,tabWorldPop,14,FALSE))</f>
        <v/>
      </c>
      <c r="N112" s="6" t="str">
        <f>IF(K112="","",VLOOKUP(A112,tabWorldPop,15,FALSE))</f>
        <v/>
      </c>
    </row>
    <row r="113">
      <c r="A113" s="3">
        <f>VLOOKUP(Life_expectancy.csv!A113,Base!$A$2:$B$235,2,FALSE)</f>
        <v>140</v>
      </c>
      <c r="B113" s="4">
        <v>2000.0</v>
      </c>
      <c r="C113" s="4">
        <f>VLOOKUP(VLOOKUP(A113,tabWorldPop,3,FALSE),Base!$D$2:$E$8,2,FALSE)</f>
        <v>1</v>
      </c>
      <c r="D113" s="4" t="s">
        <v>13</v>
      </c>
      <c r="E113" s="4" t="s">
        <v>311</v>
      </c>
      <c r="F113" s="4" t="s">
        <v>312</v>
      </c>
      <c r="G113" s="4" t="s">
        <v>313</v>
      </c>
      <c r="H113" s="4">
        <v>369588.0</v>
      </c>
      <c r="I113" s="5">
        <v>45699.0</v>
      </c>
      <c r="J113" s="6">
        <f>IF(OR(B113=2000, B113=2010, B113=2015),VLOOKUP(A113,tabWorldPop,IF(B113=2000,8,IF(B113=2010,7,6)),FALSE),"")</f>
        <v>3168523</v>
      </c>
      <c r="K113" s="6">
        <f>IF(J113="","", VLOOKUP(A113,tabWorldPop,12,FALSE))</f>
        <v>29743</v>
      </c>
      <c r="L113" s="6" t="str">
        <f>IF(K113="","",VLOOKUP(A113,tabWorldPop,13,FALSE))</f>
        <v>93.4831</v>
      </c>
      <c r="M113" s="6" t="str">
        <f>IF(K113="","",VLOOKUP(A113,tabWorldPop,14,FALSE))</f>
        <v>0.9962</v>
      </c>
      <c r="N113" s="6" t="str">
        <f>IF(K113="","",VLOOKUP(A113,tabWorldPop,15,FALSE))</f>
        <v>0.03</v>
      </c>
    </row>
    <row r="114">
      <c r="A114" s="3">
        <f>VLOOKUP(Life_expectancy.csv!A114,Base!$A$2:$B$235,2,FALSE)</f>
        <v>55</v>
      </c>
      <c r="B114" s="4">
        <v>2015.0</v>
      </c>
      <c r="C114" s="4">
        <f>VLOOKUP(VLOOKUP(A114,tabWorldPop,3,FALSE),Base!$D$2:$E$8,2,FALSE)</f>
        <v>4</v>
      </c>
      <c r="D114" s="4" t="s">
        <v>314</v>
      </c>
      <c r="E114" s="4">
        <v>0.0</v>
      </c>
      <c r="F114" s="10"/>
      <c r="G114" s="4" t="s">
        <v>315</v>
      </c>
      <c r="H114" s="4">
        <v>2.3789338E7</v>
      </c>
      <c r="I114" s="5">
        <v>45767.0</v>
      </c>
      <c r="J114" s="6">
        <f>IF(OR(B114=2000, B114=2010, B114=2015),VLOOKUP(A114,tabWorldPop,IF(B114=2000,8,IF(B114=2010,7,6)),FALSE),"")</f>
        <v>23820236</v>
      </c>
      <c r="K114" s="6">
        <f>IF(J114="","", VLOOKUP(A114,tabWorldPop,12,FALSE))</f>
        <v>7692024</v>
      </c>
      <c r="L114" s="7">
        <f>IF(K114="","",VLOOKUP(A114,tabWorldPop,13,FALSE))</f>
        <v>778759</v>
      </c>
      <c r="M114" s="7">
        <f>IF(K114="","",VLOOKUP(A114,tabWorldPop,14,FALSE))</f>
        <v>36161</v>
      </c>
      <c r="N114" s="6" t="str">
        <f>IF(K114="","",VLOOKUP(A114,tabWorldPop,15,FALSE))</f>
        <v>0.33</v>
      </c>
    </row>
    <row r="115">
      <c r="A115" s="3">
        <f>VLOOKUP(Life_expectancy.csv!A115,Base!$A$2:$B$235,2,FALSE)</f>
        <v>55</v>
      </c>
      <c r="B115" s="4">
        <v>2014.0</v>
      </c>
      <c r="C115" s="4">
        <f>VLOOKUP(VLOOKUP(A115,tabWorldPop,3,FALSE),Base!$D$2:$E$8,2,FALSE)</f>
        <v>4</v>
      </c>
      <c r="D115" s="4" t="s">
        <v>314</v>
      </c>
      <c r="E115" s="4" t="s">
        <v>316</v>
      </c>
      <c r="F115" s="4" t="s">
        <v>32</v>
      </c>
      <c r="G115" s="4" t="s">
        <v>317</v>
      </c>
      <c r="H115" s="4">
        <v>2346694.0</v>
      </c>
      <c r="I115" s="5">
        <v>45767.0</v>
      </c>
      <c r="J115" s="6" t="str">
        <f>IF(OR(B115=2000, B115=2010, B115=2015),VLOOKUP(A115,tabWorldPop,IF(B115=2000,8,IF(B115=2010,7,6)),FALSE),"")</f>
        <v/>
      </c>
      <c r="K115" s="6" t="str">
        <f>IF(J115="","", VLOOKUP(A115,tabWorldPop,12,FALSE))</f>
        <v/>
      </c>
      <c r="L115" s="6" t="str">
        <f>IF(K115="","",VLOOKUP(A115,tabWorldPop,13,FALSE))</f>
        <v/>
      </c>
      <c r="M115" s="6" t="str">
        <f>IF(K115="","",VLOOKUP(A115,tabWorldPop,14,FALSE))</f>
        <v/>
      </c>
      <c r="N115" s="6" t="str">
        <f>IF(K115="","",VLOOKUP(A115,tabWorldPop,15,FALSE))</f>
        <v/>
      </c>
    </row>
    <row r="116">
      <c r="A116" s="3">
        <f>VLOOKUP(Life_expectancy.csv!A116,Base!$A$2:$B$235,2,FALSE)</f>
        <v>55</v>
      </c>
      <c r="B116" s="4">
        <v>2013.0</v>
      </c>
      <c r="C116" s="4">
        <f>VLOOKUP(VLOOKUP(A116,tabWorldPop,3,FALSE),Base!$D$2:$E$8,2,FALSE)</f>
        <v>4</v>
      </c>
      <c r="D116" s="4" t="s">
        <v>314</v>
      </c>
      <c r="E116" s="4" t="s">
        <v>318</v>
      </c>
      <c r="F116" s="4" t="s">
        <v>319</v>
      </c>
      <c r="G116" s="4" t="s">
        <v>320</v>
      </c>
      <c r="H116" s="4">
        <v>2.3117353E7</v>
      </c>
      <c r="I116" s="5">
        <v>45736.0</v>
      </c>
      <c r="J116" s="6" t="str">
        <f>IF(OR(B116=2000, B116=2010, B116=2015),VLOOKUP(A116,tabWorldPop,IF(B116=2000,8,IF(B116=2010,7,6)),FALSE),"")</f>
        <v/>
      </c>
      <c r="K116" s="6" t="str">
        <f>IF(J116="","", VLOOKUP(A116,tabWorldPop,12,FALSE))</f>
        <v/>
      </c>
      <c r="L116" s="6" t="str">
        <f>IF(K116="","",VLOOKUP(A116,tabWorldPop,13,FALSE))</f>
        <v/>
      </c>
      <c r="M116" s="6" t="str">
        <f>IF(K116="","",VLOOKUP(A116,tabWorldPop,14,FALSE))</f>
        <v/>
      </c>
      <c r="N116" s="6" t="str">
        <f>IF(K116="","",VLOOKUP(A116,tabWorldPop,15,FALSE))</f>
        <v/>
      </c>
    </row>
    <row r="117">
      <c r="A117" s="3">
        <f>VLOOKUP(Life_expectancy.csv!A117,Base!$A$2:$B$235,2,FALSE)</f>
        <v>55</v>
      </c>
      <c r="B117" s="4">
        <v>2012.0</v>
      </c>
      <c r="C117" s="4">
        <f>VLOOKUP(VLOOKUP(A117,tabWorldPop,3,FALSE),Base!$D$2:$E$8,2,FALSE)</f>
        <v>4</v>
      </c>
      <c r="D117" s="4" t="s">
        <v>314</v>
      </c>
      <c r="E117" s="4" t="s">
        <v>321</v>
      </c>
      <c r="F117" s="4" t="s">
        <v>319</v>
      </c>
      <c r="G117" s="4" t="s">
        <v>322</v>
      </c>
      <c r="H117" s="4">
        <v>2.2728254E7</v>
      </c>
      <c r="I117" s="5">
        <v>45677.0</v>
      </c>
      <c r="J117" s="6" t="str">
        <f>IF(OR(B117=2000, B117=2010, B117=2015),VLOOKUP(A117,tabWorldPop,IF(B117=2000,8,IF(B117=2010,7,6)),FALSE),"")</f>
        <v/>
      </c>
      <c r="K117" s="6" t="str">
        <f>IF(J117="","", VLOOKUP(A117,tabWorldPop,12,FALSE))</f>
        <v/>
      </c>
      <c r="L117" s="6" t="str">
        <f>IF(K117="","",VLOOKUP(A117,tabWorldPop,13,FALSE))</f>
        <v/>
      </c>
      <c r="M117" s="6" t="str">
        <f>IF(K117="","",VLOOKUP(A117,tabWorldPop,14,FALSE))</f>
        <v/>
      </c>
      <c r="N117" s="6" t="str">
        <f>IF(K117="","",VLOOKUP(A117,tabWorldPop,15,FALSE))</f>
        <v/>
      </c>
    </row>
    <row r="118">
      <c r="A118" s="3">
        <f>VLOOKUP(Life_expectancy.csv!A118,Base!$A$2:$B$235,2,FALSE)</f>
        <v>55</v>
      </c>
      <c r="B118" s="4">
        <v>2011.0</v>
      </c>
      <c r="C118" s="4">
        <f>VLOOKUP(VLOOKUP(A118,tabWorldPop,3,FALSE),Base!$D$2:$E$8,2,FALSE)</f>
        <v>4</v>
      </c>
      <c r="D118" s="4" t="s">
        <v>314</v>
      </c>
      <c r="E118" s="4" t="s">
        <v>323</v>
      </c>
      <c r="F118" s="5">
        <v>45697.0</v>
      </c>
      <c r="G118" s="4" t="s">
        <v>324</v>
      </c>
      <c r="H118" s="4">
        <v>223424.0</v>
      </c>
      <c r="I118" s="5">
        <v>45888.0</v>
      </c>
      <c r="J118" s="6" t="str">
        <f>IF(OR(B118=2000, B118=2010, B118=2015),VLOOKUP(A118,tabWorldPop,IF(B118=2000,8,IF(B118=2010,7,6)),FALSE),"")</f>
        <v/>
      </c>
      <c r="K118" s="6" t="str">
        <f>IF(J118="","", VLOOKUP(A118,tabWorldPop,12,FALSE))</f>
        <v/>
      </c>
      <c r="L118" s="6" t="str">
        <f>IF(K118="","",VLOOKUP(A118,tabWorldPop,13,FALSE))</f>
        <v/>
      </c>
      <c r="M118" s="6" t="str">
        <f>IF(K118="","",VLOOKUP(A118,tabWorldPop,14,FALSE))</f>
        <v/>
      </c>
      <c r="N118" s="6" t="str">
        <f>IF(K118="","",VLOOKUP(A118,tabWorldPop,15,FALSE))</f>
        <v/>
      </c>
    </row>
    <row r="119">
      <c r="A119" s="3">
        <f>VLOOKUP(Life_expectancy.csv!A119,Base!$A$2:$B$235,2,FALSE)</f>
        <v>55</v>
      </c>
      <c r="B119" s="4">
        <v>2010.0</v>
      </c>
      <c r="C119" s="4">
        <f>VLOOKUP(VLOOKUP(A119,tabWorldPop,3,FALSE),Base!$D$2:$E$8,2,FALSE)</f>
        <v>4</v>
      </c>
      <c r="D119" s="4" t="s">
        <v>314</v>
      </c>
      <c r="E119" s="4" t="s">
        <v>325</v>
      </c>
      <c r="F119" s="5">
        <v>45697.0</v>
      </c>
      <c r="G119" s="4" t="s">
        <v>326</v>
      </c>
      <c r="H119" s="4">
        <v>223175.0</v>
      </c>
      <c r="I119" s="5">
        <v>45796.0</v>
      </c>
      <c r="J119" s="6">
        <f>IF(OR(B119=2000, B119=2010, B119=2015),VLOOKUP(A119,tabWorldPop,IF(B119=2000,8,IF(B119=2010,7,6)),FALSE),"")</f>
        <v>22019168</v>
      </c>
      <c r="K119" s="6">
        <f>IF(J119="","", VLOOKUP(A119,tabWorldPop,12,FALSE))</f>
        <v>7692024</v>
      </c>
      <c r="L119" s="7">
        <f>IF(K119="","",VLOOKUP(A119,tabWorldPop,13,FALSE))</f>
        <v>778759</v>
      </c>
      <c r="M119" s="7">
        <f>IF(K119="","",VLOOKUP(A119,tabWorldPop,14,FALSE))</f>
        <v>36161</v>
      </c>
      <c r="N119" s="6" t="str">
        <f>IF(K119="","",VLOOKUP(A119,tabWorldPop,15,FALSE))</f>
        <v>0.33</v>
      </c>
    </row>
    <row r="120">
      <c r="A120" s="3">
        <f>VLOOKUP(Life_expectancy.csv!A120,Base!$A$2:$B$235,2,FALSE)</f>
        <v>55</v>
      </c>
      <c r="B120" s="4">
        <v>2009.0</v>
      </c>
      <c r="C120" s="4">
        <f>VLOOKUP(VLOOKUP(A120,tabWorldPop,3,FALSE),Base!$D$2:$E$8,2,FALSE)</f>
        <v>4</v>
      </c>
      <c r="D120" s="4" t="s">
        <v>314</v>
      </c>
      <c r="E120" s="4" t="s">
        <v>327</v>
      </c>
      <c r="F120" s="5">
        <v>45786.0</v>
      </c>
      <c r="G120" s="4" t="s">
        <v>328</v>
      </c>
      <c r="H120" s="4">
        <v>216917.0</v>
      </c>
      <c r="I120" s="5">
        <v>45676.0</v>
      </c>
      <c r="J120" s="6" t="str">
        <f>IF(OR(B120=2000, B120=2010, B120=2015),VLOOKUP(A120,tabWorldPop,IF(B120=2000,8,IF(B120=2010,7,6)),FALSE),"")</f>
        <v/>
      </c>
      <c r="K120" s="6" t="str">
        <f>IF(J120="","", VLOOKUP(A120,tabWorldPop,12,FALSE))</f>
        <v/>
      </c>
      <c r="L120" s="6" t="str">
        <f>IF(K120="","",VLOOKUP(A120,tabWorldPop,13,FALSE))</f>
        <v/>
      </c>
      <c r="M120" s="6" t="str">
        <f>IF(K120="","",VLOOKUP(A120,tabWorldPop,14,FALSE))</f>
        <v/>
      </c>
      <c r="N120" s="6" t="str">
        <f>IF(K120="","",VLOOKUP(A120,tabWorldPop,15,FALSE))</f>
        <v/>
      </c>
    </row>
    <row r="121">
      <c r="A121" s="3">
        <f>VLOOKUP(Life_expectancy.csv!A121,Base!$A$2:$B$235,2,FALSE)</f>
        <v>55</v>
      </c>
      <c r="B121" s="4">
        <v>2008.0</v>
      </c>
      <c r="C121" s="4">
        <f>VLOOKUP(VLOOKUP(A121,tabWorldPop,3,FALSE),Base!$D$2:$E$8,2,FALSE)</f>
        <v>4</v>
      </c>
      <c r="D121" s="4" t="s">
        <v>314</v>
      </c>
      <c r="E121" s="4" t="s">
        <v>329</v>
      </c>
      <c r="F121" s="4" t="s">
        <v>330</v>
      </c>
      <c r="G121" s="4" t="s">
        <v>331</v>
      </c>
      <c r="H121" s="4">
        <v>212492.0</v>
      </c>
      <c r="I121" s="5">
        <v>45676.0</v>
      </c>
      <c r="J121" s="6" t="str">
        <f>IF(OR(B121=2000, B121=2010, B121=2015),VLOOKUP(A121,tabWorldPop,IF(B121=2000,8,IF(B121=2010,7,6)),FALSE),"")</f>
        <v/>
      </c>
      <c r="K121" s="6" t="str">
        <f>IF(J121="","", VLOOKUP(A121,tabWorldPop,12,FALSE))</f>
        <v/>
      </c>
      <c r="L121" s="6" t="str">
        <f>IF(K121="","",VLOOKUP(A121,tabWorldPop,13,FALSE))</f>
        <v/>
      </c>
      <c r="M121" s="6" t="str">
        <f>IF(K121="","",VLOOKUP(A121,tabWorldPop,14,FALSE))</f>
        <v/>
      </c>
      <c r="N121" s="6" t="str">
        <f>IF(K121="","",VLOOKUP(A121,tabWorldPop,15,FALSE))</f>
        <v/>
      </c>
    </row>
    <row r="122">
      <c r="A122" s="3">
        <f>VLOOKUP(Life_expectancy.csv!A122,Base!$A$2:$B$235,2,FALSE)</f>
        <v>55</v>
      </c>
      <c r="B122" s="4">
        <v>2007.0</v>
      </c>
      <c r="C122" s="4">
        <f>VLOOKUP(VLOOKUP(A122,tabWorldPop,3,FALSE),Base!$D$2:$E$8,2,FALSE)</f>
        <v>4</v>
      </c>
      <c r="D122" s="4" t="s">
        <v>314</v>
      </c>
      <c r="E122" s="4" t="s">
        <v>332</v>
      </c>
      <c r="F122" s="4" t="s">
        <v>333</v>
      </c>
      <c r="G122" s="4" t="s">
        <v>334</v>
      </c>
      <c r="H122" s="4">
        <v>28276.0</v>
      </c>
      <c r="I122" s="4">
        <v>19.0</v>
      </c>
      <c r="J122" s="6" t="str">
        <f>IF(OR(B122=2000, B122=2010, B122=2015),VLOOKUP(A122,tabWorldPop,IF(B122=2000,8,IF(B122=2010,7,6)),FALSE),"")</f>
        <v/>
      </c>
      <c r="K122" s="6" t="str">
        <f>IF(J122="","", VLOOKUP(A122,tabWorldPop,12,FALSE))</f>
        <v/>
      </c>
      <c r="L122" s="6" t="str">
        <f>IF(K122="","",VLOOKUP(A122,tabWorldPop,13,FALSE))</f>
        <v/>
      </c>
      <c r="M122" s="6" t="str">
        <f>IF(K122="","",VLOOKUP(A122,tabWorldPop,14,FALSE))</f>
        <v/>
      </c>
      <c r="N122" s="6" t="str">
        <f>IF(K122="","",VLOOKUP(A122,tabWorldPop,15,FALSE))</f>
        <v/>
      </c>
    </row>
    <row r="123">
      <c r="A123" s="3">
        <f>VLOOKUP(Life_expectancy.csv!A123,Base!$A$2:$B$235,2,FALSE)</f>
        <v>55</v>
      </c>
      <c r="B123" s="4">
        <v>2006.0</v>
      </c>
      <c r="C123" s="4">
        <f>VLOOKUP(VLOOKUP(A123,tabWorldPop,3,FALSE),Base!$D$2:$E$8,2,FALSE)</f>
        <v>4</v>
      </c>
      <c r="D123" s="4" t="s">
        <v>314</v>
      </c>
      <c r="E123" s="4" t="s">
        <v>335</v>
      </c>
      <c r="F123" s="4" t="s">
        <v>336</v>
      </c>
      <c r="G123" s="4" t="s">
        <v>337</v>
      </c>
      <c r="H123" s="4">
        <v>26979.0</v>
      </c>
      <c r="I123" s="5">
        <v>45736.0</v>
      </c>
      <c r="J123" s="6" t="str">
        <f>IF(OR(B123=2000, B123=2010, B123=2015),VLOOKUP(A123,tabWorldPop,IF(B123=2000,8,IF(B123=2010,7,6)),FALSE),"")</f>
        <v/>
      </c>
      <c r="K123" s="6" t="str">
        <f>IF(J123="","", VLOOKUP(A123,tabWorldPop,12,FALSE))</f>
        <v/>
      </c>
      <c r="L123" s="6" t="str">
        <f>IF(K123="","",VLOOKUP(A123,tabWorldPop,13,FALSE))</f>
        <v/>
      </c>
      <c r="M123" s="6" t="str">
        <f>IF(K123="","",VLOOKUP(A123,tabWorldPop,14,FALSE))</f>
        <v/>
      </c>
      <c r="N123" s="6" t="str">
        <f>IF(K123="","",VLOOKUP(A123,tabWorldPop,15,FALSE))</f>
        <v/>
      </c>
    </row>
    <row r="124">
      <c r="A124" s="3">
        <f>VLOOKUP(Life_expectancy.csv!A124,Base!$A$2:$B$235,2,FALSE)</f>
        <v>55</v>
      </c>
      <c r="B124" s="4">
        <v>2005.0</v>
      </c>
      <c r="C124" s="4">
        <f>VLOOKUP(VLOOKUP(A124,tabWorldPop,3,FALSE),Base!$D$2:$E$8,2,FALSE)</f>
        <v>4</v>
      </c>
      <c r="D124" s="4" t="s">
        <v>314</v>
      </c>
      <c r="E124" s="4" t="s">
        <v>338</v>
      </c>
      <c r="F124" s="4" t="s">
        <v>339</v>
      </c>
      <c r="G124" s="4" t="s">
        <v>340</v>
      </c>
      <c r="H124" s="4">
        <v>23948.0</v>
      </c>
      <c r="I124" s="5">
        <v>45736.0</v>
      </c>
      <c r="J124" s="6" t="str">
        <f>IF(OR(B124=2000, B124=2010, B124=2015),VLOOKUP(A124,tabWorldPop,IF(B124=2000,8,IF(B124=2010,7,6)),FALSE),"")</f>
        <v/>
      </c>
      <c r="K124" s="6" t="str">
        <f>IF(J124="","", VLOOKUP(A124,tabWorldPop,12,FALSE))</f>
        <v/>
      </c>
      <c r="L124" s="6" t="str">
        <f>IF(K124="","",VLOOKUP(A124,tabWorldPop,13,FALSE))</f>
        <v/>
      </c>
      <c r="M124" s="6" t="str">
        <f>IF(K124="","",VLOOKUP(A124,tabWorldPop,14,FALSE))</f>
        <v/>
      </c>
      <c r="N124" s="6" t="str">
        <f>IF(K124="","",VLOOKUP(A124,tabWorldPop,15,FALSE))</f>
        <v/>
      </c>
    </row>
    <row r="125">
      <c r="A125" s="3">
        <f>VLOOKUP(Life_expectancy.csv!A125,Base!$A$2:$B$235,2,FALSE)</f>
        <v>55</v>
      </c>
      <c r="B125" s="4">
        <v>2004.0</v>
      </c>
      <c r="C125" s="4">
        <f>VLOOKUP(VLOOKUP(A125,tabWorldPop,3,FALSE),Base!$D$2:$E$8,2,FALSE)</f>
        <v>4</v>
      </c>
      <c r="D125" s="4" t="s">
        <v>314</v>
      </c>
      <c r="E125" s="4" t="s">
        <v>341</v>
      </c>
      <c r="F125" s="4" t="s">
        <v>342</v>
      </c>
      <c r="G125" s="4" t="s">
        <v>343</v>
      </c>
      <c r="H125" s="4">
        <v>21274.0</v>
      </c>
      <c r="I125" s="5">
        <v>45858.0</v>
      </c>
      <c r="J125" s="6" t="str">
        <f>IF(OR(B125=2000, B125=2010, B125=2015),VLOOKUP(A125,tabWorldPop,IF(B125=2000,8,IF(B125=2010,7,6)),FALSE),"")</f>
        <v/>
      </c>
      <c r="K125" s="6" t="str">
        <f>IF(J125="","", VLOOKUP(A125,tabWorldPop,12,FALSE))</f>
        <v/>
      </c>
      <c r="L125" s="6" t="str">
        <f>IF(K125="","",VLOOKUP(A125,tabWorldPop,13,FALSE))</f>
        <v/>
      </c>
      <c r="M125" s="6" t="str">
        <f>IF(K125="","",VLOOKUP(A125,tabWorldPop,14,FALSE))</f>
        <v/>
      </c>
      <c r="N125" s="6" t="str">
        <f>IF(K125="","",VLOOKUP(A125,tabWorldPop,15,FALSE))</f>
        <v/>
      </c>
    </row>
    <row r="126">
      <c r="A126" s="3">
        <f>VLOOKUP(Life_expectancy.csv!A126,Base!$A$2:$B$235,2,FALSE)</f>
        <v>55</v>
      </c>
      <c r="B126" s="4">
        <v>2003.0</v>
      </c>
      <c r="C126" s="4">
        <f>VLOOKUP(VLOOKUP(A126,tabWorldPop,3,FALSE),Base!$D$2:$E$8,2,FALSE)</f>
        <v>4</v>
      </c>
      <c r="D126" s="4" t="s">
        <v>314</v>
      </c>
      <c r="E126" s="4" t="s">
        <v>344</v>
      </c>
      <c r="F126" s="4" t="s">
        <v>345</v>
      </c>
      <c r="G126" s="4" t="s">
        <v>346</v>
      </c>
      <c r="H126" s="4">
        <v>198954.0</v>
      </c>
      <c r="I126" s="5">
        <v>45828.0</v>
      </c>
      <c r="J126" s="6" t="str">
        <f>IF(OR(B126=2000, B126=2010, B126=2015),VLOOKUP(A126,tabWorldPop,IF(B126=2000,8,IF(B126=2010,7,6)),FALSE),"")</f>
        <v/>
      </c>
      <c r="K126" s="6" t="str">
        <f>IF(J126="","", VLOOKUP(A126,tabWorldPop,12,FALSE))</f>
        <v/>
      </c>
      <c r="L126" s="6" t="str">
        <f>IF(K126="","",VLOOKUP(A126,tabWorldPop,13,FALSE))</f>
        <v/>
      </c>
      <c r="M126" s="6" t="str">
        <f>IF(K126="","",VLOOKUP(A126,tabWorldPop,14,FALSE))</f>
        <v/>
      </c>
      <c r="N126" s="6" t="str">
        <f>IF(K126="","",VLOOKUP(A126,tabWorldPop,15,FALSE))</f>
        <v/>
      </c>
    </row>
    <row r="127">
      <c r="A127" s="3">
        <f>VLOOKUP(Life_expectancy.csv!A127,Base!$A$2:$B$235,2,FALSE)</f>
        <v>55</v>
      </c>
      <c r="B127" s="4">
        <v>2002.0</v>
      </c>
      <c r="C127" s="4">
        <f>VLOOKUP(VLOOKUP(A127,tabWorldPop,3,FALSE),Base!$D$2:$E$8,2,FALSE)</f>
        <v>4</v>
      </c>
      <c r="D127" s="4" t="s">
        <v>314</v>
      </c>
      <c r="E127" s="4" t="s">
        <v>347</v>
      </c>
      <c r="F127" s="4" t="s">
        <v>348</v>
      </c>
      <c r="G127" s="4" t="s">
        <v>349</v>
      </c>
      <c r="H127" s="4">
        <v>196514.0</v>
      </c>
      <c r="I127" s="5">
        <v>45677.0</v>
      </c>
      <c r="J127" s="6" t="str">
        <f>IF(OR(B127=2000, B127=2010, B127=2015),VLOOKUP(A127,tabWorldPop,IF(B127=2000,8,IF(B127=2010,7,6)),FALSE),"")</f>
        <v/>
      </c>
      <c r="K127" s="6" t="str">
        <f>IF(J127="","", VLOOKUP(A127,tabWorldPop,12,FALSE))</f>
        <v/>
      </c>
      <c r="L127" s="6" t="str">
        <f>IF(K127="","",VLOOKUP(A127,tabWorldPop,13,FALSE))</f>
        <v/>
      </c>
      <c r="M127" s="6" t="str">
        <f>IF(K127="","",VLOOKUP(A127,tabWorldPop,14,FALSE))</f>
        <v/>
      </c>
      <c r="N127" s="6" t="str">
        <f>IF(K127="","",VLOOKUP(A127,tabWorldPop,15,FALSE))</f>
        <v/>
      </c>
    </row>
    <row r="128">
      <c r="A128" s="3">
        <f>VLOOKUP(Life_expectancy.csv!A128,Base!$A$2:$B$235,2,FALSE)</f>
        <v>55</v>
      </c>
      <c r="B128" s="4">
        <v>2001.0</v>
      </c>
      <c r="C128" s="4">
        <f>VLOOKUP(VLOOKUP(A128,tabWorldPop,3,FALSE),Base!$D$2:$E$8,2,FALSE)</f>
        <v>4</v>
      </c>
      <c r="D128" s="4" t="s">
        <v>314</v>
      </c>
      <c r="E128" s="4" t="s">
        <v>350</v>
      </c>
      <c r="F128" s="4" t="s">
        <v>18</v>
      </c>
      <c r="G128" s="4" t="s">
        <v>351</v>
      </c>
      <c r="H128" s="4">
        <v>19413.0</v>
      </c>
      <c r="I128" s="5">
        <v>45797.0</v>
      </c>
      <c r="J128" s="6" t="str">
        <f>IF(OR(B128=2000, B128=2010, B128=2015),VLOOKUP(A128,tabWorldPop,IF(B128=2000,8,IF(B128=2010,7,6)),FALSE),"")</f>
        <v/>
      </c>
      <c r="K128" s="6" t="str">
        <f>IF(J128="","", VLOOKUP(A128,tabWorldPop,12,FALSE))</f>
        <v/>
      </c>
      <c r="L128" s="6" t="str">
        <f>IF(K128="","",VLOOKUP(A128,tabWorldPop,13,FALSE))</f>
        <v/>
      </c>
      <c r="M128" s="6" t="str">
        <f>IF(K128="","",VLOOKUP(A128,tabWorldPop,14,FALSE))</f>
        <v/>
      </c>
      <c r="N128" s="6" t="str">
        <f>IF(K128="","",VLOOKUP(A128,tabWorldPop,15,FALSE))</f>
        <v/>
      </c>
    </row>
    <row r="129">
      <c r="A129" s="3">
        <f>VLOOKUP(Life_expectancy.csv!A129,Base!$A$2:$B$235,2,FALSE)</f>
        <v>55</v>
      </c>
      <c r="B129" s="4">
        <v>2000.0</v>
      </c>
      <c r="C129" s="4">
        <f>VLOOKUP(VLOOKUP(A129,tabWorldPop,3,FALSE),Base!$D$2:$E$8,2,FALSE)</f>
        <v>4</v>
      </c>
      <c r="D129" s="4" t="s">
        <v>314</v>
      </c>
      <c r="E129" s="4" t="s">
        <v>352</v>
      </c>
      <c r="F129" s="5">
        <v>45877.0</v>
      </c>
      <c r="G129" s="4" t="s">
        <v>353</v>
      </c>
      <c r="H129" s="4">
        <v>19153.0</v>
      </c>
      <c r="I129" s="5">
        <v>45767.0</v>
      </c>
      <c r="J129" s="6">
        <f>IF(OR(B129=2000, B129=2010, B129=2015),VLOOKUP(A129,tabWorldPop,IF(B129=2000,8,IF(B129=2010,7,6)),FALSE),"")</f>
        <v>19017963</v>
      </c>
      <c r="K129" s="6">
        <f>IF(J129="","", VLOOKUP(A129,tabWorldPop,12,FALSE))</f>
        <v>7692024</v>
      </c>
      <c r="L129" s="7">
        <f>IF(K129="","",VLOOKUP(A129,tabWorldPop,13,FALSE))</f>
        <v>778759</v>
      </c>
      <c r="M129" s="7">
        <f>IF(K129="","",VLOOKUP(A129,tabWorldPop,14,FALSE))</f>
        <v>36161</v>
      </c>
      <c r="N129" s="6" t="str">
        <f>IF(K129="","",VLOOKUP(A129,tabWorldPop,15,FALSE))</f>
        <v>0.33</v>
      </c>
    </row>
    <row r="130">
      <c r="A130" s="3">
        <f>VLOOKUP(Life_expectancy.csv!A130,Base!$A$2:$B$235,2,FALSE)</f>
        <v>99</v>
      </c>
      <c r="B130" s="4">
        <v>2015.0</v>
      </c>
      <c r="C130" s="4">
        <f>VLOOKUP(VLOOKUP(A130,tabWorldPop,3,FALSE),Base!$D$2:$E$8,2,FALSE)</f>
        <v>2</v>
      </c>
      <c r="D130" s="4" t="s">
        <v>314</v>
      </c>
      <c r="E130" s="4">
        <v>0.0</v>
      </c>
      <c r="F130" s="10"/>
      <c r="G130" s="4" t="s">
        <v>354</v>
      </c>
      <c r="H130" s="4">
        <v>8633169.0</v>
      </c>
      <c r="I130" s="5">
        <v>45915.0</v>
      </c>
      <c r="J130" s="6">
        <f>IF(OR(B130=2000, B130=2010, B130=2015),VLOOKUP(A130,tabWorldPop,IF(B130=2000,8,IF(B130=2010,7,6)),FALSE),"")</f>
        <v>8642421</v>
      </c>
      <c r="K130" s="6">
        <f>IF(J130="","", VLOOKUP(A130,tabWorldPop,12,FALSE))</f>
        <v>83871</v>
      </c>
      <c r="L130" s="6" t="str">
        <f>IF(K130="","",VLOOKUP(A130,tabWorldPop,13,FALSE))</f>
        <v>106.5877</v>
      </c>
      <c r="M130" s="6" t="str">
        <f>IF(K130="","",VLOOKUP(A130,tabWorldPop,14,FALSE))</f>
        <v>1.002</v>
      </c>
      <c r="N130" s="6" t="str">
        <f>IF(K130="","",VLOOKUP(A130,tabWorldPop,15,FALSE))</f>
        <v>0.11</v>
      </c>
    </row>
    <row r="131">
      <c r="A131" s="3">
        <f>VLOOKUP(Life_expectancy.csv!A131,Base!$A$2:$B$235,2,FALSE)</f>
        <v>99</v>
      </c>
      <c r="B131" s="4">
        <v>2014.0</v>
      </c>
      <c r="C131" s="4">
        <f>VLOOKUP(VLOOKUP(A131,tabWorldPop,3,FALSE),Base!$D$2:$E$8,2,FALSE)</f>
        <v>2</v>
      </c>
      <c r="D131" s="4" t="s">
        <v>314</v>
      </c>
      <c r="E131" s="4" t="s">
        <v>355</v>
      </c>
      <c r="F131" s="4" t="s">
        <v>356</v>
      </c>
      <c r="G131" s="4" t="s">
        <v>357</v>
      </c>
      <c r="H131" s="4">
        <v>8541575.0</v>
      </c>
      <c r="I131" s="5">
        <v>45915.0</v>
      </c>
      <c r="J131" s="6" t="str">
        <f>IF(OR(B131=2000, B131=2010, B131=2015),VLOOKUP(A131,tabWorldPop,IF(B131=2000,8,IF(B131=2010,7,6)),FALSE),"")</f>
        <v/>
      </c>
      <c r="K131" s="6" t="str">
        <f>IF(J131="","", VLOOKUP(A131,tabWorldPop,12,FALSE))</f>
        <v/>
      </c>
      <c r="L131" s="6" t="str">
        <f>IF(K131="","",VLOOKUP(A131,tabWorldPop,13,FALSE))</f>
        <v/>
      </c>
      <c r="M131" s="6" t="str">
        <f>IF(K131="","",VLOOKUP(A131,tabWorldPop,14,FALSE))</f>
        <v/>
      </c>
      <c r="N131" s="6" t="str">
        <f>IF(K131="","",VLOOKUP(A131,tabWorldPop,15,FALSE))</f>
        <v/>
      </c>
    </row>
    <row r="132">
      <c r="A132" s="3">
        <f>VLOOKUP(Life_expectancy.csv!A132,Base!$A$2:$B$235,2,FALSE)</f>
        <v>99</v>
      </c>
      <c r="B132" s="4">
        <v>2013.0</v>
      </c>
      <c r="C132" s="4">
        <f>VLOOKUP(VLOOKUP(A132,tabWorldPop,3,FALSE),Base!$D$2:$E$8,2,FALSE)</f>
        <v>2</v>
      </c>
      <c r="D132" s="4" t="s">
        <v>314</v>
      </c>
      <c r="E132" s="4" t="s">
        <v>358</v>
      </c>
      <c r="F132" s="4" t="s">
        <v>359</v>
      </c>
      <c r="G132" s="4" t="s">
        <v>360</v>
      </c>
      <c r="H132" s="4">
        <v>8479375.0</v>
      </c>
      <c r="I132" s="5">
        <v>45853.0</v>
      </c>
      <c r="J132" s="6" t="str">
        <f>IF(OR(B132=2000, B132=2010, B132=2015),VLOOKUP(A132,tabWorldPop,IF(B132=2000,8,IF(B132=2010,7,6)),FALSE),"")</f>
        <v/>
      </c>
      <c r="K132" s="6" t="str">
        <f>IF(J132="","", VLOOKUP(A132,tabWorldPop,12,FALSE))</f>
        <v/>
      </c>
      <c r="L132" s="6" t="str">
        <f>IF(K132="","",VLOOKUP(A132,tabWorldPop,13,FALSE))</f>
        <v/>
      </c>
      <c r="M132" s="6" t="str">
        <f>IF(K132="","",VLOOKUP(A132,tabWorldPop,14,FALSE))</f>
        <v/>
      </c>
      <c r="N132" s="6" t="str">
        <f>IF(K132="","",VLOOKUP(A132,tabWorldPop,15,FALSE))</f>
        <v/>
      </c>
    </row>
    <row r="133">
      <c r="A133" s="3">
        <f>VLOOKUP(Life_expectancy.csv!A133,Base!$A$2:$B$235,2,FALSE)</f>
        <v>99</v>
      </c>
      <c r="B133" s="4">
        <v>2012.0</v>
      </c>
      <c r="C133" s="4">
        <f>VLOOKUP(VLOOKUP(A133,tabWorldPop,3,FALSE),Base!$D$2:$E$8,2,FALSE)</f>
        <v>2</v>
      </c>
      <c r="D133" s="4" t="s">
        <v>314</v>
      </c>
      <c r="E133" s="4" t="s">
        <v>361</v>
      </c>
      <c r="F133" s="4" t="s">
        <v>362</v>
      </c>
      <c r="G133" s="4" t="s">
        <v>363</v>
      </c>
      <c r="H133" s="4">
        <v>8429991.0</v>
      </c>
      <c r="I133" s="5">
        <v>45853.0</v>
      </c>
      <c r="J133" s="6" t="str">
        <f>IF(OR(B133=2000, B133=2010, B133=2015),VLOOKUP(A133,tabWorldPop,IF(B133=2000,8,IF(B133=2010,7,6)),FALSE),"")</f>
        <v/>
      </c>
      <c r="K133" s="6" t="str">
        <f>IF(J133="","", VLOOKUP(A133,tabWorldPop,12,FALSE))</f>
        <v/>
      </c>
      <c r="L133" s="6" t="str">
        <f>IF(K133="","",VLOOKUP(A133,tabWorldPop,13,FALSE))</f>
        <v/>
      </c>
      <c r="M133" s="6" t="str">
        <f>IF(K133="","",VLOOKUP(A133,tabWorldPop,14,FALSE))</f>
        <v/>
      </c>
      <c r="N133" s="6" t="str">
        <f>IF(K133="","",VLOOKUP(A133,tabWorldPop,15,FALSE))</f>
        <v/>
      </c>
    </row>
    <row r="134">
      <c r="A134" s="3">
        <f>VLOOKUP(Life_expectancy.csv!A134,Base!$A$2:$B$235,2,FALSE)</f>
        <v>99</v>
      </c>
      <c r="B134" s="4">
        <v>2011.0</v>
      </c>
      <c r="C134" s="4">
        <f>VLOOKUP(VLOOKUP(A134,tabWorldPop,3,FALSE),Base!$D$2:$E$8,2,FALSE)</f>
        <v>2</v>
      </c>
      <c r="D134" s="4" t="s">
        <v>314</v>
      </c>
      <c r="E134" s="4" t="s">
        <v>364</v>
      </c>
      <c r="F134" s="4" t="s">
        <v>365</v>
      </c>
      <c r="G134" s="4" t="s">
        <v>366</v>
      </c>
      <c r="H134" s="4">
        <v>8391643.0</v>
      </c>
      <c r="I134" s="5">
        <v>45853.0</v>
      </c>
      <c r="J134" s="6" t="str">
        <f>IF(OR(B134=2000, B134=2010, B134=2015),VLOOKUP(A134,tabWorldPop,IF(B134=2000,8,IF(B134=2010,7,6)),FALSE),"")</f>
        <v/>
      </c>
      <c r="K134" s="6" t="str">
        <f>IF(J134="","", VLOOKUP(A134,tabWorldPop,12,FALSE))</f>
        <v/>
      </c>
      <c r="L134" s="6" t="str">
        <f>IF(K134="","",VLOOKUP(A134,tabWorldPop,13,FALSE))</f>
        <v/>
      </c>
      <c r="M134" s="6" t="str">
        <f>IF(K134="","",VLOOKUP(A134,tabWorldPop,14,FALSE))</f>
        <v/>
      </c>
      <c r="N134" s="6" t="str">
        <f>IF(K134="","",VLOOKUP(A134,tabWorldPop,15,FALSE))</f>
        <v/>
      </c>
    </row>
    <row r="135">
      <c r="A135" s="3">
        <f>VLOOKUP(Life_expectancy.csv!A135,Base!$A$2:$B$235,2,FALSE)</f>
        <v>99</v>
      </c>
      <c r="B135" s="4">
        <v>2010.0</v>
      </c>
      <c r="C135" s="4">
        <f>VLOOKUP(VLOOKUP(A135,tabWorldPop,3,FALSE),Base!$D$2:$E$8,2,FALSE)</f>
        <v>2</v>
      </c>
      <c r="D135" s="4" t="s">
        <v>314</v>
      </c>
      <c r="E135" s="4" t="s">
        <v>367</v>
      </c>
      <c r="F135" s="4" t="s">
        <v>362</v>
      </c>
      <c r="G135" s="4" t="s">
        <v>368</v>
      </c>
      <c r="H135" s="4">
        <v>836344.0</v>
      </c>
      <c r="I135" s="5">
        <v>45762.0</v>
      </c>
      <c r="J135" s="6">
        <f>IF(OR(B135=2000, B135=2010, B135=2015),VLOOKUP(A135,tabWorldPop,IF(B135=2000,8,IF(B135=2010,7,6)),FALSE),"")</f>
        <v>8362829</v>
      </c>
      <c r="K135" s="6">
        <f>IF(J135="","", VLOOKUP(A135,tabWorldPop,12,FALSE))</f>
        <v>83871</v>
      </c>
      <c r="L135" s="6" t="str">
        <f>IF(K135="","",VLOOKUP(A135,tabWorldPop,13,FALSE))</f>
        <v>106.5877</v>
      </c>
      <c r="M135" s="6" t="str">
        <f>IF(K135="","",VLOOKUP(A135,tabWorldPop,14,FALSE))</f>
        <v>1.002</v>
      </c>
      <c r="N135" s="6" t="str">
        <f>IF(K135="","",VLOOKUP(A135,tabWorldPop,15,FALSE))</f>
        <v>0.11</v>
      </c>
    </row>
    <row r="136">
      <c r="A136" s="3">
        <f>VLOOKUP(Life_expectancy.csv!A136,Base!$A$2:$B$235,2,FALSE)</f>
        <v>99</v>
      </c>
      <c r="B136" s="4">
        <v>2009.0</v>
      </c>
      <c r="C136" s="4">
        <f>VLOOKUP(VLOOKUP(A136,tabWorldPop,3,FALSE),Base!$D$2:$E$8,2,FALSE)</f>
        <v>2</v>
      </c>
      <c r="D136" s="4" t="s">
        <v>314</v>
      </c>
      <c r="E136" s="4" t="s">
        <v>369</v>
      </c>
      <c r="F136" s="4" t="s">
        <v>370</v>
      </c>
      <c r="G136" s="4" t="s">
        <v>371</v>
      </c>
      <c r="H136" s="4">
        <v>8343323.0</v>
      </c>
      <c r="I136" s="5">
        <v>45731.0</v>
      </c>
      <c r="J136" s="6" t="str">
        <f>IF(OR(B136=2000, B136=2010, B136=2015),VLOOKUP(A136,tabWorldPop,IF(B136=2000,8,IF(B136=2010,7,6)),FALSE),"")</f>
        <v/>
      </c>
      <c r="K136" s="6" t="str">
        <f>IF(J136="","", VLOOKUP(A136,tabWorldPop,12,FALSE))</f>
        <v/>
      </c>
      <c r="L136" s="6" t="str">
        <f>IF(K136="","",VLOOKUP(A136,tabWorldPop,13,FALSE))</f>
        <v/>
      </c>
      <c r="M136" s="6" t="str">
        <f>IF(K136="","",VLOOKUP(A136,tabWorldPop,14,FALSE))</f>
        <v/>
      </c>
      <c r="N136" s="6" t="str">
        <f>IF(K136="","",VLOOKUP(A136,tabWorldPop,15,FALSE))</f>
        <v/>
      </c>
    </row>
    <row r="137">
      <c r="A137" s="3">
        <f>VLOOKUP(Life_expectancy.csv!A137,Base!$A$2:$B$235,2,FALSE)</f>
        <v>99</v>
      </c>
      <c r="B137" s="4">
        <v>2008.0</v>
      </c>
      <c r="C137" s="4">
        <f>VLOOKUP(VLOOKUP(A137,tabWorldPop,3,FALSE),Base!$D$2:$E$8,2,FALSE)</f>
        <v>2</v>
      </c>
      <c r="D137" s="4" t="s">
        <v>314</v>
      </c>
      <c r="E137" s="4" t="s">
        <v>372</v>
      </c>
      <c r="F137" s="5">
        <v>45809.0</v>
      </c>
      <c r="G137" s="4" t="s">
        <v>373</v>
      </c>
      <c r="H137" s="4">
        <v>8321496.0</v>
      </c>
      <c r="I137" s="5">
        <v>45672.0</v>
      </c>
      <c r="J137" s="6" t="str">
        <f>IF(OR(B137=2000, B137=2010, B137=2015),VLOOKUP(A137,tabWorldPop,IF(B137=2000,8,IF(B137=2010,7,6)),FALSE),"")</f>
        <v/>
      </c>
      <c r="K137" s="6" t="str">
        <f>IF(J137="","", VLOOKUP(A137,tabWorldPop,12,FALSE))</f>
        <v/>
      </c>
      <c r="L137" s="6" t="str">
        <f>IF(K137="","",VLOOKUP(A137,tabWorldPop,13,FALSE))</f>
        <v/>
      </c>
      <c r="M137" s="6" t="str">
        <f>IF(K137="","",VLOOKUP(A137,tabWorldPop,14,FALSE))</f>
        <v/>
      </c>
      <c r="N137" s="6" t="str">
        <f>IF(K137="","",VLOOKUP(A137,tabWorldPop,15,FALSE))</f>
        <v/>
      </c>
    </row>
    <row r="138">
      <c r="A138" s="3">
        <f>VLOOKUP(Life_expectancy.csv!A138,Base!$A$2:$B$235,2,FALSE)</f>
        <v>99</v>
      </c>
      <c r="B138" s="4">
        <v>2007.0</v>
      </c>
      <c r="C138" s="4">
        <f>VLOOKUP(VLOOKUP(A138,tabWorldPop,3,FALSE),Base!$D$2:$E$8,2,FALSE)</f>
        <v>2</v>
      </c>
      <c r="D138" s="4" t="s">
        <v>314</v>
      </c>
      <c r="E138" s="4" t="s">
        <v>374</v>
      </c>
      <c r="F138" s="5">
        <v>45748.0</v>
      </c>
      <c r="G138" s="4" t="s">
        <v>375</v>
      </c>
      <c r="H138" s="4">
        <v>8295487.0</v>
      </c>
      <c r="I138" s="5">
        <v>45703.0</v>
      </c>
      <c r="J138" s="6" t="str">
        <f>IF(OR(B138=2000, B138=2010, B138=2015),VLOOKUP(A138,tabWorldPop,IF(B138=2000,8,IF(B138=2010,7,6)),FALSE),"")</f>
        <v/>
      </c>
      <c r="K138" s="6" t="str">
        <f>IF(J138="","", VLOOKUP(A138,tabWorldPop,12,FALSE))</f>
        <v/>
      </c>
      <c r="L138" s="6" t="str">
        <f>IF(K138="","",VLOOKUP(A138,tabWorldPop,13,FALSE))</f>
        <v/>
      </c>
      <c r="M138" s="6" t="str">
        <f>IF(K138="","",VLOOKUP(A138,tabWorldPop,14,FALSE))</f>
        <v/>
      </c>
      <c r="N138" s="6" t="str">
        <f>IF(K138="","",VLOOKUP(A138,tabWorldPop,15,FALSE))</f>
        <v/>
      </c>
    </row>
    <row r="139">
      <c r="A139" s="3">
        <f>VLOOKUP(Life_expectancy.csv!A139,Base!$A$2:$B$235,2,FALSE)</f>
        <v>99</v>
      </c>
      <c r="B139" s="4">
        <v>2006.0</v>
      </c>
      <c r="C139" s="4">
        <f>VLOOKUP(VLOOKUP(A139,tabWorldPop,3,FALSE),Base!$D$2:$E$8,2,FALSE)</f>
        <v>2</v>
      </c>
      <c r="D139" s="4" t="s">
        <v>314</v>
      </c>
      <c r="E139" s="4" t="s">
        <v>376</v>
      </c>
      <c r="F139" s="4" t="s">
        <v>377</v>
      </c>
      <c r="G139" s="4" t="s">
        <v>378</v>
      </c>
      <c r="H139" s="4">
        <v>8268641.0</v>
      </c>
      <c r="I139" s="4">
        <v>15.0</v>
      </c>
      <c r="J139" s="6" t="str">
        <f>IF(OR(B139=2000, B139=2010, B139=2015),VLOOKUP(A139,tabWorldPop,IF(B139=2000,8,IF(B139=2010,7,6)),FALSE),"")</f>
        <v/>
      </c>
      <c r="K139" s="6" t="str">
        <f>IF(J139="","", VLOOKUP(A139,tabWorldPop,12,FALSE))</f>
        <v/>
      </c>
      <c r="L139" s="6" t="str">
        <f>IF(K139="","",VLOOKUP(A139,tabWorldPop,13,FALSE))</f>
        <v/>
      </c>
      <c r="M139" s="6" t="str">
        <f>IF(K139="","",VLOOKUP(A139,tabWorldPop,14,FALSE))</f>
        <v/>
      </c>
      <c r="N139" s="6" t="str">
        <f>IF(K139="","",VLOOKUP(A139,tabWorldPop,15,FALSE))</f>
        <v/>
      </c>
    </row>
    <row r="140">
      <c r="A140" s="3">
        <f>VLOOKUP(Life_expectancy.csv!A140,Base!$A$2:$B$235,2,FALSE)</f>
        <v>99</v>
      </c>
      <c r="B140" s="4">
        <v>2005.0</v>
      </c>
      <c r="C140" s="4">
        <f>VLOOKUP(VLOOKUP(A140,tabWorldPop,3,FALSE),Base!$D$2:$E$8,2,FALSE)</f>
        <v>2</v>
      </c>
      <c r="D140" s="4" t="s">
        <v>314</v>
      </c>
      <c r="E140" s="4" t="s">
        <v>379</v>
      </c>
      <c r="F140" s="4" t="s">
        <v>380</v>
      </c>
      <c r="G140" s="4" t="s">
        <v>381</v>
      </c>
      <c r="H140" s="4">
        <v>8227829.0</v>
      </c>
      <c r="I140" s="5">
        <v>45914.0</v>
      </c>
      <c r="J140" s="6" t="str">
        <f>IF(OR(B140=2000, B140=2010, B140=2015),VLOOKUP(A140,tabWorldPop,IF(B140=2000,8,IF(B140=2010,7,6)),FALSE),"")</f>
        <v/>
      </c>
      <c r="K140" s="6" t="str">
        <f>IF(J140="","", VLOOKUP(A140,tabWorldPop,12,FALSE))</f>
        <v/>
      </c>
      <c r="L140" s="6" t="str">
        <f>IF(K140="","",VLOOKUP(A140,tabWorldPop,13,FALSE))</f>
        <v/>
      </c>
      <c r="M140" s="6" t="str">
        <f>IF(K140="","",VLOOKUP(A140,tabWorldPop,14,FALSE))</f>
        <v/>
      </c>
      <c r="N140" s="6" t="str">
        <f>IF(K140="","",VLOOKUP(A140,tabWorldPop,15,FALSE))</f>
        <v/>
      </c>
    </row>
    <row r="141">
      <c r="A141" s="3">
        <f>VLOOKUP(Life_expectancy.csv!A141,Base!$A$2:$B$235,2,FALSE)</f>
        <v>99</v>
      </c>
      <c r="B141" s="4">
        <v>2004.0</v>
      </c>
      <c r="C141" s="4">
        <f>VLOOKUP(VLOOKUP(A141,tabWorldPop,3,FALSE),Base!$D$2:$E$8,2,FALSE)</f>
        <v>2</v>
      </c>
      <c r="D141" s="4" t="s">
        <v>314</v>
      </c>
      <c r="E141" s="4" t="s">
        <v>382</v>
      </c>
      <c r="F141" s="4" t="s">
        <v>383</v>
      </c>
      <c r="G141" s="4" t="s">
        <v>384</v>
      </c>
      <c r="H141" s="4">
        <v>8171966.0</v>
      </c>
      <c r="I141" s="5">
        <v>45852.0</v>
      </c>
      <c r="J141" s="6" t="str">
        <f>IF(OR(B141=2000, B141=2010, B141=2015),VLOOKUP(A141,tabWorldPop,IF(B141=2000,8,IF(B141=2010,7,6)),FALSE),"")</f>
        <v/>
      </c>
      <c r="K141" s="6" t="str">
        <f>IF(J141="","", VLOOKUP(A141,tabWorldPop,12,FALSE))</f>
        <v/>
      </c>
      <c r="L141" s="6" t="str">
        <f>IF(K141="","",VLOOKUP(A141,tabWorldPop,13,FALSE))</f>
        <v/>
      </c>
      <c r="M141" s="6" t="str">
        <f>IF(K141="","",VLOOKUP(A141,tabWorldPop,14,FALSE))</f>
        <v/>
      </c>
      <c r="N141" s="6" t="str">
        <f>IF(K141="","",VLOOKUP(A141,tabWorldPop,15,FALSE))</f>
        <v/>
      </c>
    </row>
    <row r="142">
      <c r="A142" s="3">
        <f>VLOOKUP(Life_expectancy.csv!A142,Base!$A$2:$B$235,2,FALSE)</f>
        <v>99</v>
      </c>
      <c r="B142" s="4">
        <v>2003.0</v>
      </c>
      <c r="C142" s="4">
        <f>VLOOKUP(VLOOKUP(A142,tabWorldPop,3,FALSE),Base!$D$2:$E$8,2,FALSE)</f>
        <v>2</v>
      </c>
      <c r="D142" s="4" t="s">
        <v>314</v>
      </c>
      <c r="E142" s="4" t="s">
        <v>385</v>
      </c>
      <c r="F142" s="4" t="s">
        <v>386</v>
      </c>
      <c r="G142" s="4" t="s">
        <v>387</v>
      </c>
      <c r="H142" s="4">
        <v>8121423.0</v>
      </c>
      <c r="I142" s="5">
        <v>45852.0</v>
      </c>
      <c r="J142" s="6" t="str">
        <f>IF(OR(B142=2000, B142=2010, B142=2015),VLOOKUP(A142,tabWorldPop,IF(B142=2000,8,IF(B142=2010,7,6)),FALSE),"")</f>
        <v/>
      </c>
      <c r="K142" s="6" t="str">
        <f>IF(J142="","", VLOOKUP(A142,tabWorldPop,12,FALSE))</f>
        <v/>
      </c>
      <c r="L142" s="6" t="str">
        <f>IF(K142="","",VLOOKUP(A142,tabWorldPop,13,FALSE))</f>
        <v/>
      </c>
      <c r="M142" s="6" t="str">
        <f>IF(K142="","",VLOOKUP(A142,tabWorldPop,14,FALSE))</f>
        <v/>
      </c>
      <c r="N142" s="6" t="str">
        <f>IF(K142="","",VLOOKUP(A142,tabWorldPop,15,FALSE))</f>
        <v/>
      </c>
    </row>
    <row r="143">
      <c r="A143" s="3">
        <f>VLOOKUP(Life_expectancy.csv!A143,Base!$A$2:$B$235,2,FALSE)</f>
        <v>99</v>
      </c>
      <c r="B143" s="4">
        <v>2002.0</v>
      </c>
      <c r="C143" s="4">
        <f>VLOOKUP(VLOOKUP(A143,tabWorldPop,3,FALSE),Base!$D$2:$E$8,2,FALSE)</f>
        <v>2</v>
      </c>
      <c r="D143" s="4" t="s">
        <v>314</v>
      </c>
      <c r="E143" s="4" t="s">
        <v>388</v>
      </c>
      <c r="F143" s="4" t="s">
        <v>389</v>
      </c>
      <c r="G143" s="4" t="s">
        <v>390</v>
      </c>
      <c r="H143" s="4">
        <v>881957.0</v>
      </c>
      <c r="I143" s="5">
        <v>45673.0</v>
      </c>
      <c r="J143" s="6" t="str">
        <f>IF(OR(B143=2000, B143=2010, B143=2015),VLOOKUP(A143,tabWorldPop,IF(B143=2000,8,IF(B143=2010,7,6)),FALSE),"")</f>
        <v/>
      </c>
      <c r="K143" s="6" t="str">
        <f>IF(J143="","", VLOOKUP(A143,tabWorldPop,12,FALSE))</f>
        <v/>
      </c>
      <c r="L143" s="6" t="str">
        <f>IF(K143="","",VLOOKUP(A143,tabWorldPop,13,FALSE))</f>
        <v/>
      </c>
      <c r="M143" s="6" t="str">
        <f>IF(K143="","",VLOOKUP(A143,tabWorldPop,14,FALSE))</f>
        <v/>
      </c>
      <c r="N143" s="6" t="str">
        <f>IF(K143="","",VLOOKUP(A143,tabWorldPop,15,FALSE))</f>
        <v/>
      </c>
    </row>
    <row r="144">
      <c r="A144" s="3">
        <f>VLOOKUP(Life_expectancy.csv!A144,Base!$A$2:$B$235,2,FALSE)</f>
        <v>99</v>
      </c>
      <c r="B144" s="4">
        <v>2001.0</v>
      </c>
      <c r="C144" s="4">
        <f>VLOOKUP(VLOOKUP(A144,tabWorldPop,3,FALSE),Base!$D$2:$E$8,2,FALSE)</f>
        <v>2</v>
      </c>
      <c r="D144" s="4" t="s">
        <v>314</v>
      </c>
      <c r="E144" s="4" t="s">
        <v>391</v>
      </c>
      <c r="F144" s="5">
        <v>45992.0</v>
      </c>
      <c r="G144" s="4" t="s">
        <v>392</v>
      </c>
      <c r="H144" s="4">
        <v>842293.0</v>
      </c>
      <c r="I144" s="5">
        <v>45792.0</v>
      </c>
      <c r="J144" s="6" t="str">
        <f>IF(OR(B144=2000, B144=2010, B144=2015),VLOOKUP(A144,tabWorldPop,IF(B144=2000,8,IF(B144=2010,7,6)),FALSE),"")</f>
        <v/>
      </c>
      <c r="K144" s="6" t="str">
        <f>IF(J144="","", VLOOKUP(A144,tabWorldPop,12,FALSE))</f>
        <v/>
      </c>
      <c r="L144" s="6" t="str">
        <f>IF(K144="","",VLOOKUP(A144,tabWorldPop,13,FALSE))</f>
        <v/>
      </c>
      <c r="M144" s="6" t="str">
        <f>IF(K144="","",VLOOKUP(A144,tabWorldPop,14,FALSE))</f>
        <v/>
      </c>
      <c r="N144" s="6" t="str">
        <f>IF(K144="","",VLOOKUP(A144,tabWorldPop,15,FALSE))</f>
        <v/>
      </c>
    </row>
    <row r="145">
      <c r="A145" s="3">
        <f>VLOOKUP(Life_expectancy.csv!A145,Base!$A$2:$B$235,2,FALSE)</f>
        <v>99</v>
      </c>
      <c r="B145" s="4">
        <v>2000.0</v>
      </c>
      <c r="C145" s="4">
        <f>VLOOKUP(VLOOKUP(A145,tabWorldPop,3,FALSE),Base!$D$2:$E$8,2,FALSE)</f>
        <v>2</v>
      </c>
      <c r="D145" s="4" t="s">
        <v>314</v>
      </c>
      <c r="E145" s="4" t="s">
        <v>393</v>
      </c>
      <c r="F145" s="5">
        <v>45809.0</v>
      </c>
      <c r="G145" s="4" t="s">
        <v>394</v>
      </c>
      <c r="H145" s="4">
        <v>811566.0</v>
      </c>
      <c r="I145" s="5">
        <v>45762.0</v>
      </c>
      <c r="J145" s="6">
        <f>IF(OR(B145=2000, B145=2010, B145=2015),VLOOKUP(A145,tabWorldPop,IF(B145=2000,8,IF(B145=2010,7,6)),FALSE),"")</f>
        <v>8010428</v>
      </c>
      <c r="K145" s="6">
        <f>IF(J145="","", VLOOKUP(A145,tabWorldPop,12,FALSE))</f>
        <v>83871</v>
      </c>
      <c r="L145" s="6" t="str">
        <f>IF(K145="","",VLOOKUP(A145,tabWorldPop,13,FALSE))</f>
        <v>106.5877</v>
      </c>
      <c r="M145" s="6" t="str">
        <f>IF(K145="","",VLOOKUP(A145,tabWorldPop,14,FALSE))</f>
        <v>1.002</v>
      </c>
      <c r="N145" s="6" t="str">
        <f>IF(K145="","",VLOOKUP(A145,tabWorldPop,15,FALSE))</f>
        <v>0.11</v>
      </c>
    </row>
    <row r="146">
      <c r="A146" s="3">
        <f>VLOOKUP(Life_expectancy.csv!A146,Base!$A$2:$B$235,2,FALSE)</f>
        <v>91</v>
      </c>
      <c r="B146" s="4">
        <v>2015.0</v>
      </c>
      <c r="C146" s="4">
        <f>VLOOKUP(VLOOKUP(A146,tabWorldPop,3,FALSE),Base!$D$2:$E$8,2,FALSE)</f>
        <v>1</v>
      </c>
      <c r="D146" s="4" t="s">
        <v>13</v>
      </c>
      <c r="E146" s="4">
        <v>0.0</v>
      </c>
      <c r="F146" s="10"/>
      <c r="G146" s="4" t="s">
        <v>395</v>
      </c>
      <c r="H146" s="4">
        <v>9649341.0</v>
      </c>
      <c r="I146" s="5">
        <v>45850.0</v>
      </c>
      <c r="J146" s="6">
        <f>IF(OR(B146=2000, B146=2010, B146=2015),VLOOKUP(A146,tabWorldPop,IF(B146=2000,8,IF(B146=2010,7,6)),FALSE),"")</f>
        <v>9863480</v>
      </c>
      <c r="K146" s="6">
        <f>IF(J146="","", VLOOKUP(A146,tabWorldPop,12,FALSE))</f>
        <v>86600</v>
      </c>
      <c r="L146" s="6" t="str">
        <f>IF(K146="","",VLOOKUP(A146,tabWorldPop,13,FALSE))</f>
        <v>119.6082</v>
      </c>
      <c r="M146" s="7">
        <f>IF(K146="","",VLOOKUP(A146,tabWorldPop,14,FALSE))</f>
        <v>16072</v>
      </c>
      <c r="N146" s="6" t="str">
        <f>IF(K146="","",VLOOKUP(A146,tabWorldPop,15,FALSE))</f>
        <v>0.13</v>
      </c>
    </row>
    <row r="147">
      <c r="A147" s="3">
        <f>VLOOKUP(Life_expectancy.csv!A147,Base!$A$2:$B$235,2,FALSE)</f>
        <v>91</v>
      </c>
      <c r="B147" s="4">
        <v>2014.0</v>
      </c>
      <c r="C147" s="4">
        <f>VLOOKUP(VLOOKUP(A147,tabWorldPop,3,FALSE),Base!$D$2:$E$8,2,FALSE)</f>
        <v>1</v>
      </c>
      <c r="D147" s="4" t="s">
        <v>13</v>
      </c>
      <c r="E147" s="4" t="s">
        <v>396</v>
      </c>
      <c r="F147" s="5">
        <v>45753.0</v>
      </c>
      <c r="G147" s="4" t="s">
        <v>397</v>
      </c>
      <c r="H147" s="4">
        <v>953579.0</v>
      </c>
      <c r="I147" s="5">
        <v>45700.0</v>
      </c>
      <c r="J147" s="6" t="str">
        <f>IF(OR(B147=2000, B147=2010, B147=2015),VLOOKUP(A147,tabWorldPop,IF(B147=2000,8,IF(B147=2010,7,6)),FALSE),"")</f>
        <v/>
      </c>
      <c r="K147" s="6" t="str">
        <f>IF(J147="","", VLOOKUP(A147,tabWorldPop,12,FALSE))</f>
        <v/>
      </c>
      <c r="L147" s="6" t="str">
        <f>IF(K147="","",VLOOKUP(A147,tabWorldPop,13,FALSE))</f>
        <v/>
      </c>
      <c r="M147" s="6" t="str">
        <f>IF(K147="","",VLOOKUP(A147,tabWorldPop,14,FALSE))</f>
        <v/>
      </c>
      <c r="N147" s="6" t="str">
        <f>IF(K147="","",VLOOKUP(A147,tabWorldPop,15,FALSE))</f>
        <v/>
      </c>
    </row>
    <row r="148">
      <c r="A148" s="3">
        <f>VLOOKUP(Life_expectancy.csv!A148,Base!$A$2:$B$235,2,FALSE)</f>
        <v>91</v>
      </c>
      <c r="B148" s="4">
        <v>2013.0</v>
      </c>
      <c r="C148" s="4">
        <f>VLOOKUP(VLOOKUP(A148,tabWorldPop,3,FALSE),Base!$D$2:$E$8,2,FALSE)</f>
        <v>1</v>
      </c>
      <c r="D148" s="4" t="s">
        <v>13</v>
      </c>
      <c r="E148" s="4" t="s">
        <v>398</v>
      </c>
      <c r="F148" s="4" t="s">
        <v>187</v>
      </c>
      <c r="G148" s="4" t="s">
        <v>399</v>
      </c>
      <c r="H148" s="4">
        <v>941681.0</v>
      </c>
      <c r="I148" s="5">
        <v>45911.0</v>
      </c>
      <c r="J148" s="6" t="str">
        <f>IF(OR(B148=2000, B148=2010, B148=2015),VLOOKUP(A148,tabWorldPop,IF(B148=2000,8,IF(B148=2010,7,6)),FALSE),"")</f>
        <v/>
      </c>
      <c r="K148" s="6" t="str">
        <f>IF(J148="","", VLOOKUP(A148,tabWorldPop,12,FALSE))</f>
        <v/>
      </c>
      <c r="L148" s="6" t="str">
        <f>IF(K148="","",VLOOKUP(A148,tabWorldPop,13,FALSE))</f>
        <v/>
      </c>
      <c r="M148" s="6" t="str">
        <f>IF(K148="","",VLOOKUP(A148,tabWorldPop,14,FALSE))</f>
        <v/>
      </c>
      <c r="N148" s="6" t="str">
        <f>IF(K148="","",VLOOKUP(A148,tabWorldPop,15,FALSE))</f>
        <v/>
      </c>
    </row>
    <row r="149">
      <c r="A149" s="3">
        <f>VLOOKUP(Life_expectancy.csv!A149,Base!$A$2:$B$235,2,FALSE)</f>
        <v>91</v>
      </c>
      <c r="B149" s="4">
        <v>2012.0</v>
      </c>
      <c r="C149" s="4">
        <f>VLOOKUP(VLOOKUP(A149,tabWorldPop,3,FALSE),Base!$D$2:$E$8,2,FALSE)</f>
        <v>1</v>
      </c>
      <c r="D149" s="4" t="s">
        <v>13</v>
      </c>
      <c r="E149" s="4" t="s">
        <v>400</v>
      </c>
      <c r="F149" s="4" t="s">
        <v>401</v>
      </c>
      <c r="G149" s="4" t="s">
        <v>402</v>
      </c>
      <c r="H149" s="4">
        <v>9295784.0</v>
      </c>
      <c r="I149" s="5">
        <v>45880.0</v>
      </c>
      <c r="J149" s="6" t="str">
        <f>IF(OR(B149=2000, B149=2010, B149=2015),VLOOKUP(A149,tabWorldPop,IF(B149=2000,8,IF(B149=2010,7,6)),FALSE),"")</f>
        <v/>
      </c>
      <c r="K149" s="6" t="str">
        <f>IF(J149="","", VLOOKUP(A149,tabWorldPop,12,FALSE))</f>
        <v/>
      </c>
      <c r="L149" s="6" t="str">
        <f>IF(K149="","",VLOOKUP(A149,tabWorldPop,13,FALSE))</f>
        <v/>
      </c>
      <c r="M149" s="6" t="str">
        <f>IF(K149="","",VLOOKUP(A149,tabWorldPop,14,FALSE))</f>
        <v/>
      </c>
      <c r="N149" s="6" t="str">
        <f>IF(K149="","",VLOOKUP(A149,tabWorldPop,15,FALSE))</f>
        <v/>
      </c>
    </row>
    <row r="150">
      <c r="A150" s="3">
        <f>VLOOKUP(Life_expectancy.csv!A150,Base!$A$2:$B$235,2,FALSE)</f>
        <v>91</v>
      </c>
      <c r="B150" s="4">
        <v>2011.0</v>
      </c>
      <c r="C150" s="4">
        <f>VLOOKUP(VLOOKUP(A150,tabWorldPop,3,FALSE),Base!$D$2:$E$8,2,FALSE)</f>
        <v>1</v>
      </c>
      <c r="D150" s="4" t="s">
        <v>13</v>
      </c>
      <c r="E150" s="4" t="s">
        <v>403</v>
      </c>
      <c r="F150" s="5">
        <v>45662.0</v>
      </c>
      <c r="G150" s="4" t="s">
        <v>404</v>
      </c>
      <c r="H150" s="4">
        <v>917382.0</v>
      </c>
      <c r="I150" s="5">
        <v>45849.0</v>
      </c>
      <c r="J150" s="6" t="str">
        <f>IF(OR(B150=2000, B150=2010, B150=2015),VLOOKUP(A150,tabWorldPop,IF(B150=2000,8,IF(B150=2010,7,6)),FALSE),"")</f>
        <v/>
      </c>
      <c r="K150" s="6" t="str">
        <f>IF(J150="","", VLOOKUP(A150,tabWorldPop,12,FALSE))</f>
        <v/>
      </c>
      <c r="L150" s="6" t="str">
        <f>IF(K150="","",VLOOKUP(A150,tabWorldPop,13,FALSE))</f>
        <v/>
      </c>
      <c r="M150" s="6" t="str">
        <f>IF(K150="","",VLOOKUP(A150,tabWorldPop,14,FALSE))</f>
        <v/>
      </c>
      <c r="N150" s="6" t="str">
        <f>IF(K150="","",VLOOKUP(A150,tabWorldPop,15,FALSE))</f>
        <v/>
      </c>
    </row>
    <row r="151">
      <c r="A151" s="3">
        <f>VLOOKUP(Life_expectancy.csv!A151,Base!$A$2:$B$235,2,FALSE)</f>
        <v>91</v>
      </c>
      <c r="B151" s="4">
        <v>2010.0</v>
      </c>
      <c r="C151" s="4">
        <f>VLOOKUP(VLOOKUP(A151,tabWorldPop,3,FALSE),Base!$D$2:$E$8,2,FALSE)</f>
        <v>1</v>
      </c>
      <c r="D151" s="4" t="s">
        <v>13</v>
      </c>
      <c r="E151" s="4" t="s">
        <v>405</v>
      </c>
      <c r="F151" s="4" t="s">
        <v>190</v>
      </c>
      <c r="G151" s="4" t="s">
        <v>406</v>
      </c>
      <c r="H151" s="4">
        <v>954332.0</v>
      </c>
      <c r="I151" s="5">
        <v>45849.0</v>
      </c>
      <c r="J151" s="6">
        <f>IF(OR(B151=2000, B151=2010, B151=2015),VLOOKUP(A151,tabWorldPop,IF(B151=2000,8,IF(B151=2010,7,6)),FALSE),"")</f>
        <v>9237202</v>
      </c>
      <c r="K151" s="6">
        <f>IF(J151="","", VLOOKUP(A151,tabWorldPop,12,FALSE))</f>
        <v>86600</v>
      </c>
      <c r="L151" s="6" t="str">
        <f>IF(K151="","",VLOOKUP(A151,tabWorldPop,13,FALSE))</f>
        <v>119.6082</v>
      </c>
      <c r="M151" s="7">
        <f>IF(K151="","",VLOOKUP(A151,tabWorldPop,14,FALSE))</f>
        <v>16072</v>
      </c>
      <c r="N151" s="6" t="str">
        <f>IF(K151="","",VLOOKUP(A151,tabWorldPop,15,FALSE))</f>
        <v>0.13</v>
      </c>
    </row>
    <row r="152">
      <c r="A152" s="3">
        <f>VLOOKUP(Life_expectancy.csv!A152,Base!$A$2:$B$235,2,FALSE)</f>
        <v>91</v>
      </c>
      <c r="B152" s="4">
        <v>2009.0</v>
      </c>
      <c r="C152" s="4">
        <f>VLOOKUP(VLOOKUP(A152,tabWorldPop,3,FALSE),Base!$D$2:$E$8,2,FALSE)</f>
        <v>1</v>
      </c>
      <c r="D152" s="4" t="s">
        <v>13</v>
      </c>
      <c r="E152" s="4" t="s">
        <v>407</v>
      </c>
      <c r="F152" s="4" t="s">
        <v>408</v>
      </c>
      <c r="G152" s="4" t="s">
        <v>409</v>
      </c>
      <c r="H152" s="4">
        <v>8947243.0</v>
      </c>
      <c r="I152" s="5">
        <v>45819.0</v>
      </c>
      <c r="J152" s="6" t="str">
        <f>IF(OR(B152=2000, B152=2010, B152=2015),VLOOKUP(A152,tabWorldPop,IF(B152=2000,8,IF(B152=2010,7,6)),FALSE),"")</f>
        <v/>
      </c>
      <c r="K152" s="6" t="str">
        <f>IF(J152="","", VLOOKUP(A152,tabWorldPop,12,FALSE))</f>
        <v/>
      </c>
      <c r="L152" s="6" t="str">
        <f>IF(K152="","",VLOOKUP(A152,tabWorldPop,13,FALSE))</f>
        <v/>
      </c>
      <c r="M152" s="6" t="str">
        <f>IF(K152="","",VLOOKUP(A152,tabWorldPop,14,FALSE))</f>
        <v/>
      </c>
      <c r="N152" s="6" t="str">
        <f>IF(K152="","",VLOOKUP(A152,tabWorldPop,15,FALSE))</f>
        <v/>
      </c>
    </row>
    <row r="153">
      <c r="A153" s="3">
        <f>VLOOKUP(Life_expectancy.csv!A153,Base!$A$2:$B$235,2,FALSE)</f>
        <v>91</v>
      </c>
      <c r="B153" s="4">
        <v>2008.0</v>
      </c>
      <c r="C153" s="4">
        <f>VLOOKUP(VLOOKUP(A153,tabWorldPop,3,FALSE),Base!$D$2:$E$8,2,FALSE)</f>
        <v>1</v>
      </c>
      <c r="D153" s="4" t="s">
        <v>13</v>
      </c>
      <c r="E153" s="4" t="s">
        <v>410</v>
      </c>
      <c r="F153" s="4" t="s">
        <v>159</v>
      </c>
      <c r="G153" s="4" t="s">
        <v>411</v>
      </c>
      <c r="H153" s="4">
        <v>87634.0</v>
      </c>
      <c r="I153" s="5">
        <v>45819.0</v>
      </c>
      <c r="J153" s="6" t="str">
        <f>IF(OR(B153=2000, B153=2010, B153=2015),VLOOKUP(A153,tabWorldPop,IF(B153=2000,8,IF(B153=2010,7,6)),FALSE),"")</f>
        <v/>
      </c>
      <c r="K153" s="6" t="str">
        <f>IF(J153="","", VLOOKUP(A153,tabWorldPop,12,FALSE))</f>
        <v/>
      </c>
      <c r="L153" s="6" t="str">
        <f>IF(K153="","",VLOOKUP(A153,tabWorldPop,13,FALSE))</f>
        <v/>
      </c>
      <c r="M153" s="6" t="str">
        <f>IF(K153="","",VLOOKUP(A153,tabWorldPop,14,FALSE))</f>
        <v/>
      </c>
      <c r="N153" s="6" t="str">
        <f>IF(K153="","",VLOOKUP(A153,tabWorldPop,15,FALSE))</f>
        <v/>
      </c>
    </row>
    <row r="154">
      <c r="A154" s="3">
        <f>VLOOKUP(Life_expectancy.csv!A154,Base!$A$2:$B$235,2,FALSE)</f>
        <v>91</v>
      </c>
      <c r="B154" s="4">
        <v>2007.0</v>
      </c>
      <c r="C154" s="4">
        <f>VLOOKUP(VLOOKUP(A154,tabWorldPop,3,FALSE),Base!$D$2:$E$8,2,FALSE)</f>
        <v>1</v>
      </c>
      <c r="D154" s="4" t="s">
        <v>13</v>
      </c>
      <c r="E154" s="4" t="s">
        <v>412</v>
      </c>
      <c r="F154" s="5">
        <v>45662.0</v>
      </c>
      <c r="G154" s="4" t="s">
        <v>413</v>
      </c>
      <c r="H154" s="4">
        <v>85813.0</v>
      </c>
      <c r="I154" s="5">
        <v>45819.0</v>
      </c>
      <c r="J154" s="6" t="str">
        <f>IF(OR(B154=2000, B154=2010, B154=2015),VLOOKUP(A154,tabWorldPop,IF(B154=2000,8,IF(B154=2010,7,6)),FALSE),"")</f>
        <v/>
      </c>
      <c r="K154" s="6" t="str">
        <f>IF(J154="","", VLOOKUP(A154,tabWorldPop,12,FALSE))</f>
        <v/>
      </c>
      <c r="L154" s="6" t="str">
        <f>IF(K154="","",VLOOKUP(A154,tabWorldPop,13,FALSE))</f>
        <v/>
      </c>
      <c r="M154" s="6" t="str">
        <f>IF(K154="","",VLOOKUP(A154,tabWorldPop,14,FALSE))</f>
        <v/>
      </c>
      <c r="N154" s="6" t="str">
        <f>IF(K154="","",VLOOKUP(A154,tabWorldPop,15,FALSE))</f>
        <v/>
      </c>
    </row>
    <row r="155">
      <c r="A155" s="3">
        <f>VLOOKUP(Life_expectancy.csv!A155,Base!$A$2:$B$235,2,FALSE)</f>
        <v>91</v>
      </c>
      <c r="B155" s="4">
        <v>2006.0</v>
      </c>
      <c r="C155" s="4">
        <f>VLOOKUP(VLOOKUP(A155,tabWorldPop,3,FALSE),Base!$D$2:$E$8,2,FALSE)</f>
        <v>1</v>
      </c>
      <c r="D155" s="4" t="s">
        <v>13</v>
      </c>
      <c r="E155" s="4" t="s">
        <v>414</v>
      </c>
      <c r="F155" s="4" t="s">
        <v>415</v>
      </c>
      <c r="G155" s="4" t="s">
        <v>416</v>
      </c>
      <c r="H155" s="4">
        <v>848455.0</v>
      </c>
      <c r="I155" s="5">
        <v>45848.0</v>
      </c>
      <c r="J155" s="6" t="str">
        <f>IF(OR(B155=2000, B155=2010, B155=2015),VLOOKUP(A155,tabWorldPop,IF(B155=2000,8,IF(B155=2010,7,6)),FALSE),"")</f>
        <v/>
      </c>
      <c r="K155" s="6" t="str">
        <f>IF(J155="","", VLOOKUP(A155,tabWorldPop,12,FALSE))</f>
        <v/>
      </c>
      <c r="L155" s="6" t="str">
        <f>IF(K155="","",VLOOKUP(A155,tabWorldPop,13,FALSE))</f>
        <v/>
      </c>
      <c r="M155" s="6" t="str">
        <f>IF(K155="","",VLOOKUP(A155,tabWorldPop,14,FALSE))</f>
        <v/>
      </c>
      <c r="N155" s="6" t="str">
        <f>IF(K155="","",VLOOKUP(A155,tabWorldPop,15,FALSE))</f>
        <v/>
      </c>
    </row>
    <row r="156">
      <c r="A156" s="3">
        <f>VLOOKUP(Life_expectancy.csv!A156,Base!$A$2:$B$235,2,FALSE)</f>
        <v>91</v>
      </c>
      <c r="B156" s="4">
        <v>2005.0</v>
      </c>
      <c r="C156" s="4">
        <f>VLOOKUP(VLOOKUP(A156,tabWorldPop,3,FALSE),Base!$D$2:$E$8,2,FALSE)</f>
        <v>1</v>
      </c>
      <c r="D156" s="4" t="s">
        <v>13</v>
      </c>
      <c r="E156" s="4" t="s">
        <v>417</v>
      </c>
      <c r="F156" s="4" t="s">
        <v>418</v>
      </c>
      <c r="G156" s="4" t="s">
        <v>419</v>
      </c>
      <c r="H156" s="4">
        <v>839185.0</v>
      </c>
      <c r="I156" s="5">
        <v>45699.0</v>
      </c>
      <c r="J156" s="6" t="str">
        <f>IF(OR(B156=2000, B156=2010, B156=2015),VLOOKUP(A156,tabWorldPop,IF(B156=2000,8,IF(B156=2010,7,6)),FALSE),"")</f>
        <v/>
      </c>
      <c r="K156" s="6" t="str">
        <f>IF(J156="","", VLOOKUP(A156,tabWorldPop,12,FALSE))</f>
        <v/>
      </c>
      <c r="L156" s="6" t="str">
        <f>IF(K156="","",VLOOKUP(A156,tabWorldPop,13,FALSE))</f>
        <v/>
      </c>
      <c r="M156" s="6" t="str">
        <f>IF(K156="","",VLOOKUP(A156,tabWorldPop,14,FALSE))</f>
        <v/>
      </c>
      <c r="N156" s="6" t="str">
        <f>IF(K156="","",VLOOKUP(A156,tabWorldPop,15,FALSE))</f>
        <v/>
      </c>
    </row>
    <row r="157">
      <c r="A157" s="3">
        <f>VLOOKUP(Life_expectancy.csv!A157,Base!$A$2:$B$235,2,FALSE)</f>
        <v>91</v>
      </c>
      <c r="B157" s="4">
        <v>2004.0</v>
      </c>
      <c r="C157" s="4">
        <f>VLOOKUP(VLOOKUP(A157,tabWorldPop,3,FALSE),Base!$D$2:$E$8,2,FALSE)</f>
        <v>1</v>
      </c>
      <c r="D157" s="4" t="s">
        <v>13</v>
      </c>
      <c r="E157" s="4" t="s">
        <v>420</v>
      </c>
      <c r="F157" s="4" t="s">
        <v>421</v>
      </c>
      <c r="G157" s="4" t="s">
        <v>422</v>
      </c>
      <c r="H157" s="4">
        <v>8365.0</v>
      </c>
      <c r="I157" s="4">
        <v>11.0</v>
      </c>
      <c r="J157" s="6" t="str">
        <f>IF(OR(B157=2000, B157=2010, B157=2015),VLOOKUP(A157,tabWorldPop,IF(B157=2000,8,IF(B157=2010,7,6)),FALSE),"")</f>
        <v/>
      </c>
      <c r="K157" s="6" t="str">
        <f>IF(J157="","", VLOOKUP(A157,tabWorldPop,12,FALSE))</f>
        <v/>
      </c>
      <c r="L157" s="6" t="str">
        <f>IF(K157="","",VLOOKUP(A157,tabWorldPop,13,FALSE))</f>
        <v/>
      </c>
      <c r="M157" s="6" t="str">
        <f>IF(K157="","",VLOOKUP(A157,tabWorldPop,14,FALSE))</f>
        <v/>
      </c>
      <c r="N157" s="6" t="str">
        <f>IF(K157="","",VLOOKUP(A157,tabWorldPop,15,FALSE))</f>
        <v/>
      </c>
    </row>
    <row r="158">
      <c r="A158" s="3">
        <f>VLOOKUP(Life_expectancy.csv!A158,Base!$A$2:$B$235,2,FALSE)</f>
        <v>91</v>
      </c>
      <c r="B158" s="4">
        <v>2003.0</v>
      </c>
      <c r="C158" s="4">
        <f>VLOOKUP(VLOOKUP(A158,tabWorldPop,3,FALSE),Base!$D$2:$E$8,2,FALSE)</f>
        <v>1</v>
      </c>
      <c r="D158" s="4" t="s">
        <v>13</v>
      </c>
      <c r="E158" s="4" t="s">
        <v>423</v>
      </c>
      <c r="F158" s="4" t="s">
        <v>424</v>
      </c>
      <c r="G158" s="4" t="s">
        <v>425</v>
      </c>
      <c r="H158" s="4">
        <v>82341.0</v>
      </c>
      <c r="I158" s="5">
        <v>45879.0</v>
      </c>
      <c r="J158" s="6" t="str">
        <f>IF(OR(B158=2000, B158=2010, B158=2015),VLOOKUP(A158,tabWorldPop,IF(B158=2000,8,IF(B158=2010,7,6)),FALSE),"")</f>
        <v/>
      </c>
      <c r="K158" s="6" t="str">
        <f>IF(J158="","", VLOOKUP(A158,tabWorldPop,12,FALSE))</f>
        <v/>
      </c>
      <c r="L158" s="6" t="str">
        <f>IF(K158="","",VLOOKUP(A158,tabWorldPop,13,FALSE))</f>
        <v/>
      </c>
      <c r="M158" s="6" t="str">
        <f>IF(K158="","",VLOOKUP(A158,tabWorldPop,14,FALSE))</f>
        <v/>
      </c>
      <c r="N158" s="6" t="str">
        <f>IF(K158="","",VLOOKUP(A158,tabWorldPop,15,FALSE))</f>
        <v/>
      </c>
    </row>
    <row r="159">
      <c r="A159" s="3">
        <f>VLOOKUP(Life_expectancy.csv!A159,Base!$A$2:$B$235,2,FALSE)</f>
        <v>91</v>
      </c>
      <c r="B159" s="4">
        <v>2002.0</v>
      </c>
      <c r="C159" s="4">
        <f>VLOOKUP(VLOOKUP(A159,tabWorldPop,3,FALSE),Base!$D$2:$E$8,2,FALSE)</f>
        <v>1</v>
      </c>
      <c r="D159" s="4" t="s">
        <v>13</v>
      </c>
      <c r="E159" s="4" t="s">
        <v>426</v>
      </c>
      <c r="F159" s="4" t="s">
        <v>427</v>
      </c>
      <c r="G159" s="4" t="s">
        <v>428</v>
      </c>
      <c r="H159" s="4">
        <v>817195.0</v>
      </c>
      <c r="I159" s="5">
        <v>45818.0</v>
      </c>
      <c r="J159" s="6" t="str">
        <f>IF(OR(B159=2000, B159=2010, B159=2015),VLOOKUP(A159,tabWorldPop,IF(B159=2000,8,IF(B159=2010,7,6)),FALSE),"")</f>
        <v/>
      </c>
      <c r="K159" s="6" t="str">
        <f>IF(J159="","", VLOOKUP(A159,tabWorldPop,12,FALSE))</f>
        <v/>
      </c>
      <c r="L159" s="6" t="str">
        <f>IF(K159="","",VLOOKUP(A159,tabWorldPop,13,FALSE))</f>
        <v/>
      </c>
      <c r="M159" s="6" t="str">
        <f>IF(K159="","",VLOOKUP(A159,tabWorldPop,14,FALSE))</f>
        <v/>
      </c>
      <c r="N159" s="6" t="str">
        <f>IF(K159="","",VLOOKUP(A159,tabWorldPop,15,FALSE))</f>
        <v/>
      </c>
    </row>
    <row r="160">
      <c r="A160" s="3">
        <f>VLOOKUP(Life_expectancy.csv!A160,Base!$A$2:$B$235,2,FALSE)</f>
        <v>91</v>
      </c>
      <c r="B160" s="4">
        <v>2001.0</v>
      </c>
      <c r="C160" s="4">
        <f>VLOOKUP(VLOOKUP(A160,tabWorldPop,3,FALSE),Base!$D$2:$E$8,2,FALSE)</f>
        <v>1</v>
      </c>
      <c r="D160" s="4" t="s">
        <v>13</v>
      </c>
      <c r="E160" s="4" t="s">
        <v>429</v>
      </c>
      <c r="F160" s="4" t="s">
        <v>224</v>
      </c>
      <c r="G160" s="4" t="s">
        <v>430</v>
      </c>
      <c r="H160" s="4">
        <v>81112.0</v>
      </c>
      <c r="I160" s="5">
        <v>45757.0</v>
      </c>
      <c r="J160" s="6" t="str">
        <f>IF(OR(B160=2000, B160=2010, B160=2015),VLOOKUP(A160,tabWorldPop,IF(B160=2000,8,IF(B160=2010,7,6)),FALSE),"")</f>
        <v/>
      </c>
      <c r="K160" s="6" t="str">
        <f>IF(J160="","", VLOOKUP(A160,tabWorldPop,12,FALSE))</f>
        <v/>
      </c>
      <c r="L160" s="6" t="str">
        <f>IF(K160="","",VLOOKUP(A160,tabWorldPop,13,FALSE))</f>
        <v/>
      </c>
      <c r="M160" s="6" t="str">
        <f>IF(K160="","",VLOOKUP(A160,tabWorldPop,14,FALSE))</f>
        <v/>
      </c>
      <c r="N160" s="6" t="str">
        <f>IF(K160="","",VLOOKUP(A160,tabWorldPop,15,FALSE))</f>
        <v/>
      </c>
    </row>
    <row r="161">
      <c r="A161" s="3">
        <f>VLOOKUP(Life_expectancy.csv!A161,Base!$A$2:$B$235,2,FALSE)</f>
        <v>91</v>
      </c>
      <c r="B161" s="4">
        <v>2000.0</v>
      </c>
      <c r="C161" s="4">
        <f>VLOOKUP(VLOOKUP(A161,tabWorldPop,3,FALSE),Base!$D$2:$E$8,2,FALSE)</f>
        <v>1</v>
      </c>
      <c r="D161" s="4" t="s">
        <v>13</v>
      </c>
      <c r="E161" s="4" t="s">
        <v>431</v>
      </c>
      <c r="F161" s="4" t="s">
        <v>432</v>
      </c>
      <c r="G161" s="4" t="s">
        <v>433</v>
      </c>
      <c r="H161" s="4">
        <v>8486.0</v>
      </c>
      <c r="I161" s="5">
        <v>45667.0</v>
      </c>
      <c r="J161" s="6">
        <f>IF(OR(B161=2000, B161=2010, B161=2015),VLOOKUP(A161,tabWorldPop,IF(B161=2000,8,IF(B161=2010,7,6)),FALSE),"")</f>
        <v>8190337</v>
      </c>
      <c r="K161" s="6">
        <f>IF(J161="","", VLOOKUP(A161,tabWorldPop,12,FALSE))</f>
        <v>86600</v>
      </c>
      <c r="L161" s="6" t="str">
        <f>IF(K161="","",VLOOKUP(A161,tabWorldPop,13,FALSE))</f>
        <v>119.6082</v>
      </c>
      <c r="M161" s="7">
        <f>IF(K161="","",VLOOKUP(A161,tabWorldPop,14,FALSE))</f>
        <v>16072</v>
      </c>
      <c r="N161" s="6" t="str">
        <f>IF(K161="","",VLOOKUP(A161,tabWorldPop,15,FALSE))</f>
        <v>0.13</v>
      </c>
    </row>
    <row r="162">
      <c r="A162" s="3">
        <f>VLOOKUP(Life_expectancy.csv!A162,Base!$A$2:$B$235,2,FALSE)</f>
        <v>176</v>
      </c>
      <c r="B162" s="4">
        <v>2015.0</v>
      </c>
      <c r="C162" s="4">
        <f>VLOOKUP(VLOOKUP(A162,tabWorldPop,3,FALSE),Base!$D$2:$E$8,2,FALSE)</f>
        <v>6</v>
      </c>
      <c r="D162" s="4" t="s">
        <v>13</v>
      </c>
      <c r="E162" s="4">
        <v>0.0</v>
      </c>
      <c r="F162" s="10"/>
      <c r="G162" s="10"/>
      <c r="H162" s="10"/>
      <c r="I162" s="5">
        <v>45820.0</v>
      </c>
      <c r="J162" s="6">
        <f>IF(OR(B162=2000, B162=2010, B162=2015),VLOOKUP(A162,tabWorldPop,IF(B162=2000,8,IF(B162=2010,7,6)),FALSE),"")</f>
        <v>392697</v>
      </c>
      <c r="K162" s="6">
        <f>IF(J162="","", VLOOKUP(A162,tabWorldPop,12,FALSE))</f>
        <v>13943</v>
      </c>
      <c r="L162" s="6" t="str">
        <f>IF(K162="","",VLOOKUP(A162,tabWorldPop,13,FALSE))</f>
        <v>29.4043</v>
      </c>
      <c r="M162" s="7">
        <f>IF(K162="","",VLOOKUP(A162,tabWorldPop,14,FALSE))</f>
        <v>18629</v>
      </c>
      <c r="N162" s="6" t="str">
        <f>IF(K162="","",VLOOKUP(A162,tabWorldPop,15,FALSE))</f>
        <v>0.01</v>
      </c>
    </row>
    <row r="163">
      <c r="A163" s="3">
        <f>VLOOKUP(Life_expectancy.csv!A163,Base!$A$2:$B$235,2,FALSE)</f>
        <v>176</v>
      </c>
      <c r="B163" s="4">
        <v>2014.0</v>
      </c>
      <c r="C163" s="4">
        <f>VLOOKUP(VLOOKUP(A163,tabWorldPop,3,FALSE),Base!$D$2:$E$8,2,FALSE)</f>
        <v>6</v>
      </c>
      <c r="D163" s="4" t="s">
        <v>13</v>
      </c>
      <c r="E163" s="4">
        <v>0.0</v>
      </c>
      <c r="F163" s="4" t="s">
        <v>434</v>
      </c>
      <c r="G163" s="10"/>
      <c r="H163" s="10"/>
      <c r="I163" s="5">
        <v>45820.0</v>
      </c>
      <c r="J163" s="6" t="str">
        <f>IF(OR(B163=2000, B163=2010, B163=2015),VLOOKUP(A163,tabWorldPop,IF(B163=2000,8,IF(B163=2010,7,6)),FALSE),"")</f>
        <v/>
      </c>
      <c r="K163" s="6" t="str">
        <f>IF(J163="","", VLOOKUP(A163,tabWorldPop,12,FALSE))</f>
        <v/>
      </c>
      <c r="L163" s="6" t="str">
        <f>IF(K163="","",VLOOKUP(A163,tabWorldPop,13,FALSE))</f>
        <v/>
      </c>
      <c r="M163" s="6" t="str">
        <f>IF(K163="","",VLOOKUP(A163,tabWorldPop,14,FALSE))</f>
        <v/>
      </c>
      <c r="N163" s="6" t="str">
        <f>IF(K163="","",VLOOKUP(A163,tabWorldPop,15,FALSE))</f>
        <v/>
      </c>
    </row>
    <row r="164">
      <c r="A164" s="3">
        <f>VLOOKUP(Life_expectancy.csv!A164,Base!$A$2:$B$235,2,FALSE)</f>
        <v>176</v>
      </c>
      <c r="B164" s="4">
        <v>2013.0</v>
      </c>
      <c r="C164" s="4">
        <f>VLOOKUP(VLOOKUP(A164,tabWorldPop,3,FALSE),Base!$D$2:$E$8,2,FALSE)</f>
        <v>6</v>
      </c>
      <c r="D164" s="4" t="s">
        <v>13</v>
      </c>
      <c r="E164" s="4">
        <v>0.0</v>
      </c>
      <c r="F164" s="5">
        <v>45784.0</v>
      </c>
      <c r="G164" s="10"/>
      <c r="H164" s="10"/>
      <c r="I164" s="5">
        <v>45820.0</v>
      </c>
      <c r="J164" s="6" t="str">
        <f>IF(OR(B164=2000, B164=2010, B164=2015),VLOOKUP(A164,tabWorldPop,IF(B164=2000,8,IF(B164=2010,7,6)),FALSE),"")</f>
        <v/>
      </c>
      <c r="K164" s="6" t="str">
        <f>IF(J164="","", VLOOKUP(A164,tabWorldPop,12,FALSE))</f>
        <v/>
      </c>
      <c r="L164" s="6" t="str">
        <f>IF(K164="","",VLOOKUP(A164,tabWorldPop,13,FALSE))</f>
        <v/>
      </c>
      <c r="M164" s="6" t="str">
        <f>IF(K164="","",VLOOKUP(A164,tabWorldPop,14,FALSE))</f>
        <v/>
      </c>
      <c r="N164" s="6" t="str">
        <f>IF(K164="","",VLOOKUP(A164,tabWorldPop,15,FALSE))</f>
        <v/>
      </c>
    </row>
    <row r="165">
      <c r="A165" s="3">
        <f>VLOOKUP(Life_expectancy.csv!A165,Base!$A$2:$B$235,2,FALSE)</f>
        <v>176</v>
      </c>
      <c r="B165" s="4">
        <v>2012.0</v>
      </c>
      <c r="C165" s="4">
        <f>VLOOKUP(VLOOKUP(A165,tabWorldPop,3,FALSE),Base!$D$2:$E$8,2,FALSE)</f>
        <v>6</v>
      </c>
      <c r="D165" s="4" t="s">
        <v>13</v>
      </c>
      <c r="E165" s="4">
        <v>0.0</v>
      </c>
      <c r="F165" s="4" t="s">
        <v>41</v>
      </c>
      <c r="G165" s="10"/>
      <c r="H165" s="10"/>
      <c r="I165" s="5">
        <v>45820.0</v>
      </c>
      <c r="J165" s="6" t="str">
        <f>IF(OR(B165=2000, B165=2010, B165=2015),VLOOKUP(A165,tabWorldPop,IF(B165=2000,8,IF(B165=2010,7,6)),FALSE),"")</f>
        <v/>
      </c>
      <c r="K165" s="6" t="str">
        <f>IF(J165="","", VLOOKUP(A165,tabWorldPop,12,FALSE))</f>
        <v/>
      </c>
      <c r="L165" s="6" t="str">
        <f>IF(K165="","",VLOOKUP(A165,tabWorldPop,13,FALSE))</f>
        <v/>
      </c>
      <c r="M165" s="6" t="str">
        <f>IF(K165="","",VLOOKUP(A165,tabWorldPop,14,FALSE))</f>
        <v/>
      </c>
      <c r="N165" s="6" t="str">
        <f>IF(K165="","",VLOOKUP(A165,tabWorldPop,15,FALSE))</f>
        <v/>
      </c>
    </row>
    <row r="166">
      <c r="A166" s="3">
        <f>VLOOKUP(Life_expectancy.csv!A166,Base!$A$2:$B$235,2,FALSE)</f>
        <v>176</v>
      </c>
      <c r="B166" s="4">
        <v>2011.0</v>
      </c>
      <c r="C166" s="4">
        <f>VLOOKUP(VLOOKUP(A166,tabWorldPop,3,FALSE),Base!$D$2:$E$8,2,FALSE)</f>
        <v>6</v>
      </c>
      <c r="D166" s="4" t="s">
        <v>13</v>
      </c>
      <c r="E166" s="4">
        <v>0.0</v>
      </c>
      <c r="F166" s="4" t="s">
        <v>245</v>
      </c>
      <c r="G166" s="10"/>
      <c r="H166" s="10"/>
      <c r="I166" s="5">
        <v>45820.0</v>
      </c>
      <c r="J166" s="6" t="str">
        <f>IF(OR(B166=2000, B166=2010, B166=2015),VLOOKUP(A166,tabWorldPop,IF(B166=2000,8,IF(B166=2010,7,6)),FALSE),"")</f>
        <v/>
      </c>
      <c r="K166" s="6" t="str">
        <f>IF(J166="","", VLOOKUP(A166,tabWorldPop,12,FALSE))</f>
        <v/>
      </c>
      <c r="L166" s="6" t="str">
        <f>IF(K166="","",VLOOKUP(A166,tabWorldPop,13,FALSE))</f>
        <v/>
      </c>
      <c r="M166" s="6" t="str">
        <f>IF(K166="","",VLOOKUP(A166,tabWorldPop,14,FALSE))</f>
        <v/>
      </c>
      <c r="N166" s="6" t="str">
        <f>IF(K166="","",VLOOKUP(A166,tabWorldPop,15,FALSE))</f>
        <v/>
      </c>
    </row>
    <row r="167">
      <c r="A167" s="3">
        <f>VLOOKUP(Life_expectancy.csv!A167,Base!$A$2:$B$235,2,FALSE)</f>
        <v>176</v>
      </c>
      <c r="B167" s="4">
        <v>2010.0</v>
      </c>
      <c r="C167" s="4">
        <f>VLOOKUP(VLOOKUP(A167,tabWorldPop,3,FALSE),Base!$D$2:$E$8,2,FALSE)</f>
        <v>6</v>
      </c>
      <c r="D167" s="4" t="s">
        <v>13</v>
      </c>
      <c r="E167" s="4">
        <v>0.0</v>
      </c>
      <c r="F167" s="4" t="s">
        <v>435</v>
      </c>
      <c r="G167" s="10"/>
      <c r="H167" s="10"/>
      <c r="I167" s="5">
        <v>45820.0</v>
      </c>
      <c r="J167" s="6">
        <f>IF(OR(B167=2000, B167=2010, B167=2015),VLOOKUP(A167,tabWorldPop,IF(B167=2000,8,IF(B167=2010,7,6)),FALSE),"")</f>
        <v>373272</v>
      </c>
      <c r="K167" s="6">
        <f>IF(J167="","", VLOOKUP(A167,tabWorldPop,12,FALSE))</f>
        <v>13943</v>
      </c>
      <c r="L167" s="6" t="str">
        <f>IF(K167="","",VLOOKUP(A167,tabWorldPop,13,FALSE))</f>
        <v>29.4043</v>
      </c>
      <c r="M167" s="7">
        <f>IF(K167="","",VLOOKUP(A167,tabWorldPop,14,FALSE))</f>
        <v>18629</v>
      </c>
      <c r="N167" s="6" t="str">
        <f>IF(K167="","",VLOOKUP(A167,tabWorldPop,15,FALSE))</f>
        <v>0.01</v>
      </c>
    </row>
    <row r="168">
      <c r="A168" s="3">
        <f>VLOOKUP(Life_expectancy.csv!A168,Base!$A$2:$B$235,2,FALSE)</f>
        <v>176</v>
      </c>
      <c r="B168" s="4">
        <v>2009.0</v>
      </c>
      <c r="C168" s="4">
        <f>VLOOKUP(VLOOKUP(A168,tabWorldPop,3,FALSE),Base!$D$2:$E$8,2,FALSE)</f>
        <v>6</v>
      </c>
      <c r="D168" s="4" t="s">
        <v>13</v>
      </c>
      <c r="E168" s="4">
        <v>0.0</v>
      </c>
      <c r="F168" s="4" t="s">
        <v>41</v>
      </c>
      <c r="G168" s="10"/>
      <c r="H168" s="10"/>
      <c r="I168" s="5">
        <v>45820.0</v>
      </c>
      <c r="J168" s="6" t="str">
        <f>IF(OR(B168=2000, B168=2010, B168=2015),VLOOKUP(A168,tabWorldPop,IF(B168=2000,8,IF(B168=2010,7,6)),FALSE),"")</f>
        <v/>
      </c>
      <c r="K168" s="6" t="str">
        <f>IF(J168="","", VLOOKUP(A168,tabWorldPop,12,FALSE))</f>
        <v/>
      </c>
      <c r="L168" s="6" t="str">
        <f>IF(K168="","",VLOOKUP(A168,tabWorldPop,13,FALSE))</f>
        <v/>
      </c>
      <c r="M168" s="6" t="str">
        <f>IF(K168="","",VLOOKUP(A168,tabWorldPop,14,FALSE))</f>
        <v/>
      </c>
      <c r="N168" s="6" t="str">
        <f>IF(K168="","",VLOOKUP(A168,tabWorldPop,15,FALSE))</f>
        <v/>
      </c>
    </row>
    <row r="169">
      <c r="A169" s="3">
        <f>VLOOKUP(Life_expectancy.csv!A169,Base!$A$2:$B$235,2,FALSE)</f>
        <v>176</v>
      </c>
      <c r="B169" s="4">
        <v>2008.0</v>
      </c>
      <c r="C169" s="4">
        <f>VLOOKUP(VLOOKUP(A169,tabWorldPop,3,FALSE),Base!$D$2:$E$8,2,FALSE)</f>
        <v>6</v>
      </c>
      <c r="D169" s="4" t="s">
        <v>13</v>
      </c>
      <c r="E169" s="4">
        <v>0.0</v>
      </c>
      <c r="F169" s="5">
        <v>45723.0</v>
      </c>
      <c r="G169" s="10"/>
      <c r="H169" s="10"/>
      <c r="I169" s="5">
        <v>45820.0</v>
      </c>
      <c r="J169" s="6" t="str">
        <f>IF(OR(B169=2000, B169=2010, B169=2015),VLOOKUP(A169,tabWorldPop,IF(B169=2000,8,IF(B169=2010,7,6)),FALSE),"")</f>
        <v/>
      </c>
      <c r="K169" s="6" t="str">
        <f>IF(J169="","", VLOOKUP(A169,tabWorldPop,12,FALSE))</f>
        <v/>
      </c>
      <c r="L169" s="6" t="str">
        <f>IF(K169="","",VLOOKUP(A169,tabWorldPop,13,FALSE))</f>
        <v/>
      </c>
      <c r="M169" s="6" t="str">
        <f>IF(K169="","",VLOOKUP(A169,tabWorldPop,14,FALSE))</f>
        <v/>
      </c>
      <c r="N169" s="6" t="str">
        <f>IF(K169="","",VLOOKUP(A169,tabWorldPop,15,FALSE))</f>
        <v/>
      </c>
    </row>
    <row r="170">
      <c r="A170" s="3">
        <f>VLOOKUP(Life_expectancy.csv!A170,Base!$A$2:$B$235,2,FALSE)</f>
        <v>176</v>
      </c>
      <c r="B170" s="4">
        <v>2007.0</v>
      </c>
      <c r="C170" s="4">
        <f>VLOOKUP(VLOOKUP(A170,tabWorldPop,3,FALSE),Base!$D$2:$E$8,2,FALSE)</f>
        <v>6</v>
      </c>
      <c r="D170" s="4" t="s">
        <v>13</v>
      </c>
      <c r="E170" s="4">
        <v>0.0</v>
      </c>
      <c r="F170" s="5">
        <v>45876.0</v>
      </c>
      <c r="G170" s="10"/>
      <c r="H170" s="10"/>
      <c r="I170" s="5">
        <v>45789.0</v>
      </c>
      <c r="J170" s="6" t="str">
        <f>IF(OR(B170=2000, B170=2010, B170=2015),VLOOKUP(A170,tabWorldPop,IF(B170=2000,8,IF(B170=2010,7,6)),FALSE),"")</f>
        <v/>
      </c>
      <c r="K170" s="6" t="str">
        <f>IF(J170="","", VLOOKUP(A170,tabWorldPop,12,FALSE))</f>
        <v/>
      </c>
      <c r="L170" s="6" t="str">
        <f>IF(K170="","",VLOOKUP(A170,tabWorldPop,13,FALSE))</f>
        <v/>
      </c>
      <c r="M170" s="6" t="str">
        <f>IF(K170="","",VLOOKUP(A170,tabWorldPop,14,FALSE))</f>
        <v/>
      </c>
      <c r="N170" s="6" t="str">
        <f>IF(K170="","",VLOOKUP(A170,tabWorldPop,15,FALSE))</f>
        <v/>
      </c>
    </row>
    <row r="171">
      <c r="A171" s="3">
        <f>VLOOKUP(Life_expectancy.csv!A171,Base!$A$2:$B$235,2,FALSE)</f>
        <v>176</v>
      </c>
      <c r="B171" s="4">
        <v>2006.0</v>
      </c>
      <c r="C171" s="4">
        <f>VLOOKUP(VLOOKUP(A171,tabWorldPop,3,FALSE),Base!$D$2:$E$8,2,FALSE)</f>
        <v>6</v>
      </c>
      <c r="D171" s="4" t="s">
        <v>13</v>
      </c>
      <c r="E171" s="4">
        <v>0.0</v>
      </c>
      <c r="F171" s="4" t="s">
        <v>436</v>
      </c>
      <c r="G171" s="10"/>
      <c r="H171" s="10"/>
      <c r="I171" s="5">
        <v>45759.0</v>
      </c>
      <c r="J171" s="6" t="str">
        <f>IF(OR(B171=2000, B171=2010, B171=2015),VLOOKUP(A171,tabWorldPop,IF(B171=2000,8,IF(B171=2010,7,6)),FALSE),"")</f>
        <v/>
      </c>
      <c r="K171" s="6" t="str">
        <f>IF(J171="","", VLOOKUP(A171,tabWorldPop,12,FALSE))</f>
        <v/>
      </c>
      <c r="L171" s="6" t="str">
        <f>IF(K171="","",VLOOKUP(A171,tabWorldPop,13,FALSE))</f>
        <v/>
      </c>
      <c r="M171" s="6" t="str">
        <f>IF(K171="","",VLOOKUP(A171,tabWorldPop,14,FALSE))</f>
        <v/>
      </c>
      <c r="N171" s="6" t="str">
        <f>IF(K171="","",VLOOKUP(A171,tabWorldPop,15,FALSE))</f>
        <v/>
      </c>
    </row>
    <row r="172">
      <c r="A172" s="3">
        <f>VLOOKUP(Life_expectancy.csv!A172,Base!$A$2:$B$235,2,FALSE)</f>
        <v>176</v>
      </c>
      <c r="B172" s="4">
        <v>2005.0</v>
      </c>
      <c r="C172" s="4">
        <f>VLOOKUP(VLOOKUP(A172,tabWorldPop,3,FALSE),Base!$D$2:$E$8,2,FALSE)</f>
        <v>6</v>
      </c>
      <c r="D172" s="4" t="s">
        <v>13</v>
      </c>
      <c r="E172" s="4">
        <v>0.0</v>
      </c>
      <c r="F172" s="4" t="s">
        <v>437</v>
      </c>
      <c r="G172" s="10"/>
      <c r="H172" s="10"/>
      <c r="I172" s="5">
        <v>45759.0</v>
      </c>
      <c r="J172" s="6" t="str">
        <f>IF(OR(B172=2000, B172=2010, B172=2015),VLOOKUP(A172,tabWorldPop,IF(B172=2000,8,IF(B172=2010,7,6)),FALSE),"")</f>
        <v/>
      </c>
      <c r="K172" s="6" t="str">
        <f>IF(J172="","", VLOOKUP(A172,tabWorldPop,12,FALSE))</f>
        <v/>
      </c>
      <c r="L172" s="6" t="str">
        <f>IF(K172="","",VLOOKUP(A172,tabWorldPop,13,FALSE))</f>
        <v/>
      </c>
      <c r="M172" s="6" t="str">
        <f>IF(K172="","",VLOOKUP(A172,tabWorldPop,14,FALSE))</f>
        <v/>
      </c>
      <c r="N172" s="6" t="str">
        <f>IF(K172="","",VLOOKUP(A172,tabWorldPop,15,FALSE))</f>
        <v/>
      </c>
    </row>
    <row r="173">
      <c r="A173" s="3">
        <f>VLOOKUP(Life_expectancy.csv!A173,Base!$A$2:$B$235,2,FALSE)</f>
        <v>176</v>
      </c>
      <c r="B173" s="4">
        <v>2004.0</v>
      </c>
      <c r="C173" s="4">
        <f>VLOOKUP(VLOOKUP(A173,tabWorldPop,3,FALSE),Base!$D$2:$E$8,2,FALSE)</f>
        <v>6</v>
      </c>
      <c r="D173" s="4" t="s">
        <v>13</v>
      </c>
      <c r="E173" s="4">
        <v>0.0</v>
      </c>
      <c r="F173" s="5">
        <v>45694.0</v>
      </c>
      <c r="G173" s="10"/>
      <c r="H173" s="10"/>
      <c r="I173" s="5">
        <v>45728.0</v>
      </c>
      <c r="J173" s="6" t="str">
        <f>IF(OR(B173=2000, B173=2010, B173=2015),VLOOKUP(A173,tabWorldPop,IF(B173=2000,8,IF(B173=2010,7,6)),FALSE),"")</f>
        <v/>
      </c>
      <c r="K173" s="6" t="str">
        <f>IF(J173="","", VLOOKUP(A173,tabWorldPop,12,FALSE))</f>
        <v/>
      </c>
      <c r="L173" s="6" t="str">
        <f>IF(K173="","",VLOOKUP(A173,tabWorldPop,13,FALSE))</f>
        <v/>
      </c>
      <c r="M173" s="6" t="str">
        <f>IF(K173="","",VLOOKUP(A173,tabWorldPop,14,FALSE))</f>
        <v/>
      </c>
      <c r="N173" s="6" t="str">
        <f>IF(K173="","",VLOOKUP(A173,tabWorldPop,15,FALSE))</f>
        <v/>
      </c>
    </row>
    <row r="174">
      <c r="A174" s="3">
        <f>VLOOKUP(Life_expectancy.csv!A174,Base!$A$2:$B$235,2,FALSE)</f>
        <v>176</v>
      </c>
      <c r="B174" s="4">
        <v>2003.0</v>
      </c>
      <c r="C174" s="4">
        <f>VLOOKUP(VLOOKUP(A174,tabWorldPop,3,FALSE),Base!$D$2:$E$8,2,FALSE)</f>
        <v>6</v>
      </c>
      <c r="D174" s="4" t="s">
        <v>13</v>
      </c>
      <c r="E174" s="4">
        <v>0.0</v>
      </c>
      <c r="F174" s="4" t="s">
        <v>438</v>
      </c>
      <c r="G174" s="10"/>
      <c r="H174" s="10"/>
      <c r="I174" s="5">
        <v>45700.0</v>
      </c>
      <c r="J174" s="6" t="str">
        <f>IF(OR(B174=2000, B174=2010, B174=2015),VLOOKUP(A174,tabWorldPop,IF(B174=2000,8,IF(B174=2010,7,6)),FALSE),"")</f>
        <v/>
      </c>
      <c r="K174" s="6" t="str">
        <f>IF(J174="","", VLOOKUP(A174,tabWorldPop,12,FALSE))</f>
        <v/>
      </c>
      <c r="L174" s="6" t="str">
        <f>IF(K174="","",VLOOKUP(A174,tabWorldPop,13,FALSE))</f>
        <v/>
      </c>
      <c r="M174" s="6" t="str">
        <f>IF(K174="","",VLOOKUP(A174,tabWorldPop,14,FALSE))</f>
        <v/>
      </c>
      <c r="N174" s="6" t="str">
        <f>IF(K174="","",VLOOKUP(A174,tabWorldPop,15,FALSE))</f>
        <v/>
      </c>
    </row>
    <row r="175">
      <c r="A175" s="3">
        <f>VLOOKUP(Life_expectancy.csv!A175,Base!$A$2:$B$235,2,FALSE)</f>
        <v>176</v>
      </c>
      <c r="B175" s="4">
        <v>2002.0</v>
      </c>
      <c r="C175" s="4">
        <f>VLOOKUP(VLOOKUP(A175,tabWorldPop,3,FALSE),Base!$D$2:$E$8,2,FALSE)</f>
        <v>6</v>
      </c>
      <c r="D175" s="4" t="s">
        <v>13</v>
      </c>
      <c r="E175" s="4">
        <v>0.0</v>
      </c>
      <c r="F175" s="4" t="s">
        <v>439</v>
      </c>
      <c r="G175" s="10"/>
      <c r="H175" s="10"/>
      <c r="I175" s="5">
        <v>45669.0</v>
      </c>
      <c r="J175" s="6" t="str">
        <f>IF(OR(B175=2000, B175=2010, B175=2015),VLOOKUP(A175,tabWorldPop,IF(B175=2000,8,IF(B175=2010,7,6)),FALSE),"")</f>
        <v/>
      </c>
      <c r="K175" s="6" t="str">
        <f>IF(J175="","", VLOOKUP(A175,tabWorldPop,12,FALSE))</f>
        <v/>
      </c>
      <c r="L175" s="6" t="str">
        <f>IF(K175="","",VLOOKUP(A175,tabWorldPop,13,FALSE))</f>
        <v/>
      </c>
      <c r="M175" s="6" t="str">
        <f>IF(K175="","",VLOOKUP(A175,tabWorldPop,14,FALSE))</f>
        <v/>
      </c>
      <c r="N175" s="6" t="str">
        <f>IF(K175="","",VLOOKUP(A175,tabWorldPop,15,FALSE))</f>
        <v/>
      </c>
    </row>
    <row r="176">
      <c r="A176" s="3">
        <f>VLOOKUP(Life_expectancy.csv!A176,Base!$A$2:$B$235,2,FALSE)</f>
        <v>176</v>
      </c>
      <c r="B176" s="4">
        <v>2001.0</v>
      </c>
      <c r="C176" s="4">
        <f>VLOOKUP(VLOOKUP(A176,tabWorldPop,3,FALSE),Base!$D$2:$E$8,2,FALSE)</f>
        <v>6</v>
      </c>
      <c r="D176" s="4" t="s">
        <v>13</v>
      </c>
      <c r="E176" s="4">
        <v>0.0</v>
      </c>
      <c r="F176" s="4" t="s">
        <v>440</v>
      </c>
      <c r="G176" s="10"/>
      <c r="H176" s="10"/>
      <c r="I176" s="5">
        <v>45669.0</v>
      </c>
      <c r="J176" s="6" t="str">
        <f>IF(OR(B176=2000, B176=2010, B176=2015),VLOOKUP(A176,tabWorldPop,IF(B176=2000,8,IF(B176=2010,7,6)),FALSE),"")</f>
        <v/>
      </c>
      <c r="K176" s="6" t="str">
        <f>IF(J176="","", VLOOKUP(A176,tabWorldPop,12,FALSE))</f>
        <v/>
      </c>
      <c r="L176" s="6" t="str">
        <f>IF(K176="","",VLOOKUP(A176,tabWorldPop,13,FALSE))</f>
        <v/>
      </c>
      <c r="M176" s="6" t="str">
        <f>IF(K176="","",VLOOKUP(A176,tabWorldPop,14,FALSE))</f>
        <v/>
      </c>
      <c r="N176" s="6" t="str">
        <f>IF(K176="","",VLOOKUP(A176,tabWorldPop,15,FALSE))</f>
        <v/>
      </c>
    </row>
    <row r="177">
      <c r="A177" s="3">
        <f>VLOOKUP(Life_expectancy.csv!A177,Base!$A$2:$B$235,2,FALSE)</f>
        <v>176</v>
      </c>
      <c r="B177" s="4">
        <v>2000.0</v>
      </c>
      <c r="C177" s="4">
        <f>VLOOKUP(VLOOKUP(A177,tabWorldPop,3,FALSE),Base!$D$2:$E$8,2,FALSE)</f>
        <v>6</v>
      </c>
      <c r="D177" s="4" t="s">
        <v>13</v>
      </c>
      <c r="E177" s="4">
        <v>0.0</v>
      </c>
      <c r="F177" s="4" t="s">
        <v>441</v>
      </c>
      <c r="G177" s="10"/>
      <c r="H177" s="10"/>
      <c r="I177" s="4">
        <v>12.0</v>
      </c>
      <c r="J177" s="6">
        <f>IF(OR(B177=2000, B177=2010, B177=2015),VLOOKUP(A177,tabWorldPop,IF(B177=2000,8,IF(B177=2010,7,6)),FALSE),"")</f>
        <v>325014</v>
      </c>
      <c r="K177" s="6">
        <f>IF(J177="","", VLOOKUP(A177,tabWorldPop,12,FALSE))</f>
        <v>13943</v>
      </c>
      <c r="L177" s="6" t="str">
        <f>IF(K177="","",VLOOKUP(A177,tabWorldPop,13,FALSE))</f>
        <v>29.4043</v>
      </c>
      <c r="M177" s="7">
        <f>IF(K177="","",VLOOKUP(A177,tabWorldPop,14,FALSE))</f>
        <v>18629</v>
      </c>
      <c r="N177" s="6" t="str">
        <f>IF(K177="","",VLOOKUP(A177,tabWorldPop,15,FALSE))</f>
        <v>0.01</v>
      </c>
    </row>
    <row r="178">
      <c r="A178" s="3">
        <f>VLOOKUP(Life_expectancy.csv!A178,Base!$A$2:$B$235,2,FALSE)</f>
        <v>154</v>
      </c>
      <c r="B178" s="4">
        <v>2015.0</v>
      </c>
      <c r="C178" s="4">
        <f>VLOOKUP(VLOOKUP(A178,tabWorldPop,3,FALSE),Base!$D$2:$E$8,2,FALSE)</f>
        <v>1</v>
      </c>
      <c r="D178" s="4" t="s">
        <v>13</v>
      </c>
      <c r="E178" s="4">
        <v>0.0</v>
      </c>
      <c r="F178" s="10"/>
      <c r="G178" s="4" t="s">
        <v>442</v>
      </c>
      <c r="H178" s="10"/>
      <c r="I178" s="5">
        <v>45791.0</v>
      </c>
      <c r="J178" s="6">
        <f>IF(OR(B178=2000, B178=2010, B178=2015),VLOOKUP(A178,tabWorldPop,IF(B178=2000,8,IF(B178=2010,7,6)),FALSE),"")</f>
        <v>1362142</v>
      </c>
      <c r="K178" s="6">
        <f>IF(J178="","", VLOOKUP(A178,tabWorldPop,12,FALSE))</f>
        <v>765</v>
      </c>
      <c r="L178" s="6" t="str">
        <f>IF(K178="","",VLOOKUP(A178,tabWorldPop,13,FALSE))</f>
        <v>1924.4876</v>
      </c>
      <c r="M178" s="7">
        <f>IF(K178="","",VLOOKUP(A178,tabWorldPop,14,FALSE))</f>
        <v>22282</v>
      </c>
      <c r="N178" s="6" t="str">
        <f>IF(K178="","",VLOOKUP(A178,tabWorldPop,15,FALSE))</f>
        <v>0.02</v>
      </c>
    </row>
    <row r="179">
      <c r="A179" s="3">
        <f>VLOOKUP(Life_expectancy.csv!A179,Base!$A$2:$B$235,2,FALSE)</f>
        <v>154</v>
      </c>
      <c r="B179" s="4">
        <v>2014.0</v>
      </c>
      <c r="C179" s="4">
        <f>VLOOKUP(VLOOKUP(A179,tabWorldPop,3,FALSE),Base!$D$2:$E$8,2,FALSE)</f>
        <v>1</v>
      </c>
      <c r="D179" s="4" t="s">
        <v>13</v>
      </c>
      <c r="E179" s="4" t="s">
        <v>443</v>
      </c>
      <c r="F179" s="4" t="s">
        <v>444</v>
      </c>
      <c r="G179" s="4" t="s">
        <v>445</v>
      </c>
      <c r="H179" s="10"/>
      <c r="I179" s="5">
        <v>45791.0</v>
      </c>
      <c r="J179" s="6" t="str">
        <f>IF(OR(B179=2000, B179=2010, B179=2015),VLOOKUP(A179,tabWorldPop,IF(B179=2000,8,IF(B179=2010,7,6)),FALSE),"")</f>
        <v/>
      </c>
      <c r="K179" s="6" t="str">
        <f>IF(J179="","", VLOOKUP(A179,tabWorldPop,12,FALSE))</f>
        <v/>
      </c>
      <c r="L179" s="6" t="str">
        <f>IF(K179="","",VLOOKUP(A179,tabWorldPop,13,FALSE))</f>
        <v/>
      </c>
      <c r="M179" s="6" t="str">
        <f>IF(K179="","",VLOOKUP(A179,tabWorldPop,14,FALSE))</f>
        <v/>
      </c>
      <c r="N179" s="6" t="str">
        <f>IF(K179="","",VLOOKUP(A179,tabWorldPop,15,FALSE))</f>
        <v/>
      </c>
    </row>
    <row r="180">
      <c r="A180" s="3">
        <f>VLOOKUP(Life_expectancy.csv!A180,Base!$A$2:$B$235,2,FALSE)</f>
        <v>154</v>
      </c>
      <c r="B180" s="4">
        <v>2013.0</v>
      </c>
      <c r="C180" s="4">
        <f>VLOOKUP(VLOOKUP(A180,tabWorldPop,3,FALSE),Base!$D$2:$E$8,2,FALSE)</f>
        <v>1</v>
      </c>
      <c r="D180" s="4" t="s">
        <v>13</v>
      </c>
      <c r="E180" s="4" t="s">
        <v>446</v>
      </c>
      <c r="F180" s="4" t="s">
        <v>205</v>
      </c>
      <c r="G180" s="4" t="s">
        <v>447</v>
      </c>
      <c r="H180" s="10"/>
      <c r="I180" s="5">
        <v>45791.0</v>
      </c>
      <c r="J180" s="6" t="str">
        <f>IF(OR(B180=2000, B180=2010, B180=2015),VLOOKUP(A180,tabWorldPop,IF(B180=2000,8,IF(B180=2010,7,6)),FALSE),"")</f>
        <v/>
      </c>
      <c r="K180" s="6" t="str">
        <f>IF(J180="","", VLOOKUP(A180,tabWorldPop,12,FALSE))</f>
        <v/>
      </c>
      <c r="L180" s="6" t="str">
        <f>IF(K180="","",VLOOKUP(A180,tabWorldPop,13,FALSE))</f>
        <v/>
      </c>
      <c r="M180" s="6" t="str">
        <f>IF(K180="","",VLOOKUP(A180,tabWorldPop,14,FALSE))</f>
        <v/>
      </c>
      <c r="N180" s="6" t="str">
        <f>IF(K180="","",VLOOKUP(A180,tabWorldPop,15,FALSE))</f>
        <v/>
      </c>
    </row>
    <row r="181">
      <c r="A181" s="3">
        <f>VLOOKUP(Life_expectancy.csv!A181,Base!$A$2:$B$235,2,FALSE)</f>
        <v>154</v>
      </c>
      <c r="B181" s="4">
        <v>2012.0</v>
      </c>
      <c r="C181" s="4">
        <f>VLOOKUP(VLOOKUP(A181,tabWorldPop,3,FALSE),Base!$D$2:$E$8,2,FALSE)</f>
        <v>1</v>
      </c>
      <c r="D181" s="4" t="s">
        <v>13</v>
      </c>
      <c r="E181" s="4" t="s">
        <v>448</v>
      </c>
      <c r="F181" s="4" t="s">
        <v>159</v>
      </c>
      <c r="G181" s="4" t="s">
        <v>449</v>
      </c>
      <c r="H181" s="10"/>
      <c r="I181" s="5">
        <v>45791.0</v>
      </c>
      <c r="J181" s="6" t="str">
        <f>IF(OR(B181=2000, B181=2010, B181=2015),VLOOKUP(A181,tabWorldPop,IF(B181=2000,8,IF(B181=2010,7,6)),FALSE),"")</f>
        <v/>
      </c>
      <c r="K181" s="6" t="str">
        <f>IF(J181="","", VLOOKUP(A181,tabWorldPop,12,FALSE))</f>
        <v/>
      </c>
      <c r="L181" s="6" t="str">
        <f>IF(K181="","",VLOOKUP(A181,tabWorldPop,13,FALSE))</f>
        <v/>
      </c>
      <c r="M181" s="6" t="str">
        <f>IF(K181="","",VLOOKUP(A181,tabWorldPop,14,FALSE))</f>
        <v/>
      </c>
      <c r="N181" s="6" t="str">
        <f>IF(K181="","",VLOOKUP(A181,tabWorldPop,15,FALSE))</f>
        <v/>
      </c>
    </row>
    <row r="182">
      <c r="A182" s="3">
        <f>VLOOKUP(Life_expectancy.csv!A182,Base!$A$2:$B$235,2,FALSE)</f>
        <v>154</v>
      </c>
      <c r="B182" s="4">
        <v>2011.0</v>
      </c>
      <c r="C182" s="4">
        <f>VLOOKUP(VLOOKUP(A182,tabWorldPop,3,FALSE),Base!$D$2:$E$8,2,FALSE)</f>
        <v>1</v>
      </c>
      <c r="D182" s="4" t="s">
        <v>13</v>
      </c>
      <c r="E182" s="4" t="s">
        <v>450</v>
      </c>
      <c r="F182" s="5">
        <v>45750.0</v>
      </c>
      <c r="G182" s="4" t="s">
        <v>451</v>
      </c>
      <c r="H182" s="10"/>
      <c r="I182" s="5">
        <v>45761.0</v>
      </c>
      <c r="J182" s="6" t="str">
        <f>IF(OR(B182=2000, B182=2010, B182=2015),VLOOKUP(A182,tabWorldPop,IF(B182=2000,8,IF(B182=2010,7,6)),FALSE),"")</f>
        <v/>
      </c>
      <c r="K182" s="6" t="str">
        <f>IF(J182="","", VLOOKUP(A182,tabWorldPop,12,FALSE))</f>
        <v/>
      </c>
      <c r="L182" s="6" t="str">
        <f>IF(K182="","",VLOOKUP(A182,tabWorldPop,13,FALSE))</f>
        <v/>
      </c>
      <c r="M182" s="6" t="str">
        <f>IF(K182="","",VLOOKUP(A182,tabWorldPop,14,FALSE))</f>
        <v/>
      </c>
      <c r="N182" s="6" t="str">
        <f>IF(K182="","",VLOOKUP(A182,tabWorldPop,15,FALSE))</f>
        <v/>
      </c>
    </row>
    <row r="183">
      <c r="A183" s="3">
        <f>VLOOKUP(Life_expectancy.csv!A183,Base!$A$2:$B$235,2,FALSE)</f>
        <v>154</v>
      </c>
      <c r="B183" s="4">
        <v>2010.0</v>
      </c>
      <c r="C183" s="4">
        <f>VLOOKUP(VLOOKUP(A183,tabWorldPop,3,FALSE),Base!$D$2:$E$8,2,FALSE)</f>
        <v>1</v>
      </c>
      <c r="D183" s="4" t="s">
        <v>13</v>
      </c>
      <c r="E183" s="4" t="s">
        <v>452</v>
      </c>
      <c r="F183" s="4" t="s">
        <v>453</v>
      </c>
      <c r="G183" s="4" t="s">
        <v>454</v>
      </c>
      <c r="H183" s="10"/>
      <c r="I183" s="5">
        <v>45761.0</v>
      </c>
      <c r="J183" s="6">
        <f>IF(OR(B183=2000, B183=2010, B183=2015),VLOOKUP(A183,tabWorldPop,IF(B183=2000,8,IF(B183=2010,7,6)),FALSE),"")</f>
        <v>1213645</v>
      </c>
      <c r="K183" s="6">
        <f>IF(J183="","", VLOOKUP(A183,tabWorldPop,12,FALSE))</f>
        <v>765</v>
      </c>
      <c r="L183" s="6" t="str">
        <f>IF(K183="","",VLOOKUP(A183,tabWorldPop,13,FALSE))</f>
        <v>1924.4876</v>
      </c>
      <c r="M183" s="7">
        <f>IF(K183="","",VLOOKUP(A183,tabWorldPop,14,FALSE))</f>
        <v>22282</v>
      </c>
      <c r="N183" s="6" t="str">
        <f>IF(K183="","",VLOOKUP(A183,tabWorldPop,15,FALSE))</f>
        <v>0.02</v>
      </c>
    </row>
    <row r="184">
      <c r="A184" s="3">
        <f>VLOOKUP(Life_expectancy.csv!A184,Base!$A$2:$B$235,2,FALSE)</f>
        <v>154</v>
      </c>
      <c r="B184" s="4">
        <v>2009.0</v>
      </c>
      <c r="C184" s="4">
        <f>VLOOKUP(VLOOKUP(A184,tabWorldPop,3,FALSE),Base!$D$2:$E$8,2,FALSE)</f>
        <v>1</v>
      </c>
      <c r="D184" s="4" t="s">
        <v>13</v>
      </c>
      <c r="E184" s="4" t="s">
        <v>455</v>
      </c>
      <c r="F184" s="4" t="s">
        <v>456</v>
      </c>
      <c r="G184" s="4" t="s">
        <v>457</v>
      </c>
      <c r="H184" s="10"/>
      <c r="I184" s="5">
        <v>45761.0</v>
      </c>
      <c r="J184" s="6" t="str">
        <f>IF(OR(B184=2000, B184=2010, B184=2015),VLOOKUP(A184,tabWorldPop,IF(B184=2000,8,IF(B184=2010,7,6)),FALSE),"")</f>
        <v/>
      </c>
      <c r="K184" s="6" t="str">
        <f>IF(J184="","", VLOOKUP(A184,tabWorldPop,12,FALSE))</f>
        <v/>
      </c>
      <c r="L184" s="6" t="str">
        <f>IF(K184="","",VLOOKUP(A184,tabWorldPop,13,FALSE))</f>
        <v/>
      </c>
      <c r="M184" s="6" t="str">
        <f>IF(K184="","",VLOOKUP(A184,tabWorldPop,14,FALSE))</f>
        <v/>
      </c>
      <c r="N184" s="6" t="str">
        <f>IF(K184="","",VLOOKUP(A184,tabWorldPop,15,FALSE))</f>
        <v/>
      </c>
    </row>
    <row r="185">
      <c r="A185" s="3">
        <f>VLOOKUP(Life_expectancy.csv!A185,Base!$A$2:$B$235,2,FALSE)</f>
        <v>154</v>
      </c>
      <c r="B185" s="4">
        <v>2008.0</v>
      </c>
      <c r="C185" s="4">
        <f>VLOOKUP(VLOOKUP(A185,tabWorldPop,3,FALSE),Base!$D$2:$E$8,2,FALSE)</f>
        <v>1</v>
      </c>
      <c r="D185" s="4" t="s">
        <v>13</v>
      </c>
      <c r="E185" s="4" t="s">
        <v>458</v>
      </c>
      <c r="F185" s="4" t="s">
        <v>459</v>
      </c>
      <c r="G185" s="4" t="s">
        <v>460</v>
      </c>
      <c r="H185" s="10"/>
      <c r="I185" s="5">
        <v>45761.0</v>
      </c>
      <c r="J185" s="6" t="str">
        <f>IF(OR(B185=2000, B185=2010, B185=2015),VLOOKUP(A185,tabWorldPop,IF(B185=2000,8,IF(B185=2010,7,6)),FALSE),"")</f>
        <v/>
      </c>
      <c r="K185" s="6" t="str">
        <f>IF(J185="","", VLOOKUP(A185,tabWorldPop,12,FALSE))</f>
        <v/>
      </c>
      <c r="L185" s="6" t="str">
        <f>IF(K185="","",VLOOKUP(A185,tabWorldPop,13,FALSE))</f>
        <v/>
      </c>
      <c r="M185" s="6" t="str">
        <f>IF(K185="","",VLOOKUP(A185,tabWorldPop,14,FALSE))</f>
        <v/>
      </c>
      <c r="N185" s="6" t="str">
        <f>IF(K185="","",VLOOKUP(A185,tabWorldPop,15,FALSE))</f>
        <v/>
      </c>
    </row>
    <row r="186">
      <c r="A186" s="3">
        <f>VLOOKUP(Life_expectancy.csv!A186,Base!$A$2:$B$235,2,FALSE)</f>
        <v>154</v>
      </c>
      <c r="B186" s="4">
        <v>2007.0</v>
      </c>
      <c r="C186" s="4">
        <f>VLOOKUP(VLOOKUP(A186,tabWorldPop,3,FALSE),Base!$D$2:$E$8,2,FALSE)</f>
        <v>1</v>
      </c>
      <c r="D186" s="4" t="s">
        <v>13</v>
      </c>
      <c r="E186" s="4" t="s">
        <v>461</v>
      </c>
      <c r="F186" s="5">
        <v>45872.0</v>
      </c>
      <c r="G186" s="4" t="s">
        <v>462</v>
      </c>
      <c r="H186" s="10"/>
      <c r="I186" s="5">
        <v>45761.0</v>
      </c>
      <c r="J186" s="6" t="str">
        <f>IF(OR(B186=2000, B186=2010, B186=2015),VLOOKUP(A186,tabWorldPop,IF(B186=2000,8,IF(B186=2010,7,6)),FALSE),"")</f>
        <v/>
      </c>
      <c r="K186" s="6" t="str">
        <f>IF(J186="","", VLOOKUP(A186,tabWorldPop,12,FALSE))</f>
        <v/>
      </c>
      <c r="L186" s="6" t="str">
        <f>IF(K186="","",VLOOKUP(A186,tabWorldPop,13,FALSE))</f>
        <v/>
      </c>
      <c r="M186" s="6" t="str">
        <f>IF(K186="","",VLOOKUP(A186,tabWorldPop,14,FALSE))</f>
        <v/>
      </c>
      <c r="N186" s="6" t="str">
        <f>IF(K186="","",VLOOKUP(A186,tabWorldPop,15,FALSE))</f>
        <v/>
      </c>
    </row>
    <row r="187">
      <c r="A187" s="3">
        <f>VLOOKUP(Life_expectancy.csv!A187,Base!$A$2:$B$235,2,FALSE)</f>
        <v>154</v>
      </c>
      <c r="B187" s="4">
        <v>2006.0</v>
      </c>
      <c r="C187" s="4">
        <f>VLOOKUP(VLOOKUP(A187,tabWorldPop,3,FALSE),Base!$D$2:$E$8,2,FALSE)</f>
        <v>1</v>
      </c>
      <c r="D187" s="4" t="s">
        <v>13</v>
      </c>
      <c r="E187" s="4" t="s">
        <v>463</v>
      </c>
      <c r="F187" s="5">
        <v>45872.0</v>
      </c>
      <c r="G187" s="4" t="s">
        <v>464</v>
      </c>
      <c r="H187" s="10"/>
      <c r="I187" s="5">
        <v>45702.0</v>
      </c>
      <c r="J187" s="6" t="str">
        <f>IF(OR(B187=2000, B187=2010, B187=2015),VLOOKUP(A187,tabWorldPop,IF(B187=2000,8,IF(B187=2010,7,6)),FALSE),"")</f>
        <v/>
      </c>
      <c r="K187" s="6" t="str">
        <f>IF(J187="","", VLOOKUP(A187,tabWorldPop,12,FALSE))</f>
        <v/>
      </c>
      <c r="L187" s="6" t="str">
        <f>IF(K187="","",VLOOKUP(A187,tabWorldPop,13,FALSE))</f>
        <v/>
      </c>
      <c r="M187" s="6" t="str">
        <f>IF(K187="","",VLOOKUP(A187,tabWorldPop,14,FALSE))</f>
        <v/>
      </c>
      <c r="N187" s="6" t="str">
        <f>IF(K187="","",VLOOKUP(A187,tabWorldPop,15,FALSE))</f>
        <v/>
      </c>
    </row>
    <row r="188">
      <c r="A188" s="3">
        <f>VLOOKUP(Life_expectancy.csv!A188,Base!$A$2:$B$235,2,FALSE)</f>
        <v>154</v>
      </c>
      <c r="B188" s="4">
        <v>2005.0</v>
      </c>
      <c r="C188" s="4">
        <f>VLOOKUP(VLOOKUP(A188,tabWorldPop,3,FALSE),Base!$D$2:$E$8,2,FALSE)</f>
        <v>1</v>
      </c>
      <c r="D188" s="4" t="s">
        <v>13</v>
      </c>
      <c r="E188" s="4" t="s">
        <v>465</v>
      </c>
      <c r="F188" s="4" t="s">
        <v>466</v>
      </c>
      <c r="G188" s="4" t="s">
        <v>467</v>
      </c>
      <c r="H188" s="10"/>
      <c r="I188" s="4">
        <v>14.0</v>
      </c>
      <c r="J188" s="6" t="str">
        <f>IF(OR(B188=2000, B188=2010, B188=2015),VLOOKUP(A188,tabWorldPop,IF(B188=2000,8,IF(B188=2010,7,6)),FALSE),"")</f>
        <v/>
      </c>
      <c r="K188" s="6" t="str">
        <f>IF(J188="","", VLOOKUP(A188,tabWorldPop,12,FALSE))</f>
        <v/>
      </c>
      <c r="L188" s="6" t="str">
        <f>IF(K188="","",VLOOKUP(A188,tabWorldPop,13,FALSE))</f>
        <v/>
      </c>
      <c r="M188" s="6" t="str">
        <f>IF(K188="","",VLOOKUP(A188,tabWorldPop,14,FALSE))</f>
        <v/>
      </c>
      <c r="N188" s="6" t="str">
        <f>IF(K188="","",VLOOKUP(A188,tabWorldPop,15,FALSE))</f>
        <v/>
      </c>
    </row>
    <row r="189">
      <c r="A189" s="3">
        <f>VLOOKUP(Life_expectancy.csv!A189,Base!$A$2:$B$235,2,FALSE)</f>
        <v>154</v>
      </c>
      <c r="B189" s="4">
        <v>2004.0</v>
      </c>
      <c r="C189" s="4">
        <f>VLOOKUP(VLOOKUP(A189,tabWorldPop,3,FALSE),Base!$D$2:$E$8,2,FALSE)</f>
        <v>1</v>
      </c>
      <c r="D189" s="4" t="s">
        <v>13</v>
      </c>
      <c r="E189" s="4" t="s">
        <v>468</v>
      </c>
      <c r="F189" s="4" t="s">
        <v>469</v>
      </c>
      <c r="G189" s="4" t="s">
        <v>470</v>
      </c>
      <c r="H189" s="10"/>
      <c r="I189" s="5">
        <v>45913.0</v>
      </c>
      <c r="J189" s="6" t="str">
        <f>IF(OR(B189=2000, B189=2010, B189=2015),VLOOKUP(A189,tabWorldPop,IF(B189=2000,8,IF(B189=2010,7,6)),FALSE),"")</f>
        <v/>
      </c>
      <c r="K189" s="6" t="str">
        <f>IF(J189="","", VLOOKUP(A189,tabWorldPop,12,FALSE))</f>
        <v/>
      </c>
      <c r="L189" s="6" t="str">
        <f>IF(K189="","",VLOOKUP(A189,tabWorldPop,13,FALSE))</f>
        <v/>
      </c>
      <c r="M189" s="6" t="str">
        <f>IF(K189="","",VLOOKUP(A189,tabWorldPop,14,FALSE))</f>
        <v/>
      </c>
      <c r="N189" s="6" t="str">
        <f>IF(K189="","",VLOOKUP(A189,tabWorldPop,15,FALSE))</f>
        <v/>
      </c>
    </row>
    <row r="190">
      <c r="A190" s="3">
        <f>VLOOKUP(Life_expectancy.csv!A190,Base!$A$2:$B$235,2,FALSE)</f>
        <v>154</v>
      </c>
      <c r="B190" s="4">
        <v>2003.0</v>
      </c>
      <c r="C190" s="4">
        <f>VLOOKUP(VLOOKUP(A190,tabWorldPop,3,FALSE),Base!$D$2:$E$8,2,FALSE)</f>
        <v>1</v>
      </c>
      <c r="D190" s="4" t="s">
        <v>13</v>
      </c>
      <c r="E190" s="4" t="s">
        <v>471</v>
      </c>
      <c r="F190" s="4" t="s">
        <v>472</v>
      </c>
      <c r="G190" s="4" t="s">
        <v>473</v>
      </c>
      <c r="H190" s="10"/>
      <c r="I190" s="5">
        <v>45851.0</v>
      </c>
      <c r="J190" s="6" t="str">
        <f>IF(OR(B190=2000, B190=2010, B190=2015),VLOOKUP(A190,tabWorldPop,IF(B190=2000,8,IF(B190=2010,7,6)),FALSE),"")</f>
        <v/>
      </c>
      <c r="K190" s="6" t="str">
        <f>IF(J190="","", VLOOKUP(A190,tabWorldPop,12,FALSE))</f>
        <v/>
      </c>
      <c r="L190" s="6" t="str">
        <f>IF(K190="","",VLOOKUP(A190,tabWorldPop,13,FALSE))</f>
        <v/>
      </c>
      <c r="M190" s="6" t="str">
        <f>IF(K190="","",VLOOKUP(A190,tabWorldPop,14,FALSE))</f>
        <v/>
      </c>
      <c r="N190" s="6" t="str">
        <f>IF(K190="","",VLOOKUP(A190,tabWorldPop,15,FALSE))</f>
        <v/>
      </c>
    </row>
    <row r="191">
      <c r="A191" s="3">
        <f>VLOOKUP(Life_expectancy.csv!A191,Base!$A$2:$B$235,2,FALSE)</f>
        <v>154</v>
      </c>
      <c r="B191" s="4">
        <v>2002.0</v>
      </c>
      <c r="C191" s="4">
        <f>VLOOKUP(VLOOKUP(A191,tabWorldPop,3,FALSE),Base!$D$2:$E$8,2,FALSE)</f>
        <v>1</v>
      </c>
      <c r="D191" s="4" t="s">
        <v>13</v>
      </c>
      <c r="E191" s="4" t="s">
        <v>474</v>
      </c>
      <c r="F191" s="4" t="s">
        <v>475</v>
      </c>
      <c r="G191" s="4" t="s">
        <v>476</v>
      </c>
      <c r="H191" s="10"/>
      <c r="I191" s="5">
        <v>45790.0</v>
      </c>
      <c r="J191" s="6" t="str">
        <f>IF(OR(B191=2000, B191=2010, B191=2015),VLOOKUP(A191,tabWorldPop,IF(B191=2000,8,IF(B191=2010,7,6)),FALSE),"")</f>
        <v/>
      </c>
      <c r="K191" s="6" t="str">
        <f>IF(J191="","", VLOOKUP(A191,tabWorldPop,12,FALSE))</f>
        <v/>
      </c>
      <c r="L191" s="6" t="str">
        <f>IF(K191="","",VLOOKUP(A191,tabWorldPop,13,FALSE))</f>
        <v/>
      </c>
      <c r="M191" s="6" t="str">
        <f>IF(K191="","",VLOOKUP(A191,tabWorldPop,14,FALSE))</f>
        <v/>
      </c>
      <c r="N191" s="6" t="str">
        <f>IF(K191="","",VLOOKUP(A191,tabWorldPop,15,FALSE))</f>
        <v/>
      </c>
    </row>
    <row r="192">
      <c r="A192" s="3">
        <f>VLOOKUP(Life_expectancy.csv!A192,Base!$A$2:$B$235,2,FALSE)</f>
        <v>154</v>
      </c>
      <c r="B192" s="4">
        <v>2001.0</v>
      </c>
      <c r="C192" s="4">
        <f>VLOOKUP(VLOOKUP(A192,tabWorldPop,3,FALSE),Base!$D$2:$E$8,2,FALSE)</f>
        <v>1</v>
      </c>
      <c r="D192" s="4" t="s">
        <v>13</v>
      </c>
      <c r="E192" s="4" t="s">
        <v>477</v>
      </c>
      <c r="F192" s="5">
        <v>45872.0</v>
      </c>
      <c r="G192" s="4" t="s">
        <v>478</v>
      </c>
      <c r="H192" s="10"/>
      <c r="I192" s="5">
        <v>45729.0</v>
      </c>
      <c r="J192" s="6" t="str">
        <f>IF(OR(B192=2000, B192=2010, B192=2015),VLOOKUP(A192,tabWorldPop,IF(B192=2000,8,IF(B192=2010,7,6)),FALSE),"")</f>
        <v/>
      </c>
      <c r="K192" s="6" t="str">
        <f>IF(J192="","", VLOOKUP(A192,tabWorldPop,12,FALSE))</f>
        <v/>
      </c>
      <c r="L192" s="6" t="str">
        <f>IF(K192="","",VLOOKUP(A192,tabWorldPop,13,FALSE))</f>
        <v/>
      </c>
      <c r="M192" s="6" t="str">
        <f>IF(K192="","",VLOOKUP(A192,tabWorldPop,14,FALSE))</f>
        <v/>
      </c>
      <c r="N192" s="6" t="str">
        <f>IF(K192="","",VLOOKUP(A192,tabWorldPop,15,FALSE))</f>
        <v/>
      </c>
    </row>
    <row r="193">
      <c r="A193" s="3">
        <f>VLOOKUP(Life_expectancy.csv!A193,Base!$A$2:$B$235,2,FALSE)</f>
        <v>154</v>
      </c>
      <c r="B193" s="4">
        <v>2000.0</v>
      </c>
      <c r="C193" s="4">
        <f>VLOOKUP(VLOOKUP(A193,tabWorldPop,3,FALSE),Base!$D$2:$E$8,2,FALSE)</f>
        <v>1</v>
      </c>
      <c r="D193" s="4" t="s">
        <v>13</v>
      </c>
      <c r="E193" s="4" t="s">
        <v>479</v>
      </c>
      <c r="F193" s="4" t="s">
        <v>480</v>
      </c>
      <c r="G193" s="4" t="s">
        <v>481</v>
      </c>
      <c r="H193" s="10"/>
      <c r="I193" s="5">
        <v>45701.0</v>
      </c>
      <c r="J193" s="6">
        <f>IF(OR(B193=2000, B193=2010, B193=2015),VLOOKUP(A193,tabWorldPop,IF(B193=2000,8,IF(B193=2010,7,6)),FALSE),"")</f>
        <v>711442</v>
      </c>
      <c r="K193" s="6">
        <f>IF(J193="","", VLOOKUP(A193,tabWorldPop,12,FALSE))</f>
        <v>765</v>
      </c>
      <c r="L193" s="6" t="str">
        <f>IF(K193="","",VLOOKUP(A193,tabWorldPop,13,FALSE))</f>
        <v>1924.4876</v>
      </c>
      <c r="M193" s="7">
        <f>IF(K193="","",VLOOKUP(A193,tabWorldPop,14,FALSE))</f>
        <v>22282</v>
      </c>
      <c r="N193" s="6" t="str">
        <f>IF(K193="","",VLOOKUP(A193,tabWorldPop,15,FALSE))</f>
        <v>0.02</v>
      </c>
    </row>
    <row r="194">
      <c r="A194" s="3">
        <f>VLOOKUP(Life_expectancy.csv!A194,Base!$A$2:$B$235,2,FALSE)</f>
        <v>8</v>
      </c>
      <c r="B194" s="4">
        <v>2015.0</v>
      </c>
      <c r="C194" s="4">
        <f>VLOOKUP(VLOOKUP(A194,tabWorldPop,3,FALSE),Base!$D$2:$E$8,2,FALSE)</f>
        <v>1</v>
      </c>
      <c r="D194" s="4" t="s">
        <v>13</v>
      </c>
      <c r="E194" s="4">
        <v>0.0</v>
      </c>
      <c r="F194" s="10"/>
      <c r="G194" s="4" t="s">
        <v>482</v>
      </c>
      <c r="H194" s="4">
        <v>1612886.0</v>
      </c>
      <c r="I194" s="5">
        <v>45698.0</v>
      </c>
      <c r="J194" s="6">
        <f>IF(OR(B194=2000, B194=2010, B194=2015),VLOOKUP(A194,tabWorldPop,IF(B194=2000,8,IF(B194=2010,7,6)),FALSE),"")</f>
        <v>157830000</v>
      </c>
      <c r="K194" s="6">
        <f>IF(J194="","", VLOOKUP(A194,tabWorldPop,12,FALSE))</f>
        <v>147570</v>
      </c>
      <c r="L194" s="6" t="str">
        <f>IF(K194="","",VLOOKUP(A194,tabWorldPop,13,FALSE))</f>
        <v>1160.035</v>
      </c>
      <c r="M194" s="7">
        <f>IF(K194="","",VLOOKUP(A194,tabWorldPop,14,FALSE))</f>
        <v>-654513</v>
      </c>
      <c r="N194" s="6" t="str">
        <f>IF(K194="","",VLOOKUP(A194,tabWorldPop,15,FALSE))</f>
        <v>2.15</v>
      </c>
    </row>
    <row r="195">
      <c r="A195" s="3">
        <f>VLOOKUP(Life_expectancy.csv!A195,Base!$A$2:$B$235,2,FALSE)</f>
        <v>8</v>
      </c>
      <c r="B195" s="4">
        <v>2014.0</v>
      </c>
      <c r="C195" s="4">
        <f>VLOOKUP(VLOOKUP(A195,tabWorldPop,3,FALSE),Base!$D$2:$E$8,2,FALSE)</f>
        <v>1</v>
      </c>
      <c r="D195" s="4" t="s">
        <v>13</v>
      </c>
      <c r="E195" s="4" t="s">
        <v>483</v>
      </c>
      <c r="F195" s="4" t="s">
        <v>484</v>
      </c>
      <c r="G195" s="4" t="s">
        <v>485</v>
      </c>
      <c r="H195" s="4">
        <v>1.5945279E7</v>
      </c>
      <c r="I195" s="4">
        <v>10.0</v>
      </c>
      <c r="J195" s="6" t="str">
        <f>IF(OR(B195=2000, B195=2010, B195=2015),VLOOKUP(A195,tabWorldPop,IF(B195=2000,8,IF(B195=2010,7,6)),FALSE),"")</f>
        <v/>
      </c>
      <c r="K195" s="6" t="str">
        <f>IF(J195="","", VLOOKUP(A195,tabWorldPop,12,FALSE))</f>
        <v/>
      </c>
      <c r="L195" s="6" t="str">
        <f>IF(K195="","",VLOOKUP(A195,tabWorldPop,13,FALSE))</f>
        <v/>
      </c>
      <c r="M195" s="6" t="str">
        <f>IF(K195="","",VLOOKUP(A195,tabWorldPop,14,FALSE))</f>
        <v/>
      </c>
      <c r="N195" s="6" t="str">
        <f>IF(K195="","",VLOOKUP(A195,tabWorldPop,15,FALSE))</f>
        <v/>
      </c>
    </row>
    <row r="196">
      <c r="A196" s="3">
        <f>VLOOKUP(Life_expectancy.csv!A196,Base!$A$2:$B$235,2,FALSE)</f>
        <v>8</v>
      </c>
      <c r="B196" s="4">
        <v>2013.0</v>
      </c>
      <c r="C196" s="4">
        <f>VLOOKUP(VLOOKUP(A196,tabWorldPop,3,FALSE),Base!$D$2:$E$8,2,FALSE)</f>
        <v>1</v>
      </c>
      <c r="D196" s="4" t="s">
        <v>13</v>
      </c>
      <c r="E196" s="4" t="s">
        <v>486</v>
      </c>
      <c r="F196" s="4" t="s">
        <v>487</v>
      </c>
      <c r="G196" s="4" t="s">
        <v>488</v>
      </c>
      <c r="H196" s="4">
        <v>1.57571292E8</v>
      </c>
      <c r="I196" s="4">
        <v>10.0</v>
      </c>
      <c r="J196" s="6" t="str">
        <f>IF(OR(B196=2000, B196=2010, B196=2015),VLOOKUP(A196,tabWorldPop,IF(B196=2000,8,IF(B196=2010,7,6)),FALSE),"")</f>
        <v/>
      </c>
      <c r="K196" s="6" t="str">
        <f>IF(J196="","", VLOOKUP(A196,tabWorldPop,12,FALSE))</f>
        <v/>
      </c>
      <c r="L196" s="6" t="str">
        <f>IF(K196="","",VLOOKUP(A196,tabWorldPop,13,FALSE))</f>
        <v/>
      </c>
      <c r="M196" s="6" t="str">
        <f>IF(K196="","",VLOOKUP(A196,tabWorldPop,14,FALSE))</f>
        <v/>
      </c>
      <c r="N196" s="6" t="str">
        <f>IF(K196="","",VLOOKUP(A196,tabWorldPop,15,FALSE))</f>
        <v/>
      </c>
    </row>
    <row r="197">
      <c r="A197" s="3">
        <f>VLOOKUP(Life_expectancy.csv!A197,Base!$A$2:$B$235,2,FALSE)</f>
        <v>8</v>
      </c>
      <c r="B197" s="4">
        <v>2012.0</v>
      </c>
      <c r="C197" s="4">
        <f>VLOOKUP(VLOOKUP(A197,tabWorldPop,3,FALSE),Base!$D$2:$E$8,2,FALSE)</f>
        <v>1</v>
      </c>
      <c r="D197" s="4" t="s">
        <v>13</v>
      </c>
      <c r="E197" s="4" t="s">
        <v>489</v>
      </c>
      <c r="F197" s="5">
        <v>45872.0</v>
      </c>
      <c r="G197" s="4" t="s">
        <v>490</v>
      </c>
      <c r="H197" s="4">
        <v>1.5572753E7</v>
      </c>
      <c r="I197" s="5">
        <v>45909.0</v>
      </c>
      <c r="J197" s="6" t="str">
        <f>IF(OR(B197=2000, B197=2010, B197=2015),VLOOKUP(A197,tabWorldPop,IF(B197=2000,8,IF(B197=2010,7,6)),FALSE),"")</f>
        <v/>
      </c>
      <c r="K197" s="6" t="str">
        <f>IF(J197="","", VLOOKUP(A197,tabWorldPop,12,FALSE))</f>
        <v/>
      </c>
      <c r="L197" s="6" t="str">
        <f>IF(K197="","",VLOOKUP(A197,tabWorldPop,13,FALSE))</f>
        <v/>
      </c>
      <c r="M197" s="6" t="str">
        <f>IF(K197="","",VLOOKUP(A197,tabWorldPop,14,FALSE))</f>
        <v/>
      </c>
      <c r="N197" s="6" t="str">
        <f>IF(K197="","",VLOOKUP(A197,tabWorldPop,15,FALSE))</f>
        <v/>
      </c>
    </row>
    <row r="198">
      <c r="A198" s="3">
        <f>VLOOKUP(Life_expectancy.csv!A198,Base!$A$2:$B$235,2,FALSE)</f>
        <v>8</v>
      </c>
      <c r="B198" s="4">
        <v>2011.0</v>
      </c>
      <c r="C198" s="4">
        <f>VLOOKUP(VLOOKUP(A198,tabWorldPop,3,FALSE),Base!$D$2:$E$8,2,FALSE)</f>
        <v>1</v>
      </c>
      <c r="D198" s="4" t="s">
        <v>13</v>
      </c>
      <c r="E198" s="4" t="s">
        <v>491</v>
      </c>
      <c r="F198" s="4" t="s">
        <v>466</v>
      </c>
      <c r="G198" s="4" t="s">
        <v>492</v>
      </c>
      <c r="H198" s="4">
        <v>1.53911916E8</v>
      </c>
      <c r="I198" s="5">
        <v>45756.0</v>
      </c>
      <c r="J198" s="6" t="str">
        <f>IF(OR(B198=2000, B198=2010, B198=2015),VLOOKUP(A198,tabWorldPop,IF(B198=2000,8,IF(B198=2010,7,6)),FALSE),"")</f>
        <v/>
      </c>
      <c r="K198" s="6" t="str">
        <f>IF(J198="","", VLOOKUP(A198,tabWorldPop,12,FALSE))</f>
        <v/>
      </c>
      <c r="L198" s="6" t="str">
        <f>IF(K198="","",VLOOKUP(A198,tabWorldPop,13,FALSE))</f>
        <v/>
      </c>
      <c r="M198" s="6" t="str">
        <f>IF(K198="","",VLOOKUP(A198,tabWorldPop,14,FALSE))</f>
        <v/>
      </c>
      <c r="N198" s="6" t="str">
        <f>IF(K198="","",VLOOKUP(A198,tabWorldPop,15,FALSE))</f>
        <v/>
      </c>
    </row>
    <row r="199">
      <c r="A199" s="3">
        <f>VLOOKUP(Life_expectancy.csv!A199,Base!$A$2:$B$235,2,FALSE)</f>
        <v>8</v>
      </c>
      <c r="B199" s="4">
        <v>2010.0</v>
      </c>
      <c r="C199" s="4">
        <f>VLOOKUP(VLOOKUP(A199,tabWorldPop,3,FALSE),Base!$D$2:$E$8,2,FALSE)</f>
        <v>1</v>
      </c>
      <c r="D199" s="4" t="s">
        <v>13</v>
      </c>
      <c r="E199" s="4" t="s">
        <v>493</v>
      </c>
      <c r="F199" s="5">
        <v>45811.0</v>
      </c>
      <c r="G199" s="4" t="s">
        <v>494</v>
      </c>
      <c r="H199" s="4">
        <v>1.5214912E7</v>
      </c>
      <c r="I199" s="5">
        <v>45908.0</v>
      </c>
      <c r="J199" s="6">
        <f>IF(OR(B199=2000, B199=2010, B199=2015),VLOOKUP(A199,tabWorldPop,IF(B199=2000,8,IF(B199=2010,7,6)),FALSE),"")</f>
        <v>148391139</v>
      </c>
      <c r="K199" s="6">
        <f>IF(J199="","", VLOOKUP(A199,tabWorldPop,12,FALSE))</f>
        <v>147570</v>
      </c>
      <c r="L199" s="6" t="str">
        <f>IF(K199="","",VLOOKUP(A199,tabWorldPop,13,FALSE))</f>
        <v>1160.035</v>
      </c>
      <c r="M199" s="7">
        <f>IF(K199="","",VLOOKUP(A199,tabWorldPop,14,FALSE))</f>
        <v>-654513</v>
      </c>
      <c r="N199" s="6" t="str">
        <f>IF(K199="","",VLOOKUP(A199,tabWorldPop,15,FALSE))</f>
        <v>2.15</v>
      </c>
    </row>
    <row r="200">
      <c r="A200" s="3">
        <f>VLOOKUP(Life_expectancy.csv!A200,Base!$A$2:$B$235,2,FALSE)</f>
        <v>8</v>
      </c>
      <c r="B200" s="4">
        <v>2009.0</v>
      </c>
      <c r="C200" s="4">
        <f>VLOOKUP(VLOOKUP(A200,tabWorldPop,3,FALSE),Base!$D$2:$E$8,2,FALSE)</f>
        <v>1</v>
      </c>
      <c r="D200" s="4" t="s">
        <v>13</v>
      </c>
      <c r="E200" s="4" t="s">
        <v>495</v>
      </c>
      <c r="F200" s="4" t="s">
        <v>496</v>
      </c>
      <c r="G200" s="4" t="s">
        <v>497</v>
      </c>
      <c r="H200" s="4">
        <v>1545478.0</v>
      </c>
      <c r="I200" s="5">
        <v>45755.0</v>
      </c>
      <c r="J200" s="6" t="str">
        <f>IF(OR(B200=2000, B200=2010, B200=2015),VLOOKUP(A200,tabWorldPop,IF(B200=2000,8,IF(B200=2010,7,6)),FALSE),"")</f>
        <v/>
      </c>
      <c r="K200" s="6" t="str">
        <f>IF(J200="","", VLOOKUP(A200,tabWorldPop,12,FALSE))</f>
        <v/>
      </c>
      <c r="L200" s="6" t="str">
        <f>IF(K200="","",VLOOKUP(A200,tabWorldPop,13,FALSE))</f>
        <v/>
      </c>
      <c r="M200" s="6" t="str">
        <f>IF(K200="","",VLOOKUP(A200,tabWorldPop,14,FALSE))</f>
        <v/>
      </c>
      <c r="N200" s="6" t="str">
        <f>IF(K200="","",VLOOKUP(A200,tabWorldPop,15,FALSE))</f>
        <v/>
      </c>
    </row>
    <row r="201">
      <c r="A201" s="3">
        <f>VLOOKUP(Life_expectancy.csv!A201,Base!$A$2:$B$235,2,FALSE)</f>
        <v>8</v>
      </c>
      <c r="B201" s="4">
        <v>2008.0</v>
      </c>
      <c r="C201" s="4">
        <f>VLOOKUP(VLOOKUP(A201,tabWorldPop,3,FALSE),Base!$D$2:$E$8,2,FALSE)</f>
        <v>1</v>
      </c>
      <c r="D201" s="4" t="s">
        <v>13</v>
      </c>
      <c r="E201" s="4" t="s">
        <v>498</v>
      </c>
      <c r="F201" s="4" t="s">
        <v>499</v>
      </c>
      <c r="G201" s="4" t="s">
        <v>500</v>
      </c>
      <c r="H201" s="4">
        <v>1.4885814E7</v>
      </c>
      <c r="I201" s="5">
        <v>45816.0</v>
      </c>
      <c r="J201" s="6" t="str">
        <f>IF(OR(B201=2000, B201=2010, B201=2015),VLOOKUP(A201,tabWorldPop,IF(B201=2000,8,IF(B201=2010,7,6)),FALSE),"")</f>
        <v/>
      </c>
      <c r="K201" s="6" t="str">
        <f>IF(J201="","", VLOOKUP(A201,tabWorldPop,12,FALSE))</f>
        <v/>
      </c>
      <c r="L201" s="6" t="str">
        <f>IF(K201="","",VLOOKUP(A201,tabWorldPop,13,FALSE))</f>
        <v/>
      </c>
      <c r="M201" s="6" t="str">
        <f>IF(K201="","",VLOOKUP(A201,tabWorldPop,14,FALSE))</f>
        <v/>
      </c>
      <c r="N201" s="6" t="str">
        <f>IF(K201="","",VLOOKUP(A201,tabWorldPop,15,FALSE))</f>
        <v/>
      </c>
    </row>
    <row r="202">
      <c r="A202" s="3">
        <f>VLOOKUP(Life_expectancy.csv!A202,Base!$A$2:$B$235,2,FALSE)</f>
        <v>8</v>
      </c>
      <c r="B202" s="4">
        <v>2007.0</v>
      </c>
      <c r="C202" s="4">
        <f>VLOOKUP(VLOOKUP(A202,tabWorldPop,3,FALSE),Base!$D$2:$E$8,2,FALSE)</f>
        <v>1</v>
      </c>
      <c r="D202" s="4" t="s">
        <v>13</v>
      </c>
      <c r="E202" s="4" t="s">
        <v>501</v>
      </c>
      <c r="F202" s="5">
        <v>45871.0</v>
      </c>
      <c r="G202" s="4" t="s">
        <v>502</v>
      </c>
      <c r="H202" s="4">
        <v>1.47139191E8</v>
      </c>
      <c r="I202" s="5">
        <v>45816.0</v>
      </c>
      <c r="J202" s="6" t="str">
        <f>IF(OR(B202=2000, B202=2010, B202=2015),VLOOKUP(A202,tabWorldPop,IF(B202=2000,8,IF(B202=2010,7,6)),FALSE),"")</f>
        <v/>
      </c>
      <c r="K202" s="6" t="str">
        <f>IF(J202="","", VLOOKUP(A202,tabWorldPop,12,FALSE))</f>
        <v/>
      </c>
      <c r="L202" s="6" t="str">
        <f>IF(K202="","",VLOOKUP(A202,tabWorldPop,13,FALSE))</f>
        <v/>
      </c>
      <c r="M202" s="6" t="str">
        <f>IF(K202="","",VLOOKUP(A202,tabWorldPop,14,FALSE))</f>
        <v/>
      </c>
      <c r="N202" s="6" t="str">
        <f>IF(K202="","",VLOOKUP(A202,tabWorldPop,15,FALSE))</f>
        <v/>
      </c>
    </row>
    <row r="203">
      <c r="A203" s="3">
        <f>VLOOKUP(Life_expectancy.csv!A203,Base!$A$2:$B$235,2,FALSE)</f>
        <v>8</v>
      </c>
      <c r="B203" s="4">
        <v>2006.0</v>
      </c>
      <c r="C203" s="4">
        <f>VLOOKUP(VLOOKUP(A203,tabWorldPop,3,FALSE),Base!$D$2:$E$8,2,FALSE)</f>
        <v>1</v>
      </c>
      <c r="D203" s="4" t="s">
        <v>13</v>
      </c>
      <c r="E203" s="4" t="s">
        <v>503</v>
      </c>
      <c r="F203" s="5">
        <v>45871.0</v>
      </c>
      <c r="G203" s="4" t="s">
        <v>504</v>
      </c>
      <c r="H203" s="4">
        <v>1453684.0</v>
      </c>
      <c r="I203" s="5">
        <v>45755.0</v>
      </c>
      <c r="J203" s="6" t="str">
        <f>IF(OR(B203=2000, B203=2010, B203=2015),VLOOKUP(A203,tabWorldPop,IF(B203=2000,8,IF(B203=2010,7,6)),FALSE),"")</f>
        <v/>
      </c>
      <c r="K203" s="6" t="str">
        <f>IF(J203="","", VLOOKUP(A203,tabWorldPop,12,FALSE))</f>
        <v/>
      </c>
      <c r="L203" s="6" t="str">
        <f>IF(K203="","",VLOOKUP(A203,tabWorldPop,13,FALSE))</f>
        <v/>
      </c>
      <c r="M203" s="6" t="str">
        <f>IF(K203="","",VLOOKUP(A203,tabWorldPop,14,FALSE))</f>
        <v/>
      </c>
      <c r="N203" s="6" t="str">
        <f>IF(K203="","",VLOOKUP(A203,tabWorldPop,15,FALSE))</f>
        <v/>
      </c>
    </row>
    <row r="204">
      <c r="A204" s="3">
        <f>VLOOKUP(Life_expectancy.csv!A204,Base!$A$2:$B$235,2,FALSE)</f>
        <v>8</v>
      </c>
      <c r="B204" s="4">
        <v>2005.0</v>
      </c>
      <c r="C204" s="4">
        <f>VLOOKUP(VLOOKUP(A204,tabWorldPop,3,FALSE),Base!$D$2:$E$8,2,FALSE)</f>
        <v>1</v>
      </c>
      <c r="D204" s="4" t="s">
        <v>13</v>
      </c>
      <c r="E204" s="4" t="s">
        <v>505</v>
      </c>
      <c r="F204" s="4" t="s">
        <v>506</v>
      </c>
      <c r="G204" s="4" t="s">
        <v>507</v>
      </c>
      <c r="H204" s="4">
        <v>1.4343111E7</v>
      </c>
      <c r="I204" s="5">
        <v>45696.0</v>
      </c>
      <c r="J204" s="6" t="str">
        <f>IF(OR(B204=2000, B204=2010, B204=2015),VLOOKUP(A204,tabWorldPop,IF(B204=2000,8,IF(B204=2010,7,6)),FALSE),"")</f>
        <v/>
      </c>
      <c r="K204" s="6" t="str">
        <f>IF(J204="","", VLOOKUP(A204,tabWorldPop,12,FALSE))</f>
        <v/>
      </c>
      <c r="L204" s="6" t="str">
        <f>IF(K204="","",VLOOKUP(A204,tabWorldPop,13,FALSE))</f>
        <v/>
      </c>
      <c r="M204" s="6" t="str">
        <f>IF(K204="","",VLOOKUP(A204,tabWorldPop,14,FALSE))</f>
        <v/>
      </c>
      <c r="N204" s="6" t="str">
        <f>IF(K204="","",VLOOKUP(A204,tabWorldPop,15,FALSE))</f>
        <v/>
      </c>
    </row>
    <row r="205">
      <c r="A205" s="3">
        <f>VLOOKUP(Life_expectancy.csv!A205,Base!$A$2:$B$235,2,FALSE)</f>
        <v>8</v>
      </c>
      <c r="B205" s="4">
        <v>2004.0</v>
      </c>
      <c r="C205" s="4">
        <f>VLOOKUP(VLOOKUP(A205,tabWorldPop,3,FALSE),Base!$D$2:$E$8,2,FALSE)</f>
        <v>1</v>
      </c>
      <c r="D205" s="4" t="s">
        <v>13</v>
      </c>
      <c r="E205" s="4" t="s">
        <v>508</v>
      </c>
      <c r="F205" s="4" t="s">
        <v>509</v>
      </c>
      <c r="G205" s="4" t="s">
        <v>510</v>
      </c>
      <c r="H205" s="4">
        <v>1.4137489E7</v>
      </c>
      <c r="I205" s="5">
        <v>45665.0</v>
      </c>
      <c r="J205" s="6" t="str">
        <f>IF(OR(B205=2000, B205=2010, B205=2015),VLOOKUP(A205,tabWorldPop,IF(B205=2000,8,IF(B205=2010,7,6)),FALSE),"")</f>
        <v/>
      </c>
      <c r="K205" s="6" t="str">
        <f>IF(J205="","", VLOOKUP(A205,tabWorldPop,12,FALSE))</f>
        <v/>
      </c>
      <c r="L205" s="6" t="str">
        <f>IF(K205="","",VLOOKUP(A205,tabWorldPop,13,FALSE))</f>
        <v/>
      </c>
      <c r="M205" s="6" t="str">
        <f>IF(K205="","",VLOOKUP(A205,tabWorldPop,14,FALSE))</f>
        <v/>
      </c>
      <c r="N205" s="6" t="str">
        <f>IF(K205="","",VLOOKUP(A205,tabWorldPop,15,FALSE))</f>
        <v/>
      </c>
    </row>
    <row r="206">
      <c r="A206" s="3">
        <f>VLOOKUP(Life_expectancy.csv!A206,Base!$A$2:$B$235,2,FALSE)</f>
        <v>8</v>
      </c>
      <c r="B206" s="4">
        <v>2003.0</v>
      </c>
      <c r="C206" s="4">
        <f>VLOOKUP(VLOOKUP(A206,tabWorldPop,3,FALSE),Base!$D$2:$E$8,2,FALSE)</f>
        <v>1</v>
      </c>
      <c r="D206" s="4" t="s">
        <v>13</v>
      </c>
      <c r="E206" s="4" t="s">
        <v>511</v>
      </c>
      <c r="F206" s="4" t="s">
        <v>512</v>
      </c>
      <c r="G206" s="4" t="s">
        <v>513</v>
      </c>
      <c r="H206" s="4">
        <v>139191.0</v>
      </c>
      <c r="I206" s="5">
        <v>45907.0</v>
      </c>
      <c r="J206" s="6" t="str">
        <f>IF(OR(B206=2000, B206=2010, B206=2015),VLOOKUP(A206,tabWorldPop,IF(B206=2000,8,IF(B206=2010,7,6)),FALSE),"")</f>
        <v/>
      </c>
      <c r="K206" s="6" t="str">
        <f>IF(J206="","", VLOOKUP(A206,tabWorldPop,12,FALSE))</f>
        <v/>
      </c>
      <c r="L206" s="6" t="str">
        <f>IF(K206="","",VLOOKUP(A206,tabWorldPop,13,FALSE))</f>
        <v/>
      </c>
      <c r="M206" s="6" t="str">
        <f>IF(K206="","",VLOOKUP(A206,tabWorldPop,14,FALSE))</f>
        <v/>
      </c>
      <c r="N206" s="6" t="str">
        <f>IF(K206="","",VLOOKUP(A206,tabWorldPop,15,FALSE))</f>
        <v/>
      </c>
    </row>
    <row r="207">
      <c r="A207" s="3">
        <f>VLOOKUP(Life_expectancy.csv!A207,Base!$A$2:$B$235,2,FALSE)</f>
        <v>8</v>
      </c>
      <c r="B207" s="4">
        <v>2002.0</v>
      </c>
      <c r="C207" s="4">
        <f>VLOOKUP(VLOOKUP(A207,tabWorldPop,3,FALSE),Base!$D$2:$E$8,2,FALSE)</f>
        <v>1</v>
      </c>
      <c r="D207" s="4" t="s">
        <v>13</v>
      </c>
      <c r="E207" s="4" t="s">
        <v>514</v>
      </c>
      <c r="F207" s="4" t="s">
        <v>515</v>
      </c>
      <c r="G207" s="4" t="s">
        <v>516</v>
      </c>
      <c r="H207" s="4">
        <v>1366667.0</v>
      </c>
      <c r="I207" s="5">
        <v>45845.0</v>
      </c>
      <c r="J207" s="6" t="str">
        <f>IF(OR(B207=2000, B207=2010, B207=2015),VLOOKUP(A207,tabWorldPop,IF(B207=2000,8,IF(B207=2010,7,6)),FALSE),"")</f>
        <v/>
      </c>
      <c r="K207" s="6" t="str">
        <f>IF(J207="","", VLOOKUP(A207,tabWorldPop,12,FALSE))</f>
        <v/>
      </c>
      <c r="L207" s="6" t="str">
        <f>IF(K207="","",VLOOKUP(A207,tabWorldPop,13,FALSE))</f>
        <v/>
      </c>
      <c r="M207" s="6" t="str">
        <f>IF(K207="","",VLOOKUP(A207,tabWorldPop,14,FALSE))</f>
        <v/>
      </c>
      <c r="N207" s="6" t="str">
        <f>IF(K207="","",VLOOKUP(A207,tabWorldPop,15,FALSE))</f>
        <v/>
      </c>
    </row>
    <row r="208">
      <c r="A208" s="3">
        <f>VLOOKUP(Life_expectancy.csv!A208,Base!$A$2:$B$235,2,FALSE)</f>
        <v>8</v>
      </c>
      <c r="B208" s="4">
        <v>2001.0</v>
      </c>
      <c r="C208" s="4">
        <f>VLOOKUP(VLOOKUP(A208,tabWorldPop,3,FALSE),Base!$D$2:$E$8,2,FALSE)</f>
        <v>1</v>
      </c>
      <c r="D208" s="4" t="s">
        <v>13</v>
      </c>
      <c r="E208" s="4" t="s">
        <v>517</v>
      </c>
      <c r="F208" s="4" t="s">
        <v>518</v>
      </c>
      <c r="G208" s="4" t="s">
        <v>519</v>
      </c>
      <c r="H208" s="4">
        <v>1341716.0</v>
      </c>
      <c r="I208" s="5">
        <v>45784.0</v>
      </c>
      <c r="J208" s="6" t="str">
        <f>IF(OR(B208=2000, B208=2010, B208=2015),VLOOKUP(A208,tabWorldPop,IF(B208=2000,8,IF(B208=2010,7,6)),FALSE),"")</f>
        <v/>
      </c>
      <c r="K208" s="6" t="str">
        <f>IF(J208="","", VLOOKUP(A208,tabWorldPop,12,FALSE))</f>
        <v/>
      </c>
      <c r="L208" s="6" t="str">
        <f>IF(K208="","",VLOOKUP(A208,tabWorldPop,13,FALSE))</f>
        <v/>
      </c>
      <c r="M208" s="6" t="str">
        <f>IF(K208="","",VLOOKUP(A208,tabWorldPop,14,FALSE))</f>
        <v/>
      </c>
      <c r="N208" s="6" t="str">
        <f>IF(K208="","",VLOOKUP(A208,tabWorldPop,15,FALSE))</f>
        <v/>
      </c>
    </row>
    <row r="209">
      <c r="A209" s="3">
        <f>VLOOKUP(Life_expectancy.csv!A209,Base!$A$2:$B$235,2,FALSE)</f>
        <v>8</v>
      </c>
      <c r="B209" s="4">
        <v>2000.0</v>
      </c>
      <c r="C209" s="4">
        <f>VLOOKUP(VLOOKUP(A209,tabWorldPop,3,FALSE),Base!$D$2:$E$8,2,FALSE)</f>
        <v>1</v>
      </c>
      <c r="D209" s="4" t="s">
        <v>13</v>
      </c>
      <c r="E209" s="4" t="s">
        <v>520</v>
      </c>
      <c r="F209" s="4" t="s">
        <v>521</v>
      </c>
      <c r="G209" s="4" t="s">
        <v>522</v>
      </c>
      <c r="H209" s="4">
        <v>1.31581243E8</v>
      </c>
      <c r="I209" s="5">
        <v>45723.0</v>
      </c>
      <c r="J209" s="6">
        <f>IF(OR(B209=2000, B209=2010, B209=2015),VLOOKUP(A209,tabWorldPop,IF(B209=2000,8,IF(B209=2010,7,6)),FALSE),"")</f>
        <v>129193327</v>
      </c>
      <c r="K209" s="6">
        <f>IF(J209="","", VLOOKUP(A209,tabWorldPop,12,FALSE))</f>
        <v>147570</v>
      </c>
      <c r="L209" s="6" t="str">
        <f>IF(K209="","",VLOOKUP(A209,tabWorldPop,13,FALSE))</f>
        <v>1160.035</v>
      </c>
      <c r="M209" s="7">
        <f>IF(K209="","",VLOOKUP(A209,tabWorldPop,14,FALSE))</f>
        <v>-654513</v>
      </c>
      <c r="N209" s="6" t="str">
        <f>IF(K209="","",VLOOKUP(A209,tabWorldPop,15,FALSE))</f>
        <v>2.15</v>
      </c>
    </row>
    <row r="210">
      <c r="A210" s="3">
        <f>VLOOKUP(Life_expectancy.csv!A210,Base!$A$2:$B$235,2,FALSE)</f>
        <v>186</v>
      </c>
      <c r="B210" s="4">
        <v>2015.0</v>
      </c>
      <c r="C210" s="4">
        <f>VLOOKUP(VLOOKUP(A210,tabWorldPop,3,FALSE),Base!$D$2:$E$8,2,FALSE)</f>
        <v>6</v>
      </c>
      <c r="D210" s="4" t="s">
        <v>13</v>
      </c>
      <c r="E210" s="4">
        <v>0.0</v>
      </c>
      <c r="F210" s="10"/>
      <c r="G210" s="4" t="s">
        <v>523</v>
      </c>
      <c r="H210" s="10"/>
      <c r="I210" s="5">
        <v>45731.0</v>
      </c>
      <c r="J210" s="6">
        <f>IF(OR(B210=2000, B210=2010, B210=2015),VLOOKUP(A210,tabWorldPop,IF(B210=2000,8,IF(B210=2010,7,6)),FALSE),"")</f>
        <v>278083</v>
      </c>
      <c r="K210" s="6">
        <f>IF(J210="","", VLOOKUP(A210,tabWorldPop,12,FALSE))</f>
        <v>430</v>
      </c>
      <c r="L210" s="6" t="str">
        <f>IF(K210="","",VLOOKUP(A210,tabWorldPop,13,FALSE))</f>
        <v>654.9651</v>
      </c>
      <c r="M210" s="7">
        <f>IF(K210="","",VLOOKUP(A210,tabWorldPop,14,FALSE))</f>
        <v>42005</v>
      </c>
      <c r="N210" s="6">
        <f>IF(K210="","",VLOOKUP(A210,tabWorldPop,15,FALSE))</f>
        <v>0</v>
      </c>
    </row>
    <row r="211">
      <c r="A211" s="3">
        <f>VLOOKUP(Life_expectancy.csv!A211,Base!$A$2:$B$235,2,FALSE)</f>
        <v>186</v>
      </c>
      <c r="B211" s="4">
        <v>2014.0</v>
      </c>
      <c r="C211" s="4">
        <f>VLOOKUP(VLOOKUP(A211,tabWorldPop,3,FALSE),Base!$D$2:$E$8,2,FALSE)</f>
        <v>6</v>
      </c>
      <c r="D211" s="4" t="s">
        <v>13</v>
      </c>
      <c r="E211" s="4" t="s">
        <v>524</v>
      </c>
      <c r="F211" s="4" t="s">
        <v>525</v>
      </c>
      <c r="G211" s="4" t="s">
        <v>526</v>
      </c>
      <c r="H211" s="10"/>
      <c r="I211" s="5">
        <v>45731.0</v>
      </c>
      <c r="J211" s="6" t="str">
        <f>IF(OR(B211=2000, B211=2010, B211=2015),VLOOKUP(A211,tabWorldPop,IF(B211=2000,8,IF(B211=2010,7,6)),FALSE),"")</f>
        <v/>
      </c>
      <c r="K211" s="6" t="str">
        <f>IF(J211="","", VLOOKUP(A211,tabWorldPop,12,FALSE))</f>
        <v/>
      </c>
      <c r="L211" s="6" t="str">
        <f>IF(K211="","",VLOOKUP(A211,tabWorldPop,13,FALSE))</f>
        <v/>
      </c>
      <c r="M211" s="6" t="str">
        <f>IF(K211="","",VLOOKUP(A211,tabWorldPop,14,FALSE))</f>
        <v/>
      </c>
      <c r="N211" s="6" t="str">
        <f>IF(K211="","",VLOOKUP(A211,tabWorldPop,15,FALSE))</f>
        <v/>
      </c>
    </row>
    <row r="212">
      <c r="A212" s="3">
        <f>VLOOKUP(Life_expectancy.csv!A212,Base!$A$2:$B$235,2,FALSE)</f>
        <v>186</v>
      </c>
      <c r="B212" s="4">
        <v>2013.0</v>
      </c>
      <c r="C212" s="4">
        <f>VLOOKUP(VLOOKUP(A212,tabWorldPop,3,FALSE),Base!$D$2:$E$8,2,FALSE)</f>
        <v>6</v>
      </c>
      <c r="D212" s="4" t="s">
        <v>13</v>
      </c>
      <c r="E212" s="4" t="s">
        <v>527</v>
      </c>
      <c r="F212" s="4" t="s">
        <v>528</v>
      </c>
      <c r="G212" s="4" t="s">
        <v>529</v>
      </c>
      <c r="H212" s="10"/>
      <c r="I212" s="5">
        <v>45731.0</v>
      </c>
      <c r="J212" s="6" t="str">
        <f>IF(OR(B212=2000, B212=2010, B212=2015),VLOOKUP(A212,tabWorldPop,IF(B212=2000,8,IF(B212=2010,7,6)),FALSE),"")</f>
        <v/>
      </c>
      <c r="K212" s="6" t="str">
        <f>IF(J212="","", VLOOKUP(A212,tabWorldPop,12,FALSE))</f>
        <v/>
      </c>
      <c r="L212" s="6" t="str">
        <f>IF(K212="","",VLOOKUP(A212,tabWorldPop,13,FALSE))</f>
        <v/>
      </c>
      <c r="M212" s="6" t="str">
        <f>IF(K212="","",VLOOKUP(A212,tabWorldPop,14,FALSE))</f>
        <v/>
      </c>
      <c r="N212" s="6" t="str">
        <f>IF(K212="","",VLOOKUP(A212,tabWorldPop,15,FALSE))</f>
        <v/>
      </c>
    </row>
    <row r="213">
      <c r="A213" s="3">
        <f>VLOOKUP(Life_expectancy.csv!A213,Base!$A$2:$B$235,2,FALSE)</f>
        <v>186</v>
      </c>
      <c r="B213" s="4">
        <v>2012.0</v>
      </c>
      <c r="C213" s="4">
        <f>VLOOKUP(VLOOKUP(A213,tabWorldPop,3,FALSE),Base!$D$2:$E$8,2,FALSE)</f>
        <v>6</v>
      </c>
      <c r="D213" s="4" t="s">
        <v>13</v>
      </c>
      <c r="E213" s="4" t="s">
        <v>530</v>
      </c>
      <c r="F213" s="4" t="s">
        <v>41</v>
      </c>
      <c r="G213" s="4" t="s">
        <v>531</v>
      </c>
      <c r="H213" s="10"/>
      <c r="I213" s="5">
        <v>45731.0</v>
      </c>
      <c r="J213" s="6" t="str">
        <f>IF(OR(B213=2000, B213=2010, B213=2015),VLOOKUP(A213,tabWorldPop,IF(B213=2000,8,IF(B213=2010,7,6)),FALSE),"")</f>
        <v/>
      </c>
      <c r="K213" s="6" t="str">
        <f>IF(J213="","", VLOOKUP(A213,tabWorldPop,12,FALSE))</f>
        <v/>
      </c>
      <c r="L213" s="6" t="str">
        <f>IF(K213="","",VLOOKUP(A213,tabWorldPop,13,FALSE))</f>
        <v/>
      </c>
      <c r="M213" s="6" t="str">
        <f>IF(K213="","",VLOOKUP(A213,tabWorldPop,14,FALSE))</f>
        <v/>
      </c>
      <c r="N213" s="6" t="str">
        <f>IF(K213="","",VLOOKUP(A213,tabWorldPop,15,FALSE))</f>
        <v/>
      </c>
    </row>
    <row r="214">
      <c r="A214" s="3">
        <f>VLOOKUP(Life_expectancy.csv!A214,Base!$A$2:$B$235,2,FALSE)</f>
        <v>186</v>
      </c>
      <c r="B214" s="4">
        <v>2011.0</v>
      </c>
      <c r="C214" s="4">
        <f>VLOOKUP(VLOOKUP(A214,tabWorldPop,3,FALSE),Base!$D$2:$E$8,2,FALSE)</f>
        <v>6</v>
      </c>
      <c r="D214" s="4" t="s">
        <v>13</v>
      </c>
      <c r="E214" s="4" t="s">
        <v>532</v>
      </c>
      <c r="F214" s="4" t="s">
        <v>533</v>
      </c>
      <c r="G214" s="4" t="s">
        <v>534</v>
      </c>
      <c r="H214" s="10"/>
      <c r="I214" s="5">
        <v>45792.0</v>
      </c>
      <c r="J214" s="6" t="str">
        <f>IF(OR(B214=2000, B214=2010, B214=2015),VLOOKUP(A214,tabWorldPop,IF(B214=2000,8,IF(B214=2010,7,6)),FALSE),"")</f>
        <v/>
      </c>
      <c r="K214" s="6" t="str">
        <f>IF(J214="","", VLOOKUP(A214,tabWorldPop,12,FALSE))</f>
        <v/>
      </c>
      <c r="L214" s="6" t="str">
        <f>IF(K214="","",VLOOKUP(A214,tabWorldPop,13,FALSE))</f>
        <v/>
      </c>
      <c r="M214" s="6" t="str">
        <f>IF(K214="","",VLOOKUP(A214,tabWorldPop,14,FALSE))</f>
        <v/>
      </c>
      <c r="N214" s="6" t="str">
        <f>IF(K214="","",VLOOKUP(A214,tabWorldPop,15,FALSE))</f>
        <v/>
      </c>
    </row>
    <row r="215">
      <c r="A215" s="3">
        <f>VLOOKUP(Life_expectancy.csv!A215,Base!$A$2:$B$235,2,FALSE)</f>
        <v>186</v>
      </c>
      <c r="B215" s="4">
        <v>2010.0</v>
      </c>
      <c r="C215" s="4">
        <f>VLOOKUP(VLOOKUP(A215,tabWorldPop,3,FALSE),Base!$D$2:$E$8,2,FALSE)</f>
        <v>6</v>
      </c>
      <c r="D215" s="4" t="s">
        <v>13</v>
      </c>
      <c r="E215" s="4" t="s">
        <v>535</v>
      </c>
      <c r="F215" s="4" t="s">
        <v>415</v>
      </c>
      <c r="G215" s="4" t="s">
        <v>536</v>
      </c>
      <c r="H215" s="10"/>
      <c r="I215" s="5">
        <v>45884.0</v>
      </c>
      <c r="J215" s="6">
        <f>IF(OR(B215=2000, B215=2010, B215=2015),VLOOKUP(A215,tabWorldPop,IF(B215=2000,8,IF(B215=2010,7,6)),FALSE),"")</f>
        <v>274711</v>
      </c>
      <c r="K215" s="6">
        <f>IF(J215="","", VLOOKUP(A215,tabWorldPop,12,FALSE))</f>
        <v>430</v>
      </c>
      <c r="L215" s="6" t="str">
        <f>IF(K215="","",VLOOKUP(A215,tabWorldPop,13,FALSE))</f>
        <v>654.9651</v>
      </c>
      <c r="M215" s="7">
        <f>IF(K215="","",VLOOKUP(A215,tabWorldPop,14,FALSE))</f>
        <v>42005</v>
      </c>
      <c r="N215" s="6">
        <f>IF(K215="","",VLOOKUP(A215,tabWorldPop,15,FALSE))</f>
        <v>0</v>
      </c>
    </row>
    <row r="216">
      <c r="A216" s="3">
        <f>VLOOKUP(Life_expectancy.csv!A216,Base!$A$2:$B$235,2,FALSE)</f>
        <v>186</v>
      </c>
      <c r="B216" s="4">
        <v>2009.0</v>
      </c>
      <c r="C216" s="4">
        <f>VLOOKUP(VLOOKUP(A216,tabWorldPop,3,FALSE),Base!$D$2:$E$8,2,FALSE)</f>
        <v>6</v>
      </c>
      <c r="D216" s="4" t="s">
        <v>13</v>
      </c>
      <c r="E216" s="4" t="s">
        <v>537</v>
      </c>
      <c r="F216" s="4" t="s">
        <v>538</v>
      </c>
      <c r="G216" s="4" t="s">
        <v>539</v>
      </c>
      <c r="H216" s="10"/>
      <c r="I216" s="5">
        <v>45792.0</v>
      </c>
      <c r="J216" s="6" t="str">
        <f>IF(OR(B216=2000, B216=2010, B216=2015),VLOOKUP(A216,tabWorldPop,IF(B216=2000,8,IF(B216=2010,7,6)),FALSE),"")</f>
        <v/>
      </c>
      <c r="K216" s="6" t="str">
        <f>IF(J216="","", VLOOKUP(A216,tabWorldPop,12,FALSE))</f>
        <v/>
      </c>
      <c r="L216" s="6" t="str">
        <f>IF(K216="","",VLOOKUP(A216,tabWorldPop,13,FALSE))</f>
        <v/>
      </c>
      <c r="M216" s="6" t="str">
        <f>IF(K216="","",VLOOKUP(A216,tabWorldPop,14,FALSE))</f>
        <v/>
      </c>
      <c r="N216" s="6" t="str">
        <f>IF(K216="","",VLOOKUP(A216,tabWorldPop,15,FALSE))</f>
        <v/>
      </c>
    </row>
    <row r="217">
      <c r="A217" s="3">
        <f>VLOOKUP(Life_expectancy.csv!A217,Base!$A$2:$B$235,2,FALSE)</f>
        <v>186</v>
      </c>
      <c r="B217" s="4">
        <v>2008.0</v>
      </c>
      <c r="C217" s="4">
        <f>VLOOKUP(VLOOKUP(A217,tabWorldPop,3,FALSE),Base!$D$2:$E$8,2,FALSE)</f>
        <v>6</v>
      </c>
      <c r="D217" s="4" t="s">
        <v>13</v>
      </c>
      <c r="E217" s="4" t="s">
        <v>540</v>
      </c>
      <c r="F217" s="5">
        <v>45663.0</v>
      </c>
      <c r="G217" s="4" t="s">
        <v>541</v>
      </c>
      <c r="H217" s="10"/>
      <c r="I217" s="5">
        <v>45731.0</v>
      </c>
      <c r="J217" s="6" t="str">
        <f>IF(OR(B217=2000, B217=2010, B217=2015),VLOOKUP(A217,tabWorldPop,IF(B217=2000,8,IF(B217=2010,7,6)),FALSE),"")</f>
        <v/>
      </c>
      <c r="K217" s="6" t="str">
        <f>IF(J217="","", VLOOKUP(A217,tabWorldPop,12,FALSE))</f>
        <v/>
      </c>
      <c r="L217" s="6" t="str">
        <f>IF(K217="","",VLOOKUP(A217,tabWorldPop,13,FALSE))</f>
        <v/>
      </c>
      <c r="M217" s="6" t="str">
        <f>IF(K217="","",VLOOKUP(A217,tabWorldPop,14,FALSE))</f>
        <v/>
      </c>
      <c r="N217" s="6" t="str">
        <f>IF(K217="","",VLOOKUP(A217,tabWorldPop,15,FALSE))</f>
        <v/>
      </c>
    </row>
    <row r="218">
      <c r="A218" s="3">
        <f>VLOOKUP(Life_expectancy.csv!A218,Base!$A$2:$B$235,2,FALSE)</f>
        <v>186</v>
      </c>
      <c r="B218" s="4">
        <v>2007.0</v>
      </c>
      <c r="C218" s="4">
        <f>VLOOKUP(VLOOKUP(A218,tabWorldPop,3,FALSE),Base!$D$2:$E$8,2,FALSE)</f>
        <v>6</v>
      </c>
      <c r="D218" s="4" t="s">
        <v>13</v>
      </c>
      <c r="E218" s="4" t="s">
        <v>542</v>
      </c>
      <c r="F218" s="4" t="s">
        <v>543</v>
      </c>
      <c r="G218" s="4" t="s">
        <v>544</v>
      </c>
      <c r="H218" s="10"/>
      <c r="I218" s="4">
        <v>15.0</v>
      </c>
      <c r="J218" s="6" t="str">
        <f>IF(OR(B218=2000, B218=2010, B218=2015),VLOOKUP(A218,tabWorldPop,IF(B218=2000,8,IF(B218=2010,7,6)),FALSE),"")</f>
        <v/>
      </c>
      <c r="K218" s="6" t="str">
        <f>IF(J218="","", VLOOKUP(A218,tabWorldPop,12,FALSE))</f>
        <v/>
      </c>
      <c r="L218" s="6" t="str">
        <f>IF(K218="","",VLOOKUP(A218,tabWorldPop,13,FALSE))</f>
        <v/>
      </c>
      <c r="M218" s="6" t="str">
        <f>IF(K218="","",VLOOKUP(A218,tabWorldPop,14,FALSE))</f>
        <v/>
      </c>
      <c r="N218" s="6" t="str">
        <f>IF(K218="","",VLOOKUP(A218,tabWorldPop,15,FALSE))</f>
        <v/>
      </c>
    </row>
    <row r="219">
      <c r="A219" s="3">
        <f>VLOOKUP(Life_expectancy.csv!A219,Base!$A$2:$B$235,2,FALSE)</f>
        <v>186</v>
      </c>
      <c r="B219" s="4">
        <v>2006.0</v>
      </c>
      <c r="C219" s="4">
        <f>VLOOKUP(VLOOKUP(A219,tabWorldPop,3,FALSE),Base!$D$2:$E$8,2,FALSE)</f>
        <v>6</v>
      </c>
      <c r="D219" s="4" t="s">
        <v>13</v>
      </c>
      <c r="E219" s="4" t="s">
        <v>545</v>
      </c>
      <c r="F219" s="4" t="s">
        <v>546</v>
      </c>
      <c r="G219" s="4" t="s">
        <v>547</v>
      </c>
      <c r="H219" s="10"/>
      <c r="I219" s="5">
        <v>45883.0</v>
      </c>
      <c r="J219" s="6" t="str">
        <f>IF(OR(B219=2000, B219=2010, B219=2015),VLOOKUP(A219,tabWorldPop,IF(B219=2000,8,IF(B219=2010,7,6)),FALSE),"")</f>
        <v/>
      </c>
      <c r="K219" s="6" t="str">
        <f>IF(J219="","", VLOOKUP(A219,tabWorldPop,12,FALSE))</f>
        <v/>
      </c>
      <c r="L219" s="6" t="str">
        <f>IF(K219="","",VLOOKUP(A219,tabWorldPop,13,FALSE))</f>
        <v/>
      </c>
      <c r="M219" s="6" t="str">
        <f>IF(K219="","",VLOOKUP(A219,tabWorldPop,14,FALSE))</f>
        <v/>
      </c>
      <c r="N219" s="6" t="str">
        <f>IF(K219="","",VLOOKUP(A219,tabWorldPop,15,FALSE))</f>
        <v/>
      </c>
    </row>
    <row r="220">
      <c r="A220" s="3">
        <f>VLOOKUP(Life_expectancy.csv!A220,Base!$A$2:$B$235,2,FALSE)</f>
        <v>186</v>
      </c>
      <c r="B220" s="4">
        <v>2005.0</v>
      </c>
      <c r="C220" s="4">
        <f>VLOOKUP(VLOOKUP(A220,tabWorldPop,3,FALSE),Base!$D$2:$E$8,2,FALSE)</f>
        <v>6</v>
      </c>
      <c r="D220" s="4" t="s">
        <v>13</v>
      </c>
      <c r="E220" s="4" t="s">
        <v>548</v>
      </c>
      <c r="F220" s="4" t="s">
        <v>180</v>
      </c>
      <c r="G220" s="4" t="s">
        <v>549</v>
      </c>
      <c r="H220" s="10"/>
      <c r="I220" s="5">
        <v>45822.0</v>
      </c>
      <c r="J220" s="6" t="str">
        <f>IF(OR(B220=2000, B220=2010, B220=2015),VLOOKUP(A220,tabWorldPop,IF(B220=2000,8,IF(B220=2010,7,6)),FALSE),"")</f>
        <v/>
      </c>
      <c r="K220" s="6" t="str">
        <f>IF(J220="","", VLOOKUP(A220,tabWorldPop,12,FALSE))</f>
        <v/>
      </c>
      <c r="L220" s="6" t="str">
        <f>IF(K220="","",VLOOKUP(A220,tabWorldPop,13,FALSE))</f>
        <v/>
      </c>
      <c r="M220" s="6" t="str">
        <f>IF(K220="","",VLOOKUP(A220,tabWorldPop,14,FALSE))</f>
        <v/>
      </c>
      <c r="N220" s="6" t="str">
        <f>IF(K220="","",VLOOKUP(A220,tabWorldPop,15,FALSE))</f>
        <v/>
      </c>
    </row>
    <row r="221">
      <c r="A221" s="3">
        <f>VLOOKUP(Life_expectancy.csv!A221,Base!$A$2:$B$235,2,FALSE)</f>
        <v>186</v>
      </c>
      <c r="B221" s="4">
        <v>2004.0</v>
      </c>
      <c r="C221" s="4">
        <f>VLOOKUP(VLOOKUP(A221,tabWorldPop,3,FALSE),Base!$D$2:$E$8,2,FALSE)</f>
        <v>6</v>
      </c>
      <c r="D221" s="4" t="s">
        <v>13</v>
      </c>
      <c r="E221" s="4" t="s">
        <v>550</v>
      </c>
      <c r="F221" s="4" t="s">
        <v>70</v>
      </c>
      <c r="G221" s="4" t="s">
        <v>551</v>
      </c>
      <c r="H221" s="10"/>
      <c r="I221" s="5">
        <v>45761.0</v>
      </c>
      <c r="J221" s="6" t="str">
        <f>IF(OR(B221=2000, B221=2010, B221=2015),VLOOKUP(A221,tabWorldPop,IF(B221=2000,8,IF(B221=2010,7,6)),FALSE),"")</f>
        <v/>
      </c>
      <c r="K221" s="6" t="str">
        <f>IF(J221="","", VLOOKUP(A221,tabWorldPop,12,FALSE))</f>
        <v/>
      </c>
      <c r="L221" s="6" t="str">
        <f>IF(K221="","",VLOOKUP(A221,tabWorldPop,13,FALSE))</f>
        <v/>
      </c>
      <c r="M221" s="6" t="str">
        <f>IF(K221="","",VLOOKUP(A221,tabWorldPop,14,FALSE))</f>
        <v/>
      </c>
      <c r="N221" s="6" t="str">
        <f>IF(K221="","",VLOOKUP(A221,tabWorldPop,15,FALSE))</f>
        <v/>
      </c>
    </row>
    <row r="222">
      <c r="A222" s="3">
        <f>VLOOKUP(Life_expectancy.csv!A222,Base!$A$2:$B$235,2,FALSE)</f>
        <v>186</v>
      </c>
      <c r="B222" s="4">
        <v>2003.0</v>
      </c>
      <c r="C222" s="4">
        <f>VLOOKUP(VLOOKUP(A222,tabWorldPop,3,FALSE),Base!$D$2:$E$8,2,FALSE)</f>
        <v>6</v>
      </c>
      <c r="D222" s="4" t="s">
        <v>13</v>
      </c>
      <c r="E222" s="4" t="s">
        <v>552</v>
      </c>
      <c r="F222" s="4" t="s">
        <v>553</v>
      </c>
      <c r="G222" s="4" t="s">
        <v>554</v>
      </c>
      <c r="H222" s="10"/>
      <c r="I222" s="5">
        <v>45702.0</v>
      </c>
      <c r="J222" s="6" t="str">
        <f>IF(OR(B222=2000, B222=2010, B222=2015),VLOOKUP(A222,tabWorldPop,IF(B222=2000,8,IF(B222=2010,7,6)),FALSE),"")</f>
        <v/>
      </c>
      <c r="K222" s="6" t="str">
        <f>IF(J222="","", VLOOKUP(A222,tabWorldPop,12,FALSE))</f>
        <v/>
      </c>
      <c r="L222" s="6" t="str">
        <f>IF(K222="","",VLOOKUP(A222,tabWorldPop,13,FALSE))</f>
        <v/>
      </c>
      <c r="M222" s="6" t="str">
        <f>IF(K222="","",VLOOKUP(A222,tabWorldPop,14,FALSE))</f>
        <v/>
      </c>
      <c r="N222" s="6" t="str">
        <f>IF(K222="","",VLOOKUP(A222,tabWorldPop,15,FALSE))</f>
        <v/>
      </c>
    </row>
    <row r="223">
      <c r="A223" s="3">
        <f>VLOOKUP(Life_expectancy.csv!A223,Base!$A$2:$B$235,2,FALSE)</f>
        <v>186</v>
      </c>
      <c r="B223" s="4">
        <v>2002.0</v>
      </c>
      <c r="C223" s="4">
        <f>VLOOKUP(VLOOKUP(A223,tabWorldPop,3,FALSE),Base!$D$2:$E$8,2,FALSE)</f>
        <v>6</v>
      </c>
      <c r="D223" s="4" t="s">
        <v>13</v>
      </c>
      <c r="E223" s="4" t="s">
        <v>555</v>
      </c>
      <c r="F223" s="4" t="s">
        <v>556</v>
      </c>
      <c r="G223" s="4" t="s">
        <v>557</v>
      </c>
      <c r="H223" s="10"/>
      <c r="I223" s="4">
        <v>14.0</v>
      </c>
      <c r="J223" s="6" t="str">
        <f>IF(OR(B223=2000, B223=2010, B223=2015),VLOOKUP(A223,tabWorldPop,IF(B223=2000,8,IF(B223=2010,7,6)),FALSE),"")</f>
        <v/>
      </c>
      <c r="K223" s="6" t="str">
        <f>IF(J223="","", VLOOKUP(A223,tabWorldPop,12,FALSE))</f>
        <v/>
      </c>
      <c r="L223" s="6" t="str">
        <f>IF(K223="","",VLOOKUP(A223,tabWorldPop,13,FALSE))</f>
        <v/>
      </c>
      <c r="M223" s="6" t="str">
        <f>IF(K223="","",VLOOKUP(A223,tabWorldPop,14,FALSE))</f>
        <v/>
      </c>
      <c r="N223" s="6" t="str">
        <f>IF(K223="","",VLOOKUP(A223,tabWorldPop,15,FALSE))</f>
        <v/>
      </c>
    </row>
    <row r="224">
      <c r="A224" s="3">
        <f>VLOOKUP(Life_expectancy.csv!A224,Base!$A$2:$B$235,2,FALSE)</f>
        <v>186</v>
      </c>
      <c r="B224" s="4">
        <v>2001.0</v>
      </c>
      <c r="C224" s="4">
        <f>VLOOKUP(VLOOKUP(A224,tabWorldPop,3,FALSE),Base!$D$2:$E$8,2,FALSE)</f>
        <v>6</v>
      </c>
      <c r="D224" s="4" t="s">
        <v>13</v>
      </c>
      <c r="E224" s="4" t="s">
        <v>558</v>
      </c>
      <c r="F224" s="4" t="s">
        <v>559</v>
      </c>
      <c r="G224" s="4" t="s">
        <v>560</v>
      </c>
      <c r="H224" s="10"/>
      <c r="I224" s="4">
        <v>14.0</v>
      </c>
      <c r="J224" s="6" t="str">
        <f>IF(OR(B224=2000, B224=2010, B224=2015),VLOOKUP(A224,tabWorldPop,IF(B224=2000,8,IF(B224=2010,7,6)),FALSE),"")</f>
        <v/>
      </c>
      <c r="K224" s="6" t="str">
        <f>IF(J224="","", VLOOKUP(A224,tabWorldPop,12,FALSE))</f>
        <v/>
      </c>
      <c r="L224" s="6" t="str">
        <f>IF(K224="","",VLOOKUP(A224,tabWorldPop,13,FALSE))</f>
        <v/>
      </c>
      <c r="M224" s="6" t="str">
        <f>IF(K224="","",VLOOKUP(A224,tabWorldPop,14,FALSE))</f>
        <v/>
      </c>
      <c r="N224" s="6" t="str">
        <f>IF(K224="","",VLOOKUP(A224,tabWorldPop,15,FALSE))</f>
        <v/>
      </c>
    </row>
    <row r="225">
      <c r="A225" s="3">
        <f>VLOOKUP(Life_expectancy.csv!A225,Base!$A$2:$B$235,2,FALSE)</f>
        <v>186</v>
      </c>
      <c r="B225" s="4">
        <v>2000.0</v>
      </c>
      <c r="C225" s="4">
        <f>VLOOKUP(VLOOKUP(A225,tabWorldPop,3,FALSE),Base!$D$2:$E$8,2,FALSE)</f>
        <v>6</v>
      </c>
      <c r="D225" s="4" t="s">
        <v>13</v>
      </c>
      <c r="E225" s="4" t="s">
        <v>561</v>
      </c>
      <c r="F225" s="4" t="s">
        <v>562</v>
      </c>
      <c r="G225" s="4" t="s">
        <v>563</v>
      </c>
      <c r="H225" s="10"/>
      <c r="I225" s="4">
        <v>14.0</v>
      </c>
      <c r="J225" s="6">
        <f>IF(OR(B225=2000, B225=2010, B225=2015),VLOOKUP(A225,tabWorldPop,IF(B225=2000,8,IF(B225=2010,7,6)),FALSE),"")</f>
        <v>264657</v>
      </c>
      <c r="K225" s="6">
        <f>IF(J225="","", VLOOKUP(A225,tabWorldPop,12,FALSE))</f>
        <v>430</v>
      </c>
      <c r="L225" s="6" t="str">
        <f>IF(K225="","",VLOOKUP(A225,tabWorldPop,13,FALSE))</f>
        <v>654.9651</v>
      </c>
      <c r="M225" s="7">
        <f>IF(K225="","",VLOOKUP(A225,tabWorldPop,14,FALSE))</f>
        <v>42005</v>
      </c>
      <c r="N225" s="6">
        <f>IF(K225="","",VLOOKUP(A225,tabWorldPop,15,FALSE))</f>
        <v>0</v>
      </c>
    </row>
    <row r="226">
      <c r="A226" s="3">
        <f>VLOOKUP(Life_expectancy.csv!A226,Base!$A$2:$B$235,2,FALSE)</f>
        <v>96</v>
      </c>
      <c r="B226" s="4">
        <v>2015.0</v>
      </c>
      <c r="C226" s="4">
        <f>VLOOKUP(VLOOKUP(A226,tabWorldPop,3,FALSE),Base!$D$2:$E$8,2,FALSE)</f>
        <v>2</v>
      </c>
      <c r="D226" s="4" t="s">
        <v>13</v>
      </c>
      <c r="E226" s="4">
        <v>0.0</v>
      </c>
      <c r="F226" s="10"/>
      <c r="G226" s="4" t="s">
        <v>564</v>
      </c>
      <c r="H226" s="4">
        <v>9489616.0</v>
      </c>
      <c r="I226" s="5">
        <v>45823.0</v>
      </c>
      <c r="J226" s="6">
        <f>IF(OR(B226=2000, B226=2010, B226=2015),VLOOKUP(A226,tabWorldPop,IF(B226=2000,8,IF(B226=2010,7,6)),FALSE),"")</f>
        <v>9700609</v>
      </c>
      <c r="K226" s="6">
        <f>IF(J226="","", VLOOKUP(A226,tabWorldPop,12,FALSE))</f>
        <v>207600</v>
      </c>
      <c r="L226" s="6" t="str">
        <f>IF(K226="","",VLOOKUP(A226,tabWorldPop,13,FALSE))</f>
        <v>45.9295</v>
      </c>
      <c r="M226" s="6" t="str">
        <f>IF(K226="","",VLOOKUP(A226,tabWorldPop,14,FALSE))</f>
        <v>0.9955</v>
      </c>
      <c r="N226" s="6" t="str">
        <f>IF(K226="","",VLOOKUP(A226,tabWorldPop,15,FALSE))</f>
        <v>0.12</v>
      </c>
    </row>
    <row r="227">
      <c r="A227" s="3">
        <f>VLOOKUP(Life_expectancy.csv!A227,Base!$A$2:$B$235,2,FALSE)</f>
        <v>96</v>
      </c>
      <c r="B227" s="4">
        <v>2014.0</v>
      </c>
      <c r="C227" s="4">
        <f>VLOOKUP(VLOOKUP(A227,tabWorldPop,3,FALSE),Base!$D$2:$E$8,2,FALSE)</f>
        <v>2</v>
      </c>
      <c r="D227" s="4" t="s">
        <v>13</v>
      </c>
      <c r="E227" s="4" t="s">
        <v>565</v>
      </c>
      <c r="F227" s="4" t="s">
        <v>566</v>
      </c>
      <c r="G227" s="4" t="s">
        <v>567</v>
      </c>
      <c r="H227" s="4">
        <v>9474511.0</v>
      </c>
      <c r="I227" s="5">
        <v>45853.0</v>
      </c>
      <c r="J227" s="6" t="str">
        <f>IF(OR(B227=2000, B227=2010, B227=2015),VLOOKUP(A227,tabWorldPop,IF(B227=2000,8,IF(B227=2010,7,6)),FALSE),"")</f>
        <v/>
      </c>
      <c r="K227" s="6" t="str">
        <f>IF(J227="","", VLOOKUP(A227,tabWorldPop,12,FALSE))</f>
        <v/>
      </c>
      <c r="L227" s="6" t="str">
        <f>IF(K227="","",VLOOKUP(A227,tabWorldPop,13,FALSE))</f>
        <v/>
      </c>
      <c r="M227" s="6" t="str">
        <f>IF(K227="","",VLOOKUP(A227,tabWorldPop,14,FALSE))</f>
        <v/>
      </c>
      <c r="N227" s="6" t="str">
        <f>IF(K227="","",VLOOKUP(A227,tabWorldPop,15,FALSE))</f>
        <v/>
      </c>
    </row>
    <row r="228">
      <c r="A228" s="3">
        <f>VLOOKUP(Life_expectancy.csv!A228,Base!$A$2:$B$235,2,FALSE)</f>
        <v>96</v>
      </c>
      <c r="B228" s="4">
        <v>2013.0</v>
      </c>
      <c r="C228" s="4">
        <f>VLOOKUP(VLOOKUP(A228,tabWorldPop,3,FALSE),Base!$D$2:$E$8,2,FALSE)</f>
        <v>2</v>
      </c>
      <c r="D228" s="4" t="s">
        <v>13</v>
      </c>
      <c r="E228" s="4" t="s">
        <v>568</v>
      </c>
      <c r="F228" s="5">
        <v>45844.0</v>
      </c>
      <c r="G228" s="4" t="s">
        <v>569</v>
      </c>
      <c r="H228" s="4">
        <v>9465997.0</v>
      </c>
      <c r="I228" s="5">
        <v>45853.0</v>
      </c>
      <c r="J228" s="6" t="str">
        <f>IF(OR(B228=2000, B228=2010, B228=2015),VLOOKUP(A228,tabWorldPop,IF(B228=2000,8,IF(B228=2010,7,6)),FALSE),"")</f>
        <v/>
      </c>
      <c r="K228" s="6" t="str">
        <f>IF(J228="","", VLOOKUP(A228,tabWorldPop,12,FALSE))</f>
        <v/>
      </c>
      <c r="L228" s="6" t="str">
        <f>IF(K228="","",VLOOKUP(A228,tabWorldPop,13,FALSE))</f>
        <v/>
      </c>
      <c r="M228" s="6" t="str">
        <f>IF(K228="","",VLOOKUP(A228,tabWorldPop,14,FALSE))</f>
        <v/>
      </c>
      <c r="N228" s="6" t="str">
        <f>IF(K228="","",VLOOKUP(A228,tabWorldPop,15,FALSE))</f>
        <v/>
      </c>
    </row>
    <row r="229">
      <c r="A229" s="3">
        <f>VLOOKUP(Life_expectancy.csv!A229,Base!$A$2:$B$235,2,FALSE)</f>
        <v>96</v>
      </c>
      <c r="B229" s="4">
        <v>2012.0</v>
      </c>
      <c r="C229" s="4">
        <f>VLOOKUP(VLOOKUP(A229,tabWorldPop,3,FALSE),Base!$D$2:$E$8,2,FALSE)</f>
        <v>2</v>
      </c>
      <c r="D229" s="4" t="s">
        <v>13</v>
      </c>
      <c r="E229" s="4" t="s">
        <v>570</v>
      </c>
      <c r="F229" s="5">
        <v>45662.0</v>
      </c>
      <c r="G229" s="4" t="s">
        <v>571</v>
      </c>
      <c r="H229" s="4">
        <v>9464495.0</v>
      </c>
      <c r="I229" s="5">
        <v>45823.0</v>
      </c>
      <c r="J229" s="6" t="str">
        <f>IF(OR(B229=2000, B229=2010, B229=2015),VLOOKUP(A229,tabWorldPop,IF(B229=2000,8,IF(B229=2010,7,6)),FALSE),"")</f>
        <v/>
      </c>
      <c r="K229" s="6" t="str">
        <f>IF(J229="","", VLOOKUP(A229,tabWorldPop,12,FALSE))</f>
        <v/>
      </c>
      <c r="L229" s="6" t="str">
        <f>IF(K229="","",VLOOKUP(A229,tabWorldPop,13,FALSE))</f>
        <v/>
      </c>
      <c r="M229" s="6" t="str">
        <f>IF(K229="","",VLOOKUP(A229,tabWorldPop,14,FALSE))</f>
        <v/>
      </c>
      <c r="N229" s="6" t="str">
        <f>IF(K229="","",VLOOKUP(A229,tabWorldPop,15,FALSE))</f>
        <v/>
      </c>
    </row>
    <row r="230">
      <c r="A230" s="3">
        <f>VLOOKUP(Life_expectancy.csv!A230,Base!$A$2:$B$235,2,FALSE)</f>
        <v>96</v>
      </c>
      <c r="B230" s="4">
        <v>2011.0</v>
      </c>
      <c r="C230" s="4">
        <f>VLOOKUP(VLOOKUP(A230,tabWorldPop,3,FALSE),Base!$D$2:$E$8,2,FALSE)</f>
        <v>2</v>
      </c>
      <c r="D230" s="4" t="s">
        <v>13</v>
      </c>
      <c r="E230" s="4" t="s">
        <v>572</v>
      </c>
      <c r="F230" s="4" t="s">
        <v>573</v>
      </c>
      <c r="G230" s="4" t="s">
        <v>574</v>
      </c>
      <c r="H230" s="4">
        <v>9473172.0</v>
      </c>
      <c r="I230" s="5">
        <v>45792.0</v>
      </c>
      <c r="J230" s="6" t="str">
        <f>IF(OR(B230=2000, B230=2010, B230=2015),VLOOKUP(A230,tabWorldPop,IF(B230=2000,8,IF(B230=2010,7,6)),FALSE),"")</f>
        <v/>
      </c>
      <c r="K230" s="6" t="str">
        <f>IF(J230="","", VLOOKUP(A230,tabWorldPop,12,FALSE))</f>
        <v/>
      </c>
      <c r="L230" s="6" t="str">
        <f>IF(K230="","",VLOOKUP(A230,tabWorldPop,13,FALSE))</f>
        <v/>
      </c>
      <c r="M230" s="6" t="str">
        <f>IF(K230="","",VLOOKUP(A230,tabWorldPop,14,FALSE))</f>
        <v/>
      </c>
      <c r="N230" s="6" t="str">
        <f>IF(K230="","",VLOOKUP(A230,tabWorldPop,15,FALSE))</f>
        <v/>
      </c>
    </row>
    <row r="231">
      <c r="A231" s="3">
        <f>VLOOKUP(Life_expectancy.csv!A231,Base!$A$2:$B$235,2,FALSE)</f>
        <v>96</v>
      </c>
      <c r="B231" s="4">
        <v>2010.0</v>
      </c>
      <c r="C231" s="4">
        <f>VLOOKUP(VLOOKUP(A231,tabWorldPop,3,FALSE),Base!$D$2:$E$8,2,FALSE)</f>
        <v>2</v>
      </c>
      <c r="D231" s="4" t="s">
        <v>13</v>
      </c>
      <c r="E231" s="4" t="s">
        <v>575</v>
      </c>
      <c r="F231" s="4" t="s">
        <v>576</v>
      </c>
      <c r="G231" s="4" t="s">
        <v>577</v>
      </c>
      <c r="H231" s="4">
        <v>949583.0</v>
      </c>
      <c r="I231" s="5">
        <v>45792.0</v>
      </c>
      <c r="J231" s="6">
        <f>IF(OR(B231=2000, B231=2010, B231=2015),VLOOKUP(A231,tabWorldPop,IF(B231=2000,8,IF(B231=2010,7,6)),FALSE),"")</f>
        <v>9731427</v>
      </c>
      <c r="K231" s="6">
        <f>IF(J231="","", VLOOKUP(A231,tabWorldPop,12,FALSE))</f>
        <v>207600</v>
      </c>
      <c r="L231" s="6" t="str">
        <f>IF(K231="","",VLOOKUP(A231,tabWorldPop,13,FALSE))</f>
        <v>45.9295</v>
      </c>
      <c r="M231" s="6" t="str">
        <f>IF(K231="","",VLOOKUP(A231,tabWorldPop,14,FALSE))</f>
        <v>0.9955</v>
      </c>
      <c r="N231" s="6" t="str">
        <f>IF(K231="","",VLOOKUP(A231,tabWorldPop,15,FALSE))</f>
        <v>0.12</v>
      </c>
    </row>
    <row r="232">
      <c r="A232" s="3">
        <f>VLOOKUP(Life_expectancy.csv!A232,Base!$A$2:$B$235,2,FALSE)</f>
        <v>96</v>
      </c>
      <c r="B232" s="4">
        <v>2009.0</v>
      </c>
      <c r="C232" s="4">
        <f>VLOOKUP(VLOOKUP(A232,tabWorldPop,3,FALSE),Base!$D$2:$E$8,2,FALSE)</f>
        <v>2</v>
      </c>
      <c r="D232" s="4" t="s">
        <v>13</v>
      </c>
      <c r="E232" s="4" t="s">
        <v>578</v>
      </c>
      <c r="F232" s="5">
        <v>45906.0</v>
      </c>
      <c r="G232" s="4" t="s">
        <v>579</v>
      </c>
      <c r="H232" s="4">
        <v>956765.0</v>
      </c>
      <c r="I232" s="5">
        <v>45762.0</v>
      </c>
      <c r="J232" s="6" t="str">
        <f>IF(OR(B232=2000, B232=2010, B232=2015),VLOOKUP(A232,tabWorldPop,IF(B232=2000,8,IF(B232=2010,7,6)),FALSE),"")</f>
        <v/>
      </c>
      <c r="K232" s="6" t="str">
        <f>IF(J232="","", VLOOKUP(A232,tabWorldPop,12,FALSE))</f>
        <v/>
      </c>
      <c r="L232" s="6" t="str">
        <f>IF(K232="","",VLOOKUP(A232,tabWorldPop,13,FALSE))</f>
        <v/>
      </c>
      <c r="M232" s="6" t="str">
        <f>IF(K232="","",VLOOKUP(A232,tabWorldPop,14,FALSE))</f>
        <v/>
      </c>
      <c r="N232" s="6" t="str">
        <f>IF(K232="","",VLOOKUP(A232,tabWorldPop,15,FALSE))</f>
        <v/>
      </c>
    </row>
    <row r="233">
      <c r="A233" s="3">
        <f>VLOOKUP(Life_expectancy.csv!A233,Base!$A$2:$B$235,2,FALSE)</f>
        <v>96</v>
      </c>
      <c r="B233" s="4">
        <v>2008.0</v>
      </c>
      <c r="C233" s="4">
        <f>VLOOKUP(VLOOKUP(A233,tabWorldPop,3,FALSE),Base!$D$2:$E$8,2,FALSE)</f>
        <v>2</v>
      </c>
      <c r="D233" s="4" t="s">
        <v>13</v>
      </c>
      <c r="E233" s="4" t="s">
        <v>580</v>
      </c>
      <c r="F233" s="4" t="s">
        <v>437</v>
      </c>
      <c r="G233" s="4" t="s">
        <v>581</v>
      </c>
      <c r="H233" s="4">
        <v>9527985.0</v>
      </c>
      <c r="I233" s="5">
        <v>45672.0</v>
      </c>
      <c r="J233" s="6" t="str">
        <f>IF(OR(B233=2000, B233=2010, B233=2015),VLOOKUP(A233,tabWorldPop,IF(B233=2000,8,IF(B233=2010,7,6)),FALSE),"")</f>
        <v/>
      </c>
      <c r="K233" s="6" t="str">
        <f>IF(J233="","", VLOOKUP(A233,tabWorldPop,12,FALSE))</f>
        <v/>
      </c>
      <c r="L233" s="6" t="str">
        <f>IF(K233="","",VLOOKUP(A233,tabWorldPop,13,FALSE))</f>
        <v/>
      </c>
      <c r="M233" s="6" t="str">
        <f>IF(K233="","",VLOOKUP(A233,tabWorldPop,14,FALSE))</f>
        <v/>
      </c>
      <c r="N233" s="6" t="str">
        <f>IF(K233="","",VLOOKUP(A233,tabWorldPop,15,FALSE))</f>
        <v/>
      </c>
    </row>
    <row r="234">
      <c r="A234" s="3">
        <f>VLOOKUP(Life_expectancy.csv!A234,Base!$A$2:$B$235,2,FALSE)</f>
        <v>96</v>
      </c>
      <c r="B234" s="4">
        <v>2007.0</v>
      </c>
      <c r="C234" s="4">
        <f>VLOOKUP(VLOOKUP(A234,tabWorldPop,3,FALSE),Base!$D$2:$E$8,2,FALSE)</f>
        <v>2</v>
      </c>
      <c r="D234" s="4" t="s">
        <v>13</v>
      </c>
      <c r="E234" s="4" t="s">
        <v>582</v>
      </c>
      <c r="F234" s="4" t="s">
        <v>583</v>
      </c>
      <c r="G234" s="4" t="s">
        <v>584</v>
      </c>
      <c r="H234" s="4">
        <v>956953.0</v>
      </c>
      <c r="I234" s="5">
        <v>45914.0</v>
      </c>
      <c r="J234" s="6" t="str">
        <f>IF(OR(B234=2000, B234=2010, B234=2015),VLOOKUP(A234,tabWorldPop,IF(B234=2000,8,IF(B234=2010,7,6)),FALSE),"")</f>
        <v/>
      </c>
      <c r="K234" s="6" t="str">
        <f>IF(J234="","", VLOOKUP(A234,tabWorldPop,12,FALSE))</f>
        <v/>
      </c>
      <c r="L234" s="6" t="str">
        <f>IF(K234="","",VLOOKUP(A234,tabWorldPop,13,FALSE))</f>
        <v/>
      </c>
      <c r="M234" s="6" t="str">
        <f>IF(K234="","",VLOOKUP(A234,tabWorldPop,14,FALSE))</f>
        <v/>
      </c>
      <c r="N234" s="6" t="str">
        <f>IF(K234="","",VLOOKUP(A234,tabWorldPop,15,FALSE))</f>
        <v/>
      </c>
    </row>
    <row r="235">
      <c r="A235" s="3">
        <f>VLOOKUP(Life_expectancy.csv!A235,Base!$A$2:$B$235,2,FALSE)</f>
        <v>96</v>
      </c>
      <c r="B235" s="4">
        <v>2006.0</v>
      </c>
      <c r="C235" s="4">
        <f>VLOOKUP(VLOOKUP(A235,tabWorldPop,3,FALSE),Base!$D$2:$E$8,2,FALSE)</f>
        <v>2</v>
      </c>
      <c r="D235" s="4" t="s">
        <v>13</v>
      </c>
      <c r="E235" s="4" t="s">
        <v>585</v>
      </c>
      <c r="F235" s="4" t="s">
        <v>586</v>
      </c>
      <c r="G235" s="4" t="s">
        <v>587</v>
      </c>
      <c r="H235" s="4">
        <v>964924.0</v>
      </c>
      <c r="I235" s="5">
        <v>45822.0</v>
      </c>
      <c r="J235" s="6" t="str">
        <f>IF(OR(B235=2000, B235=2010, B235=2015),VLOOKUP(A235,tabWorldPop,IF(B235=2000,8,IF(B235=2010,7,6)),FALSE),"")</f>
        <v/>
      </c>
      <c r="K235" s="6" t="str">
        <f>IF(J235="","", VLOOKUP(A235,tabWorldPop,12,FALSE))</f>
        <v/>
      </c>
      <c r="L235" s="6" t="str">
        <f>IF(K235="","",VLOOKUP(A235,tabWorldPop,13,FALSE))</f>
        <v/>
      </c>
      <c r="M235" s="6" t="str">
        <f>IF(K235="","",VLOOKUP(A235,tabWorldPop,14,FALSE))</f>
        <v/>
      </c>
      <c r="N235" s="6" t="str">
        <f>IF(K235="","",VLOOKUP(A235,tabWorldPop,15,FALSE))</f>
        <v/>
      </c>
    </row>
    <row r="236">
      <c r="A236" s="3">
        <f>VLOOKUP(Life_expectancy.csv!A236,Base!$A$2:$B$235,2,FALSE)</f>
        <v>96</v>
      </c>
      <c r="B236" s="4">
        <v>2005.0</v>
      </c>
      <c r="C236" s="4">
        <f>VLOOKUP(VLOOKUP(A236,tabWorldPop,3,FALSE),Base!$D$2:$E$8,2,FALSE)</f>
        <v>2</v>
      </c>
      <c r="D236" s="4" t="s">
        <v>13</v>
      </c>
      <c r="E236" s="4" t="s">
        <v>588</v>
      </c>
      <c r="F236" s="4" t="s">
        <v>589</v>
      </c>
      <c r="G236" s="4" t="s">
        <v>590</v>
      </c>
      <c r="H236" s="4">
        <v>9663915.0</v>
      </c>
      <c r="I236" s="5">
        <v>45761.0</v>
      </c>
      <c r="J236" s="6" t="str">
        <f>IF(OR(B236=2000, B236=2010, B236=2015),VLOOKUP(A236,tabWorldPop,IF(B236=2000,8,IF(B236=2010,7,6)),FALSE),"")</f>
        <v/>
      </c>
      <c r="K236" s="6" t="str">
        <f>IF(J236="","", VLOOKUP(A236,tabWorldPop,12,FALSE))</f>
        <v/>
      </c>
      <c r="L236" s="6" t="str">
        <f>IF(K236="","",VLOOKUP(A236,tabWorldPop,13,FALSE))</f>
        <v/>
      </c>
      <c r="M236" s="6" t="str">
        <f>IF(K236="","",VLOOKUP(A236,tabWorldPop,14,FALSE))</f>
        <v/>
      </c>
      <c r="N236" s="6" t="str">
        <f>IF(K236="","",VLOOKUP(A236,tabWorldPop,15,FALSE))</f>
        <v/>
      </c>
    </row>
    <row r="237">
      <c r="A237" s="3">
        <f>VLOOKUP(Life_expectancy.csv!A237,Base!$A$2:$B$235,2,FALSE)</f>
        <v>96</v>
      </c>
      <c r="B237" s="4">
        <v>2004.0</v>
      </c>
      <c r="C237" s="4">
        <f>VLOOKUP(VLOOKUP(A237,tabWorldPop,3,FALSE),Base!$D$2:$E$8,2,FALSE)</f>
        <v>2</v>
      </c>
      <c r="D237" s="4" t="s">
        <v>13</v>
      </c>
      <c r="E237" s="4" t="s">
        <v>591</v>
      </c>
      <c r="F237" s="4" t="s">
        <v>592</v>
      </c>
      <c r="G237" s="4" t="s">
        <v>593</v>
      </c>
      <c r="H237" s="4">
        <v>973146.0</v>
      </c>
      <c r="I237" s="5">
        <v>45671.0</v>
      </c>
      <c r="J237" s="6" t="str">
        <f>IF(OR(B237=2000, B237=2010, B237=2015),VLOOKUP(A237,tabWorldPop,IF(B237=2000,8,IF(B237=2010,7,6)),FALSE),"")</f>
        <v/>
      </c>
      <c r="K237" s="6" t="str">
        <f>IF(J237="","", VLOOKUP(A237,tabWorldPop,12,FALSE))</f>
        <v/>
      </c>
      <c r="L237" s="6" t="str">
        <f>IF(K237="","",VLOOKUP(A237,tabWorldPop,13,FALSE))</f>
        <v/>
      </c>
      <c r="M237" s="6" t="str">
        <f>IF(K237="","",VLOOKUP(A237,tabWorldPop,14,FALSE))</f>
        <v/>
      </c>
      <c r="N237" s="6" t="str">
        <f>IF(K237="","",VLOOKUP(A237,tabWorldPop,15,FALSE))</f>
        <v/>
      </c>
    </row>
    <row r="238">
      <c r="A238" s="3">
        <f>VLOOKUP(Life_expectancy.csv!A238,Base!$A$2:$B$235,2,FALSE)</f>
        <v>96</v>
      </c>
      <c r="B238" s="4">
        <v>2003.0</v>
      </c>
      <c r="C238" s="4">
        <f>VLOOKUP(VLOOKUP(A238,tabWorldPop,3,FALSE),Base!$D$2:$E$8,2,FALSE)</f>
        <v>2</v>
      </c>
      <c r="D238" s="4" t="s">
        <v>13</v>
      </c>
      <c r="E238" s="4" t="s">
        <v>594</v>
      </c>
      <c r="F238" s="4" t="s">
        <v>592</v>
      </c>
      <c r="G238" s="4" t="s">
        <v>595</v>
      </c>
      <c r="H238" s="4">
        <v>9796749.0</v>
      </c>
      <c r="I238" s="5">
        <v>45913.0</v>
      </c>
      <c r="J238" s="6" t="str">
        <f>IF(OR(B238=2000, B238=2010, B238=2015),VLOOKUP(A238,tabWorldPop,IF(B238=2000,8,IF(B238=2010,7,6)),FALSE),"")</f>
        <v/>
      </c>
      <c r="K238" s="6" t="str">
        <f>IF(J238="","", VLOOKUP(A238,tabWorldPop,12,FALSE))</f>
        <v/>
      </c>
      <c r="L238" s="6" t="str">
        <f>IF(K238="","",VLOOKUP(A238,tabWorldPop,13,FALSE))</f>
        <v/>
      </c>
      <c r="M238" s="6" t="str">
        <f>IF(K238="","",VLOOKUP(A238,tabWorldPop,14,FALSE))</f>
        <v/>
      </c>
      <c r="N238" s="6" t="str">
        <f>IF(K238="","",VLOOKUP(A238,tabWorldPop,15,FALSE))</f>
        <v/>
      </c>
    </row>
    <row r="239">
      <c r="A239" s="3">
        <f>VLOOKUP(Life_expectancy.csv!A239,Base!$A$2:$B$235,2,FALSE)</f>
        <v>96</v>
      </c>
      <c r="B239" s="4">
        <v>2002.0</v>
      </c>
      <c r="C239" s="4">
        <f>VLOOKUP(VLOOKUP(A239,tabWorldPop,3,FALSE),Base!$D$2:$E$8,2,FALSE)</f>
        <v>2</v>
      </c>
      <c r="D239" s="4" t="s">
        <v>13</v>
      </c>
      <c r="E239" s="4" t="s">
        <v>596</v>
      </c>
      <c r="F239" s="4" t="s">
        <v>597</v>
      </c>
      <c r="G239" s="4" t="s">
        <v>598</v>
      </c>
      <c r="H239" s="4">
        <v>9865548.0</v>
      </c>
      <c r="I239" s="5">
        <v>45821.0</v>
      </c>
      <c r="J239" s="6" t="str">
        <f>IF(OR(B239=2000, B239=2010, B239=2015),VLOOKUP(A239,tabWorldPop,IF(B239=2000,8,IF(B239=2010,7,6)),FALSE),"")</f>
        <v/>
      </c>
      <c r="K239" s="6" t="str">
        <f>IF(J239="","", VLOOKUP(A239,tabWorldPop,12,FALSE))</f>
        <v/>
      </c>
      <c r="L239" s="6" t="str">
        <f>IF(K239="","",VLOOKUP(A239,tabWorldPop,13,FALSE))</f>
        <v/>
      </c>
      <c r="M239" s="6" t="str">
        <f>IF(K239="","",VLOOKUP(A239,tabWorldPop,14,FALSE))</f>
        <v/>
      </c>
      <c r="N239" s="6" t="str">
        <f>IF(K239="","",VLOOKUP(A239,tabWorldPop,15,FALSE))</f>
        <v/>
      </c>
    </row>
    <row r="240">
      <c r="A240" s="3">
        <f>VLOOKUP(Life_expectancy.csv!A240,Base!$A$2:$B$235,2,FALSE)</f>
        <v>96</v>
      </c>
      <c r="B240" s="4">
        <v>2001.0</v>
      </c>
      <c r="C240" s="4">
        <f>VLOOKUP(VLOOKUP(A240,tabWorldPop,3,FALSE),Base!$D$2:$E$8,2,FALSE)</f>
        <v>2</v>
      </c>
      <c r="D240" s="4" t="s">
        <v>13</v>
      </c>
      <c r="E240" s="4" t="s">
        <v>599</v>
      </c>
      <c r="F240" s="4" t="s">
        <v>600</v>
      </c>
      <c r="G240" s="4" t="s">
        <v>601</v>
      </c>
      <c r="H240" s="4">
        <v>9928549.0</v>
      </c>
      <c r="I240" s="5">
        <v>45729.0</v>
      </c>
      <c r="J240" s="6" t="str">
        <f>IF(OR(B240=2000, B240=2010, B240=2015),VLOOKUP(A240,tabWorldPop,IF(B240=2000,8,IF(B240=2010,7,6)),FALSE),"")</f>
        <v/>
      </c>
      <c r="K240" s="6" t="str">
        <f>IF(J240="","", VLOOKUP(A240,tabWorldPop,12,FALSE))</f>
        <v/>
      </c>
      <c r="L240" s="6" t="str">
        <f>IF(K240="","",VLOOKUP(A240,tabWorldPop,13,FALSE))</f>
        <v/>
      </c>
      <c r="M240" s="6" t="str">
        <f>IF(K240="","",VLOOKUP(A240,tabWorldPop,14,FALSE))</f>
        <v/>
      </c>
      <c r="N240" s="6" t="str">
        <f>IF(K240="","",VLOOKUP(A240,tabWorldPop,15,FALSE))</f>
        <v/>
      </c>
    </row>
    <row r="241">
      <c r="A241" s="3">
        <f>VLOOKUP(Life_expectancy.csv!A241,Base!$A$2:$B$235,2,FALSE)</f>
        <v>96</v>
      </c>
      <c r="B241" s="4">
        <v>2000.0</v>
      </c>
      <c r="C241" s="4">
        <f>VLOOKUP(VLOOKUP(A241,tabWorldPop,3,FALSE),Base!$D$2:$E$8,2,FALSE)</f>
        <v>2</v>
      </c>
      <c r="D241" s="4" t="s">
        <v>13</v>
      </c>
      <c r="E241" s="4" t="s">
        <v>602</v>
      </c>
      <c r="F241" s="4" t="s">
        <v>603</v>
      </c>
      <c r="G241" s="4" t="s">
        <v>604</v>
      </c>
      <c r="H241" s="4">
        <v>997961.0</v>
      </c>
      <c r="I241" s="5">
        <v>45670.0</v>
      </c>
      <c r="J241" s="6">
        <f>IF(OR(B241=2000, B241=2010, B241=2015),VLOOKUP(A241,tabWorldPop,IF(B241=2000,8,IF(B241=2010,7,6)),FALSE),"")</f>
        <v>10256483</v>
      </c>
      <c r="K241" s="6">
        <f>IF(J241="","", VLOOKUP(A241,tabWorldPop,12,FALSE))</f>
        <v>207600</v>
      </c>
      <c r="L241" s="6" t="str">
        <f>IF(K241="","",VLOOKUP(A241,tabWorldPop,13,FALSE))</f>
        <v>45.9295</v>
      </c>
      <c r="M241" s="6" t="str">
        <f>IF(K241="","",VLOOKUP(A241,tabWorldPop,14,FALSE))</f>
        <v>0.9955</v>
      </c>
      <c r="N241" s="6" t="str">
        <f>IF(K241="","",VLOOKUP(A241,tabWorldPop,15,FALSE))</f>
        <v>0.12</v>
      </c>
    </row>
    <row r="242">
      <c r="A242" s="3">
        <f>VLOOKUP(Life_expectancy.csv!A242,Base!$A$2:$B$235,2,FALSE)</f>
        <v>81</v>
      </c>
      <c r="B242" s="4">
        <v>2015.0</v>
      </c>
      <c r="C242" s="4">
        <f>VLOOKUP(VLOOKUP(A242,tabWorldPop,3,FALSE),Base!$D$2:$E$8,2,FALSE)</f>
        <v>2</v>
      </c>
      <c r="D242" s="4" t="s">
        <v>314</v>
      </c>
      <c r="E242" s="4">
        <v>0.0</v>
      </c>
      <c r="F242" s="10"/>
      <c r="G242" s="4" t="s">
        <v>605</v>
      </c>
      <c r="H242" s="4">
        <v>1.1274196E7</v>
      </c>
      <c r="I242" s="5">
        <v>45824.0</v>
      </c>
      <c r="J242" s="6">
        <f>IF(OR(B242=2000, B242=2010, B242=2015),VLOOKUP(A242,tabWorldPop,IF(B242=2000,8,IF(B242=2010,7,6)),FALSE),"")</f>
        <v>11248303</v>
      </c>
      <c r="K242" s="6">
        <f>IF(J242="","", VLOOKUP(A242,tabWorldPop,12,FALSE))</f>
        <v>30528</v>
      </c>
      <c r="L242" s="6" t="str">
        <f>IF(K242="","",VLOOKUP(A242,tabWorldPop,13,FALSE))</f>
        <v>381.8111</v>
      </c>
      <c r="M242" s="7">
        <f>IF(K242="","",VLOOKUP(A242,tabWorldPop,14,FALSE))</f>
        <v>13881</v>
      </c>
      <c r="N242" s="6" t="str">
        <f>IF(K242="","",VLOOKUP(A242,tabWorldPop,15,FALSE))</f>
        <v>0.15</v>
      </c>
    </row>
    <row r="243">
      <c r="A243" s="3">
        <f>VLOOKUP(Life_expectancy.csv!A243,Base!$A$2:$B$235,2,FALSE)</f>
        <v>81</v>
      </c>
      <c r="B243" s="4">
        <v>2014.0</v>
      </c>
      <c r="C243" s="4">
        <f>VLOOKUP(VLOOKUP(A243,tabWorldPop,3,FALSE),Base!$D$2:$E$8,2,FALSE)</f>
        <v>2</v>
      </c>
      <c r="D243" s="4" t="s">
        <v>314</v>
      </c>
      <c r="E243" s="4" t="s">
        <v>606</v>
      </c>
      <c r="F243" s="4" t="s">
        <v>607</v>
      </c>
      <c r="G243" s="4" t="s">
        <v>608</v>
      </c>
      <c r="H243" s="4">
        <v>112957.0</v>
      </c>
      <c r="I243" s="5">
        <v>45732.0</v>
      </c>
      <c r="J243" s="6" t="str">
        <f>IF(OR(B243=2000, B243=2010, B243=2015),VLOOKUP(A243,tabWorldPop,IF(B243=2000,8,IF(B243=2010,7,6)),FALSE),"")</f>
        <v/>
      </c>
      <c r="K243" s="6" t="str">
        <f>IF(J243="","", VLOOKUP(A243,tabWorldPop,12,FALSE))</f>
        <v/>
      </c>
      <c r="L243" s="6" t="str">
        <f>IF(K243="","",VLOOKUP(A243,tabWorldPop,13,FALSE))</f>
        <v/>
      </c>
      <c r="M243" s="6" t="str">
        <f>IF(K243="","",VLOOKUP(A243,tabWorldPop,14,FALSE))</f>
        <v/>
      </c>
      <c r="N243" s="6" t="str">
        <f>IF(K243="","",VLOOKUP(A243,tabWorldPop,15,FALSE))</f>
        <v/>
      </c>
    </row>
    <row r="244">
      <c r="A244" s="3">
        <f>VLOOKUP(Life_expectancy.csv!A244,Base!$A$2:$B$235,2,FALSE)</f>
        <v>81</v>
      </c>
      <c r="B244" s="4">
        <v>2013.0</v>
      </c>
      <c r="C244" s="4">
        <f>VLOOKUP(VLOOKUP(A244,tabWorldPop,3,FALSE),Base!$D$2:$E$8,2,FALSE)</f>
        <v>2</v>
      </c>
      <c r="D244" s="4" t="s">
        <v>314</v>
      </c>
      <c r="E244" s="4" t="s">
        <v>609</v>
      </c>
      <c r="F244" s="4" t="s">
        <v>610</v>
      </c>
      <c r="G244" s="4" t="s">
        <v>611</v>
      </c>
      <c r="H244" s="4">
        <v>1.1182817E7</v>
      </c>
      <c r="I244" s="5">
        <v>45732.0</v>
      </c>
      <c r="J244" s="6" t="str">
        <f>IF(OR(B244=2000, B244=2010, B244=2015),VLOOKUP(A244,tabWorldPop,IF(B244=2000,8,IF(B244=2010,7,6)),FALSE),"")</f>
        <v/>
      </c>
      <c r="K244" s="6" t="str">
        <f>IF(J244="","", VLOOKUP(A244,tabWorldPop,12,FALSE))</f>
        <v/>
      </c>
      <c r="L244" s="6" t="str">
        <f>IF(K244="","",VLOOKUP(A244,tabWorldPop,13,FALSE))</f>
        <v/>
      </c>
      <c r="M244" s="6" t="str">
        <f>IF(K244="","",VLOOKUP(A244,tabWorldPop,14,FALSE))</f>
        <v/>
      </c>
      <c r="N244" s="6" t="str">
        <f>IF(K244="","",VLOOKUP(A244,tabWorldPop,15,FALSE))</f>
        <v/>
      </c>
    </row>
    <row r="245">
      <c r="A245" s="3">
        <f>VLOOKUP(Life_expectancy.csv!A245,Base!$A$2:$B$235,2,FALSE)</f>
        <v>81</v>
      </c>
      <c r="B245" s="4">
        <v>2012.0</v>
      </c>
      <c r="C245" s="4">
        <f>VLOOKUP(VLOOKUP(A245,tabWorldPop,3,FALSE),Base!$D$2:$E$8,2,FALSE)</f>
        <v>2</v>
      </c>
      <c r="D245" s="4" t="s">
        <v>314</v>
      </c>
      <c r="E245" s="4" t="s">
        <v>612</v>
      </c>
      <c r="F245" s="4" t="s">
        <v>613</v>
      </c>
      <c r="G245" s="4" t="s">
        <v>614</v>
      </c>
      <c r="H245" s="4">
        <v>1.1128246E7</v>
      </c>
      <c r="I245" s="5">
        <v>45704.0</v>
      </c>
      <c r="J245" s="6" t="str">
        <f>IF(OR(B245=2000, B245=2010, B245=2015),VLOOKUP(A245,tabWorldPop,IF(B245=2000,8,IF(B245=2010,7,6)),FALSE),"")</f>
        <v/>
      </c>
      <c r="K245" s="6" t="str">
        <f>IF(J245="","", VLOOKUP(A245,tabWorldPop,12,FALSE))</f>
        <v/>
      </c>
      <c r="L245" s="6" t="str">
        <f>IF(K245="","",VLOOKUP(A245,tabWorldPop,13,FALSE))</f>
        <v/>
      </c>
      <c r="M245" s="6" t="str">
        <f>IF(K245="","",VLOOKUP(A245,tabWorldPop,14,FALSE))</f>
        <v/>
      </c>
      <c r="N245" s="6" t="str">
        <f>IF(K245="","",VLOOKUP(A245,tabWorldPop,15,FALSE))</f>
        <v/>
      </c>
    </row>
    <row r="246">
      <c r="A246" s="3">
        <f>VLOOKUP(Life_expectancy.csv!A246,Base!$A$2:$B$235,2,FALSE)</f>
        <v>81</v>
      </c>
      <c r="B246" s="4">
        <v>2011.0</v>
      </c>
      <c r="C246" s="4">
        <f>VLOOKUP(VLOOKUP(A246,tabWorldPop,3,FALSE),Base!$D$2:$E$8,2,FALSE)</f>
        <v>2</v>
      </c>
      <c r="D246" s="4" t="s">
        <v>314</v>
      </c>
      <c r="E246" s="4" t="s">
        <v>615</v>
      </c>
      <c r="F246" s="4" t="s">
        <v>616</v>
      </c>
      <c r="G246" s="4" t="s">
        <v>617</v>
      </c>
      <c r="H246" s="4">
        <v>1147744.0</v>
      </c>
      <c r="I246" s="5">
        <v>45673.0</v>
      </c>
      <c r="J246" s="6" t="str">
        <f>IF(OR(B246=2000, B246=2010, B246=2015),VLOOKUP(A246,tabWorldPop,IF(B246=2000,8,IF(B246=2010,7,6)),FALSE),"")</f>
        <v/>
      </c>
      <c r="K246" s="6" t="str">
        <f>IF(J246="","", VLOOKUP(A246,tabWorldPop,12,FALSE))</f>
        <v/>
      </c>
      <c r="L246" s="6" t="str">
        <f>IF(K246="","",VLOOKUP(A246,tabWorldPop,13,FALSE))</f>
        <v/>
      </c>
      <c r="M246" s="6" t="str">
        <f>IF(K246="","",VLOOKUP(A246,tabWorldPop,14,FALSE))</f>
        <v/>
      </c>
      <c r="N246" s="6" t="str">
        <f>IF(K246="","",VLOOKUP(A246,tabWorldPop,15,FALSE))</f>
        <v/>
      </c>
    </row>
    <row r="247">
      <c r="A247" s="3">
        <f>VLOOKUP(Life_expectancy.csv!A247,Base!$A$2:$B$235,2,FALSE)</f>
        <v>81</v>
      </c>
      <c r="B247" s="4">
        <v>2010.0</v>
      </c>
      <c r="C247" s="4">
        <f>VLOOKUP(VLOOKUP(A247,tabWorldPop,3,FALSE),Base!$D$2:$E$8,2,FALSE)</f>
        <v>2</v>
      </c>
      <c r="D247" s="4" t="s">
        <v>314</v>
      </c>
      <c r="E247" s="4" t="s">
        <v>618</v>
      </c>
      <c r="F247" s="4" t="s">
        <v>619</v>
      </c>
      <c r="G247" s="4" t="s">
        <v>620</v>
      </c>
      <c r="H247" s="4">
        <v>1895586.0</v>
      </c>
      <c r="I247" s="5">
        <v>45915.0</v>
      </c>
      <c r="J247" s="6">
        <f>IF(OR(B247=2000, B247=2010, B247=2015),VLOOKUP(A247,tabWorldPop,IF(B247=2000,8,IF(B247=2010,7,6)),FALSE),"")</f>
        <v>10877947</v>
      </c>
      <c r="K247" s="6">
        <f>IF(J247="","", VLOOKUP(A247,tabWorldPop,12,FALSE))</f>
        <v>30528</v>
      </c>
      <c r="L247" s="6" t="str">
        <f>IF(K247="","",VLOOKUP(A247,tabWorldPop,13,FALSE))</f>
        <v>381.8111</v>
      </c>
      <c r="M247" s="7">
        <f>IF(K247="","",VLOOKUP(A247,tabWorldPop,14,FALSE))</f>
        <v>13881</v>
      </c>
      <c r="N247" s="6" t="str">
        <f>IF(K247="","",VLOOKUP(A247,tabWorldPop,15,FALSE))</f>
        <v>0.15</v>
      </c>
    </row>
    <row r="248">
      <c r="A248" s="3">
        <f>VLOOKUP(Life_expectancy.csv!A248,Base!$A$2:$B$235,2,FALSE)</f>
        <v>81</v>
      </c>
      <c r="B248" s="4">
        <v>2009.0</v>
      </c>
      <c r="C248" s="4">
        <f>VLOOKUP(VLOOKUP(A248,tabWorldPop,3,FALSE),Base!$D$2:$E$8,2,FALSE)</f>
        <v>2</v>
      </c>
      <c r="D248" s="4" t="s">
        <v>314</v>
      </c>
      <c r="E248" s="4" t="s">
        <v>621</v>
      </c>
      <c r="F248" s="4" t="s">
        <v>622</v>
      </c>
      <c r="G248" s="4" t="s">
        <v>623</v>
      </c>
      <c r="H248" s="4">
        <v>1796493.0</v>
      </c>
      <c r="I248" s="5">
        <v>45884.0</v>
      </c>
      <c r="J248" s="6" t="str">
        <f>IF(OR(B248=2000, B248=2010, B248=2015),VLOOKUP(A248,tabWorldPop,IF(B248=2000,8,IF(B248=2010,7,6)),FALSE),"")</f>
        <v/>
      </c>
      <c r="K248" s="6" t="str">
        <f>IF(J248="","", VLOOKUP(A248,tabWorldPop,12,FALSE))</f>
        <v/>
      </c>
      <c r="L248" s="6" t="str">
        <f>IF(K248="","",VLOOKUP(A248,tabWorldPop,13,FALSE))</f>
        <v/>
      </c>
      <c r="M248" s="6" t="str">
        <f>IF(K248="","",VLOOKUP(A248,tabWorldPop,14,FALSE))</f>
        <v/>
      </c>
      <c r="N248" s="6" t="str">
        <f>IF(K248="","",VLOOKUP(A248,tabWorldPop,15,FALSE))</f>
        <v/>
      </c>
    </row>
    <row r="249">
      <c r="A249" s="3">
        <f>VLOOKUP(Life_expectancy.csv!A249,Base!$A$2:$B$235,2,FALSE)</f>
        <v>81</v>
      </c>
      <c r="B249" s="4">
        <v>2008.0</v>
      </c>
      <c r="C249" s="4">
        <f>VLOOKUP(VLOOKUP(A249,tabWorldPop,3,FALSE),Base!$D$2:$E$8,2,FALSE)</f>
        <v>2</v>
      </c>
      <c r="D249" s="4" t="s">
        <v>314</v>
      </c>
      <c r="E249" s="4" t="s">
        <v>624</v>
      </c>
      <c r="F249" s="5">
        <v>45817.0</v>
      </c>
      <c r="G249" s="4" t="s">
        <v>625</v>
      </c>
      <c r="H249" s="4">
        <v>179973.0</v>
      </c>
      <c r="I249" s="5">
        <v>45884.0</v>
      </c>
      <c r="J249" s="6" t="str">
        <f>IF(OR(B249=2000, B249=2010, B249=2015),VLOOKUP(A249,tabWorldPop,IF(B249=2000,8,IF(B249=2010,7,6)),FALSE),"")</f>
        <v/>
      </c>
      <c r="K249" s="6" t="str">
        <f>IF(J249="","", VLOOKUP(A249,tabWorldPop,12,FALSE))</f>
        <v/>
      </c>
      <c r="L249" s="6" t="str">
        <f>IF(K249="","",VLOOKUP(A249,tabWorldPop,13,FALSE))</f>
        <v/>
      </c>
      <c r="M249" s="6" t="str">
        <f>IF(K249="","",VLOOKUP(A249,tabWorldPop,14,FALSE))</f>
        <v/>
      </c>
      <c r="N249" s="6" t="str">
        <f>IF(K249="","",VLOOKUP(A249,tabWorldPop,15,FALSE))</f>
        <v/>
      </c>
    </row>
    <row r="250">
      <c r="A250" s="3">
        <f>VLOOKUP(Life_expectancy.csv!A250,Base!$A$2:$B$235,2,FALSE)</f>
        <v>81</v>
      </c>
      <c r="B250" s="4">
        <v>2007.0</v>
      </c>
      <c r="C250" s="4">
        <f>VLOOKUP(VLOOKUP(A250,tabWorldPop,3,FALSE),Base!$D$2:$E$8,2,FALSE)</f>
        <v>2</v>
      </c>
      <c r="D250" s="4" t="s">
        <v>314</v>
      </c>
      <c r="E250" s="4" t="s">
        <v>626</v>
      </c>
      <c r="F250" s="4" t="s">
        <v>627</v>
      </c>
      <c r="G250" s="4" t="s">
        <v>628</v>
      </c>
      <c r="H250" s="4">
        <v>16257.0</v>
      </c>
      <c r="I250" s="5">
        <v>45884.0</v>
      </c>
      <c r="J250" s="6" t="str">
        <f>IF(OR(B250=2000, B250=2010, B250=2015),VLOOKUP(A250,tabWorldPop,IF(B250=2000,8,IF(B250=2010,7,6)),FALSE),"")</f>
        <v/>
      </c>
      <c r="K250" s="6" t="str">
        <f>IF(J250="","", VLOOKUP(A250,tabWorldPop,12,FALSE))</f>
        <v/>
      </c>
      <c r="L250" s="6" t="str">
        <f>IF(K250="","",VLOOKUP(A250,tabWorldPop,13,FALSE))</f>
        <v/>
      </c>
      <c r="M250" s="6" t="str">
        <f>IF(K250="","",VLOOKUP(A250,tabWorldPop,14,FALSE))</f>
        <v/>
      </c>
      <c r="N250" s="6" t="str">
        <f>IF(K250="","",VLOOKUP(A250,tabWorldPop,15,FALSE))</f>
        <v/>
      </c>
    </row>
    <row r="251">
      <c r="A251" s="3">
        <f>VLOOKUP(Life_expectancy.csv!A251,Base!$A$2:$B$235,2,FALSE)</f>
        <v>81</v>
      </c>
      <c r="B251" s="4">
        <v>2006.0</v>
      </c>
      <c r="C251" s="4">
        <f>VLOOKUP(VLOOKUP(A251,tabWorldPop,3,FALSE),Base!$D$2:$E$8,2,FALSE)</f>
        <v>2</v>
      </c>
      <c r="D251" s="4" t="s">
        <v>314</v>
      </c>
      <c r="E251" s="4" t="s">
        <v>629</v>
      </c>
      <c r="F251" s="4" t="s">
        <v>630</v>
      </c>
      <c r="G251" s="4" t="s">
        <v>631</v>
      </c>
      <c r="H251" s="4">
        <v>1547958.0</v>
      </c>
      <c r="I251" s="5">
        <v>45853.0</v>
      </c>
      <c r="J251" s="6" t="str">
        <f>IF(OR(B251=2000, B251=2010, B251=2015),VLOOKUP(A251,tabWorldPop,IF(B251=2000,8,IF(B251=2010,7,6)),FALSE),"")</f>
        <v/>
      </c>
      <c r="K251" s="6" t="str">
        <f>IF(J251="","", VLOOKUP(A251,tabWorldPop,12,FALSE))</f>
        <v/>
      </c>
      <c r="L251" s="6" t="str">
        <f>IF(K251="","",VLOOKUP(A251,tabWorldPop,13,FALSE))</f>
        <v/>
      </c>
      <c r="M251" s="6" t="str">
        <f>IF(K251="","",VLOOKUP(A251,tabWorldPop,14,FALSE))</f>
        <v/>
      </c>
      <c r="N251" s="6" t="str">
        <f>IF(K251="","",VLOOKUP(A251,tabWorldPop,15,FALSE))</f>
        <v/>
      </c>
    </row>
    <row r="252">
      <c r="A252" s="3">
        <f>VLOOKUP(Life_expectancy.csv!A252,Base!$A$2:$B$235,2,FALSE)</f>
        <v>81</v>
      </c>
      <c r="B252" s="4">
        <v>2005.0</v>
      </c>
      <c r="C252" s="4">
        <f>VLOOKUP(VLOOKUP(A252,tabWorldPop,3,FALSE),Base!$D$2:$E$8,2,FALSE)</f>
        <v>2</v>
      </c>
      <c r="D252" s="4" t="s">
        <v>314</v>
      </c>
      <c r="E252" s="4" t="s">
        <v>632</v>
      </c>
      <c r="F252" s="4" t="s">
        <v>633</v>
      </c>
      <c r="G252" s="4" t="s">
        <v>634</v>
      </c>
      <c r="H252" s="4">
        <v>1478617.0</v>
      </c>
      <c r="I252" s="5">
        <v>45853.0</v>
      </c>
      <c r="J252" s="6" t="str">
        <f>IF(OR(B252=2000, B252=2010, B252=2015),VLOOKUP(A252,tabWorldPop,IF(B252=2000,8,IF(B252=2010,7,6)),FALSE),"")</f>
        <v/>
      </c>
      <c r="K252" s="6" t="str">
        <f>IF(J252="","", VLOOKUP(A252,tabWorldPop,12,FALSE))</f>
        <v/>
      </c>
      <c r="L252" s="6" t="str">
        <f>IF(K252="","",VLOOKUP(A252,tabWorldPop,13,FALSE))</f>
        <v/>
      </c>
      <c r="M252" s="6" t="str">
        <f>IF(K252="","",VLOOKUP(A252,tabWorldPop,14,FALSE))</f>
        <v/>
      </c>
      <c r="N252" s="6" t="str">
        <f>IF(K252="","",VLOOKUP(A252,tabWorldPop,15,FALSE))</f>
        <v/>
      </c>
    </row>
    <row r="253">
      <c r="A253" s="3">
        <f>VLOOKUP(Life_expectancy.csv!A253,Base!$A$2:$B$235,2,FALSE)</f>
        <v>81</v>
      </c>
      <c r="B253" s="4">
        <v>2004.0</v>
      </c>
      <c r="C253" s="4">
        <f>VLOOKUP(VLOOKUP(A253,tabWorldPop,3,FALSE),Base!$D$2:$E$8,2,FALSE)</f>
        <v>2</v>
      </c>
      <c r="D253" s="4" t="s">
        <v>314</v>
      </c>
      <c r="E253" s="4" t="s">
        <v>635</v>
      </c>
      <c r="F253" s="4" t="s">
        <v>636</v>
      </c>
      <c r="G253" s="4" t="s">
        <v>637</v>
      </c>
      <c r="H253" s="4">
        <v>1421137.0</v>
      </c>
      <c r="I253" s="5">
        <v>45887.0</v>
      </c>
      <c r="J253" s="6" t="str">
        <f>IF(OR(B253=2000, B253=2010, B253=2015),VLOOKUP(A253,tabWorldPop,IF(B253=2000,8,IF(B253=2010,7,6)),FALSE),"")</f>
        <v/>
      </c>
      <c r="K253" s="6" t="str">
        <f>IF(J253="","", VLOOKUP(A253,tabWorldPop,12,FALSE))</f>
        <v/>
      </c>
      <c r="L253" s="6" t="str">
        <f>IF(K253="","",VLOOKUP(A253,tabWorldPop,13,FALSE))</f>
        <v/>
      </c>
      <c r="M253" s="6" t="str">
        <f>IF(K253="","",VLOOKUP(A253,tabWorldPop,14,FALSE))</f>
        <v/>
      </c>
      <c r="N253" s="6" t="str">
        <f>IF(K253="","",VLOOKUP(A253,tabWorldPop,15,FALSE))</f>
        <v/>
      </c>
    </row>
    <row r="254">
      <c r="A254" s="3">
        <f>VLOOKUP(Life_expectancy.csv!A254,Base!$A$2:$B$235,2,FALSE)</f>
        <v>81</v>
      </c>
      <c r="B254" s="4">
        <v>2003.0</v>
      </c>
      <c r="C254" s="4">
        <f>VLOOKUP(VLOOKUP(A254,tabWorldPop,3,FALSE),Base!$D$2:$E$8,2,FALSE)</f>
        <v>2</v>
      </c>
      <c r="D254" s="4" t="s">
        <v>314</v>
      </c>
      <c r="E254" s="4" t="s">
        <v>638</v>
      </c>
      <c r="F254" s="5">
        <v>45725.0</v>
      </c>
      <c r="G254" s="4" t="s">
        <v>639</v>
      </c>
      <c r="H254" s="4">
        <v>1376133.0</v>
      </c>
      <c r="I254" s="5">
        <v>45826.0</v>
      </c>
      <c r="J254" s="6" t="str">
        <f>IF(OR(B254=2000, B254=2010, B254=2015),VLOOKUP(A254,tabWorldPop,IF(B254=2000,8,IF(B254=2010,7,6)),FALSE),"")</f>
        <v/>
      </c>
      <c r="K254" s="6" t="str">
        <f>IF(J254="","", VLOOKUP(A254,tabWorldPop,12,FALSE))</f>
        <v/>
      </c>
      <c r="L254" s="6" t="str">
        <f>IF(K254="","",VLOOKUP(A254,tabWorldPop,13,FALSE))</f>
        <v/>
      </c>
      <c r="M254" s="6" t="str">
        <f>IF(K254="","",VLOOKUP(A254,tabWorldPop,14,FALSE))</f>
        <v/>
      </c>
      <c r="N254" s="6" t="str">
        <f>IF(K254="","",VLOOKUP(A254,tabWorldPop,15,FALSE))</f>
        <v/>
      </c>
    </row>
    <row r="255">
      <c r="A255" s="3">
        <f>VLOOKUP(Life_expectancy.csv!A255,Base!$A$2:$B$235,2,FALSE)</f>
        <v>81</v>
      </c>
      <c r="B255" s="4">
        <v>2002.0</v>
      </c>
      <c r="C255" s="4">
        <f>VLOOKUP(VLOOKUP(A255,tabWorldPop,3,FALSE),Base!$D$2:$E$8,2,FALSE)</f>
        <v>2</v>
      </c>
      <c r="D255" s="4" t="s">
        <v>314</v>
      </c>
      <c r="E255" s="4" t="s">
        <v>640</v>
      </c>
      <c r="F255" s="4" t="s">
        <v>641</v>
      </c>
      <c r="G255" s="4" t="s">
        <v>642</v>
      </c>
      <c r="H255" s="4">
        <v>1332785.0</v>
      </c>
      <c r="I255" s="5">
        <v>45887.0</v>
      </c>
      <c r="J255" s="6" t="str">
        <f>IF(OR(B255=2000, B255=2010, B255=2015),VLOOKUP(A255,tabWorldPop,IF(B255=2000,8,IF(B255=2010,7,6)),FALSE),"")</f>
        <v/>
      </c>
      <c r="K255" s="6" t="str">
        <f>IF(J255="","", VLOOKUP(A255,tabWorldPop,12,FALSE))</f>
        <v/>
      </c>
      <c r="L255" s="6" t="str">
        <f>IF(K255="","",VLOOKUP(A255,tabWorldPop,13,FALSE))</f>
        <v/>
      </c>
      <c r="M255" s="6" t="str">
        <f>IF(K255="","",VLOOKUP(A255,tabWorldPop,14,FALSE))</f>
        <v/>
      </c>
      <c r="N255" s="6" t="str">
        <f>IF(K255="","",VLOOKUP(A255,tabWorldPop,15,FALSE))</f>
        <v/>
      </c>
    </row>
    <row r="256">
      <c r="A256" s="3">
        <f>VLOOKUP(Life_expectancy.csv!A256,Base!$A$2:$B$235,2,FALSE)</f>
        <v>81</v>
      </c>
      <c r="B256" s="4">
        <v>2001.0</v>
      </c>
      <c r="C256" s="4">
        <f>VLOOKUP(VLOOKUP(A256,tabWorldPop,3,FALSE),Base!$D$2:$E$8,2,FALSE)</f>
        <v>2</v>
      </c>
      <c r="D256" s="4" t="s">
        <v>314</v>
      </c>
      <c r="E256" s="4" t="s">
        <v>643</v>
      </c>
      <c r="F256" s="4" t="s">
        <v>644</v>
      </c>
      <c r="G256" s="4" t="s">
        <v>645</v>
      </c>
      <c r="H256" s="4">
        <v>128657.0</v>
      </c>
      <c r="I256" s="5">
        <v>45706.0</v>
      </c>
      <c r="J256" s="6" t="str">
        <f>IF(OR(B256=2000, B256=2010, B256=2015),VLOOKUP(A256,tabWorldPop,IF(B256=2000,8,IF(B256=2010,7,6)),FALSE),"")</f>
        <v/>
      </c>
      <c r="K256" s="6" t="str">
        <f>IF(J256="","", VLOOKUP(A256,tabWorldPop,12,FALSE))</f>
        <v/>
      </c>
      <c r="L256" s="6" t="str">
        <f>IF(K256="","",VLOOKUP(A256,tabWorldPop,13,FALSE))</f>
        <v/>
      </c>
      <c r="M256" s="6" t="str">
        <f>IF(K256="","",VLOOKUP(A256,tabWorldPop,14,FALSE))</f>
        <v/>
      </c>
      <c r="N256" s="6" t="str">
        <f>IF(K256="","",VLOOKUP(A256,tabWorldPop,15,FALSE))</f>
        <v/>
      </c>
    </row>
    <row r="257">
      <c r="A257" s="3">
        <f>VLOOKUP(Life_expectancy.csv!A257,Base!$A$2:$B$235,2,FALSE)</f>
        <v>81</v>
      </c>
      <c r="B257" s="4">
        <v>2000.0</v>
      </c>
      <c r="C257" s="4">
        <f>VLOOKUP(VLOOKUP(A257,tabWorldPop,3,FALSE),Base!$D$2:$E$8,2,FALSE)</f>
        <v>2</v>
      </c>
      <c r="D257" s="4" t="s">
        <v>314</v>
      </c>
      <c r="E257" s="4" t="s">
        <v>646</v>
      </c>
      <c r="F257" s="5">
        <v>45999.0</v>
      </c>
      <c r="G257" s="4" t="s">
        <v>647</v>
      </c>
      <c r="H257" s="4">
        <v>125125.0</v>
      </c>
      <c r="I257" s="4">
        <v>18.0</v>
      </c>
      <c r="J257" s="6">
        <f>IF(OR(B257=2000, B257=2010, B257=2015),VLOOKUP(A257,tabWorldPop,IF(B257=2000,8,IF(B257=2010,7,6)),FALSE),"")</f>
        <v>10264343</v>
      </c>
      <c r="K257" s="6">
        <f>IF(J257="","", VLOOKUP(A257,tabWorldPop,12,FALSE))</f>
        <v>30528</v>
      </c>
      <c r="L257" s="6" t="str">
        <f>IF(K257="","",VLOOKUP(A257,tabWorldPop,13,FALSE))</f>
        <v>381.8111</v>
      </c>
      <c r="M257" s="7">
        <f>IF(K257="","",VLOOKUP(A257,tabWorldPop,14,FALSE))</f>
        <v>13881</v>
      </c>
      <c r="N257" s="6" t="str">
        <f>IF(K257="","",VLOOKUP(A257,tabWorldPop,15,FALSE))</f>
        <v>0.15</v>
      </c>
    </row>
    <row r="258">
      <c r="A258" s="3">
        <f>VLOOKUP(Life_expectancy.csv!A258,Base!$A$2:$B$235,2,FALSE)</f>
        <v>177</v>
      </c>
      <c r="B258" s="4">
        <v>2015.0</v>
      </c>
      <c r="C258" s="4">
        <f>VLOOKUP(VLOOKUP(A258,tabWorldPop,3,FALSE),Base!$D$2:$E$8,2,FALSE)</f>
        <v>6</v>
      </c>
      <c r="D258" s="4" t="s">
        <v>13</v>
      </c>
      <c r="E258" s="4">
        <v>0.0</v>
      </c>
      <c r="F258" s="10"/>
      <c r="G258" s="4" t="s">
        <v>648</v>
      </c>
      <c r="H258" s="4">
        <v>359288.0</v>
      </c>
      <c r="I258" s="5">
        <v>45881.0</v>
      </c>
      <c r="J258" s="6">
        <f>IF(OR(B258=2000, B258=2010, B258=2015),VLOOKUP(A258,tabWorldPop,IF(B258=2000,8,IF(B258=2010,7,6)),FALSE),"")</f>
        <v>359871</v>
      </c>
      <c r="K258" s="6">
        <f>IF(J258="","", VLOOKUP(A258,tabWorldPop,12,FALSE))</f>
        <v>22966</v>
      </c>
      <c r="L258" s="6" t="str">
        <f>IF(K258="","",VLOOKUP(A258,tabWorldPop,13,FALSE))</f>
        <v>17.6466</v>
      </c>
      <c r="M258" s="7">
        <f>IF(K258="","",VLOOKUP(A258,tabWorldPop,14,FALSE))</f>
        <v>-646112</v>
      </c>
      <c r="N258" s="6" t="str">
        <f>IF(K258="","",VLOOKUP(A258,tabWorldPop,15,FALSE))</f>
        <v>0.01</v>
      </c>
    </row>
    <row r="259">
      <c r="A259" s="3">
        <f>VLOOKUP(Life_expectancy.csv!A259,Base!$A$2:$B$235,2,FALSE)</f>
        <v>177</v>
      </c>
      <c r="B259" s="4">
        <v>2014.0</v>
      </c>
      <c r="C259" s="4">
        <f>VLOOKUP(VLOOKUP(A259,tabWorldPop,3,FALSE),Base!$D$2:$E$8,2,FALSE)</f>
        <v>6</v>
      </c>
      <c r="D259" s="4" t="s">
        <v>13</v>
      </c>
      <c r="E259" s="4" t="s">
        <v>649</v>
      </c>
      <c r="F259" s="4" t="s">
        <v>76</v>
      </c>
      <c r="G259" s="4" t="s">
        <v>650</v>
      </c>
      <c r="H259" s="4">
        <v>351694.0</v>
      </c>
      <c r="I259" s="5">
        <v>45881.0</v>
      </c>
      <c r="J259" s="6" t="str">
        <f>IF(OR(B259=2000, B259=2010, B259=2015),VLOOKUP(A259,tabWorldPop,IF(B259=2000,8,IF(B259=2010,7,6)),FALSE),"")</f>
        <v/>
      </c>
      <c r="K259" s="6" t="str">
        <f>IF(J259="","", VLOOKUP(A259,tabWorldPop,12,FALSE))</f>
        <v/>
      </c>
      <c r="L259" s="6" t="str">
        <f>IF(K259="","",VLOOKUP(A259,tabWorldPop,13,FALSE))</f>
        <v/>
      </c>
      <c r="M259" s="6" t="str">
        <f>IF(K259="","",VLOOKUP(A259,tabWorldPop,14,FALSE))</f>
        <v/>
      </c>
      <c r="N259" s="6" t="str">
        <f>IF(K259="","",VLOOKUP(A259,tabWorldPop,15,FALSE))</f>
        <v/>
      </c>
    </row>
    <row r="260">
      <c r="A260" s="3">
        <f>VLOOKUP(Life_expectancy.csv!A260,Base!$A$2:$B$235,2,FALSE)</f>
        <v>177</v>
      </c>
      <c r="B260" s="4">
        <v>2013.0</v>
      </c>
      <c r="C260" s="4">
        <f>VLOOKUP(VLOOKUP(A260,tabWorldPop,3,FALSE),Base!$D$2:$E$8,2,FALSE)</f>
        <v>6</v>
      </c>
      <c r="D260" s="4" t="s">
        <v>13</v>
      </c>
      <c r="E260" s="4" t="s">
        <v>651</v>
      </c>
      <c r="F260" s="4" t="s">
        <v>76</v>
      </c>
      <c r="G260" s="4" t="s">
        <v>652</v>
      </c>
      <c r="H260" s="4">
        <v>344181.0</v>
      </c>
      <c r="I260" s="5">
        <v>45912.0</v>
      </c>
      <c r="J260" s="6" t="str">
        <f>IF(OR(B260=2000, B260=2010, B260=2015),VLOOKUP(A260,tabWorldPop,IF(B260=2000,8,IF(B260=2010,7,6)),FALSE),"")</f>
        <v/>
      </c>
      <c r="K260" s="6" t="str">
        <f>IF(J260="","", VLOOKUP(A260,tabWorldPop,12,FALSE))</f>
        <v/>
      </c>
      <c r="L260" s="6" t="str">
        <f>IF(K260="","",VLOOKUP(A260,tabWorldPop,13,FALSE))</f>
        <v/>
      </c>
      <c r="M260" s="6" t="str">
        <f>IF(K260="","",VLOOKUP(A260,tabWorldPop,14,FALSE))</f>
        <v/>
      </c>
      <c r="N260" s="6" t="str">
        <f>IF(K260="","",VLOOKUP(A260,tabWorldPop,15,FALSE))</f>
        <v/>
      </c>
    </row>
    <row r="261">
      <c r="A261" s="3">
        <f>VLOOKUP(Life_expectancy.csv!A261,Base!$A$2:$B$235,2,FALSE)</f>
        <v>177</v>
      </c>
      <c r="B261" s="4">
        <v>2012.0</v>
      </c>
      <c r="C261" s="4">
        <f>VLOOKUP(VLOOKUP(A261,tabWorldPop,3,FALSE),Base!$D$2:$E$8,2,FALSE)</f>
        <v>6</v>
      </c>
      <c r="D261" s="4" t="s">
        <v>13</v>
      </c>
      <c r="E261" s="4" t="s">
        <v>653</v>
      </c>
      <c r="F261" s="4" t="s">
        <v>654</v>
      </c>
      <c r="G261" s="4" t="s">
        <v>655</v>
      </c>
      <c r="H261" s="4">
        <v>33671.0</v>
      </c>
      <c r="I261" s="5">
        <v>45789.0</v>
      </c>
      <c r="J261" s="6" t="str">
        <f>IF(OR(B261=2000, B261=2010, B261=2015),VLOOKUP(A261,tabWorldPop,IF(B261=2000,8,IF(B261=2010,7,6)),FALSE),"")</f>
        <v/>
      </c>
      <c r="K261" s="6" t="str">
        <f>IF(J261="","", VLOOKUP(A261,tabWorldPop,12,FALSE))</f>
        <v/>
      </c>
      <c r="L261" s="6" t="str">
        <f>IF(K261="","",VLOOKUP(A261,tabWorldPop,13,FALSE))</f>
        <v/>
      </c>
      <c r="M261" s="6" t="str">
        <f>IF(K261="","",VLOOKUP(A261,tabWorldPop,14,FALSE))</f>
        <v/>
      </c>
      <c r="N261" s="6" t="str">
        <f>IF(K261="","",VLOOKUP(A261,tabWorldPop,15,FALSE))</f>
        <v/>
      </c>
    </row>
    <row r="262">
      <c r="A262" s="3">
        <f>VLOOKUP(Life_expectancy.csv!A262,Base!$A$2:$B$235,2,FALSE)</f>
        <v>177</v>
      </c>
      <c r="B262" s="4">
        <v>2011.0</v>
      </c>
      <c r="C262" s="4">
        <f>VLOOKUP(VLOOKUP(A262,tabWorldPop,3,FALSE),Base!$D$2:$E$8,2,FALSE)</f>
        <v>6</v>
      </c>
      <c r="D262" s="4" t="s">
        <v>13</v>
      </c>
      <c r="E262" s="4" t="s">
        <v>656</v>
      </c>
      <c r="F262" s="4" t="s">
        <v>657</v>
      </c>
      <c r="G262" s="4" t="s">
        <v>658</v>
      </c>
      <c r="H262" s="4">
        <v>329192.0</v>
      </c>
      <c r="I262" s="5">
        <v>45759.0</v>
      </c>
      <c r="J262" s="6" t="str">
        <f>IF(OR(B262=2000, B262=2010, B262=2015),VLOOKUP(A262,tabWorldPop,IF(B262=2000,8,IF(B262=2010,7,6)),FALSE),"")</f>
        <v/>
      </c>
      <c r="K262" s="6" t="str">
        <f>IF(J262="","", VLOOKUP(A262,tabWorldPop,12,FALSE))</f>
        <v/>
      </c>
      <c r="L262" s="6" t="str">
        <f>IF(K262="","",VLOOKUP(A262,tabWorldPop,13,FALSE))</f>
        <v/>
      </c>
      <c r="M262" s="6" t="str">
        <f>IF(K262="","",VLOOKUP(A262,tabWorldPop,14,FALSE))</f>
        <v/>
      </c>
      <c r="N262" s="6" t="str">
        <f>IF(K262="","",VLOOKUP(A262,tabWorldPop,15,FALSE))</f>
        <v/>
      </c>
    </row>
    <row r="263">
      <c r="A263" s="3">
        <f>VLOOKUP(Life_expectancy.csv!A263,Base!$A$2:$B$235,2,FALSE)</f>
        <v>177</v>
      </c>
      <c r="B263" s="4">
        <v>2010.0</v>
      </c>
      <c r="C263" s="4">
        <f>VLOOKUP(VLOOKUP(A263,tabWorldPop,3,FALSE),Base!$D$2:$E$8,2,FALSE)</f>
        <v>6</v>
      </c>
      <c r="D263" s="4" t="s">
        <v>13</v>
      </c>
      <c r="E263" s="4" t="s">
        <v>659</v>
      </c>
      <c r="F263" s="4" t="s">
        <v>408</v>
      </c>
      <c r="G263" s="4" t="s">
        <v>660</v>
      </c>
      <c r="H263" s="4">
        <v>32168.0</v>
      </c>
      <c r="I263" s="5">
        <v>45759.0</v>
      </c>
      <c r="J263" s="6">
        <f>IF(OR(B263=2000, B263=2010, B263=2015),VLOOKUP(A263,tabWorldPop,IF(B263=2000,8,IF(B263=2010,7,6)),FALSE),"")</f>
        <v>322106</v>
      </c>
      <c r="K263" s="6">
        <f>IF(J263="","", VLOOKUP(A263,tabWorldPop,12,FALSE))</f>
        <v>22966</v>
      </c>
      <c r="L263" s="6" t="str">
        <f>IF(K263="","",VLOOKUP(A263,tabWorldPop,13,FALSE))</f>
        <v>17.6466</v>
      </c>
      <c r="M263" s="7">
        <f>IF(K263="","",VLOOKUP(A263,tabWorldPop,14,FALSE))</f>
        <v>-646112</v>
      </c>
      <c r="N263" s="6" t="str">
        <f>IF(K263="","",VLOOKUP(A263,tabWorldPop,15,FALSE))</f>
        <v>0.01</v>
      </c>
    </row>
    <row r="264">
      <c r="A264" s="3">
        <f>VLOOKUP(Life_expectancy.csv!A264,Base!$A$2:$B$235,2,FALSE)</f>
        <v>177</v>
      </c>
      <c r="B264" s="4">
        <v>2009.0</v>
      </c>
      <c r="C264" s="4">
        <f>VLOOKUP(VLOOKUP(A264,tabWorldPop,3,FALSE),Base!$D$2:$E$8,2,FALSE)</f>
        <v>6</v>
      </c>
      <c r="D264" s="4" t="s">
        <v>13</v>
      </c>
      <c r="E264" s="4" t="s">
        <v>661</v>
      </c>
      <c r="F264" s="4" t="s">
        <v>662</v>
      </c>
      <c r="G264" s="4" t="s">
        <v>663</v>
      </c>
      <c r="H264" s="4">
        <v>313929.0</v>
      </c>
      <c r="I264" s="5">
        <v>45850.0</v>
      </c>
      <c r="J264" s="6" t="str">
        <f>IF(OR(B264=2000, B264=2010, B264=2015),VLOOKUP(A264,tabWorldPop,IF(B264=2000,8,IF(B264=2010,7,6)),FALSE),"")</f>
        <v/>
      </c>
      <c r="K264" s="6" t="str">
        <f>IF(J264="","", VLOOKUP(A264,tabWorldPop,12,FALSE))</f>
        <v/>
      </c>
      <c r="L264" s="6" t="str">
        <f>IF(K264="","",VLOOKUP(A264,tabWorldPop,13,FALSE))</f>
        <v/>
      </c>
      <c r="M264" s="6" t="str">
        <f>IF(K264="","",VLOOKUP(A264,tabWorldPop,14,FALSE))</f>
        <v/>
      </c>
      <c r="N264" s="6" t="str">
        <f>IF(K264="","",VLOOKUP(A264,tabWorldPop,15,FALSE))</f>
        <v/>
      </c>
    </row>
    <row r="265">
      <c r="A265" s="3">
        <f>VLOOKUP(Life_expectancy.csv!A265,Base!$A$2:$B$235,2,FALSE)</f>
        <v>177</v>
      </c>
      <c r="B265" s="4">
        <v>2008.0</v>
      </c>
      <c r="C265" s="4">
        <f>VLOOKUP(VLOOKUP(A265,tabWorldPop,3,FALSE),Base!$D$2:$E$8,2,FALSE)</f>
        <v>6</v>
      </c>
      <c r="D265" s="4" t="s">
        <v>13</v>
      </c>
      <c r="E265" s="4" t="s">
        <v>664</v>
      </c>
      <c r="F265" s="5">
        <v>45905.0</v>
      </c>
      <c r="G265" s="4" t="s">
        <v>665</v>
      </c>
      <c r="H265" s="4">
        <v>36165.0</v>
      </c>
      <c r="I265" s="5">
        <v>45881.0</v>
      </c>
      <c r="J265" s="6" t="str">
        <f>IF(OR(B265=2000, B265=2010, B265=2015),VLOOKUP(A265,tabWorldPop,IF(B265=2000,8,IF(B265=2010,7,6)),FALSE),"")</f>
        <v/>
      </c>
      <c r="K265" s="6" t="str">
        <f>IF(J265="","", VLOOKUP(A265,tabWorldPop,12,FALSE))</f>
        <v/>
      </c>
      <c r="L265" s="6" t="str">
        <f>IF(K265="","",VLOOKUP(A265,tabWorldPop,13,FALSE))</f>
        <v/>
      </c>
      <c r="M265" s="6" t="str">
        <f>IF(K265="","",VLOOKUP(A265,tabWorldPop,14,FALSE))</f>
        <v/>
      </c>
      <c r="N265" s="6" t="str">
        <f>IF(K265="","",VLOOKUP(A265,tabWorldPop,15,FALSE))</f>
        <v/>
      </c>
    </row>
    <row r="266">
      <c r="A266" s="3">
        <f>VLOOKUP(Life_expectancy.csv!A266,Base!$A$2:$B$235,2,FALSE)</f>
        <v>177</v>
      </c>
      <c r="B266" s="4">
        <v>2007.0</v>
      </c>
      <c r="C266" s="4">
        <f>VLOOKUP(VLOOKUP(A266,tabWorldPop,3,FALSE),Base!$D$2:$E$8,2,FALSE)</f>
        <v>6</v>
      </c>
      <c r="D266" s="4" t="s">
        <v>13</v>
      </c>
      <c r="E266" s="4" t="s">
        <v>666</v>
      </c>
      <c r="F266" s="4" t="s">
        <v>667</v>
      </c>
      <c r="G266" s="4" t="s">
        <v>668</v>
      </c>
      <c r="H266" s="4">
        <v>29847.0</v>
      </c>
      <c r="I266" s="5">
        <v>45881.0</v>
      </c>
      <c r="J266" s="6" t="str">
        <f>IF(OR(B266=2000, B266=2010, B266=2015),VLOOKUP(A266,tabWorldPop,IF(B266=2000,8,IF(B266=2010,7,6)),FALSE),"")</f>
        <v/>
      </c>
      <c r="K266" s="6" t="str">
        <f>IF(J266="","", VLOOKUP(A266,tabWorldPop,12,FALSE))</f>
        <v/>
      </c>
      <c r="L266" s="6" t="str">
        <f>IF(K266="","",VLOOKUP(A266,tabWorldPop,13,FALSE))</f>
        <v/>
      </c>
      <c r="M266" s="6" t="str">
        <f>IF(K266="","",VLOOKUP(A266,tabWorldPop,14,FALSE))</f>
        <v/>
      </c>
      <c r="N266" s="6" t="str">
        <f>IF(K266="","",VLOOKUP(A266,tabWorldPop,15,FALSE))</f>
        <v/>
      </c>
    </row>
    <row r="267">
      <c r="A267" s="3">
        <f>VLOOKUP(Life_expectancy.csv!A267,Base!$A$2:$B$235,2,FALSE)</f>
        <v>177</v>
      </c>
      <c r="B267" s="4">
        <v>2006.0</v>
      </c>
      <c r="C267" s="4">
        <f>VLOOKUP(VLOOKUP(A267,tabWorldPop,3,FALSE),Base!$D$2:$E$8,2,FALSE)</f>
        <v>6</v>
      </c>
      <c r="D267" s="4" t="s">
        <v>13</v>
      </c>
      <c r="E267" s="4" t="s">
        <v>669</v>
      </c>
      <c r="F267" s="5">
        <v>45751.0</v>
      </c>
      <c r="G267" s="4" t="s">
        <v>670</v>
      </c>
      <c r="H267" s="4">
        <v>29747.0</v>
      </c>
      <c r="I267" s="5">
        <v>45728.0</v>
      </c>
      <c r="J267" s="6" t="str">
        <f>IF(OR(B267=2000, B267=2010, B267=2015),VLOOKUP(A267,tabWorldPop,IF(B267=2000,8,IF(B267=2010,7,6)),FALSE),"")</f>
        <v/>
      </c>
      <c r="K267" s="6" t="str">
        <f>IF(J267="","", VLOOKUP(A267,tabWorldPop,12,FALSE))</f>
        <v/>
      </c>
      <c r="L267" s="6" t="str">
        <f>IF(K267="","",VLOOKUP(A267,tabWorldPop,13,FALSE))</f>
        <v/>
      </c>
      <c r="M267" s="6" t="str">
        <f>IF(K267="","",VLOOKUP(A267,tabWorldPop,14,FALSE))</f>
        <v/>
      </c>
      <c r="N267" s="6" t="str">
        <f>IF(K267="","",VLOOKUP(A267,tabWorldPop,15,FALSE))</f>
        <v/>
      </c>
    </row>
    <row r="268">
      <c r="A268" s="3">
        <f>VLOOKUP(Life_expectancy.csv!A268,Base!$A$2:$B$235,2,FALSE)</f>
        <v>177</v>
      </c>
      <c r="B268" s="4">
        <v>2005.0</v>
      </c>
      <c r="C268" s="4">
        <f>VLOOKUP(VLOOKUP(A268,tabWorldPop,3,FALSE),Base!$D$2:$E$8,2,FALSE)</f>
        <v>6</v>
      </c>
      <c r="D268" s="4" t="s">
        <v>13</v>
      </c>
      <c r="E268" s="4" t="s">
        <v>671</v>
      </c>
      <c r="F268" s="4" t="s">
        <v>672</v>
      </c>
      <c r="G268" s="4" t="s">
        <v>673</v>
      </c>
      <c r="H268" s="4">
        <v>283277.0</v>
      </c>
      <c r="I268" s="5">
        <v>45881.0</v>
      </c>
      <c r="J268" s="6" t="str">
        <f>IF(OR(B268=2000, B268=2010, B268=2015),VLOOKUP(A268,tabWorldPop,IF(B268=2000,8,IF(B268=2010,7,6)),FALSE),"")</f>
        <v/>
      </c>
      <c r="K268" s="6" t="str">
        <f>IF(J268="","", VLOOKUP(A268,tabWorldPop,12,FALSE))</f>
        <v/>
      </c>
      <c r="L268" s="6" t="str">
        <f>IF(K268="","",VLOOKUP(A268,tabWorldPop,13,FALSE))</f>
        <v/>
      </c>
      <c r="M268" s="6" t="str">
        <f>IF(K268="","",VLOOKUP(A268,tabWorldPop,14,FALSE))</f>
        <v/>
      </c>
      <c r="N268" s="6" t="str">
        <f>IF(K268="","",VLOOKUP(A268,tabWorldPop,15,FALSE))</f>
        <v/>
      </c>
    </row>
    <row r="269">
      <c r="A269" s="3">
        <f>VLOOKUP(Life_expectancy.csv!A269,Base!$A$2:$B$235,2,FALSE)</f>
        <v>177</v>
      </c>
      <c r="B269" s="4">
        <v>2004.0</v>
      </c>
      <c r="C269" s="4">
        <f>VLOOKUP(VLOOKUP(A269,tabWorldPop,3,FALSE),Base!$D$2:$E$8,2,FALSE)</f>
        <v>6</v>
      </c>
      <c r="D269" s="4" t="s">
        <v>13</v>
      </c>
      <c r="E269" s="4" t="s">
        <v>674</v>
      </c>
      <c r="F269" s="4" t="s">
        <v>675</v>
      </c>
      <c r="G269" s="4" t="s">
        <v>676</v>
      </c>
      <c r="H269" s="4">
        <v>27689.0</v>
      </c>
      <c r="I269" s="5">
        <v>45789.0</v>
      </c>
      <c r="J269" s="6" t="str">
        <f>IF(OR(B269=2000, B269=2010, B269=2015),VLOOKUP(A269,tabWorldPop,IF(B269=2000,8,IF(B269=2010,7,6)),FALSE),"")</f>
        <v/>
      </c>
      <c r="K269" s="6" t="str">
        <f>IF(J269="","", VLOOKUP(A269,tabWorldPop,12,FALSE))</f>
        <v/>
      </c>
      <c r="L269" s="6" t="str">
        <f>IF(K269="","",VLOOKUP(A269,tabWorldPop,13,FALSE))</f>
        <v/>
      </c>
      <c r="M269" s="6" t="str">
        <f>IF(K269="","",VLOOKUP(A269,tabWorldPop,14,FALSE))</f>
        <v/>
      </c>
      <c r="N269" s="6" t="str">
        <f>IF(K269="","",VLOOKUP(A269,tabWorldPop,15,FALSE))</f>
        <v/>
      </c>
    </row>
    <row r="270">
      <c r="A270" s="3">
        <f>VLOOKUP(Life_expectancy.csv!A270,Base!$A$2:$B$235,2,FALSE)</f>
        <v>177</v>
      </c>
      <c r="B270" s="4">
        <v>2003.0</v>
      </c>
      <c r="C270" s="4">
        <f>VLOOKUP(VLOOKUP(A270,tabWorldPop,3,FALSE),Base!$D$2:$E$8,2,FALSE)</f>
        <v>6</v>
      </c>
      <c r="D270" s="4" t="s">
        <v>13</v>
      </c>
      <c r="E270" s="4" t="s">
        <v>677</v>
      </c>
      <c r="F270" s="4" t="s">
        <v>219</v>
      </c>
      <c r="G270" s="4" t="s">
        <v>678</v>
      </c>
      <c r="H270" s="4">
        <v>26913.0</v>
      </c>
      <c r="I270" s="5">
        <v>45700.0</v>
      </c>
      <c r="J270" s="6" t="str">
        <f>IF(OR(B270=2000, B270=2010, B270=2015),VLOOKUP(A270,tabWorldPop,IF(B270=2000,8,IF(B270=2010,7,6)),FALSE),"")</f>
        <v/>
      </c>
      <c r="K270" s="6" t="str">
        <f>IF(J270="","", VLOOKUP(A270,tabWorldPop,12,FALSE))</f>
        <v/>
      </c>
      <c r="L270" s="6" t="str">
        <f>IF(K270="","",VLOOKUP(A270,tabWorldPop,13,FALSE))</f>
        <v/>
      </c>
      <c r="M270" s="6" t="str">
        <f>IF(K270="","",VLOOKUP(A270,tabWorldPop,14,FALSE))</f>
        <v/>
      </c>
      <c r="N270" s="6" t="str">
        <f>IF(K270="","",VLOOKUP(A270,tabWorldPop,15,FALSE))</f>
        <v/>
      </c>
    </row>
    <row r="271">
      <c r="A271" s="3">
        <f>VLOOKUP(Life_expectancy.csv!A271,Base!$A$2:$B$235,2,FALSE)</f>
        <v>177</v>
      </c>
      <c r="B271" s="4">
        <v>2002.0</v>
      </c>
      <c r="C271" s="4">
        <f>VLOOKUP(VLOOKUP(A271,tabWorldPop,3,FALSE),Base!$D$2:$E$8,2,FALSE)</f>
        <v>6</v>
      </c>
      <c r="D271" s="4" t="s">
        <v>13</v>
      </c>
      <c r="E271" s="4" t="s">
        <v>679</v>
      </c>
      <c r="F271" s="4" t="s">
        <v>680</v>
      </c>
      <c r="G271" s="4" t="s">
        <v>681</v>
      </c>
      <c r="H271" s="4">
        <v>26226.0</v>
      </c>
      <c r="I271" s="5">
        <v>45911.0</v>
      </c>
      <c r="J271" s="6" t="str">
        <f>IF(OR(B271=2000, B271=2010, B271=2015),VLOOKUP(A271,tabWorldPop,IF(B271=2000,8,IF(B271=2010,7,6)),FALSE),"")</f>
        <v/>
      </c>
      <c r="K271" s="6" t="str">
        <f>IF(J271="","", VLOOKUP(A271,tabWorldPop,12,FALSE))</f>
        <v/>
      </c>
      <c r="L271" s="6" t="str">
        <f>IF(K271="","",VLOOKUP(A271,tabWorldPop,13,FALSE))</f>
        <v/>
      </c>
      <c r="M271" s="6" t="str">
        <f>IF(K271="","",VLOOKUP(A271,tabWorldPop,14,FALSE))</f>
        <v/>
      </c>
      <c r="N271" s="6" t="str">
        <f>IF(K271="","",VLOOKUP(A271,tabWorldPop,15,FALSE))</f>
        <v/>
      </c>
    </row>
    <row r="272">
      <c r="A272" s="3">
        <f>VLOOKUP(Life_expectancy.csv!A272,Base!$A$2:$B$235,2,FALSE)</f>
        <v>177</v>
      </c>
      <c r="B272" s="4">
        <v>2001.0</v>
      </c>
      <c r="C272" s="4">
        <f>VLOOKUP(VLOOKUP(A272,tabWorldPop,3,FALSE),Base!$D$2:$E$8,2,FALSE)</f>
        <v>6</v>
      </c>
      <c r="D272" s="4" t="s">
        <v>13</v>
      </c>
      <c r="E272" s="4" t="s">
        <v>682</v>
      </c>
      <c r="F272" s="5">
        <v>45781.0</v>
      </c>
      <c r="G272" s="4" t="s">
        <v>683</v>
      </c>
      <c r="H272" s="4">
        <v>254984.0</v>
      </c>
      <c r="I272" s="5">
        <v>45880.0</v>
      </c>
      <c r="J272" s="6" t="str">
        <f>IF(OR(B272=2000, B272=2010, B272=2015),VLOOKUP(A272,tabWorldPop,IF(B272=2000,8,IF(B272=2010,7,6)),FALSE),"")</f>
        <v/>
      </c>
      <c r="K272" s="6" t="str">
        <f>IF(J272="","", VLOOKUP(A272,tabWorldPop,12,FALSE))</f>
        <v/>
      </c>
      <c r="L272" s="6" t="str">
        <f>IF(K272="","",VLOOKUP(A272,tabWorldPop,13,FALSE))</f>
        <v/>
      </c>
      <c r="M272" s="6" t="str">
        <f>IF(K272="","",VLOOKUP(A272,tabWorldPop,14,FALSE))</f>
        <v/>
      </c>
      <c r="N272" s="6" t="str">
        <f>IF(K272="","",VLOOKUP(A272,tabWorldPop,15,FALSE))</f>
        <v/>
      </c>
    </row>
    <row r="273">
      <c r="A273" s="3">
        <f>VLOOKUP(Life_expectancy.csv!A273,Base!$A$2:$B$235,2,FALSE)</f>
        <v>177</v>
      </c>
      <c r="B273" s="4">
        <v>2000.0</v>
      </c>
      <c r="C273" s="4">
        <f>VLOOKUP(VLOOKUP(A273,tabWorldPop,3,FALSE),Base!$D$2:$E$8,2,FALSE)</f>
        <v>6</v>
      </c>
      <c r="D273" s="4" t="s">
        <v>13</v>
      </c>
      <c r="E273" s="4" t="s">
        <v>684</v>
      </c>
      <c r="F273" s="4" t="s">
        <v>685</v>
      </c>
      <c r="G273" s="4" t="s">
        <v>686</v>
      </c>
      <c r="H273" s="4">
        <v>247315.0</v>
      </c>
      <c r="I273" s="5">
        <v>45849.0</v>
      </c>
      <c r="J273" s="6">
        <f>IF(OR(B273=2000, B273=2010, B273=2015),VLOOKUP(A273,tabWorldPop,IF(B273=2000,8,IF(B273=2010,7,6)),FALSE),"")</f>
        <v>240406</v>
      </c>
      <c r="K273" s="6">
        <f>IF(J273="","", VLOOKUP(A273,tabWorldPop,12,FALSE))</f>
        <v>22966</v>
      </c>
      <c r="L273" s="6" t="str">
        <f>IF(K273="","",VLOOKUP(A273,tabWorldPop,13,FALSE))</f>
        <v>17.6466</v>
      </c>
      <c r="M273" s="7">
        <f>IF(K273="","",VLOOKUP(A273,tabWorldPop,14,FALSE))</f>
        <v>-646112</v>
      </c>
      <c r="N273" s="6" t="str">
        <f>IF(K273="","",VLOOKUP(A273,tabWorldPop,15,FALSE))</f>
        <v>0.01</v>
      </c>
    </row>
    <row r="274">
      <c r="A274" s="3">
        <f>VLOOKUP(Life_expectancy.csv!A274,Base!$A$2:$B$235,2,FALSE)</f>
        <v>77</v>
      </c>
      <c r="B274" s="4">
        <v>2015.0</v>
      </c>
      <c r="C274" s="4">
        <f>VLOOKUP(VLOOKUP(A274,tabWorldPop,3,FALSE),Base!$D$2:$E$8,2,FALSE)</f>
        <v>3</v>
      </c>
      <c r="D274" s="4" t="s">
        <v>13</v>
      </c>
      <c r="E274" s="4">
        <v>0.0</v>
      </c>
      <c r="F274" s="10"/>
      <c r="G274" s="4" t="s">
        <v>687</v>
      </c>
      <c r="H274" s="4">
        <v>1575952.0</v>
      </c>
      <c r="I274" s="5">
        <v>45848.0</v>
      </c>
      <c r="J274" s="6">
        <f>IF(OR(B274=2000, B274=2010, B274=2015),VLOOKUP(A274,tabWorldPop,IF(B274=2000,8,IF(B274=2010,7,6)),FALSE),"")</f>
        <v>10932783</v>
      </c>
      <c r="K274" s="6">
        <f>IF(J274="","", VLOOKUP(A274,tabWorldPop,12,FALSE))</f>
        <v>112622</v>
      </c>
      <c r="L274" s="6" t="str">
        <f>IF(K274="","",VLOOKUP(A274,tabWorldPop,13,FALSE))</f>
        <v>118.5635</v>
      </c>
      <c r="M274" s="7">
        <f>IF(K274="","",VLOOKUP(A274,tabWorldPop,14,FALSE))</f>
        <v>-593882</v>
      </c>
      <c r="N274" s="6" t="str">
        <f>IF(K274="","",VLOOKUP(A274,tabWorldPop,15,FALSE))</f>
        <v>0.17</v>
      </c>
    </row>
    <row r="275">
      <c r="A275" s="3">
        <f>VLOOKUP(Life_expectancy.csv!A275,Base!$A$2:$B$235,2,FALSE)</f>
        <v>77</v>
      </c>
      <c r="B275" s="4">
        <v>2014.0</v>
      </c>
      <c r="C275" s="4">
        <f>VLOOKUP(VLOOKUP(A275,tabWorldPop,3,FALSE),Base!$D$2:$E$8,2,FALSE)</f>
        <v>3</v>
      </c>
      <c r="D275" s="4" t="s">
        <v>13</v>
      </c>
      <c r="E275" s="4" t="s">
        <v>688</v>
      </c>
      <c r="F275" s="4" t="s">
        <v>689</v>
      </c>
      <c r="G275" s="4" t="s">
        <v>690</v>
      </c>
      <c r="H275" s="4">
        <v>1286712.0</v>
      </c>
      <c r="I275" s="5">
        <v>45848.0</v>
      </c>
      <c r="J275" s="6" t="str">
        <f>IF(OR(B275=2000, B275=2010, B275=2015),VLOOKUP(A275,tabWorldPop,IF(B275=2000,8,IF(B275=2010,7,6)),FALSE),"")</f>
        <v/>
      </c>
      <c r="K275" s="6" t="str">
        <f>IF(J275="","", VLOOKUP(A275,tabWorldPop,12,FALSE))</f>
        <v/>
      </c>
      <c r="L275" s="6" t="str">
        <f>IF(K275="","",VLOOKUP(A275,tabWorldPop,13,FALSE))</f>
        <v/>
      </c>
      <c r="M275" s="6" t="str">
        <f>IF(K275="","",VLOOKUP(A275,tabWorldPop,14,FALSE))</f>
        <v/>
      </c>
      <c r="N275" s="6" t="str">
        <f>IF(K275="","",VLOOKUP(A275,tabWorldPop,15,FALSE))</f>
        <v/>
      </c>
    </row>
    <row r="276">
      <c r="A276" s="3">
        <f>VLOOKUP(Life_expectancy.csv!A276,Base!$A$2:$B$235,2,FALSE)</f>
        <v>77</v>
      </c>
      <c r="B276" s="4">
        <v>2013.0</v>
      </c>
      <c r="C276" s="4">
        <f>VLOOKUP(VLOOKUP(A276,tabWorldPop,3,FALSE),Base!$D$2:$E$8,2,FALSE)</f>
        <v>3</v>
      </c>
      <c r="D276" s="4" t="s">
        <v>13</v>
      </c>
      <c r="E276" s="4" t="s">
        <v>691</v>
      </c>
      <c r="F276" s="4" t="s">
        <v>689</v>
      </c>
      <c r="G276" s="4" t="s">
        <v>692</v>
      </c>
      <c r="H276" s="4">
        <v>14451.0</v>
      </c>
      <c r="I276" s="5">
        <v>45726.0</v>
      </c>
      <c r="J276" s="6" t="str">
        <f>IF(OR(B276=2000, B276=2010, B276=2015),VLOOKUP(A276,tabWorldPop,IF(B276=2000,8,IF(B276=2010,7,6)),FALSE),"")</f>
        <v/>
      </c>
      <c r="K276" s="6" t="str">
        <f>IF(J276="","", VLOOKUP(A276,tabWorldPop,12,FALSE))</f>
        <v/>
      </c>
      <c r="L276" s="6" t="str">
        <f>IF(K276="","",VLOOKUP(A276,tabWorldPop,13,FALSE))</f>
        <v/>
      </c>
      <c r="M276" s="6" t="str">
        <f>IF(K276="","",VLOOKUP(A276,tabWorldPop,14,FALSE))</f>
        <v/>
      </c>
      <c r="N276" s="6" t="str">
        <f>IF(K276="","",VLOOKUP(A276,tabWorldPop,15,FALSE))</f>
        <v/>
      </c>
    </row>
    <row r="277">
      <c r="A277" s="3">
        <f>VLOOKUP(Life_expectancy.csv!A277,Base!$A$2:$B$235,2,FALSE)</f>
        <v>77</v>
      </c>
      <c r="B277" s="4">
        <v>2012.0</v>
      </c>
      <c r="C277" s="4">
        <f>VLOOKUP(VLOOKUP(A277,tabWorldPop,3,FALSE),Base!$D$2:$E$8,2,FALSE)</f>
        <v>3</v>
      </c>
      <c r="D277" s="4" t="s">
        <v>13</v>
      </c>
      <c r="E277" s="4" t="s">
        <v>693</v>
      </c>
      <c r="F277" s="4" t="s">
        <v>202</v>
      </c>
      <c r="G277" s="4" t="s">
        <v>694</v>
      </c>
      <c r="H277" s="4">
        <v>972916.0</v>
      </c>
      <c r="I277" s="4">
        <v>10.0</v>
      </c>
      <c r="J277" s="6" t="str">
        <f>IF(OR(B277=2000, B277=2010, B277=2015),VLOOKUP(A277,tabWorldPop,IF(B277=2000,8,IF(B277=2010,7,6)),FALSE),"")</f>
        <v/>
      </c>
      <c r="K277" s="6" t="str">
        <f>IF(J277="","", VLOOKUP(A277,tabWorldPop,12,FALSE))</f>
        <v/>
      </c>
      <c r="L277" s="6" t="str">
        <f>IF(K277="","",VLOOKUP(A277,tabWorldPop,13,FALSE))</f>
        <v/>
      </c>
      <c r="M277" s="6" t="str">
        <f>IF(K277="","",VLOOKUP(A277,tabWorldPop,14,FALSE))</f>
        <v/>
      </c>
      <c r="N277" s="6" t="str">
        <f>IF(K277="","",VLOOKUP(A277,tabWorldPop,15,FALSE))</f>
        <v/>
      </c>
    </row>
    <row r="278">
      <c r="A278" s="3">
        <f>VLOOKUP(Life_expectancy.csv!A278,Base!$A$2:$B$235,2,FALSE)</f>
        <v>77</v>
      </c>
      <c r="B278" s="4">
        <v>2011.0</v>
      </c>
      <c r="C278" s="4">
        <f>VLOOKUP(VLOOKUP(A278,tabWorldPop,3,FALSE),Base!$D$2:$E$8,2,FALSE)</f>
        <v>3</v>
      </c>
      <c r="D278" s="4" t="s">
        <v>13</v>
      </c>
      <c r="E278" s="4" t="s">
        <v>695</v>
      </c>
      <c r="F278" s="4" t="s">
        <v>401</v>
      </c>
      <c r="G278" s="4" t="s">
        <v>696</v>
      </c>
      <c r="H278" s="4">
        <v>94682.0</v>
      </c>
      <c r="I278" s="5">
        <v>45878.0</v>
      </c>
      <c r="J278" s="6" t="str">
        <f>IF(OR(B278=2000, B278=2010, B278=2015),VLOOKUP(A278,tabWorldPop,IF(B278=2000,8,IF(B278=2010,7,6)),FALSE),"")</f>
        <v/>
      </c>
      <c r="K278" s="6" t="str">
        <f>IF(J278="","", VLOOKUP(A278,tabWorldPop,12,FALSE))</f>
        <v/>
      </c>
      <c r="L278" s="6" t="str">
        <f>IF(K278="","",VLOOKUP(A278,tabWorldPop,13,FALSE))</f>
        <v/>
      </c>
      <c r="M278" s="6" t="str">
        <f>IF(K278="","",VLOOKUP(A278,tabWorldPop,14,FALSE))</f>
        <v/>
      </c>
      <c r="N278" s="6" t="str">
        <f>IF(K278="","",VLOOKUP(A278,tabWorldPop,15,FALSE))</f>
        <v/>
      </c>
    </row>
    <row r="279">
      <c r="A279" s="3">
        <f>VLOOKUP(Life_expectancy.csv!A279,Base!$A$2:$B$235,2,FALSE)</f>
        <v>77</v>
      </c>
      <c r="B279" s="4">
        <v>2010.0</v>
      </c>
      <c r="C279" s="4">
        <f>VLOOKUP(VLOOKUP(A279,tabWorldPop,3,FALSE),Base!$D$2:$E$8,2,FALSE)</f>
        <v>3</v>
      </c>
      <c r="D279" s="4" t="s">
        <v>13</v>
      </c>
      <c r="E279" s="4" t="s">
        <v>697</v>
      </c>
      <c r="F279" s="4" t="s">
        <v>698</v>
      </c>
      <c r="G279" s="4" t="s">
        <v>699</v>
      </c>
      <c r="H279" s="4">
        <v>9199259.0</v>
      </c>
      <c r="I279" s="5">
        <v>45786.0</v>
      </c>
      <c r="J279" s="6">
        <f>IF(OR(B279=2000, B279=2010, B279=2015),VLOOKUP(A279,tabWorldPop,IF(B279=2000,8,IF(B279=2010,7,6)),FALSE),"")</f>
        <v>9445710</v>
      </c>
      <c r="K279" s="6">
        <f>IF(J279="","", VLOOKUP(A279,tabWorldPop,12,FALSE))</f>
        <v>112622</v>
      </c>
      <c r="L279" s="6" t="str">
        <f>IF(K279="","",VLOOKUP(A279,tabWorldPop,13,FALSE))</f>
        <v>118.5635</v>
      </c>
      <c r="M279" s="7">
        <f>IF(K279="","",VLOOKUP(A279,tabWorldPop,14,FALSE))</f>
        <v>-593882</v>
      </c>
      <c r="N279" s="6" t="str">
        <f>IF(K279="","",VLOOKUP(A279,tabWorldPop,15,FALSE))</f>
        <v>0.17</v>
      </c>
    </row>
    <row r="280">
      <c r="A280" s="3">
        <f>VLOOKUP(Life_expectancy.csv!A280,Base!$A$2:$B$235,2,FALSE)</f>
        <v>77</v>
      </c>
      <c r="B280" s="4">
        <v>2009.0</v>
      </c>
      <c r="C280" s="4">
        <f>VLOOKUP(VLOOKUP(A280,tabWorldPop,3,FALSE),Base!$D$2:$E$8,2,FALSE)</f>
        <v>3</v>
      </c>
      <c r="D280" s="4" t="s">
        <v>13</v>
      </c>
      <c r="E280" s="4" t="s">
        <v>700</v>
      </c>
      <c r="F280" s="4" t="s">
        <v>701</v>
      </c>
      <c r="G280" s="4" t="s">
        <v>702</v>
      </c>
      <c r="H280" s="4">
        <v>894476.0</v>
      </c>
      <c r="I280" s="5">
        <v>45725.0</v>
      </c>
      <c r="J280" s="6" t="str">
        <f>IF(OR(B280=2000, B280=2010, B280=2015),VLOOKUP(A280,tabWorldPop,IF(B280=2000,8,IF(B280=2010,7,6)),FALSE),"")</f>
        <v/>
      </c>
      <c r="K280" s="6" t="str">
        <f>IF(J280="","", VLOOKUP(A280,tabWorldPop,12,FALSE))</f>
        <v/>
      </c>
      <c r="L280" s="6" t="str">
        <f>IF(K280="","",VLOOKUP(A280,tabWorldPop,13,FALSE))</f>
        <v/>
      </c>
      <c r="M280" s="6" t="str">
        <f>IF(K280="","",VLOOKUP(A280,tabWorldPop,14,FALSE))</f>
        <v/>
      </c>
      <c r="N280" s="6" t="str">
        <f>IF(K280="","",VLOOKUP(A280,tabWorldPop,15,FALSE))</f>
        <v/>
      </c>
    </row>
    <row r="281">
      <c r="A281" s="3">
        <f>VLOOKUP(Life_expectancy.csv!A281,Base!$A$2:$B$235,2,FALSE)</f>
        <v>77</v>
      </c>
      <c r="B281" s="4">
        <v>2008.0</v>
      </c>
      <c r="C281" s="4">
        <f>VLOOKUP(VLOOKUP(A281,tabWorldPop,3,FALSE),Base!$D$2:$E$8,2,FALSE)</f>
        <v>3</v>
      </c>
      <c r="D281" s="4" t="s">
        <v>13</v>
      </c>
      <c r="E281" s="4" t="s">
        <v>703</v>
      </c>
      <c r="F281" s="5">
        <v>45692.0</v>
      </c>
      <c r="G281" s="4" t="s">
        <v>704</v>
      </c>
      <c r="H281" s="4">
        <v>8696916.0</v>
      </c>
      <c r="I281" s="5">
        <v>45666.0</v>
      </c>
      <c r="J281" s="6" t="str">
        <f>IF(OR(B281=2000, B281=2010, B281=2015),VLOOKUP(A281,tabWorldPop,IF(B281=2000,8,IF(B281=2010,7,6)),FALSE),"")</f>
        <v/>
      </c>
      <c r="K281" s="6" t="str">
        <f>IF(J281="","", VLOOKUP(A281,tabWorldPop,12,FALSE))</f>
        <v/>
      </c>
      <c r="L281" s="6" t="str">
        <f>IF(K281="","",VLOOKUP(A281,tabWorldPop,13,FALSE))</f>
        <v/>
      </c>
      <c r="M281" s="6" t="str">
        <f>IF(K281="","",VLOOKUP(A281,tabWorldPop,14,FALSE))</f>
        <v/>
      </c>
      <c r="N281" s="6" t="str">
        <f>IF(K281="","",VLOOKUP(A281,tabWorldPop,15,FALSE))</f>
        <v/>
      </c>
    </row>
    <row r="282">
      <c r="A282" s="3">
        <f>VLOOKUP(Life_expectancy.csv!A282,Base!$A$2:$B$235,2,FALSE)</f>
        <v>77</v>
      </c>
      <c r="B282" s="4">
        <v>2007.0</v>
      </c>
      <c r="C282" s="4">
        <f>VLOOKUP(VLOOKUP(A282,tabWorldPop,3,FALSE),Base!$D$2:$E$8,2,FALSE)</f>
        <v>3</v>
      </c>
      <c r="D282" s="4" t="s">
        <v>13</v>
      </c>
      <c r="E282" s="4" t="s">
        <v>705</v>
      </c>
      <c r="F282" s="4" t="s">
        <v>278</v>
      </c>
      <c r="G282" s="4" t="s">
        <v>706</v>
      </c>
      <c r="H282" s="4">
        <v>8454791.0</v>
      </c>
      <c r="I282" s="5">
        <v>45908.0</v>
      </c>
      <c r="J282" s="6" t="str">
        <f>IF(OR(B282=2000, B282=2010, B282=2015),VLOOKUP(A282,tabWorldPop,IF(B282=2000,8,IF(B282=2010,7,6)),FALSE),"")</f>
        <v/>
      </c>
      <c r="K282" s="6" t="str">
        <f>IF(J282="","", VLOOKUP(A282,tabWorldPop,12,FALSE))</f>
        <v/>
      </c>
      <c r="L282" s="6" t="str">
        <f>IF(K282="","",VLOOKUP(A282,tabWorldPop,13,FALSE))</f>
        <v/>
      </c>
      <c r="M282" s="6" t="str">
        <f>IF(K282="","",VLOOKUP(A282,tabWorldPop,14,FALSE))</f>
        <v/>
      </c>
      <c r="N282" s="6" t="str">
        <f>IF(K282="","",VLOOKUP(A282,tabWorldPop,15,FALSE))</f>
        <v/>
      </c>
    </row>
    <row r="283">
      <c r="A283" s="3">
        <f>VLOOKUP(Life_expectancy.csv!A283,Base!$A$2:$B$235,2,FALSE)</f>
        <v>77</v>
      </c>
      <c r="B283" s="4">
        <v>2006.0</v>
      </c>
      <c r="C283" s="4">
        <f>VLOOKUP(VLOOKUP(A283,tabWorldPop,3,FALSE),Base!$D$2:$E$8,2,FALSE)</f>
        <v>3</v>
      </c>
      <c r="D283" s="4" t="s">
        <v>13</v>
      </c>
      <c r="E283" s="4" t="s">
        <v>707</v>
      </c>
      <c r="F283" s="4" t="s">
        <v>708</v>
      </c>
      <c r="G283" s="4" t="s">
        <v>709</v>
      </c>
      <c r="H283" s="4">
        <v>8216896.0</v>
      </c>
      <c r="I283" s="5">
        <v>45846.0</v>
      </c>
      <c r="J283" s="6" t="str">
        <f>IF(OR(B283=2000, B283=2010, B283=2015),VLOOKUP(A283,tabWorldPop,IF(B283=2000,8,IF(B283=2010,7,6)),FALSE),"")</f>
        <v/>
      </c>
      <c r="K283" s="6" t="str">
        <f>IF(J283="","", VLOOKUP(A283,tabWorldPop,12,FALSE))</f>
        <v/>
      </c>
      <c r="L283" s="6" t="str">
        <f>IF(K283="","",VLOOKUP(A283,tabWorldPop,13,FALSE))</f>
        <v/>
      </c>
      <c r="M283" s="6" t="str">
        <f>IF(K283="","",VLOOKUP(A283,tabWorldPop,14,FALSE))</f>
        <v/>
      </c>
      <c r="N283" s="6" t="str">
        <f>IF(K283="","",VLOOKUP(A283,tabWorldPop,15,FALSE))</f>
        <v/>
      </c>
    </row>
    <row r="284">
      <c r="A284" s="3">
        <f>VLOOKUP(Life_expectancy.csv!A284,Base!$A$2:$B$235,2,FALSE)</f>
        <v>77</v>
      </c>
      <c r="B284" s="4">
        <v>2005.0</v>
      </c>
      <c r="C284" s="4">
        <f>VLOOKUP(VLOOKUP(A284,tabWorldPop,3,FALSE),Base!$D$2:$E$8,2,FALSE)</f>
        <v>3</v>
      </c>
      <c r="D284" s="4" t="s">
        <v>13</v>
      </c>
      <c r="E284" s="4" t="s">
        <v>710</v>
      </c>
      <c r="F284" s="4" t="s">
        <v>711</v>
      </c>
      <c r="G284" s="4" t="s">
        <v>712</v>
      </c>
      <c r="H284" s="4">
        <v>7982225.0</v>
      </c>
      <c r="I284" s="5">
        <v>45785.0</v>
      </c>
      <c r="J284" s="6" t="str">
        <f>IF(OR(B284=2000, B284=2010, B284=2015),VLOOKUP(A284,tabWorldPop,IF(B284=2000,8,IF(B284=2010,7,6)),FALSE),"")</f>
        <v/>
      </c>
      <c r="K284" s="6" t="str">
        <f>IF(J284="","", VLOOKUP(A284,tabWorldPop,12,FALSE))</f>
        <v/>
      </c>
      <c r="L284" s="6" t="str">
        <f>IF(K284="","",VLOOKUP(A284,tabWorldPop,13,FALSE))</f>
        <v/>
      </c>
      <c r="M284" s="6" t="str">
        <f>IF(K284="","",VLOOKUP(A284,tabWorldPop,14,FALSE))</f>
        <v/>
      </c>
      <c r="N284" s="6" t="str">
        <f>IF(K284="","",VLOOKUP(A284,tabWorldPop,15,FALSE))</f>
        <v/>
      </c>
    </row>
    <row r="285">
      <c r="A285" s="3">
        <f>VLOOKUP(Life_expectancy.csv!A285,Base!$A$2:$B$235,2,FALSE)</f>
        <v>77</v>
      </c>
      <c r="B285" s="4">
        <v>2004.0</v>
      </c>
      <c r="C285" s="4">
        <f>VLOOKUP(VLOOKUP(A285,tabWorldPop,3,FALSE),Base!$D$2:$E$8,2,FALSE)</f>
        <v>3</v>
      </c>
      <c r="D285" s="4" t="s">
        <v>13</v>
      </c>
      <c r="E285" s="4" t="s">
        <v>713</v>
      </c>
      <c r="F285" s="4" t="s">
        <v>286</v>
      </c>
      <c r="G285" s="4" t="s">
        <v>714</v>
      </c>
      <c r="H285" s="4">
        <v>7754.0</v>
      </c>
      <c r="I285" s="5">
        <v>45665.0</v>
      </c>
      <c r="J285" s="6" t="str">
        <f>IF(OR(B285=2000, B285=2010, B285=2015),VLOOKUP(A285,tabWorldPop,IF(B285=2000,8,IF(B285=2010,7,6)),FALSE),"")</f>
        <v/>
      </c>
      <c r="K285" s="6" t="str">
        <f>IF(J285="","", VLOOKUP(A285,tabWorldPop,12,FALSE))</f>
        <v/>
      </c>
      <c r="L285" s="6" t="str">
        <f>IF(K285="","",VLOOKUP(A285,tabWorldPop,13,FALSE))</f>
        <v/>
      </c>
      <c r="M285" s="6" t="str">
        <f>IF(K285="","",VLOOKUP(A285,tabWorldPop,14,FALSE))</f>
        <v/>
      </c>
      <c r="N285" s="6" t="str">
        <f>IF(K285="","",VLOOKUP(A285,tabWorldPop,15,FALSE))</f>
        <v/>
      </c>
    </row>
    <row r="286">
      <c r="A286" s="3">
        <f>VLOOKUP(Life_expectancy.csv!A286,Base!$A$2:$B$235,2,FALSE)</f>
        <v>77</v>
      </c>
      <c r="B286" s="4">
        <v>2003.0</v>
      </c>
      <c r="C286" s="4">
        <f>VLOOKUP(VLOOKUP(A286,tabWorldPop,3,FALSE),Base!$D$2:$E$8,2,FALSE)</f>
        <v>3</v>
      </c>
      <c r="D286" s="4" t="s">
        <v>13</v>
      </c>
      <c r="E286" s="4" t="s">
        <v>715</v>
      </c>
      <c r="F286" s="4" t="s">
        <v>716</v>
      </c>
      <c r="G286" s="4" t="s">
        <v>717</v>
      </c>
      <c r="H286" s="4">
        <v>752555.0</v>
      </c>
      <c r="I286" s="5">
        <v>45845.0</v>
      </c>
      <c r="J286" s="6" t="str">
        <f>IF(OR(B286=2000, B286=2010, B286=2015),VLOOKUP(A286,tabWorldPop,IF(B286=2000,8,IF(B286=2010,7,6)),FALSE),"")</f>
        <v/>
      </c>
      <c r="K286" s="6" t="str">
        <f>IF(J286="","", VLOOKUP(A286,tabWorldPop,12,FALSE))</f>
        <v/>
      </c>
      <c r="L286" s="6" t="str">
        <f>IF(K286="","",VLOOKUP(A286,tabWorldPop,13,FALSE))</f>
        <v/>
      </c>
      <c r="M286" s="6" t="str">
        <f>IF(K286="","",VLOOKUP(A286,tabWorldPop,14,FALSE))</f>
        <v/>
      </c>
      <c r="N286" s="6" t="str">
        <f>IF(K286="","",VLOOKUP(A286,tabWorldPop,15,FALSE))</f>
        <v/>
      </c>
    </row>
    <row r="287">
      <c r="A287" s="3">
        <f>VLOOKUP(Life_expectancy.csv!A287,Base!$A$2:$B$235,2,FALSE)</f>
        <v>77</v>
      </c>
      <c r="B287" s="4">
        <v>2002.0</v>
      </c>
      <c r="C287" s="4">
        <f>VLOOKUP(VLOOKUP(A287,tabWorldPop,3,FALSE),Base!$D$2:$E$8,2,FALSE)</f>
        <v>3</v>
      </c>
      <c r="D287" s="4" t="s">
        <v>13</v>
      </c>
      <c r="E287" s="4" t="s">
        <v>718</v>
      </c>
      <c r="F287" s="4" t="s">
        <v>208</v>
      </c>
      <c r="G287" s="4" t="s">
        <v>719</v>
      </c>
      <c r="H287" s="4">
        <v>7295394.0</v>
      </c>
      <c r="I287" s="5">
        <v>45723.0</v>
      </c>
      <c r="J287" s="6" t="str">
        <f>IF(OR(B287=2000, B287=2010, B287=2015),VLOOKUP(A287,tabWorldPop,IF(B287=2000,8,IF(B287=2010,7,6)),FALSE),"")</f>
        <v/>
      </c>
      <c r="K287" s="6" t="str">
        <f>IF(J287="","", VLOOKUP(A287,tabWorldPop,12,FALSE))</f>
        <v/>
      </c>
      <c r="L287" s="6" t="str">
        <f>IF(K287="","",VLOOKUP(A287,tabWorldPop,13,FALSE))</f>
        <v/>
      </c>
      <c r="M287" s="6" t="str">
        <f>IF(K287="","",VLOOKUP(A287,tabWorldPop,14,FALSE))</f>
        <v/>
      </c>
      <c r="N287" s="6" t="str">
        <f>IF(K287="","",VLOOKUP(A287,tabWorldPop,15,FALSE))</f>
        <v/>
      </c>
    </row>
    <row r="288">
      <c r="A288" s="3">
        <f>VLOOKUP(Life_expectancy.csv!A288,Base!$A$2:$B$235,2,FALSE)</f>
        <v>77</v>
      </c>
      <c r="B288" s="4">
        <v>2001.0</v>
      </c>
      <c r="C288" s="4">
        <f>VLOOKUP(VLOOKUP(A288,tabWorldPop,3,FALSE),Base!$D$2:$E$8,2,FALSE)</f>
        <v>3</v>
      </c>
      <c r="D288" s="4" t="s">
        <v>13</v>
      </c>
      <c r="E288" s="4" t="s">
        <v>720</v>
      </c>
      <c r="F288" s="4" t="s">
        <v>205</v>
      </c>
      <c r="G288" s="4" t="s">
        <v>721</v>
      </c>
      <c r="H288" s="4">
        <v>776733.0</v>
      </c>
      <c r="I288" s="5">
        <v>45814.0</v>
      </c>
      <c r="J288" s="6" t="str">
        <f>IF(OR(B288=2000, B288=2010, B288=2015),VLOOKUP(A288,tabWorldPop,IF(B288=2000,8,IF(B288=2010,7,6)),FALSE),"")</f>
        <v/>
      </c>
      <c r="K288" s="6" t="str">
        <f>IF(J288="","", VLOOKUP(A288,tabWorldPop,12,FALSE))</f>
        <v/>
      </c>
      <c r="L288" s="6" t="str">
        <f>IF(K288="","",VLOOKUP(A288,tabWorldPop,13,FALSE))</f>
        <v/>
      </c>
      <c r="M288" s="6" t="str">
        <f>IF(K288="","",VLOOKUP(A288,tabWorldPop,14,FALSE))</f>
        <v/>
      </c>
      <c r="N288" s="6" t="str">
        <f>IF(K288="","",VLOOKUP(A288,tabWorldPop,15,FALSE))</f>
        <v/>
      </c>
    </row>
    <row r="289">
      <c r="A289" s="3">
        <f>VLOOKUP(Life_expectancy.csv!A289,Base!$A$2:$B$235,2,FALSE)</f>
        <v>77</v>
      </c>
      <c r="B289" s="4">
        <v>2000.0</v>
      </c>
      <c r="C289" s="4">
        <f>VLOOKUP(VLOOKUP(A289,tabWorldPop,3,FALSE),Base!$D$2:$E$8,2,FALSE)</f>
        <v>3</v>
      </c>
      <c r="D289" s="4" t="s">
        <v>13</v>
      </c>
      <c r="E289" s="4" t="s">
        <v>722</v>
      </c>
      <c r="F289" s="4" t="s">
        <v>211</v>
      </c>
      <c r="G289" s="4" t="s">
        <v>723</v>
      </c>
      <c r="H289" s="4">
        <v>6865951.0</v>
      </c>
      <c r="I289" s="5">
        <v>45753.0</v>
      </c>
      <c r="J289" s="6">
        <f>IF(OR(B289=2000, B289=2010, B289=2015),VLOOKUP(A289,tabWorldPop,IF(B289=2000,8,IF(B289=2010,7,6)),FALSE),"")</f>
        <v>6998023</v>
      </c>
      <c r="K289" s="6">
        <f>IF(J289="","", VLOOKUP(A289,tabWorldPop,12,FALSE))</f>
        <v>112622</v>
      </c>
      <c r="L289" s="6" t="str">
        <f>IF(K289="","",VLOOKUP(A289,tabWorldPop,13,FALSE))</f>
        <v>118.5635</v>
      </c>
      <c r="M289" s="7">
        <f>IF(K289="","",VLOOKUP(A289,tabWorldPop,14,FALSE))</f>
        <v>-593882</v>
      </c>
      <c r="N289" s="6" t="str">
        <f>IF(K289="","",VLOOKUP(A289,tabWorldPop,15,FALSE))</f>
        <v>0.17</v>
      </c>
    </row>
    <row r="290">
      <c r="A290" s="3">
        <f>VLOOKUP(Life_expectancy.csv!A290,Base!$A$2:$B$235,2,FALSE)</f>
        <v>165</v>
      </c>
      <c r="B290" s="4">
        <v>2015.0</v>
      </c>
      <c r="C290" s="4">
        <f>VLOOKUP(VLOOKUP(A290,tabWorldPop,3,FALSE),Base!$D$2:$E$8,2,FALSE)</f>
        <v>1</v>
      </c>
      <c r="D290" s="4" t="s">
        <v>13</v>
      </c>
      <c r="E290" s="4">
        <v>0.0</v>
      </c>
      <c r="F290" s="10"/>
      <c r="G290" s="4" t="s">
        <v>724</v>
      </c>
      <c r="H290" s="4">
        <v>787386.0</v>
      </c>
      <c r="I290" s="5">
        <v>45789.0</v>
      </c>
      <c r="J290" s="6">
        <f>IF(OR(B290=2000, B290=2010, B290=2015),VLOOKUP(A290,tabWorldPop,IF(B290=2000,8,IF(B290=2010,7,6)),FALSE),"")</f>
        <v>743274</v>
      </c>
      <c r="K290" s="6">
        <f>IF(J290="","", VLOOKUP(A290,tabWorldPop,12,FALSE))</f>
        <v>38394</v>
      </c>
      <c r="L290" s="6" t="str">
        <f>IF(K290="","",VLOOKUP(A290,tabWorldPop,13,FALSE))</f>
        <v>20.3796</v>
      </c>
      <c r="M290" s="7">
        <f>IF(K290="","",VLOOKUP(A290,tabWorldPop,14,FALSE))</f>
        <v>23377</v>
      </c>
      <c r="N290" s="6" t="str">
        <f>IF(K290="","",VLOOKUP(A290,tabWorldPop,15,FALSE))</f>
        <v>0.01</v>
      </c>
    </row>
    <row r="291">
      <c r="A291" s="3">
        <f>VLOOKUP(Life_expectancy.csv!A291,Base!$A$2:$B$235,2,FALSE)</f>
        <v>165</v>
      </c>
      <c r="B291" s="4">
        <v>2014.0</v>
      </c>
      <c r="C291" s="4">
        <f>VLOOKUP(VLOOKUP(A291,tabWorldPop,3,FALSE),Base!$D$2:$E$8,2,FALSE)</f>
        <v>1</v>
      </c>
      <c r="D291" s="4" t="s">
        <v>13</v>
      </c>
      <c r="E291" s="4" t="s">
        <v>725</v>
      </c>
      <c r="F291" s="4" t="s">
        <v>726</v>
      </c>
      <c r="G291" s="4" t="s">
        <v>727</v>
      </c>
      <c r="H291" s="4">
        <v>776448.0</v>
      </c>
      <c r="I291" s="5">
        <v>45789.0</v>
      </c>
      <c r="J291" s="6" t="str">
        <f>IF(OR(B291=2000, B291=2010, B291=2015),VLOOKUP(A291,tabWorldPop,IF(B291=2000,8,IF(B291=2010,7,6)),FALSE),"")</f>
        <v/>
      </c>
      <c r="K291" s="6" t="str">
        <f>IF(J291="","", VLOOKUP(A291,tabWorldPop,12,FALSE))</f>
        <v/>
      </c>
      <c r="L291" s="6" t="str">
        <f>IF(K291="","",VLOOKUP(A291,tabWorldPop,13,FALSE))</f>
        <v/>
      </c>
      <c r="M291" s="6" t="str">
        <f>IF(K291="","",VLOOKUP(A291,tabWorldPop,14,FALSE))</f>
        <v/>
      </c>
      <c r="N291" s="6" t="str">
        <f>IF(K291="","",VLOOKUP(A291,tabWorldPop,15,FALSE))</f>
        <v/>
      </c>
    </row>
    <row r="292">
      <c r="A292" s="3">
        <f>VLOOKUP(Life_expectancy.csv!A292,Base!$A$2:$B$235,2,FALSE)</f>
        <v>165</v>
      </c>
      <c r="B292" s="4">
        <v>2013.0</v>
      </c>
      <c r="C292" s="4">
        <f>VLOOKUP(VLOOKUP(A292,tabWorldPop,3,FALSE),Base!$D$2:$E$8,2,FALSE)</f>
        <v>1</v>
      </c>
      <c r="D292" s="4" t="s">
        <v>13</v>
      </c>
      <c r="E292" s="4" t="s">
        <v>728</v>
      </c>
      <c r="F292" s="4" t="s">
        <v>729</v>
      </c>
      <c r="G292" s="4" t="s">
        <v>730</v>
      </c>
      <c r="H292" s="4">
        <v>764961.0</v>
      </c>
      <c r="I292" s="5">
        <v>45820.0</v>
      </c>
      <c r="J292" s="6" t="str">
        <f>IF(OR(B292=2000, B292=2010, B292=2015),VLOOKUP(A292,tabWorldPop,IF(B292=2000,8,IF(B292=2010,7,6)),FALSE),"")</f>
        <v/>
      </c>
      <c r="K292" s="6" t="str">
        <f>IF(J292="","", VLOOKUP(A292,tabWorldPop,12,FALSE))</f>
        <v/>
      </c>
      <c r="L292" s="6" t="str">
        <f>IF(K292="","",VLOOKUP(A292,tabWorldPop,13,FALSE))</f>
        <v/>
      </c>
      <c r="M292" s="6" t="str">
        <f>IF(K292="","",VLOOKUP(A292,tabWorldPop,14,FALSE))</f>
        <v/>
      </c>
      <c r="N292" s="6" t="str">
        <f>IF(K292="","",VLOOKUP(A292,tabWorldPop,15,FALSE))</f>
        <v/>
      </c>
    </row>
    <row r="293">
      <c r="A293" s="3">
        <f>VLOOKUP(Life_expectancy.csv!A293,Base!$A$2:$B$235,2,FALSE)</f>
        <v>165</v>
      </c>
      <c r="B293" s="4">
        <v>2012.0</v>
      </c>
      <c r="C293" s="4">
        <f>VLOOKUP(VLOOKUP(A293,tabWorldPop,3,FALSE),Base!$D$2:$E$8,2,FALSE)</f>
        <v>1</v>
      </c>
      <c r="D293" s="4" t="s">
        <v>13</v>
      </c>
      <c r="E293" s="4" t="s">
        <v>731</v>
      </c>
      <c r="F293" s="5">
        <v>45841.0</v>
      </c>
      <c r="G293" s="4" t="s">
        <v>732</v>
      </c>
      <c r="H293" s="4">
        <v>752967.0</v>
      </c>
      <c r="I293" s="5">
        <v>45728.0</v>
      </c>
      <c r="J293" s="6" t="str">
        <f>IF(OR(B293=2000, B293=2010, B293=2015),VLOOKUP(A293,tabWorldPop,IF(B293=2000,8,IF(B293=2010,7,6)),FALSE),"")</f>
        <v/>
      </c>
      <c r="K293" s="6" t="str">
        <f>IF(J293="","", VLOOKUP(A293,tabWorldPop,12,FALSE))</f>
        <v/>
      </c>
      <c r="L293" s="6" t="str">
        <f>IF(K293="","",VLOOKUP(A293,tabWorldPop,13,FALSE))</f>
        <v/>
      </c>
      <c r="M293" s="6" t="str">
        <f>IF(K293="","",VLOOKUP(A293,tabWorldPop,14,FALSE))</f>
        <v/>
      </c>
      <c r="N293" s="6" t="str">
        <f>IF(K293="","",VLOOKUP(A293,tabWorldPop,15,FALSE))</f>
        <v/>
      </c>
    </row>
    <row r="294">
      <c r="A294" s="3">
        <f>VLOOKUP(Life_expectancy.csv!A294,Base!$A$2:$B$235,2,FALSE)</f>
        <v>165</v>
      </c>
      <c r="B294" s="4">
        <v>2011.0</v>
      </c>
      <c r="C294" s="4">
        <f>VLOOKUP(VLOOKUP(A294,tabWorldPop,3,FALSE),Base!$D$2:$E$8,2,FALSE)</f>
        <v>1</v>
      </c>
      <c r="D294" s="4" t="s">
        <v>13</v>
      </c>
      <c r="E294" s="4" t="s">
        <v>733</v>
      </c>
      <c r="F294" s="4" t="s">
        <v>711</v>
      </c>
      <c r="G294" s="4" t="s">
        <v>734</v>
      </c>
      <c r="H294" s="4">
        <v>7451.0</v>
      </c>
      <c r="I294" s="5">
        <v>45911.0</v>
      </c>
      <c r="J294" s="6" t="str">
        <f>IF(OR(B294=2000, B294=2010, B294=2015),VLOOKUP(A294,tabWorldPop,IF(B294=2000,8,IF(B294=2010,7,6)),FALSE),"")</f>
        <v/>
      </c>
      <c r="K294" s="6" t="str">
        <f>IF(J294="","", VLOOKUP(A294,tabWorldPop,12,FALSE))</f>
        <v/>
      </c>
      <c r="L294" s="6" t="str">
        <f>IF(K294="","",VLOOKUP(A294,tabWorldPop,13,FALSE))</f>
        <v/>
      </c>
      <c r="M294" s="6" t="str">
        <f>IF(K294="","",VLOOKUP(A294,tabWorldPop,14,FALSE))</f>
        <v/>
      </c>
      <c r="N294" s="6" t="str">
        <f>IF(K294="","",VLOOKUP(A294,tabWorldPop,15,FALSE))</f>
        <v/>
      </c>
    </row>
    <row r="295">
      <c r="A295" s="3">
        <f>VLOOKUP(Life_expectancy.csv!A295,Base!$A$2:$B$235,2,FALSE)</f>
        <v>165</v>
      </c>
      <c r="B295" s="4">
        <v>2010.0</v>
      </c>
      <c r="C295" s="4">
        <f>VLOOKUP(VLOOKUP(A295,tabWorldPop,3,FALSE),Base!$D$2:$E$8,2,FALSE)</f>
        <v>1</v>
      </c>
      <c r="D295" s="4" t="s">
        <v>13</v>
      </c>
      <c r="E295" s="4" t="s">
        <v>735</v>
      </c>
      <c r="F295" s="4" t="s">
        <v>736</v>
      </c>
      <c r="G295" s="4" t="s">
        <v>737</v>
      </c>
      <c r="H295" s="4">
        <v>727641.0</v>
      </c>
      <c r="I295" s="5">
        <v>45758.0</v>
      </c>
      <c r="J295" s="6">
        <f>IF(OR(B295=2000, B295=2010, B295=2015),VLOOKUP(A295,tabWorldPop,IF(B295=2000,8,IF(B295=2010,7,6)),FALSE),"")</f>
        <v>705516</v>
      </c>
      <c r="K295" s="6">
        <f>IF(J295="","", VLOOKUP(A295,tabWorldPop,12,FALSE))</f>
        <v>38394</v>
      </c>
      <c r="L295" s="6" t="str">
        <f>IF(K295="","",VLOOKUP(A295,tabWorldPop,13,FALSE))</f>
        <v>20.3796</v>
      </c>
      <c r="M295" s="7">
        <f>IF(K295="","",VLOOKUP(A295,tabWorldPop,14,FALSE))</f>
        <v>23377</v>
      </c>
      <c r="N295" s="6" t="str">
        <f>IF(K295="","",VLOOKUP(A295,tabWorldPop,15,FALSE))</f>
        <v>0.01</v>
      </c>
    </row>
    <row r="296">
      <c r="A296" s="3">
        <f>VLOOKUP(Life_expectancy.csv!A296,Base!$A$2:$B$235,2,FALSE)</f>
        <v>165</v>
      </c>
      <c r="B296" s="4">
        <v>2009.0</v>
      </c>
      <c r="C296" s="4">
        <f>VLOOKUP(VLOOKUP(A296,tabWorldPop,3,FALSE),Base!$D$2:$E$8,2,FALSE)</f>
        <v>1</v>
      </c>
      <c r="D296" s="4" t="s">
        <v>13</v>
      </c>
      <c r="E296" s="4" t="s">
        <v>738</v>
      </c>
      <c r="F296" s="5">
        <v>45722.0</v>
      </c>
      <c r="G296" s="4" t="s">
        <v>739</v>
      </c>
      <c r="H296" s="4">
        <v>714458.0</v>
      </c>
      <c r="I296" s="5">
        <v>45910.0</v>
      </c>
      <c r="J296" s="6" t="str">
        <f>IF(OR(B296=2000, B296=2010, B296=2015),VLOOKUP(A296,tabWorldPop,IF(B296=2000,8,IF(B296=2010,7,6)),FALSE),"")</f>
        <v/>
      </c>
      <c r="K296" s="6" t="str">
        <f>IF(J296="","", VLOOKUP(A296,tabWorldPop,12,FALSE))</f>
        <v/>
      </c>
      <c r="L296" s="6" t="str">
        <f>IF(K296="","",VLOOKUP(A296,tabWorldPop,13,FALSE))</f>
        <v/>
      </c>
      <c r="M296" s="6" t="str">
        <f>IF(K296="","",VLOOKUP(A296,tabWorldPop,14,FALSE))</f>
        <v/>
      </c>
      <c r="N296" s="6" t="str">
        <f>IF(K296="","",VLOOKUP(A296,tabWorldPop,15,FALSE))</f>
        <v/>
      </c>
    </row>
    <row r="297">
      <c r="A297" s="3">
        <f>VLOOKUP(Life_expectancy.csv!A297,Base!$A$2:$B$235,2,FALSE)</f>
        <v>165</v>
      </c>
      <c r="B297" s="4">
        <v>2008.0</v>
      </c>
      <c r="C297" s="4">
        <f>VLOOKUP(VLOOKUP(A297,tabWorldPop,3,FALSE),Base!$D$2:$E$8,2,FALSE)</f>
        <v>1</v>
      </c>
      <c r="D297" s="4" t="s">
        <v>13</v>
      </c>
      <c r="E297" s="4" t="s">
        <v>740</v>
      </c>
      <c r="F297" s="4" t="s">
        <v>741</v>
      </c>
      <c r="G297" s="4" t="s">
        <v>742</v>
      </c>
      <c r="H297" s="4">
        <v>795.0</v>
      </c>
      <c r="I297" s="5">
        <v>45787.0</v>
      </c>
      <c r="J297" s="6" t="str">
        <f>IF(OR(B297=2000, B297=2010, B297=2015),VLOOKUP(A297,tabWorldPop,IF(B297=2000,8,IF(B297=2010,7,6)),FALSE),"")</f>
        <v/>
      </c>
      <c r="K297" s="6" t="str">
        <f>IF(J297="","", VLOOKUP(A297,tabWorldPop,12,FALSE))</f>
        <v/>
      </c>
      <c r="L297" s="6" t="str">
        <f>IF(K297="","",VLOOKUP(A297,tabWorldPop,13,FALSE))</f>
        <v/>
      </c>
      <c r="M297" s="6" t="str">
        <f>IF(K297="","",VLOOKUP(A297,tabWorldPop,14,FALSE))</f>
        <v/>
      </c>
      <c r="N297" s="6" t="str">
        <f>IF(K297="","",VLOOKUP(A297,tabWorldPop,15,FALSE))</f>
        <v/>
      </c>
    </row>
    <row r="298">
      <c r="A298" s="3">
        <f>VLOOKUP(Life_expectancy.csv!A298,Base!$A$2:$B$235,2,FALSE)</f>
        <v>165</v>
      </c>
      <c r="B298" s="4">
        <v>2007.0</v>
      </c>
      <c r="C298" s="4">
        <f>VLOOKUP(VLOOKUP(A298,tabWorldPop,3,FALSE),Base!$D$2:$E$8,2,FALSE)</f>
        <v>1</v>
      </c>
      <c r="D298" s="4" t="s">
        <v>13</v>
      </c>
      <c r="E298" s="4" t="s">
        <v>743</v>
      </c>
      <c r="F298" s="4" t="s">
        <v>61</v>
      </c>
      <c r="G298" s="4" t="s">
        <v>744</v>
      </c>
      <c r="H298" s="4">
        <v>686958.0</v>
      </c>
      <c r="I298" s="5">
        <v>45667.0</v>
      </c>
      <c r="J298" s="6" t="str">
        <f>IF(OR(B298=2000, B298=2010, B298=2015),VLOOKUP(A298,tabWorldPop,IF(B298=2000,8,IF(B298=2010,7,6)),FALSE),"")</f>
        <v/>
      </c>
      <c r="K298" s="6" t="str">
        <f>IF(J298="","", VLOOKUP(A298,tabWorldPop,12,FALSE))</f>
        <v/>
      </c>
      <c r="L298" s="6" t="str">
        <f>IF(K298="","",VLOOKUP(A298,tabWorldPop,13,FALSE))</f>
        <v/>
      </c>
      <c r="M298" s="6" t="str">
        <f>IF(K298="","",VLOOKUP(A298,tabWorldPop,14,FALSE))</f>
        <v/>
      </c>
      <c r="N298" s="6" t="str">
        <f>IF(K298="","",VLOOKUP(A298,tabWorldPop,15,FALSE))</f>
        <v/>
      </c>
    </row>
    <row r="299">
      <c r="A299" s="3">
        <f>VLOOKUP(Life_expectancy.csv!A299,Base!$A$2:$B$235,2,FALSE)</f>
        <v>165</v>
      </c>
      <c r="B299" s="4">
        <v>2006.0</v>
      </c>
      <c r="C299" s="4">
        <f>VLOOKUP(VLOOKUP(A299,tabWorldPop,3,FALSE),Base!$D$2:$E$8,2,FALSE)</f>
        <v>1</v>
      </c>
      <c r="D299" s="4" t="s">
        <v>13</v>
      </c>
      <c r="E299" s="4" t="s">
        <v>745</v>
      </c>
      <c r="F299" s="4" t="s">
        <v>546</v>
      </c>
      <c r="G299" s="4" t="s">
        <v>746</v>
      </c>
      <c r="H299" s="4">
        <v>672228.0</v>
      </c>
      <c r="I299" s="5">
        <v>45817.0</v>
      </c>
      <c r="J299" s="6" t="str">
        <f>IF(OR(B299=2000, B299=2010, B299=2015),VLOOKUP(A299,tabWorldPop,IF(B299=2000,8,IF(B299=2010,7,6)),FALSE),"")</f>
        <v/>
      </c>
      <c r="K299" s="6" t="str">
        <f>IF(J299="","", VLOOKUP(A299,tabWorldPop,12,FALSE))</f>
        <v/>
      </c>
      <c r="L299" s="6" t="str">
        <f>IF(K299="","",VLOOKUP(A299,tabWorldPop,13,FALSE))</f>
        <v/>
      </c>
      <c r="M299" s="6" t="str">
        <f>IF(K299="","",VLOOKUP(A299,tabWorldPop,14,FALSE))</f>
        <v/>
      </c>
      <c r="N299" s="6" t="str">
        <f>IF(K299="","",VLOOKUP(A299,tabWorldPop,15,FALSE))</f>
        <v/>
      </c>
    </row>
    <row r="300">
      <c r="A300" s="3">
        <f>VLOOKUP(Life_expectancy.csv!A300,Base!$A$2:$B$235,2,FALSE)</f>
        <v>165</v>
      </c>
      <c r="B300" s="4">
        <v>2005.0</v>
      </c>
      <c r="C300" s="4">
        <f>VLOOKUP(VLOOKUP(A300,tabWorldPop,3,FALSE),Base!$D$2:$E$8,2,FALSE)</f>
        <v>1</v>
      </c>
      <c r="D300" s="4" t="s">
        <v>13</v>
      </c>
      <c r="E300" s="4" t="s">
        <v>747</v>
      </c>
      <c r="F300" s="4" t="s">
        <v>748</v>
      </c>
      <c r="G300" s="4" t="s">
        <v>749</v>
      </c>
      <c r="H300" s="4">
        <v>656639.0</v>
      </c>
      <c r="I300" s="5">
        <v>45697.0</v>
      </c>
      <c r="J300" s="6" t="str">
        <f>IF(OR(B300=2000, B300=2010, B300=2015),VLOOKUP(A300,tabWorldPop,IF(B300=2000,8,IF(B300=2010,7,6)),FALSE),"")</f>
        <v/>
      </c>
      <c r="K300" s="6" t="str">
        <f>IF(J300="","", VLOOKUP(A300,tabWorldPop,12,FALSE))</f>
        <v/>
      </c>
      <c r="L300" s="6" t="str">
        <f>IF(K300="","",VLOOKUP(A300,tabWorldPop,13,FALSE))</f>
        <v/>
      </c>
      <c r="M300" s="6" t="str">
        <f>IF(K300="","",VLOOKUP(A300,tabWorldPop,14,FALSE))</f>
        <v/>
      </c>
      <c r="N300" s="6" t="str">
        <f>IF(K300="","",VLOOKUP(A300,tabWorldPop,15,FALSE))</f>
        <v/>
      </c>
    </row>
    <row r="301">
      <c r="A301" s="3">
        <f>VLOOKUP(Life_expectancy.csv!A301,Base!$A$2:$B$235,2,FALSE)</f>
        <v>165</v>
      </c>
      <c r="B301" s="4">
        <v>2004.0</v>
      </c>
      <c r="C301" s="4">
        <f>VLOOKUP(VLOOKUP(A301,tabWorldPop,3,FALSE),Base!$D$2:$E$8,2,FALSE)</f>
        <v>1</v>
      </c>
      <c r="D301" s="4" t="s">
        <v>13</v>
      </c>
      <c r="E301" s="4" t="s">
        <v>750</v>
      </c>
      <c r="F301" s="4" t="s">
        <v>174</v>
      </c>
      <c r="G301" s="4" t="s">
        <v>751</v>
      </c>
      <c r="H301" s="4">
        <v>64282.0</v>
      </c>
      <c r="I301" s="5">
        <v>45877.0</v>
      </c>
      <c r="J301" s="6" t="str">
        <f>IF(OR(B301=2000, B301=2010, B301=2015),VLOOKUP(A301,tabWorldPop,IF(B301=2000,8,IF(B301=2010,7,6)),FALSE),"")</f>
        <v/>
      </c>
      <c r="K301" s="6" t="str">
        <f>IF(J301="","", VLOOKUP(A301,tabWorldPop,12,FALSE))</f>
        <v/>
      </c>
      <c r="L301" s="6" t="str">
        <f>IF(K301="","",VLOOKUP(A301,tabWorldPop,13,FALSE))</f>
        <v/>
      </c>
      <c r="M301" s="6" t="str">
        <f>IF(K301="","",VLOOKUP(A301,tabWorldPop,14,FALSE))</f>
        <v/>
      </c>
      <c r="N301" s="6" t="str">
        <f>IF(K301="","",VLOOKUP(A301,tabWorldPop,15,FALSE))</f>
        <v/>
      </c>
    </row>
    <row r="302">
      <c r="A302" s="3">
        <f>VLOOKUP(Life_expectancy.csv!A302,Base!$A$2:$B$235,2,FALSE)</f>
        <v>165</v>
      </c>
      <c r="B302" s="4">
        <v>2003.0</v>
      </c>
      <c r="C302" s="4">
        <f>VLOOKUP(VLOOKUP(A302,tabWorldPop,3,FALSE),Base!$D$2:$E$8,2,FALSE)</f>
        <v>1</v>
      </c>
      <c r="D302" s="4" t="s">
        <v>13</v>
      </c>
      <c r="E302" s="4" t="s">
        <v>752</v>
      </c>
      <c r="F302" s="5">
        <v>45904.0</v>
      </c>
      <c r="G302" s="4" t="s">
        <v>753</v>
      </c>
      <c r="H302" s="4">
        <v>623434.0</v>
      </c>
      <c r="I302" s="5">
        <v>45755.0</v>
      </c>
      <c r="J302" s="6" t="str">
        <f>IF(OR(B302=2000, B302=2010, B302=2015),VLOOKUP(A302,tabWorldPop,IF(B302=2000,8,IF(B302=2010,7,6)),FALSE),"")</f>
        <v/>
      </c>
      <c r="K302" s="6" t="str">
        <f>IF(J302="","", VLOOKUP(A302,tabWorldPop,12,FALSE))</f>
        <v/>
      </c>
      <c r="L302" s="6" t="str">
        <f>IF(K302="","",VLOOKUP(A302,tabWorldPop,13,FALSE))</f>
        <v/>
      </c>
      <c r="M302" s="6" t="str">
        <f>IF(K302="","",VLOOKUP(A302,tabWorldPop,14,FALSE))</f>
        <v/>
      </c>
      <c r="N302" s="6" t="str">
        <f>IF(K302="","",VLOOKUP(A302,tabWorldPop,15,FALSE))</f>
        <v/>
      </c>
    </row>
    <row r="303">
      <c r="A303" s="3">
        <f>VLOOKUP(Life_expectancy.csv!A303,Base!$A$2:$B$235,2,FALSE)</f>
        <v>165</v>
      </c>
      <c r="B303" s="4">
        <v>2002.0</v>
      </c>
      <c r="C303" s="4">
        <f>VLOOKUP(VLOOKUP(A303,tabWorldPop,3,FALSE),Base!$D$2:$E$8,2,FALSE)</f>
        <v>1</v>
      </c>
      <c r="D303" s="4" t="s">
        <v>13</v>
      </c>
      <c r="E303" s="4" t="s">
        <v>754</v>
      </c>
      <c r="F303" s="4" t="s">
        <v>755</v>
      </c>
      <c r="G303" s="4" t="s">
        <v>756</v>
      </c>
      <c r="H303" s="4">
        <v>66399.0</v>
      </c>
      <c r="I303" s="4">
        <v>8.0</v>
      </c>
      <c r="J303" s="6" t="str">
        <f>IF(OR(B303=2000, B303=2010, B303=2015),VLOOKUP(A303,tabWorldPop,IF(B303=2000,8,IF(B303=2010,7,6)),FALSE),"")</f>
        <v/>
      </c>
      <c r="K303" s="6" t="str">
        <f>IF(J303="","", VLOOKUP(A303,tabWorldPop,12,FALSE))</f>
        <v/>
      </c>
      <c r="L303" s="6" t="str">
        <f>IF(K303="","",VLOOKUP(A303,tabWorldPop,13,FALSE))</f>
        <v/>
      </c>
      <c r="M303" s="6" t="str">
        <f>IF(K303="","",VLOOKUP(A303,tabWorldPop,14,FALSE))</f>
        <v/>
      </c>
      <c r="N303" s="6" t="str">
        <f>IF(K303="","",VLOOKUP(A303,tabWorldPop,15,FALSE))</f>
        <v/>
      </c>
    </row>
    <row r="304">
      <c r="A304" s="3">
        <f>VLOOKUP(Life_expectancy.csv!A304,Base!$A$2:$B$235,2,FALSE)</f>
        <v>165</v>
      </c>
      <c r="B304" s="4">
        <v>2001.0</v>
      </c>
      <c r="C304" s="4">
        <f>VLOOKUP(VLOOKUP(A304,tabWorldPop,3,FALSE),Base!$D$2:$E$8,2,FALSE)</f>
        <v>1</v>
      </c>
      <c r="D304" s="4" t="s">
        <v>13</v>
      </c>
      <c r="E304" s="4" t="s">
        <v>757</v>
      </c>
      <c r="F304" s="4" t="s">
        <v>758</v>
      </c>
      <c r="G304" s="4" t="s">
        <v>759</v>
      </c>
      <c r="H304" s="4">
        <v>5896.0</v>
      </c>
      <c r="I304" s="5">
        <v>45815.0</v>
      </c>
      <c r="J304" s="6" t="str">
        <f>IF(OR(B304=2000, B304=2010, B304=2015),VLOOKUP(A304,tabWorldPop,IF(B304=2000,8,IF(B304=2010,7,6)),FALSE),"")</f>
        <v/>
      </c>
      <c r="K304" s="6" t="str">
        <f>IF(J304="","", VLOOKUP(A304,tabWorldPop,12,FALSE))</f>
        <v/>
      </c>
      <c r="L304" s="6" t="str">
        <f>IF(K304="","",VLOOKUP(A304,tabWorldPop,13,FALSE))</f>
        <v/>
      </c>
      <c r="M304" s="6" t="str">
        <f>IF(K304="","",VLOOKUP(A304,tabWorldPop,14,FALSE))</f>
        <v/>
      </c>
      <c r="N304" s="6" t="str">
        <f>IF(K304="","",VLOOKUP(A304,tabWorldPop,15,FALSE))</f>
        <v/>
      </c>
    </row>
    <row r="305">
      <c r="A305" s="3">
        <f>VLOOKUP(Life_expectancy.csv!A305,Base!$A$2:$B$235,2,FALSE)</f>
        <v>165</v>
      </c>
      <c r="B305" s="4">
        <v>2000.0</v>
      </c>
      <c r="C305" s="4">
        <f>VLOOKUP(VLOOKUP(A305,tabWorldPop,3,FALSE),Base!$D$2:$E$8,2,FALSE)</f>
        <v>1</v>
      </c>
      <c r="D305" s="4" t="s">
        <v>13</v>
      </c>
      <c r="E305" s="4" t="s">
        <v>760</v>
      </c>
      <c r="F305" s="4" t="s">
        <v>761</v>
      </c>
      <c r="G305" s="4" t="s">
        <v>762</v>
      </c>
      <c r="H305" s="4">
        <v>573416.0</v>
      </c>
      <c r="I305" s="5">
        <v>45723.0</v>
      </c>
      <c r="J305" s="6">
        <f>IF(OR(B305=2000, B305=2010, B305=2015),VLOOKUP(A305,tabWorldPop,IF(B305=2000,8,IF(B305=2010,7,6)),FALSE),"")</f>
        <v>587207</v>
      </c>
      <c r="K305" s="6">
        <f>IF(J305="","", VLOOKUP(A305,tabWorldPop,12,FALSE))</f>
        <v>38394</v>
      </c>
      <c r="L305" s="6" t="str">
        <f>IF(K305="","",VLOOKUP(A305,tabWorldPop,13,FALSE))</f>
        <v>20.3796</v>
      </c>
      <c r="M305" s="7">
        <f>IF(K305="","",VLOOKUP(A305,tabWorldPop,14,FALSE))</f>
        <v>23377</v>
      </c>
      <c r="N305" s="6" t="str">
        <f>IF(K305="","",VLOOKUP(A305,tabWorldPop,15,FALSE))</f>
        <v>0.01</v>
      </c>
    </row>
    <row r="306">
      <c r="A306" s="3">
        <f>VLOOKUP(Life_expectancy.csv!A306,Base!$A$2:$B$235,2,FALSE)</f>
        <v>80</v>
      </c>
      <c r="B306" s="4">
        <v>2015.0</v>
      </c>
      <c r="C306" s="4">
        <f>VLOOKUP(VLOOKUP(A306,tabWorldPop,3,FALSE),Base!$D$2:$E$8,2,FALSE)</f>
        <v>7</v>
      </c>
      <c r="D306" s="4" t="s">
        <v>13</v>
      </c>
      <c r="E306" s="4">
        <v>0.0</v>
      </c>
      <c r="F306" s="10"/>
      <c r="G306" s="10"/>
      <c r="H306" s="10"/>
      <c r="I306" s="5">
        <v>45882.0</v>
      </c>
      <c r="J306" s="6">
        <f>IF(OR(B306=2000, B306=2010, B306=2015),VLOOKUP(A306,tabWorldPop,IF(B306=2000,8,IF(B306=2010,7,6)),FALSE),"")</f>
        <v>11090085</v>
      </c>
      <c r="K306" s="6">
        <f>IF(J306="","", VLOOKUP(A306,tabWorldPop,12,FALSE))</f>
        <v>1098581</v>
      </c>
      <c r="L306" s="7">
        <f>IF(K306="","",VLOOKUP(A306,tabWorldPop,13,FALSE))</f>
        <v>-229065</v>
      </c>
      <c r="M306" s="6" t="str">
        <f>IF(K306="","",VLOOKUP(A306,tabWorldPop,14,FALSE))</f>
        <v>1.012</v>
      </c>
      <c r="N306" s="6" t="str">
        <f>IF(K306="","",VLOOKUP(A306,tabWorldPop,15,FALSE))</f>
        <v>0.15</v>
      </c>
    </row>
    <row r="307">
      <c r="A307" s="3">
        <f>VLOOKUP(Life_expectancy.csv!A307,Base!$A$2:$B$235,2,FALSE)</f>
        <v>80</v>
      </c>
      <c r="B307" s="4">
        <v>2014.0</v>
      </c>
      <c r="C307" s="4">
        <f>VLOOKUP(VLOOKUP(A307,tabWorldPop,3,FALSE),Base!$D$2:$E$8,2,FALSE)</f>
        <v>7</v>
      </c>
      <c r="D307" s="4" t="s">
        <v>13</v>
      </c>
      <c r="E307" s="4">
        <v>0.0</v>
      </c>
      <c r="F307" s="4" t="s">
        <v>763</v>
      </c>
      <c r="G307" s="10"/>
      <c r="H307" s="10"/>
      <c r="I307" s="5">
        <v>45882.0</v>
      </c>
      <c r="J307" s="6" t="str">
        <f>IF(OR(B307=2000, B307=2010, B307=2015),VLOOKUP(A307,tabWorldPop,IF(B307=2000,8,IF(B307=2010,7,6)),FALSE),"")</f>
        <v/>
      </c>
      <c r="K307" s="6" t="str">
        <f>IF(J307="","", VLOOKUP(A307,tabWorldPop,12,FALSE))</f>
        <v/>
      </c>
      <c r="L307" s="6" t="str">
        <f>IF(K307="","",VLOOKUP(A307,tabWorldPop,13,FALSE))</f>
        <v/>
      </c>
      <c r="M307" s="6" t="str">
        <f>IF(K307="","",VLOOKUP(A307,tabWorldPop,14,FALSE))</f>
        <v/>
      </c>
      <c r="N307" s="6" t="str">
        <f>IF(K307="","",VLOOKUP(A307,tabWorldPop,15,FALSE))</f>
        <v/>
      </c>
    </row>
    <row r="308">
      <c r="A308" s="3">
        <f>VLOOKUP(Life_expectancy.csv!A308,Base!$A$2:$B$235,2,FALSE)</f>
        <v>80</v>
      </c>
      <c r="B308" s="4">
        <v>2013.0</v>
      </c>
      <c r="C308" s="4">
        <f>VLOOKUP(VLOOKUP(A308,tabWorldPop,3,FALSE),Base!$D$2:$E$8,2,FALSE)</f>
        <v>7</v>
      </c>
      <c r="D308" s="4" t="s">
        <v>13</v>
      </c>
      <c r="E308" s="4">
        <v>0.0</v>
      </c>
      <c r="F308" s="4" t="s">
        <v>764</v>
      </c>
      <c r="G308" s="10"/>
      <c r="H308" s="10"/>
      <c r="I308" s="5">
        <v>45882.0</v>
      </c>
      <c r="J308" s="6" t="str">
        <f>IF(OR(B308=2000, B308=2010, B308=2015),VLOOKUP(A308,tabWorldPop,IF(B308=2000,8,IF(B308=2010,7,6)),FALSE),"")</f>
        <v/>
      </c>
      <c r="K308" s="6" t="str">
        <f>IF(J308="","", VLOOKUP(A308,tabWorldPop,12,FALSE))</f>
        <v/>
      </c>
      <c r="L308" s="6" t="str">
        <f>IF(K308="","",VLOOKUP(A308,tabWorldPop,13,FALSE))</f>
        <v/>
      </c>
      <c r="M308" s="6" t="str">
        <f>IF(K308="","",VLOOKUP(A308,tabWorldPop,14,FALSE))</f>
        <v/>
      </c>
      <c r="N308" s="6" t="str">
        <f>IF(K308="","",VLOOKUP(A308,tabWorldPop,15,FALSE))</f>
        <v/>
      </c>
    </row>
    <row r="309">
      <c r="A309" s="3">
        <f>VLOOKUP(Life_expectancy.csv!A309,Base!$A$2:$B$235,2,FALSE)</f>
        <v>80</v>
      </c>
      <c r="B309" s="4">
        <v>2012.0</v>
      </c>
      <c r="C309" s="4">
        <f>VLOOKUP(VLOOKUP(A309,tabWorldPop,3,FALSE),Base!$D$2:$E$8,2,FALSE)</f>
        <v>7</v>
      </c>
      <c r="D309" s="4" t="s">
        <v>13</v>
      </c>
      <c r="E309" s="4">
        <v>0.0</v>
      </c>
      <c r="F309" s="4" t="s">
        <v>304</v>
      </c>
      <c r="G309" s="10"/>
      <c r="H309" s="10"/>
      <c r="I309" s="5">
        <v>45882.0</v>
      </c>
      <c r="J309" s="6" t="str">
        <f>IF(OR(B309=2000, B309=2010, B309=2015),VLOOKUP(A309,tabWorldPop,IF(B309=2000,8,IF(B309=2010,7,6)),FALSE),"")</f>
        <v/>
      </c>
      <c r="K309" s="6" t="str">
        <f>IF(J309="","", VLOOKUP(A309,tabWorldPop,12,FALSE))</f>
        <v/>
      </c>
      <c r="L309" s="6" t="str">
        <f>IF(K309="","",VLOOKUP(A309,tabWorldPop,13,FALSE))</f>
        <v/>
      </c>
      <c r="M309" s="6" t="str">
        <f>IF(K309="","",VLOOKUP(A309,tabWorldPop,14,FALSE))</f>
        <v/>
      </c>
      <c r="N309" s="6" t="str">
        <f>IF(K309="","",VLOOKUP(A309,tabWorldPop,15,FALSE))</f>
        <v/>
      </c>
    </row>
    <row r="310">
      <c r="A310" s="3">
        <f>VLOOKUP(Life_expectancy.csv!A310,Base!$A$2:$B$235,2,FALSE)</f>
        <v>80</v>
      </c>
      <c r="B310" s="4">
        <v>2011.0</v>
      </c>
      <c r="C310" s="4">
        <f>VLOOKUP(VLOOKUP(A310,tabWorldPop,3,FALSE),Base!$D$2:$E$8,2,FALSE)</f>
        <v>7</v>
      </c>
      <c r="D310" s="4" t="s">
        <v>13</v>
      </c>
      <c r="E310" s="4">
        <v>0.0</v>
      </c>
      <c r="F310" s="4" t="s">
        <v>765</v>
      </c>
      <c r="G310" s="10"/>
      <c r="H310" s="10"/>
      <c r="I310" s="5">
        <v>45882.0</v>
      </c>
      <c r="J310" s="6" t="str">
        <f>IF(OR(B310=2000, B310=2010, B310=2015),VLOOKUP(A310,tabWorldPop,IF(B310=2000,8,IF(B310=2010,7,6)),FALSE),"")</f>
        <v/>
      </c>
      <c r="K310" s="6" t="str">
        <f>IF(J310="","", VLOOKUP(A310,tabWorldPop,12,FALSE))</f>
        <v/>
      </c>
      <c r="L310" s="6" t="str">
        <f>IF(K310="","",VLOOKUP(A310,tabWorldPop,13,FALSE))</f>
        <v/>
      </c>
      <c r="M310" s="6" t="str">
        <f>IF(K310="","",VLOOKUP(A310,tabWorldPop,14,FALSE))</f>
        <v/>
      </c>
      <c r="N310" s="6" t="str">
        <f>IF(K310="","",VLOOKUP(A310,tabWorldPop,15,FALSE))</f>
        <v/>
      </c>
    </row>
    <row r="311">
      <c r="A311" s="3">
        <f>VLOOKUP(Life_expectancy.csv!A311,Base!$A$2:$B$235,2,FALSE)</f>
        <v>80</v>
      </c>
      <c r="B311" s="4">
        <v>2010.0</v>
      </c>
      <c r="C311" s="4">
        <f>VLOOKUP(VLOOKUP(A311,tabWorldPop,3,FALSE),Base!$D$2:$E$8,2,FALSE)</f>
        <v>7</v>
      </c>
      <c r="D311" s="4" t="s">
        <v>13</v>
      </c>
      <c r="E311" s="4">
        <v>0.0</v>
      </c>
      <c r="F311" s="4" t="s">
        <v>766</v>
      </c>
      <c r="G311" s="10"/>
      <c r="H311" s="10"/>
      <c r="I311" s="5">
        <v>45882.0</v>
      </c>
      <c r="J311" s="6">
        <f>IF(OR(B311=2000, B311=2010, B311=2015),VLOOKUP(A311,tabWorldPop,IF(B311=2000,8,IF(B311=2010,7,6)),FALSE),"")</f>
        <v>10223270</v>
      </c>
      <c r="K311" s="6">
        <f>IF(J311="","", VLOOKUP(A311,tabWorldPop,12,FALSE))</f>
        <v>1098581</v>
      </c>
      <c r="L311" s="7">
        <f>IF(K311="","",VLOOKUP(A311,tabWorldPop,13,FALSE))</f>
        <v>-229065</v>
      </c>
      <c r="M311" s="6" t="str">
        <f>IF(K311="","",VLOOKUP(A311,tabWorldPop,14,FALSE))</f>
        <v>1.012</v>
      </c>
      <c r="N311" s="6" t="str">
        <f>IF(K311="","",VLOOKUP(A311,tabWorldPop,15,FALSE))</f>
        <v>0.15</v>
      </c>
    </row>
    <row r="312">
      <c r="A312" s="3">
        <f>VLOOKUP(Life_expectancy.csv!A312,Base!$A$2:$B$235,2,FALSE)</f>
        <v>80</v>
      </c>
      <c r="B312" s="4">
        <v>2009.0</v>
      </c>
      <c r="C312" s="4">
        <f>VLOOKUP(VLOOKUP(A312,tabWorldPop,3,FALSE),Base!$D$2:$E$8,2,FALSE)</f>
        <v>7</v>
      </c>
      <c r="D312" s="4" t="s">
        <v>13</v>
      </c>
      <c r="E312" s="4">
        <v>0.0</v>
      </c>
      <c r="F312" s="4" t="s">
        <v>556</v>
      </c>
      <c r="G312" s="10"/>
      <c r="H312" s="10"/>
      <c r="I312" s="5">
        <v>45882.0</v>
      </c>
      <c r="J312" s="6" t="str">
        <f>IF(OR(B312=2000, B312=2010, B312=2015),VLOOKUP(A312,tabWorldPop,IF(B312=2000,8,IF(B312=2010,7,6)),FALSE),"")</f>
        <v/>
      </c>
      <c r="K312" s="6" t="str">
        <f>IF(J312="","", VLOOKUP(A312,tabWorldPop,12,FALSE))</f>
        <v/>
      </c>
      <c r="L312" s="6" t="str">
        <f>IF(K312="","",VLOOKUP(A312,tabWorldPop,13,FALSE))</f>
        <v/>
      </c>
      <c r="M312" s="6" t="str">
        <f>IF(K312="","",VLOOKUP(A312,tabWorldPop,14,FALSE))</f>
        <v/>
      </c>
      <c r="N312" s="6" t="str">
        <f>IF(K312="","",VLOOKUP(A312,tabWorldPop,15,FALSE))</f>
        <v/>
      </c>
    </row>
    <row r="313">
      <c r="A313" s="3">
        <f>VLOOKUP(Life_expectancy.csv!A313,Base!$A$2:$B$235,2,FALSE)</f>
        <v>80</v>
      </c>
      <c r="B313" s="4">
        <v>2008.0</v>
      </c>
      <c r="C313" s="4">
        <f>VLOOKUP(VLOOKUP(A313,tabWorldPop,3,FALSE),Base!$D$2:$E$8,2,FALSE)</f>
        <v>7</v>
      </c>
      <c r="D313" s="4" t="s">
        <v>13</v>
      </c>
      <c r="E313" s="4">
        <v>0.0</v>
      </c>
      <c r="F313" s="4">
        <v>5.0</v>
      </c>
      <c r="G313" s="10"/>
      <c r="H313" s="10"/>
      <c r="I313" s="4">
        <v>14.0</v>
      </c>
      <c r="J313" s="6" t="str">
        <f>IF(OR(B313=2000, B313=2010, B313=2015),VLOOKUP(A313,tabWorldPop,IF(B313=2000,8,IF(B313=2010,7,6)),FALSE),"")</f>
        <v/>
      </c>
      <c r="K313" s="6" t="str">
        <f>IF(J313="","", VLOOKUP(A313,tabWorldPop,12,FALSE))</f>
        <v/>
      </c>
      <c r="L313" s="6" t="str">
        <f>IF(K313="","",VLOOKUP(A313,tabWorldPop,13,FALSE))</f>
        <v/>
      </c>
      <c r="M313" s="6" t="str">
        <f>IF(K313="","",VLOOKUP(A313,tabWorldPop,14,FALSE))</f>
        <v/>
      </c>
      <c r="N313" s="6" t="str">
        <f>IF(K313="","",VLOOKUP(A313,tabWorldPop,15,FALSE))</f>
        <v/>
      </c>
    </row>
    <row r="314">
      <c r="A314" s="3">
        <f>VLOOKUP(Life_expectancy.csv!A314,Base!$A$2:$B$235,2,FALSE)</f>
        <v>80</v>
      </c>
      <c r="B314" s="4">
        <v>2007.0</v>
      </c>
      <c r="C314" s="4">
        <f>VLOOKUP(VLOOKUP(A314,tabWorldPop,3,FALSE),Base!$D$2:$E$8,2,FALSE)</f>
        <v>7</v>
      </c>
      <c r="D314" s="4" t="s">
        <v>13</v>
      </c>
      <c r="E314" s="4">
        <v>0.0</v>
      </c>
      <c r="F314" s="4" t="s">
        <v>767</v>
      </c>
      <c r="G314" s="10"/>
      <c r="H314" s="10"/>
      <c r="I314" s="5">
        <v>45671.0</v>
      </c>
      <c r="J314" s="6" t="str">
        <f>IF(OR(B314=2000, B314=2010, B314=2015),VLOOKUP(A314,tabWorldPop,IF(B314=2000,8,IF(B314=2010,7,6)),FALSE),"")</f>
        <v/>
      </c>
      <c r="K314" s="6" t="str">
        <f>IF(J314="","", VLOOKUP(A314,tabWorldPop,12,FALSE))</f>
        <v/>
      </c>
      <c r="L314" s="6" t="str">
        <f>IF(K314="","",VLOOKUP(A314,tabWorldPop,13,FALSE))</f>
        <v/>
      </c>
      <c r="M314" s="6" t="str">
        <f>IF(K314="","",VLOOKUP(A314,tabWorldPop,14,FALSE))</f>
        <v/>
      </c>
      <c r="N314" s="6" t="str">
        <f>IF(K314="","",VLOOKUP(A314,tabWorldPop,15,FALSE))</f>
        <v/>
      </c>
    </row>
    <row r="315">
      <c r="A315" s="3">
        <f>VLOOKUP(Life_expectancy.csv!A315,Base!$A$2:$B$235,2,FALSE)</f>
        <v>80</v>
      </c>
      <c r="B315" s="4">
        <v>2006.0</v>
      </c>
      <c r="C315" s="4">
        <f>VLOOKUP(VLOOKUP(A315,tabWorldPop,3,FALSE),Base!$D$2:$E$8,2,FALSE)</f>
        <v>7</v>
      </c>
      <c r="D315" s="4" t="s">
        <v>13</v>
      </c>
      <c r="E315" s="4">
        <v>0.0</v>
      </c>
      <c r="F315" s="4" t="s">
        <v>768</v>
      </c>
      <c r="G315" s="10"/>
      <c r="H315" s="10"/>
      <c r="I315" s="5">
        <v>45730.0</v>
      </c>
      <c r="J315" s="6" t="str">
        <f>IF(OR(B315=2000, B315=2010, B315=2015),VLOOKUP(A315,tabWorldPop,IF(B315=2000,8,IF(B315=2010,7,6)),FALSE),"")</f>
        <v/>
      </c>
      <c r="K315" s="6" t="str">
        <f>IF(J315="","", VLOOKUP(A315,tabWorldPop,12,FALSE))</f>
        <v/>
      </c>
      <c r="L315" s="6" t="str">
        <f>IF(K315="","",VLOOKUP(A315,tabWorldPop,13,FALSE))</f>
        <v/>
      </c>
      <c r="M315" s="6" t="str">
        <f>IF(K315="","",VLOOKUP(A315,tabWorldPop,14,FALSE))</f>
        <v/>
      </c>
      <c r="N315" s="6" t="str">
        <f>IF(K315="","",VLOOKUP(A315,tabWorldPop,15,FALSE))</f>
        <v/>
      </c>
    </row>
    <row r="316">
      <c r="A316" s="3">
        <f>VLOOKUP(Life_expectancy.csv!A316,Base!$A$2:$B$235,2,FALSE)</f>
        <v>80</v>
      </c>
      <c r="B316" s="4">
        <v>2005.0</v>
      </c>
      <c r="C316" s="4">
        <f>VLOOKUP(VLOOKUP(A316,tabWorldPop,3,FALSE),Base!$D$2:$E$8,2,FALSE)</f>
        <v>7</v>
      </c>
      <c r="D316" s="4" t="s">
        <v>13</v>
      </c>
      <c r="E316" s="4">
        <v>0.0</v>
      </c>
      <c r="F316" s="4" t="s">
        <v>769</v>
      </c>
      <c r="G316" s="10"/>
      <c r="H316" s="10"/>
      <c r="I316" s="5">
        <v>45761.0</v>
      </c>
      <c r="J316" s="6" t="str">
        <f>IF(OR(B316=2000, B316=2010, B316=2015),VLOOKUP(A316,tabWorldPop,IF(B316=2000,8,IF(B316=2010,7,6)),FALSE),"")</f>
        <v/>
      </c>
      <c r="K316" s="6" t="str">
        <f>IF(J316="","", VLOOKUP(A316,tabWorldPop,12,FALSE))</f>
        <v/>
      </c>
      <c r="L316" s="6" t="str">
        <f>IF(K316="","",VLOOKUP(A316,tabWorldPop,13,FALSE))</f>
        <v/>
      </c>
      <c r="M316" s="6" t="str">
        <f>IF(K316="","",VLOOKUP(A316,tabWorldPop,14,FALSE))</f>
        <v/>
      </c>
      <c r="N316" s="6" t="str">
        <f>IF(K316="","",VLOOKUP(A316,tabWorldPop,15,FALSE))</f>
        <v/>
      </c>
    </row>
    <row r="317">
      <c r="A317" s="3">
        <f>VLOOKUP(Life_expectancy.csv!A317,Base!$A$2:$B$235,2,FALSE)</f>
        <v>80</v>
      </c>
      <c r="B317" s="4">
        <v>2004.0</v>
      </c>
      <c r="C317" s="4">
        <f>VLOOKUP(VLOOKUP(A317,tabWorldPop,3,FALSE),Base!$D$2:$E$8,2,FALSE)</f>
        <v>7</v>
      </c>
      <c r="D317" s="4" t="s">
        <v>13</v>
      </c>
      <c r="E317" s="4">
        <v>0.0</v>
      </c>
      <c r="F317" s="4" t="s">
        <v>770</v>
      </c>
      <c r="G317" s="10"/>
      <c r="H317" s="10"/>
      <c r="I317" s="5">
        <v>45822.0</v>
      </c>
      <c r="J317" s="6" t="str">
        <f>IF(OR(B317=2000, B317=2010, B317=2015),VLOOKUP(A317,tabWorldPop,IF(B317=2000,8,IF(B317=2010,7,6)),FALSE),"")</f>
        <v/>
      </c>
      <c r="K317" s="6" t="str">
        <f>IF(J317="","", VLOOKUP(A317,tabWorldPop,12,FALSE))</f>
        <v/>
      </c>
      <c r="L317" s="6" t="str">
        <f>IF(K317="","",VLOOKUP(A317,tabWorldPop,13,FALSE))</f>
        <v/>
      </c>
      <c r="M317" s="6" t="str">
        <f>IF(K317="","",VLOOKUP(A317,tabWorldPop,14,FALSE))</f>
        <v/>
      </c>
      <c r="N317" s="6" t="str">
        <f>IF(K317="","",VLOOKUP(A317,tabWorldPop,15,FALSE))</f>
        <v/>
      </c>
    </row>
    <row r="318">
      <c r="A318" s="3">
        <f>VLOOKUP(Life_expectancy.csv!A318,Base!$A$2:$B$235,2,FALSE)</f>
        <v>80</v>
      </c>
      <c r="B318" s="4">
        <v>2003.0</v>
      </c>
      <c r="C318" s="4">
        <f>VLOOKUP(VLOOKUP(A318,tabWorldPop,3,FALSE),Base!$D$2:$E$8,2,FALSE)</f>
        <v>7</v>
      </c>
      <c r="D318" s="4" t="s">
        <v>13</v>
      </c>
      <c r="E318" s="4">
        <v>0.0</v>
      </c>
      <c r="F318" s="5">
        <v>45721.0</v>
      </c>
      <c r="G318" s="10"/>
      <c r="H318" s="10"/>
      <c r="I318" s="5">
        <v>45761.0</v>
      </c>
      <c r="J318" s="6" t="str">
        <f>IF(OR(B318=2000, B318=2010, B318=2015),VLOOKUP(A318,tabWorldPop,IF(B318=2000,8,IF(B318=2010,7,6)),FALSE),"")</f>
        <v/>
      </c>
      <c r="K318" s="6" t="str">
        <f>IF(J318="","", VLOOKUP(A318,tabWorldPop,12,FALSE))</f>
        <v/>
      </c>
      <c r="L318" s="6" t="str">
        <f>IF(K318="","",VLOOKUP(A318,tabWorldPop,13,FALSE))</f>
        <v/>
      </c>
      <c r="M318" s="6" t="str">
        <f>IF(K318="","",VLOOKUP(A318,tabWorldPop,14,FALSE))</f>
        <v/>
      </c>
      <c r="N318" s="6" t="str">
        <f>IF(K318="","",VLOOKUP(A318,tabWorldPop,15,FALSE))</f>
        <v/>
      </c>
    </row>
    <row r="319">
      <c r="A319" s="3">
        <f>VLOOKUP(Life_expectancy.csv!A319,Base!$A$2:$B$235,2,FALSE)</f>
        <v>80</v>
      </c>
      <c r="B319" s="4">
        <v>2002.0</v>
      </c>
      <c r="C319" s="4">
        <f>VLOOKUP(VLOOKUP(A319,tabWorldPop,3,FALSE),Base!$D$2:$E$8,2,FALSE)</f>
        <v>7</v>
      </c>
      <c r="D319" s="4" t="s">
        <v>13</v>
      </c>
      <c r="E319" s="4">
        <v>0.0</v>
      </c>
      <c r="F319" s="4" t="s">
        <v>771</v>
      </c>
      <c r="G319" s="10"/>
      <c r="H319" s="10"/>
      <c r="I319" s="4">
        <v>14.0</v>
      </c>
      <c r="J319" s="6" t="str">
        <f>IF(OR(B319=2000, B319=2010, B319=2015),VLOOKUP(A319,tabWorldPop,IF(B319=2000,8,IF(B319=2010,7,6)),FALSE),"")</f>
        <v/>
      </c>
      <c r="K319" s="6" t="str">
        <f>IF(J319="","", VLOOKUP(A319,tabWorldPop,12,FALSE))</f>
        <v/>
      </c>
      <c r="L319" s="6" t="str">
        <f>IF(K319="","",VLOOKUP(A319,tabWorldPop,13,FALSE))</f>
        <v/>
      </c>
      <c r="M319" s="6" t="str">
        <f>IF(K319="","",VLOOKUP(A319,tabWorldPop,14,FALSE))</f>
        <v/>
      </c>
      <c r="N319" s="6" t="str">
        <f>IF(K319="","",VLOOKUP(A319,tabWorldPop,15,FALSE))</f>
        <v/>
      </c>
    </row>
    <row r="320">
      <c r="A320" s="3">
        <f>VLOOKUP(Life_expectancy.csv!A320,Base!$A$2:$B$235,2,FALSE)</f>
        <v>80</v>
      </c>
      <c r="B320" s="4">
        <v>2001.0</v>
      </c>
      <c r="C320" s="4">
        <f>VLOOKUP(VLOOKUP(A320,tabWorldPop,3,FALSE),Base!$D$2:$E$8,2,FALSE)</f>
        <v>7</v>
      </c>
      <c r="D320" s="4" t="s">
        <v>13</v>
      </c>
      <c r="E320" s="4">
        <v>0.0</v>
      </c>
      <c r="F320" s="4" t="s">
        <v>772</v>
      </c>
      <c r="G320" s="10"/>
      <c r="H320" s="10"/>
      <c r="I320" s="5">
        <v>45851.0</v>
      </c>
      <c r="J320" s="6" t="str">
        <f>IF(OR(B320=2000, B320=2010, B320=2015),VLOOKUP(A320,tabWorldPop,IF(B320=2000,8,IF(B320=2010,7,6)),FALSE),"")</f>
        <v/>
      </c>
      <c r="K320" s="6" t="str">
        <f>IF(J320="","", VLOOKUP(A320,tabWorldPop,12,FALSE))</f>
        <v/>
      </c>
      <c r="L320" s="6" t="str">
        <f>IF(K320="","",VLOOKUP(A320,tabWorldPop,13,FALSE))</f>
        <v/>
      </c>
      <c r="M320" s="6" t="str">
        <f>IF(K320="","",VLOOKUP(A320,tabWorldPop,14,FALSE))</f>
        <v/>
      </c>
      <c r="N320" s="6" t="str">
        <f>IF(K320="","",VLOOKUP(A320,tabWorldPop,15,FALSE))</f>
        <v/>
      </c>
    </row>
    <row r="321">
      <c r="A321" s="3">
        <f>VLOOKUP(Life_expectancy.csv!A321,Base!$A$2:$B$235,2,FALSE)</f>
        <v>80</v>
      </c>
      <c r="B321" s="4">
        <v>2000.0</v>
      </c>
      <c r="C321" s="4">
        <f>VLOOKUP(VLOOKUP(A321,tabWorldPop,3,FALSE),Base!$D$2:$E$8,2,FALSE)</f>
        <v>7</v>
      </c>
      <c r="D321" s="4" t="s">
        <v>13</v>
      </c>
      <c r="E321" s="4">
        <v>0.0</v>
      </c>
      <c r="F321" s="4" t="s">
        <v>769</v>
      </c>
      <c r="G321" s="10"/>
      <c r="H321" s="10"/>
      <c r="I321" s="5">
        <v>45729.0</v>
      </c>
      <c r="J321" s="6">
        <f>IF(OR(B321=2000, B321=2010, B321=2015),VLOOKUP(A321,tabWorldPop,IF(B321=2000,8,IF(B321=2010,7,6)),FALSE),"")</f>
        <v>8592656</v>
      </c>
      <c r="K321" s="6">
        <f>IF(J321="","", VLOOKUP(A321,tabWorldPop,12,FALSE))</f>
        <v>1098581</v>
      </c>
      <c r="L321" s="7">
        <f>IF(K321="","",VLOOKUP(A321,tabWorldPop,13,FALSE))</f>
        <v>-229065</v>
      </c>
      <c r="M321" s="6" t="str">
        <f>IF(K321="","",VLOOKUP(A321,tabWorldPop,14,FALSE))</f>
        <v>1.012</v>
      </c>
      <c r="N321" s="6" t="str">
        <f>IF(K321="","",VLOOKUP(A321,tabWorldPop,15,FALSE))</f>
        <v>0.15</v>
      </c>
    </row>
    <row r="322">
      <c r="A322" s="3">
        <f>VLOOKUP(Life_expectancy.csv!A322,Base!$A$2:$B$235,2,FALSE)</f>
        <v>137</v>
      </c>
      <c r="B322" s="4">
        <v>2015.0</v>
      </c>
      <c r="C322" s="4">
        <f>VLOOKUP(VLOOKUP(A322,tabWorldPop,3,FALSE),Base!$D$2:$E$8,2,FALSE)</f>
        <v>2</v>
      </c>
      <c r="D322" s="4" t="s">
        <v>13</v>
      </c>
      <c r="E322" s="4">
        <v>0.0</v>
      </c>
      <c r="F322" s="10"/>
      <c r="G322" s="4" t="s">
        <v>773</v>
      </c>
      <c r="H322" s="4">
        <v>3535961.0</v>
      </c>
      <c r="I322" s="5">
        <v>45702.0</v>
      </c>
      <c r="J322" s="6">
        <f>IF(OR(B322=2000, B322=2010, B322=2015),VLOOKUP(A322,tabWorldPop,IF(B322=2000,8,IF(B322=2010,7,6)),FALSE),"")</f>
        <v>3524324</v>
      </c>
      <c r="K322" s="6">
        <f>IF(J322="","", VLOOKUP(A322,tabWorldPop,12,FALSE))</f>
        <v>51209</v>
      </c>
      <c r="L322" s="6" t="str">
        <f>IF(K322="","",VLOOKUP(A322,tabWorldPop,13,FALSE))</f>
        <v>63.1437</v>
      </c>
      <c r="M322" s="6" t="str">
        <f>IF(K322="","",VLOOKUP(A322,tabWorldPop,14,FALSE))</f>
        <v>0.9886</v>
      </c>
      <c r="N322" s="6" t="str">
        <f>IF(K322="","",VLOOKUP(A322,tabWorldPop,15,FALSE))</f>
        <v>0.04</v>
      </c>
    </row>
    <row r="323">
      <c r="A323" s="3">
        <f>VLOOKUP(Life_expectancy.csv!A323,Base!$A$2:$B$235,2,FALSE)</f>
        <v>137</v>
      </c>
      <c r="B323" s="4">
        <v>2014.0</v>
      </c>
      <c r="C323" s="4">
        <f>VLOOKUP(VLOOKUP(A323,tabWorldPop,3,FALSE),Base!$D$2:$E$8,2,FALSE)</f>
        <v>2</v>
      </c>
      <c r="D323" s="4" t="s">
        <v>13</v>
      </c>
      <c r="E323" s="4" t="s">
        <v>774</v>
      </c>
      <c r="F323" s="4" t="s">
        <v>775</v>
      </c>
      <c r="G323" s="4" t="s">
        <v>776</v>
      </c>
      <c r="H323" s="4">
        <v>35662.0</v>
      </c>
      <c r="I323" s="5">
        <v>45702.0</v>
      </c>
      <c r="J323" s="6" t="str">
        <f>IF(OR(B323=2000, B323=2010, B323=2015),VLOOKUP(A323,tabWorldPop,IF(B323=2000,8,IF(B323=2010,7,6)),FALSE),"")</f>
        <v/>
      </c>
      <c r="K323" s="6" t="str">
        <f>IF(J323="","", VLOOKUP(A323,tabWorldPop,12,FALSE))</f>
        <v/>
      </c>
      <c r="L323" s="6" t="str">
        <f>IF(K323="","",VLOOKUP(A323,tabWorldPop,13,FALSE))</f>
        <v/>
      </c>
      <c r="M323" s="6" t="str">
        <f>IF(K323="","",VLOOKUP(A323,tabWorldPop,14,FALSE))</f>
        <v/>
      </c>
      <c r="N323" s="6" t="str">
        <f>IF(K323="","",VLOOKUP(A323,tabWorldPop,15,FALSE))</f>
        <v/>
      </c>
    </row>
    <row r="324">
      <c r="A324" s="3">
        <f>VLOOKUP(Life_expectancy.csv!A324,Base!$A$2:$B$235,2,FALSE)</f>
        <v>137</v>
      </c>
      <c r="B324" s="4">
        <v>2013.0</v>
      </c>
      <c r="C324" s="4">
        <f>VLOOKUP(VLOOKUP(A324,tabWorldPop,3,FALSE),Base!$D$2:$E$8,2,FALSE)</f>
        <v>2</v>
      </c>
      <c r="D324" s="4" t="s">
        <v>13</v>
      </c>
      <c r="E324" s="4" t="s">
        <v>777</v>
      </c>
      <c r="F324" s="4" t="s">
        <v>778</v>
      </c>
      <c r="G324" s="4" t="s">
        <v>779</v>
      </c>
      <c r="H324" s="4">
        <v>364999.0</v>
      </c>
      <c r="I324" s="5">
        <v>45702.0</v>
      </c>
      <c r="J324" s="6" t="str">
        <f>IF(OR(B324=2000, B324=2010, B324=2015),VLOOKUP(A324,tabWorldPop,IF(B324=2000,8,IF(B324=2010,7,6)),FALSE),"")</f>
        <v/>
      </c>
      <c r="K324" s="6" t="str">
        <f>IF(J324="","", VLOOKUP(A324,tabWorldPop,12,FALSE))</f>
        <v/>
      </c>
      <c r="L324" s="6" t="str">
        <f>IF(K324="","",VLOOKUP(A324,tabWorldPop,13,FALSE))</f>
        <v/>
      </c>
      <c r="M324" s="6" t="str">
        <f>IF(K324="","",VLOOKUP(A324,tabWorldPop,14,FALSE))</f>
        <v/>
      </c>
      <c r="N324" s="6" t="str">
        <f>IF(K324="","",VLOOKUP(A324,tabWorldPop,15,FALSE))</f>
        <v/>
      </c>
    </row>
    <row r="325">
      <c r="A325" s="3">
        <f>VLOOKUP(Life_expectancy.csv!A325,Base!$A$2:$B$235,2,FALSE)</f>
        <v>137</v>
      </c>
      <c r="B325" s="4">
        <v>2012.0</v>
      </c>
      <c r="C325" s="4">
        <f>VLOOKUP(VLOOKUP(A325,tabWorldPop,3,FALSE),Base!$D$2:$E$8,2,FALSE)</f>
        <v>2</v>
      </c>
      <c r="D325" s="4" t="s">
        <v>13</v>
      </c>
      <c r="E325" s="4" t="s">
        <v>780</v>
      </c>
      <c r="F325" s="4" t="s">
        <v>781</v>
      </c>
      <c r="G325" s="4" t="s">
        <v>782</v>
      </c>
      <c r="H325" s="4">
        <v>36482.0</v>
      </c>
      <c r="I325" s="5">
        <v>45913.0</v>
      </c>
      <c r="J325" s="6" t="str">
        <f>IF(OR(B325=2000, B325=2010, B325=2015),VLOOKUP(A325,tabWorldPop,IF(B325=2000,8,IF(B325=2010,7,6)),FALSE),"")</f>
        <v/>
      </c>
      <c r="K325" s="6" t="str">
        <f>IF(J325="","", VLOOKUP(A325,tabWorldPop,12,FALSE))</f>
        <v/>
      </c>
      <c r="L325" s="6" t="str">
        <f>IF(K325="","",VLOOKUP(A325,tabWorldPop,13,FALSE))</f>
        <v/>
      </c>
      <c r="M325" s="6" t="str">
        <f>IF(K325="","",VLOOKUP(A325,tabWorldPop,14,FALSE))</f>
        <v/>
      </c>
      <c r="N325" s="6" t="str">
        <f>IF(K325="","",VLOOKUP(A325,tabWorldPop,15,FALSE))</f>
        <v/>
      </c>
    </row>
    <row r="326">
      <c r="A326" s="3">
        <f>VLOOKUP(Life_expectancy.csv!A326,Base!$A$2:$B$235,2,FALSE)</f>
        <v>137</v>
      </c>
      <c r="B326" s="4">
        <v>2011.0</v>
      </c>
      <c r="C326" s="4">
        <f>VLOOKUP(VLOOKUP(A326,tabWorldPop,3,FALSE),Base!$D$2:$E$8,2,FALSE)</f>
        <v>2</v>
      </c>
      <c r="D326" s="4" t="s">
        <v>13</v>
      </c>
      <c r="E326" s="4" t="s">
        <v>783</v>
      </c>
      <c r="F326" s="4" t="s">
        <v>784</v>
      </c>
      <c r="G326" s="4" t="s">
        <v>785</v>
      </c>
      <c r="H326" s="4">
        <v>3688865.0</v>
      </c>
      <c r="I326" s="5">
        <v>45760.0</v>
      </c>
      <c r="J326" s="6" t="str">
        <f>IF(OR(B326=2000, B326=2010, B326=2015),VLOOKUP(A326,tabWorldPop,IF(B326=2000,8,IF(B326=2010,7,6)),FALSE),"")</f>
        <v/>
      </c>
      <c r="K326" s="6" t="str">
        <f>IF(J326="","", VLOOKUP(A326,tabWorldPop,12,FALSE))</f>
        <v/>
      </c>
      <c r="L326" s="6" t="str">
        <f>IF(K326="","",VLOOKUP(A326,tabWorldPop,13,FALSE))</f>
        <v/>
      </c>
      <c r="M326" s="6" t="str">
        <f>IF(K326="","",VLOOKUP(A326,tabWorldPop,14,FALSE))</f>
        <v/>
      </c>
      <c r="N326" s="6" t="str">
        <f>IF(K326="","",VLOOKUP(A326,tabWorldPop,15,FALSE))</f>
        <v/>
      </c>
    </row>
    <row r="327">
      <c r="A327" s="3">
        <f>VLOOKUP(Life_expectancy.csv!A327,Base!$A$2:$B$235,2,FALSE)</f>
        <v>137</v>
      </c>
      <c r="B327" s="4">
        <v>2010.0</v>
      </c>
      <c r="C327" s="4">
        <f>VLOOKUP(VLOOKUP(A327,tabWorldPop,3,FALSE),Base!$D$2:$E$8,2,FALSE)</f>
        <v>2</v>
      </c>
      <c r="D327" s="4" t="s">
        <v>13</v>
      </c>
      <c r="E327" s="4" t="s">
        <v>786</v>
      </c>
      <c r="F327" s="4" t="s">
        <v>787</v>
      </c>
      <c r="G327" s="4" t="s">
        <v>788</v>
      </c>
      <c r="H327" s="4">
        <v>372284.0</v>
      </c>
      <c r="I327" s="5">
        <v>45729.0</v>
      </c>
      <c r="J327" s="6">
        <f>IF(OR(B327=2000, B327=2010, B327=2015),VLOOKUP(A327,tabWorldPop,IF(B327=2000,8,IF(B327=2010,7,6)),FALSE),"")</f>
        <v>3811088</v>
      </c>
      <c r="K327" s="6">
        <f>IF(J327="","", VLOOKUP(A327,tabWorldPop,12,FALSE))</f>
        <v>51209</v>
      </c>
      <c r="L327" s="6" t="str">
        <f>IF(K327="","",VLOOKUP(A327,tabWorldPop,13,FALSE))</f>
        <v>63.1437</v>
      </c>
      <c r="M327" s="6" t="str">
        <f>IF(K327="","",VLOOKUP(A327,tabWorldPop,14,FALSE))</f>
        <v>0.9886</v>
      </c>
      <c r="N327" s="6" t="str">
        <f>IF(K327="","",VLOOKUP(A327,tabWorldPop,15,FALSE))</f>
        <v>0.04</v>
      </c>
    </row>
    <row r="328">
      <c r="A328" s="3">
        <f>VLOOKUP(Life_expectancy.csv!A328,Base!$A$2:$B$235,2,FALSE)</f>
        <v>137</v>
      </c>
      <c r="B328" s="4">
        <v>2009.0</v>
      </c>
      <c r="C328" s="4">
        <f>VLOOKUP(VLOOKUP(A328,tabWorldPop,3,FALSE),Base!$D$2:$E$8,2,FALSE)</f>
        <v>2</v>
      </c>
      <c r="D328" s="4" t="s">
        <v>13</v>
      </c>
      <c r="E328" s="4" t="s">
        <v>789</v>
      </c>
      <c r="F328" s="4" t="s">
        <v>790</v>
      </c>
      <c r="G328" s="4" t="s">
        <v>791</v>
      </c>
      <c r="H328" s="4">
        <v>3746561.0</v>
      </c>
      <c r="I328" s="5">
        <v>45729.0</v>
      </c>
      <c r="J328" s="6" t="str">
        <f>IF(OR(B328=2000, B328=2010, B328=2015),VLOOKUP(A328,tabWorldPop,IF(B328=2000,8,IF(B328=2010,7,6)),FALSE),"")</f>
        <v/>
      </c>
      <c r="K328" s="6" t="str">
        <f>IF(J328="","", VLOOKUP(A328,tabWorldPop,12,FALSE))</f>
        <v/>
      </c>
      <c r="L328" s="6" t="str">
        <f>IF(K328="","",VLOOKUP(A328,tabWorldPop,13,FALSE))</f>
        <v/>
      </c>
      <c r="M328" s="6" t="str">
        <f>IF(K328="","",VLOOKUP(A328,tabWorldPop,14,FALSE))</f>
        <v/>
      </c>
      <c r="N328" s="6" t="str">
        <f>IF(K328="","",VLOOKUP(A328,tabWorldPop,15,FALSE))</f>
        <v/>
      </c>
    </row>
    <row r="329">
      <c r="A329" s="3">
        <f>VLOOKUP(Life_expectancy.csv!A329,Base!$A$2:$B$235,2,FALSE)</f>
        <v>137</v>
      </c>
      <c r="B329" s="4">
        <v>2008.0</v>
      </c>
      <c r="C329" s="4">
        <f>VLOOKUP(VLOOKUP(A329,tabWorldPop,3,FALSE),Base!$D$2:$E$8,2,FALSE)</f>
        <v>2</v>
      </c>
      <c r="D329" s="4" t="s">
        <v>13</v>
      </c>
      <c r="E329" s="4" t="s">
        <v>792</v>
      </c>
      <c r="F329" s="4" t="s">
        <v>793</v>
      </c>
      <c r="G329" s="4" t="s">
        <v>794</v>
      </c>
      <c r="H329" s="4">
        <v>3763599.0</v>
      </c>
      <c r="I329" s="5">
        <v>45670.0</v>
      </c>
      <c r="J329" s="6" t="str">
        <f>IF(OR(B329=2000, B329=2010, B329=2015),VLOOKUP(A329,tabWorldPop,IF(B329=2000,8,IF(B329=2010,7,6)),FALSE),"")</f>
        <v/>
      </c>
      <c r="K329" s="6" t="str">
        <f>IF(J329="","", VLOOKUP(A329,tabWorldPop,12,FALSE))</f>
        <v/>
      </c>
      <c r="L329" s="6" t="str">
        <f>IF(K329="","",VLOOKUP(A329,tabWorldPop,13,FALSE))</f>
        <v/>
      </c>
      <c r="M329" s="6" t="str">
        <f>IF(K329="","",VLOOKUP(A329,tabWorldPop,14,FALSE))</f>
        <v/>
      </c>
      <c r="N329" s="6" t="str">
        <f>IF(K329="","",VLOOKUP(A329,tabWorldPop,15,FALSE))</f>
        <v/>
      </c>
    </row>
    <row r="330">
      <c r="A330" s="3">
        <f>VLOOKUP(Life_expectancy.csv!A330,Base!$A$2:$B$235,2,FALSE)</f>
        <v>137</v>
      </c>
      <c r="B330" s="4">
        <v>2007.0</v>
      </c>
      <c r="C330" s="4">
        <f>VLOOKUP(VLOOKUP(A330,tabWorldPop,3,FALSE),Base!$D$2:$E$8,2,FALSE)</f>
        <v>2</v>
      </c>
      <c r="D330" s="4" t="s">
        <v>13</v>
      </c>
      <c r="E330" s="4" t="s">
        <v>795</v>
      </c>
      <c r="F330" s="4" t="s">
        <v>796</v>
      </c>
      <c r="G330" s="4" t="s">
        <v>797</v>
      </c>
      <c r="H330" s="4">
        <v>3774.0</v>
      </c>
      <c r="I330" s="5">
        <v>45912.0</v>
      </c>
      <c r="J330" s="6" t="str">
        <f>IF(OR(B330=2000, B330=2010, B330=2015),VLOOKUP(A330,tabWorldPop,IF(B330=2000,8,IF(B330=2010,7,6)),FALSE),"")</f>
        <v/>
      </c>
      <c r="K330" s="6" t="str">
        <f>IF(J330="","", VLOOKUP(A330,tabWorldPop,12,FALSE))</f>
        <v/>
      </c>
      <c r="L330" s="6" t="str">
        <f>IF(K330="","",VLOOKUP(A330,tabWorldPop,13,FALSE))</f>
        <v/>
      </c>
      <c r="M330" s="6" t="str">
        <f>IF(K330="","",VLOOKUP(A330,tabWorldPop,14,FALSE))</f>
        <v/>
      </c>
      <c r="N330" s="6" t="str">
        <f>IF(K330="","",VLOOKUP(A330,tabWorldPop,15,FALSE))</f>
        <v/>
      </c>
    </row>
    <row r="331">
      <c r="A331" s="3">
        <f>VLOOKUP(Life_expectancy.csv!A331,Base!$A$2:$B$235,2,FALSE)</f>
        <v>137</v>
      </c>
      <c r="B331" s="4">
        <v>2006.0</v>
      </c>
      <c r="C331" s="4">
        <f>VLOOKUP(VLOOKUP(A331,tabWorldPop,3,FALSE),Base!$D$2:$E$8,2,FALSE)</f>
        <v>2</v>
      </c>
      <c r="D331" s="4" t="s">
        <v>13</v>
      </c>
      <c r="E331" s="4" t="s">
        <v>798</v>
      </c>
      <c r="F331" s="4" t="s">
        <v>799</v>
      </c>
      <c r="G331" s="4" t="s">
        <v>800</v>
      </c>
      <c r="H331" s="4">
        <v>3779468.0</v>
      </c>
      <c r="I331" s="5">
        <v>45850.0</v>
      </c>
      <c r="J331" s="6" t="str">
        <f>IF(OR(B331=2000, B331=2010, B331=2015),VLOOKUP(A331,tabWorldPop,IF(B331=2000,8,IF(B331=2010,7,6)),FALSE),"")</f>
        <v/>
      </c>
      <c r="K331" s="6" t="str">
        <f>IF(J331="","", VLOOKUP(A331,tabWorldPop,12,FALSE))</f>
        <v/>
      </c>
      <c r="L331" s="6" t="str">
        <f>IF(K331="","",VLOOKUP(A331,tabWorldPop,13,FALSE))</f>
        <v/>
      </c>
      <c r="M331" s="6" t="str">
        <f>IF(K331="","",VLOOKUP(A331,tabWorldPop,14,FALSE))</f>
        <v/>
      </c>
      <c r="N331" s="6" t="str">
        <f>IF(K331="","",VLOOKUP(A331,tabWorldPop,15,FALSE))</f>
        <v/>
      </c>
    </row>
    <row r="332">
      <c r="A332" s="3">
        <f>VLOOKUP(Life_expectancy.csv!A332,Base!$A$2:$B$235,2,FALSE)</f>
        <v>137</v>
      </c>
      <c r="B332" s="4">
        <v>2005.0</v>
      </c>
      <c r="C332" s="4">
        <f>VLOOKUP(VLOOKUP(A332,tabWorldPop,3,FALSE),Base!$D$2:$E$8,2,FALSE)</f>
        <v>2</v>
      </c>
      <c r="D332" s="4" t="s">
        <v>13</v>
      </c>
      <c r="E332" s="4" t="s">
        <v>801</v>
      </c>
      <c r="F332" s="5">
        <v>45785.0</v>
      </c>
      <c r="G332" s="4" t="s">
        <v>802</v>
      </c>
      <c r="H332" s="4">
        <v>378153.0</v>
      </c>
      <c r="I332" s="5">
        <v>45789.0</v>
      </c>
      <c r="J332" s="6" t="str">
        <f>IF(OR(B332=2000, B332=2010, B332=2015),VLOOKUP(A332,tabWorldPop,IF(B332=2000,8,IF(B332=2010,7,6)),FALSE),"")</f>
        <v/>
      </c>
      <c r="K332" s="6" t="str">
        <f>IF(J332="","", VLOOKUP(A332,tabWorldPop,12,FALSE))</f>
        <v/>
      </c>
      <c r="L332" s="6" t="str">
        <f>IF(K332="","",VLOOKUP(A332,tabWorldPop,13,FALSE))</f>
        <v/>
      </c>
      <c r="M332" s="6" t="str">
        <f>IF(K332="","",VLOOKUP(A332,tabWorldPop,14,FALSE))</f>
        <v/>
      </c>
      <c r="N332" s="6" t="str">
        <f>IF(K332="","",VLOOKUP(A332,tabWorldPop,15,FALSE))</f>
        <v/>
      </c>
    </row>
    <row r="333">
      <c r="A333" s="3">
        <f>VLOOKUP(Life_expectancy.csv!A333,Base!$A$2:$B$235,2,FALSE)</f>
        <v>137</v>
      </c>
      <c r="B333" s="4">
        <v>2004.0</v>
      </c>
      <c r="C333" s="4">
        <f>VLOOKUP(VLOOKUP(A333,tabWorldPop,3,FALSE),Base!$D$2:$E$8,2,FALSE)</f>
        <v>2</v>
      </c>
      <c r="D333" s="4" t="s">
        <v>13</v>
      </c>
      <c r="E333" s="4" t="s">
        <v>803</v>
      </c>
      <c r="F333" s="5">
        <v>45756.0</v>
      </c>
      <c r="G333" s="4" t="s">
        <v>804</v>
      </c>
      <c r="H333" s="4">
        <v>3781287.0</v>
      </c>
      <c r="I333" s="5">
        <v>45728.0</v>
      </c>
      <c r="J333" s="6" t="str">
        <f>IF(OR(B333=2000, B333=2010, B333=2015),VLOOKUP(A333,tabWorldPop,IF(B333=2000,8,IF(B333=2010,7,6)),FALSE),"")</f>
        <v/>
      </c>
      <c r="K333" s="6" t="str">
        <f>IF(J333="","", VLOOKUP(A333,tabWorldPop,12,FALSE))</f>
        <v/>
      </c>
      <c r="L333" s="6" t="str">
        <f>IF(K333="","",VLOOKUP(A333,tabWorldPop,13,FALSE))</f>
        <v/>
      </c>
      <c r="M333" s="6" t="str">
        <f>IF(K333="","",VLOOKUP(A333,tabWorldPop,14,FALSE))</f>
        <v/>
      </c>
      <c r="N333" s="6" t="str">
        <f>IF(K333="","",VLOOKUP(A333,tabWorldPop,15,FALSE))</f>
        <v/>
      </c>
    </row>
    <row r="334">
      <c r="A334" s="3">
        <f>VLOOKUP(Life_expectancy.csv!A334,Base!$A$2:$B$235,2,FALSE)</f>
        <v>137</v>
      </c>
      <c r="B334" s="4">
        <v>2003.0</v>
      </c>
      <c r="C334" s="4">
        <f>VLOOKUP(VLOOKUP(A334,tabWorldPop,3,FALSE),Base!$D$2:$E$8,2,FALSE)</f>
        <v>2</v>
      </c>
      <c r="D334" s="4" t="s">
        <v>13</v>
      </c>
      <c r="E334" s="4" t="s">
        <v>805</v>
      </c>
      <c r="F334" s="4" t="s">
        <v>806</v>
      </c>
      <c r="G334" s="4" t="s">
        <v>807</v>
      </c>
      <c r="H334" s="4">
        <v>3779247.0</v>
      </c>
      <c r="I334" s="5">
        <v>45669.0</v>
      </c>
      <c r="J334" s="6" t="str">
        <f>IF(OR(B334=2000, B334=2010, B334=2015),VLOOKUP(A334,tabWorldPop,IF(B334=2000,8,IF(B334=2010,7,6)),FALSE),"")</f>
        <v/>
      </c>
      <c r="K334" s="6" t="str">
        <f>IF(J334="","", VLOOKUP(A334,tabWorldPop,12,FALSE))</f>
        <v/>
      </c>
      <c r="L334" s="6" t="str">
        <f>IF(K334="","",VLOOKUP(A334,tabWorldPop,13,FALSE))</f>
        <v/>
      </c>
      <c r="M334" s="6" t="str">
        <f>IF(K334="","",VLOOKUP(A334,tabWorldPop,14,FALSE))</f>
        <v/>
      </c>
      <c r="N334" s="6" t="str">
        <f>IF(K334="","",VLOOKUP(A334,tabWorldPop,15,FALSE))</f>
        <v/>
      </c>
    </row>
    <row r="335">
      <c r="A335" s="3">
        <f>VLOOKUP(Life_expectancy.csv!A335,Base!$A$2:$B$235,2,FALSE)</f>
        <v>137</v>
      </c>
      <c r="B335" s="4">
        <v>2002.0</v>
      </c>
      <c r="C335" s="4">
        <f>VLOOKUP(VLOOKUP(A335,tabWorldPop,3,FALSE),Base!$D$2:$E$8,2,FALSE)</f>
        <v>2</v>
      </c>
      <c r="D335" s="4" t="s">
        <v>13</v>
      </c>
      <c r="E335" s="4" t="s">
        <v>808</v>
      </c>
      <c r="F335" s="5">
        <v>45664.0</v>
      </c>
      <c r="G335" s="4" t="s">
        <v>809</v>
      </c>
      <c r="H335" s="4">
        <v>377587.0</v>
      </c>
      <c r="I335" s="5">
        <v>45911.0</v>
      </c>
      <c r="J335" s="6" t="str">
        <f>IF(OR(B335=2000, B335=2010, B335=2015),VLOOKUP(A335,tabWorldPop,IF(B335=2000,8,IF(B335=2010,7,6)),FALSE),"")</f>
        <v/>
      </c>
      <c r="K335" s="6" t="str">
        <f>IF(J335="","", VLOOKUP(A335,tabWorldPop,12,FALSE))</f>
        <v/>
      </c>
      <c r="L335" s="6" t="str">
        <f>IF(K335="","",VLOOKUP(A335,tabWorldPop,13,FALSE))</f>
        <v/>
      </c>
      <c r="M335" s="6" t="str">
        <f>IF(K335="","",VLOOKUP(A335,tabWorldPop,14,FALSE))</f>
        <v/>
      </c>
      <c r="N335" s="6" t="str">
        <f>IF(K335="","",VLOOKUP(A335,tabWorldPop,15,FALSE))</f>
        <v/>
      </c>
    </row>
    <row r="336">
      <c r="A336" s="3">
        <f>VLOOKUP(Life_expectancy.csv!A336,Base!$A$2:$B$235,2,FALSE)</f>
        <v>137</v>
      </c>
      <c r="B336" s="4">
        <v>2001.0</v>
      </c>
      <c r="C336" s="4">
        <f>VLOOKUP(VLOOKUP(A336,tabWorldPop,3,FALSE),Base!$D$2:$E$8,2,FALSE)</f>
        <v>2</v>
      </c>
      <c r="D336" s="4" t="s">
        <v>13</v>
      </c>
      <c r="E336" s="4" t="s">
        <v>810</v>
      </c>
      <c r="F336" s="4" t="s">
        <v>811</v>
      </c>
      <c r="G336" s="4" t="s">
        <v>812</v>
      </c>
      <c r="H336" s="4">
        <v>3771284.0</v>
      </c>
      <c r="I336" s="5">
        <v>45819.0</v>
      </c>
      <c r="J336" s="6" t="str">
        <f>IF(OR(B336=2000, B336=2010, B336=2015),VLOOKUP(A336,tabWorldPop,IF(B336=2000,8,IF(B336=2010,7,6)),FALSE),"")</f>
        <v/>
      </c>
      <c r="K336" s="6" t="str">
        <f>IF(J336="","", VLOOKUP(A336,tabWorldPop,12,FALSE))</f>
        <v/>
      </c>
      <c r="L336" s="6" t="str">
        <f>IF(K336="","",VLOOKUP(A336,tabWorldPop,13,FALSE))</f>
        <v/>
      </c>
      <c r="M336" s="6" t="str">
        <f>IF(K336="","",VLOOKUP(A336,tabWorldPop,14,FALSE))</f>
        <v/>
      </c>
      <c r="N336" s="6" t="str">
        <f>IF(K336="","",VLOOKUP(A336,tabWorldPop,15,FALSE))</f>
        <v/>
      </c>
    </row>
    <row r="337">
      <c r="A337" s="3">
        <f>VLOOKUP(Life_expectancy.csv!A337,Base!$A$2:$B$235,2,FALSE)</f>
        <v>137</v>
      </c>
      <c r="B337" s="4">
        <v>2000.0</v>
      </c>
      <c r="C337" s="4">
        <f>VLOOKUP(VLOOKUP(A337,tabWorldPop,3,FALSE),Base!$D$2:$E$8,2,FALSE)</f>
        <v>2</v>
      </c>
      <c r="D337" s="4" t="s">
        <v>13</v>
      </c>
      <c r="E337" s="4" t="s">
        <v>813</v>
      </c>
      <c r="F337" s="5">
        <v>45907.0</v>
      </c>
      <c r="G337" s="4" t="s">
        <v>814</v>
      </c>
      <c r="H337" s="4">
        <v>376676.0</v>
      </c>
      <c r="I337" s="4">
        <v>0.0</v>
      </c>
      <c r="J337" s="6">
        <f>IF(OR(B337=2000, B337=2010, B337=2015),VLOOKUP(A337,tabWorldPop,IF(B337=2000,8,IF(B337=2010,7,6)),FALSE),"")</f>
        <v>4179350</v>
      </c>
      <c r="K337" s="6">
        <f>IF(J337="","", VLOOKUP(A337,tabWorldPop,12,FALSE))</f>
        <v>51209</v>
      </c>
      <c r="L337" s="6" t="str">
        <f>IF(K337="","",VLOOKUP(A337,tabWorldPop,13,FALSE))</f>
        <v>63.1437</v>
      </c>
      <c r="M337" s="6" t="str">
        <f>IF(K337="","",VLOOKUP(A337,tabWorldPop,14,FALSE))</f>
        <v>0.9886</v>
      </c>
      <c r="N337" s="6" t="str">
        <f>IF(K337="","",VLOOKUP(A337,tabWorldPop,15,FALSE))</f>
        <v>0.04</v>
      </c>
    </row>
    <row r="338">
      <c r="A338" s="3">
        <f>VLOOKUP(Life_expectancy.csv!A338,Base!$A$2:$B$235,2,FALSE)</f>
        <v>144</v>
      </c>
      <c r="B338" s="4">
        <v>2015.0</v>
      </c>
      <c r="C338" s="4">
        <f>VLOOKUP(VLOOKUP(A338,tabWorldPop,3,FALSE),Base!$D$2:$E$8,2,FALSE)</f>
        <v>3</v>
      </c>
      <c r="D338" s="4" t="s">
        <v>13</v>
      </c>
      <c r="E338" s="4">
        <v>0.0</v>
      </c>
      <c r="F338" s="10"/>
      <c r="G338" s="4" t="s">
        <v>815</v>
      </c>
      <c r="H338" s="4">
        <v>229197.0</v>
      </c>
      <c r="I338" s="5">
        <v>45820.0</v>
      </c>
      <c r="J338" s="6">
        <f>IF(OR(B338=2000, B338=2010, B338=2015),VLOOKUP(A338,tabWorldPop,IF(B338=2000,8,IF(B338=2010,7,6)),FALSE),"")</f>
        <v>2305171</v>
      </c>
      <c r="K338" s="6">
        <f>IF(J338="","", VLOOKUP(A338,tabWorldPop,12,FALSE))</f>
        <v>582000</v>
      </c>
      <c r="L338" s="7">
        <f>IF(K338="","",VLOOKUP(A338,tabWorldPop,13,FALSE))</f>
        <v>1203201</v>
      </c>
      <c r="M338" s="7">
        <f>IF(K338="","",VLOOKUP(A338,tabWorldPop,14,FALSE))</f>
        <v>-634789</v>
      </c>
      <c r="N338" s="6" t="str">
        <f>IF(K338="","",VLOOKUP(A338,tabWorldPop,15,FALSE))</f>
        <v>0.03</v>
      </c>
    </row>
    <row r="339">
      <c r="A339" s="3">
        <f>VLOOKUP(Life_expectancy.csv!A339,Base!$A$2:$B$235,2,FALSE)</f>
        <v>144</v>
      </c>
      <c r="B339" s="4">
        <v>2014.0</v>
      </c>
      <c r="C339" s="4">
        <f>VLOOKUP(VLOOKUP(A339,tabWorldPop,3,FALSE),Base!$D$2:$E$8,2,FALSE)</f>
        <v>3</v>
      </c>
      <c r="D339" s="4" t="s">
        <v>13</v>
      </c>
      <c r="E339" s="4" t="s">
        <v>816</v>
      </c>
      <c r="F339" s="4" t="s">
        <v>817</v>
      </c>
      <c r="G339" s="4" t="s">
        <v>818</v>
      </c>
      <c r="H339" s="4">
        <v>2168573.0</v>
      </c>
      <c r="I339" s="5">
        <v>45820.0</v>
      </c>
      <c r="J339" s="6" t="str">
        <f>IF(OR(B339=2000, B339=2010, B339=2015),VLOOKUP(A339,tabWorldPop,IF(B339=2000,8,IF(B339=2010,7,6)),FALSE),"")</f>
        <v/>
      </c>
      <c r="K339" s="6" t="str">
        <f>IF(J339="","", VLOOKUP(A339,tabWorldPop,12,FALSE))</f>
        <v/>
      </c>
      <c r="L339" s="6" t="str">
        <f>IF(K339="","",VLOOKUP(A339,tabWorldPop,13,FALSE))</f>
        <v/>
      </c>
      <c r="M339" s="6" t="str">
        <f>IF(K339="","",VLOOKUP(A339,tabWorldPop,14,FALSE))</f>
        <v/>
      </c>
      <c r="N339" s="6" t="str">
        <f>IF(K339="","",VLOOKUP(A339,tabWorldPop,15,FALSE))</f>
        <v/>
      </c>
    </row>
    <row r="340">
      <c r="A340" s="3">
        <f>VLOOKUP(Life_expectancy.csv!A340,Base!$A$2:$B$235,2,FALSE)</f>
        <v>144</v>
      </c>
      <c r="B340" s="4">
        <v>2013.0</v>
      </c>
      <c r="C340" s="4">
        <f>VLOOKUP(VLOOKUP(A340,tabWorldPop,3,FALSE),Base!$D$2:$E$8,2,FALSE)</f>
        <v>3</v>
      </c>
      <c r="D340" s="4" t="s">
        <v>13</v>
      </c>
      <c r="E340" s="4" t="s">
        <v>819</v>
      </c>
      <c r="F340" s="4" t="s">
        <v>820</v>
      </c>
      <c r="G340" s="4" t="s">
        <v>821</v>
      </c>
      <c r="H340" s="4">
        <v>212857.0</v>
      </c>
      <c r="I340" s="5">
        <v>45820.0</v>
      </c>
      <c r="J340" s="6" t="str">
        <f>IF(OR(B340=2000, B340=2010, B340=2015),VLOOKUP(A340,tabWorldPop,IF(B340=2000,8,IF(B340=2010,7,6)),FALSE),"")</f>
        <v/>
      </c>
      <c r="K340" s="6" t="str">
        <f>IF(J340="","", VLOOKUP(A340,tabWorldPop,12,FALSE))</f>
        <v/>
      </c>
      <c r="L340" s="6" t="str">
        <f>IF(K340="","",VLOOKUP(A340,tabWorldPop,13,FALSE))</f>
        <v/>
      </c>
      <c r="M340" s="6" t="str">
        <f>IF(K340="","",VLOOKUP(A340,tabWorldPop,14,FALSE))</f>
        <v/>
      </c>
      <c r="N340" s="6" t="str">
        <f>IF(K340="","",VLOOKUP(A340,tabWorldPop,15,FALSE))</f>
        <v/>
      </c>
    </row>
    <row r="341">
      <c r="A341" s="3">
        <f>VLOOKUP(Life_expectancy.csv!A341,Base!$A$2:$B$235,2,FALSE)</f>
        <v>144</v>
      </c>
      <c r="B341" s="4">
        <v>2012.0</v>
      </c>
      <c r="C341" s="4">
        <f>VLOOKUP(VLOOKUP(A341,tabWorldPop,3,FALSE),Base!$D$2:$E$8,2,FALSE)</f>
        <v>3</v>
      </c>
      <c r="D341" s="4" t="s">
        <v>13</v>
      </c>
      <c r="E341" s="4" t="s">
        <v>822</v>
      </c>
      <c r="F341" s="4" t="s">
        <v>92</v>
      </c>
      <c r="G341" s="4" t="s">
        <v>823</v>
      </c>
      <c r="H341" s="4">
        <v>289315.0</v>
      </c>
      <c r="I341" s="5">
        <v>45789.0</v>
      </c>
      <c r="J341" s="6" t="str">
        <f>IF(OR(B341=2000, B341=2010, B341=2015),VLOOKUP(A341,tabWorldPop,IF(B341=2000,8,IF(B341=2010,7,6)),FALSE),"")</f>
        <v/>
      </c>
      <c r="K341" s="6" t="str">
        <f>IF(J341="","", VLOOKUP(A341,tabWorldPop,12,FALSE))</f>
        <v/>
      </c>
      <c r="L341" s="6" t="str">
        <f>IF(K341="","",VLOOKUP(A341,tabWorldPop,13,FALSE))</f>
        <v/>
      </c>
      <c r="M341" s="6" t="str">
        <f>IF(K341="","",VLOOKUP(A341,tabWorldPop,14,FALSE))</f>
        <v/>
      </c>
      <c r="N341" s="6" t="str">
        <f>IF(K341="","",VLOOKUP(A341,tabWorldPop,15,FALSE))</f>
        <v/>
      </c>
    </row>
    <row r="342">
      <c r="A342" s="3">
        <f>VLOOKUP(Life_expectancy.csv!A342,Base!$A$2:$B$235,2,FALSE)</f>
        <v>144</v>
      </c>
      <c r="B342" s="4">
        <v>2011.0</v>
      </c>
      <c r="C342" s="4">
        <f>VLOOKUP(VLOOKUP(A342,tabWorldPop,3,FALSE),Base!$D$2:$E$8,2,FALSE)</f>
        <v>3</v>
      </c>
      <c r="D342" s="4" t="s">
        <v>13</v>
      </c>
      <c r="E342" s="4" t="s">
        <v>824</v>
      </c>
      <c r="F342" s="4" t="s">
        <v>299</v>
      </c>
      <c r="G342" s="4" t="s">
        <v>825</v>
      </c>
      <c r="H342" s="4">
        <v>251339.0</v>
      </c>
      <c r="I342" s="5">
        <v>45759.0</v>
      </c>
      <c r="J342" s="6" t="str">
        <f>IF(OR(B342=2000, B342=2010, B342=2015),VLOOKUP(A342,tabWorldPop,IF(B342=2000,8,IF(B342=2010,7,6)),FALSE),"")</f>
        <v/>
      </c>
      <c r="K342" s="6" t="str">
        <f>IF(J342="","", VLOOKUP(A342,tabWorldPop,12,FALSE))</f>
        <v/>
      </c>
      <c r="L342" s="6" t="str">
        <f>IF(K342="","",VLOOKUP(A342,tabWorldPop,13,FALSE))</f>
        <v/>
      </c>
      <c r="M342" s="6" t="str">
        <f>IF(K342="","",VLOOKUP(A342,tabWorldPop,14,FALSE))</f>
        <v/>
      </c>
      <c r="N342" s="6" t="str">
        <f>IF(K342="","",VLOOKUP(A342,tabWorldPop,15,FALSE))</f>
        <v/>
      </c>
    </row>
    <row r="343">
      <c r="A343" s="3">
        <f>VLOOKUP(Life_expectancy.csv!A343,Base!$A$2:$B$235,2,FALSE)</f>
        <v>144</v>
      </c>
      <c r="B343" s="4">
        <v>2010.0</v>
      </c>
      <c r="C343" s="4">
        <f>VLOOKUP(VLOOKUP(A343,tabWorldPop,3,FALSE),Base!$D$2:$E$8,2,FALSE)</f>
        <v>3</v>
      </c>
      <c r="D343" s="4" t="s">
        <v>13</v>
      </c>
      <c r="E343" s="4" t="s">
        <v>826</v>
      </c>
      <c r="F343" s="4" t="s">
        <v>543</v>
      </c>
      <c r="G343" s="4" t="s">
        <v>827</v>
      </c>
      <c r="H343" s="4">
        <v>214866.0</v>
      </c>
      <c r="I343" s="5">
        <v>45728.0</v>
      </c>
      <c r="J343" s="6">
        <f>IF(OR(B343=2000, B343=2010, B343=2015),VLOOKUP(A343,tabWorldPop,IF(B343=2000,8,IF(B343=2010,7,6)),FALSE),"")</f>
        <v>2091664</v>
      </c>
      <c r="K343" s="6">
        <f>IF(J343="","", VLOOKUP(A343,tabWorldPop,12,FALSE))</f>
        <v>582000</v>
      </c>
      <c r="L343" s="7">
        <f>IF(K343="","",VLOOKUP(A343,tabWorldPop,13,FALSE))</f>
        <v>1203201</v>
      </c>
      <c r="M343" s="7">
        <f>IF(K343="","",VLOOKUP(A343,tabWorldPop,14,FALSE))</f>
        <v>-634789</v>
      </c>
      <c r="N343" s="6" t="str">
        <f>IF(K343="","",VLOOKUP(A343,tabWorldPop,15,FALSE))</f>
        <v>0.03</v>
      </c>
    </row>
    <row r="344">
      <c r="A344" s="3">
        <f>VLOOKUP(Life_expectancy.csv!A344,Base!$A$2:$B$235,2,FALSE)</f>
        <v>144</v>
      </c>
      <c r="B344" s="4">
        <v>2009.0</v>
      </c>
      <c r="C344" s="4">
        <f>VLOOKUP(VLOOKUP(A344,tabWorldPop,3,FALSE),Base!$D$2:$E$8,2,FALSE)</f>
        <v>3</v>
      </c>
      <c r="D344" s="4" t="s">
        <v>13</v>
      </c>
      <c r="E344" s="4" t="s">
        <v>828</v>
      </c>
      <c r="F344" s="4" t="s">
        <v>829</v>
      </c>
      <c r="G344" s="4" t="s">
        <v>830</v>
      </c>
      <c r="H344" s="4">
        <v>1979882.0</v>
      </c>
      <c r="I344" s="5">
        <v>45700.0</v>
      </c>
      <c r="J344" s="6" t="str">
        <f>IF(OR(B344=2000, B344=2010, B344=2015),VLOOKUP(A344,tabWorldPop,IF(B344=2000,8,IF(B344=2010,7,6)),FALSE),"")</f>
        <v/>
      </c>
      <c r="K344" s="6" t="str">
        <f>IF(J344="","", VLOOKUP(A344,tabWorldPop,12,FALSE))</f>
        <v/>
      </c>
      <c r="L344" s="6" t="str">
        <f>IF(K344="","",VLOOKUP(A344,tabWorldPop,13,FALSE))</f>
        <v/>
      </c>
      <c r="M344" s="6" t="str">
        <f>IF(K344="","",VLOOKUP(A344,tabWorldPop,14,FALSE))</f>
        <v/>
      </c>
      <c r="N344" s="6" t="str">
        <f>IF(K344="","",VLOOKUP(A344,tabWorldPop,15,FALSE))</f>
        <v/>
      </c>
    </row>
    <row r="345">
      <c r="A345" s="3">
        <f>VLOOKUP(Life_expectancy.csv!A345,Base!$A$2:$B$235,2,FALSE)</f>
        <v>144</v>
      </c>
      <c r="B345" s="4">
        <v>2008.0</v>
      </c>
      <c r="C345" s="4">
        <f>VLOOKUP(VLOOKUP(A345,tabWorldPop,3,FALSE),Base!$D$2:$E$8,2,FALSE)</f>
        <v>3</v>
      </c>
      <c r="D345" s="4" t="s">
        <v>13</v>
      </c>
      <c r="E345" s="4" t="s">
        <v>831</v>
      </c>
      <c r="F345" s="4" t="s">
        <v>576</v>
      </c>
      <c r="G345" s="4" t="s">
        <v>832</v>
      </c>
      <c r="H345" s="4">
        <v>1946351.0</v>
      </c>
      <c r="I345" s="5">
        <v>45669.0</v>
      </c>
      <c r="J345" s="6" t="str">
        <f>IF(OR(B345=2000, B345=2010, B345=2015),VLOOKUP(A345,tabWorldPop,IF(B345=2000,8,IF(B345=2010,7,6)),FALSE),"")</f>
        <v/>
      </c>
      <c r="K345" s="6" t="str">
        <f>IF(J345="","", VLOOKUP(A345,tabWorldPop,12,FALSE))</f>
        <v/>
      </c>
      <c r="L345" s="6" t="str">
        <f>IF(K345="","",VLOOKUP(A345,tabWorldPop,13,FALSE))</f>
        <v/>
      </c>
      <c r="M345" s="6" t="str">
        <f>IF(K345="","",VLOOKUP(A345,tabWorldPop,14,FALSE))</f>
        <v/>
      </c>
      <c r="N345" s="6" t="str">
        <f>IF(K345="","",VLOOKUP(A345,tabWorldPop,15,FALSE))</f>
        <v/>
      </c>
    </row>
    <row r="346">
      <c r="A346" s="3">
        <f>VLOOKUP(Life_expectancy.csv!A346,Base!$A$2:$B$235,2,FALSE)</f>
        <v>144</v>
      </c>
      <c r="B346" s="4">
        <v>2007.0</v>
      </c>
      <c r="C346" s="4">
        <f>VLOOKUP(VLOOKUP(A346,tabWorldPop,3,FALSE),Base!$D$2:$E$8,2,FALSE)</f>
        <v>3</v>
      </c>
      <c r="D346" s="4" t="s">
        <v>13</v>
      </c>
      <c r="E346" s="4" t="s">
        <v>833</v>
      </c>
      <c r="F346" s="4" t="s">
        <v>171</v>
      </c>
      <c r="G346" s="4" t="s">
        <v>834</v>
      </c>
      <c r="H346" s="4">
        <v>1914414.0</v>
      </c>
      <c r="I346" s="5">
        <v>45669.0</v>
      </c>
      <c r="J346" s="6" t="str">
        <f>IF(OR(B346=2000, B346=2010, B346=2015),VLOOKUP(A346,tabWorldPop,IF(B346=2000,8,IF(B346=2010,7,6)),FALSE),"")</f>
        <v/>
      </c>
      <c r="K346" s="6" t="str">
        <f>IF(J346="","", VLOOKUP(A346,tabWorldPop,12,FALSE))</f>
        <v/>
      </c>
      <c r="L346" s="6" t="str">
        <f>IF(K346="","",VLOOKUP(A346,tabWorldPop,13,FALSE))</f>
        <v/>
      </c>
      <c r="M346" s="6" t="str">
        <f>IF(K346="","",VLOOKUP(A346,tabWorldPop,14,FALSE))</f>
        <v/>
      </c>
      <c r="N346" s="6" t="str">
        <f>IF(K346="","",VLOOKUP(A346,tabWorldPop,15,FALSE))</f>
        <v/>
      </c>
    </row>
    <row r="347">
      <c r="A347" s="3">
        <f>VLOOKUP(Life_expectancy.csv!A347,Base!$A$2:$B$235,2,FALSE)</f>
        <v>144</v>
      </c>
      <c r="B347" s="4">
        <v>2006.0</v>
      </c>
      <c r="C347" s="4">
        <f>VLOOKUP(VLOOKUP(A347,tabWorldPop,3,FALSE),Base!$D$2:$E$8,2,FALSE)</f>
        <v>3</v>
      </c>
      <c r="D347" s="4" t="s">
        <v>13</v>
      </c>
      <c r="E347" s="4" t="s">
        <v>835</v>
      </c>
      <c r="F347" s="4" t="s">
        <v>836</v>
      </c>
      <c r="G347" s="4" t="s">
        <v>837</v>
      </c>
      <c r="H347" s="4">
        <v>1884238.0</v>
      </c>
      <c r="I347" s="5">
        <v>45911.0</v>
      </c>
      <c r="J347" s="6" t="str">
        <f>IF(OR(B347=2000, B347=2010, B347=2015),VLOOKUP(A347,tabWorldPop,IF(B347=2000,8,IF(B347=2010,7,6)),FALSE),"")</f>
        <v/>
      </c>
      <c r="K347" s="6" t="str">
        <f>IF(J347="","", VLOOKUP(A347,tabWorldPop,12,FALSE))</f>
        <v/>
      </c>
      <c r="L347" s="6" t="str">
        <f>IF(K347="","",VLOOKUP(A347,tabWorldPop,13,FALSE))</f>
        <v/>
      </c>
      <c r="M347" s="6" t="str">
        <f>IF(K347="","",VLOOKUP(A347,tabWorldPop,14,FALSE))</f>
        <v/>
      </c>
      <c r="N347" s="6" t="str">
        <f>IF(K347="","",VLOOKUP(A347,tabWorldPop,15,FALSE))</f>
        <v/>
      </c>
    </row>
    <row r="348">
      <c r="A348" s="3">
        <f>VLOOKUP(Life_expectancy.csv!A348,Base!$A$2:$B$235,2,FALSE)</f>
        <v>144</v>
      </c>
      <c r="B348" s="4">
        <v>2005.0</v>
      </c>
      <c r="C348" s="4">
        <f>VLOOKUP(VLOOKUP(A348,tabWorldPop,3,FALSE),Base!$D$2:$E$8,2,FALSE)</f>
        <v>3</v>
      </c>
      <c r="D348" s="4" t="s">
        <v>13</v>
      </c>
      <c r="E348" s="4" t="s">
        <v>838</v>
      </c>
      <c r="F348" s="4" t="s">
        <v>438</v>
      </c>
      <c r="G348" s="4" t="s">
        <v>839</v>
      </c>
      <c r="H348" s="4">
        <v>1855852.0</v>
      </c>
      <c r="I348" s="5">
        <v>45911.0</v>
      </c>
      <c r="J348" s="6" t="str">
        <f>IF(OR(B348=2000, B348=2010, B348=2015),VLOOKUP(A348,tabWorldPop,IF(B348=2000,8,IF(B348=2010,7,6)),FALSE),"")</f>
        <v/>
      </c>
      <c r="K348" s="6" t="str">
        <f>IF(J348="","", VLOOKUP(A348,tabWorldPop,12,FALSE))</f>
        <v/>
      </c>
      <c r="L348" s="6" t="str">
        <f>IF(K348="","",VLOOKUP(A348,tabWorldPop,13,FALSE))</f>
        <v/>
      </c>
      <c r="M348" s="6" t="str">
        <f>IF(K348="","",VLOOKUP(A348,tabWorldPop,14,FALSE))</f>
        <v/>
      </c>
      <c r="N348" s="6" t="str">
        <f>IF(K348="","",VLOOKUP(A348,tabWorldPop,15,FALSE))</f>
        <v/>
      </c>
    </row>
    <row r="349">
      <c r="A349" s="3">
        <f>VLOOKUP(Life_expectancy.csv!A349,Base!$A$2:$B$235,2,FALSE)</f>
        <v>144</v>
      </c>
      <c r="B349" s="4">
        <v>2004.0</v>
      </c>
      <c r="C349" s="4">
        <f>VLOOKUP(VLOOKUP(A349,tabWorldPop,3,FALSE),Base!$D$2:$E$8,2,FALSE)</f>
        <v>3</v>
      </c>
      <c r="D349" s="4" t="s">
        <v>13</v>
      </c>
      <c r="E349" s="4" t="s">
        <v>840</v>
      </c>
      <c r="F349" s="4" t="s">
        <v>304</v>
      </c>
      <c r="G349" s="4" t="s">
        <v>841</v>
      </c>
      <c r="H349" s="4">
        <v>182933.0</v>
      </c>
      <c r="I349" s="5">
        <v>45880.0</v>
      </c>
      <c r="J349" s="6" t="str">
        <f>IF(OR(B349=2000, B349=2010, B349=2015),VLOOKUP(A349,tabWorldPop,IF(B349=2000,8,IF(B349=2010,7,6)),FALSE),"")</f>
        <v/>
      </c>
      <c r="K349" s="6" t="str">
        <f>IF(J349="","", VLOOKUP(A349,tabWorldPop,12,FALSE))</f>
        <v/>
      </c>
      <c r="L349" s="6" t="str">
        <f>IF(K349="","",VLOOKUP(A349,tabWorldPop,13,FALSE))</f>
        <v/>
      </c>
      <c r="M349" s="6" t="str">
        <f>IF(K349="","",VLOOKUP(A349,tabWorldPop,14,FALSE))</f>
        <v/>
      </c>
      <c r="N349" s="6" t="str">
        <f>IF(K349="","",VLOOKUP(A349,tabWorldPop,15,FALSE))</f>
        <v/>
      </c>
    </row>
    <row r="350">
      <c r="A350" s="3">
        <f>VLOOKUP(Life_expectancy.csv!A350,Base!$A$2:$B$235,2,FALSE)</f>
        <v>144</v>
      </c>
      <c r="B350" s="4">
        <v>2003.0</v>
      </c>
      <c r="C350" s="4">
        <f>VLOOKUP(VLOOKUP(A350,tabWorldPop,3,FALSE),Base!$D$2:$E$8,2,FALSE)</f>
        <v>3</v>
      </c>
      <c r="D350" s="4" t="s">
        <v>13</v>
      </c>
      <c r="E350" s="4" t="s">
        <v>842</v>
      </c>
      <c r="F350" s="4" t="s">
        <v>843</v>
      </c>
      <c r="G350" s="4" t="s">
        <v>844</v>
      </c>
      <c r="H350" s="4">
        <v>184339.0</v>
      </c>
      <c r="I350" s="5">
        <v>45880.0</v>
      </c>
      <c r="J350" s="6" t="str">
        <f>IF(OR(B350=2000, B350=2010, B350=2015),VLOOKUP(A350,tabWorldPop,IF(B350=2000,8,IF(B350=2010,7,6)),FALSE),"")</f>
        <v/>
      </c>
      <c r="K350" s="6" t="str">
        <f>IF(J350="","", VLOOKUP(A350,tabWorldPop,12,FALSE))</f>
        <v/>
      </c>
      <c r="L350" s="6" t="str">
        <f>IF(K350="","",VLOOKUP(A350,tabWorldPop,13,FALSE))</f>
        <v/>
      </c>
      <c r="M350" s="6" t="str">
        <f>IF(K350="","",VLOOKUP(A350,tabWorldPop,14,FALSE))</f>
        <v/>
      </c>
      <c r="N350" s="6" t="str">
        <f>IF(K350="","",VLOOKUP(A350,tabWorldPop,15,FALSE))</f>
        <v/>
      </c>
    </row>
    <row r="351">
      <c r="A351" s="3">
        <f>VLOOKUP(Life_expectancy.csv!A351,Base!$A$2:$B$235,2,FALSE)</f>
        <v>144</v>
      </c>
      <c r="B351" s="4">
        <v>2002.0</v>
      </c>
      <c r="C351" s="4">
        <f>VLOOKUP(VLOOKUP(A351,tabWorldPop,3,FALSE),Base!$D$2:$E$8,2,FALSE)</f>
        <v>3</v>
      </c>
      <c r="D351" s="4" t="s">
        <v>13</v>
      </c>
      <c r="E351" s="4" t="s">
        <v>845</v>
      </c>
      <c r="F351" s="4" t="s">
        <v>597</v>
      </c>
      <c r="G351" s="4" t="s">
        <v>846</v>
      </c>
      <c r="H351" s="4">
        <v>1779953.0</v>
      </c>
      <c r="I351" s="5">
        <v>45911.0</v>
      </c>
      <c r="J351" s="6" t="str">
        <f>IF(OR(B351=2000, B351=2010, B351=2015),VLOOKUP(A351,tabWorldPop,IF(B351=2000,8,IF(B351=2010,7,6)),FALSE),"")</f>
        <v/>
      </c>
      <c r="K351" s="6" t="str">
        <f>IF(J351="","", VLOOKUP(A351,tabWorldPop,12,FALSE))</f>
        <v/>
      </c>
      <c r="L351" s="6" t="str">
        <f>IF(K351="","",VLOOKUP(A351,tabWorldPop,13,FALSE))</f>
        <v/>
      </c>
      <c r="M351" s="6" t="str">
        <f>IF(K351="","",VLOOKUP(A351,tabWorldPop,14,FALSE))</f>
        <v/>
      </c>
      <c r="N351" s="6" t="str">
        <f>IF(K351="","",VLOOKUP(A351,tabWorldPop,15,FALSE))</f>
        <v/>
      </c>
    </row>
    <row r="352">
      <c r="A352" s="3">
        <f>VLOOKUP(Life_expectancy.csv!A352,Base!$A$2:$B$235,2,FALSE)</f>
        <v>144</v>
      </c>
      <c r="B352" s="4">
        <v>2001.0</v>
      </c>
      <c r="C352" s="4">
        <f>VLOOKUP(VLOOKUP(A352,tabWorldPop,3,FALSE),Base!$D$2:$E$8,2,FALSE)</f>
        <v>3</v>
      </c>
      <c r="D352" s="4" t="s">
        <v>13</v>
      </c>
      <c r="E352" s="4" t="s">
        <v>847</v>
      </c>
      <c r="F352" s="4" t="s">
        <v>848</v>
      </c>
      <c r="G352" s="4" t="s">
        <v>849</v>
      </c>
      <c r="H352" s="4">
        <v>1754935.0</v>
      </c>
      <c r="I352" s="5">
        <v>45880.0</v>
      </c>
      <c r="J352" s="6" t="str">
        <f>IF(OR(B352=2000, B352=2010, B352=2015),VLOOKUP(A352,tabWorldPop,IF(B352=2000,8,IF(B352=2010,7,6)),FALSE),"")</f>
        <v/>
      </c>
      <c r="K352" s="6" t="str">
        <f>IF(J352="","", VLOOKUP(A352,tabWorldPop,12,FALSE))</f>
        <v/>
      </c>
      <c r="L352" s="6" t="str">
        <f>IF(K352="","",VLOOKUP(A352,tabWorldPop,13,FALSE))</f>
        <v/>
      </c>
      <c r="M352" s="6" t="str">
        <f>IF(K352="","",VLOOKUP(A352,tabWorldPop,14,FALSE))</f>
        <v/>
      </c>
      <c r="N352" s="6" t="str">
        <f>IF(K352="","",VLOOKUP(A352,tabWorldPop,15,FALSE))</f>
        <v/>
      </c>
    </row>
    <row r="353">
      <c r="A353" s="3">
        <f>VLOOKUP(Life_expectancy.csv!A353,Base!$A$2:$B$235,2,FALSE)</f>
        <v>144</v>
      </c>
      <c r="B353" s="4">
        <v>2000.0</v>
      </c>
      <c r="C353" s="4">
        <f>VLOOKUP(VLOOKUP(A353,tabWorldPop,3,FALSE),Base!$D$2:$E$8,2,FALSE)</f>
        <v>3</v>
      </c>
      <c r="D353" s="4" t="s">
        <v>13</v>
      </c>
      <c r="E353" s="4" t="s">
        <v>850</v>
      </c>
      <c r="F353" s="4" t="s">
        <v>851</v>
      </c>
      <c r="G353" s="4" t="s">
        <v>852</v>
      </c>
      <c r="H353" s="4">
        <v>172834.0</v>
      </c>
      <c r="I353" s="5">
        <v>45849.0</v>
      </c>
      <c r="J353" s="6">
        <f>IF(OR(B353=2000, B353=2010, B353=2015),VLOOKUP(A353,tabWorldPop,IF(B353=2000,8,IF(B353=2010,7,6)),FALSE),"")</f>
        <v>1726985</v>
      </c>
      <c r="K353" s="6">
        <f>IF(J353="","", VLOOKUP(A353,tabWorldPop,12,FALSE))</f>
        <v>582000</v>
      </c>
      <c r="L353" s="7">
        <f>IF(K353="","",VLOOKUP(A353,tabWorldPop,13,FALSE))</f>
        <v>1203201</v>
      </c>
      <c r="M353" s="7">
        <f>IF(K353="","",VLOOKUP(A353,tabWorldPop,14,FALSE))</f>
        <v>-634789</v>
      </c>
      <c r="N353" s="6" t="str">
        <f>IF(K353="","",VLOOKUP(A353,tabWorldPop,15,FALSE))</f>
        <v>0.03</v>
      </c>
    </row>
    <row r="354">
      <c r="A354" s="3">
        <f>VLOOKUP(Life_expectancy.csv!A354,Base!$A$2:$B$235,2,FALSE)</f>
        <v>7</v>
      </c>
      <c r="B354" s="4">
        <v>2015.0</v>
      </c>
      <c r="C354" s="4">
        <f>VLOOKUP(VLOOKUP(A354,tabWorldPop,3,FALSE),Base!$D$2:$E$8,2,FALSE)</f>
        <v>7</v>
      </c>
      <c r="D354" s="4" t="s">
        <v>13</v>
      </c>
      <c r="E354" s="4">
        <v>0.0</v>
      </c>
      <c r="F354" s="10"/>
      <c r="G354" s="4" t="s">
        <v>853</v>
      </c>
      <c r="H354" s="4">
        <v>2596218.0</v>
      </c>
      <c r="I354" s="5">
        <v>45703.0</v>
      </c>
      <c r="J354" s="6">
        <f>IF(OR(B354=2000, B354=2010, B354=2015),VLOOKUP(A354,tabWorldPop,IF(B354=2000,8,IF(B354=2010,7,6)),FALSE),"")</f>
        <v>205188205</v>
      </c>
      <c r="K354" s="6">
        <f>IF(J354="","", VLOOKUP(A354,tabWorldPop,12,FALSE))</f>
        <v>8515767</v>
      </c>
      <c r="L354" s="6" t="str">
        <f>IF(K354="","",VLOOKUP(A354,tabWorldPop,13,FALSE))</f>
        <v>25.2841</v>
      </c>
      <c r="M354" s="7">
        <f>IF(K354="","",VLOOKUP(A354,tabWorldPop,14,FALSE))</f>
        <v>16803</v>
      </c>
      <c r="N354" s="11">
        <f>IF(K354="","",VLOOKUP(A354,tabWorldPop,15,FALSE))</f>
        <v>45840</v>
      </c>
    </row>
    <row r="355">
      <c r="A355" s="3">
        <f>VLOOKUP(Life_expectancy.csv!A355,Base!$A$2:$B$235,2,FALSE)</f>
        <v>7</v>
      </c>
      <c r="B355" s="4">
        <v>2014.0</v>
      </c>
      <c r="C355" s="4">
        <f>VLOOKUP(VLOOKUP(A355,tabWorldPop,3,FALSE),Base!$D$2:$E$8,2,FALSE)</f>
        <v>7</v>
      </c>
      <c r="D355" s="4" t="s">
        <v>13</v>
      </c>
      <c r="E355" s="4" t="s">
        <v>854</v>
      </c>
      <c r="F355" s="4" t="s">
        <v>345</v>
      </c>
      <c r="G355" s="4" t="s">
        <v>855</v>
      </c>
      <c r="H355" s="4">
        <v>2.4213133E7</v>
      </c>
      <c r="I355" s="5">
        <v>45703.0</v>
      </c>
      <c r="J355" s="6" t="str">
        <f>IF(OR(B355=2000, B355=2010, B355=2015),VLOOKUP(A355,tabWorldPop,IF(B355=2000,8,IF(B355=2010,7,6)),FALSE),"")</f>
        <v/>
      </c>
      <c r="K355" s="6" t="str">
        <f>IF(J355="","", VLOOKUP(A355,tabWorldPop,12,FALSE))</f>
        <v/>
      </c>
      <c r="L355" s="6" t="str">
        <f>IF(K355="","",VLOOKUP(A355,tabWorldPop,13,FALSE))</f>
        <v/>
      </c>
      <c r="M355" s="6" t="str">
        <f>IF(K355="","",VLOOKUP(A355,tabWorldPop,14,FALSE))</f>
        <v/>
      </c>
      <c r="N355" s="6" t="str">
        <f>IF(K355="","",VLOOKUP(A355,tabWorldPop,15,FALSE))</f>
        <v/>
      </c>
    </row>
    <row r="356">
      <c r="A356" s="3">
        <f>VLOOKUP(Life_expectancy.csv!A356,Base!$A$2:$B$235,2,FALSE)</f>
        <v>7</v>
      </c>
      <c r="B356" s="4">
        <v>2013.0</v>
      </c>
      <c r="C356" s="4">
        <f>VLOOKUP(VLOOKUP(A356,tabWorldPop,3,FALSE),Base!$D$2:$E$8,2,FALSE)</f>
        <v>7</v>
      </c>
      <c r="D356" s="4" t="s">
        <v>13</v>
      </c>
      <c r="E356" s="4" t="s">
        <v>856</v>
      </c>
      <c r="F356" s="4" t="s">
        <v>857</v>
      </c>
      <c r="G356" s="4" t="s">
        <v>858</v>
      </c>
      <c r="H356" s="4">
        <v>2248632.0</v>
      </c>
      <c r="I356" s="5">
        <v>45702.0</v>
      </c>
      <c r="J356" s="6" t="str">
        <f>IF(OR(B356=2000, B356=2010, B356=2015),VLOOKUP(A356,tabWorldPop,IF(B356=2000,8,IF(B356=2010,7,6)),FALSE),"")</f>
        <v/>
      </c>
      <c r="K356" s="6" t="str">
        <f>IF(J356="","", VLOOKUP(A356,tabWorldPop,12,FALSE))</f>
        <v/>
      </c>
      <c r="L356" s="6" t="str">
        <f>IF(K356="","",VLOOKUP(A356,tabWorldPop,13,FALSE))</f>
        <v/>
      </c>
      <c r="M356" s="6" t="str">
        <f>IF(K356="","",VLOOKUP(A356,tabWorldPop,14,FALSE))</f>
        <v/>
      </c>
      <c r="N356" s="6" t="str">
        <f>IF(K356="","",VLOOKUP(A356,tabWorldPop,15,FALSE))</f>
        <v/>
      </c>
    </row>
    <row r="357">
      <c r="A357" s="3">
        <f>VLOOKUP(Life_expectancy.csv!A357,Base!$A$2:$B$235,2,FALSE)</f>
        <v>7</v>
      </c>
      <c r="B357" s="4">
        <v>2012.0</v>
      </c>
      <c r="C357" s="4">
        <f>VLOOKUP(VLOOKUP(A357,tabWorldPop,3,FALSE),Base!$D$2:$E$8,2,FALSE)</f>
        <v>7</v>
      </c>
      <c r="D357" s="4" t="s">
        <v>13</v>
      </c>
      <c r="E357" s="4" t="s">
        <v>859</v>
      </c>
      <c r="F357" s="4" t="s">
        <v>860</v>
      </c>
      <c r="G357" s="4" t="s">
        <v>861</v>
      </c>
      <c r="H357" s="4">
        <v>256983.0</v>
      </c>
      <c r="I357" s="5">
        <v>45702.0</v>
      </c>
      <c r="J357" s="6" t="str">
        <f>IF(OR(B357=2000, B357=2010, B357=2015),VLOOKUP(A357,tabWorldPop,IF(B357=2000,8,IF(B357=2010,7,6)),FALSE),"")</f>
        <v/>
      </c>
      <c r="K357" s="6" t="str">
        <f>IF(J357="","", VLOOKUP(A357,tabWorldPop,12,FALSE))</f>
        <v/>
      </c>
      <c r="L357" s="6" t="str">
        <f>IF(K357="","",VLOOKUP(A357,tabWorldPop,13,FALSE))</f>
        <v/>
      </c>
      <c r="M357" s="6" t="str">
        <f>IF(K357="","",VLOOKUP(A357,tabWorldPop,14,FALSE))</f>
        <v/>
      </c>
      <c r="N357" s="6" t="str">
        <f>IF(K357="","",VLOOKUP(A357,tabWorldPop,15,FALSE))</f>
        <v/>
      </c>
    </row>
    <row r="358">
      <c r="A358" s="3">
        <f>VLOOKUP(Life_expectancy.csv!A358,Base!$A$2:$B$235,2,FALSE)</f>
        <v>7</v>
      </c>
      <c r="B358" s="4">
        <v>2011.0</v>
      </c>
      <c r="C358" s="4">
        <f>VLOOKUP(VLOOKUP(A358,tabWorldPop,3,FALSE),Base!$D$2:$E$8,2,FALSE)</f>
        <v>7</v>
      </c>
      <c r="D358" s="4" t="s">
        <v>13</v>
      </c>
      <c r="E358" s="4" t="s">
        <v>862</v>
      </c>
      <c r="F358" s="5">
        <v>45908.0</v>
      </c>
      <c r="G358" s="4" t="s">
        <v>863</v>
      </c>
      <c r="H358" s="4">
        <v>1.98686688E8</v>
      </c>
      <c r="I358" s="4">
        <v>14.0</v>
      </c>
      <c r="J358" s="6" t="str">
        <f>IF(OR(B358=2000, B358=2010, B358=2015),VLOOKUP(A358,tabWorldPop,IF(B358=2000,8,IF(B358=2010,7,6)),FALSE),"")</f>
        <v/>
      </c>
      <c r="K358" s="6" t="str">
        <f>IF(J358="","", VLOOKUP(A358,tabWorldPop,12,FALSE))</f>
        <v/>
      </c>
      <c r="L358" s="6" t="str">
        <f>IF(K358="","",VLOOKUP(A358,tabWorldPop,13,FALSE))</f>
        <v/>
      </c>
      <c r="M358" s="6" t="str">
        <f>IF(K358="","",VLOOKUP(A358,tabWorldPop,14,FALSE))</f>
        <v/>
      </c>
      <c r="N358" s="6" t="str">
        <f>IF(K358="","",VLOOKUP(A358,tabWorldPop,15,FALSE))</f>
        <v/>
      </c>
    </row>
    <row r="359">
      <c r="A359" s="3">
        <f>VLOOKUP(Life_expectancy.csv!A359,Base!$A$2:$B$235,2,FALSE)</f>
        <v>7</v>
      </c>
      <c r="B359" s="4">
        <v>2010.0</v>
      </c>
      <c r="C359" s="4">
        <f>VLOOKUP(VLOOKUP(A359,tabWorldPop,3,FALSE),Base!$D$2:$E$8,2,FALSE)</f>
        <v>7</v>
      </c>
      <c r="D359" s="4" t="s">
        <v>13</v>
      </c>
      <c r="E359" s="4" t="s">
        <v>864</v>
      </c>
      <c r="F359" s="4" t="s">
        <v>865</v>
      </c>
      <c r="G359" s="4" t="s">
        <v>866</v>
      </c>
      <c r="H359" s="4">
        <v>1.96796269E8</v>
      </c>
      <c r="I359" s="5">
        <v>45882.0</v>
      </c>
      <c r="J359" s="6">
        <f>IF(OR(B359=2000, B359=2010, B359=2015),VLOOKUP(A359,tabWorldPop,IF(B359=2000,8,IF(B359=2010,7,6)),FALSE),"")</f>
        <v>196353492</v>
      </c>
      <c r="K359" s="6">
        <f>IF(J359="","", VLOOKUP(A359,tabWorldPop,12,FALSE))</f>
        <v>8515767</v>
      </c>
      <c r="L359" s="6" t="str">
        <f>IF(K359="","",VLOOKUP(A359,tabWorldPop,13,FALSE))</f>
        <v>25.2841</v>
      </c>
      <c r="M359" s="7">
        <f>IF(K359="","",VLOOKUP(A359,tabWorldPop,14,FALSE))</f>
        <v>16803</v>
      </c>
      <c r="N359" s="11">
        <f>IF(K359="","",VLOOKUP(A359,tabWorldPop,15,FALSE))</f>
        <v>45840</v>
      </c>
    </row>
    <row r="360">
      <c r="A360" s="3">
        <f>VLOOKUP(Life_expectancy.csv!A360,Base!$A$2:$B$235,2,FALSE)</f>
        <v>7</v>
      </c>
      <c r="B360" s="4">
        <v>2009.0</v>
      </c>
      <c r="C360" s="4">
        <f>VLOOKUP(VLOOKUP(A360,tabWorldPop,3,FALSE),Base!$D$2:$E$8,2,FALSE)</f>
        <v>7</v>
      </c>
      <c r="D360" s="4" t="s">
        <v>13</v>
      </c>
      <c r="E360" s="4" t="s">
        <v>867</v>
      </c>
      <c r="F360" s="4" t="s">
        <v>868</v>
      </c>
      <c r="G360" s="4" t="s">
        <v>869</v>
      </c>
      <c r="H360" s="4">
        <v>1.94895996E8</v>
      </c>
      <c r="I360" s="5">
        <v>45882.0</v>
      </c>
      <c r="J360" s="6" t="str">
        <f>IF(OR(B360=2000, B360=2010, B360=2015),VLOOKUP(A360,tabWorldPop,IF(B360=2000,8,IF(B360=2010,7,6)),FALSE),"")</f>
        <v/>
      </c>
      <c r="K360" s="6" t="str">
        <f>IF(J360="","", VLOOKUP(A360,tabWorldPop,12,FALSE))</f>
        <v/>
      </c>
      <c r="L360" s="6" t="str">
        <f>IF(K360="","",VLOOKUP(A360,tabWorldPop,13,FALSE))</f>
        <v/>
      </c>
      <c r="M360" s="6" t="str">
        <f>IF(K360="","",VLOOKUP(A360,tabWorldPop,14,FALSE))</f>
        <v/>
      </c>
      <c r="N360" s="6" t="str">
        <f>IF(K360="","",VLOOKUP(A360,tabWorldPop,15,FALSE))</f>
        <v/>
      </c>
    </row>
    <row r="361">
      <c r="A361" s="3">
        <f>VLOOKUP(Life_expectancy.csv!A361,Base!$A$2:$B$235,2,FALSE)</f>
        <v>7</v>
      </c>
      <c r="B361" s="4">
        <v>2008.0</v>
      </c>
      <c r="C361" s="4">
        <f>VLOOKUP(VLOOKUP(A361,tabWorldPop,3,FALSE),Base!$D$2:$E$8,2,FALSE)</f>
        <v>7</v>
      </c>
      <c r="D361" s="4" t="s">
        <v>13</v>
      </c>
      <c r="E361" s="4" t="s">
        <v>870</v>
      </c>
      <c r="F361" s="4" t="s">
        <v>871</v>
      </c>
      <c r="G361" s="4" t="s">
        <v>872</v>
      </c>
      <c r="H361" s="4">
        <v>1.9297929E7</v>
      </c>
      <c r="I361" s="5">
        <v>45729.0</v>
      </c>
      <c r="J361" s="6" t="str">
        <f>IF(OR(B361=2000, B361=2010, B361=2015),VLOOKUP(A361,tabWorldPop,IF(B361=2000,8,IF(B361=2010,7,6)),FALSE),"")</f>
        <v/>
      </c>
      <c r="K361" s="6" t="str">
        <f>IF(J361="","", VLOOKUP(A361,tabWorldPop,12,FALSE))</f>
        <v/>
      </c>
      <c r="L361" s="6" t="str">
        <f>IF(K361="","",VLOOKUP(A361,tabWorldPop,13,FALSE))</f>
        <v/>
      </c>
      <c r="M361" s="6" t="str">
        <f>IF(K361="","",VLOOKUP(A361,tabWorldPop,14,FALSE))</f>
        <v/>
      </c>
      <c r="N361" s="6" t="str">
        <f>IF(K361="","",VLOOKUP(A361,tabWorldPop,15,FALSE))</f>
        <v/>
      </c>
    </row>
    <row r="362">
      <c r="A362" s="3">
        <f>VLOOKUP(Life_expectancy.csv!A362,Base!$A$2:$B$235,2,FALSE)</f>
        <v>7</v>
      </c>
      <c r="B362" s="4">
        <v>2007.0</v>
      </c>
      <c r="C362" s="4">
        <f>VLOOKUP(VLOOKUP(A362,tabWorldPop,3,FALSE),Base!$D$2:$E$8,2,FALSE)</f>
        <v>7</v>
      </c>
      <c r="D362" s="4" t="s">
        <v>13</v>
      </c>
      <c r="E362" s="4" t="s">
        <v>873</v>
      </c>
      <c r="F362" s="4" t="s">
        <v>799</v>
      </c>
      <c r="G362" s="4" t="s">
        <v>874</v>
      </c>
      <c r="H362" s="4">
        <v>1.9126637E7</v>
      </c>
      <c r="I362" s="5">
        <v>45790.0</v>
      </c>
      <c r="J362" s="6" t="str">
        <f>IF(OR(B362=2000, B362=2010, B362=2015),VLOOKUP(A362,tabWorldPop,IF(B362=2000,8,IF(B362=2010,7,6)),FALSE),"")</f>
        <v/>
      </c>
      <c r="K362" s="6" t="str">
        <f>IF(J362="","", VLOOKUP(A362,tabWorldPop,12,FALSE))</f>
        <v/>
      </c>
      <c r="L362" s="6" t="str">
        <f>IF(K362="","",VLOOKUP(A362,tabWorldPop,13,FALSE))</f>
        <v/>
      </c>
      <c r="M362" s="6" t="str">
        <f>IF(K362="","",VLOOKUP(A362,tabWorldPop,14,FALSE))</f>
        <v/>
      </c>
      <c r="N362" s="6" t="str">
        <f>IF(K362="","",VLOOKUP(A362,tabWorldPop,15,FALSE))</f>
        <v/>
      </c>
    </row>
    <row r="363">
      <c r="A363" s="3">
        <f>VLOOKUP(Life_expectancy.csv!A363,Base!$A$2:$B$235,2,FALSE)</f>
        <v>7</v>
      </c>
      <c r="B363" s="4">
        <v>2006.0</v>
      </c>
      <c r="C363" s="4">
        <f>VLOOKUP(VLOOKUP(A363,tabWorldPop,3,FALSE),Base!$D$2:$E$8,2,FALSE)</f>
        <v>7</v>
      </c>
      <c r="D363" s="4" t="s">
        <v>13</v>
      </c>
      <c r="E363" s="4" t="s">
        <v>875</v>
      </c>
      <c r="F363" s="4" t="s">
        <v>876</v>
      </c>
      <c r="G363" s="4" t="s">
        <v>877</v>
      </c>
      <c r="H363" s="4">
        <v>1.8912412E7</v>
      </c>
      <c r="I363" s="5">
        <v>45882.0</v>
      </c>
      <c r="J363" s="6" t="str">
        <f>IF(OR(B363=2000, B363=2010, B363=2015),VLOOKUP(A363,tabWorldPop,IF(B363=2000,8,IF(B363=2010,7,6)),FALSE),"")</f>
        <v/>
      </c>
      <c r="K363" s="6" t="str">
        <f>IF(J363="","", VLOOKUP(A363,tabWorldPop,12,FALSE))</f>
        <v/>
      </c>
      <c r="L363" s="6" t="str">
        <f>IF(K363="","",VLOOKUP(A363,tabWorldPop,13,FALSE))</f>
        <v/>
      </c>
      <c r="M363" s="6" t="str">
        <f>IF(K363="","",VLOOKUP(A363,tabWorldPop,14,FALSE))</f>
        <v/>
      </c>
      <c r="N363" s="6" t="str">
        <f>IF(K363="","",VLOOKUP(A363,tabWorldPop,15,FALSE))</f>
        <v/>
      </c>
    </row>
    <row r="364">
      <c r="A364" s="3">
        <f>VLOOKUP(Life_expectancy.csv!A364,Base!$A$2:$B$235,2,FALSE)</f>
        <v>7</v>
      </c>
      <c r="B364" s="4">
        <v>2005.0</v>
      </c>
      <c r="C364" s="4">
        <f>VLOOKUP(VLOOKUP(A364,tabWorldPop,3,FALSE),Base!$D$2:$E$8,2,FALSE)</f>
        <v>7</v>
      </c>
      <c r="D364" s="4" t="s">
        <v>13</v>
      </c>
      <c r="E364" s="4" t="s">
        <v>878</v>
      </c>
      <c r="F364" s="4" t="s">
        <v>865</v>
      </c>
      <c r="G364" s="4" t="s">
        <v>879</v>
      </c>
      <c r="H364" s="4">
        <v>1.86917361E8</v>
      </c>
      <c r="I364" s="5">
        <v>45882.0</v>
      </c>
      <c r="J364" s="6" t="str">
        <f>IF(OR(B364=2000, B364=2010, B364=2015),VLOOKUP(A364,tabWorldPop,IF(B364=2000,8,IF(B364=2010,7,6)),FALSE),"")</f>
        <v/>
      </c>
      <c r="K364" s="6" t="str">
        <f>IF(J364="","", VLOOKUP(A364,tabWorldPop,12,FALSE))</f>
        <v/>
      </c>
      <c r="L364" s="6" t="str">
        <f>IF(K364="","",VLOOKUP(A364,tabWorldPop,13,FALSE))</f>
        <v/>
      </c>
      <c r="M364" s="6" t="str">
        <f>IF(K364="","",VLOOKUP(A364,tabWorldPop,14,FALSE))</f>
        <v/>
      </c>
      <c r="N364" s="6" t="str">
        <f>IF(K364="","",VLOOKUP(A364,tabWorldPop,15,FALSE))</f>
        <v/>
      </c>
    </row>
    <row r="365">
      <c r="A365" s="3">
        <f>VLOOKUP(Life_expectancy.csv!A365,Base!$A$2:$B$235,2,FALSE)</f>
        <v>7</v>
      </c>
      <c r="B365" s="4">
        <v>2004.0</v>
      </c>
      <c r="C365" s="4">
        <f>VLOOKUP(VLOOKUP(A365,tabWorldPop,3,FALSE),Base!$D$2:$E$8,2,FALSE)</f>
        <v>7</v>
      </c>
      <c r="D365" s="4" t="s">
        <v>13</v>
      </c>
      <c r="E365" s="4" t="s">
        <v>880</v>
      </c>
      <c r="F365" s="5">
        <v>45845.0</v>
      </c>
      <c r="G365" s="4" t="s">
        <v>881</v>
      </c>
      <c r="H365" s="4">
        <v>1.84738458E8</v>
      </c>
      <c r="I365" s="4">
        <v>14.0</v>
      </c>
      <c r="J365" s="6" t="str">
        <f>IF(OR(B365=2000, B365=2010, B365=2015),VLOOKUP(A365,tabWorldPop,IF(B365=2000,8,IF(B365=2010,7,6)),FALSE),"")</f>
        <v/>
      </c>
      <c r="K365" s="6" t="str">
        <f>IF(J365="","", VLOOKUP(A365,tabWorldPop,12,FALSE))</f>
        <v/>
      </c>
      <c r="L365" s="6" t="str">
        <f>IF(K365="","",VLOOKUP(A365,tabWorldPop,13,FALSE))</f>
        <v/>
      </c>
      <c r="M365" s="6" t="str">
        <f>IF(K365="","",VLOOKUP(A365,tabWorldPop,14,FALSE))</f>
        <v/>
      </c>
      <c r="N365" s="6" t="str">
        <f>IF(K365="","",VLOOKUP(A365,tabWorldPop,15,FALSE))</f>
        <v/>
      </c>
    </row>
    <row r="366">
      <c r="A366" s="3">
        <f>VLOOKUP(Life_expectancy.csv!A366,Base!$A$2:$B$235,2,FALSE)</f>
        <v>7</v>
      </c>
      <c r="B366" s="4">
        <v>2003.0</v>
      </c>
      <c r="C366" s="4">
        <f>VLOOKUP(VLOOKUP(A366,tabWorldPop,3,FALSE),Base!$D$2:$E$8,2,FALSE)</f>
        <v>7</v>
      </c>
      <c r="D366" s="4" t="s">
        <v>13</v>
      </c>
      <c r="E366" s="4" t="s">
        <v>882</v>
      </c>
      <c r="F366" s="4" t="s">
        <v>883</v>
      </c>
      <c r="G366" s="4" t="s">
        <v>884</v>
      </c>
      <c r="H366" s="4">
        <v>1.82482149E8</v>
      </c>
      <c r="I366" s="5">
        <v>45883.0</v>
      </c>
      <c r="J366" s="6" t="str">
        <f>IF(OR(B366=2000, B366=2010, B366=2015),VLOOKUP(A366,tabWorldPop,IF(B366=2000,8,IF(B366=2010,7,6)),FALSE),"")</f>
        <v/>
      </c>
      <c r="K366" s="6" t="str">
        <f>IF(J366="","", VLOOKUP(A366,tabWorldPop,12,FALSE))</f>
        <v/>
      </c>
      <c r="L366" s="6" t="str">
        <f>IF(K366="","",VLOOKUP(A366,tabWorldPop,13,FALSE))</f>
        <v/>
      </c>
      <c r="M366" s="6" t="str">
        <f>IF(K366="","",VLOOKUP(A366,tabWorldPop,14,FALSE))</f>
        <v/>
      </c>
      <c r="N366" s="6" t="str">
        <f>IF(K366="","",VLOOKUP(A366,tabWorldPop,15,FALSE))</f>
        <v/>
      </c>
    </row>
    <row r="367">
      <c r="A367" s="3">
        <f>VLOOKUP(Life_expectancy.csv!A367,Base!$A$2:$B$235,2,FALSE)</f>
        <v>7</v>
      </c>
      <c r="B367" s="4">
        <v>2002.0</v>
      </c>
      <c r="C367" s="4">
        <f>VLOOKUP(VLOOKUP(A367,tabWorldPop,3,FALSE),Base!$D$2:$E$8,2,FALSE)</f>
        <v>7</v>
      </c>
      <c r="D367" s="4" t="s">
        <v>13</v>
      </c>
      <c r="E367" s="4" t="s">
        <v>885</v>
      </c>
      <c r="F367" s="4" t="s">
        <v>886</v>
      </c>
      <c r="G367" s="4" t="s">
        <v>887</v>
      </c>
      <c r="H367" s="4">
        <v>1815121.0</v>
      </c>
      <c r="I367" s="5">
        <v>45822.0</v>
      </c>
      <c r="J367" s="6" t="str">
        <f>IF(OR(B367=2000, B367=2010, B367=2015),VLOOKUP(A367,tabWorldPop,IF(B367=2000,8,IF(B367=2010,7,6)),FALSE),"")</f>
        <v/>
      </c>
      <c r="K367" s="6" t="str">
        <f>IF(J367="","", VLOOKUP(A367,tabWorldPop,12,FALSE))</f>
        <v/>
      </c>
      <c r="L367" s="6" t="str">
        <f>IF(K367="","",VLOOKUP(A367,tabWorldPop,13,FALSE))</f>
        <v/>
      </c>
      <c r="M367" s="6" t="str">
        <f>IF(K367="","",VLOOKUP(A367,tabWorldPop,14,FALSE))</f>
        <v/>
      </c>
      <c r="N367" s="6" t="str">
        <f>IF(K367="","",VLOOKUP(A367,tabWorldPop,15,FALSE))</f>
        <v/>
      </c>
    </row>
    <row r="368">
      <c r="A368" s="3">
        <f>VLOOKUP(Life_expectancy.csv!A368,Base!$A$2:$B$235,2,FALSE)</f>
        <v>7</v>
      </c>
      <c r="B368" s="4">
        <v>2001.0</v>
      </c>
      <c r="C368" s="4">
        <f>VLOOKUP(VLOOKUP(A368,tabWorldPop,3,FALSE),Base!$D$2:$E$8,2,FALSE)</f>
        <v>7</v>
      </c>
      <c r="D368" s="4" t="s">
        <v>13</v>
      </c>
      <c r="E368" s="4" t="s">
        <v>888</v>
      </c>
      <c r="F368" s="4" t="s">
        <v>889</v>
      </c>
      <c r="G368" s="4" t="s">
        <v>890</v>
      </c>
      <c r="H368" s="4">
        <v>1777567.0</v>
      </c>
      <c r="I368" s="5">
        <v>45730.0</v>
      </c>
      <c r="J368" s="6" t="str">
        <f>IF(OR(B368=2000, B368=2010, B368=2015),VLOOKUP(A368,tabWorldPop,IF(B368=2000,8,IF(B368=2010,7,6)),FALSE),"")</f>
        <v/>
      </c>
      <c r="K368" s="6" t="str">
        <f>IF(J368="","", VLOOKUP(A368,tabWorldPop,12,FALSE))</f>
        <v/>
      </c>
      <c r="L368" s="6" t="str">
        <f>IF(K368="","",VLOOKUP(A368,tabWorldPop,13,FALSE))</f>
        <v/>
      </c>
      <c r="M368" s="6" t="str">
        <f>IF(K368="","",VLOOKUP(A368,tabWorldPop,14,FALSE))</f>
        <v/>
      </c>
      <c r="N368" s="6" t="str">
        <f>IF(K368="","",VLOOKUP(A368,tabWorldPop,15,FALSE))</f>
        <v/>
      </c>
    </row>
    <row r="369">
      <c r="A369" s="3">
        <f>VLOOKUP(Life_expectancy.csv!A369,Base!$A$2:$B$235,2,FALSE)</f>
        <v>7</v>
      </c>
      <c r="B369" s="4">
        <v>2000.0</v>
      </c>
      <c r="C369" s="4">
        <f>VLOOKUP(VLOOKUP(A369,tabWorldPop,3,FALSE),Base!$D$2:$E$8,2,FALSE)</f>
        <v>7</v>
      </c>
      <c r="D369" s="4" t="s">
        <v>13</v>
      </c>
      <c r="E369" s="4" t="s">
        <v>891</v>
      </c>
      <c r="F369" s="5">
        <v>45723.0</v>
      </c>
      <c r="G369" s="4" t="s">
        <v>892</v>
      </c>
      <c r="H369" s="4">
        <v>1.75287587E8</v>
      </c>
      <c r="I369" s="5">
        <v>45671.0</v>
      </c>
      <c r="J369" s="6">
        <f>IF(OR(B369=2000, B369=2010, B369=2015),VLOOKUP(A369,tabWorldPop,IF(B369=2000,8,IF(B369=2010,7,6)),FALSE),"")</f>
        <v>175873720</v>
      </c>
      <c r="K369" s="6">
        <f>IF(J369="","", VLOOKUP(A369,tabWorldPop,12,FALSE))</f>
        <v>8515767</v>
      </c>
      <c r="L369" s="6" t="str">
        <f>IF(K369="","",VLOOKUP(A369,tabWorldPop,13,FALSE))</f>
        <v>25.2841</v>
      </c>
      <c r="M369" s="7">
        <f>IF(K369="","",VLOOKUP(A369,tabWorldPop,14,FALSE))</f>
        <v>16803</v>
      </c>
      <c r="N369" s="11">
        <f>IF(K369="","",VLOOKUP(A369,tabWorldPop,15,FALSE))</f>
        <v>45840</v>
      </c>
    </row>
    <row r="370">
      <c r="A370" s="3">
        <f>VLOOKUP(Life_expectancy.csv!A386,Base!$A$2:$B$235,2,FALSE)</f>
        <v>108</v>
      </c>
      <c r="B370" s="4">
        <v>2015.0</v>
      </c>
      <c r="C370" s="4">
        <f>VLOOKUP(VLOOKUP(A370,tabWorldPop,3,FALSE),Base!$D$2:$E$8,2,FALSE)</f>
        <v>2</v>
      </c>
      <c r="D370" s="4" t="s">
        <v>314</v>
      </c>
      <c r="E370" s="4">
        <v>0.0</v>
      </c>
      <c r="F370" s="10"/>
      <c r="G370" s="4" t="s">
        <v>893</v>
      </c>
      <c r="H370" s="4">
        <v>7177991.0</v>
      </c>
      <c r="I370" s="4">
        <v>15.0</v>
      </c>
      <c r="J370" s="6">
        <f>IF(OR(B370=2000, B370=2010, B370=2015),VLOOKUP(A370,tabWorldPop,IF(B370=2000,8,IF(B370=2010,7,6)),FALSE),"")</f>
        <v>7309253</v>
      </c>
      <c r="K370" s="6">
        <f>IF(J370="","", VLOOKUP(A370,tabWorldPop,12,FALSE))</f>
        <v>110879</v>
      </c>
      <c r="L370" s="6" t="str">
        <f>IF(K370="","",VLOOKUP(A370,tabWorldPop,13,FALSE))</f>
        <v>61.1654</v>
      </c>
      <c r="M370" s="6" t="str">
        <f>IF(K370="","",VLOOKUP(A370,tabWorldPop,14,FALSE))</f>
        <v>0.9849</v>
      </c>
      <c r="N370" s="6" t="str">
        <f>IF(K370="","",VLOOKUP(A370,tabWorldPop,15,FALSE))</f>
        <v>0.09</v>
      </c>
    </row>
    <row r="371">
      <c r="A371" s="3">
        <f>VLOOKUP(Life_expectancy.csv!A387,Base!$A$2:$B$235,2,FALSE)</f>
        <v>108</v>
      </c>
      <c r="B371" s="4">
        <v>2014.0</v>
      </c>
      <c r="C371" s="4">
        <f>VLOOKUP(VLOOKUP(A371,tabWorldPop,3,FALSE),Base!$D$2:$E$8,2,FALSE)</f>
        <v>2</v>
      </c>
      <c r="D371" s="4" t="s">
        <v>314</v>
      </c>
      <c r="E371" s="4" t="s">
        <v>894</v>
      </c>
      <c r="F371" s="4" t="s">
        <v>895</v>
      </c>
      <c r="G371" s="4" t="s">
        <v>896</v>
      </c>
      <c r="H371" s="4">
        <v>7223938.0</v>
      </c>
      <c r="I371" s="5">
        <v>45883.0</v>
      </c>
      <c r="J371" s="6" t="str">
        <f>IF(OR(B371=2000, B371=2010, B371=2015),VLOOKUP(A371,tabWorldPop,IF(B371=2000,8,IF(B371=2010,7,6)),FALSE),"")</f>
        <v/>
      </c>
      <c r="K371" s="6" t="str">
        <f>IF(J371="","", VLOOKUP(A371,tabWorldPop,12,FALSE))</f>
        <v/>
      </c>
      <c r="L371" s="6" t="str">
        <f>IF(K371="","",VLOOKUP(A371,tabWorldPop,13,FALSE))</f>
        <v/>
      </c>
      <c r="M371" s="6" t="str">
        <f>IF(K371="","",VLOOKUP(A371,tabWorldPop,14,FALSE))</f>
        <v/>
      </c>
      <c r="N371" s="6" t="str">
        <f>IF(K371="","",VLOOKUP(A371,tabWorldPop,15,FALSE))</f>
        <v/>
      </c>
    </row>
    <row r="372">
      <c r="A372" s="3">
        <f>VLOOKUP(Life_expectancy.csv!A388,Base!$A$2:$B$235,2,FALSE)</f>
        <v>108</v>
      </c>
      <c r="B372" s="4">
        <v>2013.0</v>
      </c>
      <c r="C372" s="4">
        <f>VLOOKUP(VLOOKUP(A372,tabWorldPop,3,FALSE),Base!$D$2:$E$8,2,FALSE)</f>
        <v>2</v>
      </c>
      <c r="D372" s="4" t="s">
        <v>314</v>
      </c>
      <c r="E372" s="4" t="s">
        <v>897</v>
      </c>
      <c r="F372" s="4" t="s">
        <v>898</v>
      </c>
      <c r="G372" s="4" t="s">
        <v>899</v>
      </c>
      <c r="H372" s="4">
        <v>7265115.0</v>
      </c>
      <c r="I372" s="5">
        <v>45761.0</v>
      </c>
      <c r="J372" s="6" t="str">
        <f>IF(OR(B372=2000, B372=2010, B372=2015),VLOOKUP(A372,tabWorldPop,IF(B372=2000,8,IF(B372=2010,7,6)),FALSE),"")</f>
        <v/>
      </c>
      <c r="K372" s="6" t="str">
        <f>IF(J372="","", VLOOKUP(A372,tabWorldPop,12,FALSE))</f>
        <v/>
      </c>
      <c r="L372" s="6" t="str">
        <f>IF(K372="","",VLOOKUP(A372,tabWorldPop,13,FALSE))</f>
        <v/>
      </c>
      <c r="M372" s="6" t="str">
        <f>IF(K372="","",VLOOKUP(A372,tabWorldPop,14,FALSE))</f>
        <v/>
      </c>
      <c r="N372" s="6" t="str">
        <f>IF(K372="","",VLOOKUP(A372,tabWorldPop,15,FALSE))</f>
        <v/>
      </c>
    </row>
    <row r="373">
      <c r="A373" s="3">
        <f>VLOOKUP(Life_expectancy.csv!A389,Base!$A$2:$B$235,2,FALSE)</f>
        <v>108</v>
      </c>
      <c r="B373" s="4">
        <v>2012.0</v>
      </c>
      <c r="C373" s="4">
        <f>VLOOKUP(VLOOKUP(A373,tabWorldPop,3,FALSE),Base!$D$2:$E$8,2,FALSE)</f>
        <v>2</v>
      </c>
      <c r="D373" s="4" t="s">
        <v>314</v>
      </c>
      <c r="E373" s="4" t="s">
        <v>900</v>
      </c>
      <c r="F373" s="5">
        <v>45968.0</v>
      </c>
      <c r="G373" s="4" t="s">
        <v>901</v>
      </c>
      <c r="H373" s="4">
        <v>735888.0</v>
      </c>
      <c r="I373" s="5">
        <v>45730.0</v>
      </c>
      <c r="J373" s="6" t="str">
        <f>IF(OR(B373=2000, B373=2010, B373=2015),VLOOKUP(A373,tabWorldPop,IF(B373=2000,8,IF(B373=2010,7,6)),FALSE),"")</f>
        <v/>
      </c>
      <c r="K373" s="6" t="str">
        <f>IF(J373="","", VLOOKUP(A373,tabWorldPop,12,FALSE))</f>
        <v/>
      </c>
      <c r="L373" s="6" t="str">
        <f>IF(K373="","",VLOOKUP(A373,tabWorldPop,13,FALSE))</f>
        <v/>
      </c>
      <c r="M373" s="6" t="str">
        <f>IF(K373="","",VLOOKUP(A373,tabWorldPop,14,FALSE))</f>
        <v/>
      </c>
      <c r="N373" s="6" t="str">
        <f>IF(K373="","",VLOOKUP(A373,tabWorldPop,15,FALSE))</f>
        <v/>
      </c>
    </row>
    <row r="374">
      <c r="A374" s="3">
        <f>VLOOKUP(Life_expectancy.csv!A390,Base!$A$2:$B$235,2,FALSE)</f>
        <v>108</v>
      </c>
      <c r="B374" s="4">
        <v>2011.0</v>
      </c>
      <c r="C374" s="4">
        <f>VLOOKUP(VLOOKUP(A374,tabWorldPop,3,FALSE),Base!$D$2:$E$8,2,FALSE)</f>
        <v>2</v>
      </c>
      <c r="D374" s="4" t="s">
        <v>314</v>
      </c>
      <c r="E374" s="4" t="s">
        <v>902</v>
      </c>
      <c r="F374" s="4" t="s">
        <v>903</v>
      </c>
      <c r="G374" s="4" t="s">
        <v>904</v>
      </c>
      <c r="H374" s="4">
        <v>7348328.0</v>
      </c>
      <c r="I374" s="5">
        <v>45702.0</v>
      </c>
      <c r="J374" s="6" t="str">
        <f>IF(OR(B374=2000, B374=2010, B374=2015),VLOOKUP(A374,tabWorldPop,IF(B374=2000,8,IF(B374=2010,7,6)),FALSE),"")</f>
        <v/>
      </c>
      <c r="K374" s="6" t="str">
        <f>IF(J374="","", VLOOKUP(A374,tabWorldPop,12,FALSE))</f>
        <v/>
      </c>
      <c r="L374" s="6" t="str">
        <f>IF(K374="","",VLOOKUP(A374,tabWorldPop,13,FALSE))</f>
        <v/>
      </c>
      <c r="M374" s="6" t="str">
        <f>IF(K374="","",VLOOKUP(A374,tabWorldPop,14,FALSE))</f>
        <v/>
      </c>
      <c r="N374" s="6" t="str">
        <f>IF(K374="","",VLOOKUP(A374,tabWorldPop,15,FALSE))</f>
        <v/>
      </c>
    </row>
    <row r="375">
      <c r="A375" s="3">
        <f>VLOOKUP(Life_expectancy.csv!A391,Base!$A$2:$B$235,2,FALSE)</f>
        <v>108</v>
      </c>
      <c r="B375" s="4">
        <v>2010.0</v>
      </c>
      <c r="C375" s="4">
        <f>VLOOKUP(VLOOKUP(A375,tabWorldPop,3,FALSE),Base!$D$2:$E$8,2,FALSE)</f>
        <v>2</v>
      </c>
      <c r="D375" s="4" t="s">
        <v>314</v>
      </c>
      <c r="E375" s="4" t="s">
        <v>905</v>
      </c>
      <c r="F375" s="4" t="s">
        <v>906</v>
      </c>
      <c r="G375" s="4" t="s">
        <v>907</v>
      </c>
      <c r="H375" s="4">
        <v>7395599.0</v>
      </c>
      <c r="I375" s="5">
        <v>45913.0</v>
      </c>
      <c r="J375" s="6">
        <f>IF(OR(B375=2000, B375=2010, B375=2015),VLOOKUP(A375,tabWorldPop,IF(B375=2000,8,IF(B375=2010,7,6)),FALSE),"")</f>
        <v>7592273</v>
      </c>
      <c r="K375" s="6">
        <f>IF(J375="","", VLOOKUP(A375,tabWorldPop,12,FALSE))</f>
        <v>110879</v>
      </c>
      <c r="L375" s="6" t="str">
        <f>IF(K375="","",VLOOKUP(A375,tabWorldPop,13,FALSE))</f>
        <v>61.1654</v>
      </c>
      <c r="M375" s="6" t="str">
        <f>IF(K375="","",VLOOKUP(A375,tabWorldPop,14,FALSE))</f>
        <v>0.9849</v>
      </c>
      <c r="N375" s="6" t="str">
        <f>IF(K375="","",VLOOKUP(A375,tabWorldPop,15,FALSE))</f>
        <v>0.09</v>
      </c>
    </row>
    <row r="376">
      <c r="A376" s="3">
        <f>VLOOKUP(Life_expectancy.csv!A392,Base!$A$2:$B$235,2,FALSE)</f>
        <v>108</v>
      </c>
      <c r="B376" s="4">
        <v>2009.0</v>
      </c>
      <c r="C376" s="4">
        <f>VLOOKUP(VLOOKUP(A376,tabWorldPop,3,FALSE),Base!$D$2:$E$8,2,FALSE)</f>
        <v>2</v>
      </c>
      <c r="D376" s="4" t="s">
        <v>314</v>
      </c>
      <c r="E376" s="4" t="s">
        <v>908</v>
      </c>
      <c r="F376" s="4" t="s">
        <v>909</v>
      </c>
      <c r="G376" s="4" t="s">
        <v>910</v>
      </c>
      <c r="H376" s="4">
        <v>7444443.0</v>
      </c>
      <c r="I376" s="5">
        <v>45882.0</v>
      </c>
      <c r="J376" s="6" t="str">
        <f>IF(OR(B376=2000, B376=2010, B376=2015),VLOOKUP(A376,tabWorldPop,IF(B376=2000,8,IF(B376=2010,7,6)),FALSE),"")</f>
        <v/>
      </c>
      <c r="K376" s="6" t="str">
        <f>IF(J376="","", VLOOKUP(A376,tabWorldPop,12,FALSE))</f>
        <v/>
      </c>
      <c r="L376" s="6" t="str">
        <f>IF(K376="","",VLOOKUP(A376,tabWorldPop,13,FALSE))</f>
        <v/>
      </c>
      <c r="M376" s="6" t="str">
        <f>IF(K376="","",VLOOKUP(A376,tabWorldPop,14,FALSE))</f>
        <v/>
      </c>
      <c r="N376" s="6" t="str">
        <f>IF(K376="","",VLOOKUP(A376,tabWorldPop,15,FALSE))</f>
        <v/>
      </c>
    </row>
    <row r="377">
      <c r="A377" s="3">
        <f>VLOOKUP(Life_expectancy.csv!A393,Base!$A$2:$B$235,2,FALSE)</f>
        <v>108</v>
      </c>
      <c r="B377" s="4">
        <v>2008.0</v>
      </c>
      <c r="C377" s="4">
        <f>VLOOKUP(VLOOKUP(A377,tabWorldPop,3,FALSE),Base!$D$2:$E$8,2,FALSE)</f>
        <v>2</v>
      </c>
      <c r="D377" s="4" t="s">
        <v>314</v>
      </c>
      <c r="E377" s="4" t="s">
        <v>911</v>
      </c>
      <c r="F377" s="4" t="s">
        <v>912</v>
      </c>
      <c r="G377" s="4" t="s">
        <v>913</v>
      </c>
      <c r="H377" s="4">
        <v>7492561.0</v>
      </c>
      <c r="I377" s="5">
        <v>45882.0</v>
      </c>
      <c r="J377" s="6" t="str">
        <f>IF(OR(B377=2000, B377=2010, B377=2015),VLOOKUP(A377,tabWorldPop,IF(B377=2000,8,IF(B377=2010,7,6)),FALSE),"")</f>
        <v/>
      </c>
      <c r="K377" s="6" t="str">
        <f>IF(J377="","", VLOOKUP(A377,tabWorldPop,12,FALSE))</f>
        <v/>
      </c>
      <c r="L377" s="6" t="str">
        <f>IF(K377="","",VLOOKUP(A377,tabWorldPop,13,FALSE))</f>
        <v/>
      </c>
      <c r="M377" s="6" t="str">
        <f>IF(K377="","",VLOOKUP(A377,tabWorldPop,14,FALSE))</f>
        <v/>
      </c>
      <c r="N377" s="6" t="str">
        <f>IF(K377="","",VLOOKUP(A377,tabWorldPop,15,FALSE))</f>
        <v/>
      </c>
    </row>
    <row r="378">
      <c r="A378" s="3">
        <f>VLOOKUP(Life_expectancy.csv!A394,Base!$A$2:$B$235,2,FALSE)</f>
        <v>108</v>
      </c>
      <c r="B378" s="4">
        <v>2007.0</v>
      </c>
      <c r="C378" s="4">
        <f>VLOOKUP(VLOOKUP(A378,tabWorldPop,3,FALSE),Base!$D$2:$E$8,2,FALSE)</f>
        <v>2</v>
      </c>
      <c r="D378" s="4" t="s">
        <v>314</v>
      </c>
      <c r="E378" s="4" t="s">
        <v>914</v>
      </c>
      <c r="F378" s="4" t="s">
        <v>915</v>
      </c>
      <c r="G378" s="4" t="s">
        <v>916</v>
      </c>
      <c r="H378" s="4">
        <v>7545338.0</v>
      </c>
      <c r="I378" s="5">
        <v>45790.0</v>
      </c>
      <c r="J378" s="6" t="str">
        <f>IF(OR(B378=2000, B378=2010, B378=2015),VLOOKUP(A378,tabWorldPop,IF(B378=2000,8,IF(B378=2010,7,6)),FALSE),"")</f>
        <v/>
      </c>
      <c r="K378" s="6" t="str">
        <f>IF(J378="","", VLOOKUP(A378,tabWorldPop,12,FALSE))</f>
        <v/>
      </c>
      <c r="L378" s="6" t="str">
        <f>IF(K378="","",VLOOKUP(A378,tabWorldPop,13,FALSE))</f>
        <v/>
      </c>
      <c r="M378" s="6" t="str">
        <f>IF(K378="","",VLOOKUP(A378,tabWorldPop,14,FALSE))</f>
        <v/>
      </c>
      <c r="N378" s="6" t="str">
        <f>IF(K378="","",VLOOKUP(A378,tabWorldPop,15,FALSE))</f>
        <v/>
      </c>
    </row>
    <row r="379">
      <c r="A379" s="3">
        <f>VLOOKUP(Life_expectancy.csv!A395,Base!$A$2:$B$235,2,FALSE)</f>
        <v>108</v>
      </c>
      <c r="B379" s="4">
        <v>2006.0</v>
      </c>
      <c r="C379" s="4">
        <f>VLOOKUP(VLOOKUP(A379,tabWorldPop,3,FALSE),Base!$D$2:$E$8,2,FALSE)</f>
        <v>2</v>
      </c>
      <c r="D379" s="4" t="s">
        <v>314</v>
      </c>
      <c r="E379" s="4" t="s">
        <v>917</v>
      </c>
      <c r="F379" s="4" t="s">
        <v>533</v>
      </c>
      <c r="G379" s="4" t="s">
        <v>918</v>
      </c>
      <c r="H379" s="4">
        <v>76122.0</v>
      </c>
      <c r="I379" s="5">
        <v>45790.0</v>
      </c>
      <c r="J379" s="6" t="str">
        <f>IF(OR(B379=2000, B379=2010, B379=2015),VLOOKUP(A379,tabWorldPop,IF(B379=2000,8,IF(B379=2010,7,6)),FALSE),"")</f>
        <v/>
      </c>
      <c r="K379" s="6" t="str">
        <f>IF(J379="","", VLOOKUP(A379,tabWorldPop,12,FALSE))</f>
        <v/>
      </c>
      <c r="L379" s="6" t="str">
        <f>IF(K379="","",VLOOKUP(A379,tabWorldPop,13,FALSE))</f>
        <v/>
      </c>
      <c r="M379" s="6" t="str">
        <f>IF(K379="","",VLOOKUP(A379,tabWorldPop,14,FALSE))</f>
        <v/>
      </c>
      <c r="N379" s="6" t="str">
        <f>IF(K379="","",VLOOKUP(A379,tabWorldPop,15,FALSE))</f>
        <v/>
      </c>
    </row>
    <row r="380">
      <c r="A380" s="3">
        <f>VLOOKUP(Life_expectancy.csv!A396,Base!$A$2:$B$235,2,FALSE)</f>
        <v>108</v>
      </c>
      <c r="B380" s="4">
        <v>2005.0</v>
      </c>
      <c r="C380" s="4">
        <f>VLOOKUP(VLOOKUP(A380,tabWorldPop,3,FALSE),Base!$D$2:$E$8,2,FALSE)</f>
        <v>2</v>
      </c>
      <c r="D380" s="4" t="s">
        <v>314</v>
      </c>
      <c r="E380" s="4" t="s">
        <v>919</v>
      </c>
      <c r="F380" s="5">
        <v>45876.0</v>
      </c>
      <c r="G380" s="4" t="s">
        <v>920</v>
      </c>
      <c r="H380" s="4">
        <v>7658972.0</v>
      </c>
      <c r="I380" s="5">
        <v>45790.0</v>
      </c>
      <c r="J380" s="6" t="str">
        <f>IF(OR(B380=2000, B380=2010, B380=2015),VLOOKUP(A380,tabWorldPop,IF(B380=2000,8,IF(B380=2010,7,6)),FALSE),"")</f>
        <v/>
      </c>
      <c r="K380" s="6" t="str">
        <f>IF(J380="","", VLOOKUP(A380,tabWorldPop,12,FALSE))</f>
        <v/>
      </c>
      <c r="L380" s="6" t="str">
        <f>IF(K380="","",VLOOKUP(A380,tabWorldPop,13,FALSE))</f>
        <v/>
      </c>
      <c r="M380" s="6" t="str">
        <f>IF(K380="","",VLOOKUP(A380,tabWorldPop,14,FALSE))</f>
        <v/>
      </c>
      <c r="N380" s="6" t="str">
        <f>IF(K380="","",VLOOKUP(A380,tabWorldPop,15,FALSE))</f>
        <v/>
      </c>
    </row>
    <row r="381">
      <c r="A381" s="3">
        <f>VLOOKUP(Life_expectancy.csv!A397,Base!$A$2:$B$235,2,FALSE)</f>
        <v>108</v>
      </c>
      <c r="B381" s="4">
        <v>2004.0</v>
      </c>
      <c r="C381" s="4">
        <f>VLOOKUP(VLOOKUP(A381,tabWorldPop,3,FALSE),Base!$D$2:$E$8,2,FALSE)</f>
        <v>2</v>
      </c>
      <c r="D381" s="4" t="s">
        <v>314</v>
      </c>
      <c r="E381" s="4" t="s">
        <v>921</v>
      </c>
      <c r="F381" s="5">
        <v>45907.0</v>
      </c>
      <c r="G381" s="4" t="s">
        <v>922</v>
      </c>
      <c r="H381" s="4">
        <v>771686.0</v>
      </c>
      <c r="I381" s="5">
        <v>45729.0</v>
      </c>
      <c r="J381" s="6" t="str">
        <f>IF(OR(B381=2000, B381=2010, B381=2015),VLOOKUP(A381,tabWorldPop,IF(B381=2000,8,IF(B381=2010,7,6)),FALSE),"")</f>
        <v/>
      </c>
      <c r="K381" s="6" t="str">
        <f>IF(J381="","", VLOOKUP(A381,tabWorldPop,12,FALSE))</f>
        <v/>
      </c>
      <c r="L381" s="6" t="str">
        <f>IF(K381="","",VLOOKUP(A381,tabWorldPop,13,FALSE))</f>
        <v/>
      </c>
      <c r="M381" s="6" t="str">
        <f>IF(K381="","",VLOOKUP(A381,tabWorldPop,14,FALSE))</f>
        <v/>
      </c>
      <c r="N381" s="6" t="str">
        <f>IF(K381="","",VLOOKUP(A381,tabWorldPop,15,FALSE))</f>
        <v/>
      </c>
    </row>
    <row r="382">
      <c r="A382" s="3">
        <f>VLOOKUP(Life_expectancy.csv!A398,Base!$A$2:$B$235,2,FALSE)</f>
        <v>108</v>
      </c>
      <c r="B382" s="4">
        <v>2003.0</v>
      </c>
      <c r="C382" s="4">
        <f>VLOOKUP(VLOOKUP(A382,tabWorldPop,3,FALSE),Base!$D$2:$E$8,2,FALSE)</f>
        <v>2</v>
      </c>
      <c r="D382" s="4" t="s">
        <v>314</v>
      </c>
      <c r="E382" s="4" t="s">
        <v>923</v>
      </c>
      <c r="F382" s="4" t="s">
        <v>41</v>
      </c>
      <c r="G382" s="4" t="s">
        <v>924</v>
      </c>
      <c r="H382" s="4">
        <v>7775327.0</v>
      </c>
      <c r="I382" s="5">
        <v>45912.0</v>
      </c>
      <c r="J382" s="6" t="str">
        <f>IF(OR(B382=2000, B382=2010, B382=2015),VLOOKUP(A382,tabWorldPop,IF(B382=2000,8,IF(B382=2010,7,6)),FALSE),"")</f>
        <v/>
      </c>
      <c r="K382" s="6" t="str">
        <f>IF(J382="","", VLOOKUP(A382,tabWorldPop,12,FALSE))</f>
        <v/>
      </c>
      <c r="L382" s="6" t="str">
        <f>IF(K382="","",VLOOKUP(A382,tabWorldPop,13,FALSE))</f>
        <v/>
      </c>
      <c r="M382" s="6" t="str">
        <f>IF(K382="","",VLOOKUP(A382,tabWorldPop,14,FALSE))</f>
        <v/>
      </c>
      <c r="N382" s="6" t="str">
        <f>IF(K382="","",VLOOKUP(A382,tabWorldPop,15,FALSE))</f>
        <v/>
      </c>
    </row>
    <row r="383">
      <c r="A383" s="3">
        <f>VLOOKUP(Life_expectancy.csv!A399,Base!$A$2:$B$235,2,FALSE)</f>
        <v>108</v>
      </c>
      <c r="B383" s="4">
        <v>2002.0</v>
      </c>
      <c r="C383" s="4">
        <f>VLOOKUP(VLOOKUP(A383,tabWorldPop,3,FALSE),Base!$D$2:$E$8,2,FALSE)</f>
        <v>2</v>
      </c>
      <c r="D383" s="4" t="s">
        <v>314</v>
      </c>
      <c r="E383" s="4" t="s">
        <v>925</v>
      </c>
      <c r="F383" s="4" t="s">
        <v>926</v>
      </c>
      <c r="G383" s="4" t="s">
        <v>927</v>
      </c>
      <c r="H383" s="4">
        <v>7837161.0</v>
      </c>
      <c r="I383" s="5">
        <v>45912.0</v>
      </c>
      <c r="J383" s="6" t="str">
        <f>IF(OR(B383=2000, B383=2010, B383=2015),VLOOKUP(A383,tabWorldPop,IF(B383=2000,8,IF(B383=2010,7,6)),FALSE),"")</f>
        <v/>
      </c>
      <c r="K383" s="6" t="str">
        <f>IF(J383="","", VLOOKUP(A383,tabWorldPop,12,FALSE))</f>
        <v/>
      </c>
      <c r="L383" s="6" t="str">
        <f>IF(K383="","",VLOOKUP(A383,tabWorldPop,13,FALSE))</f>
        <v/>
      </c>
      <c r="M383" s="6" t="str">
        <f>IF(K383="","",VLOOKUP(A383,tabWorldPop,14,FALSE))</f>
        <v/>
      </c>
      <c r="N383" s="6" t="str">
        <f>IF(K383="","",VLOOKUP(A383,tabWorldPop,15,FALSE))</f>
        <v/>
      </c>
    </row>
    <row r="384">
      <c r="A384" s="3">
        <f>VLOOKUP(Life_expectancy.csv!A400,Base!$A$2:$B$235,2,FALSE)</f>
        <v>108</v>
      </c>
      <c r="B384" s="4">
        <v>2001.0</v>
      </c>
      <c r="C384" s="4">
        <f>VLOOKUP(VLOOKUP(A384,tabWorldPop,3,FALSE),Base!$D$2:$E$8,2,FALSE)</f>
        <v>2</v>
      </c>
      <c r="D384" s="4" t="s">
        <v>314</v>
      </c>
      <c r="E384" s="4" t="s">
        <v>928</v>
      </c>
      <c r="F384" s="4" t="s">
        <v>929</v>
      </c>
      <c r="G384" s="4" t="s">
        <v>930</v>
      </c>
      <c r="H384" s="4">
        <v>89142.0</v>
      </c>
      <c r="I384" s="5">
        <v>45912.0</v>
      </c>
      <c r="J384" s="6" t="str">
        <f>IF(OR(B384=2000, B384=2010, B384=2015),VLOOKUP(A384,tabWorldPop,IF(B384=2000,8,IF(B384=2010,7,6)),FALSE),"")</f>
        <v/>
      </c>
      <c r="K384" s="6" t="str">
        <f>IF(J384="","", VLOOKUP(A384,tabWorldPop,12,FALSE))</f>
        <v/>
      </c>
      <c r="L384" s="6" t="str">
        <f>IF(K384="","",VLOOKUP(A384,tabWorldPop,13,FALSE))</f>
        <v/>
      </c>
      <c r="M384" s="6" t="str">
        <f>IF(K384="","",VLOOKUP(A384,tabWorldPop,14,FALSE))</f>
        <v/>
      </c>
      <c r="N384" s="6" t="str">
        <f>IF(K384="","",VLOOKUP(A384,tabWorldPop,15,FALSE))</f>
        <v/>
      </c>
    </row>
    <row r="385">
      <c r="A385" s="3">
        <f>VLOOKUP(Life_expectancy.csv!A401,Base!$A$2:$B$235,2,FALSE)</f>
        <v>108</v>
      </c>
      <c r="B385" s="4">
        <v>2000.0</v>
      </c>
      <c r="C385" s="4">
        <f>VLOOKUP(VLOOKUP(A385,tabWorldPop,3,FALSE),Base!$D$2:$E$8,2,FALSE)</f>
        <v>2</v>
      </c>
      <c r="D385" s="4" t="s">
        <v>314</v>
      </c>
      <c r="E385" s="4" t="s">
        <v>931</v>
      </c>
      <c r="F385" s="5">
        <v>45844.0</v>
      </c>
      <c r="G385" s="4" t="s">
        <v>932</v>
      </c>
      <c r="H385" s="4">
        <v>817172.0</v>
      </c>
      <c r="I385" s="5">
        <v>45912.0</v>
      </c>
      <c r="J385" s="6">
        <f>IF(OR(B385=2000, B385=2010, B385=2015),VLOOKUP(A385,tabWorldPop,IF(B385=2000,8,IF(B385=2010,7,6)),FALSE),"")</f>
        <v>8097691</v>
      </c>
      <c r="K385" s="6">
        <f>IF(J385="","", VLOOKUP(A385,tabWorldPop,12,FALSE))</f>
        <v>110879</v>
      </c>
      <c r="L385" s="6" t="str">
        <f>IF(K385="","",VLOOKUP(A385,tabWorldPop,13,FALSE))</f>
        <v>61.1654</v>
      </c>
      <c r="M385" s="6" t="str">
        <f>IF(K385="","",VLOOKUP(A385,tabWorldPop,14,FALSE))</f>
        <v>0.9849</v>
      </c>
      <c r="N385" s="6" t="str">
        <f>IF(K385="","",VLOOKUP(A385,tabWorldPop,15,FALSE))</f>
        <v>0.09</v>
      </c>
    </row>
    <row r="386">
      <c r="A386" s="3">
        <f>VLOOKUP(Life_expectancy.csv!A402,Base!$A$2:$B$235,2,FALSE)</f>
        <v>58</v>
      </c>
      <c r="B386" s="4">
        <v>2015.0</v>
      </c>
      <c r="C386" s="4">
        <f>VLOOKUP(VLOOKUP(A386,tabWorldPop,3,FALSE),Base!$D$2:$E$8,2,FALSE)</f>
        <v>3</v>
      </c>
      <c r="D386" s="4" t="s">
        <v>13</v>
      </c>
      <c r="E386" s="4">
        <v>0.0</v>
      </c>
      <c r="F386" s="10"/>
      <c r="G386" s="4" t="s">
        <v>933</v>
      </c>
      <c r="H386" s="4">
        <v>1811624.0</v>
      </c>
      <c r="I386" s="5">
        <v>45845.0</v>
      </c>
      <c r="J386" s="6">
        <f>IF(OR(B386=2000, B386=2010, B386=2015),VLOOKUP(A386,tabWorldPop,IF(B386=2000,8,IF(B386=2010,7,6)),FALSE),"")</f>
        <v>18718019</v>
      </c>
      <c r="K386" s="6">
        <f>IF(J386="","", VLOOKUP(A386,tabWorldPop,12,FALSE))</f>
        <v>272967</v>
      </c>
      <c r="L386" s="6" t="str">
        <f>IF(K386="","",VLOOKUP(A386,tabWorldPop,13,FALSE))</f>
        <v>83.0641</v>
      </c>
      <c r="M386" s="7">
        <f>IF(K386="","",VLOOKUP(A386,tabWorldPop,14,FALSE))</f>
        <v>-599361</v>
      </c>
      <c r="N386" s="6" t="str">
        <f>IF(K386="","",VLOOKUP(A386,tabWorldPop,15,FALSE))</f>
        <v>0.28</v>
      </c>
    </row>
    <row r="387">
      <c r="A387" s="3">
        <f>VLOOKUP(Life_expectancy.csv!A403,Base!$A$2:$B$235,2,FALSE)</f>
        <v>58</v>
      </c>
      <c r="B387" s="4">
        <v>2014.0</v>
      </c>
      <c r="C387" s="4">
        <f>VLOOKUP(VLOOKUP(A387,tabWorldPop,3,FALSE),Base!$D$2:$E$8,2,FALSE)</f>
        <v>3</v>
      </c>
      <c r="D387" s="4" t="s">
        <v>13</v>
      </c>
      <c r="E387" s="4" t="s">
        <v>934</v>
      </c>
      <c r="F387" s="4" t="s">
        <v>767</v>
      </c>
      <c r="G387" s="4" t="s">
        <v>935</v>
      </c>
      <c r="H387" s="4">
        <v>1.7585977E7</v>
      </c>
      <c r="I387" s="5">
        <v>45845.0</v>
      </c>
      <c r="J387" s="6" t="str">
        <f>IF(OR(B387=2000, B387=2010, B387=2015),VLOOKUP(A387,tabWorldPop,IF(B387=2000,8,IF(B387=2010,7,6)),FALSE),"")</f>
        <v/>
      </c>
      <c r="K387" s="6" t="str">
        <f>IF(J387="","", VLOOKUP(A387,tabWorldPop,12,FALSE))</f>
        <v/>
      </c>
      <c r="L387" s="6" t="str">
        <f>IF(K387="","",VLOOKUP(A387,tabWorldPop,13,FALSE))</f>
        <v/>
      </c>
      <c r="M387" s="6" t="str">
        <f>IF(K387="","",VLOOKUP(A387,tabWorldPop,14,FALSE))</f>
        <v/>
      </c>
      <c r="N387" s="6" t="str">
        <f>IF(K387="","",VLOOKUP(A387,tabWorldPop,15,FALSE))</f>
        <v/>
      </c>
    </row>
    <row r="388">
      <c r="A388" s="3">
        <f>VLOOKUP(Life_expectancy.csv!A404,Base!$A$2:$B$235,2,FALSE)</f>
        <v>58</v>
      </c>
      <c r="B388" s="4">
        <v>2013.0</v>
      </c>
      <c r="C388" s="4">
        <f>VLOOKUP(VLOOKUP(A388,tabWorldPop,3,FALSE),Base!$D$2:$E$8,2,FALSE)</f>
        <v>3</v>
      </c>
      <c r="D388" s="4" t="s">
        <v>13</v>
      </c>
      <c r="E388" s="4" t="s">
        <v>936</v>
      </c>
      <c r="F388" s="4" t="s">
        <v>758</v>
      </c>
      <c r="G388" s="4" t="s">
        <v>937</v>
      </c>
      <c r="H388" s="4">
        <v>1772723.0</v>
      </c>
      <c r="I388" s="5">
        <v>45784.0</v>
      </c>
      <c r="J388" s="6" t="str">
        <f>IF(OR(B388=2000, B388=2010, B388=2015),VLOOKUP(A388,tabWorldPop,IF(B388=2000,8,IF(B388=2010,7,6)),FALSE),"")</f>
        <v/>
      </c>
      <c r="K388" s="6" t="str">
        <f>IF(J388="","", VLOOKUP(A388,tabWorldPop,12,FALSE))</f>
        <v/>
      </c>
      <c r="L388" s="6" t="str">
        <f>IF(K388="","",VLOOKUP(A388,tabWorldPop,13,FALSE))</f>
        <v/>
      </c>
      <c r="M388" s="6" t="str">
        <f>IF(K388="","",VLOOKUP(A388,tabWorldPop,14,FALSE))</f>
        <v/>
      </c>
      <c r="N388" s="6" t="str">
        <f>IF(K388="","",VLOOKUP(A388,tabWorldPop,15,FALSE))</f>
        <v/>
      </c>
    </row>
    <row r="389">
      <c r="A389" s="3">
        <f>VLOOKUP(Life_expectancy.csv!A405,Base!$A$2:$B$235,2,FALSE)</f>
        <v>58</v>
      </c>
      <c r="B389" s="4">
        <v>2012.0</v>
      </c>
      <c r="C389" s="4">
        <f>VLOOKUP(VLOOKUP(A389,tabWorldPop,3,FALSE),Base!$D$2:$E$8,2,FALSE)</f>
        <v>3</v>
      </c>
      <c r="D389" s="4" t="s">
        <v>13</v>
      </c>
      <c r="E389" s="4" t="s">
        <v>938</v>
      </c>
      <c r="F389" s="4" t="s">
        <v>190</v>
      </c>
      <c r="G389" s="4" t="s">
        <v>939</v>
      </c>
      <c r="H389" s="4">
        <v>1.6571216E7</v>
      </c>
      <c r="I389" s="5">
        <v>45695.0</v>
      </c>
      <c r="J389" s="6" t="str">
        <f>IF(OR(B389=2000, B389=2010, B389=2015),VLOOKUP(A389,tabWorldPop,IF(B389=2000,8,IF(B389=2010,7,6)),FALSE),"")</f>
        <v/>
      </c>
      <c r="K389" s="6" t="str">
        <f>IF(J389="","", VLOOKUP(A389,tabWorldPop,12,FALSE))</f>
        <v/>
      </c>
      <c r="L389" s="6" t="str">
        <f>IF(K389="","",VLOOKUP(A389,tabWorldPop,13,FALSE))</f>
        <v/>
      </c>
      <c r="M389" s="6" t="str">
        <f>IF(K389="","",VLOOKUP(A389,tabWorldPop,14,FALSE))</f>
        <v/>
      </c>
      <c r="N389" s="6" t="str">
        <f>IF(K389="","",VLOOKUP(A389,tabWorldPop,15,FALSE))</f>
        <v/>
      </c>
    </row>
    <row r="390">
      <c r="A390" s="3">
        <f>VLOOKUP(Life_expectancy.csv!A406,Base!$A$2:$B$235,2,FALSE)</f>
        <v>58</v>
      </c>
      <c r="B390" s="4">
        <v>2011.0</v>
      </c>
      <c r="C390" s="4">
        <f>VLOOKUP(VLOOKUP(A390,tabWorldPop,3,FALSE),Base!$D$2:$E$8,2,FALSE)</f>
        <v>3</v>
      </c>
      <c r="D390" s="4" t="s">
        <v>13</v>
      </c>
      <c r="E390" s="4" t="s">
        <v>940</v>
      </c>
      <c r="F390" s="4" t="s">
        <v>736</v>
      </c>
      <c r="G390" s="4" t="s">
        <v>941</v>
      </c>
      <c r="H390" s="4">
        <v>168194.0</v>
      </c>
      <c r="I390" s="5">
        <v>45844.0</v>
      </c>
      <c r="J390" s="6" t="str">
        <f>IF(OR(B390=2000, B390=2010, B390=2015),VLOOKUP(A390,tabWorldPop,IF(B390=2000,8,IF(B390=2010,7,6)),FALSE),"")</f>
        <v/>
      </c>
      <c r="K390" s="6" t="str">
        <f>IF(J390="","", VLOOKUP(A390,tabWorldPop,12,FALSE))</f>
        <v/>
      </c>
      <c r="L390" s="6" t="str">
        <f>IF(K390="","",VLOOKUP(A390,tabWorldPop,13,FALSE))</f>
        <v/>
      </c>
      <c r="M390" s="6" t="str">
        <f>IF(K390="","",VLOOKUP(A390,tabWorldPop,14,FALSE))</f>
        <v/>
      </c>
      <c r="N390" s="6" t="str">
        <f>IF(K390="","",VLOOKUP(A390,tabWorldPop,15,FALSE))</f>
        <v/>
      </c>
    </row>
    <row r="391">
      <c r="A391" s="3">
        <f>VLOOKUP(Life_expectancy.csv!A407,Base!$A$2:$B$235,2,FALSE)</f>
        <v>58</v>
      </c>
      <c r="B391" s="4">
        <v>2010.0</v>
      </c>
      <c r="C391" s="4">
        <f>VLOOKUP(VLOOKUP(A391,tabWorldPop,3,FALSE),Base!$D$2:$E$8,2,FALSE)</f>
        <v>3</v>
      </c>
      <c r="D391" s="4" t="s">
        <v>13</v>
      </c>
      <c r="E391" s="4" t="s">
        <v>942</v>
      </c>
      <c r="F391" s="4" t="s">
        <v>943</v>
      </c>
      <c r="G391" s="4" t="s">
        <v>944</v>
      </c>
      <c r="H391" s="4">
        <v>1565217.0</v>
      </c>
      <c r="I391" s="5">
        <v>45722.0</v>
      </c>
      <c r="J391" s="6">
        <f>IF(OR(B391=2000, B391=2010, B391=2015),VLOOKUP(A391,tabWorldPop,IF(B391=2000,8,IF(B391=2010,7,6)),FALSE),"")</f>
        <v>16116845</v>
      </c>
      <c r="K391" s="6">
        <f>IF(J391="","", VLOOKUP(A391,tabWorldPop,12,FALSE))</f>
        <v>272967</v>
      </c>
      <c r="L391" s="6" t="str">
        <f>IF(K391="","",VLOOKUP(A391,tabWorldPop,13,FALSE))</f>
        <v>83.0641</v>
      </c>
      <c r="M391" s="7">
        <f>IF(K391="","",VLOOKUP(A391,tabWorldPop,14,FALSE))</f>
        <v>-599361</v>
      </c>
      <c r="N391" s="6" t="str">
        <f>IF(K391="","",VLOOKUP(A391,tabWorldPop,15,FALSE))</f>
        <v>0.28</v>
      </c>
    </row>
    <row r="392">
      <c r="A392" s="3">
        <f>VLOOKUP(Life_expectancy.csv!A408,Base!$A$2:$B$235,2,FALSE)</f>
        <v>58</v>
      </c>
      <c r="B392" s="4">
        <v>2009.0</v>
      </c>
      <c r="C392" s="4">
        <f>VLOOKUP(VLOOKUP(A392,tabWorldPop,3,FALSE),Base!$D$2:$E$8,2,FALSE)</f>
        <v>3</v>
      </c>
      <c r="D392" s="4" t="s">
        <v>13</v>
      </c>
      <c r="E392" s="4" t="s">
        <v>945</v>
      </c>
      <c r="F392" s="4" t="s">
        <v>926</v>
      </c>
      <c r="G392" s="4" t="s">
        <v>946</v>
      </c>
      <c r="H392" s="4">
        <v>1514199.0</v>
      </c>
      <c r="I392" s="5">
        <v>45905.0</v>
      </c>
      <c r="J392" s="6" t="str">
        <f>IF(OR(B392=2000, B392=2010, B392=2015),VLOOKUP(A392,tabWorldPop,IF(B392=2000,8,IF(B392=2010,7,6)),FALSE),"")</f>
        <v/>
      </c>
      <c r="K392" s="6" t="str">
        <f>IF(J392="","", VLOOKUP(A392,tabWorldPop,12,FALSE))</f>
        <v/>
      </c>
      <c r="L392" s="6" t="str">
        <f>IF(K392="","",VLOOKUP(A392,tabWorldPop,13,FALSE))</f>
        <v/>
      </c>
      <c r="M392" s="6" t="str">
        <f>IF(K392="","",VLOOKUP(A392,tabWorldPop,14,FALSE))</f>
        <v/>
      </c>
      <c r="N392" s="6" t="str">
        <f>IF(K392="","",VLOOKUP(A392,tabWorldPop,15,FALSE))</f>
        <v/>
      </c>
    </row>
    <row r="393">
      <c r="A393" s="3">
        <f>VLOOKUP(Life_expectancy.csv!A409,Base!$A$2:$B$235,2,FALSE)</f>
        <v>58</v>
      </c>
      <c r="B393" s="4">
        <v>2008.0</v>
      </c>
      <c r="C393" s="4">
        <f>VLOOKUP(VLOOKUP(A393,tabWorldPop,3,FALSE),Base!$D$2:$E$8,2,FALSE)</f>
        <v>3</v>
      </c>
      <c r="D393" s="4" t="s">
        <v>13</v>
      </c>
      <c r="E393" s="4" t="s">
        <v>947</v>
      </c>
      <c r="F393" s="4" t="s">
        <v>948</v>
      </c>
      <c r="G393" s="4" t="s">
        <v>949</v>
      </c>
      <c r="H393" s="4">
        <v>1.4689726E7</v>
      </c>
      <c r="I393" s="5">
        <v>45752.0</v>
      </c>
      <c r="J393" s="6" t="str">
        <f>IF(OR(B393=2000, B393=2010, B393=2015),VLOOKUP(A393,tabWorldPop,IF(B393=2000,8,IF(B393=2010,7,6)),FALSE),"")</f>
        <v/>
      </c>
      <c r="K393" s="6" t="str">
        <f>IF(J393="","", VLOOKUP(A393,tabWorldPop,12,FALSE))</f>
        <v/>
      </c>
      <c r="L393" s="6" t="str">
        <f>IF(K393="","",VLOOKUP(A393,tabWorldPop,13,FALSE))</f>
        <v/>
      </c>
      <c r="M393" s="6" t="str">
        <f>IF(K393="","",VLOOKUP(A393,tabWorldPop,14,FALSE))</f>
        <v/>
      </c>
      <c r="N393" s="6" t="str">
        <f>IF(K393="","",VLOOKUP(A393,tabWorldPop,15,FALSE))</f>
        <v/>
      </c>
    </row>
    <row r="394">
      <c r="A394" s="3">
        <f>VLOOKUP(Life_expectancy.csv!A410,Base!$A$2:$B$235,2,FALSE)</f>
        <v>58</v>
      </c>
      <c r="B394" s="4">
        <v>2007.0</v>
      </c>
      <c r="C394" s="4">
        <f>VLOOKUP(VLOOKUP(A394,tabWorldPop,3,FALSE),Base!$D$2:$E$8,2,FALSE)</f>
        <v>3</v>
      </c>
      <c r="D394" s="4" t="s">
        <v>13</v>
      </c>
      <c r="E394" s="4" t="s">
        <v>950</v>
      </c>
      <c r="F394" s="4" t="s">
        <v>951</v>
      </c>
      <c r="G394" s="4" t="s">
        <v>952</v>
      </c>
      <c r="H394" s="4">
        <v>1425221.0</v>
      </c>
      <c r="I394" s="5">
        <v>45904.0</v>
      </c>
      <c r="J394" s="6" t="str">
        <f>IF(OR(B394=2000, B394=2010, B394=2015),VLOOKUP(A394,tabWorldPop,IF(B394=2000,8,IF(B394=2010,7,6)),FALSE),"")</f>
        <v/>
      </c>
      <c r="K394" s="6" t="str">
        <f>IF(J394="","", VLOOKUP(A394,tabWorldPop,12,FALSE))</f>
        <v/>
      </c>
      <c r="L394" s="6" t="str">
        <f>IF(K394="","",VLOOKUP(A394,tabWorldPop,13,FALSE))</f>
        <v/>
      </c>
      <c r="M394" s="6" t="str">
        <f>IF(K394="","",VLOOKUP(A394,tabWorldPop,14,FALSE))</f>
        <v/>
      </c>
      <c r="N394" s="6" t="str">
        <f>IF(K394="","",VLOOKUP(A394,tabWorldPop,15,FALSE))</f>
        <v/>
      </c>
    </row>
    <row r="395">
      <c r="A395" s="3">
        <f>VLOOKUP(Life_expectancy.csv!A411,Base!$A$2:$B$235,2,FALSE)</f>
        <v>58</v>
      </c>
      <c r="B395" s="4">
        <v>2006.0</v>
      </c>
      <c r="C395" s="4">
        <f>VLOOKUP(VLOOKUP(A395,tabWorldPop,3,FALSE),Base!$D$2:$E$8,2,FALSE)</f>
        <v>3</v>
      </c>
      <c r="D395" s="4" t="s">
        <v>13</v>
      </c>
      <c r="E395" s="4" t="s">
        <v>953</v>
      </c>
      <c r="F395" s="4" t="s">
        <v>741</v>
      </c>
      <c r="G395" s="4" t="s">
        <v>954</v>
      </c>
      <c r="H395" s="4">
        <v>1.3829177E7</v>
      </c>
      <c r="I395" s="5">
        <v>45842.0</v>
      </c>
      <c r="J395" s="6" t="str">
        <f>IF(OR(B395=2000, B395=2010, B395=2015),VLOOKUP(A395,tabWorldPop,IF(B395=2000,8,IF(B395=2010,7,6)),FALSE),"")</f>
        <v/>
      </c>
      <c r="K395" s="6" t="str">
        <f>IF(J395="","", VLOOKUP(A395,tabWorldPop,12,FALSE))</f>
        <v/>
      </c>
      <c r="L395" s="6" t="str">
        <f>IF(K395="","",VLOOKUP(A395,tabWorldPop,13,FALSE))</f>
        <v/>
      </c>
      <c r="M395" s="6" t="str">
        <f>IF(K395="","",VLOOKUP(A395,tabWorldPop,14,FALSE))</f>
        <v/>
      </c>
      <c r="N395" s="6" t="str">
        <f>IF(K395="","",VLOOKUP(A395,tabWorldPop,15,FALSE))</f>
        <v/>
      </c>
    </row>
    <row r="396">
      <c r="A396" s="3">
        <f>VLOOKUP(Life_expectancy.csv!A412,Base!$A$2:$B$235,2,FALSE)</f>
        <v>58</v>
      </c>
      <c r="B396" s="4">
        <v>2005.0</v>
      </c>
      <c r="C396" s="4">
        <f>VLOOKUP(VLOOKUP(A396,tabWorldPop,3,FALSE),Base!$D$2:$E$8,2,FALSE)</f>
        <v>3</v>
      </c>
      <c r="D396" s="4" t="s">
        <v>13</v>
      </c>
      <c r="E396" s="4" t="s">
        <v>955</v>
      </c>
      <c r="F396" s="4" t="s">
        <v>956</v>
      </c>
      <c r="G396" s="4" t="s">
        <v>957</v>
      </c>
      <c r="H396" s="4">
        <v>1342193.0</v>
      </c>
      <c r="I396" s="5">
        <v>45720.0</v>
      </c>
      <c r="J396" s="6" t="str">
        <f>IF(OR(B396=2000, B396=2010, B396=2015),VLOOKUP(A396,tabWorldPop,IF(B396=2000,8,IF(B396=2010,7,6)),FALSE),"")</f>
        <v/>
      </c>
      <c r="K396" s="6" t="str">
        <f>IF(J396="","", VLOOKUP(A396,tabWorldPop,12,FALSE))</f>
        <v/>
      </c>
      <c r="L396" s="6" t="str">
        <f>IF(K396="","",VLOOKUP(A396,tabWorldPop,13,FALSE))</f>
        <v/>
      </c>
      <c r="M396" s="6" t="str">
        <f>IF(K396="","",VLOOKUP(A396,tabWorldPop,14,FALSE))</f>
        <v/>
      </c>
      <c r="N396" s="6" t="str">
        <f>IF(K396="","",VLOOKUP(A396,tabWorldPop,15,FALSE))</f>
        <v/>
      </c>
    </row>
    <row r="397">
      <c r="A397" s="3">
        <f>VLOOKUP(Life_expectancy.csv!A413,Base!$A$2:$B$235,2,FALSE)</f>
        <v>58</v>
      </c>
      <c r="B397" s="4">
        <v>2004.0</v>
      </c>
      <c r="C397" s="4">
        <f>VLOOKUP(VLOOKUP(A397,tabWorldPop,3,FALSE),Base!$D$2:$E$8,2,FALSE)</f>
        <v>3</v>
      </c>
      <c r="D397" s="4" t="s">
        <v>13</v>
      </c>
      <c r="E397" s="4" t="s">
        <v>958</v>
      </c>
      <c r="F397" s="4" t="s">
        <v>959</v>
      </c>
      <c r="G397" s="4" t="s">
        <v>960</v>
      </c>
      <c r="H397" s="4">
        <v>133569.0</v>
      </c>
      <c r="I397" s="5">
        <v>45903.0</v>
      </c>
      <c r="J397" s="6" t="str">
        <f>IF(OR(B397=2000, B397=2010, B397=2015),VLOOKUP(A397,tabWorldPop,IF(B397=2000,8,IF(B397=2010,7,6)),FALSE),"")</f>
        <v/>
      </c>
      <c r="K397" s="6" t="str">
        <f>IF(J397="","", VLOOKUP(A397,tabWorldPop,12,FALSE))</f>
        <v/>
      </c>
      <c r="L397" s="6" t="str">
        <f>IF(K397="","",VLOOKUP(A397,tabWorldPop,13,FALSE))</f>
        <v/>
      </c>
      <c r="M397" s="6" t="str">
        <f>IF(K397="","",VLOOKUP(A397,tabWorldPop,14,FALSE))</f>
        <v/>
      </c>
      <c r="N397" s="6" t="str">
        <f>IF(K397="","",VLOOKUP(A397,tabWorldPop,15,FALSE))</f>
        <v/>
      </c>
    </row>
    <row r="398">
      <c r="A398" s="3">
        <f>VLOOKUP(Life_expectancy.csv!A414,Base!$A$2:$B$235,2,FALSE)</f>
        <v>58</v>
      </c>
      <c r="B398" s="4">
        <v>2003.0</v>
      </c>
      <c r="C398" s="4">
        <f>VLOOKUP(VLOOKUP(A398,tabWorldPop,3,FALSE),Base!$D$2:$E$8,2,FALSE)</f>
        <v>3</v>
      </c>
      <c r="D398" s="4" t="s">
        <v>13</v>
      </c>
      <c r="E398" s="4" t="s">
        <v>961</v>
      </c>
      <c r="F398" s="4" t="s">
        <v>657</v>
      </c>
      <c r="G398" s="4" t="s">
        <v>962</v>
      </c>
      <c r="H398" s="4">
        <v>1.2654621E7</v>
      </c>
      <c r="I398" s="5">
        <v>45872.0</v>
      </c>
      <c r="J398" s="6" t="str">
        <f>IF(OR(B398=2000, B398=2010, B398=2015),VLOOKUP(A398,tabWorldPop,IF(B398=2000,8,IF(B398=2010,7,6)),FALSE),"")</f>
        <v/>
      </c>
      <c r="K398" s="6" t="str">
        <f>IF(J398="","", VLOOKUP(A398,tabWorldPop,12,FALSE))</f>
        <v/>
      </c>
      <c r="L398" s="6" t="str">
        <f>IF(K398="","",VLOOKUP(A398,tabWorldPop,13,FALSE))</f>
        <v/>
      </c>
      <c r="M398" s="6" t="str">
        <f>IF(K398="","",VLOOKUP(A398,tabWorldPop,14,FALSE))</f>
        <v/>
      </c>
      <c r="N398" s="6" t="str">
        <f>IF(K398="","",VLOOKUP(A398,tabWorldPop,15,FALSE))</f>
        <v/>
      </c>
    </row>
    <row r="399">
      <c r="A399" s="3">
        <f>VLOOKUP(Life_expectancy.csv!A415,Base!$A$2:$B$235,2,FALSE)</f>
        <v>58</v>
      </c>
      <c r="B399" s="4">
        <v>2002.0</v>
      </c>
      <c r="C399" s="4">
        <f>VLOOKUP(VLOOKUP(A399,tabWorldPop,3,FALSE),Base!$D$2:$E$8,2,FALSE)</f>
        <v>3</v>
      </c>
      <c r="D399" s="4" t="s">
        <v>13</v>
      </c>
      <c r="E399" s="4" t="s">
        <v>963</v>
      </c>
      <c r="F399" s="4" t="s">
        <v>439</v>
      </c>
      <c r="G399" s="4" t="s">
        <v>964</v>
      </c>
      <c r="H399" s="4">
        <v>122931.0</v>
      </c>
      <c r="I399" s="5">
        <v>45811.0</v>
      </c>
      <c r="J399" s="6" t="str">
        <f>IF(OR(B399=2000, B399=2010, B399=2015),VLOOKUP(A399,tabWorldPop,IF(B399=2000,8,IF(B399=2010,7,6)),FALSE),"")</f>
        <v/>
      </c>
      <c r="K399" s="6" t="str">
        <f>IF(J399="","", VLOOKUP(A399,tabWorldPop,12,FALSE))</f>
        <v/>
      </c>
      <c r="L399" s="6" t="str">
        <f>IF(K399="","",VLOOKUP(A399,tabWorldPop,13,FALSE))</f>
        <v/>
      </c>
      <c r="M399" s="6" t="str">
        <f>IF(K399="","",VLOOKUP(A399,tabWorldPop,14,FALSE))</f>
        <v/>
      </c>
      <c r="N399" s="6" t="str">
        <f>IF(K399="","",VLOOKUP(A399,tabWorldPop,15,FALSE))</f>
        <v/>
      </c>
    </row>
    <row r="400">
      <c r="A400" s="3">
        <f>VLOOKUP(Life_expectancy.csv!A416,Base!$A$2:$B$235,2,FALSE)</f>
        <v>58</v>
      </c>
      <c r="B400" s="4">
        <v>2001.0</v>
      </c>
      <c r="C400" s="4">
        <f>VLOOKUP(VLOOKUP(A400,tabWorldPop,3,FALSE),Base!$D$2:$E$8,2,FALSE)</f>
        <v>3</v>
      </c>
      <c r="D400" s="4" t="s">
        <v>13</v>
      </c>
      <c r="E400" s="4" t="s">
        <v>965</v>
      </c>
      <c r="F400" s="4" t="s">
        <v>966</v>
      </c>
      <c r="G400" s="4" t="s">
        <v>967</v>
      </c>
      <c r="H400" s="4">
        <v>1.1944587E7</v>
      </c>
      <c r="I400" s="5">
        <v>45780.0</v>
      </c>
      <c r="J400" s="6" t="str">
        <f>IF(OR(B400=2000, B400=2010, B400=2015),VLOOKUP(A400,tabWorldPop,IF(B400=2000,8,IF(B400=2010,7,6)),FALSE),"")</f>
        <v/>
      </c>
      <c r="K400" s="6" t="str">
        <f>IF(J400="","", VLOOKUP(A400,tabWorldPop,12,FALSE))</f>
        <v/>
      </c>
      <c r="L400" s="6" t="str">
        <f>IF(K400="","",VLOOKUP(A400,tabWorldPop,13,FALSE))</f>
        <v/>
      </c>
      <c r="M400" s="6" t="str">
        <f>IF(K400="","",VLOOKUP(A400,tabWorldPop,14,FALSE))</f>
        <v/>
      </c>
      <c r="N400" s="6" t="str">
        <f>IF(K400="","",VLOOKUP(A400,tabWorldPop,15,FALSE))</f>
        <v/>
      </c>
    </row>
    <row r="401">
      <c r="A401" s="3">
        <f>VLOOKUP(Life_expectancy.csv!A417,Base!$A$2:$B$235,2,FALSE)</f>
        <v>58</v>
      </c>
      <c r="B401" s="4">
        <v>2000.0</v>
      </c>
      <c r="C401" s="4">
        <f>VLOOKUP(VLOOKUP(A401,tabWorldPop,3,FALSE),Base!$D$2:$E$8,2,FALSE)</f>
        <v>3</v>
      </c>
      <c r="D401" s="4" t="s">
        <v>13</v>
      </c>
      <c r="E401" s="4" t="s">
        <v>968</v>
      </c>
      <c r="F401" s="5">
        <v>45813.0</v>
      </c>
      <c r="G401" s="4" t="s">
        <v>969</v>
      </c>
      <c r="H401" s="4">
        <v>1167942.0</v>
      </c>
      <c r="I401" s="5">
        <v>45750.0</v>
      </c>
      <c r="J401" s="6">
        <f>IF(OR(B401=2000, B401=2010, B401=2015),VLOOKUP(A401,tabWorldPop,IF(B401=2000,8,IF(B401=2010,7,6)),FALSE),"")</f>
        <v>11882888</v>
      </c>
      <c r="K401" s="6">
        <f>IF(J401="","", VLOOKUP(A401,tabWorldPop,12,FALSE))</f>
        <v>272967</v>
      </c>
      <c r="L401" s="6" t="str">
        <f>IF(K401="","",VLOOKUP(A401,tabWorldPop,13,FALSE))</f>
        <v>83.0641</v>
      </c>
      <c r="M401" s="7">
        <f>IF(K401="","",VLOOKUP(A401,tabWorldPop,14,FALSE))</f>
        <v>-599361</v>
      </c>
      <c r="N401" s="6" t="str">
        <f>IF(K401="","",VLOOKUP(A401,tabWorldPop,15,FALSE))</f>
        <v>0.28</v>
      </c>
    </row>
    <row r="402">
      <c r="A402" s="3">
        <f>VLOOKUP(Life_expectancy.csv!A418,Base!$A$2:$B$235,2,FALSE)</f>
        <v>78</v>
      </c>
      <c r="B402" s="4">
        <v>2015.0</v>
      </c>
      <c r="C402" s="4">
        <f>VLOOKUP(VLOOKUP(A402,tabWorldPop,3,FALSE),Base!$D$2:$E$8,2,FALSE)</f>
        <v>3</v>
      </c>
      <c r="D402" s="4" t="s">
        <v>13</v>
      </c>
      <c r="E402" s="4">
        <v>0.0</v>
      </c>
      <c r="F402" s="10"/>
      <c r="G402" s="4" t="s">
        <v>970</v>
      </c>
      <c r="H402" s="4">
        <v>119927.0</v>
      </c>
      <c r="I402" s="5">
        <v>45818.0</v>
      </c>
      <c r="J402" s="6">
        <f>IF(OR(B402=2000, B402=2010, B402=2015),VLOOKUP(A402,tabWorldPop,IF(B402=2000,8,IF(B402=2010,7,6)),FALSE),"")</f>
        <v>10727148</v>
      </c>
      <c r="K402" s="6">
        <f>IF(J402="","", VLOOKUP(A402,tabWorldPop,12,FALSE))</f>
        <v>27834</v>
      </c>
      <c r="L402" s="6" t="str">
        <f>IF(K402="","",VLOOKUP(A402,tabWorldPop,13,FALSE))</f>
        <v>463.0874</v>
      </c>
      <c r="M402" s="6" t="str">
        <f>IF(K402="","",VLOOKUP(A402,tabWorldPop,14,FALSE))</f>
        <v>1.027</v>
      </c>
      <c r="N402" s="6" t="str">
        <f>IF(K402="","",VLOOKUP(A402,tabWorldPop,15,FALSE))</f>
        <v>0.16</v>
      </c>
    </row>
    <row r="403">
      <c r="A403" s="3">
        <f>VLOOKUP(Life_expectancy.csv!A419,Base!$A$2:$B$235,2,FALSE)</f>
        <v>78</v>
      </c>
      <c r="B403" s="4">
        <v>2014.0</v>
      </c>
      <c r="C403" s="4">
        <f>VLOOKUP(VLOOKUP(A403,tabWorldPop,3,FALSE),Base!$D$2:$E$8,2,FALSE)</f>
        <v>3</v>
      </c>
      <c r="D403" s="4" t="s">
        <v>13</v>
      </c>
      <c r="E403" s="4" t="s">
        <v>971</v>
      </c>
      <c r="F403" s="4" t="s">
        <v>972</v>
      </c>
      <c r="G403" s="4" t="s">
        <v>973</v>
      </c>
      <c r="H403" s="4">
        <v>989179.0</v>
      </c>
      <c r="I403" s="5">
        <v>45818.0</v>
      </c>
      <c r="J403" s="6" t="str">
        <f>IF(OR(B403=2000, B403=2010, B403=2015),VLOOKUP(A403,tabWorldPop,IF(B403=2000,8,IF(B403=2010,7,6)),FALSE),"")</f>
        <v/>
      </c>
      <c r="K403" s="6" t="str">
        <f>IF(J403="","", VLOOKUP(A403,tabWorldPop,12,FALSE))</f>
        <v/>
      </c>
      <c r="L403" s="6" t="str">
        <f>IF(K403="","",VLOOKUP(A403,tabWorldPop,13,FALSE))</f>
        <v/>
      </c>
      <c r="M403" s="6" t="str">
        <f>IF(K403="","",VLOOKUP(A403,tabWorldPop,14,FALSE))</f>
        <v/>
      </c>
      <c r="N403" s="6" t="str">
        <f>IF(K403="","",VLOOKUP(A403,tabWorldPop,15,FALSE))</f>
        <v/>
      </c>
    </row>
    <row r="404">
      <c r="A404" s="3">
        <f>VLOOKUP(Life_expectancy.csv!A420,Base!$A$2:$B$235,2,FALSE)</f>
        <v>78</v>
      </c>
      <c r="B404" s="4">
        <v>2013.0</v>
      </c>
      <c r="C404" s="4">
        <f>VLOOKUP(VLOOKUP(A404,tabWorldPop,3,FALSE),Base!$D$2:$E$8,2,FALSE)</f>
        <v>3</v>
      </c>
      <c r="D404" s="4" t="s">
        <v>13</v>
      </c>
      <c r="E404" s="4" t="s">
        <v>974</v>
      </c>
      <c r="F404" s="5">
        <v>45724.0</v>
      </c>
      <c r="G404" s="4" t="s">
        <v>975</v>
      </c>
      <c r="H404" s="4">
        <v>96186.0</v>
      </c>
      <c r="I404" s="5">
        <v>45787.0</v>
      </c>
      <c r="J404" s="6" t="str">
        <f>IF(OR(B404=2000, B404=2010, B404=2015),VLOOKUP(A404,tabWorldPop,IF(B404=2000,8,IF(B404=2010,7,6)),FALSE),"")</f>
        <v/>
      </c>
      <c r="K404" s="6" t="str">
        <f>IF(J404="","", VLOOKUP(A404,tabWorldPop,12,FALSE))</f>
        <v/>
      </c>
      <c r="L404" s="6" t="str">
        <f>IF(K404="","",VLOOKUP(A404,tabWorldPop,13,FALSE))</f>
        <v/>
      </c>
      <c r="M404" s="6" t="str">
        <f>IF(K404="","",VLOOKUP(A404,tabWorldPop,14,FALSE))</f>
        <v/>
      </c>
      <c r="N404" s="6" t="str">
        <f>IF(K404="","",VLOOKUP(A404,tabWorldPop,15,FALSE))</f>
        <v/>
      </c>
    </row>
    <row r="405">
      <c r="A405" s="3">
        <f>VLOOKUP(Life_expectancy.csv!A421,Base!$A$2:$B$235,2,FALSE)</f>
        <v>78</v>
      </c>
      <c r="B405" s="4">
        <v>2012.0</v>
      </c>
      <c r="C405" s="4">
        <f>VLOOKUP(VLOOKUP(A405,tabWorldPop,3,FALSE),Base!$D$2:$E$8,2,FALSE)</f>
        <v>3</v>
      </c>
      <c r="D405" s="4" t="s">
        <v>13</v>
      </c>
      <c r="E405" s="4" t="s">
        <v>976</v>
      </c>
      <c r="F405" s="4" t="s">
        <v>977</v>
      </c>
      <c r="G405" s="4" t="s">
        <v>978</v>
      </c>
      <c r="H405" s="4">
        <v>931971.0</v>
      </c>
      <c r="I405" s="5">
        <v>45726.0</v>
      </c>
      <c r="J405" s="6" t="str">
        <f>IF(OR(B405=2000, B405=2010, B405=2015),VLOOKUP(A405,tabWorldPop,IF(B405=2000,8,IF(B405=2010,7,6)),FALSE),"")</f>
        <v/>
      </c>
      <c r="K405" s="6" t="str">
        <f>IF(J405="","", VLOOKUP(A405,tabWorldPop,12,FALSE))</f>
        <v/>
      </c>
      <c r="L405" s="6" t="str">
        <f>IF(K405="","",VLOOKUP(A405,tabWorldPop,13,FALSE))</f>
        <v/>
      </c>
      <c r="M405" s="6" t="str">
        <f>IF(K405="","",VLOOKUP(A405,tabWorldPop,14,FALSE))</f>
        <v/>
      </c>
      <c r="N405" s="6" t="str">
        <f>IF(K405="","",VLOOKUP(A405,tabWorldPop,15,FALSE))</f>
        <v/>
      </c>
    </row>
    <row r="406">
      <c r="A406" s="3">
        <f>VLOOKUP(Life_expectancy.csv!A422,Base!$A$2:$B$235,2,FALSE)</f>
        <v>78</v>
      </c>
      <c r="B406" s="4">
        <v>2011.0</v>
      </c>
      <c r="C406" s="4">
        <f>VLOOKUP(VLOOKUP(A406,tabWorldPop,3,FALSE),Base!$D$2:$E$8,2,FALSE)</f>
        <v>3</v>
      </c>
      <c r="D406" s="4" t="s">
        <v>13</v>
      </c>
      <c r="E406" s="4" t="s">
        <v>979</v>
      </c>
      <c r="F406" s="4" t="s">
        <v>793</v>
      </c>
      <c r="G406" s="4" t="s">
        <v>980</v>
      </c>
      <c r="H406" s="4">
        <v>94358.0</v>
      </c>
      <c r="I406" s="5">
        <v>45909.0</v>
      </c>
      <c r="J406" s="6" t="str">
        <f>IF(OR(B406=2000, B406=2010, B406=2015),VLOOKUP(A406,tabWorldPop,IF(B406=2000,8,IF(B406=2010,7,6)),FALSE),"")</f>
        <v/>
      </c>
      <c r="K406" s="6" t="str">
        <f>IF(J406="","", VLOOKUP(A406,tabWorldPop,12,FALSE))</f>
        <v/>
      </c>
      <c r="L406" s="6" t="str">
        <f>IF(K406="","",VLOOKUP(A406,tabWorldPop,13,FALSE))</f>
        <v/>
      </c>
      <c r="M406" s="6" t="str">
        <f>IF(K406="","",VLOOKUP(A406,tabWorldPop,14,FALSE))</f>
        <v/>
      </c>
      <c r="N406" s="6" t="str">
        <f>IF(K406="","",VLOOKUP(A406,tabWorldPop,15,FALSE))</f>
        <v/>
      </c>
    </row>
    <row r="407">
      <c r="A407" s="3">
        <f>VLOOKUP(Life_expectancy.csv!A423,Base!$A$2:$B$235,2,FALSE)</f>
        <v>78</v>
      </c>
      <c r="B407" s="4">
        <v>2010.0</v>
      </c>
      <c r="C407" s="4">
        <f>VLOOKUP(VLOOKUP(A407,tabWorldPop,3,FALSE),Base!$D$2:$E$8,2,FALSE)</f>
        <v>3</v>
      </c>
      <c r="D407" s="4" t="s">
        <v>13</v>
      </c>
      <c r="E407" s="4" t="s">
        <v>981</v>
      </c>
      <c r="F407" s="4" t="s">
        <v>49</v>
      </c>
      <c r="G407" s="4" t="s">
        <v>982</v>
      </c>
      <c r="H407" s="4">
        <v>876693.0</v>
      </c>
      <c r="I407" s="5">
        <v>45725.0</v>
      </c>
      <c r="J407" s="6">
        <f>IF(OR(B407=2000, B407=2010, B407=2015),VLOOKUP(A407,tabWorldPop,IF(B407=2000,8,IF(B407=2010,7,6)),FALSE),"")</f>
        <v>9126605</v>
      </c>
      <c r="K407" s="6">
        <f>IF(J407="","", VLOOKUP(A407,tabWorldPop,12,FALSE))</f>
        <v>27834</v>
      </c>
      <c r="L407" s="6" t="str">
        <f>IF(K407="","",VLOOKUP(A407,tabWorldPop,13,FALSE))</f>
        <v>463.0874</v>
      </c>
      <c r="M407" s="6" t="str">
        <f>IF(K407="","",VLOOKUP(A407,tabWorldPop,14,FALSE))</f>
        <v>1.027</v>
      </c>
      <c r="N407" s="6" t="str">
        <f>IF(K407="","",VLOOKUP(A407,tabWorldPop,15,FALSE))</f>
        <v>0.16</v>
      </c>
    </row>
    <row r="408">
      <c r="A408" s="3">
        <f>VLOOKUP(Life_expectancy.csv!A424,Base!$A$2:$B$235,2,FALSE)</f>
        <v>78</v>
      </c>
      <c r="B408" s="4">
        <v>2009.0</v>
      </c>
      <c r="C408" s="4">
        <f>VLOOKUP(VLOOKUP(A408,tabWorldPop,3,FALSE),Base!$D$2:$E$8,2,FALSE)</f>
        <v>3</v>
      </c>
      <c r="D408" s="4" t="s">
        <v>13</v>
      </c>
      <c r="E408" s="4" t="s">
        <v>983</v>
      </c>
      <c r="F408" s="4" t="s">
        <v>984</v>
      </c>
      <c r="G408" s="4" t="s">
        <v>985</v>
      </c>
      <c r="H408" s="4">
        <v>848931.0</v>
      </c>
      <c r="I408" s="5">
        <v>45816.0</v>
      </c>
      <c r="J408" s="6" t="str">
        <f>IF(OR(B408=2000, B408=2010, B408=2015),VLOOKUP(A408,tabWorldPop,IF(B408=2000,8,IF(B408=2010,7,6)),FALSE),"")</f>
        <v/>
      </c>
      <c r="K408" s="6" t="str">
        <f>IF(J408="","", VLOOKUP(A408,tabWorldPop,12,FALSE))</f>
        <v/>
      </c>
      <c r="L408" s="6" t="str">
        <f>IF(K408="","",VLOOKUP(A408,tabWorldPop,13,FALSE))</f>
        <v/>
      </c>
      <c r="M408" s="6" t="str">
        <f>IF(K408="","",VLOOKUP(A408,tabWorldPop,14,FALSE))</f>
        <v/>
      </c>
      <c r="N408" s="6" t="str">
        <f>IF(K408="","",VLOOKUP(A408,tabWorldPop,15,FALSE))</f>
        <v/>
      </c>
    </row>
    <row r="409">
      <c r="A409" s="3">
        <f>VLOOKUP(Life_expectancy.csv!A425,Base!$A$2:$B$235,2,FALSE)</f>
        <v>78</v>
      </c>
      <c r="B409" s="4">
        <v>2008.0</v>
      </c>
      <c r="C409" s="4">
        <f>VLOOKUP(VLOOKUP(A409,tabWorldPop,3,FALSE),Base!$D$2:$E$8,2,FALSE)</f>
        <v>3</v>
      </c>
      <c r="D409" s="4" t="s">
        <v>13</v>
      </c>
      <c r="E409" s="4" t="s">
        <v>986</v>
      </c>
      <c r="F409" s="4" t="s">
        <v>418</v>
      </c>
      <c r="G409" s="4" t="s">
        <v>987</v>
      </c>
      <c r="H409" s="4">
        <v>8212264.0</v>
      </c>
      <c r="I409" s="5">
        <v>45907.0</v>
      </c>
      <c r="J409" s="6" t="str">
        <f>IF(OR(B409=2000, B409=2010, B409=2015),VLOOKUP(A409,tabWorldPop,IF(B409=2000,8,IF(B409=2010,7,6)),FALSE),"")</f>
        <v/>
      </c>
      <c r="K409" s="6" t="str">
        <f>IF(J409="","", VLOOKUP(A409,tabWorldPop,12,FALSE))</f>
        <v/>
      </c>
      <c r="L409" s="6" t="str">
        <f>IF(K409="","",VLOOKUP(A409,tabWorldPop,13,FALSE))</f>
        <v/>
      </c>
      <c r="M409" s="6" t="str">
        <f>IF(K409="","",VLOOKUP(A409,tabWorldPop,14,FALSE))</f>
        <v/>
      </c>
      <c r="N409" s="6" t="str">
        <f>IF(K409="","",VLOOKUP(A409,tabWorldPop,15,FALSE))</f>
        <v/>
      </c>
    </row>
    <row r="410">
      <c r="A410" s="3">
        <f>VLOOKUP(Life_expectancy.csv!A426,Base!$A$2:$B$235,2,FALSE)</f>
        <v>78</v>
      </c>
      <c r="B410" s="4">
        <v>2007.0</v>
      </c>
      <c r="C410" s="4">
        <f>VLOOKUP(VLOOKUP(A410,tabWorldPop,3,FALSE),Base!$D$2:$E$8,2,FALSE)</f>
        <v>3</v>
      </c>
      <c r="D410" s="4" t="s">
        <v>13</v>
      </c>
      <c r="E410" s="4" t="s">
        <v>988</v>
      </c>
      <c r="F410" s="5">
        <v>45717.0</v>
      </c>
      <c r="G410" s="4" t="s">
        <v>989</v>
      </c>
      <c r="H410" s="4">
        <v>7939573.0</v>
      </c>
      <c r="I410" s="5">
        <v>45695.0</v>
      </c>
      <c r="J410" s="6" t="str">
        <f>IF(OR(B410=2000, B410=2010, B410=2015),VLOOKUP(A410,tabWorldPop,IF(B410=2000,8,IF(B410=2010,7,6)),FALSE),"")</f>
        <v/>
      </c>
      <c r="K410" s="6" t="str">
        <f>IF(J410="","", VLOOKUP(A410,tabWorldPop,12,FALSE))</f>
        <v/>
      </c>
      <c r="L410" s="6" t="str">
        <f>IF(K410="","",VLOOKUP(A410,tabWorldPop,13,FALSE))</f>
        <v/>
      </c>
      <c r="M410" s="6" t="str">
        <f>IF(K410="","",VLOOKUP(A410,tabWorldPop,14,FALSE))</f>
        <v/>
      </c>
      <c r="N410" s="6" t="str">
        <f>IF(K410="","",VLOOKUP(A410,tabWorldPop,15,FALSE))</f>
        <v/>
      </c>
    </row>
    <row r="411">
      <c r="A411" s="3">
        <f>VLOOKUP(Life_expectancy.csv!A427,Base!$A$2:$B$235,2,FALSE)</f>
        <v>78</v>
      </c>
      <c r="B411" s="4">
        <v>2006.0</v>
      </c>
      <c r="C411" s="4">
        <f>VLOOKUP(VLOOKUP(A411,tabWorldPop,3,FALSE),Base!$D$2:$E$8,2,FALSE)</f>
        <v>3</v>
      </c>
      <c r="D411" s="4" t="s">
        <v>13</v>
      </c>
      <c r="E411" s="4" t="s">
        <v>990</v>
      </c>
      <c r="F411" s="4" t="s">
        <v>991</v>
      </c>
      <c r="G411" s="4" t="s">
        <v>992</v>
      </c>
      <c r="H411" s="4">
        <v>7675338.0</v>
      </c>
      <c r="I411" s="5">
        <v>45905.0</v>
      </c>
      <c r="J411" s="6" t="str">
        <f>IF(OR(B411=2000, B411=2010, B411=2015),VLOOKUP(A411,tabWorldPop,IF(B411=2000,8,IF(B411=2010,7,6)),FALSE),"")</f>
        <v/>
      </c>
      <c r="K411" s="6" t="str">
        <f>IF(J411="","", VLOOKUP(A411,tabWorldPop,12,FALSE))</f>
        <v/>
      </c>
      <c r="L411" s="6" t="str">
        <f>IF(K411="","",VLOOKUP(A411,tabWorldPop,13,FALSE))</f>
        <v/>
      </c>
      <c r="M411" s="6" t="str">
        <f>IF(K411="","",VLOOKUP(A411,tabWorldPop,14,FALSE))</f>
        <v/>
      </c>
      <c r="N411" s="6" t="str">
        <f>IF(K411="","",VLOOKUP(A411,tabWorldPop,15,FALSE))</f>
        <v/>
      </c>
    </row>
    <row r="412">
      <c r="A412" s="3">
        <f>VLOOKUP(Life_expectancy.csv!A428,Base!$A$2:$B$235,2,FALSE)</f>
        <v>78</v>
      </c>
      <c r="B412" s="4">
        <v>2005.0</v>
      </c>
      <c r="C412" s="4">
        <f>VLOOKUP(VLOOKUP(A412,tabWorldPop,3,FALSE),Base!$D$2:$E$8,2,FALSE)</f>
        <v>3</v>
      </c>
      <c r="D412" s="4" t="s">
        <v>13</v>
      </c>
      <c r="E412" s="4" t="s">
        <v>993</v>
      </c>
      <c r="F412" s="4" t="s">
        <v>994</v>
      </c>
      <c r="G412" s="4" t="s">
        <v>995</v>
      </c>
      <c r="H412" s="4">
        <v>7423289.0</v>
      </c>
      <c r="I412" s="5">
        <v>45813.0</v>
      </c>
      <c r="J412" s="6" t="str">
        <f>IF(OR(B412=2000, B412=2010, B412=2015),VLOOKUP(A412,tabWorldPop,IF(B412=2000,8,IF(B412=2010,7,6)),FALSE),"")</f>
        <v/>
      </c>
      <c r="K412" s="6" t="str">
        <f>IF(J412="","", VLOOKUP(A412,tabWorldPop,12,FALSE))</f>
        <v/>
      </c>
      <c r="L412" s="6" t="str">
        <f>IF(K412="","",VLOOKUP(A412,tabWorldPop,13,FALSE))</f>
        <v/>
      </c>
      <c r="M412" s="6" t="str">
        <f>IF(K412="","",VLOOKUP(A412,tabWorldPop,14,FALSE))</f>
        <v/>
      </c>
      <c r="N412" s="6" t="str">
        <f>IF(K412="","",VLOOKUP(A412,tabWorldPop,15,FALSE))</f>
        <v/>
      </c>
    </row>
    <row r="413">
      <c r="A413" s="3">
        <f>VLOOKUP(Life_expectancy.csv!A429,Base!$A$2:$B$235,2,FALSE)</f>
        <v>78</v>
      </c>
      <c r="B413" s="4">
        <v>2004.0</v>
      </c>
      <c r="C413" s="4">
        <f>VLOOKUP(VLOOKUP(A413,tabWorldPop,3,FALSE),Base!$D$2:$E$8,2,FALSE)</f>
        <v>3</v>
      </c>
      <c r="D413" s="4" t="s">
        <v>13</v>
      </c>
      <c r="E413" s="4" t="s">
        <v>996</v>
      </c>
      <c r="F413" s="5">
        <v>45664.0</v>
      </c>
      <c r="G413" s="4" t="s">
        <v>997</v>
      </c>
      <c r="H413" s="4">
        <v>7182451.0</v>
      </c>
      <c r="I413" s="5">
        <v>45693.0</v>
      </c>
      <c r="J413" s="6" t="str">
        <f>IF(OR(B413=2000, B413=2010, B413=2015),VLOOKUP(A413,tabWorldPop,IF(B413=2000,8,IF(B413=2010,7,6)),FALSE),"")</f>
        <v/>
      </c>
      <c r="K413" s="6" t="str">
        <f>IF(J413="","", VLOOKUP(A413,tabWorldPop,12,FALSE))</f>
        <v/>
      </c>
      <c r="L413" s="6" t="str">
        <f>IF(K413="","",VLOOKUP(A413,tabWorldPop,13,FALSE))</f>
        <v/>
      </c>
      <c r="M413" s="6" t="str">
        <f>IF(K413="","",VLOOKUP(A413,tabWorldPop,14,FALSE))</f>
        <v/>
      </c>
      <c r="N413" s="6" t="str">
        <f>IF(K413="","",VLOOKUP(A413,tabWorldPop,15,FALSE))</f>
        <v/>
      </c>
    </row>
    <row r="414">
      <c r="A414" s="3">
        <f>VLOOKUP(Life_expectancy.csv!A430,Base!$A$2:$B$235,2,FALSE)</f>
        <v>78</v>
      </c>
      <c r="B414" s="4">
        <v>2003.0</v>
      </c>
      <c r="C414" s="4">
        <f>VLOOKUP(VLOOKUP(A414,tabWorldPop,3,FALSE),Base!$D$2:$E$8,2,FALSE)</f>
        <v>3</v>
      </c>
      <c r="D414" s="4" t="s">
        <v>13</v>
      </c>
      <c r="E414" s="4" t="s">
        <v>998</v>
      </c>
      <c r="F414" s="4" t="s">
        <v>299</v>
      </c>
      <c r="G414" s="4" t="s">
        <v>999</v>
      </c>
      <c r="H414" s="4">
        <v>6953113.0</v>
      </c>
      <c r="I414" s="5">
        <v>45842.0</v>
      </c>
      <c r="J414" s="6" t="str">
        <f>IF(OR(B414=2000, B414=2010, B414=2015),VLOOKUP(A414,tabWorldPop,IF(B414=2000,8,IF(B414=2010,7,6)),FALSE),"")</f>
        <v/>
      </c>
      <c r="K414" s="6" t="str">
        <f>IF(J414="","", VLOOKUP(A414,tabWorldPop,12,FALSE))</f>
        <v/>
      </c>
      <c r="L414" s="6" t="str">
        <f>IF(K414="","",VLOOKUP(A414,tabWorldPop,13,FALSE))</f>
        <v/>
      </c>
      <c r="M414" s="6" t="str">
        <f>IF(K414="","",VLOOKUP(A414,tabWorldPop,14,FALSE))</f>
        <v/>
      </c>
      <c r="N414" s="6" t="str">
        <f>IF(K414="","",VLOOKUP(A414,tabWorldPop,15,FALSE))</f>
        <v/>
      </c>
    </row>
    <row r="415">
      <c r="A415" s="3">
        <f>VLOOKUP(Life_expectancy.csv!A431,Base!$A$2:$B$235,2,FALSE)</f>
        <v>78</v>
      </c>
      <c r="B415" s="4">
        <v>2002.0</v>
      </c>
      <c r="C415" s="4">
        <f>VLOOKUP(VLOOKUP(A415,tabWorldPop,3,FALSE),Base!$D$2:$E$8,2,FALSE)</f>
        <v>3</v>
      </c>
      <c r="D415" s="4" t="s">
        <v>13</v>
      </c>
      <c r="E415" s="4" t="s">
        <v>1000</v>
      </c>
      <c r="F415" s="4" t="s">
        <v>440</v>
      </c>
      <c r="G415" s="4" t="s">
        <v>1001</v>
      </c>
      <c r="H415" s="4">
        <v>6741569.0</v>
      </c>
      <c r="I415" s="5">
        <v>45751.0</v>
      </c>
      <c r="J415" s="6" t="str">
        <f>IF(OR(B415=2000, B415=2010, B415=2015),VLOOKUP(A415,tabWorldPop,IF(B415=2000,8,IF(B415=2010,7,6)),FALSE),"")</f>
        <v/>
      </c>
      <c r="K415" s="6" t="str">
        <f>IF(J415="","", VLOOKUP(A415,tabWorldPop,12,FALSE))</f>
        <v/>
      </c>
      <c r="L415" s="6" t="str">
        <f>IF(K415="","",VLOOKUP(A415,tabWorldPop,13,FALSE))</f>
        <v/>
      </c>
      <c r="M415" s="6" t="str">
        <f>IF(K415="","",VLOOKUP(A415,tabWorldPop,14,FALSE))</f>
        <v/>
      </c>
      <c r="N415" s="6" t="str">
        <f>IF(K415="","",VLOOKUP(A415,tabWorldPop,15,FALSE))</f>
        <v/>
      </c>
    </row>
    <row r="416">
      <c r="A416" s="3">
        <f>VLOOKUP(Life_expectancy.csv!A432,Base!$A$2:$B$235,2,FALSE)</f>
        <v>78</v>
      </c>
      <c r="B416" s="4">
        <v>2001.0</v>
      </c>
      <c r="C416" s="4">
        <f>VLOOKUP(VLOOKUP(A416,tabWorldPop,3,FALSE),Base!$D$2:$E$8,2,FALSE)</f>
        <v>3</v>
      </c>
      <c r="D416" s="4" t="s">
        <v>13</v>
      </c>
      <c r="E416" s="4" t="s">
        <v>1002</v>
      </c>
      <c r="F416" s="4" t="s">
        <v>767</v>
      </c>
      <c r="G416" s="4" t="s">
        <v>1003</v>
      </c>
      <c r="H416" s="4">
        <v>6555829.0</v>
      </c>
      <c r="I416" s="5">
        <v>45781.0</v>
      </c>
      <c r="J416" s="6" t="str">
        <f>IF(OR(B416=2000, B416=2010, B416=2015),VLOOKUP(A416,tabWorldPop,IF(B416=2000,8,IF(B416=2010,7,6)),FALSE),"")</f>
        <v/>
      </c>
      <c r="K416" s="6" t="str">
        <f>IF(J416="","", VLOOKUP(A416,tabWorldPop,12,FALSE))</f>
        <v/>
      </c>
      <c r="L416" s="6" t="str">
        <f>IF(K416="","",VLOOKUP(A416,tabWorldPop,13,FALSE))</f>
        <v/>
      </c>
      <c r="M416" s="6" t="str">
        <f>IF(K416="","",VLOOKUP(A416,tabWorldPop,14,FALSE))</f>
        <v/>
      </c>
      <c r="N416" s="6" t="str">
        <f>IF(K416="","",VLOOKUP(A416,tabWorldPop,15,FALSE))</f>
        <v/>
      </c>
    </row>
    <row r="417">
      <c r="A417" s="3">
        <f>VLOOKUP(Life_expectancy.csv!A433,Base!$A$2:$B$235,2,FALSE)</f>
        <v>78</v>
      </c>
      <c r="B417" s="4">
        <v>2000.0</v>
      </c>
      <c r="C417" s="4">
        <f>VLOOKUP(VLOOKUP(A417,tabWorldPop,3,FALSE),Base!$D$2:$E$8,2,FALSE)</f>
        <v>3</v>
      </c>
      <c r="D417" s="4" t="s">
        <v>13</v>
      </c>
      <c r="E417" s="4" t="s">
        <v>1004</v>
      </c>
      <c r="F417" s="4" t="s">
        <v>444</v>
      </c>
      <c r="G417" s="4" t="s">
        <v>1005</v>
      </c>
      <c r="H417" s="4">
        <v>6476.0</v>
      </c>
      <c r="I417" s="5">
        <v>45781.0</v>
      </c>
      <c r="J417" s="6">
        <f>IF(OR(B417=2000, B417=2010, B417=2015),VLOOKUP(A417,tabWorldPop,IF(B417=2000,8,IF(B417=2010,7,6)),FALSE),"")</f>
        <v>6307659</v>
      </c>
      <c r="K417" s="6">
        <f>IF(J417="","", VLOOKUP(A417,tabWorldPop,12,FALSE))</f>
        <v>27834</v>
      </c>
      <c r="L417" s="6" t="str">
        <f>IF(K417="","",VLOOKUP(A417,tabWorldPop,13,FALSE))</f>
        <v>463.0874</v>
      </c>
      <c r="M417" s="6" t="str">
        <f>IF(K417="","",VLOOKUP(A417,tabWorldPop,14,FALSE))</f>
        <v>1.027</v>
      </c>
      <c r="N417" s="6" t="str">
        <f>IF(K417="","",VLOOKUP(A417,tabWorldPop,15,FALSE))</f>
        <v>0.16</v>
      </c>
    </row>
    <row r="418">
      <c r="A418" s="3">
        <f>VLOOKUP(Life_expectancy.csv!A434,Base!$A$2:$B$235,2,FALSE)</f>
        <v>52</v>
      </c>
      <c r="B418" s="4">
        <v>2015.0</v>
      </c>
      <c r="C418" s="4">
        <f>VLOOKUP(VLOOKUP(A418,tabWorldPop,3,FALSE),Base!$D$2:$E$8,2,FALSE)</f>
        <v>3</v>
      </c>
      <c r="D418" s="4" t="s">
        <v>13</v>
      </c>
      <c r="E418" s="4">
        <v>0.0</v>
      </c>
      <c r="F418" s="10"/>
      <c r="G418" s="10"/>
      <c r="H418" s="10"/>
      <c r="I418" s="10"/>
      <c r="J418" s="6">
        <f>IF(OR(B418=2000, B418=2010, B418=2015),VLOOKUP(A418,tabWorldPop,IF(B418=2000,8,IF(B418=2010,7,6)),FALSE),"")</f>
        <v>23596741</v>
      </c>
      <c r="K418" s="6">
        <f>IF(J418="","", VLOOKUP(A418,tabWorldPop,12,FALSE))</f>
        <v>322463</v>
      </c>
      <c r="L418" s="6" t="str">
        <f>IF(K418="","",VLOOKUP(A418,tabWorldPop,13,FALSE))</f>
        <v>87.3295</v>
      </c>
      <c r="M418" s="7">
        <f>IF(K418="","",VLOOKUP(A418,tabWorldPop,14,FALSE))</f>
        <v>-603379</v>
      </c>
      <c r="N418" s="6" t="str">
        <f>IF(K418="","",VLOOKUP(A418,tabWorldPop,15,FALSE))</f>
        <v>0.35</v>
      </c>
    </row>
    <row r="419">
      <c r="A419" s="3">
        <f>VLOOKUP(Life_expectancy.csv!A435,Base!$A$2:$B$235,2,FALSE)</f>
        <v>52</v>
      </c>
      <c r="B419" s="4">
        <v>2014.0</v>
      </c>
      <c r="C419" s="4">
        <f>VLOOKUP(VLOOKUP(A419,tabWorldPop,3,FALSE),Base!$D$2:$E$8,2,FALSE)</f>
        <v>3</v>
      </c>
      <c r="D419" s="4" t="s">
        <v>13</v>
      </c>
      <c r="E419" s="4">
        <v>0.0</v>
      </c>
      <c r="F419" s="4" t="s">
        <v>1006</v>
      </c>
      <c r="G419" s="10"/>
      <c r="H419" s="10"/>
      <c r="I419" s="10"/>
      <c r="J419" s="6" t="str">
        <f>IF(OR(B419=2000, B419=2010, B419=2015),VLOOKUP(A419,tabWorldPop,IF(B419=2000,8,IF(B419=2010,7,6)),FALSE),"")</f>
        <v/>
      </c>
      <c r="K419" s="6" t="str">
        <f>IF(J419="","", VLOOKUP(A419,tabWorldPop,12,FALSE))</f>
        <v/>
      </c>
      <c r="L419" s="6" t="str">
        <f>IF(K419="","",VLOOKUP(A419,tabWorldPop,13,FALSE))</f>
        <v/>
      </c>
      <c r="M419" s="6" t="str">
        <f>IF(K419="","",VLOOKUP(A419,tabWorldPop,14,FALSE))</f>
        <v/>
      </c>
      <c r="N419" s="6" t="str">
        <f>IF(K419="","",VLOOKUP(A419,tabWorldPop,15,FALSE))</f>
        <v/>
      </c>
    </row>
    <row r="420">
      <c r="A420" s="3">
        <f>VLOOKUP(Life_expectancy.csv!A436,Base!$A$2:$B$235,2,FALSE)</f>
        <v>52</v>
      </c>
      <c r="B420" s="4">
        <v>2013.0</v>
      </c>
      <c r="C420" s="4">
        <f>VLOOKUP(VLOOKUP(A420,tabWorldPop,3,FALSE),Base!$D$2:$E$8,2,FALSE)</f>
        <v>3</v>
      </c>
      <c r="D420" s="4" t="s">
        <v>13</v>
      </c>
      <c r="E420" s="4">
        <v>0.0</v>
      </c>
      <c r="F420" s="4" t="s">
        <v>662</v>
      </c>
      <c r="G420" s="10"/>
      <c r="H420" s="10"/>
      <c r="I420" s="10"/>
      <c r="J420" s="6" t="str">
        <f>IF(OR(B420=2000, B420=2010, B420=2015),VLOOKUP(A420,tabWorldPop,IF(B420=2000,8,IF(B420=2010,7,6)),FALSE),"")</f>
        <v/>
      </c>
      <c r="K420" s="6" t="str">
        <f>IF(J420="","", VLOOKUP(A420,tabWorldPop,12,FALSE))</f>
        <v/>
      </c>
      <c r="L420" s="6" t="str">
        <f>IF(K420="","",VLOOKUP(A420,tabWorldPop,13,FALSE))</f>
        <v/>
      </c>
      <c r="M420" s="6" t="str">
        <f>IF(K420="","",VLOOKUP(A420,tabWorldPop,14,FALSE))</f>
        <v/>
      </c>
      <c r="N420" s="6" t="str">
        <f>IF(K420="","",VLOOKUP(A420,tabWorldPop,15,FALSE))</f>
        <v/>
      </c>
    </row>
    <row r="421">
      <c r="A421" s="3">
        <f>VLOOKUP(Life_expectancy.csv!A437,Base!$A$2:$B$235,2,FALSE)</f>
        <v>52</v>
      </c>
      <c r="B421" s="4">
        <v>2012.0</v>
      </c>
      <c r="C421" s="4">
        <f>VLOOKUP(VLOOKUP(A421,tabWorldPop,3,FALSE),Base!$D$2:$E$8,2,FALSE)</f>
        <v>3</v>
      </c>
      <c r="D421" s="4" t="s">
        <v>13</v>
      </c>
      <c r="E421" s="4">
        <v>0.0</v>
      </c>
      <c r="F421" s="4" t="s">
        <v>108</v>
      </c>
      <c r="G421" s="10"/>
      <c r="H421" s="10"/>
      <c r="I421" s="10"/>
      <c r="J421" s="6" t="str">
        <f>IF(OR(B421=2000, B421=2010, B421=2015),VLOOKUP(A421,tabWorldPop,IF(B421=2000,8,IF(B421=2010,7,6)),FALSE),"")</f>
        <v/>
      </c>
      <c r="K421" s="6" t="str">
        <f>IF(J421="","", VLOOKUP(A421,tabWorldPop,12,FALSE))</f>
        <v/>
      </c>
      <c r="L421" s="6" t="str">
        <f>IF(K421="","",VLOOKUP(A421,tabWorldPop,13,FALSE))</f>
        <v/>
      </c>
      <c r="M421" s="6" t="str">
        <f>IF(K421="","",VLOOKUP(A421,tabWorldPop,14,FALSE))</f>
        <v/>
      </c>
      <c r="N421" s="6" t="str">
        <f>IF(K421="","",VLOOKUP(A421,tabWorldPop,15,FALSE))</f>
        <v/>
      </c>
    </row>
    <row r="422">
      <c r="A422" s="3">
        <f>VLOOKUP(Life_expectancy.csv!A438,Base!$A$2:$B$235,2,FALSE)</f>
        <v>52</v>
      </c>
      <c r="B422" s="4">
        <v>2011.0</v>
      </c>
      <c r="C422" s="4">
        <f>VLOOKUP(VLOOKUP(A422,tabWorldPop,3,FALSE),Base!$D$2:$E$8,2,FALSE)</f>
        <v>3</v>
      </c>
      <c r="D422" s="4" t="s">
        <v>13</v>
      </c>
      <c r="E422" s="4">
        <v>0.0</v>
      </c>
      <c r="F422" s="4" t="s">
        <v>1007</v>
      </c>
      <c r="G422" s="10"/>
      <c r="H422" s="10"/>
      <c r="I422" s="10"/>
      <c r="J422" s="6" t="str">
        <f>IF(OR(B422=2000, B422=2010, B422=2015),VLOOKUP(A422,tabWorldPop,IF(B422=2000,8,IF(B422=2010,7,6)),FALSE),"")</f>
        <v/>
      </c>
      <c r="K422" s="6" t="str">
        <f>IF(J422="","", VLOOKUP(A422,tabWorldPop,12,FALSE))</f>
        <v/>
      </c>
      <c r="L422" s="6" t="str">
        <f>IF(K422="","",VLOOKUP(A422,tabWorldPop,13,FALSE))</f>
        <v/>
      </c>
      <c r="M422" s="6" t="str">
        <f>IF(K422="","",VLOOKUP(A422,tabWorldPop,14,FALSE))</f>
        <v/>
      </c>
      <c r="N422" s="6" t="str">
        <f>IF(K422="","",VLOOKUP(A422,tabWorldPop,15,FALSE))</f>
        <v/>
      </c>
    </row>
    <row r="423">
      <c r="A423" s="3">
        <f>VLOOKUP(Life_expectancy.csv!A439,Base!$A$2:$B$235,2,FALSE)</f>
        <v>52</v>
      </c>
      <c r="B423" s="4">
        <v>2010.0</v>
      </c>
      <c r="C423" s="4">
        <f>VLOOKUP(VLOOKUP(A423,tabWorldPop,3,FALSE),Base!$D$2:$E$8,2,FALSE)</f>
        <v>3</v>
      </c>
      <c r="D423" s="4" t="s">
        <v>13</v>
      </c>
      <c r="E423" s="4">
        <v>0.0</v>
      </c>
      <c r="F423" s="4" t="s">
        <v>1008</v>
      </c>
      <c r="G423" s="10"/>
      <c r="H423" s="10"/>
      <c r="I423" s="10"/>
      <c r="J423" s="6">
        <f>IF(OR(B423=2000, B423=2010, B423=2015),VLOOKUP(A423,tabWorldPop,IF(B423=2000,8,IF(B423=2010,7,6)),FALSE),"")</f>
        <v>21120042</v>
      </c>
      <c r="K423" s="6">
        <f>IF(J423="","", VLOOKUP(A423,tabWorldPop,12,FALSE))</f>
        <v>322463</v>
      </c>
      <c r="L423" s="6" t="str">
        <f>IF(K423="","",VLOOKUP(A423,tabWorldPop,13,FALSE))</f>
        <v>87.3295</v>
      </c>
      <c r="M423" s="7">
        <f>IF(K423="","",VLOOKUP(A423,tabWorldPop,14,FALSE))</f>
        <v>-603379</v>
      </c>
      <c r="N423" s="6" t="str">
        <f>IF(K423="","",VLOOKUP(A423,tabWorldPop,15,FALSE))</f>
        <v>0.35</v>
      </c>
    </row>
    <row r="424">
      <c r="A424" s="3">
        <f>VLOOKUP(Life_expectancy.csv!A440,Base!$A$2:$B$235,2,FALSE)</f>
        <v>52</v>
      </c>
      <c r="B424" s="4">
        <v>2009.0</v>
      </c>
      <c r="C424" s="4">
        <f>VLOOKUP(VLOOKUP(A424,tabWorldPop,3,FALSE),Base!$D$2:$E$8,2,FALSE)</f>
        <v>3</v>
      </c>
      <c r="D424" s="4" t="s">
        <v>13</v>
      </c>
      <c r="E424" s="4">
        <v>0.0</v>
      </c>
      <c r="F424" s="4" t="s">
        <v>915</v>
      </c>
      <c r="G424" s="10"/>
      <c r="H424" s="10"/>
      <c r="I424" s="10"/>
      <c r="J424" s="6" t="str">
        <f>IF(OR(B424=2000, B424=2010, B424=2015),VLOOKUP(A424,tabWorldPop,IF(B424=2000,8,IF(B424=2010,7,6)),FALSE),"")</f>
        <v/>
      </c>
      <c r="K424" s="6" t="str">
        <f>IF(J424="","", VLOOKUP(A424,tabWorldPop,12,FALSE))</f>
        <v/>
      </c>
      <c r="L424" s="6" t="str">
        <f>IF(K424="","",VLOOKUP(A424,tabWorldPop,13,FALSE))</f>
        <v/>
      </c>
      <c r="M424" s="6" t="str">
        <f>IF(K424="","",VLOOKUP(A424,tabWorldPop,14,FALSE))</f>
        <v/>
      </c>
      <c r="N424" s="6" t="str">
        <f>IF(K424="","",VLOOKUP(A424,tabWorldPop,15,FALSE))</f>
        <v/>
      </c>
    </row>
    <row r="425">
      <c r="A425" s="3">
        <f>VLOOKUP(Life_expectancy.csv!A441,Base!$A$2:$B$235,2,FALSE)</f>
        <v>52</v>
      </c>
      <c r="B425" s="4">
        <v>2008.0</v>
      </c>
      <c r="C425" s="4">
        <f>VLOOKUP(VLOOKUP(A425,tabWorldPop,3,FALSE),Base!$D$2:$E$8,2,FALSE)</f>
        <v>3</v>
      </c>
      <c r="D425" s="4" t="s">
        <v>13</v>
      </c>
      <c r="E425" s="4">
        <v>0.0</v>
      </c>
      <c r="F425" s="4" t="s">
        <v>538</v>
      </c>
      <c r="G425" s="10"/>
      <c r="H425" s="10"/>
      <c r="I425" s="10"/>
      <c r="J425" s="6" t="str">
        <f>IF(OR(B425=2000, B425=2010, B425=2015),VLOOKUP(A425,tabWorldPop,IF(B425=2000,8,IF(B425=2010,7,6)),FALSE),"")</f>
        <v/>
      </c>
      <c r="K425" s="6" t="str">
        <f>IF(J425="","", VLOOKUP(A425,tabWorldPop,12,FALSE))</f>
        <v/>
      </c>
      <c r="L425" s="6" t="str">
        <f>IF(K425="","",VLOOKUP(A425,tabWorldPop,13,FALSE))</f>
        <v/>
      </c>
      <c r="M425" s="6" t="str">
        <f>IF(K425="","",VLOOKUP(A425,tabWorldPop,14,FALSE))</f>
        <v/>
      </c>
      <c r="N425" s="6" t="str">
        <f>IF(K425="","",VLOOKUP(A425,tabWorldPop,15,FALSE))</f>
        <v/>
      </c>
    </row>
    <row r="426">
      <c r="A426" s="3">
        <f>VLOOKUP(Life_expectancy.csv!A442,Base!$A$2:$B$235,2,FALSE)</f>
        <v>52</v>
      </c>
      <c r="B426" s="4">
        <v>2007.0</v>
      </c>
      <c r="C426" s="4">
        <f>VLOOKUP(VLOOKUP(A426,tabWorldPop,3,FALSE),Base!$D$2:$E$8,2,FALSE)</f>
        <v>3</v>
      </c>
      <c r="D426" s="4" t="s">
        <v>13</v>
      </c>
      <c r="E426" s="4">
        <v>0.0</v>
      </c>
      <c r="F426" s="4" t="s">
        <v>1009</v>
      </c>
      <c r="G426" s="10"/>
      <c r="H426" s="10"/>
      <c r="I426" s="10"/>
      <c r="J426" s="6" t="str">
        <f>IF(OR(B426=2000, B426=2010, B426=2015),VLOOKUP(A426,tabWorldPop,IF(B426=2000,8,IF(B426=2010,7,6)),FALSE),"")</f>
        <v/>
      </c>
      <c r="K426" s="6" t="str">
        <f>IF(J426="","", VLOOKUP(A426,tabWorldPop,12,FALSE))</f>
        <v/>
      </c>
      <c r="L426" s="6" t="str">
        <f>IF(K426="","",VLOOKUP(A426,tabWorldPop,13,FALSE))</f>
        <v/>
      </c>
      <c r="M426" s="6" t="str">
        <f>IF(K426="","",VLOOKUP(A426,tabWorldPop,14,FALSE))</f>
        <v/>
      </c>
      <c r="N426" s="6" t="str">
        <f>IF(K426="","",VLOOKUP(A426,tabWorldPop,15,FALSE))</f>
        <v/>
      </c>
    </row>
    <row r="427">
      <c r="A427" s="3">
        <f>VLOOKUP(Life_expectancy.csv!A443,Base!$A$2:$B$235,2,FALSE)</f>
        <v>52</v>
      </c>
      <c r="B427" s="4">
        <v>2006.0</v>
      </c>
      <c r="C427" s="4">
        <f>VLOOKUP(VLOOKUP(A427,tabWorldPop,3,FALSE),Base!$D$2:$E$8,2,FALSE)</f>
        <v>3</v>
      </c>
      <c r="D427" s="4" t="s">
        <v>13</v>
      </c>
      <c r="E427" s="4">
        <v>0.0</v>
      </c>
      <c r="F427" s="4" t="s">
        <v>79</v>
      </c>
      <c r="G427" s="10"/>
      <c r="H427" s="10"/>
      <c r="I427" s="10"/>
      <c r="J427" s="6" t="str">
        <f>IF(OR(B427=2000, B427=2010, B427=2015),VLOOKUP(A427,tabWorldPop,IF(B427=2000,8,IF(B427=2010,7,6)),FALSE),"")</f>
        <v/>
      </c>
      <c r="K427" s="6" t="str">
        <f>IF(J427="","", VLOOKUP(A427,tabWorldPop,12,FALSE))</f>
        <v/>
      </c>
      <c r="L427" s="6" t="str">
        <f>IF(K427="","",VLOOKUP(A427,tabWorldPop,13,FALSE))</f>
        <v/>
      </c>
      <c r="M427" s="6" t="str">
        <f>IF(K427="","",VLOOKUP(A427,tabWorldPop,14,FALSE))</f>
        <v/>
      </c>
      <c r="N427" s="6" t="str">
        <f>IF(K427="","",VLOOKUP(A427,tabWorldPop,15,FALSE))</f>
        <v/>
      </c>
    </row>
    <row r="428">
      <c r="A428" s="3">
        <f>VLOOKUP(Life_expectancy.csv!A444,Base!$A$2:$B$235,2,FALSE)</f>
        <v>52</v>
      </c>
      <c r="B428" s="4">
        <v>2005.0</v>
      </c>
      <c r="C428" s="4">
        <f>VLOOKUP(VLOOKUP(A428,tabWorldPop,3,FALSE),Base!$D$2:$E$8,2,FALSE)</f>
        <v>3</v>
      </c>
      <c r="D428" s="4" t="s">
        <v>13</v>
      </c>
      <c r="E428" s="4">
        <v>0.0</v>
      </c>
      <c r="F428" s="4" t="s">
        <v>193</v>
      </c>
      <c r="G428" s="10"/>
      <c r="H428" s="10"/>
      <c r="I428" s="10"/>
      <c r="J428" s="6" t="str">
        <f>IF(OR(B428=2000, B428=2010, B428=2015),VLOOKUP(A428,tabWorldPop,IF(B428=2000,8,IF(B428=2010,7,6)),FALSE),"")</f>
        <v/>
      </c>
      <c r="K428" s="6" t="str">
        <f>IF(J428="","", VLOOKUP(A428,tabWorldPop,12,FALSE))</f>
        <v/>
      </c>
      <c r="L428" s="6" t="str">
        <f>IF(K428="","",VLOOKUP(A428,tabWorldPop,13,FALSE))</f>
        <v/>
      </c>
      <c r="M428" s="6" t="str">
        <f>IF(K428="","",VLOOKUP(A428,tabWorldPop,14,FALSE))</f>
        <v/>
      </c>
      <c r="N428" s="6" t="str">
        <f>IF(K428="","",VLOOKUP(A428,tabWorldPop,15,FALSE))</f>
        <v/>
      </c>
    </row>
    <row r="429">
      <c r="A429" s="3">
        <f>VLOOKUP(Life_expectancy.csv!A445,Base!$A$2:$B$235,2,FALSE)</f>
        <v>52</v>
      </c>
      <c r="B429" s="4">
        <v>2004.0</v>
      </c>
      <c r="C429" s="4">
        <f>VLOOKUP(VLOOKUP(A429,tabWorldPop,3,FALSE),Base!$D$2:$E$8,2,FALSE)</f>
        <v>3</v>
      </c>
      <c r="D429" s="4" t="s">
        <v>13</v>
      </c>
      <c r="E429" s="4">
        <v>0.0</v>
      </c>
      <c r="F429" s="4" t="s">
        <v>1010</v>
      </c>
      <c r="G429" s="10"/>
      <c r="H429" s="10"/>
      <c r="I429" s="10"/>
      <c r="J429" s="6" t="str">
        <f>IF(OR(B429=2000, B429=2010, B429=2015),VLOOKUP(A429,tabWorldPop,IF(B429=2000,8,IF(B429=2010,7,6)),FALSE),"")</f>
        <v/>
      </c>
      <c r="K429" s="6" t="str">
        <f>IF(J429="","", VLOOKUP(A429,tabWorldPop,12,FALSE))</f>
        <v/>
      </c>
      <c r="L429" s="6" t="str">
        <f>IF(K429="","",VLOOKUP(A429,tabWorldPop,13,FALSE))</f>
        <v/>
      </c>
      <c r="M429" s="6" t="str">
        <f>IF(K429="","",VLOOKUP(A429,tabWorldPop,14,FALSE))</f>
        <v/>
      </c>
      <c r="N429" s="6" t="str">
        <f>IF(K429="","",VLOOKUP(A429,tabWorldPop,15,FALSE))</f>
        <v/>
      </c>
    </row>
    <row r="430">
      <c r="A430" s="3">
        <f>VLOOKUP(Life_expectancy.csv!A446,Base!$A$2:$B$235,2,FALSE)</f>
        <v>52</v>
      </c>
      <c r="B430" s="4">
        <v>2003.0</v>
      </c>
      <c r="C430" s="4">
        <f>VLOOKUP(VLOOKUP(A430,tabWorldPop,3,FALSE),Base!$D$2:$E$8,2,FALSE)</f>
        <v>3</v>
      </c>
      <c r="D430" s="4" t="s">
        <v>13</v>
      </c>
      <c r="E430" s="4">
        <v>0.0</v>
      </c>
      <c r="F430" s="4" t="s">
        <v>843</v>
      </c>
      <c r="G430" s="10"/>
      <c r="H430" s="10"/>
      <c r="I430" s="10"/>
      <c r="J430" s="6" t="str">
        <f>IF(OR(B430=2000, B430=2010, B430=2015),VLOOKUP(A430,tabWorldPop,IF(B430=2000,8,IF(B430=2010,7,6)),FALSE),"")</f>
        <v/>
      </c>
      <c r="K430" s="6" t="str">
        <f>IF(J430="","", VLOOKUP(A430,tabWorldPop,12,FALSE))</f>
        <v/>
      </c>
      <c r="L430" s="6" t="str">
        <f>IF(K430="","",VLOOKUP(A430,tabWorldPop,13,FALSE))</f>
        <v/>
      </c>
      <c r="M430" s="6" t="str">
        <f>IF(K430="","",VLOOKUP(A430,tabWorldPop,14,FALSE))</f>
        <v/>
      </c>
      <c r="N430" s="6" t="str">
        <f>IF(K430="","",VLOOKUP(A430,tabWorldPop,15,FALSE))</f>
        <v/>
      </c>
    </row>
    <row r="431">
      <c r="A431" s="3">
        <f>VLOOKUP(Life_expectancy.csv!A447,Base!$A$2:$B$235,2,FALSE)</f>
        <v>52</v>
      </c>
      <c r="B431" s="4">
        <v>2002.0</v>
      </c>
      <c r="C431" s="4">
        <f>VLOOKUP(VLOOKUP(A431,tabWorldPop,3,FALSE),Base!$D$2:$E$8,2,FALSE)</f>
        <v>3</v>
      </c>
      <c r="D431" s="4" t="s">
        <v>13</v>
      </c>
      <c r="E431" s="4">
        <v>0.0</v>
      </c>
      <c r="F431" s="4" t="s">
        <v>427</v>
      </c>
      <c r="G431" s="10"/>
      <c r="H431" s="10"/>
      <c r="I431" s="10"/>
      <c r="J431" s="6" t="str">
        <f>IF(OR(B431=2000, B431=2010, B431=2015),VLOOKUP(A431,tabWorldPop,IF(B431=2000,8,IF(B431=2010,7,6)),FALSE),"")</f>
        <v/>
      </c>
      <c r="K431" s="6" t="str">
        <f>IF(J431="","", VLOOKUP(A431,tabWorldPop,12,FALSE))</f>
        <v/>
      </c>
      <c r="L431" s="6" t="str">
        <f>IF(K431="","",VLOOKUP(A431,tabWorldPop,13,FALSE))</f>
        <v/>
      </c>
      <c r="M431" s="6" t="str">
        <f>IF(K431="","",VLOOKUP(A431,tabWorldPop,14,FALSE))</f>
        <v/>
      </c>
      <c r="N431" s="6" t="str">
        <f>IF(K431="","",VLOOKUP(A431,tabWorldPop,15,FALSE))</f>
        <v/>
      </c>
    </row>
    <row r="432">
      <c r="A432" s="3">
        <f>VLOOKUP(Life_expectancy.csv!A448,Base!$A$2:$B$235,2,FALSE)</f>
        <v>52</v>
      </c>
      <c r="B432" s="4">
        <v>2001.0</v>
      </c>
      <c r="C432" s="4">
        <f>VLOOKUP(VLOOKUP(A432,tabWorldPop,3,FALSE),Base!$D$2:$E$8,2,FALSE)</f>
        <v>3</v>
      </c>
      <c r="D432" s="4" t="s">
        <v>13</v>
      </c>
      <c r="E432" s="4">
        <v>0.0</v>
      </c>
      <c r="F432" s="4" t="s">
        <v>966</v>
      </c>
      <c r="G432" s="10"/>
      <c r="H432" s="10"/>
      <c r="I432" s="10"/>
      <c r="J432" s="6" t="str">
        <f>IF(OR(B432=2000, B432=2010, B432=2015),VLOOKUP(A432,tabWorldPop,IF(B432=2000,8,IF(B432=2010,7,6)),FALSE),"")</f>
        <v/>
      </c>
      <c r="K432" s="6" t="str">
        <f>IF(J432="","", VLOOKUP(A432,tabWorldPop,12,FALSE))</f>
        <v/>
      </c>
      <c r="L432" s="6" t="str">
        <f>IF(K432="","",VLOOKUP(A432,tabWorldPop,13,FALSE))</f>
        <v/>
      </c>
      <c r="M432" s="6" t="str">
        <f>IF(K432="","",VLOOKUP(A432,tabWorldPop,14,FALSE))</f>
        <v/>
      </c>
      <c r="N432" s="6" t="str">
        <f>IF(K432="","",VLOOKUP(A432,tabWorldPop,15,FALSE))</f>
        <v/>
      </c>
    </row>
    <row r="433">
      <c r="A433" s="3">
        <f>VLOOKUP(Life_expectancy.csv!A449,Base!$A$2:$B$235,2,FALSE)</f>
        <v>52</v>
      </c>
      <c r="B433" s="4">
        <v>2000.0</v>
      </c>
      <c r="C433" s="4">
        <f>VLOOKUP(VLOOKUP(A433,tabWorldPop,3,FALSE),Base!$D$2:$E$8,2,FALSE)</f>
        <v>3</v>
      </c>
      <c r="D433" s="4" t="s">
        <v>13</v>
      </c>
      <c r="E433" s="4">
        <v>0.0</v>
      </c>
      <c r="F433" s="4">
        <v>6.0</v>
      </c>
      <c r="G433" s="10"/>
      <c r="H433" s="10"/>
      <c r="I433" s="10"/>
      <c r="J433" s="6">
        <f>IF(OR(B433=2000, B433=2010, B433=2015),VLOOKUP(A433,tabWorldPop,IF(B433=2000,8,IF(B433=2010,7,6)),FALSE),"")</f>
        <v>16799670</v>
      </c>
      <c r="K433" s="6">
        <f>IF(J433="","", VLOOKUP(A433,tabWorldPop,12,FALSE))</f>
        <v>322463</v>
      </c>
      <c r="L433" s="6" t="str">
        <f>IF(K433="","",VLOOKUP(A433,tabWorldPop,13,FALSE))</f>
        <v>87.3295</v>
      </c>
      <c r="M433" s="7">
        <f>IF(K433="","",VLOOKUP(A433,tabWorldPop,14,FALSE))</f>
        <v>-603379</v>
      </c>
      <c r="N433" s="6" t="str">
        <f>IF(K433="","",VLOOKUP(A433,tabWorldPop,15,FALSE))</f>
        <v>0.35</v>
      </c>
    </row>
    <row r="434">
      <c r="A434" s="3">
        <f>VLOOKUP(Life_expectancy.csv!A450,Base!$A$2:$B$235,2,FALSE)</f>
        <v>171</v>
      </c>
      <c r="B434" s="4">
        <v>2015.0</v>
      </c>
      <c r="C434" s="4">
        <f>VLOOKUP(VLOOKUP(A434,tabWorldPop,3,FALSE),Base!$D$2:$E$8,2,FALSE)</f>
        <v>3</v>
      </c>
      <c r="D434" s="4" t="s">
        <v>13</v>
      </c>
      <c r="E434" s="4">
        <v>0.0</v>
      </c>
      <c r="F434" s="10"/>
      <c r="G434" s="4" t="s">
        <v>1011</v>
      </c>
      <c r="H434" s="4">
        <v>532913.0</v>
      </c>
      <c r="I434" s="5">
        <v>45790.0</v>
      </c>
      <c r="J434" s="6">
        <f>IF(OR(B434=2000, B434=2010, B434=2015),VLOOKUP(A434,tabWorldPop,IF(B434=2000,8,IF(B434=2010,7,6)),FALSE),"")</f>
        <v>552166</v>
      </c>
      <c r="K434" s="6">
        <f>IF(J434="","", VLOOKUP(A434,tabWorldPop,12,FALSE))</f>
        <v>4033</v>
      </c>
      <c r="L434" s="6" t="str">
        <f>IF(K434="","",VLOOKUP(A434,tabWorldPop,13,FALSE))</f>
        <v>147.0739</v>
      </c>
      <c r="M434" s="7">
        <f>IF(K434="","",VLOOKUP(A434,tabWorldPop,14,FALSE))</f>
        <v>32509</v>
      </c>
      <c r="N434" s="6" t="str">
        <f>IF(K434="","",VLOOKUP(A434,tabWorldPop,15,FALSE))</f>
        <v>0.01</v>
      </c>
    </row>
    <row r="435">
      <c r="A435" s="3">
        <f>VLOOKUP(Life_expectancy.csv!A451,Base!$A$2:$B$235,2,FALSE)</f>
        <v>171</v>
      </c>
      <c r="B435" s="4">
        <v>2014.0</v>
      </c>
      <c r="C435" s="4">
        <f>VLOOKUP(VLOOKUP(A435,tabWorldPop,3,FALSE),Base!$D$2:$E$8,2,FALSE)</f>
        <v>3</v>
      </c>
      <c r="D435" s="4" t="s">
        <v>13</v>
      </c>
      <c r="E435" s="4" t="s">
        <v>1012</v>
      </c>
      <c r="F435" s="4" t="s">
        <v>667</v>
      </c>
      <c r="G435" s="4" t="s">
        <v>1013</v>
      </c>
      <c r="H435" s="4">
        <v>526437.0</v>
      </c>
      <c r="I435" s="5">
        <v>45790.0</v>
      </c>
      <c r="J435" s="6" t="str">
        <f>IF(OR(B435=2000, B435=2010, B435=2015),VLOOKUP(A435,tabWorldPop,IF(B435=2000,8,IF(B435=2010,7,6)),FALSE),"")</f>
        <v/>
      </c>
      <c r="K435" s="6" t="str">
        <f>IF(J435="","", VLOOKUP(A435,tabWorldPop,12,FALSE))</f>
        <v/>
      </c>
      <c r="L435" s="6" t="str">
        <f>IF(K435="","",VLOOKUP(A435,tabWorldPop,13,FALSE))</f>
        <v/>
      </c>
      <c r="M435" s="6" t="str">
        <f>IF(K435="","",VLOOKUP(A435,tabWorldPop,14,FALSE))</f>
        <v/>
      </c>
      <c r="N435" s="6" t="str">
        <f>IF(K435="","",VLOOKUP(A435,tabWorldPop,15,FALSE))</f>
        <v/>
      </c>
    </row>
    <row r="436">
      <c r="A436" s="3">
        <f>VLOOKUP(Life_expectancy.csv!A452,Base!$A$2:$B$235,2,FALSE)</f>
        <v>171</v>
      </c>
      <c r="B436" s="4">
        <v>2013.0</v>
      </c>
      <c r="C436" s="4">
        <f>VLOOKUP(VLOOKUP(A436,tabWorldPop,3,FALSE),Base!$D$2:$E$8,2,FALSE)</f>
        <v>3</v>
      </c>
      <c r="D436" s="4" t="s">
        <v>13</v>
      </c>
      <c r="E436" s="4" t="s">
        <v>1014</v>
      </c>
      <c r="F436" s="4" t="s">
        <v>1015</v>
      </c>
      <c r="G436" s="4" t="s">
        <v>1016</v>
      </c>
      <c r="H436" s="4">
        <v>5216.0</v>
      </c>
      <c r="I436" s="5">
        <v>45821.0</v>
      </c>
      <c r="J436" s="6" t="str">
        <f>IF(OR(B436=2000, B436=2010, B436=2015),VLOOKUP(A436,tabWorldPop,IF(B436=2000,8,IF(B436=2010,7,6)),FALSE),"")</f>
        <v/>
      </c>
      <c r="K436" s="6" t="str">
        <f>IF(J436="","", VLOOKUP(A436,tabWorldPop,12,FALSE))</f>
        <v/>
      </c>
      <c r="L436" s="6" t="str">
        <f>IF(K436="","",VLOOKUP(A436,tabWorldPop,13,FALSE))</f>
        <v/>
      </c>
      <c r="M436" s="6" t="str">
        <f>IF(K436="","",VLOOKUP(A436,tabWorldPop,14,FALSE))</f>
        <v/>
      </c>
      <c r="N436" s="6" t="str">
        <f>IF(K436="","",VLOOKUP(A436,tabWorldPop,15,FALSE))</f>
        <v/>
      </c>
    </row>
    <row r="437">
      <c r="A437" s="3">
        <f>VLOOKUP(Life_expectancy.csv!A453,Base!$A$2:$B$235,2,FALSE)</f>
        <v>171</v>
      </c>
      <c r="B437" s="4">
        <v>2012.0</v>
      </c>
      <c r="C437" s="4">
        <f>VLOOKUP(VLOOKUP(A437,tabWorldPop,3,FALSE),Base!$D$2:$E$8,2,FALSE)</f>
        <v>3</v>
      </c>
      <c r="D437" s="4" t="s">
        <v>13</v>
      </c>
      <c r="E437" s="4" t="s">
        <v>1017</v>
      </c>
      <c r="F437" s="4" t="s">
        <v>1018</v>
      </c>
      <c r="G437" s="4" t="s">
        <v>1019</v>
      </c>
      <c r="H437" s="4">
        <v>513979.0</v>
      </c>
      <c r="I437" s="5">
        <v>45701.0</v>
      </c>
      <c r="J437" s="6" t="str">
        <f>IF(OR(B437=2000, B437=2010, B437=2015),VLOOKUP(A437,tabWorldPop,IF(B437=2000,8,IF(B437=2010,7,6)),FALSE),"")</f>
        <v/>
      </c>
      <c r="K437" s="6" t="str">
        <f>IF(J437="","", VLOOKUP(A437,tabWorldPop,12,FALSE))</f>
        <v/>
      </c>
      <c r="L437" s="6" t="str">
        <f>IF(K437="","",VLOOKUP(A437,tabWorldPop,13,FALSE))</f>
        <v/>
      </c>
      <c r="M437" s="6" t="str">
        <f>IF(K437="","",VLOOKUP(A437,tabWorldPop,14,FALSE))</f>
        <v/>
      </c>
      <c r="N437" s="6" t="str">
        <f>IF(K437="","",VLOOKUP(A437,tabWorldPop,15,FALSE))</f>
        <v/>
      </c>
    </row>
    <row r="438">
      <c r="A438" s="3">
        <f>VLOOKUP(Life_expectancy.csv!A454,Base!$A$2:$B$235,2,FALSE)</f>
        <v>171</v>
      </c>
      <c r="B438" s="4">
        <v>2011.0</v>
      </c>
      <c r="C438" s="4">
        <f>VLOOKUP(VLOOKUP(A438,tabWorldPop,3,FALSE),Base!$D$2:$E$8,2,FALSE)</f>
        <v>3</v>
      </c>
      <c r="D438" s="4" t="s">
        <v>13</v>
      </c>
      <c r="E438" s="4" t="s">
        <v>1020</v>
      </c>
      <c r="F438" s="5">
        <v>45812.0</v>
      </c>
      <c r="G438" s="4" t="s">
        <v>1021</v>
      </c>
      <c r="H438" s="4">
        <v>5867.0</v>
      </c>
      <c r="I438" s="5">
        <v>45670.0</v>
      </c>
      <c r="J438" s="6" t="str">
        <f>IF(OR(B438=2000, B438=2010, B438=2015),VLOOKUP(A438,tabWorldPop,IF(B438=2000,8,IF(B438=2010,7,6)),FALSE),"")</f>
        <v/>
      </c>
      <c r="K438" s="6" t="str">
        <f>IF(J438="","", VLOOKUP(A438,tabWorldPop,12,FALSE))</f>
        <v/>
      </c>
      <c r="L438" s="6" t="str">
        <f>IF(K438="","",VLOOKUP(A438,tabWorldPop,13,FALSE))</f>
        <v/>
      </c>
      <c r="M438" s="6" t="str">
        <f>IF(K438="","",VLOOKUP(A438,tabWorldPop,14,FALSE))</f>
        <v/>
      </c>
      <c r="N438" s="6" t="str">
        <f>IF(K438="","",VLOOKUP(A438,tabWorldPop,15,FALSE))</f>
        <v/>
      </c>
    </row>
    <row r="439">
      <c r="A439" s="3">
        <f>VLOOKUP(Life_expectancy.csv!A455,Base!$A$2:$B$235,2,FALSE)</f>
        <v>171</v>
      </c>
      <c r="B439" s="4">
        <v>2010.0</v>
      </c>
      <c r="C439" s="4">
        <f>VLOOKUP(VLOOKUP(A439,tabWorldPop,3,FALSE),Base!$D$2:$E$8,2,FALSE)</f>
        <v>3</v>
      </c>
      <c r="D439" s="4" t="s">
        <v>13</v>
      </c>
      <c r="E439" s="4" t="s">
        <v>1022</v>
      </c>
      <c r="F439" s="4" t="s">
        <v>1023</v>
      </c>
      <c r="G439" s="4" t="s">
        <v>1024</v>
      </c>
      <c r="H439" s="4">
        <v>52384.0</v>
      </c>
      <c r="I439" s="5">
        <v>45850.0</v>
      </c>
      <c r="J439" s="6">
        <f>IF(OR(B439=2000, B439=2010, B439=2015),VLOOKUP(A439,tabWorldPop,IF(B439=2000,8,IF(B439=2010,7,6)),FALSE),"")</f>
        <v>521212</v>
      </c>
      <c r="K439" s="6">
        <f>IF(J439="","", VLOOKUP(A439,tabWorldPop,12,FALSE))</f>
        <v>4033</v>
      </c>
      <c r="L439" s="6" t="str">
        <f>IF(K439="","",VLOOKUP(A439,tabWorldPop,13,FALSE))</f>
        <v>147.0739</v>
      </c>
      <c r="M439" s="7">
        <f>IF(K439="","",VLOOKUP(A439,tabWorldPop,14,FALSE))</f>
        <v>32509</v>
      </c>
      <c r="N439" s="6" t="str">
        <f>IF(K439="","",VLOOKUP(A439,tabWorldPop,15,FALSE))</f>
        <v>0.01</v>
      </c>
    </row>
    <row r="440">
      <c r="A440" s="3">
        <f>VLOOKUP(Life_expectancy.csv!A456,Base!$A$2:$B$235,2,FALSE)</f>
        <v>171</v>
      </c>
      <c r="B440" s="4">
        <v>2009.0</v>
      </c>
      <c r="C440" s="4">
        <f>VLOOKUP(VLOOKUP(A440,tabWorldPop,3,FALSE),Base!$D$2:$E$8,2,FALSE)</f>
        <v>3</v>
      </c>
      <c r="D440" s="4" t="s">
        <v>13</v>
      </c>
      <c r="E440" s="4" t="s">
        <v>1025</v>
      </c>
      <c r="F440" s="4" t="s">
        <v>1026</v>
      </c>
      <c r="G440" s="4" t="s">
        <v>1027</v>
      </c>
      <c r="H440" s="4">
        <v>496963.0</v>
      </c>
      <c r="I440" s="5">
        <v>45759.0</v>
      </c>
      <c r="J440" s="6" t="str">
        <f>IF(OR(B440=2000, B440=2010, B440=2015),VLOOKUP(A440,tabWorldPop,IF(B440=2000,8,IF(B440=2010,7,6)),FALSE),"")</f>
        <v/>
      </c>
      <c r="K440" s="6" t="str">
        <f>IF(J440="","", VLOOKUP(A440,tabWorldPop,12,FALSE))</f>
        <v/>
      </c>
      <c r="L440" s="6" t="str">
        <f>IF(K440="","",VLOOKUP(A440,tabWorldPop,13,FALSE))</f>
        <v/>
      </c>
      <c r="M440" s="6" t="str">
        <f>IF(K440="","",VLOOKUP(A440,tabWorldPop,14,FALSE))</f>
        <v/>
      </c>
      <c r="N440" s="6" t="str">
        <f>IF(K440="","",VLOOKUP(A440,tabWorldPop,15,FALSE))</f>
        <v/>
      </c>
    </row>
    <row r="441">
      <c r="A441" s="3">
        <f>VLOOKUP(Life_expectancy.csv!A457,Base!$A$2:$B$235,2,FALSE)</f>
        <v>171</v>
      </c>
      <c r="B441" s="4">
        <v>2008.0</v>
      </c>
      <c r="C441" s="4">
        <f>VLOOKUP(VLOOKUP(A441,tabWorldPop,3,FALSE),Base!$D$2:$E$8,2,FALSE)</f>
        <v>3</v>
      </c>
      <c r="D441" s="4" t="s">
        <v>13</v>
      </c>
      <c r="E441" s="4" t="s">
        <v>1028</v>
      </c>
      <c r="F441" s="4" t="s">
        <v>1029</v>
      </c>
      <c r="G441" s="4" t="s">
        <v>1030</v>
      </c>
      <c r="H441" s="4">
        <v>491723.0</v>
      </c>
      <c r="I441" s="5">
        <v>45700.0</v>
      </c>
      <c r="J441" s="6" t="str">
        <f>IF(OR(B441=2000, B441=2010, B441=2015),VLOOKUP(A441,tabWorldPop,IF(B441=2000,8,IF(B441=2010,7,6)),FALSE),"")</f>
        <v/>
      </c>
      <c r="K441" s="6" t="str">
        <f>IF(J441="","", VLOOKUP(A441,tabWorldPop,12,FALSE))</f>
        <v/>
      </c>
      <c r="L441" s="6" t="str">
        <f>IF(K441="","",VLOOKUP(A441,tabWorldPop,13,FALSE))</f>
        <v/>
      </c>
      <c r="M441" s="6" t="str">
        <f>IF(K441="","",VLOOKUP(A441,tabWorldPop,14,FALSE))</f>
        <v/>
      </c>
      <c r="N441" s="6" t="str">
        <f>IF(K441="","",VLOOKUP(A441,tabWorldPop,15,FALSE))</f>
        <v/>
      </c>
    </row>
    <row r="442">
      <c r="A442" s="3">
        <f>VLOOKUP(Life_expectancy.csv!A458,Base!$A$2:$B$235,2,FALSE)</f>
        <v>171</v>
      </c>
      <c r="B442" s="4">
        <v>2007.0</v>
      </c>
      <c r="C442" s="4">
        <f>VLOOKUP(VLOOKUP(A442,tabWorldPop,3,FALSE),Base!$D$2:$E$8,2,FALSE)</f>
        <v>3</v>
      </c>
      <c r="D442" s="4" t="s">
        <v>13</v>
      </c>
      <c r="E442" s="4" t="s">
        <v>1031</v>
      </c>
      <c r="F442" s="5">
        <v>45720.0</v>
      </c>
      <c r="G442" s="4" t="s">
        <v>1032</v>
      </c>
      <c r="H442" s="4">
        <v>486438.0</v>
      </c>
      <c r="I442" s="5">
        <v>45911.0</v>
      </c>
      <c r="J442" s="6" t="str">
        <f>IF(OR(B442=2000, B442=2010, B442=2015),VLOOKUP(A442,tabWorldPop,IF(B442=2000,8,IF(B442=2010,7,6)),FALSE),"")</f>
        <v/>
      </c>
      <c r="K442" s="6" t="str">
        <f>IF(J442="","", VLOOKUP(A442,tabWorldPop,12,FALSE))</f>
        <v/>
      </c>
      <c r="L442" s="6" t="str">
        <f>IF(K442="","",VLOOKUP(A442,tabWorldPop,13,FALSE))</f>
        <v/>
      </c>
      <c r="M442" s="6" t="str">
        <f>IF(K442="","",VLOOKUP(A442,tabWorldPop,14,FALSE))</f>
        <v/>
      </c>
      <c r="N442" s="6" t="str">
        <f>IF(K442="","",VLOOKUP(A442,tabWorldPop,15,FALSE))</f>
        <v/>
      </c>
    </row>
    <row r="443">
      <c r="A443" s="3">
        <f>VLOOKUP(Life_expectancy.csv!A459,Base!$A$2:$B$235,2,FALSE)</f>
        <v>171</v>
      </c>
      <c r="B443" s="4">
        <v>2006.0</v>
      </c>
      <c r="C443" s="4">
        <f>VLOOKUP(VLOOKUP(A443,tabWorldPop,3,FALSE),Base!$D$2:$E$8,2,FALSE)</f>
        <v>3</v>
      </c>
      <c r="D443" s="4" t="s">
        <v>13</v>
      </c>
      <c r="E443" s="4" t="s">
        <v>1033</v>
      </c>
      <c r="F443" s="5">
        <v>45966.0</v>
      </c>
      <c r="G443" s="4" t="s">
        <v>1034</v>
      </c>
      <c r="H443" s="4">
        <v>48795.0</v>
      </c>
      <c r="I443" s="5">
        <v>45911.0</v>
      </c>
      <c r="J443" s="6" t="str">
        <f>IF(OR(B443=2000, B443=2010, B443=2015),VLOOKUP(A443,tabWorldPop,IF(B443=2000,8,IF(B443=2010,7,6)),FALSE),"")</f>
        <v/>
      </c>
      <c r="K443" s="6" t="str">
        <f>IF(J443="","", VLOOKUP(A443,tabWorldPop,12,FALSE))</f>
        <v/>
      </c>
      <c r="L443" s="6" t="str">
        <f>IF(K443="","",VLOOKUP(A443,tabWorldPop,13,FALSE))</f>
        <v/>
      </c>
      <c r="M443" s="6" t="str">
        <f>IF(K443="","",VLOOKUP(A443,tabWorldPop,14,FALSE))</f>
        <v/>
      </c>
      <c r="N443" s="6" t="str">
        <f>IF(K443="","",VLOOKUP(A443,tabWorldPop,15,FALSE))</f>
        <v/>
      </c>
    </row>
    <row r="444">
      <c r="A444" s="3">
        <f>VLOOKUP(Life_expectancy.csv!A460,Base!$A$2:$B$235,2,FALSE)</f>
        <v>171</v>
      </c>
      <c r="B444" s="4">
        <v>2005.0</v>
      </c>
      <c r="C444" s="4">
        <f>VLOOKUP(VLOOKUP(A444,tabWorldPop,3,FALSE),Base!$D$2:$E$8,2,FALSE)</f>
        <v>3</v>
      </c>
      <c r="D444" s="4" t="s">
        <v>13</v>
      </c>
      <c r="E444" s="4" t="s">
        <v>1035</v>
      </c>
      <c r="F444" s="4" t="s">
        <v>202</v>
      </c>
      <c r="G444" s="4" t="s">
        <v>1036</v>
      </c>
      <c r="H444" s="4">
        <v>474567.0</v>
      </c>
      <c r="I444" s="5">
        <v>45699.0</v>
      </c>
      <c r="J444" s="6" t="str">
        <f>IF(OR(B444=2000, B444=2010, B444=2015),VLOOKUP(A444,tabWorldPop,IF(B444=2000,8,IF(B444=2010,7,6)),FALSE),"")</f>
        <v/>
      </c>
      <c r="K444" s="6" t="str">
        <f>IF(J444="","", VLOOKUP(A444,tabWorldPop,12,FALSE))</f>
        <v/>
      </c>
      <c r="L444" s="6" t="str">
        <f>IF(K444="","",VLOOKUP(A444,tabWorldPop,13,FALSE))</f>
        <v/>
      </c>
      <c r="M444" s="6" t="str">
        <f>IF(K444="","",VLOOKUP(A444,tabWorldPop,14,FALSE))</f>
        <v/>
      </c>
      <c r="N444" s="6" t="str">
        <f>IF(K444="","",VLOOKUP(A444,tabWorldPop,15,FALSE))</f>
        <v/>
      </c>
    </row>
    <row r="445">
      <c r="A445" s="3">
        <f>VLOOKUP(Life_expectancy.csv!A461,Base!$A$2:$B$235,2,FALSE)</f>
        <v>171</v>
      </c>
      <c r="B445" s="4">
        <v>2004.0</v>
      </c>
      <c r="C445" s="4">
        <f>VLOOKUP(VLOOKUP(A445,tabWorldPop,3,FALSE),Base!$D$2:$E$8,2,FALSE)</f>
        <v>3</v>
      </c>
      <c r="D445" s="4" t="s">
        <v>13</v>
      </c>
      <c r="E445" s="4" t="s">
        <v>1037</v>
      </c>
      <c r="F445" s="5">
        <v>45813.0</v>
      </c>
      <c r="G445" s="4" t="s">
        <v>1038</v>
      </c>
      <c r="H445" s="4">
        <v>467664.0</v>
      </c>
      <c r="I445" s="5">
        <v>45668.0</v>
      </c>
      <c r="J445" s="6" t="str">
        <f>IF(OR(B445=2000, B445=2010, B445=2015),VLOOKUP(A445,tabWorldPop,IF(B445=2000,8,IF(B445=2010,7,6)),FALSE),"")</f>
        <v/>
      </c>
      <c r="K445" s="6" t="str">
        <f>IF(J445="","", VLOOKUP(A445,tabWorldPop,12,FALSE))</f>
        <v/>
      </c>
      <c r="L445" s="6" t="str">
        <f>IF(K445="","",VLOOKUP(A445,tabWorldPop,13,FALSE))</f>
        <v/>
      </c>
      <c r="M445" s="6" t="str">
        <f>IF(K445="","",VLOOKUP(A445,tabWorldPop,14,FALSE))</f>
        <v/>
      </c>
      <c r="N445" s="6" t="str">
        <f>IF(K445="","",VLOOKUP(A445,tabWorldPop,15,FALSE))</f>
        <v/>
      </c>
    </row>
    <row r="446">
      <c r="A446" s="3">
        <f>VLOOKUP(Life_expectancy.csv!A462,Base!$A$2:$B$235,2,FALSE)</f>
        <v>171</v>
      </c>
      <c r="B446" s="4">
        <v>2003.0</v>
      </c>
      <c r="C446" s="4">
        <f>VLOOKUP(VLOOKUP(A446,tabWorldPop,3,FALSE),Base!$D$2:$E$8,2,FALSE)</f>
        <v>3</v>
      </c>
      <c r="D446" s="4" t="s">
        <v>13</v>
      </c>
      <c r="E446" s="4" t="s">
        <v>1039</v>
      </c>
      <c r="F446" s="4">
        <v>5.0</v>
      </c>
      <c r="G446" s="4" t="s">
        <v>1040</v>
      </c>
      <c r="H446" s="4">
        <v>46147.0</v>
      </c>
      <c r="I446" s="5">
        <v>45727.0</v>
      </c>
      <c r="J446" s="6" t="str">
        <f>IF(OR(B446=2000, B446=2010, B446=2015),VLOOKUP(A446,tabWorldPop,IF(B446=2000,8,IF(B446=2010,7,6)),FALSE),"")</f>
        <v/>
      </c>
      <c r="K446" s="6" t="str">
        <f>IF(J446="","", VLOOKUP(A446,tabWorldPop,12,FALSE))</f>
        <v/>
      </c>
      <c r="L446" s="6" t="str">
        <f>IF(K446="","",VLOOKUP(A446,tabWorldPop,13,FALSE))</f>
        <v/>
      </c>
      <c r="M446" s="6" t="str">
        <f>IF(K446="","",VLOOKUP(A446,tabWorldPop,14,FALSE))</f>
        <v/>
      </c>
      <c r="N446" s="6" t="str">
        <f>IF(K446="","",VLOOKUP(A446,tabWorldPop,15,FALSE))</f>
        <v/>
      </c>
    </row>
    <row r="447">
      <c r="A447" s="3">
        <f>VLOOKUP(Life_expectancy.csv!A463,Base!$A$2:$B$235,2,FALSE)</f>
        <v>171</v>
      </c>
      <c r="B447" s="4">
        <v>2002.0</v>
      </c>
      <c r="C447" s="4">
        <f>VLOOKUP(VLOOKUP(A447,tabWorldPop,3,FALSE),Base!$D$2:$E$8,2,FALSE)</f>
        <v>3</v>
      </c>
      <c r="D447" s="4" t="s">
        <v>13</v>
      </c>
      <c r="E447" s="4" t="s">
        <v>1041</v>
      </c>
      <c r="F447" s="4" t="s">
        <v>736</v>
      </c>
      <c r="G447" s="4" t="s">
        <v>1042</v>
      </c>
      <c r="H447" s="4">
        <v>45216.0</v>
      </c>
      <c r="I447" s="5">
        <v>45727.0</v>
      </c>
      <c r="J447" s="6" t="str">
        <f>IF(OR(B447=2000, B447=2010, B447=2015),VLOOKUP(A447,tabWorldPop,IF(B447=2000,8,IF(B447=2010,7,6)),FALSE),"")</f>
        <v/>
      </c>
      <c r="K447" s="6" t="str">
        <f>IF(J447="","", VLOOKUP(A447,tabWorldPop,12,FALSE))</f>
        <v/>
      </c>
      <c r="L447" s="6" t="str">
        <f>IF(K447="","",VLOOKUP(A447,tabWorldPop,13,FALSE))</f>
        <v/>
      </c>
      <c r="M447" s="6" t="str">
        <f>IF(K447="","",VLOOKUP(A447,tabWorldPop,14,FALSE))</f>
        <v/>
      </c>
      <c r="N447" s="6" t="str">
        <f>IF(K447="","",VLOOKUP(A447,tabWorldPop,15,FALSE))</f>
        <v/>
      </c>
    </row>
    <row r="448">
      <c r="A448" s="3">
        <f>VLOOKUP(Life_expectancy.csv!A464,Base!$A$2:$B$235,2,FALSE)</f>
        <v>171</v>
      </c>
      <c r="B448" s="4">
        <v>2001.0</v>
      </c>
      <c r="C448" s="4">
        <f>VLOOKUP(VLOOKUP(A448,tabWorldPop,3,FALSE),Base!$D$2:$E$8,2,FALSE)</f>
        <v>3</v>
      </c>
      <c r="D448" s="4" t="s">
        <v>13</v>
      </c>
      <c r="E448" s="4" t="s">
        <v>1043</v>
      </c>
      <c r="F448" s="4" t="s">
        <v>768</v>
      </c>
      <c r="G448" s="4" t="s">
        <v>1044</v>
      </c>
      <c r="H448" s="4">
        <v>443716.0</v>
      </c>
      <c r="I448" s="4">
        <v>11.0</v>
      </c>
      <c r="J448" s="6" t="str">
        <f>IF(OR(B448=2000, B448=2010, B448=2015),VLOOKUP(A448,tabWorldPop,IF(B448=2000,8,IF(B448=2010,7,6)),FALSE),"")</f>
        <v/>
      </c>
      <c r="K448" s="6" t="str">
        <f>IF(J448="","", VLOOKUP(A448,tabWorldPop,12,FALSE))</f>
        <v/>
      </c>
      <c r="L448" s="6" t="str">
        <f>IF(K448="","",VLOOKUP(A448,tabWorldPop,13,FALSE))</f>
        <v/>
      </c>
      <c r="M448" s="6" t="str">
        <f>IF(K448="","",VLOOKUP(A448,tabWorldPop,14,FALSE))</f>
        <v/>
      </c>
      <c r="N448" s="6" t="str">
        <f>IF(K448="","",VLOOKUP(A448,tabWorldPop,15,FALSE))</f>
        <v/>
      </c>
    </row>
    <row r="449">
      <c r="A449" s="3">
        <f>VLOOKUP(Life_expectancy.csv!A465,Base!$A$2:$B$235,2,FALSE)</f>
        <v>171</v>
      </c>
      <c r="B449" s="4">
        <v>2000.0</v>
      </c>
      <c r="C449" s="4">
        <f>VLOOKUP(VLOOKUP(A449,tabWorldPop,3,FALSE),Base!$D$2:$E$8,2,FALSE)</f>
        <v>3</v>
      </c>
      <c r="D449" s="4" t="s">
        <v>13</v>
      </c>
      <c r="E449" s="4" t="s">
        <v>1045</v>
      </c>
      <c r="F449" s="4" t="s">
        <v>1046</v>
      </c>
      <c r="G449" s="4" t="s">
        <v>1047</v>
      </c>
      <c r="H449" s="4">
        <v>43579.0</v>
      </c>
      <c r="I449" s="5">
        <v>45727.0</v>
      </c>
      <c r="J449" s="6">
        <f>IF(OR(B449=2000, B449=2010, B449=2015),VLOOKUP(A449,tabWorldPop,IF(B449=2000,8,IF(B449=2010,7,6)),FALSE),"")</f>
        <v>458251</v>
      </c>
      <c r="K449" s="6">
        <f>IF(J449="","", VLOOKUP(A449,tabWorldPop,12,FALSE))</f>
        <v>4033</v>
      </c>
      <c r="L449" s="6" t="str">
        <f>IF(K449="","",VLOOKUP(A449,tabWorldPop,13,FALSE))</f>
        <v>147.0739</v>
      </c>
      <c r="M449" s="7">
        <f>IF(K449="","",VLOOKUP(A449,tabWorldPop,14,FALSE))</f>
        <v>32509</v>
      </c>
      <c r="N449" s="6" t="str">
        <f>IF(K449="","",VLOOKUP(A449,tabWorldPop,15,FALSE))</f>
        <v>0.01</v>
      </c>
    </row>
    <row r="450">
      <c r="A450" s="3">
        <f>VLOOKUP(Life_expectancy.csv!A466,Base!$A$2:$B$235,2,FALSE)</f>
        <v>73</v>
      </c>
      <c r="B450" s="4">
        <v>2015.0</v>
      </c>
      <c r="C450" s="4">
        <f>VLOOKUP(VLOOKUP(A450,tabWorldPop,3,FALSE),Base!$D$2:$E$8,2,FALSE)</f>
        <v>1</v>
      </c>
      <c r="D450" s="4" t="s">
        <v>13</v>
      </c>
      <c r="E450" s="4">
        <v>0.0</v>
      </c>
      <c r="F450" s="10"/>
      <c r="G450" s="4" t="s">
        <v>1048</v>
      </c>
      <c r="H450" s="4">
        <v>1.5517635E7</v>
      </c>
      <c r="I450" s="5">
        <v>45910.0</v>
      </c>
      <c r="J450" s="6">
        <f>IF(OR(B450=2000, B450=2010, B450=2015),VLOOKUP(A450,tabWorldPop,IF(B450=2000,8,IF(B450=2010,7,6)),FALSE),"")</f>
        <v>15417523</v>
      </c>
      <c r="K450" s="6">
        <f>IF(J450="","", VLOOKUP(A450,tabWorldPop,12,FALSE))</f>
        <v>181035</v>
      </c>
      <c r="L450" s="6" t="str">
        <f>IF(K450="","",VLOOKUP(A450,tabWorldPop,13,FALSE))</f>
        <v>92.6221</v>
      </c>
      <c r="M450" s="7">
        <f>IF(K450="","",VLOOKUP(A450,tabWorldPop,14,FALSE))</f>
        <v>-654513</v>
      </c>
      <c r="N450" s="6" t="str">
        <f>IF(K450="","",VLOOKUP(A450,tabWorldPop,15,FALSE))</f>
        <v>0.21</v>
      </c>
    </row>
    <row r="451">
      <c r="A451" s="3">
        <f>VLOOKUP(Life_expectancy.csv!A467,Base!$A$2:$B$235,2,FALSE)</f>
        <v>73</v>
      </c>
      <c r="B451" s="4">
        <v>2014.0</v>
      </c>
      <c r="C451" s="4">
        <f>VLOOKUP(VLOOKUP(A451,tabWorldPop,3,FALSE),Base!$D$2:$E$8,2,FALSE)</f>
        <v>1</v>
      </c>
      <c r="D451" s="4" t="s">
        <v>13</v>
      </c>
      <c r="E451" s="4" t="s">
        <v>1049</v>
      </c>
      <c r="F451" s="4" t="s">
        <v>1050</v>
      </c>
      <c r="G451" s="4" t="s">
        <v>1051</v>
      </c>
      <c r="H451" s="4">
        <v>152779.0</v>
      </c>
      <c r="I451" s="5">
        <v>45910.0</v>
      </c>
      <c r="J451" s="6" t="str">
        <f>IF(OR(B451=2000, B451=2010, B451=2015),VLOOKUP(A451,tabWorldPop,IF(B451=2000,8,IF(B451=2010,7,6)),FALSE),"")</f>
        <v/>
      </c>
      <c r="K451" s="6" t="str">
        <f>IF(J451="","", VLOOKUP(A451,tabWorldPop,12,FALSE))</f>
        <v/>
      </c>
      <c r="L451" s="6" t="str">
        <f>IF(K451="","",VLOOKUP(A451,tabWorldPop,13,FALSE))</f>
        <v/>
      </c>
      <c r="M451" s="6" t="str">
        <f>IF(K451="","",VLOOKUP(A451,tabWorldPop,14,FALSE))</f>
        <v/>
      </c>
      <c r="N451" s="6" t="str">
        <f>IF(K451="","",VLOOKUP(A451,tabWorldPop,15,FALSE))</f>
        <v/>
      </c>
    </row>
    <row r="452">
      <c r="A452" s="3">
        <f>VLOOKUP(Life_expectancy.csv!A468,Base!$A$2:$B$235,2,FALSE)</f>
        <v>73</v>
      </c>
      <c r="B452" s="4">
        <v>2013.0</v>
      </c>
      <c r="C452" s="4">
        <f>VLOOKUP(VLOOKUP(A452,tabWorldPop,3,FALSE),Base!$D$2:$E$8,2,FALSE)</f>
        <v>1</v>
      </c>
      <c r="D452" s="4" t="s">
        <v>13</v>
      </c>
      <c r="E452" s="4" t="s">
        <v>1052</v>
      </c>
      <c r="F452" s="4" t="s">
        <v>1053</v>
      </c>
      <c r="G452" s="4" t="s">
        <v>1054</v>
      </c>
      <c r="H452" s="4">
        <v>1522692.0</v>
      </c>
      <c r="I452" s="5">
        <v>45879.0</v>
      </c>
      <c r="J452" s="6" t="str">
        <f>IF(OR(B452=2000, B452=2010, B452=2015),VLOOKUP(A452,tabWorldPop,IF(B452=2000,8,IF(B452=2010,7,6)),FALSE),"")</f>
        <v/>
      </c>
      <c r="K452" s="6" t="str">
        <f>IF(J452="","", VLOOKUP(A452,tabWorldPop,12,FALSE))</f>
        <v/>
      </c>
      <c r="L452" s="6" t="str">
        <f>IF(K452="","",VLOOKUP(A452,tabWorldPop,13,FALSE))</f>
        <v/>
      </c>
      <c r="M452" s="6" t="str">
        <f>IF(K452="","",VLOOKUP(A452,tabWorldPop,14,FALSE))</f>
        <v/>
      </c>
      <c r="N452" s="6" t="str">
        <f>IF(K452="","",VLOOKUP(A452,tabWorldPop,15,FALSE))</f>
        <v/>
      </c>
    </row>
    <row r="453">
      <c r="A453" s="3">
        <f>VLOOKUP(Life_expectancy.csv!A469,Base!$A$2:$B$235,2,FALSE)</f>
        <v>73</v>
      </c>
      <c r="B453" s="4">
        <v>2012.0</v>
      </c>
      <c r="C453" s="4">
        <f>VLOOKUP(VLOOKUP(A453,tabWorldPop,3,FALSE),Base!$D$2:$E$8,2,FALSE)</f>
        <v>1</v>
      </c>
      <c r="D453" s="4" t="s">
        <v>13</v>
      </c>
      <c r="E453" s="4" t="s">
        <v>1055</v>
      </c>
      <c r="F453" s="4" t="s">
        <v>1056</v>
      </c>
      <c r="G453" s="4" t="s">
        <v>1057</v>
      </c>
      <c r="H453" s="4">
        <v>1.4776866E7</v>
      </c>
      <c r="I453" s="5">
        <v>45848.0</v>
      </c>
      <c r="J453" s="6" t="str">
        <f>IF(OR(B453=2000, B453=2010, B453=2015),VLOOKUP(A453,tabWorldPop,IF(B453=2000,8,IF(B453=2010,7,6)),FALSE),"")</f>
        <v/>
      </c>
      <c r="K453" s="6" t="str">
        <f>IF(J453="","", VLOOKUP(A453,tabWorldPop,12,FALSE))</f>
        <v/>
      </c>
      <c r="L453" s="6" t="str">
        <f>IF(K453="","",VLOOKUP(A453,tabWorldPop,13,FALSE))</f>
        <v/>
      </c>
      <c r="M453" s="6" t="str">
        <f>IF(K453="","",VLOOKUP(A453,tabWorldPop,14,FALSE))</f>
        <v/>
      </c>
      <c r="N453" s="6" t="str">
        <f>IF(K453="","",VLOOKUP(A453,tabWorldPop,15,FALSE))</f>
        <v/>
      </c>
    </row>
    <row r="454">
      <c r="A454" s="3">
        <f>VLOOKUP(Life_expectancy.csv!A470,Base!$A$2:$B$235,2,FALSE)</f>
        <v>73</v>
      </c>
      <c r="B454" s="4">
        <v>2011.0</v>
      </c>
      <c r="C454" s="4">
        <f>VLOOKUP(VLOOKUP(A454,tabWorldPop,3,FALSE),Base!$D$2:$E$8,2,FALSE)</f>
        <v>1</v>
      </c>
      <c r="D454" s="4" t="s">
        <v>13</v>
      </c>
      <c r="E454" s="4" t="s">
        <v>1058</v>
      </c>
      <c r="F454" s="4" t="s">
        <v>543</v>
      </c>
      <c r="G454" s="4" t="s">
        <v>1059</v>
      </c>
      <c r="H454" s="4">
        <v>1.4537886E7</v>
      </c>
      <c r="I454" s="5">
        <v>45848.0</v>
      </c>
      <c r="J454" s="6" t="str">
        <f>IF(OR(B454=2000, B454=2010, B454=2015),VLOOKUP(A454,tabWorldPop,IF(B454=2000,8,IF(B454=2010,7,6)),FALSE),"")</f>
        <v/>
      </c>
      <c r="K454" s="6" t="str">
        <f>IF(J454="","", VLOOKUP(A454,tabWorldPop,12,FALSE))</f>
        <v/>
      </c>
      <c r="L454" s="6" t="str">
        <f>IF(K454="","",VLOOKUP(A454,tabWorldPop,13,FALSE))</f>
        <v/>
      </c>
      <c r="M454" s="6" t="str">
        <f>IF(K454="","",VLOOKUP(A454,tabWorldPop,14,FALSE))</f>
        <v/>
      </c>
      <c r="N454" s="6" t="str">
        <f>IF(K454="","",VLOOKUP(A454,tabWorldPop,15,FALSE))</f>
        <v/>
      </c>
    </row>
    <row r="455">
      <c r="A455" s="3">
        <f>VLOOKUP(Life_expectancy.csv!A471,Base!$A$2:$B$235,2,FALSE)</f>
        <v>73</v>
      </c>
      <c r="B455" s="4">
        <v>2010.0</v>
      </c>
      <c r="C455" s="4">
        <f>VLOOKUP(VLOOKUP(A455,tabWorldPop,3,FALSE),Base!$D$2:$E$8,2,FALSE)</f>
        <v>1</v>
      </c>
      <c r="D455" s="4" t="s">
        <v>13</v>
      </c>
      <c r="E455" s="4" t="s">
        <v>1060</v>
      </c>
      <c r="F455" s="4" t="s">
        <v>437</v>
      </c>
      <c r="G455" s="4" t="s">
        <v>1061</v>
      </c>
      <c r="H455" s="4">
        <v>143874.0</v>
      </c>
      <c r="I455" s="5">
        <v>45818.0</v>
      </c>
      <c r="J455" s="6">
        <f>IF(OR(B455=2000, B455=2010, B455=2015),VLOOKUP(A455,tabWorldPop,IF(B455=2000,8,IF(B455=2010,7,6)),FALSE),"")</f>
        <v>14363532</v>
      </c>
      <c r="K455" s="6">
        <f>IF(J455="","", VLOOKUP(A455,tabWorldPop,12,FALSE))</f>
        <v>181035</v>
      </c>
      <c r="L455" s="6" t="str">
        <f>IF(K455="","",VLOOKUP(A455,tabWorldPop,13,FALSE))</f>
        <v>92.6221</v>
      </c>
      <c r="M455" s="7">
        <f>IF(K455="","",VLOOKUP(A455,tabWorldPop,14,FALSE))</f>
        <v>-654513</v>
      </c>
      <c r="N455" s="6" t="str">
        <f>IF(K455="","",VLOOKUP(A455,tabWorldPop,15,FALSE))</f>
        <v>0.21</v>
      </c>
    </row>
    <row r="456">
      <c r="A456" s="3">
        <f>VLOOKUP(Life_expectancy.csv!A472,Base!$A$2:$B$235,2,FALSE)</f>
        <v>73</v>
      </c>
      <c r="B456" s="4">
        <v>2009.0</v>
      </c>
      <c r="C456" s="4">
        <f>VLOOKUP(VLOOKUP(A456,tabWorldPop,3,FALSE),Base!$D$2:$E$8,2,FALSE)</f>
        <v>1</v>
      </c>
      <c r="D456" s="4" t="s">
        <v>13</v>
      </c>
      <c r="E456" s="4" t="s">
        <v>1062</v>
      </c>
      <c r="F456" s="4" t="s">
        <v>1063</v>
      </c>
      <c r="G456" s="4" t="s">
        <v>1064</v>
      </c>
      <c r="H456" s="4">
        <v>14928.0</v>
      </c>
      <c r="I456" s="5">
        <v>45787.0</v>
      </c>
      <c r="J456" s="6" t="str">
        <f>IF(OR(B456=2000, B456=2010, B456=2015),VLOOKUP(A456,tabWorldPop,IF(B456=2000,8,IF(B456=2010,7,6)),FALSE),"")</f>
        <v/>
      </c>
      <c r="K456" s="6" t="str">
        <f>IF(J456="","", VLOOKUP(A456,tabWorldPop,12,FALSE))</f>
        <v/>
      </c>
      <c r="L456" s="6" t="str">
        <f>IF(K456="","",VLOOKUP(A456,tabWorldPop,13,FALSE))</f>
        <v/>
      </c>
      <c r="M456" s="6" t="str">
        <f>IF(K456="","",VLOOKUP(A456,tabWorldPop,14,FALSE))</f>
        <v/>
      </c>
      <c r="N456" s="6" t="str">
        <f>IF(K456="","",VLOOKUP(A456,tabWorldPop,15,FALSE))</f>
        <v/>
      </c>
    </row>
    <row r="457">
      <c r="A457" s="3">
        <f>VLOOKUP(Life_expectancy.csv!A473,Base!$A$2:$B$235,2,FALSE)</f>
        <v>73</v>
      </c>
      <c r="B457" s="4">
        <v>2008.0</v>
      </c>
      <c r="C457" s="4">
        <f>VLOOKUP(VLOOKUP(A457,tabWorldPop,3,FALSE),Base!$D$2:$E$8,2,FALSE)</f>
        <v>1</v>
      </c>
      <c r="D457" s="4" t="s">
        <v>13</v>
      </c>
      <c r="E457" s="4" t="s">
        <v>1065</v>
      </c>
      <c r="F457" s="4" t="s">
        <v>576</v>
      </c>
      <c r="G457" s="4" t="s">
        <v>1066</v>
      </c>
      <c r="H457" s="4">
        <v>138859.0</v>
      </c>
      <c r="I457" s="5">
        <v>45787.0</v>
      </c>
      <c r="J457" s="6" t="str">
        <f>IF(OR(B457=2000, B457=2010, B457=2015),VLOOKUP(A457,tabWorldPop,IF(B457=2000,8,IF(B457=2010,7,6)),FALSE),"")</f>
        <v/>
      </c>
      <c r="K457" s="6" t="str">
        <f>IF(J457="","", VLOOKUP(A457,tabWorldPop,12,FALSE))</f>
        <v/>
      </c>
      <c r="L457" s="6" t="str">
        <f>IF(K457="","",VLOOKUP(A457,tabWorldPop,13,FALSE))</f>
        <v/>
      </c>
      <c r="M457" s="6" t="str">
        <f>IF(K457="","",VLOOKUP(A457,tabWorldPop,14,FALSE))</f>
        <v/>
      </c>
      <c r="N457" s="6" t="str">
        <f>IF(K457="","",VLOOKUP(A457,tabWorldPop,15,FALSE))</f>
        <v/>
      </c>
    </row>
    <row r="458">
      <c r="A458" s="3">
        <f>VLOOKUP(Life_expectancy.csv!A474,Base!$A$2:$B$235,2,FALSE)</f>
        <v>73</v>
      </c>
      <c r="B458" s="4">
        <v>2007.0</v>
      </c>
      <c r="C458" s="4">
        <f>VLOOKUP(VLOOKUP(A458,tabWorldPop,3,FALSE),Base!$D$2:$E$8,2,FALSE)</f>
        <v>1</v>
      </c>
      <c r="D458" s="4" t="s">
        <v>13</v>
      </c>
      <c r="E458" s="4" t="s">
        <v>1067</v>
      </c>
      <c r="F458" s="4" t="s">
        <v>1068</v>
      </c>
      <c r="G458" s="4" t="s">
        <v>1069</v>
      </c>
      <c r="H458" s="4">
        <v>1.3676693E7</v>
      </c>
      <c r="I458" s="5">
        <v>45726.0</v>
      </c>
      <c r="J458" s="6" t="str">
        <f>IF(OR(B458=2000, B458=2010, B458=2015),VLOOKUP(A458,tabWorldPop,IF(B458=2000,8,IF(B458=2010,7,6)),FALSE),"")</f>
        <v/>
      </c>
      <c r="K458" s="6" t="str">
        <f>IF(J458="","", VLOOKUP(A458,tabWorldPop,12,FALSE))</f>
        <v/>
      </c>
      <c r="L458" s="6" t="str">
        <f>IF(K458="","",VLOOKUP(A458,tabWorldPop,13,FALSE))</f>
        <v/>
      </c>
      <c r="M458" s="6" t="str">
        <f>IF(K458="","",VLOOKUP(A458,tabWorldPop,14,FALSE))</f>
        <v/>
      </c>
      <c r="N458" s="6" t="str">
        <f>IF(K458="","",VLOOKUP(A458,tabWorldPop,15,FALSE))</f>
        <v/>
      </c>
    </row>
    <row r="459">
      <c r="A459" s="3">
        <f>VLOOKUP(Life_expectancy.csv!A475,Base!$A$2:$B$235,2,FALSE)</f>
        <v>73</v>
      </c>
      <c r="B459" s="4">
        <v>2006.0</v>
      </c>
      <c r="C459" s="4">
        <f>VLOOKUP(VLOOKUP(A459,tabWorldPop,3,FALSE),Base!$D$2:$E$8,2,FALSE)</f>
        <v>1</v>
      </c>
      <c r="D459" s="4" t="s">
        <v>13</v>
      </c>
      <c r="E459" s="4" t="s">
        <v>1070</v>
      </c>
      <c r="F459" s="4" t="s">
        <v>224</v>
      </c>
      <c r="G459" s="4" t="s">
        <v>1071</v>
      </c>
      <c r="H459" s="4">
        <v>1.3474489E7</v>
      </c>
      <c r="I459" s="5">
        <v>45667.0</v>
      </c>
      <c r="J459" s="6" t="str">
        <f>IF(OR(B459=2000, B459=2010, B459=2015),VLOOKUP(A459,tabWorldPop,IF(B459=2000,8,IF(B459=2010,7,6)),FALSE),"")</f>
        <v/>
      </c>
      <c r="K459" s="6" t="str">
        <f>IF(J459="","", VLOOKUP(A459,tabWorldPop,12,FALSE))</f>
        <v/>
      </c>
      <c r="L459" s="6" t="str">
        <f>IF(K459="","",VLOOKUP(A459,tabWorldPop,13,FALSE))</f>
        <v/>
      </c>
      <c r="M459" s="6" t="str">
        <f>IF(K459="","",VLOOKUP(A459,tabWorldPop,14,FALSE))</f>
        <v/>
      </c>
      <c r="N459" s="6" t="str">
        <f>IF(K459="","",VLOOKUP(A459,tabWorldPop,15,FALSE))</f>
        <v/>
      </c>
    </row>
    <row r="460">
      <c r="A460" s="3">
        <f>VLOOKUP(Life_expectancy.csv!A476,Base!$A$2:$B$235,2,FALSE)</f>
        <v>73</v>
      </c>
      <c r="B460" s="4">
        <v>2005.0</v>
      </c>
      <c r="C460" s="4">
        <f>VLOOKUP(VLOOKUP(A460,tabWorldPop,3,FALSE),Base!$D$2:$E$8,2,FALSE)</f>
        <v>1</v>
      </c>
      <c r="D460" s="4" t="s">
        <v>13</v>
      </c>
      <c r="E460" s="4" t="s">
        <v>1072</v>
      </c>
      <c r="F460" s="4" t="s">
        <v>820</v>
      </c>
      <c r="G460" s="4" t="s">
        <v>1073</v>
      </c>
      <c r="H460" s="4">
        <v>132721.0</v>
      </c>
      <c r="I460" s="4">
        <v>10.0</v>
      </c>
      <c r="J460" s="6" t="str">
        <f>IF(OR(B460=2000, B460=2010, B460=2015),VLOOKUP(A460,tabWorldPop,IF(B460=2000,8,IF(B460=2010,7,6)),FALSE),"")</f>
        <v/>
      </c>
      <c r="K460" s="6" t="str">
        <f>IF(J460="","", VLOOKUP(A460,tabWorldPop,12,FALSE))</f>
        <v/>
      </c>
      <c r="L460" s="6" t="str">
        <f>IF(K460="","",VLOOKUP(A460,tabWorldPop,13,FALSE))</f>
        <v/>
      </c>
      <c r="M460" s="6" t="str">
        <f>IF(K460="","",VLOOKUP(A460,tabWorldPop,14,FALSE))</f>
        <v/>
      </c>
      <c r="N460" s="6" t="str">
        <f>IF(K460="","",VLOOKUP(A460,tabWorldPop,15,FALSE))</f>
        <v/>
      </c>
    </row>
    <row r="461">
      <c r="A461" s="3">
        <f>VLOOKUP(Life_expectancy.csv!A477,Base!$A$2:$B$235,2,FALSE)</f>
        <v>73</v>
      </c>
      <c r="B461" s="4">
        <v>2004.0</v>
      </c>
      <c r="C461" s="4">
        <f>VLOOKUP(VLOOKUP(A461,tabWorldPop,3,FALSE),Base!$D$2:$E$8,2,FALSE)</f>
        <v>1</v>
      </c>
      <c r="D461" s="4" t="s">
        <v>13</v>
      </c>
      <c r="E461" s="4" t="s">
        <v>1074</v>
      </c>
      <c r="F461" s="4" t="s">
        <v>1075</v>
      </c>
      <c r="G461" s="4" t="s">
        <v>1076</v>
      </c>
      <c r="H461" s="4">
        <v>1363377.0</v>
      </c>
      <c r="I461" s="5">
        <v>45847.0</v>
      </c>
      <c r="J461" s="6" t="str">
        <f>IF(OR(B461=2000, B461=2010, B461=2015),VLOOKUP(A461,tabWorldPop,IF(B461=2000,8,IF(B461=2010,7,6)),FALSE),"")</f>
        <v/>
      </c>
      <c r="K461" s="6" t="str">
        <f>IF(J461="","", VLOOKUP(A461,tabWorldPop,12,FALSE))</f>
        <v/>
      </c>
      <c r="L461" s="6" t="str">
        <f>IF(K461="","",VLOOKUP(A461,tabWorldPop,13,FALSE))</f>
        <v/>
      </c>
      <c r="M461" s="6" t="str">
        <f>IF(K461="","",VLOOKUP(A461,tabWorldPop,14,FALSE))</f>
        <v/>
      </c>
      <c r="N461" s="6" t="str">
        <f>IF(K461="","",VLOOKUP(A461,tabWorldPop,15,FALSE))</f>
        <v/>
      </c>
    </row>
    <row r="462">
      <c r="A462" s="3">
        <f>VLOOKUP(Life_expectancy.csv!A478,Base!$A$2:$B$235,2,FALSE)</f>
        <v>73</v>
      </c>
      <c r="B462" s="4">
        <v>2003.0</v>
      </c>
      <c r="C462" s="4">
        <f>VLOOKUP(VLOOKUP(A462,tabWorldPop,3,FALSE),Base!$D$2:$E$8,2,FALSE)</f>
        <v>1</v>
      </c>
      <c r="D462" s="4" t="s">
        <v>13</v>
      </c>
      <c r="E462" s="4" t="s">
        <v>1077</v>
      </c>
      <c r="F462" s="4" t="s">
        <v>1078</v>
      </c>
      <c r="G462" s="4" t="s">
        <v>1079</v>
      </c>
      <c r="H462" s="4">
        <v>1.2853124E7</v>
      </c>
      <c r="I462" s="5">
        <v>45725.0</v>
      </c>
      <c r="J462" s="6" t="str">
        <f>IF(OR(B462=2000, B462=2010, B462=2015),VLOOKUP(A462,tabWorldPop,IF(B462=2000,8,IF(B462=2010,7,6)),FALSE),"")</f>
        <v/>
      </c>
      <c r="K462" s="6" t="str">
        <f>IF(J462="","", VLOOKUP(A462,tabWorldPop,12,FALSE))</f>
        <v/>
      </c>
      <c r="L462" s="6" t="str">
        <f>IF(K462="","",VLOOKUP(A462,tabWorldPop,13,FALSE))</f>
        <v/>
      </c>
      <c r="M462" s="6" t="str">
        <f>IF(K462="","",VLOOKUP(A462,tabWorldPop,14,FALSE))</f>
        <v/>
      </c>
      <c r="N462" s="6" t="str">
        <f>IF(K462="","",VLOOKUP(A462,tabWorldPop,15,FALSE))</f>
        <v/>
      </c>
    </row>
    <row r="463">
      <c r="A463" s="3">
        <f>VLOOKUP(Life_expectancy.csv!A479,Base!$A$2:$B$235,2,FALSE)</f>
        <v>73</v>
      </c>
      <c r="B463" s="4">
        <v>2002.0</v>
      </c>
      <c r="C463" s="4">
        <f>VLOOKUP(VLOOKUP(A463,tabWorldPop,3,FALSE),Base!$D$2:$E$8,2,FALSE)</f>
        <v>1</v>
      </c>
      <c r="D463" s="4" t="s">
        <v>13</v>
      </c>
      <c r="E463" s="4" t="s">
        <v>1080</v>
      </c>
      <c r="F463" s="4" t="s">
        <v>437</v>
      </c>
      <c r="G463" s="4" t="s">
        <v>1081</v>
      </c>
      <c r="H463" s="4">
        <v>1.2634729E7</v>
      </c>
      <c r="I463" s="5">
        <v>45696.0</v>
      </c>
      <c r="J463" s="6" t="str">
        <f>IF(OR(B463=2000, B463=2010, B463=2015),VLOOKUP(A463,tabWorldPop,IF(B463=2000,8,IF(B463=2010,7,6)),FALSE),"")</f>
        <v/>
      </c>
      <c r="K463" s="6" t="str">
        <f>IF(J463="","", VLOOKUP(A463,tabWorldPop,12,FALSE))</f>
        <v/>
      </c>
      <c r="L463" s="6" t="str">
        <f>IF(K463="","",VLOOKUP(A463,tabWorldPop,13,FALSE))</f>
        <v/>
      </c>
      <c r="M463" s="6" t="str">
        <f>IF(K463="","",VLOOKUP(A463,tabWorldPop,14,FALSE))</f>
        <v/>
      </c>
      <c r="N463" s="6" t="str">
        <f>IF(K463="","",VLOOKUP(A463,tabWorldPop,15,FALSE))</f>
        <v/>
      </c>
    </row>
    <row r="464">
      <c r="A464" s="3">
        <f>VLOOKUP(Life_expectancy.csv!A480,Base!$A$2:$B$235,2,FALSE)</f>
        <v>73</v>
      </c>
      <c r="B464" s="4">
        <v>2001.0</v>
      </c>
      <c r="C464" s="4">
        <f>VLOOKUP(VLOOKUP(A464,tabWorldPop,3,FALSE),Base!$D$2:$E$8,2,FALSE)</f>
        <v>1</v>
      </c>
      <c r="D464" s="4" t="s">
        <v>13</v>
      </c>
      <c r="E464" s="4" t="s">
        <v>1082</v>
      </c>
      <c r="F464" s="5">
        <v>45843.0</v>
      </c>
      <c r="G464" s="4" t="s">
        <v>1083</v>
      </c>
      <c r="H464" s="4">
        <v>1242473.0</v>
      </c>
      <c r="I464" s="5">
        <v>45815.0</v>
      </c>
      <c r="J464" s="6" t="str">
        <f>IF(OR(B464=2000, B464=2010, B464=2015),VLOOKUP(A464,tabWorldPop,IF(B464=2000,8,IF(B464=2010,7,6)),FALSE),"")</f>
        <v/>
      </c>
      <c r="K464" s="6" t="str">
        <f>IF(J464="","", VLOOKUP(A464,tabWorldPop,12,FALSE))</f>
        <v/>
      </c>
      <c r="L464" s="6" t="str">
        <f>IF(K464="","",VLOOKUP(A464,tabWorldPop,13,FALSE))</f>
        <v/>
      </c>
      <c r="M464" s="6" t="str">
        <f>IF(K464="","",VLOOKUP(A464,tabWorldPop,14,FALSE))</f>
        <v/>
      </c>
      <c r="N464" s="6" t="str">
        <f>IF(K464="","",VLOOKUP(A464,tabWorldPop,15,FALSE))</f>
        <v/>
      </c>
    </row>
    <row r="465">
      <c r="A465" s="3">
        <f>VLOOKUP(Life_expectancy.csv!A481,Base!$A$2:$B$235,2,FALSE)</f>
        <v>73</v>
      </c>
      <c r="B465" s="4">
        <v>2000.0</v>
      </c>
      <c r="C465" s="4">
        <f>VLOOKUP(VLOOKUP(A465,tabWorldPop,3,FALSE),Base!$D$2:$E$8,2,FALSE)</f>
        <v>1</v>
      </c>
      <c r="D465" s="4" t="s">
        <v>13</v>
      </c>
      <c r="E465" s="4" t="s">
        <v>1084</v>
      </c>
      <c r="F465" s="4" t="s">
        <v>79</v>
      </c>
      <c r="G465" s="4" t="s">
        <v>1085</v>
      </c>
      <c r="H465" s="4">
        <v>1.2152354E7</v>
      </c>
      <c r="I465" s="5">
        <v>45695.0</v>
      </c>
      <c r="J465" s="6">
        <f>IF(OR(B465=2000, B465=2010, B465=2015),VLOOKUP(A465,tabWorldPop,IF(B465=2000,8,IF(B465=2010,7,6)),FALSE),"")</f>
        <v>12118841</v>
      </c>
      <c r="K465" s="6">
        <f>IF(J465="","", VLOOKUP(A465,tabWorldPop,12,FALSE))</f>
        <v>181035</v>
      </c>
      <c r="L465" s="6" t="str">
        <f>IF(K465="","",VLOOKUP(A465,tabWorldPop,13,FALSE))</f>
        <v>92.6221</v>
      </c>
      <c r="M465" s="7">
        <f>IF(K465="","",VLOOKUP(A465,tabWorldPop,14,FALSE))</f>
        <v>-654513</v>
      </c>
      <c r="N465" s="6" t="str">
        <f>IF(K465="","",VLOOKUP(A465,tabWorldPop,15,FALSE))</f>
        <v>0.21</v>
      </c>
    </row>
    <row r="466">
      <c r="A466" s="3">
        <f>VLOOKUP(Life_expectancy.csv!A482,Base!$A$2:$B$235,2,FALSE)</f>
        <v>53</v>
      </c>
      <c r="B466" s="4">
        <v>2015.0</v>
      </c>
      <c r="C466" s="4">
        <f>VLOOKUP(VLOOKUP(A466,tabWorldPop,3,FALSE),Base!$D$2:$E$8,2,FALSE)</f>
        <v>3</v>
      </c>
      <c r="D466" s="4" t="s">
        <v>13</v>
      </c>
      <c r="E466" s="4">
        <v>0.0</v>
      </c>
      <c r="F466" s="10"/>
      <c r="G466" s="4" t="s">
        <v>1086</v>
      </c>
      <c r="H466" s="4">
        <v>2.2834522E7</v>
      </c>
      <c r="I466" s="5">
        <v>45757.0</v>
      </c>
      <c r="J466" s="6">
        <f>IF(OR(B466=2000, B466=2010, B466=2015),VLOOKUP(A466,tabWorldPop,IF(B466=2000,8,IF(B466=2010,7,6)),FALSE),"")</f>
        <v>23012646</v>
      </c>
      <c r="K466" s="6">
        <f>IF(J466="","", VLOOKUP(A466,tabWorldPop,12,FALSE))</f>
        <v>475442</v>
      </c>
      <c r="L466" s="6" t="str">
        <f>IF(K466="","",VLOOKUP(A466,tabWorldPop,13,FALSE))</f>
        <v>58.7128</v>
      </c>
      <c r="M466" s="7">
        <f>IF(K466="","",VLOOKUP(A466,tabWorldPop,14,FALSE))</f>
        <v>-597900</v>
      </c>
      <c r="N466" s="6" t="str">
        <f>IF(K466="","",VLOOKUP(A466,tabWorldPop,15,FALSE))</f>
        <v>0.35</v>
      </c>
    </row>
    <row r="467">
      <c r="A467" s="3">
        <f>VLOOKUP(Life_expectancy.csv!A483,Base!$A$2:$B$235,2,FALSE)</f>
        <v>53</v>
      </c>
      <c r="B467" s="4">
        <v>2014.0</v>
      </c>
      <c r="C467" s="4">
        <f>VLOOKUP(VLOOKUP(A467,tabWorldPop,3,FALSE),Base!$D$2:$E$8,2,FALSE)</f>
        <v>3</v>
      </c>
      <c r="D467" s="4" t="s">
        <v>13</v>
      </c>
      <c r="E467" s="4" t="s">
        <v>1087</v>
      </c>
      <c r="F467" s="5">
        <v>45661.0</v>
      </c>
      <c r="G467" s="4" t="s">
        <v>1088</v>
      </c>
      <c r="H467" s="4">
        <v>2223994.0</v>
      </c>
      <c r="I467" s="5">
        <v>45757.0</v>
      </c>
      <c r="J467" s="6" t="str">
        <f>IF(OR(B467=2000, B467=2010, B467=2015),VLOOKUP(A467,tabWorldPop,IF(B467=2000,8,IF(B467=2010,7,6)),FALSE),"")</f>
        <v/>
      </c>
      <c r="K467" s="6" t="str">
        <f>IF(J467="","", VLOOKUP(A467,tabWorldPop,12,FALSE))</f>
        <v/>
      </c>
      <c r="L467" s="6" t="str">
        <f>IF(K467="","",VLOOKUP(A467,tabWorldPop,13,FALSE))</f>
        <v/>
      </c>
      <c r="M467" s="6" t="str">
        <f>IF(K467="","",VLOOKUP(A467,tabWorldPop,14,FALSE))</f>
        <v/>
      </c>
      <c r="N467" s="6" t="str">
        <f>IF(K467="","",VLOOKUP(A467,tabWorldPop,15,FALSE))</f>
        <v/>
      </c>
    </row>
    <row r="468">
      <c r="A468" s="3">
        <f>VLOOKUP(Life_expectancy.csv!A484,Base!$A$2:$B$235,2,FALSE)</f>
        <v>53</v>
      </c>
      <c r="B468" s="4">
        <v>2013.0</v>
      </c>
      <c r="C468" s="4">
        <f>VLOOKUP(VLOOKUP(A468,tabWorldPop,3,FALSE),Base!$D$2:$E$8,2,FALSE)</f>
        <v>3</v>
      </c>
      <c r="D468" s="4" t="s">
        <v>13</v>
      </c>
      <c r="E468" s="4" t="s">
        <v>1089</v>
      </c>
      <c r="F468" s="4" t="s">
        <v>1015</v>
      </c>
      <c r="G468" s="4" t="s">
        <v>1090</v>
      </c>
      <c r="H468" s="4">
        <v>2.1655715E7</v>
      </c>
      <c r="I468" s="5">
        <v>45757.0</v>
      </c>
      <c r="J468" s="6" t="str">
        <f>IF(OR(B468=2000, B468=2010, B468=2015),VLOOKUP(A468,tabWorldPop,IF(B468=2000,8,IF(B468=2010,7,6)),FALSE),"")</f>
        <v/>
      </c>
      <c r="K468" s="6" t="str">
        <f>IF(J468="","", VLOOKUP(A468,tabWorldPop,12,FALSE))</f>
        <v/>
      </c>
      <c r="L468" s="6" t="str">
        <f>IF(K468="","",VLOOKUP(A468,tabWorldPop,13,FALSE))</f>
        <v/>
      </c>
      <c r="M468" s="6" t="str">
        <f>IF(K468="","",VLOOKUP(A468,tabWorldPop,14,FALSE))</f>
        <v/>
      </c>
      <c r="N468" s="6" t="str">
        <f>IF(K468="","",VLOOKUP(A468,tabWorldPop,15,FALSE))</f>
        <v/>
      </c>
    </row>
    <row r="469">
      <c r="A469" s="3">
        <f>VLOOKUP(Life_expectancy.csv!A485,Base!$A$2:$B$235,2,FALSE)</f>
        <v>53</v>
      </c>
      <c r="B469" s="4">
        <v>2012.0</v>
      </c>
      <c r="C469" s="4">
        <f>VLOOKUP(VLOOKUP(A469,tabWorldPop,3,FALSE),Base!$D$2:$E$8,2,FALSE)</f>
        <v>3</v>
      </c>
      <c r="D469" s="4" t="s">
        <v>13</v>
      </c>
      <c r="E469" s="4" t="s">
        <v>1091</v>
      </c>
      <c r="F469" s="4" t="s">
        <v>211</v>
      </c>
      <c r="G469" s="4" t="s">
        <v>1092</v>
      </c>
      <c r="H469" s="4">
        <v>2182383.0</v>
      </c>
      <c r="I469" s="5">
        <v>45757.0</v>
      </c>
      <c r="J469" s="6" t="str">
        <f>IF(OR(B469=2000, B469=2010, B469=2015),VLOOKUP(A469,tabWorldPop,IF(B469=2000,8,IF(B469=2010,7,6)),FALSE),"")</f>
        <v/>
      </c>
      <c r="K469" s="6" t="str">
        <f>IF(J469="","", VLOOKUP(A469,tabWorldPop,12,FALSE))</f>
        <v/>
      </c>
      <c r="L469" s="6" t="str">
        <f>IF(K469="","",VLOOKUP(A469,tabWorldPop,13,FALSE))</f>
        <v/>
      </c>
      <c r="M469" s="6" t="str">
        <f>IF(K469="","",VLOOKUP(A469,tabWorldPop,14,FALSE))</f>
        <v/>
      </c>
      <c r="N469" s="6" t="str">
        <f>IF(K469="","",VLOOKUP(A469,tabWorldPop,15,FALSE))</f>
        <v/>
      </c>
    </row>
    <row r="470">
      <c r="A470" s="3">
        <f>VLOOKUP(Life_expectancy.csv!A486,Base!$A$2:$B$235,2,FALSE)</f>
        <v>53</v>
      </c>
      <c r="B470" s="4">
        <v>2011.0</v>
      </c>
      <c r="C470" s="4">
        <f>VLOOKUP(VLOOKUP(A470,tabWorldPop,3,FALSE),Base!$D$2:$E$8,2,FALSE)</f>
        <v>3</v>
      </c>
      <c r="D470" s="4" t="s">
        <v>13</v>
      </c>
      <c r="E470" s="4" t="s">
        <v>1093</v>
      </c>
      <c r="F470" s="4" t="s">
        <v>1029</v>
      </c>
      <c r="G470" s="4" t="s">
        <v>1094</v>
      </c>
      <c r="H470" s="4">
        <v>252447.0</v>
      </c>
      <c r="I470" s="4">
        <v>10.0</v>
      </c>
      <c r="J470" s="6" t="str">
        <f>IF(OR(B470=2000, B470=2010, B470=2015),VLOOKUP(A470,tabWorldPop,IF(B470=2000,8,IF(B470=2010,7,6)),FALSE),"")</f>
        <v/>
      </c>
      <c r="K470" s="6" t="str">
        <f>IF(J470="","", VLOOKUP(A470,tabWorldPop,12,FALSE))</f>
        <v/>
      </c>
      <c r="L470" s="6" t="str">
        <f>IF(K470="","",VLOOKUP(A470,tabWorldPop,13,FALSE))</f>
        <v/>
      </c>
      <c r="M470" s="6" t="str">
        <f>IF(K470="","",VLOOKUP(A470,tabWorldPop,14,FALSE))</f>
        <v/>
      </c>
      <c r="N470" s="6" t="str">
        <f>IF(K470="","",VLOOKUP(A470,tabWorldPop,15,FALSE))</f>
        <v/>
      </c>
    </row>
    <row r="471">
      <c r="A471" s="3">
        <f>VLOOKUP(Life_expectancy.csv!A487,Base!$A$2:$B$235,2,FALSE)</f>
        <v>53</v>
      </c>
      <c r="B471" s="4">
        <v>2010.0</v>
      </c>
      <c r="C471" s="4">
        <f>VLOOKUP(VLOOKUP(A471,tabWorldPop,3,FALSE),Base!$D$2:$E$8,2,FALSE)</f>
        <v>3</v>
      </c>
      <c r="D471" s="4" t="s">
        <v>13</v>
      </c>
      <c r="E471" s="4" t="s">
        <v>1095</v>
      </c>
      <c r="F471" s="4" t="s">
        <v>748</v>
      </c>
      <c r="G471" s="4" t="s">
        <v>1096</v>
      </c>
      <c r="H471" s="4">
        <v>1997495.0</v>
      </c>
      <c r="I471" s="5">
        <v>45847.0</v>
      </c>
      <c r="J471" s="6">
        <f>IF(OR(B471=2000, B471=2010, B471=2015),VLOOKUP(A471,tabWorldPop,IF(B471=2000,8,IF(B471=2010,7,6)),FALSE),"")</f>
        <v>19878036</v>
      </c>
      <c r="K471" s="6">
        <f>IF(J471="","", VLOOKUP(A471,tabWorldPop,12,FALSE))</f>
        <v>475442</v>
      </c>
      <c r="L471" s="6" t="str">
        <f>IF(K471="","",VLOOKUP(A471,tabWorldPop,13,FALSE))</f>
        <v>58.7128</v>
      </c>
      <c r="M471" s="7">
        <f>IF(K471="","",VLOOKUP(A471,tabWorldPop,14,FALSE))</f>
        <v>-597900</v>
      </c>
      <c r="N471" s="6" t="str">
        <f>IF(K471="","",VLOOKUP(A471,tabWorldPop,15,FALSE))</f>
        <v>0.35</v>
      </c>
    </row>
    <row r="472">
      <c r="A472" s="3">
        <f>VLOOKUP(Life_expectancy.csv!A488,Base!$A$2:$B$235,2,FALSE)</f>
        <v>53</v>
      </c>
      <c r="B472" s="4">
        <v>2009.0</v>
      </c>
      <c r="C472" s="4">
        <f>VLOOKUP(VLOOKUP(A472,tabWorldPop,3,FALSE),Base!$D$2:$E$8,2,FALSE)</f>
        <v>3</v>
      </c>
      <c r="D472" s="4" t="s">
        <v>13</v>
      </c>
      <c r="E472" s="4" t="s">
        <v>1097</v>
      </c>
      <c r="F472" s="5">
        <v>45843.0</v>
      </c>
      <c r="G472" s="4" t="s">
        <v>1098</v>
      </c>
      <c r="H472" s="4">
        <v>1.9432541E7</v>
      </c>
      <c r="I472" s="5">
        <v>45697.0</v>
      </c>
      <c r="J472" s="6" t="str">
        <f>IF(OR(B472=2000, B472=2010, B472=2015),VLOOKUP(A472,tabWorldPop,IF(B472=2000,8,IF(B472=2010,7,6)),FALSE),"")</f>
        <v/>
      </c>
      <c r="K472" s="6" t="str">
        <f>IF(J472="","", VLOOKUP(A472,tabWorldPop,12,FALSE))</f>
        <v/>
      </c>
      <c r="L472" s="6" t="str">
        <f>IF(K472="","",VLOOKUP(A472,tabWorldPop,13,FALSE))</f>
        <v/>
      </c>
      <c r="M472" s="6" t="str">
        <f>IF(K472="","",VLOOKUP(A472,tabWorldPop,14,FALSE))</f>
        <v/>
      </c>
      <c r="N472" s="6" t="str">
        <f>IF(K472="","",VLOOKUP(A472,tabWorldPop,15,FALSE))</f>
        <v/>
      </c>
    </row>
    <row r="473">
      <c r="A473" s="3">
        <f>VLOOKUP(Life_expectancy.csv!A489,Base!$A$2:$B$235,2,FALSE)</f>
        <v>53</v>
      </c>
      <c r="B473" s="4">
        <v>2008.0</v>
      </c>
      <c r="C473" s="4">
        <f>VLOOKUP(VLOOKUP(A473,tabWorldPop,3,FALSE),Base!$D$2:$E$8,2,FALSE)</f>
        <v>3</v>
      </c>
      <c r="D473" s="4" t="s">
        <v>13</v>
      </c>
      <c r="E473" s="4" t="s">
        <v>1099</v>
      </c>
      <c r="F473" s="4" t="s">
        <v>1100</v>
      </c>
      <c r="G473" s="4" t="s">
        <v>1101</v>
      </c>
      <c r="H473" s="4">
        <v>18978.0</v>
      </c>
      <c r="I473" s="5">
        <v>45877.0</v>
      </c>
      <c r="J473" s="6" t="str">
        <f>IF(OR(B473=2000, B473=2010, B473=2015),VLOOKUP(A473,tabWorldPop,IF(B473=2000,8,IF(B473=2010,7,6)),FALSE),"")</f>
        <v/>
      </c>
      <c r="K473" s="6" t="str">
        <f>IF(J473="","", VLOOKUP(A473,tabWorldPop,12,FALSE))</f>
        <v/>
      </c>
      <c r="L473" s="6" t="str">
        <f>IF(K473="","",VLOOKUP(A473,tabWorldPop,13,FALSE))</f>
        <v/>
      </c>
      <c r="M473" s="6" t="str">
        <f>IF(K473="","",VLOOKUP(A473,tabWorldPop,14,FALSE))</f>
        <v/>
      </c>
      <c r="N473" s="6" t="str">
        <f>IF(K473="","",VLOOKUP(A473,tabWorldPop,15,FALSE))</f>
        <v/>
      </c>
    </row>
    <row r="474">
      <c r="A474" s="3">
        <f>VLOOKUP(Life_expectancy.csv!A490,Base!$A$2:$B$235,2,FALSE)</f>
        <v>53</v>
      </c>
      <c r="B474" s="4">
        <v>2007.0</v>
      </c>
      <c r="C474" s="4">
        <f>VLOOKUP(VLOOKUP(A474,tabWorldPop,3,FALSE),Base!$D$2:$E$8,2,FALSE)</f>
        <v>3</v>
      </c>
      <c r="D474" s="4" t="s">
        <v>13</v>
      </c>
      <c r="E474" s="4" t="s">
        <v>1102</v>
      </c>
      <c r="F474" s="4" t="s">
        <v>667</v>
      </c>
      <c r="G474" s="4" t="s">
        <v>1103</v>
      </c>
      <c r="H474" s="4">
        <v>1.8395389E7</v>
      </c>
      <c r="I474" s="4">
        <v>8.0</v>
      </c>
      <c r="J474" s="6" t="str">
        <f>IF(OR(B474=2000, B474=2010, B474=2015),VLOOKUP(A474,tabWorldPop,IF(B474=2000,8,IF(B474=2010,7,6)),FALSE),"")</f>
        <v/>
      </c>
      <c r="K474" s="6" t="str">
        <f>IF(J474="","", VLOOKUP(A474,tabWorldPop,12,FALSE))</f>
        <v/>
      </c>
      <c r="L474" s="6" t="str">
        <f>IF(K474="","",VLOOKUP(A474,tabWorldPop,13,FALSE))</f>
        <v/>
      </c>
      <c r="M474" s="6" t="str">
        <f>IF(K474="","",VLOOKUP(A474,tabWorldPop,14,FALSE))</f>
        <v/>
      </c>
      <c r="N474" s="6" t="str">
        <f>IF(K474="","",VLOOKUP(A474,tabWorldPop,15,FALSE))</f>
        <v/>
      </c>
    </row>
    <row r="475">
      <c r="A475" s="3">
        <f>VLOOKUP(Life_expectancy.csv!A491,Base!$A$2:$B$235,2,FALSE)</f>
        <v>53</v>
      </c>
      <c r="B475" s="4">
        <v>2006.0</v>
      </c>
      <c r="C475" s="4">
        <f>VLOOKUP(VLOOKUP(A475,tabWorldPop,3,FALSE),Base!$D$2:$E$8,2,FALSE)</f>
        <v>3</v>
      </c>
      <c r="D475" s="4" t="s">
        <v>13</v>
      </c>
      <c r="E475" s="4" t="s">
        <v>1104</v>
      </c>
      <c r="F475" s="4" t="s">
        <v>205</v>
      </c>
      <c r="G475" s="4" t="s">
        <v>1105</v>
      </c>
      <c r="H475" s="4">
        <v>1.7899562E7</v>
      </c>
      <c r="I475" s="5">
        <v>45696.0</v>
      </c>
      <c r="J475" s="6" t="str">
        <f>IF(OR(B475=2000, B475=2010, B475=2015),VLOOKUP(A475,tabWorldPop,IF(B475=2000,8,IF(B475=2010,7,6)),FALSE),"")</f>
        <v/>
      </c>
      <c r="K475" s="6" t="str">
        <f>IF(J475="","", VLOOKUP(A475,tabWorldPop,12,FALSE))</f>
        <v/>
      </c>
      <c r="L475" s="6" t="str">
        <f>IF(K475="","",VLOOKUP(A475,tabWorldPop,13,FALSE))</f>
        <v/>
      </c>
      <c r="M475" s="6" t="str">
        <f>IF(K475="","",VLOOKUP(A475,tabWorldPop,14,FALSE))</f>
        <v/>
      </c>
      <c r="N475" s="6" t="str">
        <f>IF(K475="","",VLOOKUP(A475,tabWorldPop,15,FALSE))</f>
        <v/>
      </c>
    </row>
    <row r="476">
      <c r="A476" s="3">
        <f>VLOOKUP(Life_expectancy.csv!A492,Base!$A$2:$B$235,2,FALSE)</f>
        <v>53</v>
      </c>
      <c r="B476" s="4">
        <v>2005.0</v>
      </c>
      <c r="C476" s="4">
        <f>VLOOKUP(VLOOKUP(A476,tabWorldPop,3,FALSE),Base!$D$2:$E$8,2,FALSE)</f>
        <v>3</v>
      </c>
      <c r="D476" s="4" t="s">
        <v>13</v>
      </c>
      <c r="E476" s="4" t="s">
        <v>1106</v>
      </c>
      <c r="F476" s="4" t="s">
        <v>708</v>
      </c>
      <c r="G476" s="4" t="s">
        <v>1107</v>
      </c>
      <c r="H476" s="4">
        <v>1742795.0</v>
      </c>
      <c r="I476" s="5">
        <v>45724.0</v>
      </c>
      <c r="J476" s="6" t="str">
        <f>IF(OR(B476=2000, B476=2010, B476=2015),VLOOKUP(A476,tabWorldPop,IF(B476=2000,8,IF(B476=2010,7,6)),FALSE),"")</f>
        <v/>
      </c>
      <c r="K476" s="6" t="str">
        <f>IF(J476="","", VLOOKUP(A476,tabWorldPop,12,FALSE))</f>
        <v/>
      </c>
      <c r="L476" s="6" t="str">
        <f>IF(K476="","",VLOOKUP(A476,tabWorldPop,13,FALSE))</f>
        <v/>
      </c>
      <c r="M476" s="6" t="str">
        <f>IF(K476="","",VLOOKUP(A476,tabWorldPop,14,FALSE))</f>
        <v/>
      </c>
      <c r="N476" s="6" t="str">
        <f>IF(K476="","",VLOOKUP(A476,tabWorldPop,15,FALSE))</f>
        <v/>
      </c>
    </row>
    <row r="477">
      <c r="A477" s="3">
        <f>VLOOKUP(Life_expectancy.csv!A493,Base!$A$2:$B$235,2,FALSE)</f>
        <v>53</v>
      </c>
      <c r="B477" s="4">
        <v>2004.0</v>
      </c>
      <c r="C477" s="4">
        <f>VLOOKUP(VLOOKUP(A477,tabWorldPop,3,FALSE),Base!$D$2:$E$8,2,FALSE)</f>
        <v>3</v>
      </c>
      <c r="D477" s="4" t="s">
        <v>13</v>
      </c>
      <c r="E477" s="4" t="s">
        <v>1108</v>
      </c>
      <c r="F477" s="4" t="s">
        <v>711</v>
      </c>
      <c r="G477" s="4" t="s">
        <v>1109</v>
      </c>
      <c r="H477" s="4">
        <v>1695981.0</v>
      </c>
      <c r="I477" s="5">
        <v>45696.0</v>
      </c>
      <c r="J477" s="6" t="str">
        <f>IF(OR(B477=2000, B477=2010, B477=2015),VLOOKUP(A477,tabWorldPop,IF(B477=2000,8,IF(B477=2010,7,6)),FALSE),"")</f>
        <v/>
      </c>
      <c r="K477" s="6" t="str">
        <f>IF(J477="","", VLOOKUP(A477,tabWorldPop,12,FALSE))</f>
        <v/>
      </c>
      <c r="L477" s="6" t="str">
        <f>IF(K477="","",VLOOKUP(A477,tabWorldPop,13,FALSE))</f>
        <v/>
      </c>
      <c r="M477" s="6" t="str">
        <f>IF(K477="","",VLOOKUP(A477,tabWorldPop,14,FALSE))</f>
        <v/>
      </c>
      <c r="N477" s="6" t="str">
        <f>IF(K477="","",VLOOKUP(A477,tabWorldPop,15,FALSE))</f>
        <v/>
      </c>
    </row>
    <row r="478">
      <c r="A478" s="3">
        <f>VLOOKUP(Life_expectancy.csv!A494,Base!$A$2:$B$235,2,FALSE)</f>
        <v>53</v>
      </c>
      <c r="B478" s="4">
        <v>2003.0</v>
      </c>
      <c r="C478" s="4">
        <f>VLOOKUP(VLOOKUP(A478,tabWorldPop,3,FALSE),Base!$D$2:$E$8,2,FALSE)</f>
        <v>3</v>
      </c>
      <c r="D478" s="4" t="s">
        <v>13</v>
      </c>
      <c r="E478" s="4" t="s">
        <v>1110</v>
      </c>
      <c r="F478" s="4" t="s">
        <v>1111</v>
      </c>
      <c r="G478" s="4" t="s">
        <v>1112</v>
      </c>
      <c r="H478" s="4">
        <v>1.6513822E7</v>
      </c>
      <c r="I478" s="5">
        <v>45665.0</v>
      </c>
      <c r="J478" s="6" t="str">
        <f>IF(OR(B478=2000, B478=2010, B478=2015),VLOOKUP(A478,tabWorldPop,IF(B478=2000,8,IF(B478=2010,7,6)),FALSE),"")</f>
        <v/>
      </c>
      <c r="K478" s="6" t="str">
        <f>IF(J478="","", VLOOKUP(A478,tabWorldPop,12,FALSE))</f>
        <v/>
      </c>
      <c r="L478" s="6" t="str">
        <f>IF(K478="","",VLOOKUP(A478,tabWorldPop,13,FALSE))</f>
        <v/>
      </c>
      <c r="M478" s="6" t="str">
        <f>IF(K478="","",VLOOKUP(A478,tabWorldPop,14,FALSE))</f>
        <v/>
      </c>
      <c r="N478" s="6" t="str">
        <f>IF(K478="","",VLOOKUP(A478,tabWorldPop,15,FALSE))</f>
        <v/>
      </c>
    </row>
    <row r="479">
      <c r="A479" s="3">
        <f>VLOOKUP(Life_expectancy.csv!A495,Base!$A$2:$B$235,2,FALSE)</f>
        <v>53</v>
      </c>
      <c r="B479" s="4">
        <v>2002.0</v>
      </c>
      <c r="C479" s="4">
        <f>VLOOKUP(VLOOKUP(A479,tabWorldPop,3,FALSE),Base!$D$2:$E$8,2,FALSE)</f>
        <v>3</v>
      </c>
      <c r="D479" s="4" t="s">
        <v>13</v>
      </c>
      <c r="E479" s="4" t="s">
        <v>1113</v>
      </c>
      <c r="F479" s="4" t="s">
        <v>202</v>
      </c>
      <c r="G479" s="4" t="s">
        <v>1114</v>
      </c>
      <c r="H479" s="4">
        <v>1684886.0</v>
      </c>
      <c r="I479" s="5">
        <v>45755.0</v>
      </c>
      <c r="J479" s="6" t="str">
        <f>IF(OR(B479=2000, B479=2010, B479=2015),VLOOKUP(A479,tabWorldPop,IF(B479=2000,8,IF(B479=2010,7,6)),FALSE),"")</f>
        <v/>
      </c>
      <c r="K479" s="6" t="str">
        <f>IF(J479="","", VLOOKUP(A479,tabWorldPop,12,FALSE))</f>
        <v/>
      </c>
      <c r="L479" s="6" t="str">
        <f>IF(K479="","",VLOOKUP(A479,tabWorldPop,13,FALSE))</f>
        <v/>
      </c>
      <c r="M479" s="6" t="str">
        <f>IF(K479="","",VLOOKUP(A479,tabWorldPop,14,FALSE))</f>
        <v/>
      </c>
      <c r="N479" s="6" t="str">
        <f>IF(K479="","",VLOOKUP(A479,tabWorldPop,15,FALSE))</f>
        <v/>
      </c>
    </row>
    <row r="480">
      <c r="A480" s="3">
        <f>VLOOKUP(Life_expectancy.csv!A496,Base!$A$2:$B$235,2,FALSE)</f>
        <v>53</v>
      </c>
      <c r="B480" s="4">
        <v>2001.0</v>
      </c>
      <c r="C480" s="4">
        <f>VLOOKUP(VLOOKUP(A480,tabWorldPop,3,FALSE),Base!$D$2:$E$8,2,FALSE)</f>
        <v>3</v>
      </c>
      <c r="D480" s="4" t="s">
        <v>13</v>
      </c>
      <c r="E480" s="4" t="s">
        <v>1115</v>
      </c>
      <c r="F480" s="5">
        <v>45842.0</v>
      </c>
      <c r="G480" s="4" t="s">
        <v>1116</v>
      </c>
      <c r="H480" s="4">
        <v>1.5671927E7</v>
      </c>
      <c r="I480" s="5">
        <v>45664.0</v>
      </c>
      <c r="J480" s="6" t="str">
        <f>IF(OR(B480=2000, B480=2010, B480=2015),VLOOKUP(A480,tabWorldPop,IF(B480=2000,8,IF(B480=2010,7,6)),FALSE),"")</f>
        <v/>
      </c>
      <c r="K480" s="6" t="str">
        <f>IF(J480="","", VLOOKUP(A480,tabWorldPop,12,FALSE))</f>
        <v/>
      </c>
      <c r="L480" s="6" t="str">
        <f>IF(K480="","",VLOOKUP(A480,tabWorldPop,13,FALSE))</f>
        <v/>
      </c>
      <c r="M480" s="6" t="str">
        <f>IF(K480="","",VLOOKUP(A480,tabWorldPop,14,FALSE))</f>
        <v/>
      </c>
      <c r="N480" s="6" t="str">
        <f>IF(K480="","",VLOOKUP(A480,tabWorldPop,15,FALSE))</f>
        <v/>
      </c>
    </row>
    <row r="481">
      <c r="A481" s="3">
        <f>VLOOKUP(Life_expectancy.csv!A497,Base!$A$2:$B$235,2,FALSE)</f>
        <v>53</v>
      </c>
      <c r="B481" s="4">
        <v>2000.0</v>
      </c>
      <c r="C481" s="4">
        <f>VLOOKUP(VLOOKUP(A481,tabWorldPop,3,FALSE),Base!$D$2:$E$8,2,FALSE)</f>
        <v>3</v>
      </c>
      <c r="D481" s="4" t="s">
        <v>13</v>
      </c>
      <c r="E481" s="4" t="s">
        <v>1117</v>
      </c>
      <c r="F481" s="4" t="s">
        <v>224</v>
      </c>
      <c r="G481" s="4" t="s">
        <v>1118</v>
      </c>
      <c r="H481" s="4">
        <v>1.5274234E7</v>
      </c>
      <c r="I481" s="5">
        <v>45906.0</v>
      </c>
      <c r="J481" s="6">
        <f>IF(OR(B481=2000, B481=2010, B481=2015),VLOOKUP(A481,tabWorldPop,IF(B481=2000,8,IF(B481=2010,7,6)),FALSE),"")</f>
        <v>15091594</v>
      </c>
      <c r="K481" s="6">
        <f>IF(J481="","", VLOOKUP(A481,tabWorldPop,12,FALSE))</f>
        <v>475442</v>
      </c>
      <c r="L481" s="6" t="str">
        <f>IF(K481="","",VLOOKUP(A481,tabWorldPop,13,FALSE))</f>
        <v>58.7128</v>
      </c>
      <c r="M481" s="7">
        <f>IF(K481="","",VLOOKUP(A481,tabWorldPop,14,FALSE))</f>
        <v>-597900</v>
      </c>
      <c r="N481" s="6" t="str">
        <f>IF(K481="","",VLOOKUP(A481,tabWorldPop,15,FALSE))</f>
        <v>0.35</v>
      </c>
    </row>
    <row r="482">
      <c r="A482" s="3">
        <f>VLOOKUP(Life_expectancy.csv!A498,Base!$A$2:$B$235,2,FALSE)</f>
        <v>39</v>
      </c>
      <c r="B482" s="4">
        <v>2015.0</v>
      </c>
      <c r="C482" s="4">
        <f>VLOOKUP(VLOOKUP(A482,tabWorldPop,3,FALSE),Base!$D$2:$E$8,2,FALSE)</f>
        <v>6</v>
      </c>
      <c r="D482" s="4" t="s">
        <v>13</v>
      </c>
      <c r="E482" s="4">
        <v>0.0</v>
      </c>
      <c r="F482" s="10"/>
      <c r="G482" s="4" t="s">
        <v>1119</v>
      </c>
      <c r="H482" s="4">
        <v>3584861.0</v>
      </c>
      <c r="I482" s="5">
        <v>45732.0</v>
      </c>
      <c r="J482" s="6">
        <f>IF(OR(B482=2000, B482=2010, B482=2015),VLOOKUP(A482,tabWorldPop,IF(B482=2000,8,IF(B482=2010,7,6)),FALSE),"")</f>
        <v>35732126</v>
      </c>
      <c r="K482" s="6">
        <f>IF(J482="","", VLOOKUP(A482,tabWorldPop,12,FALSE))</f>
        <v>9984670</v>
      </c>
      <c r="L482" s="7">
        <f>IF(K482="","",VLOOKUP(A482,tabWorldPop,13,FALSE))</f>
        <v>2415410</v>
      </c>
      <c r="M482" s="7">
        <f>IF(K482="","",VLOOKUP(A482,tabWorldPop,14,FALSE))</f>
        <v>28491</v>
      </c>
      <c r="N482" s="6" t="str">
        <f>IF(K482="","",VLOOKUP(A482,tabWorldPop,15,FALSE))</f>
        <v>0.48</v>
      </c>
    </row>
    <row r="483">
      <c r="A483" s="3">
        <f>VLOOKUP(Life_expectancy.csv!A499,Base!$A$2:$B$235,2,FALSE)</f>
        <v>39</v>
      </c>
      <c r="B483" s="4">
        <v>2014.0</v>
      </c>
      <c r="C483" s="4">
        <f>VLOOKUP(VLOOKUP(A483,tabWorldPop,3,FALSE),Base!$D$2:$E$8,2,FALSE)</f>
        <v>6</v>
      </c>
      <c r="D483" s="4" t="s">
        <v>13</v>
      </c>
      <c r="E483" s="4" t="s">
        <v>1120</v>
      </c>
      <c r="F483" s="4" t="s">
        <v>1121</v>
      </c>
      <c r="G483" s="4" t="s">
        <v>1122</v>
      </c>
      <c r="H483" s="4">
        <v>3.5544564E7</v>
      </c>
      <c r="I483" s="5">
        <v>45915.0</v>
      </c>
      <c r="J483" s="6" t="str">
        <f>IF(OR(B483=2000, B483=2010, B483=2015),VLOOKUP(A483,tabWorldPop,IF(B483=2000,8,IF(B483=2010,7,6)),FALSE),"")</f>
        <v/>
      </c>
      <c r="K483" s="6" t="str">
        <f>IF(J483="","", VLOOKUP(A483,tabWorldPop,12,FALSE))</f>
        <v/>
      </c>
      <c r="L483" s="6" t="str">
        <f>IF(K483="","",VLOOKUP(A483,tabWorldPop,13,FALSE))</f>
        <v/>
      </c>
      <c r="M483" s="6" t="str">
        <f>IF(K483="","",VLOOKUP(A483,tabWorldPop,14,FALSE))</f>
        <v/>
      </c>
      <c r="N483" s="6" t="str">
        <f>IF(K483="","",VLOOKUP(A483,tabWorldPop,15,FALSE))</f>
        <v/>
      </c>
    </row>
    <row r="484">
      <c r="A484" s="3">
        <f>VLOOKUP(Life_expectancy.csv!A500,Base!$A$2:$B$235,2,FALSE)</f>
        <v>39</v>
      </c>
      <c r="B484" s="4">
        <v>2013.0</v>
      </c>
      <c r="C484" s="4">
        <f>VLOOKUP(VLOOKUP(A484,tabWorldPop,3,FALSE),Base!$D$2:$E$8,2,FALSE)</f>
        <v>6</v>
      </c>
      <c r="D484" s="4" t="s">
        <v>13</v>
      </c>
      <c r="E484" s="4" t="s">
        <v>1123</v>
      </c>
      <c r="F484" s="4" t="s">
        <v>1124</v>
      </c>
      <c r="G484" s="4" t="s">
        <v>1125</v>
      </c>
      <c r="H484" s="4">
        <v>3.5155451E7</v>
      </c>
      <c r="I484" s="5">
        <v>45915.0</v>
      </c>
      <c r="J484" s="6" t="str">
        <f>IF(OR(B484=2000, B484=2010, B484=2015),VLOOKUP(A484,tabWorldPop,IF(B484=2000,8,IF(B484=2010,7,6)),FALSE),"")</f>
        <v/>
      </c>
      <c r="K484" s="6" t="str">
        <f>IF(J484="","", VLOOKUP(A484,tabWorldPop,12,FALSE))</f>
        <v/>
      </c>
      <c r="L484" s="6" t="str">
        <f>IF(K484="","",VLOOKUP(A484,tabWorldPop,13,FALSE))</f>
        <v/>
      </c>
      <c r="M484" s="6" t="str">
        <f>IF(K484="","",VLOOKUP(A484,tabWorldPop,14,FALSE))</f>
        <v/>
      </c>
      <c r="N484" s="6" t="str">
        <f>IF(K484="","",VLOOKUP(A484,tabWorldPop,15,FALSE))</f>
        <v/>
      </c>
    </row>
    <row r="485">
      <c r="A485" s="3">
        <f>VLOOKUP(Life_expectancy.csv!A501,Base!$A$2:$B$235,2,FALSE)</f>
        <v>39</v>
      </c>
      <c r="B485" s="4">
        <v>2012.0</v>
      </c>
      <c r="C485" s="4">
        <f>VLOOKUP(VLOOKUP(A485,tabWorldPop,3,FALSE),Base!$D$2:$E$8,2,FALSE)</f>
        <v>6</v>
      </c>
      <c r="D485" s="4" t="s">
        <v>13</v>
      </c>
      <c r="E485" s="4" t="s">
        <v>1126</v>
      </c>
      <c r="F485" s="4" t="s">
        <v>1127</v>
      </c>
      <c r="G485" s="4" t="s">
        <v>1128</v>
      </c>
      <c r="H485" s="4">
        <v>3475545.0</v>
      </c>
      <c r="I485" s="5">
        <v>45915.0</v>
      </c>
      <c r="J485" s="6" t="str">
        <f>IF(OR(B485=2000, B485=2010, B485=2015),VLOOKUP(A485,tabWorldPop,IF(B485=2000,8,IF(B485=2010,7,6)),FALSE),"")</f>
        <v/>
      </c>
      <c r="K485" s="6" t="str">
        <f>IF(J485="","", VLOOKUP(A485,tabWorldPop,12,FALSE))</f>
        <v/>
      </c>
      <c r="L485" s="6" t="str">
        <f>IF(K485="","",VLOOKUP(A485,tabWorldPop,13,FALSE))</f>
        <v/>
      </c>
      <c r="M485" s="6" t="str">
        <f>IF(K485="","",VLOOKUP(A485,tabWorldPop,14,FALSE))</f>
        <v/>
      </c>
      <c r="N485" s="6" t="str">
        <f>IF(K485="","",VLOOKUP(A485,tabWorldPop,15,FALSE))</f>
        <v/>
      </c>
    </row>
    <row r="486">
      <c r="A486" s="3">
        <f>VLOOKUP(Life_expectancy.csv!A502,Base!$A$2:$B$235,2,FALSE)</f>
        <v>39</v>
      </c>
      <c r="B486" s="4">
        <v>2011.0</v>
      </c>
      <c r="C486" s="4">
        <f>VLOOKUP(VLOOKUP(A486,tabWorldPop,3,FALSE),Base!$D$2:$E$8,2,FALSE)</f>
        <v>6</v>
      </c>
      <c r="D486" s="4" t="s">
        <v>13</v>
      </c>
      <c r="E486" s="4" t="s">
        <v>1129</v>
      </c>
      <c r="F486" s="4" t="s">
        <v>1130</v>
      </c>
      <c r="G486" s="4" t="s">
        <v>1131</v>
      </c>
      <c r="H486" s="4">
        <v>3434278.0</v>
      </c>
      <c r="I486" s="5">
        <v>45915.0</v>
      </c>
      <c r="J486" s="6" t="str">
        <f>IF(OR(B486=2000, B486=2010, B486=2015),VLOOKUP(A486,tabWorldPop,IF(B486=2000,8,IF(B486=2010,7,6)),FALSE),"")</f>
        <v/>
      </c>
      <c r="K486" s="6" t="str">
        <f>IF(J486="","", VLOOKUP(A486,tabWorldPop,12,FALSE))</f>
        <v/>
      </c>
      <c r="L486" s="6" t="str">
        <f>IF(K486="","",VLOOKUP(A486,tabWorldPop,13,FALSE))</f>
        <v/>
      </c>
      <c r="M486" s="6" t="str">
        <f>IF(K486="","",VLOOKUP(A486,tabWorldPop,14,FALSE))</f>
        <v/>
      </c>
      <c r="N486" s="6" t="str">
        <f>IF(K486="","",VLOOKUP(A486,tabWorldPop,15,FALSE))</f>
        <v/>
      </c>
    </row>
    <row r="487">
      <c r="A487" s="3">
        <f>VLOOKUP(Life_expectancy.csv!A503,Base!$A$2:$B$235,2,FALSE)</f>
        <v>39</v>
      </c>
      <c r="B487" s="4">
        <v>2010.0</v>
      </c>
      <c r="C487" s="4">
        <f>VLOOKUP(VLOOKUP(A487,tabWorldPop,3,FALSE),Base!$D$2:$E$8,2,FALSE)</f>
        <v>6</v>
      </c>
      <c r="D487" s="4" t="s">
        <v>13</v>
      </c>
      <c r="E487" s="4" t="s">
        <v>1132</v>
      </c>
      <c r="F487" s="5">
        <v>45699.0</v>
      </c>
      <c r="G487" s="4" t="s">
        <v>1133</v>
      </c>
      <c r="H487" s="4">
        <v>345274.0</v>
      </c>
      <c r="I487" s="5">
        <v>45915.0</v>
      </c>
      <c r="J487" s="6">
        <f>IF(OR(B487=2000, B487=2010, B487=2015),VLOOKUP(A487,tabWorldPop,IF(B487=2000,8,IF(B487=2010,7,6)),FALSE),"")</f>
        <v>33963412</v>
      </c>
      <c r="K487" s="6">
        <f>IF(J487="","", VLOOKUP(A487,tabWorldPop,12,FALSE))</f>
        <v>9984670</v>
      </c>
      <c r="L487" s="7">
        <f>IF(K487="","",VLOOKUP(A487,tabWorldPop,13,FALSE))</f>
        <v>2415410</v>
      </c>
      <c r="M487" s="7">
        <f>IF(K487="","",VLOOKUP(A487,tabWorldPop,14,FALSE))</f>
        <v>28491</v>
      </c>
      <c r="N487" s="6" t="str">
        <f>IF(K487="","",VLOOKUP(A487,tabWorldPop,15,FALSE))</f>
        <v>0.48</v>
      </c>
    </row>
    <row r="488">
      <c r="A488" s="3">
        <f>VLOOKUP(Life_expectancy.csv!A504,Base!$A$2:$B$235,2,FALSE)</f>
        <v>39</v>
      </c>
      <c r="B488" s="4">
        <v>2009.0</v>
      </c>
      <c r="C488" s="4">
        <f>VLOOKUP(VLOOKUP(A488,tabWorldPop,3,FALSE),Base!$D$2:$E$8,2,FALSE)</f>
        <v>6</v>
      </c>
      <c r="D488" s="4" t="s">
        <v>13</v>
      </c>
      <c r="E488" s="4" t="s">
        <v>1134</v>
      </c>
      <c r="F488" s="4" t="s">
        <v>362</v>
      </c>
      <c r="G488" s="4" t="s">
        <v>1135</v>
      </c>
      <c r="H488" s="4">
        <v>3.3628571E7</v>
      </c>
      <c r="I488" s="5">
        <v>45915.0</v>
      </c>
      <c r="J488" s="6" t="str">
        <f>IF(OR(B488=2000, B488=2010, B488=2015),VLOOKUP(A488,tabWorldPop,IF(B488=2000,8,IF(B488=2010,7,6)),FALSE),"")</f>
        <v/>
      </c>
      <c r="K488" s="6" t="str">
        <f>IF(J488="","", VLOOKUP(A488,tabWorldPop,12,FALSE))</f>
        <v/>
      </c>
      <c r="L488" s="6" t="str">
        <f>IF(K488="","",VLOOKUP(A488,tabWorldPop,13,FALSE))</f>
        <v/>
      </c>
      <c r="M488" s="6" t="str">
        <f>IF(K488="","",VLOOKUP(A488,tabWorldPop,14,FALSE))</f>
        <v/>
      </c>
      <c r="N488" s="6" t="str">
        <f>IF(K488="","",VLOOKUP(A488,tabWorldPop,15,FALSE))</f>
        <v/>
      </c>
    </row>
    <row r="489">
      <c r="A489" s="3">
        <f>VLOOKUP(Life_expectancy.csv!A505,Base!$A$2:$B$235,2,FALSE)</f>
        <v>39</v>
      </c>
      <c r="B489" s="4">
        <v>2008.0</v>
      </c>
      <c r="C489" s="4">
        <f>VLOOKUP(VLOOKUP(A489,tabWorldPop,3,FALSE),Base!$D$2:$E$8,2,FALSE)</f>
        <v>6</v>
      </c>
      <c r="D489" s="4" t="s">
        <v>13</v>
      </c>
      <c r="E489" s="4" t="s">
        <v>1136</v>
      </c>
      <c r="F489" s="5">
        <v>45717.0</v>
      </c>
      <c r="G489" s="4" t="s">
        <v>1137</v>
      </c>
      <c r="H489" s="4">
        <v>3.3245773E7</v>
      </c>
      <c r="I489" s="5">
        <v>45884.0</v>
      </c>
      <c r="J489" s="6" t="str">
        <f>IF(OR(B489=2000, B489=2010, B489=2015),VLOOKUP(A489,tabWorldPop,IF(B489=2000,8,IF(B489=2010,7,6)),FALSE),"")</f>
        <v/>
      </c>
      <c r="K489" s="6" t="str">
        <f>IF(J489="","", VLOOKUP(A489,tabWorldPop,12,FALSE))</f>
        <v/>
      </c>
      <c r="L489" s="6" t="str">
        <f>IF(K489="","",VLOOKUP(A489,tabWorldPop,13,FALSE))</f>
        <v/>
      </c>
      <c r="M489" s="6" t="str">
        <f>IF(K489="","",VLOOKUP(A489,tabWorldPop,14,FALSE))</f>
        <v/>
      </c>
      <c r="N489" s="6" t="str">
        <f>IF(K489="","",VLOOKUP(A489,tabWorldPop,15,FALSE))</f>
        <v/>
      </c>
    </row>
    <row r="490">
      <c r="A490" s="3">
        <f>VLOOKUP(Life_expectancy.csv!A506,Base!$A$2:$B$235,2,FALSE)</f>
        <v>39</v>
      </c>
      <c r="B490" s="4">
        <v>2007.0</v>
      </c>
      <c r="C490" s="4">
        <f>VLOOKUP(VLOOKUP(A490,tabWorldPop,3,FALSE),Base!$D$2:$E$8,2,FALSE)</f>
        <v>6</v>
      </c>
      <c r="D490" s="4" t="s">
        <v>13</v>
      </c>
      <c r="E490" s="4" t="s">
        <v>1138</v>
      </c>
      <c r="F490" s="4" t="s">
        <v>1139</v>
      </c>
      <c r="G490" s="4" t="s">
        <v>1140</v>
      </c>
      <c r="H490" s="4">
        <v>3.2887928E7</v>
      </c>
      <c r="I490" s="5">
        <v>45884.0</v>
      </c>
      <c r="J490" s="6" t="str">
        <f>IF(OR(B490=2000, B490=2010, B490=2015),VLOOKUP(A490,tabWorldPop,IF(B490=2000,8,IF(B490=2010,7,6)),FALSE),"")</f>
        <v/>
      </c>
      <c r="K490" s="6" t="str">
        <f>IF(J490="","", VLOOKUP(A490,tabWorldPop,12,FALSE))</f>
        <v/>
      </c>
      <c r="L490" s="6" t="str">
        <f>IF(K490="","",VLOOKUP(A490,tabWorldPop,13,FALSE))</f>
        <v/>
      </c>
      <c r="M490" s="6" t="str">
        <f>IF(K490="","",VLOOKUP(A490,tabWorldPop,14,FALSE))</f>
        <v/>
      </c>
      <c r="N490" s="6" t="str">
        <f>IF(K490="","",VLOOKUP(A490,tabWorldPop,15,FALSE))</f>
        <v/>
      </c>
    </row>
    <row r="491">
      <c r="A491" s="3">
        <f>VLOOKUP(Life_expectancy.csv!A507,Base!$A$2:$B$235,2,FALSE)</f>
        <v>39</v>
      </c>
      <c r="B491" s="4">
        <v>2006.0</v>
      </c>
      <c r="C491" s="4">
        <f>VLOOKUP(VLOOKUP(A491,tabWorldPop,3,FALSE),Base!$D$2:$E$8,2,FALSE)</f>
        <v>6</v>
      </c>
      <c r="D491" s="4" t="s">
        <v>13</v>
      </c>
      <c r="E491" s="4" t="s">
        <v>1141</v>
      </c>
      <c r="F491" s="4" t="s">
        <v>1142</v>
      </c>
      <c r="G491" s="4" t="s">
        <v>1143</v>
      </c>
      <c r="H491" s="4">
        <v>325755.0</v>
      </c>
      <c r="I491" s="5">
        <v>45884.0</v>
      </c>
      <c r="J491" s="6" t="str">
        <f>IF(OR(B491=2000, B491=2010, B491=2015),VLOOKUP(A491,tabWorldPop,IF(B491=2000,8,IF(B491=2010,7,6)),FALSE),"")</f>
        <v/>
      </c>
      <c r="K491" s="6" t="str">
        <f>IF(J491="","", VLOOKUP(A491,tabWorldPop,12,FALSE))</f>
        <v/>
      </c>
      <c r="L491" s="6" t="str">
        <f>IF(K491="","",VLOOKUP(A491,tabWorldPop,13,FALSE))</f>
        <v/>
      </c>
      <c r="M491" s="6" t="str">
        <f>IF(K491="","",VLOOKUP(A491,tabWorldPop,14,FALSE))</f>
        <v/>
      </c>
      <c r="N491" s="6" t="str">
        <f>IF(K491="","",VLOOKUP(A491,tabWorldPop,15,FALSE))</f>
        <v/>
      </c>
    </row>
    <row r="492">
      <c r="A492" s="3">
        <f>VLOOKUP(Life_expectancy.csv!A508,Base!$A$2:$B$235,2,FALSE)</f>
        <v>39</v>
      </c>
      <c r="B492" s="4">
        <v>2005.0</v>
      </c>
      <c r="C492" s="4">
        <f>VLOOKUP(VLOOKUP(A492,tabWorldPop,3,FALSE),Base!$D$2:$E$8,2,FALSE)</f>
        <v>6</v>
      </c>
      <c r="D492" s="4" t="s">
        <v>13</v>
      </c>
      <c r="E492" s="4" t="s">
        <v>1144</v>
      </c>
      <c r="F492" s="4" t="s">
        <v>775</v>
      </c>
      <c r="G492" s="4" t="s">
        <v>1145</v>
      </c>
      <c r="H492" s="4">
        <v>32312.0</v>
      </c>
      <c r="I492" s="5">
        <v>45884.0</v>
      </c>
      <c r="J492" s="6" t="str">
        <f>IF(OR(B492=2000, B492=2010, B492=2015),VLOOKUP(A492,tabWorldPop,IF(B492=2000,8,IF(B492=2010,7,6)),FALSE),"")</f>
        <v/>
      </c>
      <c r="K492" s="6" t="str">
        <f>IF(J492="","", VLOOKUP(A492,tabWorldPop,12,FALSE))</f>
        <v/>
      </c>
      <c r="L492" s="6" t="str">
        <f>IF(K492="","",VLOOKUP(A492,tabWorldPop,13,FALSE))</f>
        <v/>
      </c>
      <c r="M492" s="6" t="str">
        <f>IF(K492="","",VLOOKUP(A492,tabWorldPop,14,FALSE))</f>
        <v/>
      </c>
      <c r="N492" s="6" t="str">
        <f>IF(K492="","",VLOOKUP(A492,tabWorldPop,15,FALSE))</f>
        <v/>
      </c>
    </row>
    <row r="493">
      <c r="A493" s="3">
        <f>VLOOKUP(Life_expectancy.csv!A509,Base!$A$2:$B$235,2,FALSE)</f>
        <v>39</v>
      </c>
      <c r="B493" s="4">
        <v>2004.0</v>
      </c>
      <c r="C493" s="4">
        <f>VLOOKUP(VLOOKUP(A493,tabWorldPop,3,FALSE),Base!$D$2:$E$8,2,FALSE)</f>
        <v>6</v>
      </c>
      <c r="D493" s="4" t="s">
        <v>13</v>
      </c>
      <c r="E493" s="4" t="s">
        <v>1146</v>
      </c>
      <c r="F493" s="4" t="s">
        <v>1147</v>
      </c>
      <c r="G493" s="4" t="s">
        <v>1148</v>
      </c>
      <c r="H493" s="4">
        <v>31995.0</v>
      </c>
      <c r="I493" s="5">
        <v>45884.0</v>
      </c>
      <c r="J493" s="6" t="str">
        <f>IF(OR(B493=2000, B493=2010, B493=2015),VLOOKUP(A493,tabWorldPop,IF(B493=2000,8,IF(B493=2010,7,6)),FALSE),"")</f>
        <v/>
      </c>
      <c r="K493" s="6" t="str">
        <f>IF(J493="","", VLOOKUP(A493,tabWorldPop,12,FALSE))</f>
        <v/>
      </c>
      <c r="L493" s="6" t="str">
        <f>IF(K493="","",VLOOKUP(A493,tabWorldPop,13,FALSE))</f>
        <v/>
      </c>
      <c r="M493" s="6" t="str">
        <f>IF(K493="","",VLOOKUP(A493,tabWorldPop,14,FALSE))</f>
        <v/>
      </c>
      <c r="N493" s="6" t="str">
        <f>IF(K493="","",VLOOKUP(A493,tabWorldPop,15,FALSE))</f>
        <v/>
      </c>
    </row>
    <row r="494">
      <c r="A494" s="3">
        <f>VLOOKUP(Life_expectancy.csv!A510,Base!$A$2:$B$235,2,FALSE)</f>
        <v>39</v>
      </c>
      <c r="B494" s="4">
        <v>2003.0</v>
      </c>
      <c r="C494" s="4">
        <f>VLOOKUP(VLOOKUP(A494,tabWorldPop,3,FALSE),Base!$D$2:$E$8,2,FALSE)</f>
        <v>6</v>
      </c>
      <c r="D494" s="4" t="s">
        <v>13</v>
      </c>
      <c r="E494" s="4" t="s">
        <v>1149</v>
      </c>
      <c r="F494" s="4" t="s">
        <v>1150</v>
      </c>
      <c r="G494" s="4" t="s">
        <v>1151</v>
      </c>
      <c r="H494" s="4">
        <v>31676.0</v>
      </c>
      <c r="I494" s="5">
        <v>45884.0</v>
      </c>
      <c r="J494" s="6" t="str">
        <f>IF(OR(B494=2000, B494=2010, B494=2015),VLOOKUP(A494,tabWorldPop,IF(B494=2000,8,IF(B494=2010,7,6)),FALSE),"")</f>
        <v/>
      </c>
      <c r="K494" s="6" t="str">
        <f>IF(J494="","", VLOOKUP(A494,tabWorldPop,12,FALSE))</f>
        <v/>
      </c>
      <c r="L494" s="6" t="str">
        <f>IF(K494="","",VLOOKUP(A494,tabWorldPop,13,FALSE))</f>
        <v/>
      </c>
      <c r="M494" s="6" t="str">
        <f>IF(K494="","",VLOOKUP(A494,tabWorldPop,14,FALSE))</f>
        <v/>
      </c>
      <c r="N494" s="6" t="str">
        <f>IF(K494="","",VLOOKUP(A494,tabWorldPop,15,FALSE))</f>
        <v/>
      </c>
    </row>
    <row r="495">
      <c r="A495" s="3">
        <f>VLOOKUP(Life_expectancy.csv!A511,Base!$A$2:$B$235,2,FALSE)</f>
        <v>39</v>
      </c>
      <c r="B495" s="4">
        <v>2002.0</v>
      </c>
      <c r="C495" s="4">
        <f>VLOOKUP(VLOOKUP(A495,tabWorldPop,3,FALSE),Base!$D$2:$E$8,2,FALSE)</f>
        <v>6</v>
      </c>
      <c r="D495" s="4" t="s">
        <v>13</v>
      </c>
      <c r="E495" s="4" t="s">
        <v>1152</v>
      </c>
      <c r="F495" s="4" t="s">
        <v>1153</v>
      </c>
      <c r="G495" s="4" t="s">
        <v>1154</v>
      </c>
      <c r="H495" s="4">
        <v>31362.0</v>
      </c>
      <c r="I495" s="5">
        <v>45884.0</v>
      </c>
      <c r="J495" s="6" t="str">
        <f>IF(OR(B495=2000, B495=2010, B495=2015),VLOOKUP(A495,tabWorldPop,IF(B495=2000,8,IF(B495=2010,7,6)),FALSE),"")</f>
        <v/>
      </c>
      <c r="K495" s="6" t="str">
        <f>IF(J495="","", VLOOKUP(A495,tabWorldPop,12,FALSE))</f>
        <v/>
      </c>
      <c r="L495" s="6" t="str">
        <f>IF(K495="","",VLOOKUP(A495,tabWorldPop,13,FALSE))</f>
        <v/>
      </c>
      <c r="M495" s="6" t="str">
        <f>IF(K495="","",VLOOKUP(A495,tabWorldPop,14,FALSE))</f>
        <v/>
      </c>
      <c r="N495" s="6" t="str">
        <f>IF(K495="","",VLOOKUP(A495,tabWorldPop,15,FALSE))</f>
        <v/>
      </c>
    </row>
    <row r="496">
      <c r="A496" s="3">
        <f>VLOOKUP(Life_expectancy.csv!A512,Base!$A$2:$B$235,2,FALSE)</f>
        <v>39</v>
      </c>
      <c r="B496" s="4">
        <v>2001.0</v>
      </c>
      <c r="C496" s="4">
        <f>VLOOKUP(VLOOKUP(A496,tabWorldPop,3,FALSE),Base!$D$2:$E$8,2,FALSE)</f>
        <v>6</v>
      </c>
      <c r="D496" s="4" t="s">
        <v>13</v>
      </c>
      <c r="E496" s="4" t="s">
        <v>1155</v>
      </c>
      <c r="F496" s="5">
        <v>45666.0</v>
      </c>
      <c r="G496" s="4" t="s">
        <v>1156</v>
      </c>
      <c r="H496" s="4">
        <v>31819.0</v>
      </c>
      <c r="I496" s="5">
        <v>45884.0</v>
      </c>
      <c r="J496" s="6" t="str">
        <f>IF(OR(B496=2000, B496=2010, B496=2015),VLOOKUP(A496,tabWorldPop,IF(B496=2000,8,IF(B496=2010,7,6)),FALSE),"")</f>
        <v/>
      </c>
      <c r="K496" s="6" t="str">
        <f>IF(J496="","", VLOOKUP(A496,tabWorldPop,12,FALSE))</f>
        <v/>
      </c>
      <c r="L496" s="6" t="str">
        <f>IF(K496="","",VLOOKUP(A496,tabWorldPop,13,FALSE))</f>
        <v/>
      </c>
      <c r="M496" s="6" t="str">
        <f>IF(K496="","",VLOOKUP(A496,tabWorldPop,14,FALSE))</f>
        <v/>
      </c>
      <c r="N496" s="6" t="str">
        <f>IF(K496="","",VLOOKUP(A496,tabWorldPop,15,FALSE))</f>
        <v/>
      </c>
    </row>
    <row r="497">
      <c r="A497" s="3">
        <f>VLOOKUP(Life_expectancy.csv!A513,Base!$A$2:$B$235,2,FALSE)</f>
        <v>39</v>
      </c>
      <c r="B497" s="4">
        <v>2000.0</v>
      </c>
      <c r="C497" s="4">
        <f>VLOOKUP(VLOOKUP(A497,tabWorldPop,3,FALSE),Base!$D$2:$E$8,2,FALSE)</f>
        <v>6</v>
      </c>
      <c r="D497" s="4" t="s">
        <v>13</v>
      </c>
      <c r="E497" s="4" t="s">
        <v>1157</v>
      </c>
      <c r="F497" s="4" t="s">
        <v>1158</v>
      </c>
      <c r="G497" s="4" t="s">
        <v>1159</v>
      </c>
      <c r="H497" s="4">
        <v>37697.0</v>
      </c>
      <c r="I497" s="5">
        <v>45915.0</v>
      </c>
      <c r="J497" s="6">
        <f>IF(OR(B497=2000, B497=2010, B497=2015),VLOOKUP(A497,tabWorldPop,IF(B497=2000,8,IF(B497=2010,7,6)),FALSE),"")</f>
        <v>30683313</v>
      </c>
      <c r="K497" s="6">
        <f>IF(J497="","", VLOOKUP(A497,tabWorldPop,12,FALSE))</f>
        <v>9984670</v>
      </c>
      <c r="L497" s="7">
        <f>IF(K497="","",VLOOKUP(A497,tabWorldPop,13,FALSE))</f>
        <v>2415410</v>
      </c>
      <c r="M497" s="7">
        <f>IF(K497="","",VLOOKUP(A497,tabWorldPop,14,FALSE))</f>
        <v>28491</v>
      </c>
      <c r="N497" s="6" t="str">
        <f>IF(K497="","",VLOOKUP(A497,tabWorldPop,15,FALSE))</f>
        <v>0.48</v>
      </c>
    </row>
    <row r="498">
      <c r="A498" s="3">
        <f>VLOOKUP(Life_expectancy.csv!A514,Base!$A$2:$B$235,2,FALSE)</f>
        <v>117</v>
      </c>
      <c r="B498" s="4">
        <v>2015.0</v>
      </c>
      <c r="C498" s="4">
        <f>VLOOKUP(VLOOKUP(A498,tabWorldPop,3,FALSE),Base!$D$2:$E$8,2,FALSE)</f>
        <v>3</v>
      </c>
      <c r="D498" s="4" t="s">
        <v>13</v>
      </c>
      <c r="E498" s="4">
        <v>0.0</v>
      </c>
      <c r="F498" s="10"/>
      <c r="G498" s="4" t="s">
        <v>1160</v>
      </c>
      <c r="H498" s="4">
        <v>45461.0</v>
      </c>
      <c r="I498" s="5">
        <v>45664.0</v>
      </c>
      <c r="J498" s="6">
        <f>IF(OR(B498=2000, B498=2010, B498=2015),VLOOKUP(A498,tabWorldPop,IF(B498=2000,8,IF(B498=2010,7,6)),FALSE),"")</f>
        <v>4819333</v>
      </c>
      <c r="K498" s="6">
        <f>IF(J498="","", VLOOKUP(A498,tabWorldPop,12,FALSE))</f>
        <v>622984</v>
      </c>
      <c r="L498" s="7">
        <f>IF(K498="","",VLOOKUP(A498,tabWorldPop,13,FALSE))</f>
        <v>2796145</v>
      </c>
      <c r="M498" s="7">
        <f>IF(K498="","",VLOOKUP(A498,tabWorldPop,14,FALSE))</f>
        <v>-612145</v>
      </c>
      <c r="N498" s="6" t="str">
        <f>IF(K498="","",VLOOKUP(A498,tabWorldPop,15,FALSE))</f>
        <v>0.07</v>
      </c>
    </row>
    <row r="499">
      <c r="A499" s="3">
        <f>VLOOKUP(Life_expectancy.csv!A515,Base!$A$2:$B$235,2,FALSE)</f>
        <v>117</v>
      </c>
      <c r="B499" s="4">
        <v>2014.0</v>
      </c>
      <c r="C499" s="4">
        <f>VLOOKUP(VLOOKUP(A499,tabWorldPop,3,FALSE),Base!$D$2:$E$8,2,FALSE)</f>
        <v>3</v>
      </c>
      <c r="D499" s="4" t="s">
        <v>13</v>
      </c>
      <c r="E499" s="4" t="s">
        <v>1161</v>
      </c>
      <c r="F499" s="5">
        <v>45692.0</v>
      </c>
      <c r="G499" s="4" t="s">
        <v>1162</v>
      </c>
      <c r="H499" s="4">
        <v>4515392.0</v>
      </c>
      <c r="I499" s="5">
        <v>45664.0</v>
      </c>
      <c r="J499" s="6" t="str">
        <f>IF(OR(B499=2000, B499=2010, B499=2015),VLOOKUP(A499,tabWorldPop,IF(B499=2000,8,IF(B499=2010,7,6)),FALSE),"")</f>
        <v/>
      </c>
      <c r="K499" s="6" t="str">
        <f>IF(J499="","", VLOOKUP(A499,tabWorldPop,12,FALSE))</f>
        <v/>
      </c>
      <c r="L499" s="6" t="str">
        <f>IF(K499="","",VLOOKUP(A499,tabWorldPop,13,FALSE))</f>
        <v/>
      </c>
      <c r="M499" s="6" t="str">
        <f>IF(K499="","",VLOOKUP(A499,tabWorldPop,14,FALSE))</f>
        <v/>
      </c>
      <c r="N499" s="6" t="str">
        <f>IF(K499="","",VLOOKUP(A499,tabWorldPop,15,FALSE))</f>
        <v/>
      </c>
    </row>
    <row r="500">
      <c r="A500" s="3">
        <f>VLOOKUP(Life_expectancy.csv!A516,Base!$A$2:$B$235,2,FALSE)</f>
        <v>117</v>
      </c>
      <c r="B500" s="4">
        <v>2013.0</v>
      </c>
      <c r="C500" s="4">
        <f>VLOOKUP(VLOOKUP(A500,tabWorldPop,3,FALSE),Base!$D$2:$E$8,2,FALSE)</f>
        <v>3</v>
      </c>
      <c r="D500" s="4" t="s">
        <v>13</v>
      </c>
      <c r="E500" s="4" t="s">
        <v>1163</v>
      </c>
      <c r="F500" s="4" t="s">
        <v>121</v>
      </c>
      <c r="G500" s="4" t="s">
        <v>1164</v>
      </c>
      <c r="H500" s="4">
        <v>4499653.0</v>
      </c>
      <c r="I500" s="5">
        <v>45664.0</v>
      </c>
      <c r="J500" s="6" t="str">
        <f>IF(OR(B500=2000, B500=2010, B500=2015),VLOOKUP(A500,tabWorldPop,IF(B500=2000,8,IF(B500=2010,7,6)),FALSE),"")</f>
        <v/>
      </c>
      <c r="K500" s="6" t="str">
        <f>IF(J500="","", VLOOKUP(A500,tabWorldPop,12,FALSE))</f>
        <v/>
      </c>
      <c r="L500" s="6" t="str">
        <f>IF(K500="","",VLOOKUP(A500,tabWorldPop,13,FALSE))</f>
        <v/>
      </c>
      <c r="M500" s="6" t="str">
        <f>IF(K500="","",VLOOKUP(A500,tabWorldPop,14,FALSE))</f>
        <v/>
      </c>
      <c r="N500" s="6" t="str">
        <f>IF(K500="","",VLOOKUP(A500,tabWorldPop,15,FALSE))</f>
        <v/>
      </c>
    </row>
    <row r="501">
      <c r="A501" s="3">
        <f>VLOOKUP(Life_expectancy.csv!A517,Base!$A$2:$B$235,2,FALSE)</f>
        <v>117</v>
      </c>
      <c r="B501" s="4">
        <v>2012.0</v>
      </c>
      <c r="C501" s="4">
        <f>VLOOKUP(VLOOKUP(A501,tabWorldPop,3,FALSE),Base!$D$2:$E$8,2,FALSE)</f>
        <v>3</v>
      </c>
      <c r="D501" s="4" t="s">
        <v>13</v>
      </c>
      <c r="E501" s="4" t="s">
        <v>1165</v>
      </c>
      <c r="F501" s="4" t="s">
        <v>1166</v>
      </c>
      <c r="G501" s="4" t="s">
        <v>1167</v>
      </c>
      <c r="H501" s="4">
        <v>449416.0</v>
      </c>
      <c r="I501" s="5">
        <v>45664.0</v>
      </c>
      <c r="J501" s="6" t="str">
        <f>IF(OR(B501=2000, B501=2010, B501=2015),VLOOKUP(A501,tabWorldPop,IF(B501=2000,8,IF(B501=2010,7,6)),FALSE),"")</f>
        <v/>
      </c>
      <c r="K501" s="6" t="str">
        <f>IF(J501="","", VLOOKUP(A501,tabWorldPop,12,FALSE))</f>
        <v/>
      </c>
      <c r="L501" s="6" t="str">
        <f>IF(K501="","",VLOOKUP(A501,tabWorldPop,13,FALSE))</f>
        <v/>
      </c>
      <c r="M501" s="6" t="str">
        <f>IF(K501="","",VLOOKUP(A501,tabWorldPop,14,FALSE))</f>
        <v/>
      </c>
      <c r="N501" s="6" t="str">
        <f>IF(K501="","",VLOOKUP(A501,tabWorldPop,15,FALSE))</f>
        <v/>
      </c>
    </row>
    <row r="502">
      <c r="A502" s="3">
        <f>VLOOKUP(Life_expectancy.csv!A518,Base!$A$2:$B$235,2,FALSE)</f>
        <v>117</v>
      </c>
      <c r="B502" s="4">
        <v>2011.0</v>
      </c>
      <c r="C502" s="4">
        <f>VLOOKUP(VLOOKUP(A502,tabWorldPop,3,FALSE),Base!$D$2:$E$8,2,FALSE)</f>
        <v>3</v>
      </c>
      <c r="D502" s="4" t="s">
        <v>13</v>
      </c>
      <c r="E502" s="4" t="s">
        <v>1168</v>
      </c>
      <c r="F502" s="4" t="s">
        <v>135</v>
      </c>
      <c r="G502" s="4" t="s">
        <v>1169</v>
      </c>
      <c r="H502" s="4">
        <v>4476153.0</v>
      </c>
      <c r="I502" s="5">
        <v>45875.0</v>
      </c>
      <c r="J502" s="6" t="str">
        <f>IF(OR(B502=2000, B502=2010, B502=2015),VLOOKUP(A502,tabWorldPop,IF(B502=2000,8,IF(B502=2010,7,6)),FALSE),"")</f>
        <v/>
      </c>
      <c r="K502" s="6" t="str">
        <f>IF(J502="","", VLOOKUP(A502,tabWorldPop,12,FALSE))</f>
        <v/>
      </c>
      <c r="L502" s="6" t="str">
        <f>IF(K502="","",VLOOKUP(A502,tabWorldPop,13,FALSE))</f>
        <v/>
      </c>
      <c r="M502" s="6" t="str">
        <f>IF(K502="","",VLOOKUP(A502,tabWorldPop,14,FALSE))</f>
        <v/>
      </c>
      <c r="N502" s="6" t="str">
        <f>IF(K502="","",VLOOKUP(A502,tabWorldPop,15,FALSE))</f>
        <v/>
      </c>
    </row>
    <row r="503">
      <c r="A503" s="3">
        <f>VLOOKUP(Life_expectancy.csv!A519,Base!$A$2:$B$235,2,FALSE)</f>
        <v>117</v>
      </c>
      <c r="B503" s="4">
        <v>2010.0</v>
      </c>
      <c r="C503" s="4">
        <f>VLOOKUP(VLOOKUP(A503,tabWorldPop,3,FALSE),Base!$D$2:$E$8,2,FALSE)</f>
        <v>3</v>
      </c>
      <c r="D503" s="4" t="s">
        <v>13</v>
      </c>
      <c r="E503" s="4" t="s">
        <v>1170</v>
      </c>
      <c r="F503" s="5">
        <v>45903.0</v>
      </c>
      <c r="G503" s="4" t="s">
        <v>1171</v>
      </c>
      <c r="H503" s="4">
        <v>4448525.0</v>
      </c>
      <c r="I503" s="5">
        <v>45814.0</v>
      </c>
      <c r="J503" s="6">
        <f>IF(OR(B503=2000, B503=2010, B503=2015),VLOOKUP(A503,tabWorldPop,IF(B503=2000,8,IF(B503=2010,7,6)),FALSE),"")</f>
        <v>4660067</v>
      </c>
      <c r="K503" s="6">
        <f>IF(J503="","", VLOOKUP(A503,tabWorldPop,12,FALSE))</f>
        <v>622984</v>
      </c>
      <c r="L503" s="7">
        <f>IF(K503="","",VLOOKUP(A503,tabWorldPop,13,FALSE))</f>
        <v>2796145</v>
      </c>
      <c r="M503" s="7">
        <f>IF(K503="","",VLOOKUP(A503,tabWorldPop,14,FALSE))</f>
        <v>-612145</v>
      </c>
      <c r="N503" s="6" t="str">
        <f>IF(K503="","",VLOOKUP(A503,tabWorldPop,15,FALSE))</f>
        <v>0.07</v>
      </c>
    </row>
    <row r="504">
      <c r="A504" s="3">
        <f>VLOOKUP(Life_expectancy.csv!A520,Base!$A$2:$B$235,2,FALSE)</f>
        <v>117</v>
      </c>
      <c r="B504" s="4">
        <v>2009.0</v>
      </c>
      <c r="C504" s="4">
        <f>VLOOKUP(VLOOKUP(A504,tabWorldPop,3,FALSE),Base!$D$2:$E$8,2,FALSE)</f>
        <v>3</v>
      </c>
      <c r="D504" s="4" t="s">
        <v>13</v>
      </c>
      <c r="E504" s="4" t="s">
        <v>1172</v>
      </c>
      <c r="F504" s="4" t="s">
        <v>1173</v>
      </c>
      <c r="G504" s="4" t="s">
        <v>1174</v>
      </c>
      <c r="H504" s="4">
        <v>44423.0</v>
      </c>
      <c r="I504" s="5">
        <v>45753.0</v>
      </c>
      <c r="J504" s="6" t="str">
        <f>IF(OR(B504=2000, B504=2010, B504=2015),VLOOKUP(A504,tabWorldPop,IF(B504=2000,8,IF(B504=2010,7,6)),FALSE),"")</f>
        <v/>
      </c>
      <c r="K504" s="6" t="str">
        <f>IF(J504="","", VLOOKUP(A504,tabWorldPop,12,FALSE))</f>
        <v/>
      </c>
      <c r="L504" s="6" t="str">
        <f>IF(K504="","",VLOOKUP(A504,tabWorldPop,13,FALSE))</f>
        <v/>
      </c>
      <c r="M504" s="6" t="str">
        <f>IF(K504="","",VLOOKUP(A504,tabWorldPop,14,FALSE))</f>
        <v/>
      </c>
      <c r="N504" s="6" t="str">
        <f>IF(K504="","",VLOOKUP(A504,tabWorldPop,15,FALSE))</f>
        <v/>
      </c>
    </row>
    <row r="505">
      <c r="A505" s="3">
        <f>VLOOKUP(Life_expectancy.csv!A521,Base!$A$2:$B$235,2,FALSE)</f>
        <v>117</v>
      </c>
      <c r="B505" s="4">
        <v>2008.0</v>
      </c>
      <c r="C505" s="4">
        <f>VLOOKUP(VLOOKUP(A505,tabWorldPop,3,FALSE),Base!$D$2:$E$8,2,FALSE)</f>
        <v>3</v>
      </c>
      <c r="D505" s="4" t="s">
        <v>13</v>
      </c>
      <c r="E505" s="4" t="s">
        <v>1175</v>
      </c>
      <c r="F505" s="5">
        <v>45720.0</v>
      </c>
      <c r="G505" s="4" t="s">
        <v>1176</v>
      </c>
      <c r="H505" s="4">
        <v>4345386.0</v>
      </c>
      <c r="I505" s="5">
        <v>45722.0</v>
      </c>
      <c r="J505" s="6" t="str">
        <f>IF(OR(B505=2000, B505=2010, B505=2015),VLOOKUP(A505,tabWorldPop,IF(B505=2000,8,IF(B505=2010,7,6)),FALSE),"")</f>
        <v/>
      </c>
      <c r="K505" s="6" t="str">
        <f>IF(J505="","", VLOOKUP(A505,tabWorldPop,12,FALSE))</f>
        <v/>
      </c>
      <c r="L505" s="6" t="str">
        <f>IF(K505="","",VLOOKUP(A505,tabWorldPop,13,FALSE))</f>
        <v/>
      </c>
      <c r="M505" s="6" t="str">
        <f>IF(K505="","",VLOOKUP(A505,tabWorldPop,14,FALSE))</f>
        <v/>
      </c>
      <c r="N505" s="6" t="str">
        <f>IF(K505="","",VLOOKUP(A505,tabWorldPop,15,FALSE))</f>
        <v/>
      </c>
    </row>
    <row r="506">
      <c r="A506" s="3">
        <f>VLOOKUP(Life_expectancy.csv!A522,Base!$A$2:$B$235,2,FALSE)</f>
        <v>117</v>
      </c>
      <c r="B506" s="4">
        <v>2007.0</v>
      </c>
      <c r="C506" s="4">
        <f>VLOOKUP(VLOOKUP(A506,tabWorldPop,3,FALSE),Base!$D$2:$E$8,2,FALSE)</f>
        <v>3</v>
      </c>
      <c r="D506" s="4" t="s">
        <v>13</v>
      </c>
      <c r="E506" s="4" t="s">
        <v>1177</v>
      </c>
      <c r="F506" s="5">
        <v>45751.0</v>
      </c>
      <c r="G506" s="4" t="s">
        <v>1178</v>
      </c>
      <c r="H506" s="4">
        <v>42758.0</v>
      </c>
      <c r="I506" s="5">
        <v>45694.0</v>
      </c>
      <c r="J506" s="6" t="str">
        <f>IF(OR(B506=2000, B506=2010, B506=2015),VLOOKUP(A506,tabWorldPop,IF(B506=2000,8,IF(B506=2010,7,6)),FALSE),"")</f>
        <v/>
      </c>
      <c r="K506" s="6" t="str">
        <f>IF(J506="","", VLOOKUP(A506,tabWorldPop,12,FALSE))</f>
        <v/>
      </c>
      <c r="L506" s="6" t="str">
        <f>IF(K506="","",VLOOKUP(A506,tabWorldPop,13,FALSE))</f>
        <v/>
      </c>
      <c r="M506" s="6" t="str">
        <f>IF(K506="","",VLOOKUP(A506,tabWorldPop,14,FALSE))</f>
        <v/>
      </c>
      <c r="N506" s="6" t="str">
        <f>IF(K506="","",VLOOKUP(A506,tabWorldPop,15,FALSE))</f>
        <v/>
      </c>
    </row>
    <row r="507">
      <c r="A507" s="3">
        <f>VLOOKUP(Life_expectancy.csv!A523,Base!$A$2:$B$235,2,FALSE)</f>
        <v>117</v>
      </c>
      <c r="B507" s="4">
        <v>2006.0</v>
      </c>
      <c r="C507" s="4">
        <f>VLOOKUP(VLOOKUP(A507,tabWorldPop,3,FALSE),Base!$D$2:$E$8,2,FALSE)</f>
        <v>3</v>
      </c>
      <c r="D507" s="4" t="s">
        <v>13</v>
      </c>
      <c r="E507" s="4" t="s">
        <v>1179</v>
      </c>
      <c r="F507" s="4" t="s">
        <v>1180</v>
      </c>
      <c r="G507" s="4" t="s">
        <v>1181</v>
      </c>
      <c r="H507" s="4">
        <v>421758.0</v>
      </c>
      <c r="I507" s="4">
        <v>6.0</v>
      </c>
      <c r="J507" s="6" t="str">
        <f>IF(OR(B507=2000, B507=2010, B507=2015),VLOOKUP(A507,tabWorldPop,IF(B507=2000,8,IF(B507=2010,7,6)),FALSE),"")</f>
        <v/>
      </c>
      <c r="K507" s="6" t="str">
        <f>IF(J507="","", VLOOKUP(A507,tabWorldPop,12,FALSE))</f>
        <v/>
      </c>
      <c r="L507" s="6" t="str">
        <f>IF(K507="","",VLOOKUP(A507,tabWorldPop,13,FALSE))</f>
        <v/>
      </c>
      <c r="M507" s="6" t="str">
        <f>IF(K507="","",VLOOKUP(A507,tabWorldPop,14,FALSE))</f>
        <v/>
      </c>
      <c r="N507" s="6" t="str">
        <f>IF(K507="","",VLOOKUP(A507,tabWorldPop,15,FALSE))</f>
        <v/>
      </c>
    </row>
    <row r="508">
      <c r="A508" s="3">
        <f>VLOOKUP(Life_expectancy.csv!A524,Base!$A$2:$B$235,2,FALSE)</f>
        <v>117</v>
      </c>
      <c r="B508" s="4">
        <v>2005.0</v>
      </c>
      <c r="C508" s="4">
        <f>VLOOKUP(VLOOKUP(A508,tabWorldPop,3,FALSE),Base!$D$2:$E$8,2,FALSE)</f>
        <v>3</v>
      </c>
      <c r="D508" s="4" t="s">
        <v>13</v>
      </c>
      <c r="E508" s="4" t="s">
        <v>1182</v>
      </c>
      <c r="F508" s="4" t="s">
        <v>1015</v>
      </c>
      <c r="G508" s="4" t="s">
        <v>1183</v>
      </c>
      <c r="H508" s="4">
        <v>412791.0</v>
      </c>
      <c r="I508" s="5">
        <v>45905.0</v>
      </c>
      <c r="J508" s="6" t="str">
        <f>IF(OR(B508=2000, B508=2010, B508=2015),VLOOKUP(A508,tabWorldPop,IF(B508=2000,8,IF(B508=2010,7,6)),FALSE),"")</f>
        <v/>
      </c>
      <c r="K508" s="6" t="str">
        <f>IF(J508="","", VLOOKUP(A508,tabWorldPop,12,FALSE))</f>
        <v/>
      </c>
      <c r="L508" s="6" t="str">
        <f>IF(K508="","",VLOOKUP(A508,tabWorldPop,13,FALSE))</f>
        <v/>
      </c>
      <c r="M508" s="6" t="str">
        <f>IF(K508="","",VLOOKUP(A508,tabWorldPop,14,FALSE))</f>
        <v/>
      </c>
      <c r="N508" s="6" t="str">
        <f>IF(K508="","",VLOOKUP(A508,tabWorldPop,15,FALSE))</f>
        <v/>
      </c>
    </row>
    <row r="509">
      <c r="A509" s="3">
        <f>VLOOKUP(Life_expectancy.csv!A525,Base!$A$2:$B$235,2,FALSE)</f>
        <v>117</v>
      </c>
      <c r="B509" s="4">
        <v>2004.0</v>
      </c>
      <c r="C509" s="4">
        <f>VLOOKUP(VLOOKUP(A509,tabWorldPop,3,FALSE),Base!$D$2:$E$8,2,FALSE)</f>
        <v>3</v>
      </c>
      <c r="D509" s="4" t="s">
        <v>13</v>
      </c>
      <c r="E509" s="4" t="s">
        <v>1184</v>
      </c>
      <c r="F509" s="5">
        <v>45661.0</v>
      </c>
      <c r="G509" s="4" t="s">
        <v>1185</v>
      </c>
      <c r="H509" s="4">
        <v>45536.0</v>
      </c>
      <c r="I509" s="5">
        <v>45843.0</v>
      </c>
      <c r="J509" s="6" t="str">
        <f>IF(OR(B509=2000, B509=2010, B509=2015),VLOOKUP(A509,tabWorldPop,IF(B509=2000,8,IF(B509=2010,7,6)),FALSE),"")</f>
        <v/>
      </c>
      <c r="K509" s="6" t="str">
        <f>IF(J509="","", VLOOKUP(A509,tabWorldPop,12,FALSE))</f>
        <v/>
      </c>
      <c r="L509" s="6" t="str">
        <f>IF(K509="","",VLOOKUP(A509,tabWorldPop,13,FALSE))</f>
        <v/>
      </c>
      <c r="M509" s="6" t="str">
        <f>IF(K509="","",VLOOKUP(A509,tabWorldPop,14,FALSE))</f>
        <v/>
      </c>
      <c r="N509" s="6" t="str">
        <f>IF(K509="","",VLOOKUP(A509,tabWorldPop,15,FALSE))</f>
        <v/>
      </c>
    </row>
    <row r="510">
      <c r="A510" s="3">
        <f>VLOOKUP(Life_expectancy.csv!A526,Base!$A$2:$B$235,2,FALSE)</f>
        <v>117</v>
      </c>
      <c r="B510" s="4">
        <v>2003.0</v>
      </c>
      <c r="C510" s="4">
        <f>VLOOKUP(VLOOKUP(A510,tabWorldPop,3,FALSE),Base!$D$2:$E$8,2,FALSE)</f>
        <v>3</v>
      </c>
      <c r="D510" s="4" t="s">
        <v>13</v>
      </c>
      <c r="E510" s="4" t="s">
        <v>1186</v>
      </c>
      <c r="F510" s="4" t="s">
        <v>293</v>
      </c>
      <c r="G510" s="4" t="s">
        <v>1187</v>
      </c>
      <c r="H510" s="4">
        <v>3981665.0</v>
      </c>
      <c r="I510" s="5">
        <v>45813.0</v>
      </c>
      <c r="J510" s="6" t="str">
        <f>IF(OR(B510=2000, B510=2010, B510=2015),VLOOKUP(A510,tabWorldPop,IF(B510=2000,8,IF(B510=2010,7,6)),FALSE),"")</f>
        <v/>
      </c>
      <c r="K510" s="6" t="str">
        <f>IF(J510="","", VLOOKUP(A510,tabWorldPop,12,FALSE))</f>
        <v/>
      </c>
      <c r="L510" s="6" t="str">
        <f>IF(K510="","",VLOOKUP(A510,tabWorldPop,13,FALSE))</f>
        <v/>
      </c>
      <c r="M510" s="6" t="str">
        <f>IF(K510="","",VLOOKUP(A510,tabWorldPop,14,FALSE))</f>
        <v/>
      </c>
      <c r="N510" s="6" t="str">
        <f>IF(K510="","",VLOOKUP(A510,tabWorldPop,15,FALSE))</f>
        <v/>
      </c>
    </row>
    <row r="511">
      <c r="A511" s="3">
        <f>VLOOKUP(Life_expectancy.csv!A527,Base!$A$2:$B$235,2,FALSE)</f>
        <v>117</v>
      </c>
      <c r="B511" s="4">
        <v>2002.0</v>
      </c>
      <c r="C511" s="4">
        <f>VLOOKUP(VLOOKUP(A511,tabWorldPop,3,FALSE),Base!$D$2:$E$8,2,FALSE)</f>
        <v>3</v>
      </c>
      <c r="D511" s="4" t="s">
        <v>13</v>
      </c>
      <c r="E511" s="4" t="s">
        <v>1188</v>
      </c>
      <c r="F511" s="4" t="s">
        <v>1189</v>
      </c>
      <c r="G511" s="4" t="s">
        <v>1190</v>
      </c>
      <c r="H511" s="4">
        <v>397612.0</v>
      </c>
      <c r="I511" s="5">
        <v>45752.0</v>
      </c>
      <c r="J511" s="6" t="str">
        <f>IF(OR(B511=2000, B511=2010, B511=2015),VLOOKUP(A511,tabWorldPop,IF(B511=2000,8,IF(B511=2010,7,6)),FALSE),"")</f>
        <v/>
      </c>
      <c r="K511" s="6" t="str">
        <f>IF(J511="","", VLOOKUP(A511,tabWorldPop,12,FALSE))</f>
        <v/>
      </c>
      <c r="L511" s="6" t="str">
        <f>IF(K511="","",VLOOKUP(A511,tabWorldPop,13,FALSE))</f>
        <v/>
      </c>
      <c r="M511" s="6" t="str">
        <f>IF(K511="","",VLOOKUP(A511,tabWorldPop,14,FALSE))</f>
        <v/>
      </c>
      <c r="N511" s="6" t="str">
        <f>IF(K511="","",VLOOKUP(A511,tabWorldPop,15,FALSE))</f>
        <v/>
      </c>
    </row>
    <row r="512">
      <c r="A512" s="3">
        <f>VLOOKUP(Life_expectancy.csv!A528,Base!$A$2:$B$235,2,FALSE)</f>
        <v>117</v>
      </c>
      <c r="B512" s="4">
        <v>2001.0</v>
      </c>
      <c r="C512" s="4">
        <f>VLOOKUP(VLOOKUP(A512,tabWorldPop,3,FALSE),Base!$D$2:$E$8,2,FALSE)</f>
        <v>3</v>
      </c>
      <c r="D512" s="4" t="s">
        <v>13</v>
      </c>
      <c r="E512" s="4" t="s">
        <v>1191</v>
      </c>
      <c r="F512" s="4" t="s">
        <v>1192</v>
      </c>
      <c r="G512" s="4" t="s">
        <v>1193</v>
      </c>
      <c r="H512" s="4">
        <v>383223.0</v>
      </c>
      <c r="I512" s="5">
        <v>45721.0</v>
      </c>
      <c r="J512" s="6" t="str">
        <f>IF(OR(B512=2000, B512=2010, B512=2015),VLOOKUP(A512,tabWorldPop,IF(B512=2000,8,IF(B512=2010,7,6)),FALSE),"")</f>
        <v/>
      </c>
      <c r="K512" s="6" t="str">
        <f>IF(J512="","", VLOOKUP(A512,tabWorldPop,12,FALSE))</f>
        <v/>
      </c>
      <c r="L512" s="6" t="str">
        <f>IF(K512="","",VLOOKUP(A512,tabWorldPop,13,FALSE))</f>
        <v/>
      </c>
      <c r="M512" s="6" t="str">
        <f>IF(K512="","",VLOOKUP(A512,tabWorldPop,14,FALSE))</f>
        <v/>
      </c>
      <c r="N512" s="6" t="str">
        <f>IF(K512="","",VLOOKUP(A512,tabWorldPop,15,FALSE))</f>
        <v/>
      </c>
    </row>
    <row r="513">
      <c r="A513" s="3">
        <f>VLOOKUP(Life_expectancy.csv!A529,Base!$A$2:$B$235,2,FALSE)</f>
        <v>117</v>
      </c>
      <c r="B513" s="4">
        <v>2000.0</v>
      </c>
      <c r="C513" s="4">
        <f>VLOOKUP(VLOOKUP(A513,tabWorldPop,3,FALSE),Base!$D$2:$E$8,2,FALSE)</f>
        <v>3</v>
      </c>
      <c r="D513" s="4" t="s">
        <v>13</v>
      </c>
      <c r="E513" s="4" t="s">
        <v>1194</v>
      </c>
      <c r="F513" s="4" t="s">
        <v>1026</v>
      </c>
      <c r="G513" s="4" t="s">
        <v>1195</v>
      </c>
      <c r="H513" s="4">
        <v>3754986.0</v>
      </c>
      <c r="I513" s="5">
        <v>45693.0</v>
      </c>
      <c r="J513" s="6">
        <f>IF(OR(B513=2000, B513=2010, B513=2015),VLOOKUP(A513,tabWorldPop,IF(B513=2000,8,IF(B513=2010,7,6)),FALSE),"")</f>
        <v>3759170</v>
      </c>
      <c r="K513" s="6">
        <f>IF(J513="","", VLOOKUP(A513,tabWorldPop,12,FALSE))</f>
        <v>622984</v>
      </c>
      <c r="L513" s="7">
        <f>IF(K513="","",VLOOKUP(A513,tabWorldPop,13,FALSE))</f>
        <v>2796145</v>
      </c>
      <c r="M513" s="7">
        <f>IF(K513="","",VLOOKUP(A513,tabWorldPop,14,FALSE))</f>
        <v>-612145</v>
      </c>
      <c r="N513" s="6" t="str">
        <f>IF(K513="","",VLOOKUP(A513,tabWorldPop,15,FALSE))</f>
        <v>0.07</v>
      </c>
    </row>
    <row r="514">
      <c r="A514" s="3">
        <f>VLOOKUP(Life_expectancy.csv!A530,Base!$A$2:$B$235,2,FALSE)</f>
        <v>69</v>
      </c>
      <c r="B514" s="4">
        <v>2015.0</v>
      </c>
      <c r="C514" s="4">
        <f>VLOOKUP(VLOOKUP(A514,tabWorldPop,3,FALSE),Base!$D$2:$E$8,2,FALSE)</f>
        <v>3</v>
      </c>
      <c r="D514" s="4" t="s">
        <v>13</v>
      </c>
      <c r="E514" s="4">
        <v>0.0</v>
      </c>
      <c r="F514" s="10"/>
      <c r="G514" s="4" t="s">
        <v>1196</v>
      </c>
      <c r="H514" s="4">
        <v>149413.0</v>
      </c>
      <c r="I514" s="5">
        <v>45723.0</v>
      </c>
      <c r="J514" s="6">
        <f>IF(OR(B514=2000, B514=2010, B514=2015),VLOOKUP(A514,tabWorldPop,IF(B514=2000,8,IF(B514=2010,7,6)),FALSE),"")</f>
        <v>14140274</v>
      </c>
      <c r="K514" s="6">
        <f>IF(J514="","", VLOOKUP(A514,tabWorldPop,12,FALSE))</f>
        <v>1284000</v>
      </c>
      <c r="L514" s="6" t="str">
        <f>IF(K514="","",VLOOKUP(A514,tabWorldPop,13,FALSE))</f>
        <v>13.8032</v>
      </c>
      <c r="M514" s="7">
        <f>IF(K514="","",VLOOKUP(A514,tabWorldPop,14,FALSE))</f>
        <v>-578543</v>
      </c>
      <c r="N514" s="6" t="str">
        <f>IF(K514="","",VLOOKUP(A514,tabWorldPop,15,FALSE))</f>
        <v>0.22</v>
      </c>
    </row>
    <row r="515">
      <c r="A515" s="3">
        <f>VLOOKUP(Life_expectancy.csv!A531,Base!$A$2:$B$235,2,FALSE)</f>
        <v>69</v>
      </c>
      <c r="B515" s="4">
        <v>2014.0</v>
      </c>
      <c r="C515" s="4">
        <f>VLOOKUP(VLOOKUP(A515,tabWorldPop,3,FALSE),Base!$D$2:$E$8,2,FALSE)</f>
        <v>3</v>
      </c>
      <c r="D515" s="4" t="s">
        <v>13</v>
      </c>
      <c r="E515" s="4" t="s">
        <v>1197</v>
      </c>
      <c r="F515" s="4" t="s">
        <v>1166</v>
      </c>
      <c r="G515" s="4" t="s">
        <v>1198</v>
      </c>
      <c r="H515" s="4">
        <v>1.3569438E7</v>
      </c>
      <c r="I515" s="5">
        <v>45723.0</v>
      </c>
      <c r="J515" s="6" t="str">
        <f>IF(OR(B515=2000, B515=2010, B515=2015),VLOOKUP(A515,tabWorldPop,IF(B515=2000,8,IF(B515=2010,7,6)),FALSE),"")</f>
        <v/>
      </c>
      <c r="K515" s="6" t="str">
        <f>IF(J515="","", VLOOKUP(A515,tabWorldPop,12,FALSE))</f>
        <v/>
      </c>
      <c r="L515" s="6" t="str">
        <f>IF(K515="","",VLOOKUP(A515,tabWorldPop,13,FALSE))</f>
        <v/>
      </c>
      <c r="M515" s="6" t="str">
        <f>IF(K515="","",VLOOKUP(A515,tabWorldPop,14,FALSE))</f>
        <v/>
      </c>
      <c r="N515" s="6" t="str">
        <f>IF(K515="","",VLOOKUP(A515,tabWorldPop,15,FALSE))</f>
        <v/>
      </c>
    </row>
    <row r="516">
      <c r="A516" s="3">
        <f>VLOOKUP(Life_expectancy.csv!A532,Base!$A$2:$B$235,2,FALSE)</f>
        <v>69</v>
      </c>
      <c r="B516" s="4">
        <v>2013.0</v>
      </c>
      <c r="C516" s="4">
        <f>VLOOKUP(VLOOKUP(A516,tabWorldPop,3,FALSE),Base!$D$2:$E$8,2,FALSE)</f>
        <v>3</v>
      </c>
      <c r="D516" s="4" t="s">
        <v>13</v>
      </c>
      <c r="E516" s="4" t="s">
        <v>1199</v>
      </c>
      <c r="F516" s="4" t="s">
        <v>1200</v>
      </c>
      <c r="G516" s="4" t="s">
        <v>1201</v>
      </c>
      <c r="H516" s="4">
        <v>1.3133589E7</v>
      </c>
      <c r="I516" s="5">
        <v>45723.0</v>
      </c>
      <c r="J516" s="6" t="str">
        <f>IF(OR(B516=2000, B516=2010, B516=2015),VLOOKUP(A516,tabWorldPop,IF(B516=2000,8,IF(B516=2010,7,6)),FALSE),"")</f>
        <v/>
      </c>
      <c r="K516" s="6" t="str">
        <f>IF(J516="","", VLOOKUP(A516,tabWorldPop,12,FALSE))</f>
        <v/>
      </c>
      <c r="L516" s="6" t="str">
        <f>IF(K516="","",VLOOKUP(A516,tabWorldPop,13,FALSE))</f>
        <v/>
      </c>
      <c r="M516" s="6" t="str">
        <f>IF(K516="","",VLOOKUP(A516,tabWorldPop,14,FALSE))</f>
        <v/>
      </c>
      <c r="N516" s="6" t="str">
        <f>IF(K516="","",VLOOKUP(A516,tabWorldPop,15,FALSE))</f>
        <v/>
      </c>
    </row>
    <row r="517">
      <c r="A517" s="3">
        <f>VLOOKUP(Life_expectancy.csv!A533,Base!$A$2:$B$235,2,FALSE)</f>
        <v>69</v>
      </c>
      <c r="B517" s="4">
        <v>2012.0</v>
      </c>
      <c r="C517" s="4">
        <f>VLOOKUP(VLOOKUP(A517,tabWorldPop,3,FALSE),Base!$D$2:$E$8,2,FALSE)</f>
        <v>3</v>
      </c>
      <c r="D517" s="4" t="s">
        <v>13</v>
      </c>
      <c r="E517" s="4" t="s">
        <v>1202</v>
      </c>
      <c r="F517" s="4">
        <v>3.0</v>
      </c>
      <c r="G517" s="4" t="s">
        <v>1203</v>
      </c>
      <c r="H517" s="4">
        <v>1275135.0</v>
      </c>
      <c r="I517" s="5">
        <v>45723.0</v>
      </c>
      <c r="J517" s="6" t="str">
        <f>IF(OR(B517=2000, B517=2010, B517=2015),VLOOKUP(A517,tabWorldPop,IF(B517=2000,8,IF(B517=2010,7,6)),FALSE),"")</f>
        <v/>
      </c>
      <c r="K517" s="6" t="str">
        <f>IF(J517="","", VLOOKUP(A517,tabWorldPop,12,FALSE))</f>
        <v/>
      </c>
      <c r="L517" s="6" t="str">
        <f>IF(K517="","",VLOOKUP(A517,tabWorldPop,13,FALSE))</f>
        <v/>
      </c>
      <c r="M517" s="6" t="str">
        <f>IF(K517="","",VLOOKUP(A517,tabWorldPop,14,FALSE))</f>
        <v/>
      </c>
      <c r="N517" s="6" t="str">
        <f>IF(K517="","",VLOOKUP(A517,tabWorldPop,15,FALSE))</f>
        <v/>
      </c>
    </row>
    <row r="518">
      <c r="A518" s="3">
        <f>VLOOKUP(Life_expectancy.csv!A534,Base!$A$2:$B$235,2,FALSE)</f>
        <v>69</v>
      </c>
      <c r="B518" s="4">
        <v>2011.0</v>
      </c>
      <c r="C518" s="4">
        <f>VLOOKUP(VLOOKUP(A518,tabWorldPop,3,FALSE),Base!$D$2:$E$8,2,FALSE)</f>
        <v>3</v>
      </c>
      <c r="D518" s="4" t="s">
        <v>13</v>
      </c>
      <c r="E518" s="4" t="s">
        <v>1204</v>
      </c>
      <c r="F518" s="4" t="s">
        <v>459</v>
      </c>
      <c r="G518" s="4" t="s">
        <v>1205</v>
      </c>
      <c r="H518" s="4">
        <v>1.2288651E7</v>
      </c>
      <c r="I518" s="5">
        <v>45844.0</v>
      </c>
      <c r="J518" s="6" t="str">
        <f>IF(OR(B518=2000, B518=2010, B518=2015),VLOOKUP(A518,tabWorldPop,IF(B518=2000,8,IF(B518=2010,7,6)),FALSE),"")</f>
        <v/>
      </c>
      <c r="K518" s="6" t="str">
        <f>IF(J518="","", VLOOKUP(A518,tabWorldPop,12,FALSE))</f>
        <v/>
      </c>
      <c r="L518" s="6" t="str">
        <f>IF(K518="","",VLOOKUP(A518,tabWorldPop,13,FALSE))</f>
        <v/>
      </c>
      <c r="M518" s="6" t="str">
        <f>IF(K518="","",VLOOKUP(A518,tabWorldPop,14,FALSE))</f>
        <v/>
      </c>
      <c r="N518" s="6" t="str">
        <f>IF(K518="","",VLOOKUP(A518,tabWorldPop,15,FALSE))</f>
        <v/>
      </c>
    </row>
    <row r="519">
      <c r="A519" s="3">
        <f>VLOOKUP(Life_expectancy.csv!A535,Base!$A$2:$B$235,2,FALSE)</f>
        <v>69</v>
      </c>
      <c r="B519" s="4">
        <v>2010.0</v>
      </c>
      <c r="C519" s="4">
        <f>VLOOKUP(VLOOKUP(A519,tabWorldPop,3,FALSE),Base!$D$2:$E$8,2,FALSE)</f>
        <v>3</v>
      </c>
      <c r="D519" s="4" t="s">
        <v>13</v>
      </c>
      <c r="E519" s="4" t="s">
        <v>1206</v>
      </c>
      <c r="F519" s="4" t="s">
        <v>1207</v>
      </c>
      <c r="G519" s="4" t="s">
        <v>1208</v>
      </c>
      <c r="H519" s="4">
        <v>1188722.0</v>
      </c>
      <c r="I519" s="5">
        <v>45844.0</v>
      </c>
      <c r="J519" s="6">
        <f>IF(OR(B519=2000, B519=2010, B519=2015),VLOOKUP(A519,tabWorldPop,IF(B519=2000,8,IF(B519=2010,7,6)),FALSE),"")</f>
        <v>11894727</v>
      </c>
      <c r="K519" s="6">
        <f>IF(J519="","", VLOOKUP(A519,tabWorldPop,12,FALSE))</f>
        <v>1284000</v>
      </c>
      <c r="L519" s="6" t="str">
        <f>IF(K519="","",VLOOKUP(A519,tabWorldPop,13,FALSE))</f>
        <v>13.8032</v>
      </c>
      <c r="M519" s="7">
        <f>IF(K519="","",VLOOKUP(A519,tabWorldPop,14,FALSE))</f>
        <v>-578543</v>
      </c>
      <c r="N519" s="6" t="str">
        <f>IF(K519="","",VLOOKUP(A519,tabWorldPop,15,FALSE))</f>
        <v>0.22</v>
      </c>
    </row>
    <row r="520">
      <c r="A520" s="3">
        <f>VLOOKUP(Life_expectancy.csv!A536,Base!$A$2:$B$235,2,FALSE)</f>
        <v>69</v>
      </c>
      <c r="B520" s="4">
        <v>2009.0</v>
      </c>
      <c r="C520" s="4">
        <f>VLOOKUP(VLOOKUP(A520,tabWorldPop,3,FALSE),Base!$D$2:$E$8,2,FALSE)</f>
        <v>3</v>
      </c>
      <c r="D520" s="4" t="s">
        <v>13</v>
      </c>
      <c r="E520" s="4" t="s">
        <v>1209</v>
      </c>
      <c r="F520" s="4" t="s">
        <v>145</v>
      </c>
      <c r="G520" s="4" t="s">
        <v>1210</v>
      </c>
      <c r="H520" s="4">
        <v>1152786.0</v>
      </c>
      <c r="I520" s="5">
        <v>45722.0</v>
      </c>
      <c r="J520" s="6" t="str">
        <f>IF(OR(B520=2000, B520=2010, B520=2015),VLOOKUP(A520,tabWorldPop,IF(B520=2000,8,IF(B520=2010,7,6)),FALSE),"")</f>
        <v/>
      </c>
      <c r="K520" s="6" t="str">
        <f>IF(J520="","", VLOOKUP(A520,tabWorldPop,12,FALSE))</f>
        <v/>
      </c>
      <c r="L520" s="6" t="str">
        <f>IF(K520="","",VLOOKUP(A520,tabWorldPop,13,FALSE))</f>
        <v/>
      </c>
      <c r="M520" s="6" t="str">
        <f>IF(K520="","",VLOOKUP(A520,tabWorldPop,14,FALSE))</f>
        <v/>
      </c>
      <c r="N520" s="6" t="str">
        <f>IF(K520="","",VLOOKUP(A520,tabWorldPop,15,FALSE))</f>
        <v/>
      </c>
    </row>
    <row r="521">
      <c r="A521" s="3">
        <f>VLOOKUP(Life_expectancy.csv!A537,Base!$A$2:$B$235,2,FALSE)</f>
        <v>69</v>
      </c>
      <c r="B521" s="4">
        <v>2008.0</v>
      </c>
      <c r="C521" s="4">
        <f>VLOOKUP(VLOOKUP(A521,tabWorldPop,3,FALSE),Base!$D$2:$E$8,2,FALSE)</f>
        <v>3</v>
      </c>
      <c r="D521" s="4" t="s">
        <v>13</v>
      </c>
      <c r="E521" s="4" t="s">
        <v>1211</v>
      </c>
      <c r="F521" s="4" t="s">
        <v>1212</v>
      </c>
      <c r="G521" s="4" t="s">
        <v>1213</v>
      </c>
      <c r="H521" s="4">
        <v>1.1133861E7</v>
      </c>
      <c r="I521" s="4">
        <v>6.0</v>
      </c>
      <c r="J521" s="6" t="str">
        <f>IF(OR(B521=2000, B521=2010, B521=2015),VLOOKUP(A521,tabWorldPop,IF(B521=2000,8,IF(B521=2010,7,6)),FALSE),"")</f>
        <v/>
      </c>
      <c r="K521" s="6" t="str">
        <f>IF(J521="","", VLOOKUP(A521,tabWorldPop,12,FALSE))</f>
        <v/>
      </c>
      <c r="L521" s="6" t="str">
        <f>IF(K521="","",VLOOKUP(A521,tabWorldPop,13,FALSE))</f>
        <v/>
      </c>
      <c r="M521" s="6" t="str">
        <f>IF(K521="","",VLOOKUP(A521,tabWorldPop,14,FALSE))</f>
        <v/>
      </c>
      <c r="N521" s="6" t="str">
        <f>IF(K521="","",VLOOKUP(A521,tabWorldPop,15,FALSE))</f>
        <v/>
      </c>
    </row>
    <row r="522">
      <c r="A522" s="3">
        <f>VLOOKUP(Life_expectancy.csv!A538,Base!$A$2:$B$235,2,FALSE)</f>
        <v>69</v>
      </c>
      <c r="B522" s="4">
        <v>2007.0</v>
      </c>
      <c r="C522" s="4">
        <f>VLOOKUP(VLOOKUP(A522,tabWorldPop,3,FALSE),Base!$D$2:$E$8,2,FALSE)</f>
        <v>3</v>
      </c>
      <c r="D522" s="4" t="s">
        <v>13</v>
      </c>
      <c r="E522" s="4" t="s">
        <v>1214</v>
      </c>
      <c r="F522" s="4" t="s">
        <v>1215</v>
      </c>
      <c r="G522" s="4" t="s">
        <v>1216</v>
      </c>
      <c r="H522" s="4">
        <v>177578.0</v>
      </c>
      <c r="I522" s="5">
        <v>45843.0</v>
      </c>
      <c r="J522" s="6" t="str">
        <f>IF(OR(B522=2000, B522=2010, B522=2015),VLOOKUP(A522,tabWorldPop,IF(B522=2000,8,IF(B522=2010,7,6)),FALSE),"")</f>
        <v/>
      </c>
      <c r="K522" s="6" t="str">
        <f>IF(J522="","", VLOOKUP(A522,tabWorldPop,12,FALSE))</f>
        <v/>
      </c>
      <c r="L522" s="6" t="str">
        <f>IF(K522="","",VLOOKUP(A522,tabWorldPop,13,FALSE))</f>
        <v/>
      </c>
      <c r="M522" s="6" t="str">
        <f>IF(K522="","",VLOOKUP(A522,tabWorldPop,14,FALSE))</f>
        <v/>
      </c>
      <c r="N522" s="6" t="str">
        <f>IF(K522="","",VLOOKUP(A522,tabWorldPop,15,FALSE))</f>
        <v/>
      </c>
    </row>
    <row r="523">
      <c r="A523" s="3">
        <f>VLOOKUP(Life_expectancy.csv!A539,Base!$A$2:$B$235,2,FALSE)</f>
        <v>69</v>
      </c>
      <c r="B523" s="4">
        <v>2006.0</v>
      </c>
      <c r="C523" s="4">
        <f>VLOOKUP(VLOOKUP(A523,tabWorldPop,3,FALSE),Base!$D$2:$E$8,2,FALSE)</f>
        <v>3</v>
      </c>
      <c r="D523" s="4" t="s">
        <v>13</v>
      </c>
      <c r="E523" s="4" t="s">
        <v>1217</v>
      </c>
      <c r="F523" s="4" t="s">
        <v>1218</v>
      </c>
      <c r="G523" s="4" t="s">
        <v>1219</v>
      </c>
      <c r="H523" s="4">
        <v>1421597.0</v>
      </c>
      <c r="I523" s="5">
        <v>45782.0</v>
      </c>
      <c r="J523" s="6" t="str">
        <f>IF(OR(B523=2000, B523=2010, B523=2015),VLOOKUP(A523,tabWorldPop,IF(B523=2000,8,IF(B523=2010,7,6)),FALSE),"")</f>
        <v/>
      </c>
      <c r="K523" s="6" t="str">
        <f>IF(J523="","", VLOOKUP(A523,tabWorldPop,12,FALSE))</f>
        <v/>
      </c>
      <c r="L523" s="6" t="str">
        <f>IF(K523="","",VLOOKUP(A523,tabWorldPop,13,FALSE))</f>
        <v/>
      </c>
      <c r="M523" s="6" t="str">
        <f>IF(K523="","",VLOOKUP(A523,tabWorldPop,14,FALSE))</f>
        <v/>
      </c>
      <c r="N523" s="6" t="str">
        <f>IF(K523="","",VLOOKUP(A523,tabWorldPop,15,FALSE))</f>
        <v/>
      </c>
    </row>
    <row r="524">
      <c r="A524" s="3">
        <f>VLOOKUP(Life_expectancy.csv!A540,Base!$A$2:$B$235,2,FALSE)</f>
        <v>69</v>
      </c>
      <c r="B524" s="4">
        <v>2005.0</v>
      </c>
      <c r="C524" s="4">
        <f>VLOOKUP(VLOOKUP(A524,tabWorldPop,3,FALSE),Base!$D$2:$E$8,2,FALSE)</f>
        <v>3</v>
      </c>
      <c r="D524" s="4" t="s">
        <v>13</v>
      </c>
      <c r="E524" s="4" t="s">
        <v>1220</v>
      </c>
      <c r="F524" s="4" t="s">
        <v>1221</v>
      </c>
      <c r="G524" s="4" t="s">
        <v>1222</v>
      </c>
      <c r="H524" s="4">
        <v>1679.0</v>
      </c>
      <c r="I524" s="5">
        <v>45813.0</v>
      </c>
      <c r="J524" s="6" t="str">
        <f>IF(OR(B524=2000, B524=2010, B524=2015),VLOOKUP(A524,tabWorldPop,IF(B524=2000,8,IF(B524=2010,7,6)),FALSE),"")</f>
        <v/>
      </c>
      <c r="K524" s="6" t="str">
        <f>IF(J524="","", VLOOKUP(A524,tabWorldPop,12,FALSE))</f>
        <v/>
      </c>
      <c r="L524" s="6" t="str">
        <f>IF(K524="","",VLOOKUP(A524,tabWorldPop,13,FALSE))</f>
        <v/>
      </c>
      <c r="M524" s="6" t="str">
        <f>IF(K524="","",VLOOKUP(A524,tabWorldPop,14,FALSE))</f>
        <v/>
      </c>
      <c r="N524" s="6" t="str">
        <f>IF(K524="","",VLOOKUP(A524,tabWorldPop,15,FALSE))</f>
        <v/>
      </c>
    </row>
    <row r="525">
      <c r="A525" s="3">
        <f>VLOOKUP(Life_expectancy.csv!A541,Base!$A$2:$B$235,2,FALSE)</f>
        <v>69</v>
      </c>
      <c r="B525" s="4">
        <v>2004.0</v>
      </c>
      <c r="C525" s="4">
        <f>VLOOKUP(VLOOKUP(A525,tabWorldPop,3,FALSE),Base!$D$2:$E$8,2,FALSE)</f>
        <v>3</v>
      </c>
      <c r="D525" s="4" t="s">
        <v>13</v>
      </c>
      <c r="E525" s="4" t="s">
        <v>1223</v>
      </c>
      <c r="F525" s="4" t="s">
        <v>1006</v>
      </c>
      <c r="G525" s="4" t="s">
        <v>1224</v>
      </c>
      <c r="H525" s="4">
        <v>97143.0</v>
      </c>
      <c r="I525" s="5">
        <v>45813.0</v>
      </c>
      <c r="J525" s="6" t="str">
        <f>IF(OR(B525=2000, B525=2010, B525=2015),VLOOKUP(A525,tabWorldPop,IF(B525=2000,8,IF(B525=2010,7,6)),FALSE),"")</f>
        <v/>
      </c>
      <c r="K525" s="6" t="str">
        <f>IF(J525="","", VLOOKUP(A525,tabWorldPop,12,FALSE))</f>
        <v/>
      </c>
      <c r="L525" s="6" t="str">
        <f>IF(K525="","",VLOOKUP(A525,tabWorldPop,13,FALSE))</f>
        <v/>
      </c>
      <c r="M525" s="6" t="str">
        <f>IF(K525="","",VLOOKUP(A525,tabWorldPop,14,FALSE))</f>
        <v/>
      </c>
      <c r="N525" s="6" t="str">
        <f>IF(K525="","",VLOOKUP(A525,tabWorldPop,15,FALSE))</f>
        <v/>
      </c>
    </row>
    <row r="526">
      <c r="A526" s="3">
        <f>VLOOKUP(Life_expectancy.csv!A542,Base!$A$2:$B$235,2,FALSE)</f>
        <v>69</v>
      </c>
      <c r="B526" s="4">
        <v>2003.0</v>
      </c>
      <c r="C526" s="4">
        <f>VLOOKUP(VLOOKUP(A526,tabWorldPop,3,FALSE),Base!$D$2:$E$8,2,FALSE)</f>
        <v>3</v>
      </c>
      <c r="D526" s="4" t="s">
        <v>13</v>
      </c>
      <c r="E526" s="4" t="s">
        <v>1225</v>
      </c>
      <c r="F526" s="4" t="s">
        <v>765</v>
      </c>
      <c r="G526" s="4" t="s">
        <v>1226</v>
      </c>
      <c r="H526" s="4">
        <v>935321.0</v>
      </c>
      <c r="I526" s="5">
        <v>45752.0</v>
      </c>
      <c r="J526" s="6" t="str">
        <f>IF(OR(B526=2000, B526=2010, B526=2015),VLOOKUP(A526,tabWorldPop,IF(B526=2000,8,IF(B526=2010,7,6)),FALSE),"")</f>
        <v/>
      </c>
      <c r="K526" s="6" t="str">
        <f>IF(J526="","", VLOOKUP(A526,tabWorldPop,12,FALSE))</f>
        <v/>
      </c>
      <c r="L526" s="6" t="str">
        <f>IF(K526="","",VLOOKUP(A526,tabWorldPop,13,FALSE))</f>
        <v/>
      </c>
      <c r="M526" s="6" t="str">
        <f>IF(K526="","",VLOOKUP(A526,tabWorldPop,14,FALSE))</f>
        <v/>
      </c>
      <c r="N526" s="6" t="str">
        <f>IF(K526="","",VLOOKUP(A526,tabWorldPop,15,FALSE))</f>
        <v/>
      </c>
    </row>
    <row r="527">
      <c r="A527" s="3">
        <f>VLOOKUP(Life_expectancy.csv!A543,Base!$A$2:$B$235,2,FALSE)</f>
        <v>69</v>
      </c>
      <c r="B527" s="4">
        <v>2002.0</v>
      </c>
      <c r="C527" s="4">
        <f>VLOOKUP(VLOOKUP(A527,tabWorldPop,3,FALSE),Base!$D$2:$E$8,2,FALSE)</f>
        <v>3</v>
      </c>
      <c r="D527" s="4" t="s">
        <v>13</v>
      </c>
      <c r="E527" s="4" t="s">
        <v>1227</v>
      </c>
      <c r="F527" s="4" t="s">
        <v>35</v>
      </c>
      <c r="G527" s="4" t="s">
        <v>1228</v>
      </c>
      <c r="H527" s="4">
        <v>91689.0</v>
      </c>
      <c r="I527" s="5">
        <v>45662.0</v>
      </c>
      <c r="J527" s="6" t="str">
        <f>IF(OR(B527=2000, B527=2010, B527=2015),VLOOKUP(A527,tabWorldPop,IF(B527=2000,8,IF(B527=2010,7,6)),FALSE),"")</f>
        <v/>
      </c>
      <c r="K527" s="6" t="str">
        <f>IF(J527="","", VLOOKUP(A527,tabWorldPop,12,FALSE))</f>
        <v/>
      </c>
      <c r="L527" s="6" t="str">
        <f>IF(K527="","",VLOOKUP(A527,tabWorldPop,13,FALSE))</f>
        <v/>
      </c>
      <c r="M527" s="6" t="str">
        <f>IF(K527="","",VLOOKUP(A527,tabWorldPop,14,FALSE))</f>
        <v/>
      </c>
      <c r="N527" s="6" t="str">
        <f>IF(K527="","",VLOOKUP(A527,tabWorldPop,15,FALSE))</f>
        <v/>
      </c>
    </row>
    <row r="528">
      <c r="A528" s="3">
        <f>VLOOKUP(Life_expectancy.csv!A544,Base!$A$2:$B$235,2,FALSE)</f>
        <v>69</v>
      </c>
      <c r="B528" s="4">
        <v>2001.0</v>
      </c>
      <c r="C528" s="4">
        <f>VLOOKUP(VLOOKUP(A528,tabWorldPop,3,FALSE),Base!$D$2:$E$8,2,FALSE)</f>
        <v>3</v>
      </c>
      <c r="D528" s="4" t="s">
        <v>13</v>
      </c>
      <c r="E528" s="4" t="s">
        <v>1229</v>
      </c>
      <c r="F528" s="5">
        <v>45906.0</v>
      </c>
      <c r="G528" s="4" t="s">
        <v>1230</v>
      </c>
      <c r="H528" s="4">
        <v>866312.0</v>
      </c>
      <c r="I528" s="5">
        <v>45904.0</v>
      </c>
      <c r="J528" s="6" t="str">
        <f>IF(OR(B528=2000, B528=2010, B528=2015),VLOOKUP(A528,tabWorldPop,IF(B528=2000,8,IF(B528=2010,7,6)),FALSE),"")</f>
        <v/>
      </c>
      <c r="K528" s="6" t="str">
        <f>IF(J528="","", VLOOKUP(A528,tabWorldPop,12,FALSE))</f>
        <v/>
      </c>
      <c r="L528" s="6" t="str">
        <f>IF(K528="","",VLOOKUP(A528,tabWorldPop,13,FALSE))</f>
        <v/>
      </c>
      <c r="M528" s="6" t="str">
        <f>IF(K528="","",VLOOKUP(A528,tabWorldPop,14,FALSE))</f>
        <v/>
      </c>
      <c r="N528" s="6" t="str">
        <f>IF(K528="","",VLOOKUP(A528,tabWorldPop,15,FALSE))</f>
        <v/>
      </c>
    </row>
    <row r="529">
      <c r="A529" s="3">
        <f>VLOOKUP(Life_expectancy.csv!A545,Base!$A$2:$B$235,2,FALSE)</f>
        <v>69</v>
      </c>
      <c r="B529" s="4">
        <v>2000.0</v>
      </c>
      <c r="C529" s="4">
        <f>VLOOKUP(VLOOKUP(A529,tabWorldPop,3,FALSE),Base!$D$2:$E$8,2,FALSE)</f>
        <v>3</v>
      </c>
      <c r="D529" s="4" t="s">
        <v>13</v>
      </c>
      <c r="E529" s="4" t="s">
        <v>1231</v>
      </c>
      <c r="F529" s="4" t="s">
        <v>1232</v>
      </c>
      <c r="G529" s="4" t="s">
        <v>1233</v>
      </c>
      <c r="H529" s="4">
        <v>8342559.0</v>
      </c>
      <c r="I529" s="5">
        <v>45842.0</v>
      </c>
      <c r="J529" s="6">
        <f>IF(OR(B529=2000, B529=2010, B529=2015),VLOOKUP(A529,tabWorldPop,IF(B529=2000,8,IF(B529=2010,7,6)),FALSE),"")</f>
        <v>8259137</v>
      </c>
      <c r="K529" s="6">
        <f>IF(J529="","", VLOOKUP(A529,tabWorldPop,12,FALSE))</f>
        <v>1284000</v>
      </c>
      <c r="L529" s="6" t="str">
        <f>IF(K529="","",VLOOKUP(A529,tabWorldPop,13,FALSE))</f>
        <v>13.8032</v>
      </c>
      <c r="M529" s="7">
        <f>IF(K529="","",VLOOKUP(A529,tabWorldPop,14,FALSE))</f>
        <v>-578543</v>
      </c>
      <c r="N529" s="6" t="str">
        <f>IF(K529="","",VLOOKUP(A529,tabWorldPop,15,FALSE))</f>
        <v>0.22</v>
      </c>
    </row>
    <row r="530">
      <c r="A530" s="3">
        <f>VLOOKUP(Life_expectancy.csv!A546,Base!$A$2:$B$235,2,FALSE)</f>
        <v>65</v>
      </c>
      <c r="B530" s="4">
        <v>2015.0</v>
      </c>
      <c r="C530" s="4">
        <f>VLOOKUP(VLOOKUP(A530,tabWorldPop,3,FALSE),Base!$D$2:$E$8,2,FALSE)</f>
        <v>7</v>
      </c>
      <c r="D530" s="4" t="s">
        <v>13</v>
      </c>
      <c r="E530" s="4">
        <v>0.0</v>
      </c>
      <c r="F530" s="10"/>
      <c r="G530" s="4" t="s">
        <v>1234</v>
      </c>
      <c r="H530" s="4">
        <v>1.7762681E7</v>
      </c>
      <c r="I530" s="5">
        <v>45732.0</v>
      </c>
      <c r="J530" s="6">
        <f>IF(OR(B530=2000, B530=2010, B530=2015),VLOOKUP(A530,tabWorldPop,IF(B530=2000,8,IF(B530=2010,7,6)),FALSE),"")</f>
        <v>17870124</v>
      </c>
      <c r="K530" s="6">
        <f>IF(J530="","", VLOOKUP(A530,tabWorldPop,12,FALSE))</f>
        <v>756102</v>
      </c>
      <c r="L530" s="6" t="str">
        <f>IF(K530="","",VLOOKUP(A530,tabWorldPop,13,FALSE))</f>
        <v>25.9274</v>
      </c>
      <c r="M530" s="7">
        <f>IF(K530="","",VLOOKUP(A530,tabWorldPop,14,FALSE))</f>
        <v>20821</v>
      </c>
      <c r="N530" s="6" t="str">
        <f>IF(K530="","",VLOOKUP(A530,tabWorldPop,15,FALSE))</f>
        <v>0.25</v>
      </c>
    </row>
    <row r="531">
      <c r="A531" s="3">
        <f>VLOOKUP(Life_expectancy.csv!A547,Base!$A$2:$B$235,2,FALSE)</f>
        <v>65</v>
      </c>
      <c r="B531" s="4">
        <v>2014.0</v>
      </c>
      <c r="C531" s="4">
        <f>VLOOKUP(VLOOKUP(A531,tabWorldPop,3,FALSE),Base!$D$2:$E$8,2,FALSE)</f>
        <v>7</v>
      </c>
      <c r="D531" s="4" t="s">
        <v>13</v>
      </c>
      <c r="E531" s="4" t="s">
        <v>1235</v>
      </c>
      <c r="F531" s="4" t="s">
        <v>1236</v>
      </c>
      <c r="G531" s="4" t="s">
        <v>1237</v>
      </c>
      <c r="H531" s="4">
        <v>1.7613798E7</v>
      </c>
      <c r="I531" s="5">
        <v>45704.0</v>
      </c>
      <c r="J531" s="6" t="str">
        <f>IF(OR(B531=2000, B531=2010, B531=2015),VLOOKUP(A531,tabWorldPop,IF(B531=2000,8,IF(B531=2010,7,6)),FALSE),"")</f>
        <v/>
      </c>
      <c r="K531" s="6" t="str">
        <f>IF(J531="","", VLOOKUP(A531,tabWorldPop,12,FALSE))</f>
        <v/>
      </c>
      <c r="L531" s="6" t="str">
        <f>IF(K531="","",VLOOKUP(A531,tabWorldPop,13,FALSE))</f>
        <v/>
      </c>
      <c r="M531" s="6" t="str">
        <f>IF(K531="","",VLOOKUP(A531,tabWorldPop,14,FALSE))</f>
        <v/>
      </c>
      <c r="N531" s="6" t="str">
        <f>IF(K531="","",VLOOKUP(A531,tabWorldPop,15,FALSE))</f>
        <v/>
      </c>
    </row>
    <row r="532">
      <c r="A532" s="3">
        <f>VLOOKUP(Life_expectancy.csv!A548,Base!$A$2:$B$235,2,FALSE)</f>
        <v>65</v>
      </c>
      <c r="B532" s="4">
        <v>2013.0</v>
      </c>
      <c r="C532" s="4">
        <f>VLOOKUP(VLOOKUP(A532,tabWorldPop,3,FALSE),Base!$D$2:$E$8,2,FALSE)</f>
        <v>7</v>
      </c>
      <c r="D532" s="4" t="s">
        <v>13</v>
      </c>
      <c r="E532" s="4" t="s">
        <v>1238</v>
      </c>
      <c r="F532" s="4" t="s">
        <v>1239</v>
      </c>
      <c r="G532" s="4" t="s">
        <v>1240</v>
      </c>
      <c r="H532" s="4">
        <v>1.7462982E7</v>
      </c>
      <c r="I532" s="5">
        <v>45823.0</v>
      </c>
      <c r="J532" s="6" t="str">
        <f>IF(OR(B532=2000, B532=2010, B532=2015),VLOOKUP(A532,tabWorldPop,IF(B532=2000,8,IF(B532=2010,7,6)),FALSE),"")</f>
        <v/>
      </c>
      <c r="K532" s="6" t="str">
        <f>IF(J532="","", VLOOKUP(A532,tabWorldPop,12,FALSE))</f>
        <v/>
      </c>
      <c r="L532" s="6" t="str">
        <f>IF(K532="","",VLOOKUP(A532,tabWorldPop,13,FALSE))</f>
        <v/>
      </c>
      <c r="M532" s="6" t="str">
        <f>IF(K532="","",VLOOKUP(A532,tabWorldPop,14,FALSE))</f>
        <v/>
      </c>
      <c r="N532" s="6" t="str">
        <f>IF(K532="","",VLOOKUP(A532,tabWorldPop,15,FALSE))</f>
        <v/>
      </c>
    </row>
    <row r="533">
      <c r="A533" s="3">
        <f>VLOOKUP(Life_expectancy.csv!A549,Base!$A$2:$B$235,2,FALSE)</f>
        <v>65</v>
      </c>
      <c r="B533" s="4">
        <v>2012.0</v>
      </c>
      <c r="C533" s="4">
        <f>VLOOKUP(VLOOKUP(A533,tabWorldPop,3,FALSE),Base!$D$2:$E$8,2,FALSE)</f>
        <v>7</v>
      </c>
      <c r="D533" s="4" t="s">
        <v>13</v>
      </c>
      <c r="E533" s="4" t="s">
        <v>1241</v>
      </c>
      <c r="F533" s="4" t="s">
        <v>906</v>
      </c>
      <c r="G533" s="4" t="s">
        <v>1242</v>
      </c>
      <c r="H533" s="4">
        <v>1739746.0</v>
      </c>
      <c r="I533" s="5">
        <v>45792.0</v>
      </c>
      <c r="J533" s="6" t="str">
        <f>IF(OR(B533=2000, B533=2010, B533=2015),VLOOKUP(A533,tabWorldPop,IF(B533=2000,8,IF(B533=2010,7,6)),FALSE),"")</f>
        <v/>
      </c>
      <c r="K533" s="6" t="str">
        <f>IF(J533="","", VLOOKUP(A533,tabWorldPop,12,FALSE))</f>
        <v/>
      </c>
      <c r="L533" s="6" t="str">
        <f>IF(K533="","",VLOOKUP(A533,tabWorldPop,13,FALSE))</f>
        <v/>
      </c>
      <c r="M533" s="6" t="str">
        <f>IF(K533="","",VLOOKUP(A533,tabWorldPop,14,FALSE))</f>
        <v/>
      </c>
      <c r="N533" s="6" t="str">
        <f>IF(K533="","",VLOOKUP(A533,tabWorldPop,15,FALSE))</f>
        <v/>
      </c>
    </row>
    <row r="534">
      <c r="A534" s="3">
        <f>VLOOKUP(Life_expectancy.csv!A550,Base!$A$2:$B$235,2,FALSE)</f>
        <v>65</v>
      </c>
      <c r="B534" s="4">
        <v>2011.0</v>
      </c>
      <c r="C534" s="4">
        <f>VLOOKUP(VLOOKUP(A534,tabWorldPop,3,FALSE),Base!$D$2:$E$8,2,FALSE)</f>
        <v>7</v>
      </c>
      <c r="D534" s="4" t="s">
        <v>13</v>
      </c>
      <c r="E534" s="4" t="s">
        <v>1243</v>
      </c>
      <c r="F534" s="4">
        <v>7.0</v>
      </c>
      <c r="G534" s="4" t="s">
        <v>1244</v>
      </c>
      <c r="H534" s="4">
        <v>1.7153357E7</v>
      </c>
      <c r="I534" s="5">
        <v>45762.0</v>
      </c>
      <c r="J534" s="6" t="str">
        <f>IF(OR(B534=2000, B534=2010, B534=2015),VLOOKUP(A534,tabWorldPop,IF(B534=2000,8,IF(B534=2010,7,6)),FALSE),"")</f>
        <v/>
      </c>
      <c r="K534" s="6" t="str">
        <f>IF(J534="","", VLOOKUP(A534,tabWorldPop,12,FALSE))</f>
        <v/>
      </c>
      <c r="L534" s="6" t="str">
        <f>IF(K534="","",VLOOKUP(A534,tabWorldPop,13,FALSE))</f>
        <v/>
      </c>
      <c r="M534" s="6" t="str">
        <f>IF(K534="","",VLOOKUP(A534,tabWorldPop,14,FALSE))</f>
        <v/>
      </c>
      <c r="N534" s="6" t="str">
        <f>IF(K534="","",VLOOKUP(A534,tabWorldPop,15,FALSE))</f>
        <v/>
      </c>
    </row>
    <row r="535">
      <c r="A535" s="3">
        <f>VLOOKUP(Life_expectancy.csv!A551,Base!$A$2:$B$235,2,FALSE)</f>
        <v>65</v>
      </c>
      <c r="B535" s="4">
        <v>2010.0</v>
      </c>
      <c r="C535" s="4">
        <f>VLOOKUP(VLOOKUP(A535,tabWorldPop,3,FALSE),Base!$D$2:$E$8,2,FALSE)</f>
        <v>7</v>
      </c>
      <c r="D535" s="4" t="s">
        <v>13</v>
      </c>
      <c r="E535" s="4" t="s">
        <v>1245</v>
      </c>
      <c r="F535" s="4" t="s">
        <v>1246</v>
      </c>
      <c r="G535" s="4" t="s">
        <v>1247</v>
      </c>
      <c r="H535" s="4">
        <v>1.6993354E7</v>
      </c>
      <c r="I535" s="5">
        <v>45703.0</v>
      </c>
      <c r="J535" s="6">
        <f>IF(OR(B535=2000, B535=2010, B535=2015),VLOOKUP(A535,tabWorldPop,IF(B535=2000,8,IF(B535=2010,7,6)),FALSE),"")</f>
        <v>17004162</v>
      </c>
      <c r="K535" s="6">
        <f>IF(J535="","", VLOOKUP(A535,tabWorldPop,12,FALSE))</f>
        <v>756102</v>
      </c>
      <c r="L535" s="6" t="str">
        <f>IF(K535="","",VLOOKUP(A535,tabWorldPop,13,FALSE))</f>
        <v>25.9274</v>
      </c>
      <c r="M535" s="7">
        <f>IF(K535="","",VLOOKUP(A535,tabWorldPop,14,FALSE))</f>
        <v>20821</v>
      </c>
      <c r="N535" s="6" t="str">
        <f>IF(K535="","",VLOOKUP(A535,tabWorldPop,15,FALSE))</f>
        <v>0.25</v>
      </c>
    </row>
    <row r="536">
      <c r="A536" s="3">
        <f>VLOOKUP(Life_expectancy.csv!A552,Base!$A$2:$B$235,2,FALSE)</f>
        <v>65</v>
      </c>
      <c r="B536" s="4">
        <v>2009.0</v>
      </c>
      <c r="C536" s="4">
        <f>VLOOKUP(VLOOKUP(A536,tabWorldPop,3,FALSE),Base!$D$2:$E$8,2,FALSE)</f>
        <v>7</v>
      </c>
      <c r="D536" s="4" t="s">
        <v>13</v>
      </c>
      <c r="E536" s="4" t="s">
        <v>1248</v>
      </c>
      <c r="F536" s="4" t="s">
        <v>1249</v>
      </c>
      <c r="G536" s="4" t="s">
        <v>1250</v>
      </c>
      <c r="H536" s="4">
        <v>1.6829442E7</v>
      </c>
      <c r="I536" s="5">
        <v>45731.0</v>
      </c>
      <c r="J536" s="6" t="str">
        <f>IF(OR(B536=2000, B536=2010, B536=2015),VLOOKUP(A536,tabWorldPop,IF(B536=2000,8,IF(B536=2010,7,6)),FALSE),"")</f>
        <v/>
      </c>
      <c r="K536" s="6" t="str">
        <f>IF(J536="","", VLOOKUP(A536,tabWorldPop,12,FALSE))</f>
        <v/>
      </c>
      <c r="L536" s="6" t="str">
        <f>IF(K536="","",VLOOKUP(A536,tabWorldPop,13,FALSE))</f>
        <v/>
      </c>
      <c r="M536" s="6" t="str">
        <f>IF(K536="","",VLOOKUP(A536,tabWorldPop,14,FALSE))</f>
        <v/>
      </c>
      <c r="N536" s="6" t="str">
        <f>IF(K536="","",VLOOKUP(A536,tabWorldPop,15,FALSE))</f>
        <v/>
      </c>
    </row>
    <row r="537">
      <c r="A537" s="3">
        <f>VLOOKUP(Life_expectancy.csv!A553,Base!$A$2:$B$235,2,FALSE)</f>
        <v>65</v>
      </c>
      <c r="B537" s="4">
        <v>2008.0</v>
      </c>
      <c r="C537" s="4">
        <f>VLOOKUP(VLOOKUP(A537,tabWorldPop,3,FALSE),Base!$D$2:$E$8,2,FALSE)</f>
        <v>7</v>
      </c>
      <c r="D537" s="4" t="s">
        <v>13</v>
      </c>
      <c r="E537" s="4" t="s">
        <v>1251</v>
      </c>
      <c r="F537" s="4" t="s">
        <v>956</v>
      </c>
      <c r="G537" s="4" t="s">
        <v>1252</v>
      </c>
      <c r="H537" s="4">
        <v>1.6661942E7</v>
      </c>
      <c r="I537" s="5">
        <v>45703.0</v>
      </c>
      <c r="J537" s="6" t="str">
        <f>IF(OR(B537=2000, B537=2010, B537=2015),VLOOKUP(A537,tabWorldPop,IF(B537=2000,8,IF(B537=2010,7,6)),FALSE),"")</f>
        <v/>
      </c>
      <c r="K537" s="6" t="str">
        <f>IF(J537="","", VLOOKUP(A537,tabWorldPop,12,FALSE))</f>
        <v/>
      </c>
      <c r="L537" s="6" t="str">
        <f>IF(K537="","",VLOOKUP(A537,tabWorldPop,13,FALSE))</f>
        <v/>
      </c>
      <c r="M537" s="6" t="str">
        <f>IF(K537="","",VLOOKUP(A537,tabWorldPop,14,FALSE))</f>
        <v/>
      </c>
      <c r="N537" s="6" t="str">
        <f>IF(K537="","",VLOOKUP(A537,tabWorldPop,15,FALSE))</f>
        <v/>
      </c>
    </row>
    <row r="538">
      <c r="A538" s="3">
        <f>VLOOKUP(Life_expectancy.csv!A554,Base!$A$2:$B$235,2,FALSE)</f>
        <v>65</v>
      </c>
      <c r="B538" s="4">
        <v>2007.0</v>
      </c>
      <c r="C538" s="4">
        <f>VLOOKUP(VLOOKUP(A538,tabWorldPop,3,FALSE),Base!$D$2:$E$8,2,FALSE)</f>
        <v>7</v>
      </c>
      <c r="D538" s="4" t="s">
        <v>13</v>
      </c>
      <c r="E538" s="4" t="s">
        <v>1253</v>
      </c>
      <c r="F538" s="4" t="s">
        <v>1009</v>
      </c>
      <c r="G538" s="4" t="s">
        <v>1254</v>
      </c>
      <c r="H538" s="4">
        <v>1.6491687E7</v>
      </c>
      <c r="I538" s="5">
        <v>45883.0</v>
      </c>
      <c r="J538" s="6" t="str">
        <f>IF(OR(B538=2000, B538=2010, B538=2015),VLOOKUP(A538,tabWorldPop,IF(B538=2000,8,IF(B538=2010,7,6)),FALSE),"")</f>
        <v/>
      </c>
      <c r="K538" s="6" t="str">
        <f>IF(J538="","", VLOOKUP(A538,tabWorldPop,12,FALSE))</f>
        <v/>
      </c>
      <c r="L538" s="6" t="str">
        <f>IF(K538="","",VLOOKUP(A538,tabWorldPop,13,FALSE))</f>
        <v/>
      </c>
      <c r="M538" s="6" t="str">
        <f>IF(K538="","",VLOOKUP(A538,tabWorldPop,14,FALSE))</f>
        <v/>
      </c>
      <c r="N538" s="6" t="str">
        <f>IF(K538="","",VLOOKUP(A538,tabWorldPop,15,FALSE))</f>
        <v/>
      </c>
    </row>
    <row r="539">
      <c r="A539" s="3">
        <f>VLOOKUP(Life_expectancy.csv!A555,Base!$A$2:$B$235,2,FALSE)</f>
        <v>65</v>
      </c>
      <c r="B539" s="4">
        <v>2006.0</v>
      </c>
      <c r="C539" s="4">
        <f>VLOOKUP(VLOOKUP(A539,tabWorldPop,3,FALSE),Base!$D$2:$E$8,2,FALSE)</f>
        <v>7</v>
      </c>
      <c r="D539" s="4" t="s">
        <v>13</v>
      </c>
      <c r="E539" s="4" t="s">
        <v>1255</v>
      </c>
      <c r="F539" s="4" t="s">
        <v>1256</v>
      </c>
      <c r="G539" s="4" t="s">
        <v>1257</v>
      </c>
      <c r="H539" s="4">
        <v>1.6319792E7</v>
      </c>
      <c r="I539" s="5">
        <v>45914.0</v>
      </c>
      <c r="J539" s="6" t="str">
        <f>IF(OR(B539=2000, B539=2010, B539=2015),VLOOKUP(A539,tabWorldPop,IF(B539=2000,8,IF(B539=2010,7,6)),FALSE),"")</f>
        <v/>
      </c>
      <c r="K539" s="6" t="str">
        <f>IF(J539="","", VLOOKUP(A539,tabWorldPop,12,FALSE))</f>
        <v/>
      </c>
      <c r="L539" s="6" t="str">
        <f>IF(K539="","",VLOOKUP(A539,tabWorldPop,13,FALSE))</f>
        <v/>
      </c>
      <c r="M539" s="6" t="str">
        <f>IF(K539="","",VLOOKUP(A539,tabWorldPop,14,FALSE))</f>
        <v/>
      </c>
      <c r="N539" s="6" t="str">
        <f>IF(K539="","",VLOOKUP(A539,tabWorldPop,15,FALSE))</f>
        <v/>
      </c>
    </row>
    <row r="540">
      <c r="A540" s="3">
        <f>VLOOKUP(Life_expectancy.csv!A556,Base!$A$2:$B$235,2,FALSE)</f>
        <v>65</v>
      </c>
      <c r="B540" s="4">
        <v>2005.0</v>
      </c>
      <c r="C540" s="4">
        <f>VLOOKUP(VLOOKUP(A540,tabWorldPop,3,FALSE),Base!$D$2:$E$8,2,FALSE)</f>
        <v>7</v>
      </c>
      <c r="D540" s="4" t="s">
        <v>13</v>
      </c>
      <c r="E540" s="4" t="s">
        <v>1258</v>
      </c>
      <c r="F540" s="4" t="s">
        <v>1259</v>
      </c>
      <c r="G540" s="4" t="s">
        <v>1260</v>
      </c>
      <c r="H540" s="4">
        <v>1614764.0</v>
      </c>
      <c r="I540" s="5">
        <v>45822.0</v>
      </c>
      <c r="J540" s="6" t="str">
        <f>IF(OR(B540=2000, B540=2010, B540=2015),VLOOKUP(A540,tabWorldPop,IF(B540=2000,8,IF(B540=2010,7,6)),FALSE),"")</f>
        <v/>
      </c>
      <c r="K540" s="6" t="str">
        <f>IF(J540="","", VLOOKUP(A540,tabWorldPop,12,FALSE))</f>
        <v/>
      </c>
      <c r="L540" s="6" t="str">
        <f>IF(K540="","",VLOOKUP(A540,tabWorldPop,13,FALSE))</f>
        <v/>
      </c>
      <c r="M540" s="6" t="str">
        <f>IF(K540="","",VLOOKUP(A540,tabWorldPop,14,FALSE))</f>
        <v/>
      </c>
      <c r="N540" s="6" t="str">
        <f>IF(K540="","",VLOOKUP(A540,tabWorldPop,15,FALSE))</f>
        <v/>
      </c>
    </row>
    <row r="541">
      <c r="A541" s="3">
        <f>VLOOKUP(Life_expectancy.csv!A557,Base!$A$2:$B$235,2,FALSE)</f>
        <v>65</v>
      </c>
      <c r="B541" s="4">
        <v>2004.0</v>
      </c>
      <c r="C541" s="4">
        <f>VLOOKUP(VLOOKUP(A541,tabWorldPop,3,FALSE),Base!$D$2:$E$8,2,FALSE)</f>
        <v>7</v>
      </c>
      <c r="D541" s="4" t="s">
        <v>13</v>
      </c>
      <c r="E541" s="4" t="s">
        <v>1261</v>
      </c>
      <c r="F541" s="4" t="s">
        <v>436</v>
      </c>
      <c r="G541" s="4" t="s">
        <v>1262</v>
      </c>
      <c r="H541" s="4">
        <v>1.5973778E7</v>
      </c>
      <c r="I541" s="5">
        <v>45730.0</v>
      </c>
      <c r="J541" s="6" t="str">
        <f>IF(OR(B541=2000, B541=2010, B541=2015),VLOOKUP(A541,tabWorldPop,IF(B541=2000,8,IF(B541=2010,7,6)),FALSE),"")</f>
        <v/>
      </c>
      <c r="K541" s="6" t="str">
        <f>IF(J541="","", VLOOKUP(A541,tabWorldPop,12,FALSE))</f>
        <v/>
      </c>
      <c r="L541" s="6" t="str">
        <f>IF(K541="","",VLOOKUP(A541,tabWorldPop,13,FALSE))</f>
        <v/>
      </c>
      <c r="M541" s="6" t="str">
        <f>IF(K541="","",VLOOKUP(A541,tabWorldPop,14,FALSE))</f>
        <v/>
      </c>
      <c r="N541" s="6" t="str">
        <f>IF(K541="","",VLOOKUP(A541,tabWorldPop,15,FALSE))</f>
        <v/>
      </c>
    </row>
    <row r="542">
      <c r="A542" s="3">
        <f>VLOOKUP(Life_expectancy.csv!A558,Base!$A$2:$B$235,2,FALSE)</f>
        <v>65</v>
      </c>
      <c r="B542" s="4">
        <v>2003.0</v>
      </c>
      <c r="C542" s="4">
        <f>VLOOKUP(VLOOKUP(A542,tabWorldPop,3,FALSE),Base!$D$2:$E$8,2,FALSE)</f>
        <v>7</v>
      </c>
      <c r="D542" s="4" t="s">
        <v>13</v>
      </c>
      <c r="E542" s="4" t="s">
        <v>1263</v>
      </c>
      <c r="F542" s="4" t="s">
        <v>1264</v>
      </c>
      <c r="G542" s="4" t="s">
        <v>1265</v>
      </c>
      <c r="H542" s="4">
        <v>1.5799542E7</v>
      </c>
      <c r="I542" s="4">
        <v>14.0</v>
      </c>
      <c r="J542" s="6" t="str">
        <f>IF(OR(B542=2000, B542=2010, B542=2015),VLOOKUP(A542,tabWorldPop,IF(B542=2000,8,IF(B542=2010,7,6)),FALSE),"")</f>
        <v/>
      </c>
      <c r="K542" s="6" t="str">
        <f>IF(J542="","", VLOOKUP(A542,tabWorldPop,12,FALSE))</f>
        <v/>
      </c>
      <c r="L542" s="6" t="str">
        <f>IF(K542="","",VLOOKUP(A542,tabWorldPop,13,FALSE))</f>
        <v/>
      </c>
      <c r="M542" s="6" t="str">
        <f>IF(K542="","",VLOOKUP(A542,tabWorldPop,14,FALSE))</f>
        <v/>
      </c>
      <c r="N542" s="6" t="str">
        <f>IF(K542="","",VLOOKUP(A542,tabWorldPop,15,FALSE))</f>
        <v/>
      </c>
    </row>
    <row r="543">
      <c r="A543" s="3">
        <f>VLOOKUP(Life_expectancy.csv!A559,Base!$A$2:$B$235,2,FALSE)</f>
        <v>65</v>
      </c>
      <c r="B543" s="4">
        <v>2002.0</v>
      </c>
      <c r="C543" s="4">
        <f>VLOOKUP(VLOOKUP(A543,tabWorldPop,3,FALSE),Base!$D$2:$E$8,2,FALSE)</f>
        <v>7</v>
      </c>
      <c r="D543" s="4" t="s">
        <v>13</v>
      </c>
      <c r="E543" s="4" t="s">
        <v>1266</v>
      </c>
      <c r="F543" s="4" t="s">
        <v>1267</v>
      </c>
      <c r="G543" s="4" t="s">
        <v>1268</v>
      </c>
      <c r="H543" s="4">
        <v>1.5623635E7</v>
      </c>
      <c r="I543" s="5">
        <v>45913.0</v>
      </c>
      <c r="J543" s="6" t="str">
        <f>IF(OR(B543=2000, B543=2010, B543=2015),VLOOKUP(A543,tabWorldPop,IF(B543=2000,8,IF(B543=2010,7,6)),FALSE),"")</f>
        <v/>
      </c>
      <c r="K543" s="6" t="str">
        <f>IF(J543="","", VLOOKUP(A543,tabWorldPop,12,FALSE))</f>
        <v/>
      </c>
      <c r="L543" s="6" t="str">
        <f>IF(K543="","",VLOOKUP(A543,tabWorldPop,13,FALSE))</f>
        <v/>
      </c>
      <c r="M543" s="6" t="str">
        <f>IF(K543="","",VLOOKUP(A543,tabWorldPop,14,FALSE))</f>
        <v/>
      </c>
      <c r="N543" s="6" t="str">
        <f>IF(K543="","",VLOOKUP(A543,tabWorldPop,15,FALSE))</f>
        <v/>
      </c>
    </row>
    <row r="544">
      <c r="A544" s="3">
        <f>VLOOKUP(Life_expectancy.csv!A560,Base!$A$2:$B$235,2,FALSE)</f>
        <v>65</v>
      </c>
      <c r="B544" s="4">
        <v>2001.0</v>
      </c>
      <c r="C544" s="4">
        <f>VLOOKUP(VLOOKUP(A544,tabWorldPop,3,FALSE),Base!$D$2:$E$8,2,FALSE)</f>
        <v>7</v>
      </c>
      <c r="D544" s="4" t="s">
        <v>13</v>
      </c>
      <c r="E544" s="4" t="s">
        <v>1269</v>
      </c>
      <c r="F544" s="4" t="s">
        <v>1270</v>
      </c>
      <c r="G544" s="4" t="s">
        <v>1271</v>
      </c>
      <c r="H544" s="4">
        <v>1.5444969E7</v>
      </c>
      <c r="I544" s="5">
        <v>45851.0</v>
      </c>
      <c r="J544" s="6" t="str">
        <f>IF(OR(B544=2000, B544=2010, B544=2015),VLOOKUP(A544,tabWorldPop,IF(B544=2000,8,IF(B544=2010,7,6)),FALSE),"")</f>
        <v/>
      </c>
      <c r="K544" s="6" t="str">
        <f>IF(J544="","", VLOOKUP(A544,tabWorldPop,12,FALSE))</f>
        <v/>
      </c>
      <c r="L544" s="6" t="str">
        <f>IF(K544="","",VLOOKUP(A544,tabWorldPop,13,FALSE))</f>
        <v/>
      </c>
      <c r="M544" s="6" t="str">
        <f>IF(K544="","",VLOOKUP(A544,tabWorldPop,14,FALSE))</f>
        <v/>
      </c>
      <c r="N544" s="6" t="str">
        <f>IF(K544="","",VLOOKUP(A544,tabWorldPop,15,FALSE))</f>
        <v/>
      </c>
    </row>
    <row r="545">
      <c r="A545" s="3">
        <f>VLOOKUP(Life_expectancy.csv!A561,Base!$A$2:$B$235,2,FALSE)</f>
        <v>65</v>
      </c>
      <c r="B545" s="4">
        <v>2000.0</v>
      </c>
      <c r="C545" s="4">
        <f>VLOOKUP(VLOOKUP(A545,tabWorldPop,3,FALSE),Base!$D$2:$E$8,2,FALSE)</f>
        <v>7</v>
      </c>
      <c r="D545" s="4" t="s">
        <v>13</v>
      </c>
      <c r="E545" s="4" t="s">
        <v>1272</v>
      </c>
      <c r="F545" s="5">
        <v>45753.0</v>
      </c>
      <c r="G545" s="4" t="s">
        <v>1273</v>
      </c>
      <c r="H545" s="4">
        <v>1.5262754E7</v>
      </c>
      <c r="I545" s="5">
        <v>45790.0</v>
      </c>
      <c r="J545" s="6">
        <f>IF(OR(B545=2000, B545=2010, B545=2015),VLOOKUP(A545,tabWorldPop,IF(B545=2000,8,IF(B545=2010,7,6)),FALSE),"")</f>
        <v>15351799</v>
      </c>
      <c r="K545" s="6">
        <f>IF(J545="","", VLOOKUP(A545,tabWorldPop,12,FALSE))</f>
        <v>756102</v>
      </c>
      <c r="L545" s="6" t="str">
        <f>IF(K545="","",VLOOKUP(A545,tabWorldPop,13,FALSE))</f>
        <v>25.9274</v>
      </c>
      <c r="M545" s="7">
        <f>IF(K545="","",VLOOKUP(A545,tabWorldPop,14,FALSE))</f>
        <v>20821</v>
      </c>
      <c r="N545" s="6" t="str">
        <f>IF(K545="","",VLOOKUP(A545,tabWorldPop,15,FALSE))</f>
        <v>0.25</v>
      </c>
    </row>
    <row r="546">
      <c r="A546" s="3">
        <f>VLOOKUP(Life_expectancy.csv!A562,Base!$A$2:$B$235,2,FALSE)</f>
        <v>1</v>
      </c>
      <c r="B546" s="4">
        <v>2015.0</v>
      </c>
      <c r="C546" s="4">
        <f>VLOOKUP(VLOOKUP(A546,tabWorldPop,3,FALSE),Base!$D$2:$E$8,2,FALSE)</f>
        <v>1</v>
      </c>
      <c r="D546" s="4" t="s">
        <v>13</v>
      </c>
      <c r="E546" s="4">
        <v>0.0</v>
      </c>
      <c r="F546" s="10"/>
      <c r="G546" s="4" t="s">
        <v>1274</v>
      </c>
      <c r="H546" s="4">
        <v>137122.0</v>
      </c>
      <c r="I546" s="5">
        <v>45790.0</v>
      </c>
      <c r="J546" s="6">
        <f>IF(OR(B546=2000, B546=2010, B546=2015),VLOOKUP(A546,tabWorldPop,IF(B546=2000,8,IF(B546=2010,7,6)),FALSE),"")</f>
        <v>1393715448</v>
      </c>
      <c r="K546" s="6">
        <f>IF(J546="","", VLOOKUP(A546,tabWorldPop,12,FALSE))</f>
        <v>9706961</v>
      </c>
      <c r="L546" s="6" t="str">
        <f>IF(K546="","",VLOOKUP(A546,tabWorldPop,13,FALSE))</f>
        <v>146.8933</v>
      </c>
      <c r="M546" s="6">
        <f>IF(K546="","",VLOOKUP(A546,tabWorldPop,14,FALSE))</f>
        <v>1</v>
      </c>
      <c r="N546" s="6" t="str">
        <f>IF(K546="","",VLOOKUP(A546,tabWorldPop,15,FALSE))</f>
        <v>17.88</v>
      </c>
    </row>
    <row r="547">
      <c r="A547" s="3">
        <f>VLOOKUP(Life_expectancy.csv!A563,Base!$A$2:$B$235,2,FALSE)</f>
        <v>1</v>
      </c>
      <c r="B547" s="4">
        <v>2014.0</v>
      </c>
      <c r="C547" s="4">
        <f>VLOOKUP(VLOOKUP(A547,tabWorldPop,3,FALSE),Base!$D$2:$E$8,2,FALSE)</f>
        <v>1</v>
      </c>
      <c r="D547" s="4" t="s">
        <v>13</v>
      </c>
      <c r="E547" s="4" t="s">
        <v>1275</v>
      </c>
      <c r="F547" s="4" t="s">
        <v>576</v>
      </c>
      <c r="G547" s="4" t="s">
        <v>1276</v>
      </c>
      <c r="H547" s="4">
        <v>136427.0</v>
      </c>
      <c r="I547" s="5">
        <v>45670.0</v>
      </c>
      <c r="J547" s="6" t="str">
        <f>IF(OR(B547=2000, B547=2010, B547=2015),VLOOKUP(A547,tabWorldPop,IF(B547=2000,8,IF(B547=2010,7,6)),FALSE),"")</f>
        <v/>
      </c>
      <c r="K547" s="6" t="str">
        <f>IF(J547="","", VLOOKUP(A547,tabWorldPop,12,FALSE))</f>
        <v/>
      </c>
      <c r="L547" s="6" t="str">
        <f>IF(K547="","",VLOOKUP(A547,tabWorldPop,13,FALSE))</f>
        <v/>
      </c>
      <c r="M547" s="6" t="str">
        <f>IF(K547="","",VLOOKUP(A547,tabWorldPop,14,FALSE))</f>
        <v/>
      </c>
      <c r="N547" s="6" t="str">
        <f>IF(K547="","",VLOOKUP(A547,tabWorldPop,15,FALSE))</f>
        <v/>
      </c>
    </row>
    <row r="548">
      <c r="A548" s="3">
        <f>VLOOKUP(Life_expectancy.csv!A564,Base!$A$2:$B$235,2,FALSE)</f>
        <v>1</v>
      </c>
      <c r="B548" s="4">
        <v>2013.0</v>
      </c>
      <c r="C548" s="4">
        <f>VLOOKUP(VLOOKUP(A548,tabWorldPop,3,FALSE),Base!$D$2:$E$8,2,FALSE)</f>
        <v>1</v>
      </c>
      <c r="D548" s="4" t="s">
        <v>13</v>
      </c>
      <c r="E548" s="4" t="s">
        <v>1277</v>
      </c>
      <c r="F548" s="4" t="s">
        <v>193</v>
      </c>
      <c r="G548" s="4" t="s">
        <v>1278</v>
      </c>
      <c r="H548" s="4">
        <v>135738.0</v>
      </c>
      <c r="I548" s="5">
        <v>45850.0</v>
      </c>
      <c r="J548" s="6" t="str">
        <f>IF(OR(B548=2000, B548=2010, B548=2015),VLOOKUP(A548,tabWorldPop,IF(B548=2000,8,IF(B548=2010,7,6)),FALSE),"")</f>
        <v/>
      </c>
      <c r="K548" s="6" t="str">
        <f>IF(J548="","", VLOOKUP(A548,tabWorldPop,12,FALSE))</f>
        <v/>
      </c>
      <c r="L548" s="6" t="str">
        <f>IF(K548="","",VLOOKUP(A548,tabWorldPop,13,FALSE))</f>
        <v/>
      </c>
      <c r="M548" s="6" t="str">
        <f>IF(K548="","",VLOOKUP(A548,tabWorldPop,14,FALSE))</f>
        <v/>
      </c>
      <c r="N548" s="6" t="str">
        <f>IF(K548="","",VLOOKUP(A548,tabWorldPop,15,FALSE))</f>
        <v/>
      </c>
    </row>
    <row r="549">
      <c r="A549" s="3">
        <f>VLOOKUP(Life_expectancy.csv!A565,Base!$A$2:$B$235,2,FALSE)</f>
        <v>1</v>
      </c>
      <c r="B549" s="4">
        <v>2012.0</v>
      </c>
      <c r="C549" s="4">
        <f>VLOOKUP(VLOOKUP(A549,tabWorldPop,3,FALSE),Base!$D$2:$E$8,2,FALSE)</f>
        <v>1</v>
      </c>
      <c r="D549" s="4" t="s">
        <v>13</v>
      </c>
      <c r="E549" s="4" t="s">
        <v>1279</v>
      </c>
      <c r="F549" s="4" t="s">
        <v>439</v>
      </c>
      <c r="G549" s="4" t="s">
        <v>1280</v>
      </c>
      <c r="H549" s="4">
        <v>135695.0</v>
      </c>
      <c r="I549" s="5">
        <v>45759.0</v>
      </c>
      <c r="J549" s="6" t="str">
        <f>IF(OR(B549=2000, B549=2010, B549=2015),VLOOKUP(A549,tabWorldPop,IF(B549=2000,8,IF(B549=2010,7,6)),FALSE),"")</f>
        <v/>
      </c>
      <c r="K549" s="6" t="str">
        <f>IF(J549="","", VLOOKUP(A549,tabWorldPop,12,FALSE))</f>
        <v/>
      </c>
      <c r="L549" s="6" t="str">
        <f>IF(K549="","",VLOOKUP(A549,tabWorldPop,13,FALSE))</f>
        <v/>
      </c>
      <c r="M549" s="6" t="str">
        <f>IF(K549="","",VLOOKUP(A549,tabWorldPop,14,FALSE))</f>
        <v/>
      </c>
      <c r="N549" s="6" t="str">
        <f>IF(K549="","",VLOOKUP(A549,tabWorldPop,15,FALSE))</f>
        <v/>
      </c>
    </row>
    <row r="550">
      <c r="A550" s="3">
        <f>VLOOKUP(Life_expectancy.csv!A566,Base!$A$2:$B$235,2,FALSE)</f>
        <v>1</v>
      </c>
      <c r="B550" s="4">
        <v>2011.0</v>
      </c>
      <c r="C550" s="4">
        <f>VLOOKUP(VLOOKUP(A550,tabWorldPop,3,FALSE),Base!$D$2:$E$8,2,FALSE)</f>
        <v>1</v>
      </c>
      <c r="D550" s="4" t="s">
        <v>13</v>
      </c>
      <c r="E550" s="4" t="s">
        <v>1281</v>
      </c>
      <c r="F550" s="5">
        <v>45721.0</v>
      </c>
      <c r="G550" s="4" t="s">
        <v>1282</v>
      </c>
      <c r="H550" s="4">
        <v>134413.0</v>
      </c>
      <c r="I550" s="5">
        <v>45881.0</v>
      </c>
      <c r="J550" s="6" t="str">
        <f>IF(OR(B550=2000, B550=2010, B550=2015),VLOOKUP(A550,tabWorldPop,IF(B550=2000,8,IF(B550=2010,7,6)),FALSE),"")</f>
        <v/>
      </c>
      <c r="K550" s="6" t="str">
        <f>IF(J550="","", VLOOKUP(A550,tabWorldPop,12,FALSE))</f>
        <v/>
      </c>
      <c r="L550" s="6" t="str">
        <f>IF(K550="","",VLOOKUP(A550,tabWorldPop,13,FALSE))</f>
        <v/>
      </c>
      <c r="M550" s="6" t="str">
        <f>IF(K550="","",VLOOKUP(A550,tabWorldPop,14,FALSE))</f>
        <v/>
      </c>
      <c r="N550" s="6" t="str">
        <f>IF(K550="","",VLOOKUP(A550,tabWorldPop,15,FALSE))</f>
        <v/>
      </c>
    </row>
    <row r="551">
      <c r="A551" s="3">
        <f>VLOOKUP(Life_expectancy.csv!A567,Base!$A$2:$B$235,2,FALSE)</f>
        <v>1</v>
      </c>
      <c r="B551" s="4">
        <v>2010.0</v>
      </c>
      <c r="C551" s="4">
        <f>VLOOKUP(VLOOKUP(A551,tabWorldPop,3,FALSE),Base!$D$2:$E$8,2,FALSE)</f>
        <v>1</v>
      </c>
      <c r="D551" s="4" t="s">
        <v>13</v>
      </c>
      <c r="E551" s="4" t="s">
        <v>1283</v>
      </c>
      <c r="F551" s="4" t="s">
        <v>1284</v>
      </c>
      <c r="G551" s="4" t="s">
        <v>1285</v>
      </c>
      <c r="H551" s="4">
        <v>133775.0</v>
      </c>
      <c r="I551" s="5">
        <v>45789.0</v>
      </c>
      <c r="J551" s="6">
        <f>IF(OR(B551=2000, B551=2010, B551=2015),VLOOKUP(A551,tabWorldPop,IF(B551=2000,8,IF(B551=2010,7,6)),FALSE),"")</f>
        <v>1348191368</v>
      </c>
      <c r="K551" s="6">
        <f>IF(J551="","", VLOOKUP(A551,tabWorldPop,12,FALSE))</f>
        <v>9706961</v>
      </c>
      <c r="L551" s="6" t="str">
        <f>IF(K551="","",VLOOKUP(A551,tabWorldPop,13,FALSE))</f>
        <v>146.8933</v>
      </c>
      <c r="M551" s="6">
        <f>IF(K551="","",VLOOKUP(A551,tabWorldPop,14,FALSE))</f>
        <v>1</v>
      </c>
      <c r="N551" s="6" t="str">
        <f>IF(K551="","",VLOOKUP(A551,tabWorldPop,15,FALSE))</f>
        <v>17.88</v>
      </c>
    </row>
    <row r="552">
      <c r="A552" s="3">
        <f>VLOOKUP(Life_expectancy.csv!A568,Base!$A$2:$B$235,2,FALSE)</f>
        <v>1</v>
      </c>
      <c r="B552" s="4">
        <v>2009.0</v>
      </c>
      <c r="C552" s="4">
        <f>VLOOKUP(VLOOKUP(A552,tabWorldPop,3,FALSE),Base!$D$2:$E$8,2,FALSE)</f>
        <v>1</v>
      </c>
      <c r="D552" s="4" t="s">
        <v>13</v>
      </c>
      <c r="E552" s="4" t="s">
        <v>1286</v>
      </c>
      <c r="F552" s="5">
        <v>45874.0</v>
      </c>
      <c r="G552" s="4" t="s">
        <v>1287</v>
      </c>
      <c r="H552" s="4">
        <v>133126.0</v>
      </c>
      <c r="I552" s="5">
        <v>45700.0</v>
      </c>
      <c r="J552" s="6" t="str">
        <f>IF(OR(B552=2000, B552=2010, B552=2015),VLOOKUP(A552,tabWorldPop,IF(B552=2000,8,IF(B552=2010,7,6)),FALSE),"")</f>
        <v/>
      </c>
      <c r="K552" s="6" t="str">
        <f>IF(J552="","", VLOOKUP(A552,tabWorldPop,12,FALSE))</f>
        <v/>
      </c>
      <c r="L552" s="6" t="str">
        <f>IF(K552="","",VLOOKUP(A552,tabWorldPop,13,FALSE))</f>
        <v/>
      </c>
      <c r="M552" s="6" t="str">
        <f>IF(K552="","",VLOOKUP(A552,tabWorldPop,14,FALSE))</f>
        <v/>
      </c>
      <c r="N552" s="6" t="str">
        <f>IF(K552="","",VLOOKUP(A552,tabWorldPop,15,FALSE))</f>
        <v/>
      </c>
    </row>
    <row r="553">
      <c r="A553" s="3">
        <f>VLOOKUP(Life_expectancy.csv!A569,Base!$A$2:$B$235,2,FALSE)</f>
        <v>1</v>
      </c>
      <c r="B553" s="4">
        <v>2008.0</v>
      </c>
      <c r="C553" s="4">
        <f>VLOOKUP(VLOOKUP(A553,tabWorldPop,3,FALSE),Base!$D$2:$E$8,2,FALSE)</f>
        <v>1</v>
      </c>
      <c r="D553" s="4" t="s">
        <v>13</v>
      </c>
      <c r="E553" s="4" t="s">
        <v>1288</v>
      </c>
      <c r="F553" s="4" t="s">
        <v>689</v>
      </c>
      <c r="G553" s="4" t="s">
        <v>1289</v>
      </c>
      <c r="H553" s="4">
        <v>1324655.0</v>
      </c>
      <c r="I553" s="5">
        <v>45911.0</v>
      </c>
      <c r="J553" s="6" t="str">
        <f>IF(OR(B553=2000, B553=2010, B553=2015),VLOOKUP(A553,tabWorldPop,IF(B553=2000,8,IF(B553=2010,7,6)),FALSE),"")</f>
        <v/>
      </c>
      <c r="K553" s="6" t="str">
        <f>IF(J553="","", VLOOKUP(A553,tabWorldPop,12,FALSE))</f>
        <v/>
      </c>
      <c r="L553" s="6" t="str">
        <f>IF(K553="","",VLOOKUP(A553,tabWorldPop,13,FALSE))</f>
        <v/>
      </c>
      <c r="M553" s="6" t="str">
        <f>IF(K553="","",VLOOKUP(A553,tabWorldPop,14,FALSE))</f>
        <v/>
      </c>
      <c r="N553" s="6" t="str">
        <f>IF(K553="","",VLOOKUP(A553,tabWorldPop,15,FALSE))</f>
        <v/>
      </c>
    </row>
    <row r="554">
      <c r="A554" s="3">
        <f>VLOOKUP(Life_expectancy.csv!A570,Base!$A$2:$B$235,2,FALSE)</f>
        <v>1</v>
      </c>
      <c r="B554" s="4">
        <v>2007.0</v>
      </c>
      <c r="C554" s="4">
        <f>VLOOKUP(VLOOKUP(A554,tabWorldPop,3,FALSE),Base!$D$2:$E$8,2,FALSE)</f>
        <v>1</v>
      </c>
      <c r="D554" s="4" t="s">
        <v>13</v>
      </c>
      <c r="E554" s="4" t="s">
        <v>1290</v>
      </c>
      <c r="F554" s="4" t="s">
        <v>1291</v>
      </c>
      <c r="G554" s="4" t="s">
        <v>1292</v>
      </c>
      <c r="H554" s="4">
        <v>1317885.0</v>
      </c>
      <c r="I554" s="5">
        <v>45758.0</v>
      </c>
      <c r="J554" s="6" t="str">
        <f>IF(OR(B554=2000, B554=2010, B554=2015),VLOOKUP(A554,tabWorldPop,IF(B554=2000,8,IF(B554=2010,7,6)),FALSE),"")</f>
        <v/>
      </c>
      <c r="K554" s="6" t="str">
        <f>IF(J554="","", VLOOKUP(A554,tabWorldPop,12,FALSE))</f>
        <v/>
      </c>
      <c r="L554" s="6" t="str">
        <f>IF(K554="","",VLOOKUP(A554,tabWorldPop,13,FALSE))</f>
        <v/>
      </c>
      <c r="M554" s="6" t="str">
        <f>IF(K554="","",VLOOKUP(A554,tabWorldPop,14,FALSE))</f>
        <v/>
      </c>
      <c r="N554" s="6" t="str">
        <f>IF(K554="","",VLOOKUP(A554,tabWorldPop,15,FALSE))</f>
        <v/>
      </c>
    </row>
    <row r="555">
      <c r="A555" s="3">
        <f>VLOOKUP(Life_expectancy.csv!A571,Base!$A$2:$B$235,2,FALSE)</f>
        <v>1</v>
      </c>
      <c r="B555" s="4">
        <v>2006.0</v>
      </c>
      <c r="C555" s="4">
        <f>VLOOKUP(VLOOKUP(A555,tabWorldPop,3,FALSE),Base!$D$2:$E$8,2,FALSE)</f>
        <v>1</v>
      </c>
      <c r="D555" s="4" t="s">
        <v>13</v>
      </c>
      <c r="E555" s="4" t="s">
        <v>1293</v>
      </c>
      <c r="F555" s="4" t="s">
        <v>1294</v>
      </c>
      <c r="G555" s="4" t="s">
        <v>1295</v>
      </c>
      <c r="H555" s="4">
        <v>13112.0</v>
      </c>
      <c r="I555" s="4">
        <v>11.0</v>
      </c>
      <c r="J555" s="6" t="str">
        <f>IF(OR(B555=2000, B555=2010, B555=2015),VLOOKUP(A555,tabWorldPop,IF(B555=2000,8,IF(B555=2010,7,6)),FALSE),"")</f>
        <v/>
      </c>
      <c r="K555" s="6" t="str">
        <f>IF(J555="","", VLOOKUP(A555,tabWorldPop,12,FALSE))</f>
        <v/>
      </c>
      <c r="L555" s="6" t="str">
        <f>IF(K555="","",VLOOKUP(A555,tabWorldPop,13,FALSE))</f>
        <v/>
      </c>
      <c r="M555" s="6" t="str">
        <f>IF(K555="","",VLOOKUP(A555,tabWorldPop,14,FALSE))</f>
        <v/>
      </c>
      <c r="N555" s="6" t="str">
        <f>IF(K555="","",VLOOKUP(A555,tabWorldPop,15,FALSE))</f>
        <v/>
      </c>
    </row>
    <row r="556">
      <c r="A556" s="3">
        <f>VLOOKUP(Life_expectancy.csv!A572,Base!$A$2:$B$235,2,FALSE)</f>
        <v>1</v>
      </c>
      <c r="B556" s="4">
        <v>2005.0</v>
      </c>
      <c r="C556" s="4">
        <f>VLOOKUP(VLOOKUP(A556,tabWorldPop,3,FALSE),Base!$D$2:$E$8,2,FALSE)</f>
        <v>1</v>
      </c>
      <c r="D556" s="4" t="s">
        <v>13</v>
      </c>
      <c r="E556" s="4" t="s">
        <v>1296</v>
      </c>
      <c r="F556" s="4" t="s">
        <v>1297</v>
      </c>
      <c r="G556" s="4" t="s">
        <v>1298</v>
      </c>
      <c r="H556" s="4">
        <v>13372.0</v>
      </c>
      <c r="I556" s="5">
        <v>45818.0</v>
      </c>
      <c r="J556" s="6" t="str">
        <f>IF(OR(B556=2000, B556=2010, B556=2015),VLOOKUP(A556,tabWorldPop,IF(B556=2000,8,IF(B556=2010,7,6)),FALSE),"")</f>
        <v/>
      </c>
      <c r="K556" s="6" t="str">
        <f>IF(J556="","", VLOOKUP(A556,tabWorldPop,12,FALSE))</f>
        <v/>
      </c>
      <c r="L556" s="6" t="str">
        <f>IF(K556="","",VLOOKUP(A556,tabWorldPop,13,FALSE))</f>
        <v/>
      </c>
      <c r="M556" s="6" t="str">
        <f>IF(K556="","",VLOOKUP(A556,tabWorldPop,14,FALSE))</f>
        <v/>
      </c>
      <c r="N556" s="6" t="str">
        <f>IF(K556="","",VLOOKUP(A556,tabWorldPop,15,FALSE))</f>
        <v/>
      </c>
    </row>
    <row r="557">
      <c r="A557" s="3">
        <f>VLOOKUP(Life_expectancy.csv!A573,Base!$A$2:$B$235,2,FALSE)</f>
        <v>1</v>
      </c>
      <c r="B557" s="4">
        <v>2004.0</v>
      </c>
      <c r="C557" s="4">
        <f>VLOOKUP(VLOOKUP(A557,tabWorldPop,3,FALSE),Base!$D$2:$E$8,2,FALSE)</f>
        <v>1</v>
      </c>
      <c r="D557" s="4" t="s">
        <v>13</v>
      </c>
      <c r="E557" s="4" t="s">
        <v>1299</v>
      </c>
      <c r="F557" s="4" t="s">
        <v>1300</v>
      </c>
      <c r="G557" s="4" t="s">
        <v>1301</v>
      </c>
      <c r="H557" s="4">
        <v>129675.0</v>
      </c>
      <c r="I557" s="5">
        <v>45698.0</v>
      </c>
      <c r="J557" s="6" t="str">
        <f>IF(OR(B557=2000, B557=2010, B557=2015),VLOOKUP(A557,tabWorldPop,IF(B557=2000,8,IF(B557=2010,7,6)),FALSE),"")</f>
        <v/>
      </c>
      <c r="K557" s="6" t="str">
        <f>IF(J557="","", VLOOKUP(A557,tabWorldPop,12,FALSE))</f>
        <v/>
      </c>
      <c r="L557" s="6" t="str">
        <f>IF(K557="","",VLOOKUP(A557,tabWorldPop,13,FALSE))</f>
        <v/>
      </c>
      <c r="M557" s="6" t="str">
        <f>IF(K557="","",VLOOKUP(A557,tabWorldPop,14,FALSE))</f>
        <v/>
      </c>
      <c r="N557" s="6" t="str">
        <f>IF(K557="","",VLOOKUP(A557,tabWorldPop,15,FALSE))</f>
        <v/>
      </c>
    </row>
    <row r="558">
      <c r="A558" s="3">
        <f>VLOOKUP(Life_expectancy.csv!A574,Base!$A$2:$B$235,2,FALSE)</f>
        <v>1</v>
      </c>
      <c r="B558" s="4">
        <v>2003.0</v>
      </c>
      <c r="C558" s="4">
        <f>VLOOKUP(VLOOKUP(A558,tabWorldPop,3,FALSE),Base!$D$2:$E$8,2,FALSE)</f>
        <v>1</v>
      </c>
      <c r="D558" s="4" t="s">
        <v>13</v>
      </c>
      <c r="E558" s="4" t="s">
        <v>1302</v>
      </c>
      <c r="F558" s="4" t="s">
        <v>1303</v>
      </c>
      <c r="G558" s="4" t="s">
        <v>1304</v>
      </c>
      <c r="H558" s="4">
        <v>12884.0</v>
      </c>
      <c r="I558" s="5">
        <v>45909.0</v>
      </c>
      <c r="J558" s="6" t="str">
        <f>IF(OR(B558=2000, B558=2010, B558=2015),VLOOKUP(A558,tabWorldPop,IF(B558=2000,8,IF(B558=2010,7,6)),FALSE),"")</f>
        <v/>
      </c>
      <c r="K558" s="6" t="str">
        <f>IF(J558="","", VLOOKUP(A558,tabWorldPop,12,FALSE))</f>
        <v/>
      </c>
      <c r="L558" s="6" t="str">
        <f>IF(K558="","",VLOOKUP(A558,tabWorldPop,13,FALSE))</f>
        <v/>
      </c>
      <c r="M558" s="6" t="str">
        <f>IF(K558="","",VLOOKUP(A558,tabWorldPop,14,FALSE))</f>
        <v/>
      </c>
      <c r="N558" s="6" t="str">
        <f>IF(K558="","",VLOOKUP(A558,tabWorldPop,15,FALSE))</f>
        <v/>
      </c>
    </row>
    <row r="559">
      <c r="A559" s="3">
        <f>VLOOKUP(Life_expectancy.csv!A575,Base!$A$2:$B$235,2,FALSE)</f>
        <v>1</v>
      </c>
      <c r="B559" s="4">
        <v>2002.0</v>
      </c>
      <c r="C559" s="4">
        <f>VLOOKUP(VLOOKUP(A559,tabWorldPop,3,FALSE),Base!$D$2:$E$8,2,FALSE)</f>
        <v>1</v>
      </c>
      <c r="D559" s="4" t="s">
        <v>13</v>
      </c>
      <c r="E559" s="4" t="s">
        <v>1305</v>
      </c>
      <c r="F559" s="4" t="s">
        <v>231</v>
      </c>
      <c r="G559" s="4" t="s">
        <v>1306</v>
      </c>
      <c r="H559" s="4">
        <v>1284.0</v>
      </c>
      <c r="I559" s="5">
        <v>45847.0</v>
      </c>
      <c r="J559" s="6" t="str">
        <f>IF(OR(B559=2000, B559=2010, B559=2015),VLOOKUP(A559,tabWorldPop,IF(B559=2000,8,IF(B559=2010,7,6)),FALSE),"")</f>
        <v/>
      </c>
      <c r="K559" s="6" t="str">
        <f>IF(J559="","", VLOOKUP(A559,tabWorldPop,12,FALSE))</f>
        <v/>
      </c>
      <c r="L559" s="6" t="str">
        <f>IF(K559="","",VLOOKUP(A559,tabWorldPop,13,FALSE))</f>
        <v/>
      </c>
      <c r="M559" s="6" t="str">
        <f>IF(K559="","",VLOOKUP(A559,tabWorldPop,14,FALSE))</f>
        <v/>
      </c>
      <c r="N559" s="6" t="str">
        <f>IF(K559="","",VLOOKUP(A559,tabWorldPop,15,FALSE))</f>
        <v/>
      </c>
    </row>
    <row r="560">
      <c r="A560" s="3">
        <f>VLOOKUP(Life_expectancy.csv!A576,Base!$A$2:$B$235,2,FALSE)</f>
        <v>1</v>
      </c>
      <c r="B560" s="4">
        <v>2001.0</v>
      </c>
      <c r="C560" s="4">
        <f>VLOOKUP(VLOOKUP(A560,tabWorldPop,3,FALSE),Base!$D$2:$E$8,2,FALSE)</f>
        <v>1</v>
      </c>
      <c r="D560" s="4" t="s">
        <v>13</v>
      </c>
      <c r="E560" s="4" t="s">
        <v>1307</v>
      </c>
      <c r="F560" s="4" t="s">
        <v>286</v>
      </c>
      <c r="G560" s="4" t="s">
        <v>1308</v>
      </c>
      <c r="H560" s="4">
        <v>127185.0</v>
      </c>
      <c r="I560" s="5">
        <v>45817.0</v>
      </c>
      <c r="J560" s="6" t="str">
        <f>IF(OR(B560=2000, B560=2010, B560=2015),VLOOKUP(A560,tabWorldPop,IF(B560=2000,8,IF(B560=2010,7,6)),FALSE),"")</f>
        <v/>
      </c>
      <c r="K560" s="6" t="str">
        <f>IF(J560="","", VLOOKUP(A560,tabWorldPop,12,FALSE))</f>
        <v/>
      </c>
      <c r="L560" s="6" t="str">
        <f>IF(K560="","",VLOOKUP(A560,tabWorldPop,13,FALSE))</f>
        <v/>
      </c>
      <c r="M560" s="6" t="str">
        <f>IF(K560="","",VLOOKUP(A560,tabWorldPop,14,FALSE))</f>
        <v/>
      </c>
      <c r="N560" s="6" t="str">
        <f>IF(K560="","",VLOOKUP(A560,tabWorldPop,15,FALSE))</f>
        <v/>
      </c>
    </row>
    <row r="561">
      <c r="A561" s="3">
        <f>VLOOKUP(Life_expectancy.csv!A577,Base!$A$2:$B$235,2,FALSE)</f>
        <v>1</v>
      </c>
      <c r="B561" s="4">
        <v>2000.0</v>
      </c>
      <c r="C561" s="4">
        <f>VLOOKUP(VLOOKUP(A561,tabWorldPop,3,FALSE),Base!$D$2:$E$8,2,FALSE)</f>
        <v>1</v>
      </c>
      <c r="D561" s="4" t="s">
        <v>13</v>
      </c>
      <c r="E561" s="4" t="s">
        <v>1309</v>
      </c>
      <c r="F561" s="5">
        <v>45812.0</v>
      </c>
      <c r="G561" s="4" t="s">
        <v>1310</v>
      </c>
      <c r="H561" s="4">
        <v>1262645.0</v>
      </c>
      <c r="I561" s="5">
        <v>45786.0</v>
      </c>
      <c r="J561" s="6">
        <f>IF(OR(B561=2000, B561=2010, B561=2015),VLOOKUP(A561,tabWorldPop,IF(B561=2000,8,IF(B561=2010,7,6)),FALSE),"")</f>
        <v>1264099069</v>
      </c>
      <c r="K561" s="6">
        <f>IF(J561="","", VLOOKUP(A561,tabWorldPop,12,FALSE))</f>
        <v>9706961</v>
      </c>
      <c r="L561" s="6" t="str">
        <f>IF(K561="","",VLOOKUP(A561,tabWorldPop,13,FALSE))</f>
        <v>146.8933</v>
      </c>
      <c r="M561" s="6">
        <f>IF(K561="","",VLOOKUP(A561,tabWorldPop,14,FALSE))</f>
        <v>1</v>
      </c>
      <c r="N561" s="6" t="str">
        <f>IF(K561="","",VLOOKUP(A561,tabWorldPop,15,FALSE))</f>
        <v>17.88</v>
      </c>
    </row>
    <row r="562">
      <c r="A562" s="3">
        <f>VLOOKUP(Life_expectancy.csv!A578,Base!$A$2:$B$235,2,FALSE)</f>
        <v>28</v>
      </c>
      <c r="B562" s="4">
        <v>2015.0</v>
      </c>
      <c r="C562" s="4">
        <f>VLOOKUP(VLOOKUP(A562,tabWorldPop,3,FALSE),Base!$D$2:$E$8,2,FALSE)</f>
        <v>7</v>
      </c>
      <c r="D562" s="4" t="s">
        <v>13</v>
      </c>
      <c r="E562" s="4">
        <v>0.0</v>
      </c>
      <c r="F562" s="10"/>
      <c r="G562" s="4" t="s">
        <v>1311</v>
      </c>
      <c r="H562" s="4">
        <v>4.8228697E7</v>
      </c>
      <c r="I562" s="5">
        <v>45821.0</v>
      </c>
      <c r="J562" s="6">
        <f>IF(OR(B562=2000, B562=2010, B562=2015),VLOOKUP(A562,tabWorldPop,IF(B562=2000,8,IF(B562=2010,7,6)),FALSE),"")</f>
        <v>47119728</v>
      </c>
      <c r="K562" s="6">
        <f>IF(J562="","", VLOOKUP(A562,tabWorldPop,12,FALSE))</f>
        <v>1141748</v>
      </c>
      <c r="L562" s="6" t="str">
        <f>IF(K562="","",VLOOKUP(A562,tabWorldPop,13,FALSE))</f>
        <v>45.4339</v>
      </c>
      <c r="M562" s="7">
        <f>IF(K562="","",VLOOKUP(A562,tabWorldPop,14,FALSE))</f>
        <v>25204</v>
      </c>
      <c r="N562" s="6" t="str">
        <f>IF(K562="","",VLOOKUP(A562,tabWorldPop,15,FALSE))</f>
        <v>0.65</v>
      </c>
    </row>
    <row r="563">
      <c r="A563" s="3">
        <f>VLOOKUP(Life_expectancy.csv!A579,Base!$A$2:$B$235,2,FALSE)</f>
        <v>28</v>
      </c>
      <c r="B563" s="4">
        <v>2014.0</v>
      </c>
      <c r="C563" s="4">
        <f>VLOOKUP(VLOOKUP(A563,tabWorldPop,3,FALSE),Base!$D$2:$E$8,2,FALSE)</f>
        <v>7</v>
      </c>
      <c r="D563" s="4" t="s">
        <v>13</v>
      </c>
      <c r="E563" s="4" t="s">
        <v>1312</v>
      </c>
      <c r="F563" s="5">
        <v>45695.0</v>
      </c>
      <c r="G563" s="4" t="s">
        <v>1313</v>
      </c>
      <c r="H563" s="4">
        <v>4.7791911E7</v>
      </c>
      <c r="I563" s="5">
        <v>45821.0</v>
      </c>
      <c r="J563" s="6" t="str">
        <f>IF(OR(B563=2000, B563=2010, B563=2015),VLOOKUP(A563,tabWorldPop,IF(B563=2000,8,IF(B563=2010,7,6)),FALSE),"")</f>
        <v/>
      </c>
      <c r="K563" s="6" t="str">
        <f>IF(J563="","", VLOOKUP(A563,tabWorldPop,12,FALSE))</f>
        <v/>
      </c>
      <c r="L563" s="6" t="str">
        <f>IF(K563="","",VLOOKUP(A563,tabWorldPop,13,FALSE))</f>
        <v/>
      </c>
      <c r="M563" s="6" t="str">
        <f>IF(K563="","",VLOOKUP(A563,tabWorldPop,14,FALSE))</f>
        <v/>
      </c>
      <c r="N563" s="6" t="str">
        <f>IF(K563="","",VLOOKUP(A563,tabWorldPop,15,FALSE))</f>
        <v/>
      </c>
    </row>
    <row r="564">
      <c r="A564" s="3">
        <f>VLOOKUP(Life_expectancy.csv!A580,Base!$A$2:$B$235,2,FALSE)</f>
        <v>28</v>
      </c>
      <c r="B564" s="4">
        <v>2013.0</v>
      </c>
      <c r="C564" s="4">
        <f>VLOOKUP(VLOOKUP(A564,tabWorldPop,3,FALSE),Base!$D$2:$E$8,2,FALSE)</f>
        <v>7</v>
      </c>
      <c r="D564" s="4" t="s">
        <v>13</v>
      </c>
      <c r="E564" s="4" t="s">
        <v>1314</v>
      </c>
      <c r="F564" s="4" t="s">
        <v>260</v>
      </c>
      <c r="G564" s="4" t="s">
        <v>1315</v>
      </c>
      <c r="H564" s="4">
        <v>4.7342981E7</v>
      </c>
      <c r="I564" s="5">
        <v>45729.0</v>
      </c>
      <c r="J564" s="6" t="str">
        <f>IF(OR(B564=2000, B564=2010, B564=2015),VLOOKUP(A564,tabWorldPop,IF(B564=2000,8,IF(B564=2010,7,6)),FALSE),"")</f>
        <v/>
      </c>
      <c r="K564" s="6" t="str">
        <f>IF(J564="","", VLOOKUP(A564,tabWorldPop,12,FALSE))</f>
        <v/>
      </c>
      <c r="L564" s="6" t="str">
        <f>IF(K564="","",VLOOKUP(A564,tabWorldPop,13,FALSE))</f>
        <v/>
      </c>
      <c r="M564" s="6" t="str">
        <f>IF(K564="","",VLOOKUP(A564,tabWorldPop,14,FALSE))</f>
        <v/>
      </c>
      <c r="N564" s="6" t="str">
        <f>IF(K564="","",VLOOKUP(A564,tabWorldPop,15,FALSE))</f>
        <v/>
      </c>
    </row>
    <row r="565">
      <c r="A565" s="3">
        <f>VLOOKUP(Life_expectancy.csv!A581,Base!$A$2:$B$235,2,FALSE)</f>
        <v>28</v>
      </c>
      <c r="B565" s="4">
        <v>2012.0</v>
      </c>
      <c r="C565" s="4">
        <f>VLOOKUP(VLOOKUP(A565,tabWorldPop,3,FALSE),Base!$D$2:$E$8,2,FALSE)</f>
        <v>7</v>
      </c>
      <c r="D565" s="4" t="s">
        <v>13</v>
      </c>
      <c r="E565" s="4" t="s">
        <v>1316</v>
      </c>
      <c r="F565" s="4" t="s">
        <v>436</v>
      </c>
      <c r="G565" s="4" t="s">
        <v>1317</v>
      </c>
      <c r="H565" s="4">
        <v>4.6881475E7</v>
      </c>
      <c r="I565" s="5">
        <v>45701.0</v>
      </c>
      <c r="J565" s="6" t="str">
        <f>IF(OR(B565=2000, B565=2010, B565=2015),VLOOKUP(A565,tabWorldPop,IF(B565=2000,8,IF(B565=2010,7,6)),FALSE),"")</f>
        <v/>
      </c>
      <c r="K565" s="6" t="str">
        <f>IF(J565="","", VLOOKUP(A565,tabWorldPop,12,FALSE))</f>
        <v/>
      </c>
      <c r="L565" s="6" t="str">
        <f>IF(K565="","",VLOOKUP(A565,tabWorldPop,13,FALSE))</f>
        <v/>
      </c>
      <c r="M565" s="6" t="str">
        <f>IF(K565="","",VLOOKUP(A565,tabWorldPop,14,FALSE))</f>
        <v/>
      </c>
      <c r="N565" s="6" t="str">
        <f>IF(K565="","",VLOOKUP(A565,tabWorldPop,15,FALSE))</f>
        <v/>
      </c>
    </row>
    <row r="566">
      <c r="A566" s="3">
        <f>VLOOKUP(Life_expectancy.csv!A582,Base!$A$2:$B$235,2,FALSE)</f>
        <v>28</v>
      </c>
      <c r="B566" s="4">
        <v>2011.0</v>
      </c>
      <c r="C566" s="4">
        <f>VLOOKUP(VLOOKUP(A566,tabWorldPop,3,FALSE),Base!$D$2:$E$8,2,FALSE)</f>
        <v>7</v>
      </c>
      <c r="D566" s="4" t="s">
        <v>13</v>
      </c>
      <c r="E566" s="4" t="s">
        <v>1318</v>
      </c>
      <c r="F566" s="4" t="s">
        <v>1319</v>
      </c>
      <c r="G566" s="4" t="s">
        <v>1320</v>
      </c>
      <c r="H566" s="4">
        <v>4646646.0</v>
      </c>
      <c r="I566" s="4">
        <v>13.0</v>
      </c>
      <c r="J566" s="6" t="str">
        <f>IF(OR(B566=2000, B566=2010, B566=2015),VLOOKUP(A566,tabWorldPop,IF(B566=2000,8,IF(B566=2010,7,6)),FALSE),"")</f>
        <v/>
      </c>
      <c r="K566" s="6" t="str">
        <f>IF(J566="","", VLOOKUP(A566,tabWorldPop,12,FALSE))</f>
        <v/>
      </c>
      <c r="L566" s="6" t="str">
        <f>IF(K566="","",VLOOKUP(A566,tabWorldPop,13,FALSE))</f>
        <v/>
      </c>
      <c r="M566" s="6" t="str">
        <f>IF(K566="","",VLOOKUP(A566,tabWorldPop,14,FALSE))</f>
        <v/>
      </c>
      <c r="N566" s="6" t="str">
        <f>IF(K566="","",VLOOKUP(A566,tabWorldPop,15,FALSE))</f>
        <v/>
      </c>
    </row>
    <row r="567">
      <c r="A567" s="3">
        <f>VLOOKUP(Life_expectancy.csv!A583,Base!$A$2:$B$235,2,FALSE)</f>
        <v>28</v>
      </c>
      <c r="B567" s="4">
        <v>2010.0</v>
      </c>
      <c r="C567" s="4">
        <f>VLOOKUP(VLOOKUP(A567,tabWorldPop,3,FALSE),Base!$D$2:$E$8,2,FALSE)</f>
        <v>7</v>
      </c>
      <c r="D567" s="4" t="s">
        <v>13</v>
      </c>
      <c r="E567" s="4" t="s">
        <v>1321</v>
      </c>
      <c r="F567" s="4" t="s">
        <v>1322</v>
      </c>
      <c r="G567" s="4" t="s">
        <v>1323</v>
      </c>
      <c r="H567" s="4">
        <v>4591897.0</v>
      </c>
      <c r="I567" s="5">
        <v>45881.0</v>
      </c>
      <c r="J567" s="6">
        <f>IF(OR(B567=2000, B567=2010, B567=2015),VLOOKUP(A567,tabWorldPop,IF(B567=2000,8,IF(B567=2010,7,6)),FALSE),"")</f>
        <v>44816108</v>
      </c>
      <c r="K567" s="6">
        <f>IF(J567="","", VLOOKUP(A567,tabWorldPop,12,FALSE))</f>
        <v>1141748</v>
      </c>
      <c r="L567" s="6" t="str">
        <f>IF(K567="","",VLOOKUP(A567,tabWorldPop,13,FALSE))</f>
        <v>45.4339</v>
      </c>
      <c r="M567" s="7">
        <f>IF(K567="","",VLOOKUP(A567,tabWorldPop,14,FALSE))</f>
        <v>25204</v>
      </c>
      <c r="N567" s="6" t="str">
        <f>IF(K567="","",VLOOKUP(A567,tabWorldPop,15,FALSE))</f>
        <v>0.65</v>
      </c>
    </row>
    <row r="568">
      <c r="A568" s="3">
        <f>VLOOKUP(Life_expectancy.csv!A584,Base!$A$2:$B$235,2,FALSE)</f>
        <v>28</v>
      </c>
      <c r="B568" s="4">
        <v>2009.0</v>
      </c>
      <c r="C568" s="4">
        <f>VLOOKUP(VLOOKUP(A568,tabWorldPop,3,FALSE),Base!$D$2:$E$8,2,FALSE)</f>
        <v>7</v>
      </c>
      <c r="D568" s="4" t="s">
        <v>13</v>
      </c>
      <c r="E568" s="4" t="s">
        <v>1324</v>
      </c>
      <c r="F568" s="5">
        <v>45664.0</v>
      </c>
      <c r="G568" s="4" t="s">
        <v>1325</v>
      </c>
      <c r="H568" s="4">
        <v>4.5416181E7</v>
      </c>
      <c r="I568" s="5">
        <v>45759.0</v>
      </c>
      <c r="J568" s="6" t="str">
        <f>IF(OR(B568=2000, B568=2010, B568=2015),VLOOKUP(A568,tabWorldPop,IF(B568=2000,8,IF(B568=2010,7,6)),FALSE),"")</f>
        <v/>
      </c>
      <c r="K568" s="6" t="str">
        <f>IF(J568="","", VLOOKUP(A568,tabWorldPop,12,FALSE))</f>
        <v/>
      </c>
      <c r="L568" s="6" t="str">
        <f>IF(K568="","",VLOOKUP(A568,tabWorldPop,13,FALSE))</f>
        <v/>
      </c>
      <c r="M568" s="6" t="str">
        <f>IF(K568="","",VLOOKUP(A568,tabWorldPop,14,FALSE))</f>
        <v/>
      </c>
      <c r="N568" s="6" t="str">
        <f>IF(K568="","",VLOOKUP(A568,tabWorldPop,15,FALSE))</f>
        <v/>
      </c>
    </row>
    <row r="569">
      <c r="A569" s="3">
        <f>VLOOKUP(Life_expectancy.csv!A585,Base!$A$2:$B$235,2,FALSE)</f>
        <v>28</v>
      </c>
      <c r="B569" s="4">
        <v>2008.0</v>
      </c>
      <c r="C569" s="4">
        <f>VLOOKUP(VLOOKUP(A569,tabWorldPop,3,FALSE),Base!$D$2:$E$8,2,FALSE)</f>
        <v>7</v>
      </c>
      <c r="D569" s="4" t="s">
        <v>13</v>
      </c>
      <c r="E569" s="4" t="s">
        <v>1326</v>
      </c>
      <c r="F569" s="4" t="s">
        <v>600</v>
      </c>
      <c r="G569" s="4" t="s">
        <v>1327</v>
      </c>
      <c r="H569" s="4">
        <v>4491544.0</v>
      </c>
      <c r="I569" s="5">
        <v>45700.0</v>
      </c>
      <c r="J569" s="6" t="str">
        <f>IF(OR(B569=2000, B569=2010, B569=2015),VLOOKUP(A569,tabWorldPop,IF(B569=2000,8,IF(B569=2010,7,6)),FALSE),"")</f>
        <v/>
      </c>
      <c r="K569" s="6" t="str">
        <f>IF(J569="","", VLOOKUP(A569,tabWorldPop,12,FALSE))</f>
        <v/>
      </c>
      <c r="L569" s="6" t="str">
        <f>IF(K569="","",VLOOKUP(A569,tabWorldPop,13,FALSE))</f>
        <v/>
      </c>
      <c r="M569" s="6" t="str">
        <f>IF(K569="","",VLOOKUP(A569,tabWorldPop,14,FALSE))</f>
        <v/>
      </c>
      <c r="N569" s="6" t="str">
        <f>IF(K569="","",VLOOKUP(A569,tabWorldPop,15,FALSE))</f>
        <v/>
      </c>
    </row>
    <row r="570">
      <c r="A570" s="3">
        <f>VLOOKUP(Life_expectancy.csv!A586,Base!$A$2:$B$235,2,FALSE)</f>
        <v>28</v>
      </c>
      <c r="B570" s="4">
        <v>2007.0</v>
      </c>
      <c r="C570" s="4">
        <f>VLOOKUP(VLOOKUP(A570,tabWorldPop,3,FALSE),Base!$D$2:$E$8,2,FALSE)</f>
        <v>7</v>
      </c>
      <c r="D570" s="4" t="s">
        <v>13</v>
      </c>
      <c r="E570" s="4" t="s">
        <v>1328</v>
      </c>
      <c r="F570" s="4" t="s">
        <v>312</v>
      </c>
      <c r="G570" s="4" t="s">
        <v>1329</v>
      </c>
      <c r="H570" s="4">
        <v>4.4374572E7</v>
      </c>
      <c r="I570" s="5">
        <v>45911.0</v>
      </c>
      <c r="J570" s="6" t="str">
        <f>IF(OR(B570=2000, B570=2010, B570=2015),VLOOKUP(A570,tabWorldPop,IF(B570=2000,8,IF(B570=2010,7,6)),FALSE),"")</f>
        <v/>
      </c>
      <c r="K570" s="6" t="str">
        <f>IF(J570="","", VLOOKUP(A570,tabWorldPop,12,FALSE))</f>
        <v/>
      </c>
      <c r="L570" s="6" t="str">
        <f>IF(K570="","",VLOOKUP(A570,tabWorldPop,13,FALSE))</f>
        <v/>
      </c>
      <c r="M570" s="6" t="str">
        <f>IF(K570="","",VLOOKUP(A570,tabWorldPop,14,FALSE))</f>
        <v/>
      </c>
      <c r="N570" s="6" t="str">
        <f>IF(K570="","",VLOOKUP(A570,tabWorldPop,15,FALSE))</f>
        <v/>
      </c>
    </row>
    <row r="571">
      <c r="A571" s="3">
        <f>VLOOKUP(Life_expectancy.csv!A587,Base!$A$2:$B$235,2,FALSE)</f>
        <v>28</v>
      </c>
      <c r="B571" s="4">
        <v>2006.0</v>
      </c>
      <c r="C571" s="4">
        <f>VLOOKUP(VLOOKUP(A571,tabWorldPop,3,FALSE),Base!$D$2:$E$8,2,FALSE)</f>
        <v>7</v>
      </c>
      <c r="D571" s="4" t="s">
        <v>13</v>
      </c>
      <c r="E571" s="4" t="s">
        <v>1330</v>
      </c>
      <c r="F571" s="5">
        <v>45967.0</v>
      </c>
      <c r="G571" s="4" t="s">
        <v>1331</v>
      </c>
      <c r="H571" s="4">
        <v>4.3835722E7</v>
      </c>
      <c r="I571" s="5">
        <v>45788.0</v>
      </c>
      <c r="J571" s="6" t="str">
        <f>IF(OR(B571=2000, B571=2010, B571=2015),VLOOKUP(A571,tabWorldPop,IF(B571=2000,8,IF(B571=2010,7,6)),FALSE),"")</f>
        <v/>
      </c>
      <c r="K571" s="6" t="str">
        <f>IF(J571="","", VLOOKUP(A571,tabWorldPop,12,FALSE))</f>
        <v/>
      </c>
      <c r="L571" s="6" t="str">
        <f>IF(K571="","",VLOOKUP(A571,tabWorldPop,13,FALSE))</f>
        <v/>
      </c>
      <c r="M571" s="6" t="str">
        <f>IF(K571="","",VLOOKUP(A571,tabWorldPop,14,FALSE))</f>
        <v/>
      </c>
      <c r="N571" s="6" t="str">
        <f>IF(K571="","",VLOOKUP(A571,tabWorldPop,15,FALSE))</f>
        <v/>
      </c>
    </row>
    <row r="572">
      <c r="A572" s="3">
        <f>VLOOKUP(Life_expectancy.csv!A588,Base!$A$2:$B$235,2,FALSE)</f>
        <v>28</v>
      </c>
      <c r="B572" s="4">
        <v>2005.0</v>
      </c>
      <c r="C572" s="4">
        <f>VLOOKUP(VLOOKUP(A572,tabWorldPop,3,FALSE),Base!$D$2:$E$8,2,FALSE)</f>
        <v>7</v>
      </c>
      <c r="D572" s="4" t="s">
        <v>13</v>
      </c>
      <c r="E572" s="4" t="s">
        <v>1332</v>
      </c>
      <c r="F572" s="4" t="s">
        <v>553</v>
      </c>
      <c r="G572" s="4" t="s">
        <v>1333</v>
      </c>
      <c r="H572" s="4">
        <v>4.3285634E7</v>
      </c>
      <c r="I572" s="5">
        <v>45668.0</v>
      </c>
      <c r="J572" s="6" t="str">
        <f>IF(OR(B572=2000, B572=2010, B572=2015),VLOOKUP(A572,tabWorldPop,IF(B572=2000,8,IF(B572=2010,7,6)),FALSE),"")</f>
        <v/>
      </c>
      <c r="K572" s="6" t="str">
        <f>IF(J572="","", VLOOKUP(A572,tabWorldPop,12,FALSE))</f>
        <v/>
      </c>
      <c r="L572" s="6" t="str">
        <f>IF(K572="","",VLOOKUP(A572,tabWorldPop,13,FALSE))</f>
        <v/>
      </c>
      <c r="M572" s="6" t="str">
        <f>IF(K572="","",VLOOKUP(A572,tabWorldPop,14,FALSE))</f>
        <v/>
      </c>
      <c r="N572" s="6" t="str">
        <f>IF(K572="","",VLOOKUP(A572,tabWorldPop,15,FALSE))</f>
        <v/>
      </c>
    </row>
    <row r="573">
      <c r="A573" s="3">
        <f>VLOOKUP(Life_expectancy.csv!A589,Base!$A$2:$B$235,2,FALSE)</f>
        <v>28</v>
      </c>
      <c r="B573" s="4">
        <v>2004.0</v>
      </c>
      <c r="C573" s="4">
        <f>VLOOKUP(VLOOKUP(A573,tabWorldPop,3,FALSE),Base!$D$2:$E$8,2,FALSE)</f>
        <v>7</v>
      </c>
      <c r="D573" s="4" t="s">
        <v>13</v>
      </c>
      <c r="E573" s="4" t="s">
        <v>1334</v>
      </c>
      <c r="F573" s="4" t="s">
        <v>401</v>
      </c>
      <c r="G573" s="4" t="s">
        <v>1335</v>
      </c>
      <c r="H573" s="4">
        <v>4.2724163E7</v>
      </c>
      <c r="I573" s="5">
        <v>45727.0</v>
      </c>
      <c r="J573" s="6" t="str">
        <f>IF(OR(B573=2000, B573=2010, B573=2015),VLOOKUP(A573,tabWorldPop,IF(B573=2000,8,IF(B573=2010,7,6)),FALSE),"")</f>
        <v/>
      </c>
      <c r="K573" s="6" t="str">
        <f>IF(J573="","", VLOOKUP(A573,tabWorldPop,12,FALSE))</f>
        <v/>
      </c>
      <c r="L573" s="6" t="str">
        <f>IF(K573="","",VLOOKUP(A573,tabWorldPop,13,FALSE))</f>
        <v/>
      </c>
      <c r="M573" s="6" t="str">
        <f>IF(K573="","",VLOOKUP(A573,tabWorldPop,14,FALSE))</f>
        <v/>
      </c>
      <c r="N573" s="6" t="str">
        <f>IF(K573="","",VLOOKUP(A573,tabWorldPop,15,FALSE))</f>
        <v/>
      </c>
    </row>
    <row r="574">
      <c r="A574" s="3">
        <f>VLOOKUP(Life_expectancy.csv!A590,Base!$A$2:$B$235,2,FALSE)</f>
        <v>28</v>
      </c>
      <c r="B574" s="4">
        <v>2003.0</v>
      </c>
      <c r="C574" s="4">
        <f>VLOOKUP(VLOOKUP(A574,tabWorldPop,3,FALSE),Base!$D$2:$E$8,2,FALSE)</f>
        <v>7</v>
      </c>
      <c r="D574" s="4" t="s">
        <v>13</v>
      </c>
      <c r="E574" s="4" t="s">
        <v>1336</v>
      </c>
      <c r="F574" s="4" t="s">
        <v>1337</v>
      </c>
      <c r="G574" s="4" t="s">
        <v>1338</v>
      </c>
      <c r="H574" s="4">
        <v>4.2152151E7</v>
      </c>
      <c r="I574" s="5">
        <v>45819.0</v>
      </c>
      <c r="J574" s="6" t="str">
        <f>IF(OR(B574=2000, B574=2010, B574=2015),VLOOKUP(A574,tabWorldPop,IF(B574=2000,8,IF(B574=2010,7,6)),FALSE),"")</f>
        <v/>
      </c>
      <c r="K574" s="6" t="str">
        <f>IF(J574="","", VLOOKUP(A574,tabWorldPop,12,FALSE))</f>
        <v/>
      </c>
      <c r="L574" s="6" t="str">
        <f>IF(K574="","",VLOOKUP(A574,tabWorldPop,13,FALSE))</f>
        <v/>
      </c>
      <c r="M574" s="6" t="str">
        <f>IF(K574="","",VLOOKUP(A574,tabWorldPop,14,FALSE))</f>
        <v/>
      </c>
      <c r="N574" s="6" t="str">
        <f>IF(K574="","",VLOOKUP(A574,tabWorldPop,15,FALSE))</f>
        <v/>
      </c>
    </row>
    <row r="575">
      <c r="A575" s="3">
        <f>VLOOKUP(Life_expectancy.csv!A591,Base!$A$2:$B$235,2,FALSE)</f>
        <v>28</v>
      </c>
      <c r="B575" s="4">
        <v>2002.0</v>
      </c>
      <c r="C575" s="4">
        <f>VLOOKUP(VLOOKUP(A575,tabWorldPop,3,FALSE),Base!$D$2:$E$8,2,FALSE)</f>
        <v>7</v>
      </c>
      <c r="D575" s="4" t="s">
        <v>13</v>
      </c>
      <c r="E575" s="4" t="s">
        <v>1339</v>
      </c>
      <c r="F575" s="4" t="s">
        <v>769</v>
      </c>
      <c r="G575" s="4" t="s">
        <v>1340</v>
      </c>
      <c r="H575" s="4">
        <v>4.1572491E7</v>
      </c>
      <c r="I575" s="5">
        <v>45788.0</v>
      </c>
      <c r="J575" s="6" t="str">
        <f>IF(OR(B575=2000, B575=2010, B575=2015),VLOOKUP(A575,tabWorldPop,IF(B575=2000,8,IF(B575=2010,7,6)),FALSE),"")</f>
        <v/>
      </c>
      <c r="K575" s="6" t="str">
        <f>IF(J575="","", VLOOKUP(A575,tabWorldPop,12,FALSE))</f>
        <v/>
      </c>
      <c r="L575" s="6" t="str">
        <f>IF(K575="","",VLOOKUP(A575,tabWorldPop,13,FALSE))</f>
        <v/>
      </c>
      <c r="M575" s="6" t="str">
        <f>IF(K575="","",VLOOKUP(A575,tabWorldPop,14,FALSE))</f>
        <v/>
      </c>
      <c r="N575" s="6" t="str">
        <f>IF(K575="","",VLOOKUP(A575,tabWorldPop,15,FALSE))</f>
        <v/>
      </c>
    </row>
    <row r="576">
      <c r="A576" s="3">
        <f>VLOOKUP(Life_expectancy.csv!A592,Base!$A$2:$B$235,2,FALSE)</f>
        <v>28</v>
      </c>
      <c r="B576" s="4">
        <v>2001.0</v>
      </c>
      <c r="C576" s="4">
        <f>VLOOKUP(VLOOKUP(A576,tabWorldPop,3,FALSE),Base!$D$2:$E$8,2,FALSE)</f>
        <v>7</v>
      </c>
      <c r="D576" s="4" t="s">
        <v>13</v>
      </c>
      <c r="E576" s="4" t="s">
        <v>1341</v>
      </c>
      <c r="F576" s="4" t="s">
        <v>764</v>
      </c>
      <c r="G576" s="4" t="s">
        <v>1342</v>
      </c>
      <c r="H576" s="4">
        <v>498899.0</v>
      </c>
      <c r="I576" s="5">
        <v>45758.0</v>
      </c>
      <c r="J576" s="6" t="str">
        <f>IF(OR(B576=2000, B576=2010, B576=2015),VLOOKUP(A576,tabWorldPop,IF(B576=2000,8,IF(B576=2010,7,6)),FALSE),"")</f>
        <v/>
      </c>
      <c r="K576" s="6" t="str">
        <f>IF(J576="","", VLOOKUP(A576,tabWorldPop,12,FALSE))</f>
        <v/>
      </c>
      <c r="L576" s="6" t="str">
        <f>IF(K576="","",VLOOKUP(A576,tabWorldPop,13,FALSE))</f>
        <v/>
      </c>
      <c r="M576" s="6" t="str">
        <f>IF(K576="","",VLOOKUP(A576,tabWorldPop,14,FALSE))</f>
        <v/>
      </c>
      <c r="N576" s="6" t="str">
        <f>IF(K576="","",VLOOKUP(A576,tabWorldPop,15,FALSE))</f>
        <v/>
      </c>
    </row>
    <row r="577">
      <c r="A577" s="3">
        <f>VLOOKUP(Life_expectancy.csv!A593,Base!$A$2:$B$235,2,FALSE)</f>
        <v>28</v>
      </c>
      <c r="B577" s="4">
        <v>2000.0</v>
      </c>
      <c r="C577" s="4">
        <f>VLOOKUP(VLOOKUP(A577,tabWorldPop,3,FALSE),Base!$D$2:$E$8,2,FALSE)</f>
        <v>7</v>
      </c>
      <c r="D577" s="4" t="s">
        <v>13</v>
      </c>
      <c r="E577" s="4" t="s">
        <v>1343</v>
      </c>
      <c r="F577" s="4" t="s">
        <v>758</v>
      </c>
      <c r="G577" s="4" t="s">
        <v>1344</v>
      </c>
      <c r="H577" s="4">
        <v>443958.0</v>
      </c>
      <c r="I577" s="5">
        <v>45727.0</v>
      </c>
      <c r="J577" s="6">
        <f>IF(OR(B577=2000, B577=2010, B577=2015),VLOOKUP(A577,tabWorldPop,IF(B577=2000,8,IF(B577=2010,7,6)),FALSE),"")</f>
        <v>39215135</v>
      </c>
      <c r="K577" s="6">
        <f>IF(J577="","", VLOOKUP(A577,tabWorldPop,12,FALSE))</f>
        <v>1141748</v>
      </c>
      <c r="L577" s="6" t="str">
        <f>IF(K577="","",VLOOKUP(A577,tabWorldPop,13,FALSE))</f>
        <v>45.4339</v>
      </c>
      <c r="M577" s="7">
        <f>IF(K577="","",VLOOKUP(A577,tabWorldPop,14,FALSE))</f>
        <v>25204</v>
      </c>
      <c r="N577" s="6" t="str">
        <f>IF(K577="","",VLOOKUP(A577,tabWorldPop,15,FALSE))</f>
        <v>0.65</v>
      </c>
    </row>
    <row r="578">
      <c r="A578" s="3">
        <f>VLOOKUP(Life_expectancy.csv!A594,Base!$A$2:$B$235,2,FALSE)</f>
        <v>163</v>
      </c>
      <c r="B578" s="4">
        <v>2015.0</v>
      </c>
      <c r="C578" s="4">
        <f>VLOOKUP(VLOOKUP(A578,tabWorldPop,3,FALSE),Base!$D$2:$E$8,2,FALSE)</f>
        <v>3</v>
      </c>
      <c r="D578" s="4" t="s">
        <v>13</v>
      </c>
      <c r="E578" s="4">
        <v>0.0</v>
      </c>
      <c r="F578" s="10"/>
      <c r="G578" s="4" t="s">
        <v>1345</v>
      </c>
      <c r="H578" s="4">
        <v>777424.0</v>
      </c>
      <c r="I578" s="5">
        <v>45668.0</v>
      </c>
      <c r="J578" s="6">
        <f>IF(OR(B578=2000, B578=2010, B578=2015),VLOOKUP(A578,tabWorldPop,IF(B578=2000,8,IF(B578=2010,7,6)),FALSE),"")</f>
        <v>730216</v>
      </c>
      <c r="K578" s="6">
        <f>IF(J578="","", VLOOKUP(A578,tabWorldPop,12,FALSE))</f>
        <v>1862</v>
      </c>
      <c r="L578" s="6" t="str">
        <f>IF(K578="","",VLOOKUP(A578,tabWorldPop,13,FALSE))</f>
        <v>449.3953</v>
      </c>
      <c r="M578" s="7">
        <f>IF(K578="","",VLOOKUP(A578,tabWorldPop,14,FALSE))</f>
        <v>-626754</v>
      </c>
      <c r="N578" s="6" t="str">
        <f>IF(K578="","",VLOOKUP(A578,tabWorldPop,15,FALSE))</f>
        <v>0.01</v>
      </c>
    </row>
    <row r="579">
      <c r="A579" s="3">
        <f>VLOOKUP(Life_expectancy.csv!A595,Base!$A$2:$B$235,2,FALSE)</f>
        <v>163</v>
      </c>
      <c r="B579" s="4">
        <v>2014.0</v>
      </c>
      <c r="C579" s="4">
        <f>VLOOKUP(VLOOKUP(A579,tabWorldPop,3,FALSE),Base!$D$2:$E$8,2,FALSE)</f>
        <v>3</v>
      </c>
      <c r="D579" s="4" t="s">
        <v>13</v>
      </c>
      <c r="E579" s="4" t="s">
        <v>1346</v>
      </c>
      <c r="F579" s="4" t="s">
        <v>1347</v>
      </c>
      <c r="G579" s="4" t="s">
        <v>1348</v>
      </c>
      <c r="H579" s="4">
        <v>759385.0</v>
      </c>
      <c r="I579" s="5">
        <v>45668.0</v>
      </c>
      <c r="J579" s="6" t="str">
        <f>IF(OR(B579=2000, B579=2010, B579=2015),VLOOKUP(A579,tabWorldPop,IF(B579=2000,8,IF(B579=2010,7,6)),FALSE),"")</f>
        <v/>
      </c>
      <c r="K579" s="6" t="str">
        <f>IF(J579="","", VLOOKUP(A579,tabWorldPop,12,FALSE))</f>
        <v/>
      </c>
      <c r="L579" s="6" t="str">
        <f>IF(K579="","",VLOOKUP(A579,tabWorldPop,13,FALSE))</f>
        <v/>
      </c>
      <c r="M579" s="6" t="str">
        <f>IF(K579="","",VLOOKUP(A579,tabWorldPop,14,FALSE))</f>
        <v/>
      </c>
      <c r="N579" s="6" t="str">
        <f>IF(K579="","",VLOOKUP(A579,tabWorldPop,15,FALSE))</f>
        <v/>
      </c>
    </row>
    <row r="580">
      <c r="A580" s="3">
        <f>VLOOKUP(Life_expectancy.csv!A596,Base!$A$2:$B$235,2,FALSE)</f>
        <v>163</v>
      </c>
      <c r="B580" s="4">
        <v>2013.0</v>
      </c>
      <c r="C580" s="4">
        <f>VLOOKUP(VLOOKUP(A580,tabWorldPop,3,FALSE),Base!$D$2:$E$8,2,FALSE)</f>
        <v>3</v>
      </c>
      <c r="D580" s="4" t="s">
        <v>13</v>
      </c>
      <c r="E580" s="4" t="s">
        <v>1349</v>
      </c>
      <c r="F580" s="4" t="s">
        <v>1270</v>
      </c>
      <c r="G580" s="4" t="s">
        <v>1350</v>
      </c>
      <c r="H580" s="4">
        <v>7415.0</v>
      </c>
      <c r="I580" s="5">
        <v>45910.0</v>
      </c>
      <c r="J580" s="6" t="str">
        <f>IF(OR(B580=2000, B580=2010, B580=2015),VLOOKUP(A580,tabWorldPop,IF(B580=2000,8,IF(B580=2010,7,6)),FALSE),"")</f>
        <v/>
      </c>
      <c r="K580" s="6" t="str">
        <f>IF(J580="","", VLOOKUP(A580,tabWorldPop,12,FALSE))</f>
        <v/>
      </c>
      <c r="L580" s="6" t="str">
        <f>IF(K580="","",VLOOKUP(A580,tabWorldPop,13,FALSE))</f>
        <v/>
      </c>
      <c r="M580" s="6" t="str">
        <f>IF(K580="","",VLOOKUP(A580,tabWorldPop,14,FALSE))</f>
        <v/>
      </c>
      <c r="N580" s="6" t="str">
        <f>IF(K580="","",VLOOKUP(A580,tabWorldPop,15,FALSE))</f>
        <v/>
      </c>
    </row>
    <row r="581">
      <c r="A581" s="3">
        <f>VLOOKUP(Life_expectancy.csv!A597,Base!$A$2:$B$235,2,FALSE)</f>
        <v>163</v>
      </c>
      <c r="B581" s="4">
        <v>2012.0</v>
      </c>
      <c r="C581" s="4">
        <f>VLOOKUP(VLOOKUP(A581,tabWorldPop,3,FALSE),Base!$D$2:$E$8,2,FALSE)</f>
        <v>3</v>
      </c>
      <c r="D581" s="4" t="s">
        <v>13</v>
      </c>
      <c r="E581" s="4" t="s">
        <v>1351</v>
      </c>
      <c r="F581" s="5">
        <v>45968.0</v>
      </c>
      <c r="G581" s="4" t="s">
        <v>1352</v>
      </c>
      <c r="H581" s="4">
        <v>723868.0</v>
      </c>
      <c r="I581" s="5">
        <v>45879.0</v>
      </c>
      <c r="J581" s="6" t="str">
        <f>IF(OR(B581=2000, B581=2010, B581=2015),VLOOKUP(A581,tabWorldPop,IF(B581=2000,8,IF(B581=2010,7,6)),FALSE),"")</f>
        <v/>
      </c>
      <c r="K581" s="6" t="str">
        <f>IF(J581="","", VLOOKUP(A581,tabWorldPop,12,FALSE))</f>
        <v/>
      </c>
      <c r="L581" s="6" t="str">
        <f>IF(K581="","",VLOOKUP(A581,tabWorldPop,13,FALSE))</f>
        <v/>
      </c>
      <c r="M581" s="6" t="str">
        <f>IF(K581="","",VLOOKUP(A581,tabWorldPop,14,FALSE))</f>
        <v/>
      </c>
      <c r="N581" s="6" t="str">
        <f>IF(K581="","",VLOOKUP(A581,tabWorldPop,15,FALSE))</f>
        <v/>
      </c>
    </row>
    <row r="582">
      <c r="A582" s="3">
        <f>VLOOKUP(Life_expectancy.csv!A598,Base!$A$2:$B$235,2,FALSE)</f>
        <v>163</v>
      </c>
      <c r="B582" s="4">
        <v>2011.0</v>
      </c>
      <c r="C582" s="4">
        <f>VLOOKUP(VLOOKUP(A582,tabWorldPop,3,FALSE),Base!$D$2:$E$8,2,FALSE)</f>
        <v>3</v>
      </c>
      <c r="D582" s="4" t="s">
        <v>13</v>
      </c>
      <c r="E582" s="4" t="s">
        <v>1353</v>
      </c>
      <c r="F582" s="5">
        <v>45663.0</v>
      </c>
      <c r="G582" s="4" t="s">
        <v>1354</v>
      </c>
      <c r="H582" s="4">
        <v>76569.0</v>
      </c>
      <c r="I582" s="5">
        <v>45818.0</v>
      </c>
      <c r="J582" s="6" t="str">
        <f>IF(OR(B582=2000, B582=2010, B582=2015),VLOOKUP(A582,tabWorldPop,IF(B582=2000,8,IF(B582=2010,7,6)),FALSE),"")</f>
        <v/>
      </c>
      <c r="K582" s="6" t="str">
        <f>IF(J582="","", VLOOKUP(A582,tabWorldPop,12,FALSE))</f>
        <v/>
      </c>
      <c r="L582" s="6" t="str">
        <f>IF(K582="","",VLOOKUP(A582,tabWorldPop,13,FALSE))</f>
        <v/>
      </c>
      <c r="M582" s="6" t="str">
        <f>IF(K582="","",VLOOKUP(A582,tabWorldPop,14,FALSE))</f>
        <v/>
      </c>
      <c r="N582" s="6" t="str">
        <f>IF(K582="","",VLOOKUP(A582,tabWorldPop,15,FALSE))</f>
        <v/>
      </c>
    </row>
    <row r="583">
      <c r="A583" s="3">
        <f>VLOOKUP(Life_expectancy.csv!A599,Base!$A$2:$B$235,2,FALSE)</f>
        <v>163</v>
      </c>
      <c r="B583" s="4">
        <v>2010.0</v>
      </c>
      <c r="C583" s="4">
        <f>VLOOKUP(VLOOKUP(A583,tabWorldPop,3,FALSE),Base!$D$2:$E$8,2,FALSE)</f>
        <v>3</v>
      </c>
      <c r="D583" s="4" t="s">
        <v>13</v>
      </c>
      <c r="E583" s="4" t="s">
        <v>1355</v>
      </c>
      <c r="F583" s="4" t="s">
        <v>553</v>
      </c>
      <c r="G583" s="4" t="s">
        <v>1356</v>
      </c>
      <c r="H583" s="4">
        <v>689692.0</v>
      </c>
      <c r="I583" s="5">
        <v>45787.0</v>
      </c>
      <c r="J583" s="6">
        <f>IF(OR(B583=2000, B583=2010, B583=2015),VLOOKUP(A583,tabWorldPop,IF(B583=2000,8,IF(B583=2010,7,6)),FALSE),"")</f>
        <v>656024</v>
      </c>
      <c r="K583" s="6">
        <f>IF(J583="","", VLOOKUP(A583,tabWorldPop,12,FALSE))</f>
        <v>1862</v>
      </c>
      <c r="L583" s="6" t="str">
        <f>IF(K583="","",VLOOKUP(A583,tabWorldPop,13,FALSE))</f>
        <v>449.3953</v>
      </c>
      <c r="M583" s="7">
        <f>IF(K583="","",VLOOKUP(A583,tabWorldPop,14,FALSE))</f>
        <v>-626754</v>
      </c>
      <c r="N583" s="6" t="str">
        <f>IF(K583="","",VLOOKUP(A583,tabWorldPop,15,FALSE))</f>
        <v>0.01</v>
      </c>
    </row>
    <row r="584">
      <c r="A584" s="3">
        <f>VLOOKUP(Life_expectancy.csv!A600,Base!$A$2:$B$235,2,FALSE)</f>
        <v>163</v>
      </c>
      <c r="B584" s="4">
        <v>2009.0</v>
      </c>
      <c r="C584" s="4">
        <f>VLOOKUP(VLOOKUP(A584,tabWorldPop,3,FALSE),Base!$D$2:$E$8,2,FALSE)</f>
        <v>3</v>
      </c>
      <c r="D584" s="4" t="s">
        <v>13</v>
      </c>
      <c r="E584" s="4" t="s">
        <v>1357</v>
      </c>
      <c r="F584" s="4" t="s">
        <v>121</v>
      </c>
      <c r="G584" s="4" t="s">
        <v>1358</v>
      </c>
      <c r="H584" s="4">
        <v>673252.0</v>
      </c>
      <c r="I584" s="5">
        <v>45726.0</v>
      </c>
      <c r="J584" s="6" t="str">
        <f>IF(OR(B584=2000, B584=2010, B584=2015),VLOOKUP(A584,tabWorldPop,IF(B584=2000,8,IF(B584=2010,7,6)),FALSE),"")</f>
        <v/>
      </c>
      <c r="K584" s="6" t="str">
        <f>IF(J584="","", VLOOKUP(A584,tabWorldPop,12,FALSE))</f>
        <v/>
      </c>
      <c r="L584" s="6" t="str">
        <f>IF(K584="","",VLOOKUP(A584,tabWorldPop,13,FALSE))</f>
        <v/>
      </c>
      <c r="M584" s="6" t="str">
        <f>IF(K584="","",VLOOKUP(A584,tabWorldPop,14,FALSE))</f>
        <v/>
      </c>
      <c r="N584" s="6" t="str">
        <f>IF(K584="","",VLOOKUP(A584,tabWorldPop,15,FALSE))</f>
        <v/>
      </c>
    </row>
    <row r="585">
      <c r="A585" s="3">
        <f>VLOOKUP(Life_expectancy.csv!A601,Base!$A$2:$B$235,2,FALSE)</f>
        <v>163</v>
      </c>
      <c r="B585" s="4">
        <v>2008.0</v>
      </c>
      <c r="C585" s="4">
        <f>VLOOKUP(VLOOKUP(A585,tabWorldPop,3,FALSE),Base!$D$2:$E$8,2,FALSE)</f>
        <v>3</v>
      </c>
      <c r="D585" s="4" t="s">
        <v>13</v>
      </c>
      <c r="E585" s="4" t="s">
        <v>1359</v>
      </c>
      <c r="F585" s="4" t="s">
        <v>1360</v>
      </c>
      <c r="G585" s="4" t="s">
        <v>1361</v>
      </c>
      <c r="H585" s="4">
        <v>657229.0</v>
      </c>
      <c r="I585" s="5">
        <v>45698.0</v>
      </c>
      <c r="J585" s="6" t="str">
        <f>IF(OR(B585=2000, B585=2010, B585=2015),VLOOKUP(A585,tabWorldPop,IF(B585=2000,8,IF(B585=2010,7,6)),FALSE),"")</f>
        <v/>
      </c>
      <c r="K585" s="6" t="str">
        <f>IF(J585="","", VLOOKUP(A585,tabWorldPop,12,FALSE))</f>
        <v/>
      </c>
      <c r="L585" s="6" t="str">
        <f>IF(K585="","",VLOOKUP(A585,tabWorldPop,13,FALSE))</f>
        <v/>
      </c>
      <c r="M585" s="6" t="str">
        <f>IF(K585="","",VLOOKUP(A585,tabWorldPop,14,FALSE))</f>
        <v/>
      </c>
      <c r="N585" s="6" t="str">
        <f>IF(K585="","",VLOOKUP(A585,tabWorldPop,15,FALSE))</f>
        <v/>
      </c>
    </row>
    <row r="586">
      <c r="A586" s="3">
        <f>VLOOKUP(Life_expectancy.csv!A602,Base!$A$2:$B$235,2,FALSE)</f>
        <v>163</v>
      </c>
      <c r="B586" s="4">
        <v>2007.0</v>
      </c>
      <c r="C586" s="4">
        <f>VLOOKUP(VLOOKUP(A586,tabWorldPop,3,FALSE),Base!$D$2:$E$8,2,FALSE)</f>
        <v>3</v>
      </c>
      <c r="D586" s="4" t="s">
        <v>13</v>
      </c>
      <c r="E586" s="4" t="s">
        <v>1362</v>
      </c>
      <c r="F586" s="4" t="s">
        <v>836</v>
      </c>
      <c r="G586" s="4" t="s">
        <v>1363</v>
      </c>
      <c r="H586" s="4">
        <v>64162.0</v>
      </c>
      <c r="I586" s="4">
        <v>10.0</v>
      </c>
      <c r="J586" s="6" t="str">
        <f>IF(OR(B586=2000, B586=2010, B586=2015),VLOOKUP(A586,tabWorldPop,IF(B586=2000,8,IF(B586=2010,7,6)),FALSE),"")</f>
        <v/>
      </c>
      <c r="K586" s="6" t="str">
        <f>IF(J586="","", VLOOKUP(A586,tabWorldPop,12,FALSE))</f>
        <v/>
      </c>
      <c r="L586" s="6" t="str">
        <f>IF(K586="","",VLOOKUP(A586,tabWorldPop,13,FALSE))</f>
        <v/>
      </c>
      <c r="M586" s="6" t="str">
        <f>IF(K586="","",VLOOKUP(A586,tabWorldPop,14,FALSE))</f>
        <v/>
      </c>
      <c r="N586" s="6" t="str">
        <f>IF(K586="","",VLOOKUP(A586,tabWorldPop,15,FALSE))</f>
        <v/>
      </c>
    </row>
    <row r="587">
      <c r="A587" s="3">
        <f>VLOOKUP(Life_expectancy.csv!A603,Base!$A$2:$B$235,2,FALSE)</f>
        <v>163</v>
      </c>
      <c r="B587" s="4">
        <v>2006.0</v>
      </c>
      <c r="C587" s="4">
        <f>VLOOKUP(VLOOKUP(A587,tabWorldPop,3,FALSE),Base!$D$2:$E$8,2,FALSE)</f>
        <v>3</v>
      </c>
      <c r="D587" s="4" t="s">
        <v>13</v>
      </c>
      <c r="E587" s="4" t="s">
        <v>1364</v>
      </c>
      <c r="F587" s="4" t="s">
        <v>1365</v>
      </c>
      <c r="G587" s="4" t="s">
        <v>1366</v>
      </c>
      <c r="H587" s="4">
        <v>626425.0</v>
      </c>
      <c r="I587" s="5">
        <v>45909.0</v>
      </c>
      <c r="J587" s="6" t="str">
        <f>IF(OR(B587=2000, B587=2010, B587=2015),VLOOKUP(A587,tabWorldPop,IF(B587=2000,8,IF(B587=2010,7,6)),FALSE),"")</f>
        <v/>
      </c>
      <c r="K587" s="6" t="str">
        <f>IF(J587="","", VLOOKUP(A587,tabWorldPop,12,FALSE))</f>
        <v/>
      </c>
      <c r="L587" s="6" t="str">
        <f>IF(K587="","",VLOOKUP(A587,tabWorldPop,13,FALSE))</f>
        <v/>
      </c>
      <c r="M587" s="6" t="str">
        <f>IF(K587="","",VLOOKUP(A587,tabWorldPop,14,FALSE))</f>
        <v/>
      </c>
      <c r="N587" s="6" t="str">
        <f>IF(K587="","",VLOOKUP(A587,tabWorldPop,15,FALSE))</f>
        <v/>
      </c>
    </row>
    <row r="588">
      <c r="A588" s="3">
        <f>VLOOKUP(Life_expectancy.csv!A604,Base!$A$2:$B$235,2,FALSE)</f>
        <v>163</v>
      </c>
      <c r="B588" s="4">
        <v>2005.0</v>
      </c>
      <c r="C588" s="4">
        <f>VLOOKUP(VLOOKUP(A588,tabWorldPop,3,FALSE),Base!$D$2:$E$8,2,FALSE)</f>
        <v>3</v>
      </c>
      <c r="D588" s="4" t="s">
        <v>13</v>
      </c>
      <c r="E588" s="4" t="s">
        <v>1367</v>
      </c>
      <c r="F588" s="4" t="s">
        <v>1291</v>
      </c>
      <c r="G588" s="4" t="s">
        <v>1368</v>
      </c>
      <c r="H588" s="4">
        <v>611627.0</v>
      </c>
      <c r="I588" s="5">
        <v>45847.0</v>
      </c>
      <c r="J588" s="6" t="str">
        <f>IF(OR(B588=2000, B588=2010, B588=2015),VLOOKUP(A588,tabWorldPop,IF(B588=2000,8,IF(B588=2010,7,6)),FALSE),"")</f>
        <v/>
      </c>
      <c r="K588" s="6" t="str">
        <f>IF(J588="","", VLOOKUP(A588,tabWorldPop,12,FALSE))</f>
        <v/>
      </c>
      <c r="L588" s="6" t="str">
        <f>IF(K588="","",VLOOKUP(A588,tabWorldPop,13,FALSE))</f>
        <v/>
      </c>
      <c r="M588" s="6" t="str">
        <f>IF(K588="","",VLOOKUP(A588,tabWorldPop,14,FALSE))</f>
        <v/>
      </c>
      <c r="N588" s="6" t="str">
        <f>IF(K588="","",VLOOKUP(A588,tabWorldPop,15,FALSE))</f>
        <v/>
      </c>
    </row>
    <row r="589">
      <c r="A589" s="3">
        <f>VLOOKUP(Life_expectancy.csv!A605,Base!$A$2:$B$235,2,FALSE)</f>
        <v>163</v>
      </c>
      <c r="B589" s="4">
        <v>2004.0</v>
      </c>
      <c r="C589" s="4">
        <f>VLOOKUP(VLOOKUP(A589,tabWorldPop,3,FALSE),Base!$D$2:$E$8,2,FALSE)</f>
        <v>3</v>
      </c>
      <c r="D589" s="4" t="s">
        <v>13</v>
      </c>
      <c r="E589" s="4" t="s">
        <v>1369</v>
      </c>
      <c r="F589" s="4" t="s">
        <v>1029</v>
      </c>
      <c r="G589" s="4" t="s">
        <v>1370</v>
      </c>
      <c r="H589" s="4">
        <v>597228.0</v>
      </c>
      <c r="I589" s="5">
        <v>45786.0</v>
      </c>
      <c r="J589" s="6" t="str">
        <f>IF(OR(B589=2000, B589=2010, B589=2015),VLOOKUP(A589,tabWorldPop,IF(B589=2000,8,IF(B589=2010,7,6)),FALSE),"")</f>
        <v/>
      </c>
      <c r="K589" s="6" t="str">
        <f>IF(J589="","", VLOOKUP(A589,tabWorldPop,12,FALSE))</f>
        <v/>
      </c>
      <c r="L589" s="6" t="str">
        <f>IF(K589="","",VLOOKUP(A589,tabWorldPop,13,FALSE))</f>
        <v/>
      </c>
      <c r="M589" s="6" t="str">
        <f>IF(K589="","",VLOOKUP(A589,tabWorldPop,14,FALSE))</f>
        <v/>
      </c>
      <c r="N589" s="6" t="str">
        <f>IF(K589="","",VLOOKUP(A589,tabWorldPop,15,FALSE))</f>
        <v/>
      </c>
    </row>
    <row r="590">
      <c r="A590" s="3">
        <f>VLOOKUP(Life_expectancy.csv!A606,Base!$A$2:$B$235,2,FALSE)</f>
        <v>163</v>
      </c>
      <c r="B590" s="4">
        <v>2003.0</v>
      </c>
      <c r="C590" s="4">
        <f>VLOOKUP(VLOOKUP(A590,tabWorldPop,3,FALSE),Base!$D$2:$E$8,2,FALSE)</f>
        <v>3</v>
      </c>
      <c r="D590" s="4" t="s">
        <v>13</v>
      </c>
      <c r="E590" s="4" t="s">
        <v>1371</v>
      </c>
      <c r="F590" s="4" t="s">
        <v>1372</v>
      </c>
      <c r="G590" s="4" t="s">
        <v>1373</v>
      </c>
      <c r="H590" s="4">
        <v>583211.0</v>
      </c>
      <c r="I590" s="5">
        <v>45697.0</v>
      </c>
      <c r="J590" s="6" t="str">
        <f>IF(OR(B590=2000, B590=2010, B590=2015),VLOOKUP(A590,tabWorldPop,IF(B590=2000,8,IF(B590=2010,7,6)),FALSE),"")</f>
        <v/>
      </c>
      <c r="K590" s="6" t="str">
        <f>IF(J590="","", VLOOKUP(A590,tabWorldPop,12,FALSE))</f>
        <v/>
      </c>
      <c r="L590" s="6" t="str">
        <f>IF(K590="","",VLOOKUP(A590,tabWorldPop,13,FALSE))</f>
        <v/>
      </c>
      <c r="M590" s="6" t="str">
        <f>IF(K590="","",VLOOKUP(A590,tabWorldPop,14,FALSE))</f>
        <v/>
      </c>
      <c r="N590" s="6" t="str">
        <f>IF(K590="","",VLOOKUP(A590,tabWorldPop,15,FALSE))</f>
        <v/>
      </c>
    </row>
    <row r="591">
      <c r="A591" s="3">
        <f>VLOOKUP(Life_expectancy.csv!A607,Base!$A$2:$B$235,2,FALSE)</f>
        <v>163</v>
      </c>
      <c r="B591" s="4">
        <v>2002.0</v>
      </c>
      <c r="C591" s="4">
        <f>VLOOKUP(VLOOKUP(A591,tabWorldPop,3,FALSE),Base!$D$2:$E$8,2,FALSE)</f>
        <v>3</v>
      </c>
      <c r="D591" s="4" t="s">
        <v>13</v>
      </c>
      <c r="E591" s="4" t="s">
        <v>1374</v>
      </c>
      <c r="F591" s="4" t="s">
        <v>156</v>
      </c>
      <c r="G591" s="4" t="s">
        <v>1375</v>
      </c>
      <c r="H591" s="4">
        <v>569479.0</v>
      </c>
      <c r="I591" s="5">
        <v>45877.0</v>
      </c>
      <c r="J591" s="6" t="str">
        <f>IF(OR(B591=2000, B591=2010, B591=2015),VLOOKUP(A591,tabWorldPop,IF(B591=2000,8,IF(B591=2010,7,6)),FALSE),"")</f>
        <v/>
      </c>
      <c r="K591" s="6" t="str">
        <f>IF(J591="","", VLOOKUP(A591,tabWorldPop,12,FALSE))</f>
        <v/>
      </c>
      <c r="L591" s="6" t="str">
        <f>IF(K591="","",VLOOKUP(A591,tabWorldPop,13,FALSE))</f>
        <v/>
      </c>
      <c r="M591" s="6" t="str">
        <f>IF(K591="","",VLOOKUP(A591,tabWorldPop,14,FALSE))</f>
        <v/>
      </c>
      <c r="N591" s="6" t="str">
        <f>IF(K591="","",VLOOKUP(A591,tabWorldPop,15,FALSE))</f>
        <v/>
      </c>
    </row>
    <row r="592">
      <c r="A592" s="3">
        <f>VLOOKUP(Life_expectancy.csv!A608,Base!$A$2:$B$235,2,FALSE)</f>
        <v>163</v>
      </c>
      <c r="B592" s="4">
        <v>2001.0</v>
      </c>
      <c r="C592" s="4">
        <f>VLOOKUP(VLOOKUP(A592,tabWorldPop,3,FALSE),Base!$D$2:$E$8,2,FALSE)</f>
        <v>3</v>
      </c>
      <c r="D592" s="4" t="s">
        <v>13</v>
      </c>
      <c r="E592" s="4" t="s">
        <v>1376</v>
      </c>
      <c r="F592" s="4" t="s">
        <v>1377</v>
      </c>
      <c r="G592" s="4" t="s">
        <v>1378</v>
      </c>
      <c r="H592" s="4">
        <v>555888.0</v>
      </c>
      <c r="I592" s="5">
        <v>45785.0</v>
      </c>
      <c r="J592" s="6" t="str">
        <f>IF(OR(B592=2000, B592=2010, B592=2015),VLOOKUP(A592,tabWorldPop,IF(B592=2000,8,IF(B592=2010,7,6)),FALSE),"")</f>
        <v/>
      </c>
      <c r="K592" s="6" t="str">
        <f>IF(J592="","", VLOOKUP(A592,tabWorldPop,12,FALSE))</f>
        <v/>
      </c>
      <c r="L592" s="6" t="str">
        <f>IF(K592="","",VLOOKUP(A592,tabWorldPop,13,FALSE))</f>
        <v/>
      </c>
      <c r="M592" s="6" t="str">
        <f>IF(K592="","",VLOOKUP(A592,tabWorldPop,14,FALSE))</f>
        <v/>
      </c>
      <c r="N592" s="6" t="str">
        <f>IF(K592="","",VLOOKUP(A592,tabWorldPop,15,FALSE))</f>
        <v/>
      </c>
    </row>
    <row r="593">
      <c r="A593" s="3">
        <f>VLOOKUP(Life_expectancy.csv!A609,Base!$A$2:$B$235,2,FALSE)</f>
        <v>163</v>
      </c>
      <c r="B593" s="4">
        <v>2000.0</v>
      </c>
      <c r="C593" s="4">
        <f>VLOOKUP(VLOOKUP(A593,tabWorldPop,3,FALSE),Base!$D$2:$E$8,2,FALSE)</f>
        <v>3</v>
      </c>
      <c r="D593" s="4" t="s">
        <v>13</v>
      </c>
      <c r="E593" s="4" t="s">
        <v>1379</v>
      </c>
      <c r="F593" s="4" t="s">
        <v>1380</v>
      </c>
      <c r="G593" s="4" t="s">
        <v>1381</v>
      </c>
      <c r="H593" s="4">
        <v>542357.0</v>
      </c>
      <c r="I593" s="5">
        <v>45696.0</v>
      </c>
      <c r="J593" s="6">
        <f>IF(OR(B593=2000, B593=2010, B593=2015),VLOOKUP(A593,tabWorldPop,IF(B593=2000,8,IF(B593=2010,7,6)),FALSE),"")</f>
        <v>536758</v>
      </c>
      <c r="K593" s="6">
        <f>IF(J593="","", VLOOKUP(A593,tabWorldPop,12,FALSE))</f>
        <v>1862</v>
      </c>
      <c r="L593" s="6" t="str">
        <f>IF(K593="","",VLOOKUP(A593,tabWorldPop,13,FALSE))</f>
        <v>449.3953</v>
      </c>
      <c r="M593" s="7">
        <f>IF(K593="","",VLOOKUP(A593,tabWorldPop,14,FALSE))</f>
        <v>-626754</v>
      </c>
      <c r="N593" s="6" t="str">
        <f>IF(K593="","",VLOOKUP(A593,tabWorldPop,15,FALSE))</f>
        <v>0.01</v>
      </c>
    </row>
    <row r="594">
      <c r="A594" s="3">
        <f>VLOOKUP(Life_expectancy.csv!A610,Base!$A$2:$B$235,2,FALSE)</f>
        <v>15</v>
      </c>
      <c r="B594" s="4">
        <v>2015.0</v>
      </c>
      <c r="C594" s="4">
        <f>VLOOKUP(VLOOKUP(A594,tabWorldPop,3,FALSE),Base!$D$2:$E$8,2,FALSE)</f>
        <v>3</v>
      </c>
      <c r="D594" s="4" t="s">
        <v>13</v>
      </c>
      <c r="E594" s="4">
        <v>0.0</v>
      </c>
      <c r="F594" s="10"/>
      <c r="G594" s="10"/>
      <c r="H594" s="10"/>
      <c r="I594" s="5">
        <v>45668.0</v>
      </c>
      <c r="J594" s="6">
        <f>IF(OR(B594=2000, B594=2010, B594=2015),VLOOKUP(A594,tabWorldPop,IF(B594=2000,8,IF(B594=2010,7,6)),FALSE),"")</f>
        <v>78656904</v>
      </c>
      <c r="K594" s="6">
        <f>IF(J594="","", VLOOKUP(A594,tabWorldPop,12,FALSE))</f>
        <v>2344858</v>
      </c>
      <c r="L594" s="6" t="str">
        <f>IF(K594="","",VLOOKUP(A594,tabWorldPop,13,FALSE))</f>
        <v>42.2244</v>
      </c>
      <c r="M594" s="7">
        <f>IF(K594="","",VLOOKUP(A594,tabWorldPop,14,FALSE))</f>
        <v>-575255</v>
      </c>
      <c r="N594" s="6" t="str">
        <f>IF(K594="","",VLOOKUP(A594,tabWorldPop,15,FALSE))</f>
        <v>1.24</v>
      </c>
    </row>
    <row r="595">
      <c r="A595" s="3">
        <f>VLOOKUP(Life_expectancy.csv!A611,Base!$A$2:$B$235,2,FALSE)</f>
        <v>15</v>
      </c>
      <c r="B595" s="4">
        <v>2014.0</v>
      </c>
      <c r="C595" s="4">
        <f>VLOOKUP(VLOOKUP(A595,tabWorldPop,3,FALSE),Base!$D$2:$E$8,2,FALSE)</f>
        <v>3</v>
      </c>
      <c r="D595" s="4" t="s">
        <v>13</v>
      </c>
      <c r="E595" s="4">
        <v>0.0</v>
      </c>
      <c r="F595" s="4" t="s">
        <v>440</v>
      </c>
      <c r="G595" s="10"/>
      <c r="H595" s="10"/>
      <c r="I595" s="5">
        <v>45668.0</v>
      </c>
      <c r="J595" s="6" t="str">
        <f>IF(OR(B595=2000, B595=2010, B595=2015),VLOOKUP(A595,tabWorldPop,IF(B595=2000,8,IF(B595=2010,7,6)),FALSE),"")</f>
        <v/>
      </c>
      <c r="K595" s="6" t="str">
        <f>IF(J595="","", VLOOKUP(A595,tabWorldPop,12,FALSE))</f>
        <v/>
      </c>
      <c r="L595" s="6" t="str">
        <f>IF(K595="","",VLOOKUP(A595,tabWorldPop,13,FALSE))</f>
        <v/>
      </c>
      <c r="M595" s="6" t="str">
        <f>IF(K595="","",VLOOKUP(A595,tabWorldPop,14,FALSE))</f>
        <v/>
      </c>
      <c r="N595" s="6" t="str">
        <f>IF(K595="","",VLOOKUP(A595,tabWorldPop,15,FALSE))</f>
        <v/>
      </c>
    </row>
    <row r="596">
      <c r="A596" s="3">
        <f>VLOOKUP(Life_expectancy.csv!A612,Base!$A$2:$B$235,2,FALSE)</f>
        <v>15</v>
      </c>
      <c r="B596" s="4">
        <v>2013.0</v>
      </c>
      <c r="C596" s="4">
        <f>VLOOKUP(VLOOKUP(A596,tabWorldPop,3,FALSE),Base!$D$2:$E$8,2,FALSE)</f>
        <v>3</v>
      </c>
      <c r="D596" s="4" t="s">
        <v>13</v>
      </c>
      <c r="E596" s="4">
        <v>0.0</v>
      </c>
      <c r="F596" s="5">
        <v>45905.0</v>
      </c>
      <c r="G596" s="10"/>
      <c r="H596" s="10"/>
      <c r="I596" s="5">
        <v>45668.0</v>
      </c>
      <c r="J596" s="6" t="str">
        <f>IF(OR(B596=2000, B596=2010, B596=2015),VLOOKUP(A596,tabWorldPop,IF(B596=2000,8,IF(B596=2010,7,6)),FALSE),"")</f>
        <v/>
      </c>
      <c r="K596" s="6" t="str">
        <f>IF(J596="","", VLOOKUP(A596,tabWorldPop,12,FALSE))</f>
        <v/>
      </c>
      <c r="L596" s="6" t="str">
        <f>IF(K596="","",VLOOKUP(A596,tabWorldPop,13,FALSE))</f>
        <v/>
      </c>
      <c r="M596" s="6" t="str">
        <f>IF(K596="","",VLOOKUP(A596,tabWorldPop,14,FALSE))</f>
        <v/>
      </c>
      <c r="N596" s="6" t="str">
        <f>IF(K596="","",VLOOKUP(A596,tabWorldPop,15,FALSE))</f>
        <v/>
      </c>
    </row>
    <row r="597">
      <c r="A597" s="3">
        <f>VLOOKUP(Life_expectancy.csv!A613,Base!$A$2:$B$235,2,FALSE)</f>
        <v>15</v>
      </c>
      <c r="B597" s="4">
        <v>2012.0</v>
      </c>
      <c r="C597" s="4">
        <f>VLOOKUP(VLOOKUP(A597,tabWorldPop,3,FALSE),Base!$D$2:$E$8,2,FALSE)</f>
        <v>3</v>
      </c>
      <c r="D597" s="4" t="s">
        <v>13</v>
      </c>
      <c r="E597" s="4">
        <v>0.0</v>
      </c>
      <c r="F597" s="4" t="s">
        <v>685</v>
      </c>
      <c r="G597" s="10"/>
      <c r="H597" s="10"/>
      <c r="I597" s="5">
        <v>45698.0</v>
      </c>
      <c r="J597" s="6" t="str">
        <f>IF(OR(B597=2000, B597=2010, B597=2015),VLOOKUP(A597,tabWorldPop,IF(B597=2000,8,IF(B597=2010,7,6)),FALSE),"")</f>
        <v/>
      </c>
      <c r="K597" s="6" t="str">
        <f>IF(J597="","", VLOOKUP(A597,tabWorldPop,12,FALSE))</f>
        <v/>
      </c>
      <c r="L597" s="6" t="str">
        <f>IF(K597="","",VLOOKUP(A597,tabWorldPop,13,FALSE))</f>
        <v/>
      </c>
      <c r="M597" s="6" t="str">
        <f>IF(K597="","",VLOOKUP(A597,tabWorldPop,14,FALSE))</f>
        <v/>
      </c>
      <c r="N597" s="6" t="str">
        <f>IF(K597="","",VLOOKUP(A597,tabWorldPop,15,FALSE))</f>
        <v/>
      </c>
    </row>
    <row r="598">
      <c r="A598" s="3">
        <f>VLOOKUP(Life_expectancy.csv!A614,Base!$A$2:$B$235,2,FALSE)</f>
        <v>15</v>
      </c>
      <c r="B598" s="4">
        <v>2011.0</v>
      </c>
      <c r="C598" s="4">
        <f>VLOOKUP(VLOOKUP(A598,tabWorldPop,3,FALSE),Base!$D$2:$E$8,2,FALSE)</f>
        <v>3</v>
      </c>
      <c r="D598" s="4" t="s">
        <v>13</v>
      </c>
      <c r="E598" s="4">
        <v>0.0</v>
      </c>
      <c r="F598" s="4" t="s">
        <v>183</v>
      </c>
      <c r="G598" s="10"/>
      <c r="H598" s="10"/>
      <c r="I598" s="5">
        <v>45848.0</v>
      </c>
      <c r="J598" s="6" t="str">
        <f>IF(OR(B598=2000, B598=2010, B598=2015),VLOOKUP(A598,tabWorldPop,IF(B598=2000,8,IF(B598=2010,7,6)),FALSE),"")</f>
        <v/>
      </c>
      <c r="K598" s="6" t="str">
        <f>IF(J598="","", VLOOKUP(A598,tabWorldPop,12,FALSE))</f>
        <v/>
      </c>
      <c r="L598" s="6" t="str">
        <f>IF(K598="","",VLOOKUP(A598,tabWorldPop,13,FALSE))</f>
        <v/>
      </c>
      <c r="M598" s="6" t="str">
        <f>IF(K598="","",VLOOKUP(A598,tabWorldPop,14,FALSE))</f>
        <v/>
      </c>
      <c r="N598" s="6" t="str">
        <f>IF(K598="","",VLOOKUP(A598,tabWorldPop,15,FALSE))</f>
        <v/>
      </c>
    </row>
    <row r="599">
      <c r="A599" s="3">
        <f>VLOOKUP(Life_expectancy.csv!A615,Base!$A$2:$B$235,2,FALSE)</f>
        <v>15</v>
      </c>
      <c r="B599" s="4">
        <v>2010.0</v>
      </c>
      <c r="C599" s="4">
        <f>VLOOKUP(VLOOKUP(A599,tabWorldPop,3,FALSE),Base!$D$2:$E$8,2,FALSE)</f>
        <v>3</v>
      </c>
      <c r="D599" s="4" t="s">
        <v>13</v>
      </c>
      <c r="E599" s="4">
        <v>0.0</v>
      </c>
      <c r="F599" s="4" t="s">
        <v>1382</v>
      </c>
      <c r="G599" s="10"/>
      <c r="H599" s="10"/>
      <c r="I599" s="5">
        <v>45787.0</v>
      </c>
      <c r="J599" s="6">
        <f>IF(OR(B599=2000, B599=2010, B599=2015),VLOOKUP(A599,tabWorldPop,IF(B599=2000,8,IF(B599=2010,7,6)),FALSE),"")</f>
        <v>66391257</v>
      </c>
      <c r="K599" s="6">
        <f>IF(J599="","", VLOOKUP(A599,tabWorldPop,12,FALSE))</f>
        <v>2344858</v>
      </c>
      <c r="L599" s="6" t="str">
        <f>IF(K599="","",VLOOKUP(A599,tabWorldPop,13,FALSE))</f>
        <v>42.2244</v>
      </c>
      <c r="M599" s="7">
        <f>IF(K599="","",VLOOKUP(A599,tabWorldPop,14,FALSE))</f>
        <v>-575255</v>
      </c>
      <c r="N599" s="6" t="str">
        <f>IF(K599="","",VLOOKUP(A599,tabWorldPop,15,FALSE))</f>
        <v>1.24</v>
      </c>
    </row>
    <row r="600">
      <c r="A600" s="3">
        <f>VLOOKUP(Life_expectancy.csv!A616,Base!$A$2:$B$235,2,FALSE)</f>
        <v>15</v>
      </c>
      <c r="B600" s="4">
        <v>2009.0</v>
      </c>
      <c r="C600" s="4">
        <f>VLOOKUP(VLOOKUP(A600,tabWorldPop,3,FALSE),Base!$D$2:$E$8,2,FALSE)</f>
        <v>3</v>
      </c>
      <c r="D600" s="4" t="s">
        <v>13</v>
      </c>
      <c r="E600" s="4">
        <v>0.0</v>
      </c>
      <c r="F600" s="4" t="s">
        <v>1383</v>
      </c>
      <c r="G600" s="10"/>
      <c r="H600" s="10"/>
      <c r="I600" s="5">
        <v>45726.0</v>
      </c>
      <c r="J600" s="6" t="str">
        <f>IF(OR(B600=2000, B600=2010, B600=2015),VLOOKUP(A600,tabWorldPop,IF(B600=2000,8,IF(B600=2010,7,6)),FALSE),"")</f>
        <v/>
      </c>
      <c r="K600" s="6" t="str">
        <f>IF(J600="","", VLOOKUP(A600,tabWorldPop,12,FALSE))</f>
        <v/>
      </c>
      <c r="L600" s="6" t="str">
        <f>IF(K600="","",VLOOKUP(A600,tabWorldPop,13,FALSE))</f>
        <v/>
      </c>
      <c r="M600" s="6" t="str">
        <f>IF(K600="","",VLOOKUP(A600,tabWorldPop,14,FALSE))</f>
        <v/>
      </c>
      <c r="N600" s="6" t="str">
        <f>IF(K600="","",VLOOKUP(A600,tabWorldPop,15,FALSE))</f>
        <v/>
      </c>
    </row>
    <row r="601">
      <c r="A601" s="3">
        <f>VLOOKUP(Life_expectancy.csv!A617,Base!$A$2:$B$235,2,FALSE)</f>
        <v>15</v>
      </c>
      <c r="B601" s="4">
        <v>2008.0</v>
      </c>
      <c r="C601" s="4">
        <f>VLOOKUP(VLOOKUP(A601,tabWorldPop,3,FALSE),Base!$D$2:$E$8,2,FALSE)</f>
        <v>3</v>
      </c>
      <c r="D601" s="4" t="s">
        <v>13</v>
      </c>
      <c r="E601" s="4">
        <v>0.0</v>
      </c>
      <c r="F601" s="5">
        <v>45902.0</v>
      </c>
      <c r="G601" s="10"/>
      <c r="H601" s="10"/>
      <c r="I601" s="4">
        <v>10.0</v>
      </c>
      <c r="J601" s="6" t="str">
        <f>IF(OR(B601=2000, B601=2010, B601=2015),VLOOKUP(A601,tabWorldPop,IF(B601=2000,8,IF(B601=2010,7,6)),FALSE),"")</f>
        <v/>
      </c>
      <c r="K601" s="6" t="str">
        <f>IF(J601="","", VLOOKUP(A601,tabWorldPop,12,FALSE))</f>
        <v/>
      </c>
      <c r="L601" s="6" t="str">
        <f>IF(K601="","",VLOOKUP(A601,tabWorldPop,13,FALSE))</f>
        <v/>
      </c>
      <c r="M601" s="6" t="str">
        <f>IF(K601="","",VLOOKUP(A601,tabWorldPop,14,FALSE))</f>
        <v/>
      </c>
      <c r="N601" s="6" t="str">
        <f>IF(K601="","",VLOOKUP(A601,tabWorldPop,15,FALSE))</f>
        <v/>
      </c>
    </row>
    <row r="602">
      <c r="A602" s="3">
        <f>VLOOKUP(Life_expectancy.csv!A618,Base!$A$2:$B$235,2,FALSE)</f>
        <v>15</v>
      </c>
      <c r="B602" s="4">
        <v>2007.0</v>
      </c>
      <c r="C602" s="4">
        <f>VLOOKUP(VLOOKUP(A602,tabWorldPop,3,FALSE),Base!$D$2:$E$8,2,FALSE)</f>
        <v>3</v>
      </c>
      <c r="D602" s="4" t="s">
        <v>13</v>
      </c>
      <c r="E602" s="4">
        <v>0.0</v>
      </c>
      <c r="F602" s="4" t="s">
        <v>1384</v>
      </c>
      <c r="G602" s="10"/>
      <c r="H602" s="10"/>
      <c r="I602" s="5">
        <v>45878.0</v>
      </c>
      <c r="J602" s="6" t="str">
        <f>IF(OR(B602=2000, B602=2010, B602=2015),VLOOKUP(A602,tabWorldPop,IF(B602=2000,8,IF(B602=2010,7,6)),FALSE),"")</f>
        <v/>
      </c>
      <c r="K602" s="6" t="str">
        <f>IF(J602="","", VLOOKUP(A602,tabWorldPop,12,FALSE))</f>
        <v/>
      </c>
      <c r="L602" s="6" t="str">
        <f>IF(K602="","",VLOOKUP(A602,tabWorldPop,13,FALSE))</f>
        <v/>
      </c>
      <c r="M602" s="6" t="str">
        <f>IF(K602="","",VLOOKUP(A602,tabWorldPop,14,FALSE))</f>
        <v/>
      </c>
      <c r="N602" s="6" t="str">
        <f>IF(K602="","",VLOOKUP(A602,tabWorldPop,15,FALSE))</f>
        <v/>
      </c>
    </row>
    <row r="603">
      <c r="A603" s="3">
        <f>VLOOKUP(Life_expectancy.csv!A619,Base!$A$2:$B$235,2,FALSE)</f>
        <v>15</v>
      </c>
      <c r="B603" s="4">
        <v>2006.0</v>
      </c>
      <c r="C603" s="4">
        <f>VLOOKUP(VLOOKUP(A603,tabWorldPop,3,FALSE),Base!$D$2:$E$8,2,FALSE)</f>
        <v>3</v>
      </c>
      <c r="D603" s="4" t="s">
        <v>13</v>
      </c>
      <c r="E603" s="4">
        <v>0.0</v>
      </c>
      <c r="F603" s="4" t="s">
        <v>1385</v>
      </c>
      <c r="G603" s="10"/>
      <c r="H603" s="10"/>
      <c r="I603" s="5">
        <v>45817.0</v>
      </c>
      <c r="J603" s="6" t="str">
        <f>IF(OR(B603=2000, B603=2010, B603=2015),VLOOKUP(A603,tabWorldPop,IF(B603=2000,8,IF(B603=2010,7,6)),FALSE),"")</f>
        <v/>
      </c>
      <c r="K603" s="6" t="str">
        <f>IF(J603="","", VLOOKUP(A603,tabWorldPop,12,FALSE))</f>
        <v/>
      </c>
      <c r="L603" s="6" t="str">
        <f>IF(K603="","",VLOOKUP(A603,tabWorldPop,13,FALSE))</f>
        <v/>
      </c>
      <c r="M603" s="6" t="str">
        <f>IF(K603="","",VLOOKUP(A603,tabWorldPop,14,FALSE))</f>
        <v/>
      </c>
      <c r="N603" s="6" t="str">
        <f>IF(K603="","",VLOOKUP(A603,tabWorldPop,15,FALSE))</f>
        <v/>
      </c>
    </row>
    <row r="604">
      <c r="A604" s="3">
        <f>VLOOKUP(Life_expectancy.csv!A620,Base!$A$2:$B$235,2,FALSE)</f>
        <v>15</v>
      </c>
      <c r="B604" s="4">
        <v>2005.0</v>
      </c>
      <c r="C604" s="4">
        <f>VLOOKUP(VLOOKUP(A604,tabWorldPop,3,FALSE),Base!$D$2:$E$8,2,FALSE)</f>
        <v>3</v>
      </c>
      <c r="D604" s="4" t="s">
        <v>13</v>
      </c>
      <c r="E604" s="4">
        <v>0.0</v>
      </c>
      <c r="F604" s="4" t="s">
        <v>1386</v>
      </c>
      <c r="G604" s="10"/>
      <c r="H604" s="10"/>
      <c r="I604" s="5">
        <v>45756.0</v>
      </c>
      <c r="J604" s="6" t="str">
        <f>IF(OR(B604=2000, B604=2010, B604=2015),VLOOKUP(A604,tabWorldPop,IF(B604=2000,8,IF(B604=2010,7,6)),FALSE),"")</f>
        <v/>
      </c>
      <c r="K604" s="6" t="str">
        <f>IF(J604="","", VLOOKUP(A604,tabWorldPop,12,FALSE))</f>
        <v/>
      </c>
      <c r="L604" s="6" t="str">
        <f>IF(K604="","",VLOOKUP(A604,tabWorldPop,13,FALSE))</f>
        <v/>
      </c>
      <c r="M604" s="6" t="str">
        <f>IF(K604="","",VLOOKUP(A604,tabWorldPop,14,FALSE))</f>
        <v/>
      </c>
      <c r="N604" s="6" t="str">
        <f>IF(K604="","",VLOOKUP(A604,tabWorldPop,15,FALSE))</f>
        <v/>
      </c>
    </row>
    <row r="605">
      <c r="A605" s="3">
        <f>VLOOKUP(Life_expectancy.csv!A621,Base!$A$2:$B$235,2,FALSE)</f>
        <v>15</v>
      </c>
      <c r="B605" s="4">
        <v>2004.0</v>
      </c>
      <c r="C605" s="4">
        <f>VLOOKUP(VLOOKUP(A605,tabWorldPop,3,FALSE),Base!$D$2:$E$8,2,FALSE)</f>
        <v>3</v>
      </c>
      <c r="D605" s="4" t="s">
        <v>13</v>
      </c>
      <c r="E605" s="4">
        <v>0.0</v>
      </c>
      <c r="F605" s="4" t="s">
        <v>1387</v>
      </c>
      <c r="G605" s="10"/>
      <c r="H605" s="10"/>
      <c r="I605" s="5">
        <v>45697.0</v>
      </c>
      <c r="J605" s="6" t="str">
        <f>IF(OR(B605=2000, B605=2010, B605=2015),VLOOKUP(A605,tabWorldPop,IF(B605=2000,8,IF(B605=2010,7,6)),FALSE),"")</f>
        <v/>
      </c>
      <c r="K605" s="6" t="str">
        <f>IF(J605="","", VLOOKUP(A605,tabWorldPop,12,FALSE))</f>
        <v/>
      </c>
      <c r="L605" s="6" t="str">
        <f>IF(K605="","",VLOOKUP(A605,tabWorldPop,13,FALSE))</f>
        <v/>
      </c>
      <c r="M605" s="6" t="str">
        <f>IF(K605="","",VLOOKUP(A605,tabWorldPop,14,FALSE))</f>
        <v/>
      </c>
      <c r="N605" s="6" t="str">
        <f>IF(K605="","",VLOOKUP(A605,tabWorldPop,15,FALSE))</f>
        <v/>
      </c>
    </row>
    <row r="606">
      <c r="A606" s="3">
        <f>VLOOKUP(Life_expectancy.csv!A622,Base!$A$2:$B$235,2,FALSE)</f>
        <v>15</v>
      </c>
      <c r="B606" s="4">
        <v>2003.0</v>
      </c>
      <c r="C606" s="4">
        <f>VLOOKUP(VLOOKUP(A606,tabWorldPop,3,FALSE),Base!$D$2:$E$8,2,FALSE)</f>
        <v>3</v>
      </c>
      <c r="D606" s="4" t="s">
        <v>13</v>
      </c>
      <c r="E606" s="4">
        <v>0.0</v>
      </c>
      <c r="F606" s="4" t="s">
        <v>1388</v>
      </c>
      <c r="G606" s="10"/>
      <c r="H606" s="10"/>
      <c r="I606" s="5">
        <v>45756.0</v>
      </c>
      <c r="J606" s="6" t="str">
        <f>IF(OR(B606=2000, B606=2010, B606=2015),VLOOKUP(A606,tabWorldPop,IF(B606=2000,8,IF(B606=2010,7,6)),FALSE),"")</f>
        <v/>
      </c>
      <c r="K606" s="6" t="str">
        <f>IF(J606="","", VLOOKUP(A606,tabWorldPop,12,FALSE))</f>
        <v/>
      </c>
      <c r="L606" s="6" t="str">
        <f>IF(K606="","",VLOOKUP(A606,tabWorldPop,13,FALSE))</f>
        <v/>
      </c>
      <c r="M606" s="6" t="str">
        <f>IF(K606="","",VLOOKUP(A606,tabWorldPop,14,FALSE))</f>
        <v/>
      </c>
      <c r="N606" s="6" t="str">
        <f>IF(K606="","",VLOOKUP(A606,tabWorldPop,15,FALSE))</f>
        <v/>
      </c>
    </row>
    <row r="607">
      <c r="A607" s="3">
        <f>VLOOKUP(Life_expectancy.csv!A623,Base!$A$2:$B$235,2,FALSE)</f>
        <v>15</v>
      </c>
      <c r="B607" s="4">
        <v>2002.0</v>
      </c>
      <c r="C607" s="4">
        <f>VLOOKUP(VLOOKUP(A607,tabWorldPop,3,FALSE),Base!$D$2:$E$8,2,FALSE)</f>
        <v>3</v>
      </c>
      <c r="D607" s="4" t="s">
        <v>13</v>
      </c>
      <c r="E607" s="4">
        <v>0.0</v>
      </c>
      <c r="F607" s="4" t="s">
        <v>1389</v>
      </c>
      <c r="G607" s="10"/>
      <c r="H607" s="10"/>
      <c r="I607" s="5">
        <v>45786.0</v>
      </c>
      <c r="J607" s="6" t="str">
        <f>IF(OR(B607=2000, B607=2010, B607=2015),VLOOKUP(A607,tabWorldPop,IF(B607=2000,8,IF(B607=2010,7,6)),FALSE),"")</f>
        <v/>
      </c>
      <c r="K607" s="6" t="str">
        <f>IF(J607="","", VLOOKUP(A607,tabWorldPop,12,FALSE))</f>
        <v/>
      </c>
      <c r="L607" s="6" t="str">
        <f>IF(K607="","",VLOOKUP(A607,tabWorldPop,13,FALSE))</f>
        <v/>
      </c>
      <c r="M607" s="6" t="str">
        <f>IF(K607="","",VLOOKUP(A607,tabWorldPop,14,FALSE))</f>
        <v/>
      </c>
      <c r="N607" s="6" t="str">
        <f>IF(K607="","",VLOOKUP(A607,tabWorldPop,15,FALSE))</f>
        <v/>
      </c>
    </row>
    <row r="608">
      <c r="A608" s="3">
        <f>VLOOKUP(Life_expectancy.csv!A624,Base!$A$2:$B$235,2,FALSE)</f>
        <v>15</v>
      </c>
      <c r="B608" s="4">
        <v>2001.0</v>
      </c>
      <c r="C608" s="4">
        <f>VLOOKUP(VLOOKUP(A608,tabWorldPop,3,FALSE),Base!$D$2:$E$8,2,FALSE)</f>
        <v>3</v>
      </c>
      <c r="D608" s="4" t="s">
        <v>13</v>
      </c>
      <c r="E608" s="4">
        <v>0.0</v>
      </c>
      <c r="F608" s="4" t="s">
        <v>1390</v>
      </c>
      <c r="G608" s="10"/>
      <c r="H608" s="10"/>
      <c r="I608" s="5">
        <v>45847.0</v>
      </c>
      <c r="J608" s="6" t="str">
        <f>IF(OR(B608=2000, B608=2010, B608=2015),VLOOKUP(A608,tabWorldPop,IF(B608=2000,8,IF(B608=2010,7,6)),FALSE),"")</f>
        <v/>
      </c>
      <c r="K608" s="6" t="str">
        <f>IF(J608="","", VLOOKUP(A608,tabWorldPop,12,FALSE))</f>
        <v/>
      </c>
      <c r="L608" s="6" t="str">
        <f>IF(K608="","",VLOOKUP(A608,tabWorldPop,13,FALSE))</f>
        <v/>
      </c>
      <c r="M608" s="6" t="str">
        <f>IF(K608="","",VLOOKUP(A608,tabWorldPop,14,FALSE))</f>
        <v/>
      </c>
      <c r="N608" s="6" t="str">
        <f>IF(K608="","",VLOOKUP(A608,tabWorldPop,15,FALSE))</f>
        <v/>
      </c>
    </row>
    <row r="609">
      <c r="A609" s="3">
        <f>VLOOKUP(Life_expectancy.csv!A625,Base!$A$2:$B$235,2,FALSE)</f>
        <v>15</v>
      </c>
      <c r="B609" s="4">
        <v>2000.0</v>
      </c>
      <c r="C609" s="4">
        <f>VLOOKUP(VLOOKUP(A609,tabWorldPop,3,FALSE),Base!$D$2:$E$8,2,FALSE)</f>
        <v>3</v>
      </c>
      <c r="D609" s="4" t="s">
        <v>13</v>
      </c>
      <c r="E609" s="4">
        <v>0.0</v>
      </c>
      <c r="F609" s="4" t="s">
        <v>1391</v>
      </c>
      <c r="G609" s="10"/>
      <c r="H609" s="10"/>
      <c r="I609" s="5">
        <v>45878.0</v>
      </c>
      <c r="J609" s="6">
        <f>IF(OR(B609=2000, B609=2010, B609=2015),VLOOKUP(A609,tabWorldPop,IF(B609=2000,8,IF(B609=2010,7,6)),FALSE),"")</f>
        <v>48616317</v>
      </c>
      <c r="K609" s="6">
        <f>IF(J609="","", VLOOKUP(A609,tabWorldPop,12,FALSE))</f>
        <v>2344858</v>
      </c>
      <c r="L609" s="6" t="str">
        <f>IF(K609="","",VLOOKUP(A609,tabWorldPop,13,FALSE))</f>
        <v>42.2244</v>
      </c>
      <c r="M609" s="7">
        <f>IF(K609="","",VLOOKUP(A609,tabWorldPop,14,FALSE))</f>
        <v>-575255</v>
      </c>
      <c r="N609" s="6" t="str">
        <f>IF(K609="","",VLOOKUP(A609,tabWorldPop,15,FALSE))</f>
        <v>1.24</v>
      </c>
    </row>
    <row r="610">
      <c r="A610" s="3">
        <f>VLOOKUP(Life_expectancy.csv!A626,Base!$A$2:$B$235,2,FALSE)</f>
        <v>223</v>
      </c>
      <c r="B610" s="4">
        <v>2013.0</v>
      </c>
      <c r="C610" s="4">
        <f>VLOOKUP(VLOOKUP(A610,tabWorldPop,3,FALSE),Base!$D$2:$E$8,2,FALSE)</f>
        <v>4</v>
      </c>
      <c r="D610" s="4" t="s">
        <v>13</v>
      </c>
      <c r="E610" s="4">
        <v>0.0</v>
      </c>
      <c r="F610" s="4" t="s">
        <v>1173</v>
      </c>
      <c r="G610" s="10"/>
      <c r="H610" s="10"/>
      <c r="I610" s="10"/>
      <c r="J610" s="6" t="str">
        <f>IF(OR(B610=2000, B610=2010, B610=2015),VLOOKUP(A610,tabWorldPop,IF(B610=2000,8,IF(B610=2010,7,6)),FALSE),"")</f>
        <v/>
      </c>
      <c r="K610" s="6" t="str">
        <f>IF(J610="","", VLOOKUP(A610,tabWorldPop,12,FALSE))</f>
        <v/>
      </c>
      <c r="L610" s="6" t="str">
        <f>IF(K610="","",VLOOKUP(A610,tabWorldPop,13,FALSE))</f>
        <v/>
      </c>
      <c r="M610" s="6" t="str">
        <f>IF(K610="","",VLOOKUP(A610,tabWorldPop,14,FALSE))</f>
        <v/>
      </c>
      <c r="N610" s="6" t="str">
        <f>IF(K610="","",VLOOKUP(A610,tabWorldPop,15,FALSE))</f>
        <v/>
      </c>
    </row>
    <row r="611">
      <c r="A611" s="3">
        <f>VLOOKUP(Life_expectancy.csv!A627,Base!$A$2:$B$235,2,FALSE)</f>
        <v>124</v>
      </c>
      <c r="B611" s="4">
        <v>2015.0</v>
      </c>
      <c r="C611" s="4">
        <f>VLOOKUP(VLOOKUP(A611,tabWorldPop,3,FALSE),Base!$D$2:$E$8,2,FALSE)</f>
        <v>6</v>
      </c>
      <c r="D611" s="4" t="s">
        <v>13</v>
      </c>
      <c r="E611" s="4">
        <v>0.0</v>
      </c>
      <c r="F611" s="10"/>
      <c r="G611" s="4" t="s">
        <v>1392</v>
      </c>
      <c r="H611" s="4">
        <v>487852.0</v>
      </c>
      <c r="I611" s="5">
        <v>45702.0</v>
      </c>
      <c r="J611" s="6">
        <f>IF(OR(B611=2000, B611=2010, B611=2015),VLOOKUP(A611,tabWorldPop,IF(B611=2000,8,IF(B611=2010,7,6)),FALSE),"")</f>
        <v>4895242</v>
      </c>
      <c r="K611" s="6">
        <f>IF(J611="","", VLOOKUP(A611,tabWorldPop,12,FALSE))</f>
        <v>51100</v>
      </c>
      <c r="L611" s="6" t="str">
        <f>IF(K611="","",VLOOKUP(A611,tabWorldPop,13,FALSE))</f>
        <v>101.3861</v>
      </c>
      <c r="M611" s="7">
        <f>IF(K611="","",VLOOKUP(A611,tabWorldPop,14,FALSE))</f>
        <v>18994</v>
      </c>
      <c r="N611" s="6" t="str">
        <f>IF(K611="","",VLOOKUP(A611,tabWorldPop,15,FALSE))</f>
        <v>0.06</v>
      </c>
    </row>
    <row r="612">
      <c r="A612" s="3">
        <f>VLOOKUP(Life_expectancy.csv!A628,Base!$A$2:$B$235,2,FALSE)</f>
        <v>124</v>
      </c>
      <c r="B612" s="4">
        <v>2014.0</v>
      </c>
      <c r="C612" s="4">
        <f>VLOOKUP(VLOOKUP(A612,tabWorldPop,3,FALSE),Base!$D$2:$E$8,2,FALSE)</f>
        <v>6</v>
      </c>
      <c r="D612" s="4" t="s">
        <v>13</v>
      </c>
      <c r="E612" s="4" t="s">
        <v>1393</v>
      </c>
      <c r="F612" s="4" t="s">
        <v>1394</v>
      </c>
      <c r="G612" s="4" t="s">
        <v>1395</v>
      </c>
      <c r="H612" s="4">
        <v>4757575.0</v>
      </c>
      <c r="I612" s="5">
        <v>45913.0</v>
      </c>
      <c r="J612" s="6" t="str">
        <f>IF(OR(B612=2000, B612=2010, B612=2015),VLOOKUP(A612,tabWorldPop,IF(B612=2000,8,IF(B612=2010,7,6)),FALSE),"")</f>
        <v/>
      </c>
      <c r="K612" s="6" t="str">
        <f>IF(J612="","", VLOOKUP(A612,tabWorldPop,12,FALSE))</f>
        <v/>
      </c>
      <c r="L612" s="6" t="str">
        <f>IF(K612="","",VLOOKUP(A612,tabWorldPop,13,FALSE))</f>
        <v/>
      </c>
      <c r="M612" s="6" t="str">
        <f>IF(K612="","",VLOOKUP(A612,tabWorldPop,14,FALSE))</f>
        <v/>
      </c>
      <c r="N612" s="6" t="str">
        <f>IF(K612="","",VLOOKUP(A612,tabWorldPop,15,FALSE))</f>
        <v/>
      </c>
    </row>
    <row r="613">
      <c r="A613" s="3">
        <f>VLOOKUP(Life_expectancy.csv!A629,Base!$A$2:$B$235,2,FALSE)</f>
        <v>124</v>
      </c>
      <c r="B613" s="4">
        <v>2013.0</v>
      </c>
      <c r="C613" s="4">
        <f>VLOOKUP(VLOOKUP(A613,tabWorldPop,3,FALSE),Base!$D$2:$E$8,2,FALSE)</f>
        <v>6</v>
      </c>
      <c r="D613" s="4" t="s">
        <v>13</v>
      </c>
      <c r="E613" s="4" t="s">
        <v>1396</v>
      </c>
      <c r="F613" s="4" t="s">
        <v>1397</v>
      </c>
      <c r="G613" s="4" t="s">
        <v>1398</v>
      </c>
      <c r="H613" s="4">
        <v>47641.0</v>
      </c>
      <c r="I613" s="5">
        <v>45851.0</v>
      </c>
      <c r="J613" s="6" t="str">
        <f>IF(OR(B613=2000, B613=2010, B613=2015),VLOOKUP(A613,tabWorldPop,IF(B613=2000,8,IF(B613=2010,7,6)),FALSE),"")</f>
        <v/>
      </c>
      <c r="K613" s="6" t="str">
        <f>IF(J613="","", VLOOKUP(A613,tabWorldPop,12,FALSE))</f>
        <v/>
      </c>
      <c r="L613" s="6" t="str">
        <f>IF(K613="","",VLOOKUP(A613,tabWorldPop,13,FALSE))</f>
        <v/>
      </c>
      <c r="M613" s="6" t="str">
        <f>IF(K613="","",VLOOKUP(A613,tabWorldPop,14,FALSE))</f>
        <v/>
      </c>
      <c r="N613" s="6" t="str">
        <f>IF(K613="","",VLOOKUP(A613,tabWorldPop,15,FALSE))</f>
        <v/>
      </c>
    </row>
    <row r="614">
      <c r="A614" s="3">
        <f>VLOOKUP(Life_expectancy.csv!A630,Base!$A$2:$B$235,2,FALSE)</f>
        <v>124</v>
      </c>
      <c r="B614" s="4">
        <v>2012.0</v>
      </c>
      <c r="C614" s="4">
        <f>VLOOKUP(VLOOKUP(A614,tabWorldPop,3,FALSE),Base!$D$2:$E$8,2,FALSE)</f>
        <v>6</v>
      </c>
      <c r="D614" s="4" t="s">
        <v>13</v>
      </c>
      <c r="E614" s="4" t="s">
        <v>1399</v>
      </c>
      <c r="F614" s="4" t="s">
        <v>1147</v>
      </c>
      <c r="G614" s="4" t="s">
        <v>1400</v>
      </c>
      <c r="H614" s="4">
        <v>4654122.0</v>
      </c>
      <c r="I614" s="5">
        <v>45821.0</v>
      </c>
      <c r="J614" s="6" t="str">
        <f>IF(OR(B614=2000, B614=2010, B614=2015),VLOOKUP(A614,tabWorldPop,IF(B614=2000,8,IF(B614=2010,7,6)),FALSE),"")</f>
        <v/>
      </c>
      <c r="K614" s="6" t="str">
        <f>IF(J614="","", VLOOKUP(A614,tabWorldPop,12,FALSE))</f>
        <v/>
      </c>
      <c r="L614" s="6" t="str">
        <f>IF(K614="","",VLOOKUP(A614,tabWorldPop,13,FALSE))</f>
        <v/>
      </c>
      <c r="M614" s="6" t="str">
        <f>IF(K614="","",VLOOKUP(A614,tabWorldPop,14,FALSE))</f>
        <v/>
      </c>
      <c r="N614" s="6" t="str">
        <f>IF(K614="","",VLOOKUP(A614,tabWorldPop,15,FALSE))</f>
        <v/>
      </c>
    </row>
    <row r="615">
      <c r="A615" s="3">
        <f>VLOOKUP(Life_expectancy.csv!A631,Base!$A$2:$B$235,2,FALSE)</f>
        <v>124</v>
      </c>
      <c r="B615" s="4">
        <v>2011.0</v>
      </c>
      <c r="C615" s="4">
        <f>VLOOKUP(VLOOKUP(A615,tabWorldPop,3,FALSE),Base!$D$2:$E$8,2,FALSE)</f>
        <v>6</v>
      </c>
      <c r="D615" s="4" t="s">
        <v>13</v>
      </c>
      <c r="E615" s="4" t="s">
        <v>1401</v>
      </c>
      <c r="F615" s="4" t="s">
        <v>1402</v>
      </c>
      <c r="G615" s="4" t="s">
        <v>1403</v>
      </c>
      <c r="H615" s="4">
        <v>46474.0</v>
      </c>
      <c r="I615" s="5">
        <v>45760.0</v>
      </c>
      <c r="J615" s="6" t="str">
        <f>IF(OR(B615=2000, B615=2010, B615=2015),VLOOKUP(A615,tabWorldPop,IF(B615=2000,8,IF(B615=2010,7,6)),FALSE),"")</f>
        <v/>
      </c>
      <c r="K615" s="6" t="str">
        <f>IF(J615="","", VLOOKUP(A615,tabWorldPop,12,FALSE))</f>
        <v/>
      </c>
      <c r="L615" s="6" t="str">
        <f>IF(K615="","",VLOOKUP(A615,tabWorldPop,13,FALSE))</f>
        <v/>
      </c>
      <c r="M615" s="6" t="str">
        <f>IF(K615="","",VLOOKUP(A615,tabWorldPop,14,FALSE))</f>
        <v/>
      </c>
      <c r="N615" s="6" t="str">
        <f>IF(K615="","",VLOOKUP(A615,tabWorldPop,15,FALSE))</f>
        <v/>
      </c>
    </row>
    <row r="616">
      <c r="A616" s="3">
        <f>VLOOKUP(Life_expectancy.csv!A632,Base!$A$2:$B$235,2,FALSE)</f>
        <v>124</v>
      </c>
      <c r="B616" s="4">
        <v>2010.0</v>
      </c>
      <c r="C616" s="4">
        <f>VLOOKUP(VLOOKUP(A616,tabWorldPop,3,FALSE),Base!$D$2:$E$8,2,FALSE)</f>
        <v>6</v>
      </c>
      <c r="D616" s="8" t="s">
        <v>13</v>
      </c>
      <c r="E616" s="4" t="s">
        <v>1404</v>
      </c>
      <c r="F616" s="4" t="s">
        <v>1405</v>
      </c>
      <c r="G616" s="4" t="s">
        <v>1406</v>
      </c>
      <c r="H616" s="4">
        <v>454528.0</v>
      </c>
      <c r="I616" s="5">
        <v>45729.0</v>
      </c>
      <c r="J616" s="6">
        <f>IF(OR(B616=2000, B616=2010, B616=2015),VLOOKUP(A616,tabWorldPop,IF(B616=2000,8,IF(B616=2010,7,6)),FALSE),"")</f>
        <v>4622252</v>
      </c>
      <c r="K616" s="6">
        <f>IF(J616="","", VLOOKUP(A616,tabWorldPop,12,FALSE))</f>
        <v>51100</v>
      </c>
      <c r="L616" s="6" t="str">
        <f>IF(K616="","",VLOOKUP(A616,tabWorldPop,13,FALSE))</f>
        <v>101.3861</v>
      </c>
      <c r="M616" s="7">
        <f>IF(K616="","",VLOOKUP(A616,tabWorldPop,14,FALSE))</f>
        <v>18994</v>
      </c>
      <c r="N616" s="6" t="str">
        <f>IF(K616="","",VLOOKUP(A616,tabWorldPop,15,FALSE))</f>
        <v>0.06</v>
      </c>
    </row>
    <row r="617">
      <c r="A617" s="3">
        <f>VLOOKUP(Life_expectancy.csv!A633,Base!$A$2:$B$235,2,FALSE)</f>
        <v>124</v>
      </c>
      <c r="B617" s="4">
        <v>2009.0</v>
      </c>
      <c r="C617" s="4">
        <f>VLOOKUP(VLOOKUP(A617,tabWorldPop,3,FALSE),Base!$D$2:$E$8,2,FALSE)</f>
        <v>6</v>
      </c>
      <c r="D617" s="4" t="s">
        <v>13</v>
      </c>
      <c r="E617" s="4" t="s">
        <v>1407</v>
      </c>
      <c r="F617" s="4" t="s">
        <v>1408</v>
      </c>
      <c r="G617" s="4" t="s">
        <v>1409</v>
      </c>
      <c r="H617" s="4">
        <v>4488263.0</v>
      </c>
      <c r="I617" s="5">
        <v>45670.0</v>
      </c>
      <c r="J617" s="6" t="str">
        <f>IF(OR(B617=2000, B617=2010, B617=2015),VLOOKUP(A617,tabWorldPop,IF(B617=2000,8,IF(B617=2010,7,6)),FALSE),"")</f>
        <v/>
      </c>
      <c r="K617" s="6" t="str">
        <f>IF(J617="","", VLOOKUP(A617,tabWorldPop,12,FALSE))</f>
        <v/>
      </c>
      <c r="L617" s="6" t="str">
        <f>IF(K617="","",VLOOKUP(A617,tabWorldPop,13,FALSE))</f>
        <v/>
      </c>
      <c r="M617" s="6" t="str">
        <f>IF(K617="","",VLOOKUP(A617,tabWorldPop,14,FALSE))</f>
        <v/>
      </c>
      <c r="N617" s="6" t="str">
        <f>IF(K617="","",VLOOKUP(A617,tabWorldPop,15,FALSE))</f>
        <v/>
      </c>
    </row>
    <row r="618">
      <c r="A618" s="3">
        <f>VLOOKUP(Life_expectancy.csv!A634,Base!$A$2:$B$235,2,FALSE)</f>
        <v>124</v>
      </c>
      <c r="B618" s="4">
        <v>2008.0</v>
      </c>
      <c r="C618" s="4">
        <f>VLOOKUP(VLOOKUP(A618,tabWorldPop,3,FALSE),Base!$D$2:$E$8,2,FALSE)</f>
        <v>6</v>
      </c>
      <c r="D618" s="4" t="s">
        <v>13</v>
      </c>
      <c r="E618" s="4" t="s">
        <v>1410</v>
      </c>
      <c r="F618" s="5">
        <v>45666.0</v>
      </c>
      <c r="G618" s="4" t="s">
        <v>1411</v>
      </c>
      <c r="H618" s="4">
        <v>442958.0</v>
      </c>
      <c r="I618" s="5">
        <v>45912.0</v>
      </c>
      <c r="J618" s="6" t="str">
        <f>IF(OR(B618=2000, B618=2010, B618=2015),VLOOKUP(A618,tabWorldPop,IF(B618=2000,8,IF(B618=2010,7,6)),FALSE),"")</f>
        <v/>
      </c>
      <c r="K618" s="6" t="str">
        <f>IF(J618="","", VLOOKUP(A618,tabWorldPop,12,FALSE))</f>
        <v/>
      </c>
      <c r="L618" s="6" t="str">
        <f>IF(K618="","",VLOOKUP(A618,tabWorldPop,13,FALSE))</f>
        <v/>
      </c>
      <c r="M618" s="6" t="str">
        <f>IF(K618="","",VLOOKUP(A618,tabWorldPop,14,FALSE))</f>
        <v/>
      </c>
      <c r="N618" s="6" t="str">
        <f>IF(K618="","",VLOOKUP(A618,tabWorldPop,15,FALSE))</f>
        <v/>
      </c>
    </row>
    <row r="619">
      <c r="A619" s="3">
        <f>VLOOKUP(Life_expectancy.csv!A635,Base!$A$2:$B$235,2,FALSE)</f>
        <v>124</v>
      </c>
      <c r="B619" s="4">
        <v>2007.0</v>
      </c>
      <c r="C619" s="4">
        <f>VLOOKUP(VLOOKUP(A619,tabWorldPop,3,FALSE),Base!$D$2:$E$8,2,FALSE)</f>
        <v>6</v>
      </c>
      <c r="D619" s="4" t="s">
        <v>13</v>
      </c>
      <c r="E619" s="4" t="s">
        <v>1412</v>
      </c>
      <c r="F619" s="4" t="s">
        <v>796</v>
      </c>
      <c r="G619" s="4" t="s">
        <v>1413</v>
      </c>
      <c r="H619" s="4">
        <v>4369469.0</v>
      </c>
      <c r="I619" s="5">
        <v>45881.0</v>
      </c>
      <c r="J619" s="6" t="str">
        <f>IF(OR(B619=2000, B619=2010, B619=2015),VLOOKUP(A619,tabWorldPop,IF(B619=2000,8,IF(B619=2010,7,6)),FALSE),"")</f>
        <v/>
      </c>
      <c r="K619" s="6" t="str">
        <f>IF(J619="","", VLOOKUP(A619,tabWorldPop,12,FALSE))</f>
        <v/>
      </c>
      <c r="L619" s="6" t="str">
        <f>IF(K619="","",VLOOKUP(A619,tabWorldPop,13,FALSE))</f>
        <v/>
      </c>
      <c r="M619" s="6" t="str">
        <f>IF(K619="","",VLOOKUP(A619,tabWorldPop,14,FALSE))</f>
        <v/>
      </c>
      <c r="N619" s="6" t="str">
        <f>IF(K619="","",VLOOKUP(A619,tabWorldPop,15,FALSE))</f>
        <v/>
      </c>
    </row>
    <row r="620">
      <c r="A620" s="3">
        <f>VLOOKUP(Life_expectancy.csv!A636,Base!$A$2:$B$235,2,FALSE)</f>
        <v>124</v>
      </c>
      <c r="B620" s="4">
        <v>2006.0</v>
      </c>
      <c r="C620" s="4">
        <f>VLOOKUP(VLOOKUP(A620,tabWorldPop,3,FALSE),Base!$D$2:$E$8,2,FALSE)</f>
        <v>6</v>
      </c>
      <c r="D620" s="4" t="s">
        <v>13</v>
      </c>
      <c r="E620" s="4" t="s">
        <v>1414</v>
      </c>
      <c r="F620" s="4" t="s">
        <v>1415</v>
      </c>
      <c r="G620" s="4" t="s">
        <v>1416</v>
      </c>
      <c r="H620" s="4">
        <v>438794.0</v>
      </c>
      <c r="I620" s="5">
        <v>45820.0</v>
      </c>
      <c r="J620" s="6" t="str">
        <f>IF(OR(B620=2000, B620=2010, B620=2015),VLOOKUP(A620,tabWorldPop,IF(B620=2000,8,IF(B620=2010,7,6)),FALSE),"")</f>
        <v/>
      </c>
      <c r="K620" s="6" t="str">
        <f>IF(J620="","", VLOOKUP(A620,tabWorldPop,12,FALSE))</f>
        <v/>
      </c>
      <c r="L620" s="6" t="str">
        <f>IF(K620="","",VLOOKUP(A620,tabWorldPop,13,FALSE))</f>
        <v/>
      </c>
      <c r="M620" s="6" t="str">
        <f>IF(K620="","",VLOOKUP(A620,tabWorldPop,14,FALSE))</f>
        <v/>
      </c>
      <c r="N620" s="6" t="str">
        <f>IF(K620="","",VLOOKUP(A620,tabWorldPop,15,FALSE))</f>
        <v/>
      </c>
    </row>
    <row r="621">
      <c r="A621" s="3">
        <f>VLOOKUP(Life_expectancy.csv!A637,Base!$A$2:$B$235,2,FALSE)</f>
        <v>124</v>
      </c>
      <c r="B621" s="4">
        <v>2005.0</v>
      </c>
      <c r="C621" s="4">
        <f>VLOOKUP(VLOOKUP(A621,tabWorldPop,3,FALSE),Base!$D$2:$E$8,2,FALSE)</f>
        <v>6</v>
      </c>
      <c r="D621" s="4" t="s">
        <v>13</v>
      </c>
      <c r="E621" s="4" t="s">
        <v>1417</v>
      </c>
      <c r="F621" s="4" t="s">
        <v>434</v>
      </c>
      <c r="G621" s="4" t="s">
        <v>1418</v>
      </c>
      <c r="H621" s="4">
        <v>4247841.0</v>
      </c>
      <c r="I621" s="5">
        <v>45759.0</v>
      </c>
      <c r="J621" s="6" t="str">
        <f>IF(OR(B621=2000, B621=2010, B621=2015),VLOOKUP(A621,tabWorldPop,IF(B621=2000,8,IF(B621=2010,7,6)),FALSE),"")</f>
        <v/>
      </c>
      <c r="K621" s="6" t="str">
        <f>IF(J621="","", VLOOKUP(A621,tabWorldPop,12,FALSE))</f>
        <v/>
      </c>
      <c r="L621" s="6" t="str">
        <f>IF(K621="","",VLOOKUP(A621,tabWorldPop,13,FALSE))</f>
        <v/>
      </c>
      <c r="M621" s="6" t="str">
        <f>IF(K621="","",VLOOKUP(A621,tabWorldPop,14,FALSE))</f>
        <v/>
      </c>
      <c r="N621" s="6" t="str">
        <f>IF(K621="","",VLOOKUP(A621,tabWorldPop,15,FALSE))</f>
        <v/>
      </c>
    </row>
    <row r="622">
      <c r="A622" s="3">
        <f>VLOOKUP(Life_expectancy.csv!A638,Base!$A$2:$B$235,2,FALSE)</f>
        <v>124</v>
      </c>
      <c r="B622" s="4">
        <v>2004.0</v>
      </c>
      <c r="C622" s="4">
        <f>VLOOKUP(VLOOKUP(A622,tabWorldPop,3,FALSE),Base!$D$2:$E$8,2,FALSE)</f>
        <v>6</v>
      </c>
      <c r="D622" s="4" t="s">
        <v>13</v>
      </c>
      <c r="E622" s="4" t="s">
        <v>1419</v>
      </c>
      <c r="F622" s="5">
        <v>45876.0</v>
      </c>
      <c r="G622" s="4" t="s">
        <v>1420</v>
      </c>
      <c r="H622" s="4">
        <v>418738.0</v>
      </c>
      <c r="I622" s="5">
        <v>45700.0</v>
      </c>
      <c r="J622" s="6" t="str">
        <f>IF(OR(B622=2000, B622=2010, B622=2015),VLOOKUP(A622,tabWorldPop,IF(B622=2000,8,IF(B622=2010,7,6)),FALSE),"")</f>
        <v/>
      </c>
      <c r="K622" s="6" t="str">
        <f>IF(J622="","", VLOOKUP(A622,tabWorldPop,12,FALSE))</f>
        <v/>
      </c>
      <c r="L622" s="6" t="str">
        <f>IF(K622="","",VLOOKUP(A622,tabWorldPop,13,FALSE))</f>
        <v/>
      </c>
      <c r="M622" s="6" t="str">
        <f>IF(K622="","",VLOOKUP(A622,tabWorldPop,14,FALSE))</f>
        <v/>
      </c>
      <c r="N622" s="6" t="str">
        <f>IF(K622="","",VLOOKUP(A622,tabWorldPop,15,FALSE))</f>
        <v/>
      </c>
    </row>
    <row r="623">
      <c r="A623" s="3">
        <f>VLOOKUP(Life_expectancy.csv!A639,Base!$A$2:$B$235,2,FALSE)</f>
        <v>124</v>
      </c>
      <c r="B623" s="4">
        <v>2003.0</v>
      </c>
      <c r="C623" s="4">
        <f>VLOOKUP(VLOOKUP(A623,tabWorldPop,3,FALSE),Base!$D$2:$E$8,2,FALSE)</f>
        <v>6</v>
      </c>
      <c r="D623" s="4" t="s">
        <v>13</v>
      </c>
      <c r="E623" s="4" t="s">
        <v>1421</v>
      </c>
      <c r="F623" s="4" t="s">
        <v>339</v>
      </c>
      <c r="G623" s="4" t="s">
        <v>1422</v>
      </c>
      <c r="H623" s="4">
        <v>4125971.0</v>
      </c>
      <c r="I623" s="5">
        <v>45669.0</v>
      </c>
      <c r="J623" s="6" t="str">
        <f>IF(OR(B623=2000, B623=2010, B623=2015),VLOOKUP(A623,tabWorldPop,IF(B623=2000,8,IF(B623=2010,7,6)),FALSE),"")</f>
        <v/>
      </c>
      <c r="K623" s="6" t="str">
        <f>IF(J623="","", VLOOKUP(A623,tabWorldPop,12,FALSE))</f>
        <v/>
      </c>
      <c r="L623" s="6" t="str">
        <f>IF(K623="","",VLOOKUP(A623,tabWorldPop,13,FALSE))</f>
        <v/>
      </c>
      <c r="M623" s="6" t="str">
        <f>IF(K623="","",VLOOKUP(A623,tabWorldPop,14,FALSE))</f>
        <v/>
      </c>
      <c r="N623" s="6" t="str">
        <f>IF(K623="","",VLOOKUP(A623,tabWorldPop,15,FALSE))</f>
        <v/>
      </c>
    </row>
    <row r="624">
      <c r="A624" s="3">
        <f>VLOOKUP(Life_expectancy.csv!A640,Base!$A$2:$B$235,2,FALSE)</f>
        <v>124</v>
      </c>
      <c r="B624" s="4">
        <v>2002.0</v>
      </c>
      <c r="C624" s="4">
        <f>VLOOKUP(VLOOKUP(A624,tabWorldPop,3,FALSE),Base!$D$2:$E$8,2,FALSE)</f>
        <v>6</v>
      </c>
      <c r="D624" s="4" t="s">
        <v>13</v>
      </c>
      <c r="E624" s="4" t="s">
        <v>1423</v>
      </c>
      <c r="F624" s="4" t="s">
        <v>1424</v>
      </c>
      <c r="G624" s="4" t="s">
        <v>1425</v>
      </c>
      <c r="H624" s="4">
        <v>46324.0</v>
      </c>
      <c r="I624" s="5">
        <v>45911.0</v>
      </c>
      <c r="J624" s="6" t="str">
        <f>IF(OR(B624=2000, B624=2010, B624=2015),VLOOKUP(A624,tabWorldPop,IF(B624=2000,8,IF(B624=2010,7,6)),FALSE),"")</f>
        <v/>
      </c>
      <c r="K624" s="6" t="str">
        <f>IF(J624="","", VLOOKUP(A624,tabWorldPop,12,FALSE))</f>
        <v/>
      </c>
      <c r="L624" s="6" t="str">
        <f>IF(K624="","",VLOOKUP(A624,tabWorldPop,13,FALSE))</f>
        <v/>
      </c>
      <c r="M624" s="6" t="str">
        <f>IF(K624="","",VLOOKUP(A624,tabWorldPop,14,FALSE))</f>
        <v/>
      </c>
      <c r="N624" s="6" t="str">
        <f>IF(K624="","",VLOOKUP(A624,tabWorldPop,15,FALSE))</f>
        <v/>
      </c>
    </row>
    <row r="625">
      <c r="A625" s="3">
        <f>VLOOKUP(Life_expectancy.csv!A641,Base!$A$2:$B$235,2,FALSE)</f>
        <v>124</v>
      </c>
      <c r="B625" s="4">
        <v>2001.0</v>
      </c>
      <c r="C625" s="4">
        <f>VLOOKUP(VLOOKUP(A625,tabWorldPop,3,FALSE),Base!$D$2:$E$8,2,FALSE)</f>
        <v>6</v>
      </c>
      <c r="D625" s="4" t="s">
        <v>13</v>
      </c>
      <c r="E625" s="4" t="s">
        <v>1426</v>
      </c>
      <c r="F625" s="4" t="s">
        <v>1427</v>
      </c>
      <c r="G625" s="4" t="s">
        <v>1428</v>
      </c>
      <c r="H625" s="4">
        <v>3996798.0</v>
      </c>
      <c r="I625" s="5">
        <v>45849.0</v>
      </c>
      <c r="J625" s="6" t="str">
        <f>IF(OR(B625=2000, B625=2010, B625=2015),VLOOKUP(A625,tabWorldPop,IF(B625=2000,8,IF(B625=2010,7,6)),FALSE),"")</f>
        <v/>
      </c>
      <c r="K625" s="6" t="str">
        <f>IF(J625="","", VLOOKUP(A625,tabWorldPop,12,FALSE))</f>
        <v/>
      </c>
      <c r="L625" s="6" t="str">
        <f>IF(K625="","",VLOOKUP(A625,tabWorldPop,13,FALSE))</f>
        <v/>
      </c>
      <c r="M625" s="6" t="str">
        <f>IF(K625="","",VLOOKUP(A625,tabWorldPop,14,FALSE))</f>
        <v/>
      </c>
      <c r="N625" s="6" t="str">
        <f>IF(K625="","",VLOOKUP(A625,tabWorldPop,15,FALSE))</f>
        <v/>
      </c>
    </row>
    <row r="626">
      <c r="A626" s="3">
        <f>VLOOKUP(Life_expectancy.csv!A642,Base!$A$2:$B$235,2,FALSE)</f>
        <v>124</v>
      </c>
      <c r="B626" s="4">
        <v>2000.0</v>
      </c>
      <c r="C626" s="4">
        <f>VLOOKUP(VLOOKUP(A626,tabWorldPop,3,FALSE),Base!$D$2:$E$8,2,FALSE)</f>
        <v>6</v>
      </c>
      <c r="D626" s="4" t="s">
        <v>13</v>
      </c>
      <c r="E626" s="4" t="s">
        <v>1429</v>
      </c>
      <c r="F626" s="5">
        <v>45998.0</v>
      </c>
      <c r="G626" s="4" t="s">
        <v>1430</v>
      </c>
      <c r="H626" s="4">
        <v>3925443.0</v>
      </c>
      <c r="I626" s="5">
        <v>45819.0</v>
      </c>
      <c r="J626" s="6">
        <f>IF(OR(B626=2000, B626=2010, B626=2015),VLOOKUP(A626,tabWorldPop,IF(B626=2000,8,IF(B626=2010,7,6)),FALSE),"")</f>
        <v>3979193</v>
      </c>
      <c r="K626" s="6">
        <f>IF(J626="","", VLOOKUP(A626,tabWorldPop,12,FALSE))</f>
        <v>51100</v>
      </c>
      <c r="L626" s="6" t="str">
        <f>IF(K626="","",VLOOKUP(A626,tabWorldPop,13,FALSE))</f>
        <v>101.3861</v>
      </c>
      <c r="M626" s="7">
        <f>IF(K626="","",VLOOKUP(A626,tabWorldPop,14,FALSE))</f>
        <v>18994</v>
      </c>
      <c r="N626" s="6" t="str">
        <f>IF(K626="","",VLOOKUP(A626,tabWorldPop,15,FALSE))</f>
        <v>0.06</v>
      </c>
    </row>
    <row r="627">
      <c r="A627" s="3">
        <f>VLOOKUP(Life_expectancy.csv!A643,Base!$A$2:$B$235,2,FALSE)</f>
        <v>130</v>
      </c>
      <c r="B627" s="4">
        <v>2015.0</v>
      </c>
      <c r="C627" s="4">
        <f>VLOOKUP(VLOOKUP(A627,tabWorldPop,3,FALSE),Base!$D$2:$E$8,2,FALSE)</f>
        <v>2</v>
      </c>
      <c r="D627" s="4" t="s">
        <v>314</v>
      </c>
      <c r="E627" s="4">
        <v>0.0</v>
      </c>
      <c r="F627" s="10"/>
      <c r="G627" s="4" t="s">
        <v>1431</v>
      </c>
      <c r="H627" s="4">
        <v>42364.0</v>
      </c>
      <c r="I627" s="5">
        <v>45731.0</v>
      </c>
      <c r="J627" s="6">
        <f>IF(OR(B627=2000, B627=2010, B627=2015),VLOOKUP(A627,tabWorldPop,IF(B627=2000,8,IF(B627=2010,7,6)),FALSE),"")</f>
        <v>4254815</v>
      </c>
      <c r="K627" s="6">
        <f>IF(J627="","", VLOOKUP(A627,tabWorldPop,12,FALSE))</f>
        <v>56594</v>
      </c>
      <c r="L627" s="6" t="str">
        <f>IF(K627="","",VLOOKUP(A627,tabWorldPop,13,FALSE))</f>
        <v>71.2153</v>
      </c>
      <c r="M627" s="6" t="str">
        <f>IF(K627="","",VLOOKUP(A627,tabWorldPop,14,FALSE))</f>
        <v>0.9927</v>
      </c>
      <c r="N627" s="6" t="str">
        <f>IF(K627="","",VLOOKUP(A627,tabWorldPop,15,FALSE))</f>
        <v>0.05</v>
      </c>
    </row>
    <row r="628">
      <c r="A628" s="3">
        <f>VLOOKUP(Life_expectancy.csv!A644,Base!$A$2:$B$235,2,FALSE)</f>
        <v>130</v>
      </c>
      <c r="B628" s="4">
        <v>2014.0</v>
      </c>
      <c r="C628" s="4">
        <f>VLOOKUP(VLOOKUP(A628,tabWorldPop,3,FALSE),Base!$D$2:$E$8,2,FALSE)</f>
        <v>2</v>
      </c>
      <c r="D628" s="4" t="s">
        <v>314</v>
      </c>
      <c r="E628" s="4" t="s">
        <v>1432</v>
      </c>
      <c r="F628" s="5">
        <v>45876.0</v>
      </c>
      <c r="G628" s="4" t="s">
        <v>1433</v>
      </c>
      <c r="H628" s="4">
        <v>4238389.0</v>
      </c>
      <c r="I628" s="5">
        <v>45672.0</v>
      </c>
      <c r="J628" s="6" t="str">
        <f>IF(OR(B628=2000, B628=2010, B628=2015),VLOOKUP(A628,tabWorldPop,IF(B628=2000,8,IF(B628=2010,7,6)),FALSE),"")</f>
        <v/>
      </c>
      <c r="K628" s="6" t="str">
        <f>IF(J628="","", VLOOKUP(A628,tabWorldPop,12,FALSE))</f>
        <v/>
      </c>
      <c r="L628" s="6" t="str">
        <f>IF(K628="","",VLOOKUP(A628,tabWorldPop,13,FALSE))</f>
        <v/>
      </c>
      <c r="M628" s="6" t="str">
        <f>IF(K628="","",VLOOKUP(A628,tabWorldPop,14,FALSE))</f>
        <v/>
      </c>
      <c r="N628" s="6" t="str">
        <f>IF(K628="","",VLOOKUP(A628,tabWorldPop,15,FALSE))</f>
        <v/>
      </c>
    </row>
    <row r="629">
      <c r="A629" s="3">
        <f>VLOOKUP(Life_expectancy.csv!A645,Base!$A$2:$B$235,2,FALSE)</f>
        <v>130</v>
      </c>
      <c r="B629" s="4">
        <v>2013.0</v>
      </c>
      <c r="C629" s="4">
        <f>VLOOKUP(VLOOKUP(A629,tabWorldPop,3,FALSE),Base!$D$2:$E$8,2,FALSE)</f>
        <v>2</v>
      </c>
      <c r="D629" s="4" t="s">
        <v>314</v>
      </c>
      <c r="E629" s="4" t="s">
        <v>1434</v>
      </c>
      <c r="F629" s="4" t="s">
        <v>1435</v>
      </c>
      <c r="G629" s="4" t="s">
        <v>1436</v>
      </c>
      <c r="H629" s="4">
        <v>4255689.0</v>
      </c>
      <c r="I629" s="5">
        <v>45914.0</v>
      </c>
      <c r="J629" s="6" t="str">
        <f>IF(OR(B629=2000, B629=2010, B629=2015),VLOOKUP(A629,tabWorldPop,IF(B629=2000,8,IF(B629=2010,7,6)),FALSE),"")</f>
        <v/>
      </c>
      <c r="K629" s="6" t="str">
        <f>IF(J629="","", VLOOKUP(A629,tabWorldPop,12,FALSE))</f>
        <v/>
      </c>
      <c r="L629" s="6" t="str">
        <f>IF(K629="","",VLOOKUP(A629,tabWorldPop,13,FALSE))</f>
        <v/>
      </c>
      <c r="M629" s="6" t="str">
        <f>IF(K629="","",VLOOKUP(A629,tabWorldPop,14,FALSE))</f>
        <v/>
      </c>
      <c r="N629" s="6" t="str">
        <f>IF(K629="","",VLOOKUP(A629,tabWorldPop,15,FALSE))</f>
        <v/>
      </c>
    </row>
    <row r="630">
      <c r="A630" s="3">
        <f>VLOOKUP(Life_expectancy.csv!A646,Base!$A$2:$B$235,2,FALSE)</f>
        <v>130</v>
      </c>
      <c r="B630" s="4">
        <v>2012.0</v>
      </c>
      <c r="C630" s="4">
        <f>VLOOKUP(VLOOKUP(A630,tabWorldPop,3,FALSE),Base!$D$2:$E$8,2,FALSE)</f>
        <v>2</v>
      </c>
      <c r="D630" s="4" t="s">
        <v>314</v>
      </c>
      <c r="E630" s="4" t="s">
        <v>1437</v>
      </c>
      <c r="F630" s="5">
        <v>45876.0</v>
      </c>
      <c r="G630" s="4" t="s">
        <v>1438</v>
      </c>
      <c r="H630" s="4">
        <v>4267558.0</v>
      </c>
      <c r="I630" s="5">
        <v>45822.0</v>
      </c>
      <c r="J630" s="6" t="str">
        <f>IF(OR(B630=2000, B630=2010, B630=2015),VLOOKUP(A630,tabWorldPop,IF(B630=2000,8,IF(B630=2010,7,6)),FALSE),"")</f>
        <v/>
      </c>
      <c r="K630" s="6" t="str">
        <f>IF(J630="","", VLOOKUP(A630,tabWorldPop,12,FALSE))</f>
        <v/>
      </c>
      <c r="L630" s="6" t="str">
        <f>IF(K630="","",VLOOKUP(A630,tabWorldPop,13,FALSE))</f>
        <v/>
      </c>
      <c r="M630" s="6" t="str">
        <f>IF(K630="","",VLOOKUP(A630,tabWorldPop,14,FALSE))</f>
        <v/>
      </c>
      <c r="N630" s="6" t="str">
        <f>IF(K630="","",VLOOKUP(A630,tabWorldPop,15,FALSE))</f>
        <v/>
      </c>
    </row>
    <row r="631">
      <c r="A631" s="3">
        <f>VLOOKUP(Life_expectancy.csv!A647,Base!$A$2:$B$235,2,FALSE)</f>
        <v>130</v>
      </c>
      <c r="B631" s="4">
        <v>2011.0</v>
      </c>
      <c r="C631" s="4">
        <f>VLOOKUP(VLOOKUP(A631,tabWorldPop,3,FALSE),Base!$D$2:$E$8,2,FALSE)</f>
        <v>2</v>
      </c>
      <c r="D631" s="4" t="s">
        <v>314</v>
      </c>
      <c r="E631" s="4" t="s">
        <v>1439</v>
      </c>
      <c r="F631" s="5">
        <v>45876.0</v>
      </c>
      <c r="G631" s="4" t="s">
        <v>1440</v>
      </c>
      <c r="H631" s="4">
        <v>428622.0</v>
      </c>
      <c r="I631" s="5">
        <v>45791.0</v>
      </c>
      <c r="J631" s="6" t="str">
        <f>IF(OR(B631=2000, B631=2010, B631=2015),VLOOKUP(A631,tabWorldPop,IF(B631=2000,8,IF(B631=2010,7,6)),FALSE),"")</f>
        <v/>
      </c>
      <c r="K631" s="6" t="str">
        <f>IF(J631="","", VLOOKUP(A631,tabWorldPop,12,FALSE))</f>
        <v/>
      </c>
      <c r="L631" s="6" t="str">
        <f>IF(K631="","",VLOOKUP(A631,tabWorldPop,13,FALSE))</f>
        <v/>
      </c>
      <c r="M631" s="6" t="str">
        <f>IF(K631="","",VLOOKUP(A631,tabWorldPop,14,FALSE))</f>
        <v/>
      </c>
      <c r="N631" s="6" t="str">
        <f>IF(K631="","",VLOOKUP(A631,tabWorldPop,15,FALSE))</f>
        <v/>
      </c>
    </row>
    <row r="632">
      <c r="A632" s="3">
        <f>VLOOKUP(Life_expectancy.csv!A648,Base!$A$2:$B$235,2,FALSE)</f>
        <v>130</v>
      </c>
      <c r="B632" s="4">
        <v>2010.0</v>
      </c>
      <c r="C632" s="4">
        <f>VLOOKUP(VLOOKUP(A632,tabWorldPop,3,FALSE),Base!$D$2:$E$8,2,FALSE)</f>
        <v>2</v>
      </c>
      <c r="D632" s="4" t="s">
        <v>314</v>
      </c>
      <c r="E632" s="4" t="s">
        <v>1441</v>
      </c>
      <c r="F632" s="4" t="s">
        <v>1442</v>
      </c>
      <c r="G632" s="4" t="s">
        <v>1443</v>
      </c>
      <c r="H632" s="4">
        <v>4417781.0</v>
      </c>
      <c r="I632" s="5">
        <v>45702.0</v>
      </c>
      <c r="J632" s="6">
        <f>IF(OR(B632=2000, B632=2010, B632=2015),VLOOKUP(A632,tabWorldPop,IF(B632=2000,8,IF(B632=2010,7,6)),FALSE),"")</f>
        <v>4368682</v>
      </c>
      <c r="K632" s="6">
        <f>IF(J632="","", VLOOKUP(A632,tabWorldPop,12,FALSE))</f>
        <v>56594</v>
      </c>
      <c r="L632" s="6" t="str">
        <f>IF(K632="","",VLOOKUP(A632,tabWorldPop,13,FALSE))</f>
        <v>71.2153</v>
      </c>
      <c r="M632" s="6" t="str">
        <f>IF(K632="","",VLOOKUP(A632,tabWorldPop,14,FALSE))</f>
        <v>0.9927</v>
      </c>
      <c r="N632" s="6" t="str">
        <f>IF(K632="","",VLOOKUP(A632,tabWorldPop,15,FALSE))</f>
        <v>0.05</v>
      </c>
    </row>
    <row r="633">
      <c r="A633" s="3">
        <f>VLOOKUP(Life_expectancy.csv!A649,Base!$A$2:$B$235,2,FALSE)</f>
        <v>130</v>
      </c>
      <c r="B633" s="4">
        <v>2009.0</v>
      </c>
      <c r="C633" s="4">
        <f>VLOOKUP(VLOOKUP(A633,tabWorldPop,3,FALSE),Base!$D$2:$E$8,2,FALSE)</f>
        <v>2</v>
      </c>
      <c r="D633" s="4" t="s">
        <v>314</v>
      </c>
      <c r="E633" s="4" t="s">
        <v>1444</v>
      </c>
      <c r="F633" s="4" t="s">
        <v>18</v>
      </c>
      <c r="G633" s="4" t="s">
        <v>1445</v>
      </c>
      <c r="H633" s="4">
        <v>442978.0</v>
      </c>
      <c r="I633" s="5">
        <v>45702.0</v>
      </c>
      <c r="J633" s="6" t="str">
        <f>IF(OR(B633=2000, B633=2010, B633=2015),VLOOKUP(A633,tabWorldPop,IF(B633=2000,8,IF(B633=2010,7,6)),FALSE),"")</f>
        <v/>
      </c>
      <c r="K633" s="6" t="str">
        <f>IF(J633="","", VLOOKUP(A633,tabWorldPop,12,FALSE))</f>
        <v/>
      </c>
      <c r="L633" s="6" t="str">
        <f>IF(K633="","",VLOOKUP(A633,tabWorldPop,13,FALSE))</f>
        <v/>
      </c>
      <c r="M633" s="6" t="str">
        <f>IF(K633="","",VLOOKUP(A633,tabWorldPop,14,FALSE))</f>
        <v/>
      </c>
      <c r="N633" s="6" t="str">
        <f>IF(K633="","",VLOOKUP(A633,tabWorldPop,15,FALSE))</f>
        <v/>
      </c>
    </row>
    <row r="634">
      <c r="A634" s="3">
        <f>VLOOKUP(Life_expectancy.csv!A650,Base!$A$2:$B$235,2,FALSE)</f>
        <v>130</v>
      </c>
      <c r="B634" s="4">
        <v>2008.0</v>
      </c>
      <c r="C634" s="4">
        <f>VLOOKUP(VLOOKUP(A634,tabWorldPop,3,FALSE),Base!$D$2:$E$8,2,FALSE)</f>
        <v>2</v>
      </c>
      <c r="D634" s="4" t="s">
        <v>314</v>
      </c>
      <c r="E634" s="4" t="s">
        <v>1446</v>
      </c>
      <c r="F634" s="5">
        <v>45845.0</v>
      </c>
      <c r="G634" s="4" t="s">
        <v>1447</v>
      </c>
      <c r="H634" s="4">
        <v>443458.0</v>
      </c>
      <c r="I634" s="5">
        <v>45730.0</v>
      </c>
      <c r="J634" s="6" t="str">
        <f>IF(OR(B634=2000, B634=2010, B634=2015),VLOOKUP(A634,tabWorldPop,IF(B634=2000,8,IF(B634=2010,7,6)),FALSE),"")</f>
        <v/>
      </c>
      <c r="K634" s="6" t="str">
        <f>IF(J634="","", VLOOKUP(A634,tabWorldPop,12,FALSE))</f>
        <v/>
      </c>
      <c r="L634" s="6" t="str">
        <f>IF(K634="","",VLOOKUP(A634,tabWorldPop,13,FALSE))</f>
        <v/>
      </c>
      <c r="M634" s="6" t="str">
        <f>IF(K634="","",VLOOKUP(A634,tabWorldPop,14,FALSE))</f>
        <v/>
      </c>
      <c r="N634" s="6" t="str">
        <f>IF(K634="","",VLOOKUP(A634,tabWorldPop,15,FALSE))</f>
        <v/>
      </c>
    </row>
    <row r="635">
      <c r="A635" s="3">
        <f>VLOOKUP(Life_expectancy.csv!A651,Base!$A$2:$B$235,2,FALSE)</f>
        <v>130</v>
      </c>
      <c r="B635" s="4">
        <v>2007.0</v>
      </c>
      <c r="C635" s="4">
        <f>VLOOKUP(VLOOKUP(A635,tabWorldPop,3,FALSE),Base!$D$2:$E$8,2,FALSE)</f>
        <v>2</v>
      </c>
      <c r="D635" s="4" t="s">
        <v>314</v>
      </c>
      <c r="E635" s="4" t="s">
        <v>1448</v>
      </c>
      <c r="F635" s="4" t="s">
        <v>435</v>
      </c>
      <c r="G635" s="4" t="s">
        <v>1449</v>
      </c>
      <c r="H635" s="4">
        <v>4436.0</v>
      </c>
      <c r="I635" s="5">
        <v>45730.0</v>
      </c>
      <c r="J635" s="6" t="str">
        <f>IF(OR(B635=2000, B635=2010, B635=2015),VLOOKUP(A635,tabWorldPop,IF(B635=2000,8,IF(B635=2010,7,6)),FALSE),"")</f>
        <v/>
      </c>
      <c r="K635" s="6" t="str">
        <f>IF(J635="","", VLOOKUP(A635,tabWorldPop,12,FALSE))</f>
        <v/>
      </c>
      <c r="L635" s="6" t="str">
        <f>IF(K635="","",VLOOKUP(A635,tabWorldPop,13,FALSE))</f>
        <v/>
      </c>
      <c r="M635" s="6" t="str">
        <f>IF(K635="","",VLOOKUP(A635,tabWorldPop,14,FALSE))</f>
        <v/>
      </c>
      <c r="N635" s="6" t="str">
        <f>IF(K635="","",VLOOKUP(A635,tabWorldPop,15,FALSE))</f>
        <v/>
      </c>
    </row>
    <row r="636">
      <c r="A636" s="3">
        <f>VLOOKUP(Life_expectancy.csv!A652,Base!$A$2:$B$235,2,FALSE)</f>
        <v>130</v>
      </c>
      <c r="B636" s="4">
        <v>2006.0</v>
      </c>
      <c r="C636" s="4">
        <f>VLOOKUP(VLOOKUP(A636,tabWorldPop,3,FALSE),Base!$D$2:$E$8,2,FALSE)</f>
        <v>2</v>
      </c>
      <c r="D636" s="4" t="s">
        <v>314</v>
      </c>
      <c r="E636" s="4" t="s">
        <v>1450</v>
      </c>
      <c r="F636" s="4" t="s">
        <v>1451</v>
      </c>
      <c r="G636" s="4" t="s">
        <v>1452</v>
      </c>
      <c r="H636" s="4">
        <v>444.0</v>
      </c>
      <c r="I636" s="5">
        <v>45913.0</v>
      </c>
      <c r="J636" s="6" t="str">
        <f>IF(OR(B636=2000, B636=2010, B636=2015),VLOOKUP(A636,tabWorldPop,IF(B636=2000,8,IF(B636=2010,7,6)),FALSE),"")</f>
        <v/>
      </c>
      <c r="K636" s="6" t="str">
        <f>IF(J636="","", VLOOKUP(A636,tabWorldPop,12,FALSE))</f>
        <v/>
      </c>
      <c r="L636" s="6" t="str">
        <f>IF(K636="","",VLOOKUP(A636,tabWorldPop,13,FALSE))</f>
        <v/>
      </c>
      <c r="M636" s="6" t="str">
        <f>IF(K636="","",VLOOKUP(A636,tabWorldPop,14,FALSE))</f>
        <v/>
      </c>
      <c r="N636" s="6" t="str">
        <f>IF(K636="","",VLOOKUP(A636,tabWorldPop,15,FALSE))</f>
        <v/>
      </c>
    </row>
    <row r="637">
      <c r="A637" s="3">
        <f>VLOOKUP(Life_expectancy.csv!A653,Base!$A$2:$B$235,2,FALSE)</f>
        <v>130</v>
      </c>
      <c r="B637" s="4">
        <v>2005.0</v>
      </c>
      <c r="C637" s="4">
        <f>VLOOKUP(VLOOKUP(A637,tabWorldPop,3,FALSE),Base!$D$2:$E$8,2,FALSE)</f>
        <v>2</v>
      </c>
      <c r="D637" s="4" t="s">
        <v>314</v>
      </c>
      <c r="E637" s="4" t="s">
        <v>1453</v>
      </c>
      <c r="F637" s="4" t="s">
        <v>589</v>
      </c>
      <c r="G637" s="4" t="s">
        <v>1454</v>
      </c>
      <c r="H637" s="4">
        <v>4442.0</v>
      </c>
      <c r="I637" s="5">
        <v>45821.0</v>
      </c>
      <c r="J637" s="6" t="str">
        <f>IF(OR(B637=2000, B637=2010, B637=2015),VLOOKUP(A637,tabWorldPop,IF(B637=2000,8,IF(B637=2010,7,6)),FALSE),"")</f>
        <v/>
      </c>
      <c r="K637" s="6" t="str">
        <f>IF(J637="","", VLOOKUP(A637,tabWorldPop,12,FALSE))</f>
        <v/>
      </c>
      <c r="L637" s="6" t="str">
        <f>IF(K637="","",VLOOKUP(A637,tabWorldPop,13,FALSE))</f>
        <v/>
      </c>
      <c r="M637" s="6" t="str">
        <f>IF(K637="","",VLOOKUP(A637,tabWorldPop,14,FALSE))</f>
        <v/>
      </c>
      <c r="N637" s="6" t="str">
        <f>IF(K637="","",VLOOKUP(A637,tabWorldPop,15,FALSE))</f>
        <v/>
      </c>
    </row>
    <row r="638">
      <c r="A638" s="3">
        <f>VLOOKUP(Life_expectancy.csv!A654,Base!$A$2:$B$235,2,FALSE)</f>
        <v>130</v>
      </c>
      <c r="B638" s="4">
        <v>2004.0</v>
      </c>
      <c r="C638" s="4">
        <f>VLOOKUP(VLOOKUP(A638,tabWorldPop,3,FALSE),Base!$D$2:$E$8,2,FALSE)</f>
        <v>2</v>
      </c>
      <c r="D638" s="4" t="s">
        <v>314</v>
      </c>
      <c r="E638" s="4" t="s">
        <v>1455</v>
      </c>
      <c r="F638" s="4" t="s">
        <v>424</v>
      </c>
      <c r="G638" s="4" t="s">
        <v>1456</v>
      </c>
      <c r="H638" s="4">
        <v>4439.0</v>
      </c>
      <c r="I638" s="5">
        <v>45729.0</v>
      </c>
      <c r="J638" s="6" t="str">
        <f>IF(OR(B638=2000, B638=2010, B638=2015),VLOOKUP(A638,tabWorldPop,IF(B638=2000,8,IF(B638=2010,7,6)),FALSE),"")</f>
        <v/>
      </c>
      <c r="K638" s="6" t="str">
        <f>IF(J638="","", VLOOKUP(A638,tabWorldPop,12,FALSE))</f>
        <v/>
      </c>
      <c r="L638" s="6" t="str">
        <f>IF(K638="","",VLOOKUP(A638,tabWorldPop,13,FALSE))</f>
        <v/>
      </c>
      <c r="M638" s="6" t="str">
        <f>IF(K638="","",VLOOKUP(A638,tabWorldPop,14,FALSE))</f>
        <v/>
      </c>
      <c r="N638" s="6" t="str">
        <f>IF(K638="","",VLOOKUP(A638,tabWorldPop,15,FALSE))</f>
        <v/>
      </c>
    </row>
    <row r="639">
      <c r="A639" s="3">
        <f>VLOOKUP(Life_expectancy.csv!A655,Base!$A$2:$B$235,2,FALSE)</f>
        <v>130</v>
      </c>
      <c r="B639" s="4">
        <v>2003.0</v>
      </c>
      <c r="C639" s="4">
        <f>VLOOKUP(VLOOKUP(A639,tabWorldPop,3,FALSE),Base!$D$2:$E$8,2,FALSE)</f>
        <v>2</v>
      </c>
      <c r="D639" s="4" t="s">
        <v>314</v>
      </c>
      <c r="E639" s="4" t="s">
        <v>1457</v>
      </c>
      <c r="F639" s="4" t="s">
        <v>1009</v>
      </c>
      <c r="G639" s="4" t="s">
        <v>1458</v>
      </c>
      <c r="H639" s="4">
        <v>444.0</v>
      </c>
      <c r="I639" s="5">
        <v>45912.0</v>
      </c>
      <c r="J639" s="6" t="str">
        <f>IF(OR(B639=2000, B639=2010, B639=2015),VLOOKUP(A639,tabWorldPop,IF(B639=2000,8,IF(B639=2010,7,6)),FALSE),"")</f>
        <v/>
      </c>
      <c r="K639" s="6" t="str">
        <f>IF(J639="","", VLOOKUP(A639,tabWorldPop,12,FALSE))</f>
        <v/>
      </c>
      <c r="L639" s="6" t="str">
        <f>IF(K639="","",VLOOKUP(A639,tabWorldPop,13,FALSE))</f>
        <v/>
      </c>
      <c r="M639" s="6" t="str">
        <f>IF(K639="","",VLOOKUP(A639,tabWorldPop,14,FALSE))</f>
        <v/>
      </c>
      <c r="N639" s="6" t="str">
        <f>IF(K639="","",VLOOKUP(A639,tabWorldPop,15,FALSE))</f>
        <v/>
      </c>
    </row>
    <row r="640">
      <c r="A640" s="3">
        <f>VLOOKUP(Life_expectancy.csv!A656,Base!$A$2:$B$235,2,FALSE)</f>
        <v>130</v>
      </c>
      <c r="B640" s="4">
        <v>2002.0</v>
      </c>
      <c r="C640" s="4">
        <f>VLOOKUP(VLOOKUP(A640,tabWorldPop,3,FALSE),Base!$D$2:$E$8,2,FALSE)</f>
        <v>2</v>
      </c>
      <c r="D640" s="4" t="s">
        <v>314</v>
      </c>
      <c r="E640" s="4" t="s">
        <v>1459</v>
      </c>
      <c r="F640" s="4" t="s">
        <v>1460</v>
      </c>
      <c r="G640" s="4" t="s">
        <v>1461</v>
      </c>
      <c r="H640" s="4">
        <v>444.0</v>
      </c>
      <c r="I640" s="5">
        <v>45820.0</v>
      </c>
      <c r="J640" s="6" t="str">
        <f>IF(OR(B640=2000, B640=2010, B640=2015),VLOOKUP(A640,tabWorldPop,IF(B640=2000,8,IF(B640=2010,7,6)),FALSE),"")</f>
        <v/>
      </c>
      <c r="K640" s="6" t="str">
        <f>IF(J640="","", VLOOKUP(A640,tabWorldPop,12,FALSE))</f>
        <v/>
      </c>
      <c r="L640" s="6" t="str">
        <f>IF(K640="","",VLOOKUP(A640,tabWorldPop,13,FALSE))</f>
        <v/>
      </c>
      <c r="M640" s="6" t="str">
        <f>IF(K640="","",VLOOKUP(A640,tabWorldPop,14,FALSE))</f>
        <v/>
      </c>
      <c r="N640" s="6" t="str">
        <f>IF(K640="","",VLOOKUP(A640,tabWorldPop,15,FALSE))</f>
        <v/>
      </c>
    </row>
    <row r="641">
      <c r="A641" s="3">
        <f>VLOOKUP(Life_expectancy.csv!A657,Base!$A$2:$B$235,2,FALSE)</f>
        <v>130</v>
      </c>
      <c r="B641" s="4">
        <v>2001.0</v>
      </c>
      <c r="C641" s="4">
        <f>VLOOKUP(VLOOKUP(A641,tabWorldPop,3,FALSE),Base!$D$2:$E$8,2,FALSE)</f>
        <v>2</v>
      </c>
      <c r="D641" s="4" t="s">
        <v>314</v>
      </c>
      <c r="E641" s="4" t="s">
        <v>1462</v>
      </c>
      <c r="F641" s="4" t="s">
        <v>811</v>
      </c>
      <c r="G641" s="4" t="s">
        <v>1463</v>
      </c>
      <c r="H641" s="4">
        <v>444.0</v>
      </c>
      <c r="I641" s="5">
        <v>45728.0</v>
      </c>
      <c r="J641" s="6" t="str">
        <f>IF(OR(B641=2000, B641=2010, B641=2015),VLOOKUP(A641,tabWorldPop,IF(B641=2000,8,IF(B641=2010,7,6)),FALSE),"")</f>
        <v/>
      </c>
      <c r="K641" s="6" t="str">
        <f>IF(J641="","", VLOOKUP(A641,tabWorldPop,12,FALSE))</f>
        <v/>
      </c>
      <c r="L641" s="6" t="str">
        <f>IF(K641="","",VLOOKUP(A641,tabWorldPop,13,FALSE))</f>
        <v/>
      </c>
      <c r="M641" s="6" t="str">
        <f>IF(K641="","",VLOOKUP(A641,tabWorldPop,14,FALSE))</f>
        <v/>
      </c>
      <c r="N641" s="6" t="str">
        <f>IF(K641="","",VLOOKUP(A641,tabWorldPop,15,FALSE))</f>
        <v/>
      </c>
    </row>
    <row r="642">
      <c r="A642" s="3">
        <f>VLOOKUP(Life_expectancy.csv!A658,Base!$A$2:$B$235,2,FALSE)</f>
        <v>130</v>
      </c>
      <c r="B642" s="4">
        <v>2000.0</v>
      </c>
      <c r="C642" s="4">
        <f>VLOOKUP(VLOOKUP(A642,tabWorldPop,3,FALSE),Base!$D$2:$E$8,2,FALSE)</f>
        <v>2</v>
      </c>
      <c r="D642" s="4" t="s">
        <v>314</v>
      </c>
      <c r="E642" s="4" t="s">
        <v>1464</v>
      </c>
      <c r="F642" s="4" t="s">
        <v>1465</v>
      </c>
      <c r="G642" s="4" t="s">
        <v>1466</v>
      </c>
      <c r="H642" s="4">
        <v>4426.0</v>
      </c>
      <c r="I642" s="5">
        <v>45700.0</v>
      </c>
      <c r="J642" s="6">
        <f>IF(OR(B642=2000, B642=2010, B642=2015),VLOOKUP(A642,tabWorldPop,IF(B642=2000,8,IF(B642=2010,7,6)),FALSE),"")</f>
        <v>4548434</v>
      </c>
      <c r="K642" s="6">
        <f>IF(J642="","", VLOOKUP(A642,tabWorldPop,12,FALSE))</f>
        <v>56594</v>
      </c>
      <c r="L642" s="6" t="str">
        <f>IF(K642="","",VLOOKUP(A642,tabWorldPop,13,FALSE))</f>
        <v>71.2153</v>
      </c>
      <c r="M642" s="6" t="str">
        <f>IF(K642="","",VLOOKUP(A642,tabWorldPop,14,FALSE))</f>
        <v>0.9927</v>
      </c>
      <c r="N642" s="6" t="str">
        <f>IF(K642="","",VLOOKUP(A642,tabWorldPop,15,FALSE))</f>
        <v>0.05</v>
      </c>
    </row>
    <row r="643">
      <c r="A643" s="3">
        <f>VLOOKUP(Life_expectancy.csv!A659,Base!$A$2:$B$235,2,FALSE)</f>
        <v>85</v>
      </c>
      <c r="B643" s="4">
        <v>2015.0</v>
      </c>
      <c r="C643" s="4">
        <f>VLOOKUP(VLOOKUP(A643,tabWorldPop,3,FALSE),Base!$D$2:$E$8,2,FALSE)</f>
        <v>6</v>
      </c>
      <c r="D643" s="4" t="s">
        <v>13</v>
      </c>
      <c r="E643" s="4">
        <v>0.0</v>
      </c>
      <c r="F643" s="10"/>
      <c r="G643" s="4" t="s">
        <v>1467</v>
      </c>
      <c r="H643" s="10"/>
      <c r="I643" s="5">
        <v>45913.0</v>
      </c>
      <c r="J643" s="6">
        <f>IF(OR(B643=2000, B643=2010, B643=2015),VLOOKUP(A643,tabWorldPop,IF(B643=2000,8,IF(B643=2010,7,6)),FALSE),"")</f>
        <v>11339894</v>
      </c>
      <c r="K643" s="6">
        <f>IF(J643="","", VLOOKUP(A643,tabWorldPop,12,FALSE))</f>
        <v>109884</v>
      </c>
      <c r="L643" s="6" t="str">
        <f>IF(K643="","",VLOOKUP(A643,tabWorldPop,13,FALSE))</f>
        <v>102.0366</v>
      </c>
      <c r="M643" s="6" t="str">
        <f>IF(K643="","",VLOOKUP(A643,tabWorldPop,14,FALSE))</f>
        <v>0.9961</v>
      </c>
      <c r="N643" s="6" t="str">
        <f>IF(K643="","",VLOOKUP(A643,tabWorldPop,15,FALSE))</f>
        <v>0.14</v>
      </c>
    </row>
    <row r="644">
      <c r="A644" s="3">
        <f>VLOOKUP(Life_expectancy.csv!A660,Base!$A$2:$B$235,2,FALSE)</f>
        <v>85</v>
      </c>
      <c r="B644" s="4">
        <v>2014.0</v>
      </c>
      <c r="C644" s="4">
        <f>VLOOKUP(VLOOKUP(A644,tabWorldPop,3,FALSE),Base!$D$2:$E$8,2,FALSE)</f>
        <v>6</v>
      </c>
      <c r="D644" s="4" t="s">
        <v>13</v>
      </c>
      <c r="E644" s="4" t="s">
        <v>1468</v>
      </c>
      <c r="F644" s="5">
        <v>45819.0</v>
      </c>
      <c r="G644" s="4" t="s">
        <v>1469</v>
      </c>
      <c r="H644" s="10"/>
      <c r="I644" s="4">
        <v>14.0</v>
      </c>
      <c r="J644" s="6" t="str">
        <f>IF(OR(B644=2000, B644=2010, B644=2015),VLOOKUP(A644,tabWorldPop,IF(B644=2000,8,IF(B644=2010,7,6)),FALSE),"")</f>
        <v/>
      </c>
      <c r="K644" s="6" t="str">
        <f>IF(J644="","", VLOOKUP(A644,tabWorldPop,12,FALSE))</f>
        <v/>
      </c>
      <c r="L644" s="6" t="str">
        <f>IF(K644="","",VLOOKUP(A644,tabWorldPop,13,FALSE))</f>
        <v/>
      </c>
      <c r="M644" s="6" t="str">
        <f>IF(K644="","",VLOOKUP(A644,tabWorldPop,14,FALSE))</f>
        <v/>
      </c>
      <c r="N644" s="6" t="str">
        <f>IF(K644="","",VLOOKUP(A644,tabWorldPop,15,FALSE))</f>
        <v/>
      </c>
    </row>
    <row r="645">
      <c r="A645" s="3">
        <f>VLOOKUP(Life_expectancy.csv!A661,Base!$A$2:$B$235,2,FALSE)</f>
        <v>85</v>
      </c>
      <c r="B645" s="4">
        <v>2013.0</v>
      </c>
      <c r="C645" s="4">
        <f>VLOOKUP(VLOOKUP(A645,tabWorldPop,3,FALSE),Base!$D$2:$E$8,2,FALSE)</f>
        <v>6</v>
      </c>
      <c r="D645" s="4" t="s">
        <v>13</v>
      </c>
      <c r="E645" s="4" t="s">
        <v>1470</v>
      </c>
      <c r="F645" s="4" t="s">
        <v>1471</v>
      </c>
      <c r="G645" s="4" t="s">
        <v>1472</v>
      </c>
      <c r="H645" s="10"/>
      <c r="I645" s="5">
        <v>45852.0</v>
      </c>
      <c r="J645" s="6" t="str">
        <f>IF(OR(B645=2000, B645=2010, B645=2015),VLOOKUP(A645,tabWorldPop,IF(B645=2000,8,IF(B645=2010,7,6)),FALSE),"")</f>
        <v/>
      </c>
      <c r="K645" s="6" t="str">
        <f>IF(J645="","", VLOOKUP(A645,tabWorldPop,12,FALSE))</f>
        <v/>
      </c>
      <c r="L645" s="6" t="str">
        <f>IF(K645="","",VLOOKUP(A645,tabWorldPop,13,FALSE))</f>
        <v/>
      </c>
      <c r="M645" s="6" t="str">
        <f>IF(K645="","",VLOOKUP(A645,tabWorldPop,14,FALSE))</f>
        <v/>
      </c>
      <c r="N645" s="6" t="str">
        <f>IF(K645="","",VLOOKUP(A645,tabWorldPop,15,FALSE))</f>
        <v/>
      </c>
    </row>
    <row r="646">
      <c r="A646" s="3">
        <f>VLOOKUP(Life_expectancy.csv!A662,Base!$A$2:$B$235,2,FALSE)</f>
        <v>85</v>
      </c>
      <c r="B646" s="4">
        <v>2012.0</v>
      </c>
      <c r="C646" s="4">
        <f>VLOOKUP(VLOOKUP(A646,tabWorldPop,3,FALSE),Base!$D$2:$E$8,2,FALSE)</f>
        <v>6</v>
      </c>
      <c r="D646" s="4" t="s">
        <v>13</v>
      </c>
      <c r="E646" s="4" t="s">
        <v>1473</v>
      </c>
      <c r="F646" s="4" t="s">
        <v>1474</v>
      </c>
      <c r="G646" s="4" t="s">
        <v>1475</v>
      </c>
      <c r="H646" s="10"/>
      <c r="I646" s="5">
        <v>45853.0</v>
      </c>
      <c r="J646" s="6" t="str">
        <f>IF(OR(B646=2000, B646=2010, B646=2015),VLOOKUP(A646,tabWorldPop,IF(B646=2000,8,IF(B646=2010,7,6)),FALSE),"")</f>
        <v/>
      </c>
      <c r="K646" s="6" t="str">
        <f>IF(J646="","", VLOOKUP(A646,tabWorldPop,12,FALSE))</f>
        <v/>
      </c>
      <c r="L646" s="6" t="str">
        <f>IF(K646="","",VLOOKUP(A646,tabWorldPop,13,FALSE))</f>
        <v/>
      </c>
      <c r="M646" s="6" t="str">
        <f>IF(K646="","",VLOOKUP(A646,tabWorldPop,14,FALSE))</f>
        <v/>
      </c>
      <c r="N646" s="6" t="str">
        <f>IF(K646="","",VLOOKUP(A646,tabWorldPop,15,FALSE))</f>
        <v/>
      </c>
    </row>
    <row r="647">
      <c r="A647" s="3">
        <f>VLOOKUP(Life_expectancy.csv!A663,Base!$A$2:$B$235,2,FALSE)</f>
        <v>85</v>
      </c>
      <c r="B647" s="4">
        <v>2011.0</v>
      </c>
      <c r="C647" s="4">
        <f>VLOOKUP(VLOOKUP(A647,tabWorldPop,3,FALSE),Base!$D$2:$E$8,2,FALSE)</f>
        <v>6</v>
      </c>
      <c r="D647" s="4" t="s">
        <v>13</v>
      </c>
      <c r="E647" s="4" t="s">
        <v>1476</v>
      </c>
      <c r="F647" s="5">
        <v>45809.0</v>
      </c>
      <c r="G647" s="4" t="s">
        <v>1477</v>
      </c>
      <c r="H647" s="10"/>
      <c r="I647" s="5">
        <v>45793.0</v>
      </c>
      <c r="J647" s="6" t="str">
        <f>IF(OR(B647=2000, B647=2010, B647=2015),VLOOKUP(A647,tabWorldPop,IF(B647=2000,8,IF(B647=2010,7,6)),FALSE),"")</f>
        <v/>
      </c>
      <c r="K647" s="6" t="str">
        <f>IF(J647="","", VLOOKUP(A647,tabWorldPop,12,FALSE))</f>
        <v/>
      </c>
      <c r="L647" s="6" t="str">
        <f>IF(K647="","",VLOOKUP(A647,tabWorldPop,13,FALSE))</f>
        <v/>
      </c>
      <c r="M647" s="6" t="str">
        <f>IF(K647="","",VLOOKUP(A647,tabWorldPop,14,FALSE))</f>
        <v/>
      </c>
      <c r="N647" s="6" t="str">
        <f>IF(K647="","",VLOOKUP(A647,tabWorldPop,15,FALSE))</f>
        <v/>
      </c>
    </row>
    <row r="648">
      <c r="A648" s="3">
        <f>VLOOKUP(Life_expectancy.csv!A664,Base!$A$2:$B$235,2,FALSE)</f>
        <v>85</v>
      </c>
      <c r="B648" s="4">
        <v>2010.0</v>
      </c>
      <c r="C648" s="4">
        <f>VLOOKUP(VLOOKUP(A648,tabWorldPop,3,FALSE),Base!$D$2:$E$8,2,FALSE)</f>
        <v>6</v>
      </c>
      <c r="D648" s="4" t="s">
        <v>13</v>
      </c>
      <c r="E648" s="4" t="s">
        <v>1478</v>
      </c>
      <c r="F648" s="4" t="s">
        <v>1479</v>
      </c>
      <c r="G648" s="4" t="s">
        <v>1480</v>
      </c>
      <c r="H648" s="10"/>
      <c r="I648" s="5">
        <v>45825.0</v>
      </c>
      <c r="J648" s="6">
        <f>IF(OR(B648=2000, B648=2010, B648=2015),VLOOKUP(A648,tabWorldPop,IF(B648=2000,8,IF(B648=2010,7,6)),FALSE),"")</f>
        <v>11290417</v>
      </c>
      <c r="K648" s="6">
        <f>IF(J648="","", VLOOKUP(A648,tabWorldPop,12,FALSE))</f>
        <v>109884</v>
      </c>
      <c r="L648" s="6" t="str">
        <f>IF(K648="","",VLOOKUP(A648,tabWorldPop,13,FALSE))</f>
        <v>102.0366</v>
      </c>
      <c r="M648" s="6" t="str">
        <f>IF(K648="","",VLOOKUP(A648,tabWorldPop,14,FALSE))</f>
        <v>0.9961</v>
      </c>
      <c r="N648" s="6" t="str">
        <f>IF(K648="","",VLOOKUP(A648,tabWorldPop,15,FALSE))</f>
        <v>0.14</v>
      </c>
    </row>
    <row r="649">
      <c r="A649" s="3">
        <f>VLOOKUP(Life_expectancy.csv!A665,Base!$A$2:$B$235,2,FALSE)</f>
        <v>85</v>
      </c>
      <c r="B649" s="4">
        <v>2009.0</v>
      </c>
      <c r="C649" s="4">
        <f>VLOOKUP(VLOOKUP(A649,tabWorldPop,3,FALSE),Base!$D$2:$E$8,2,FALSE)</f>
        <v>6</v>
      </c>
      <c r="D649" s="4" t="s">
        <v>13</v>
      </c>
      <c r="E649" s="4" t="s">
        <v>1481</v>
      </c>
      <c r="F649" s="4" t="s">
        <v>1482</v>
      </c>
      <c r="G649" s="4" t="s">
        <v>1483</v>
      </c>
      <c r="H649" s="10"/>
      <c r="I649" s="5">
        <v>45855.0</v>
      </c>
      <c r="J649" s="6" t="str">
        <f>IF(OR(B649=2000, B649=2010, B649=2015),VLOOKUP(A649,tabWorldPop,IF(B649=2000,8,IF(B649=2010,7,6)),FALSE),"")</f>
        <v/>
      </c>
      <c r="K649" s="6" t="str">
        <f>IF(J649="","", VLOOKUP(A649,tabWorldPop,12,FALSE))</f>
        <v/>
      </c>
      <c r="L649" s="6" t="str">
        <f>IF(K649="","",VLOOKUP(A649,tabWorldPop,13,FALSE))</f>
        <v/>
      </c>
      <c r="M649" s="6" t="str">
        <f>IF(K649="","",VLOOKUP(A649,tabWorldPop,14,FALSE))</f>
        <v/>
      </c>
      <c r="N649" s="6" t="str">
        <f>IF(K649="","",VLOOKUP(A649,tabWorldPop,15,FALSE))</f>
        <v/>
      </c>
    </row>
    <row r="650">
      <c r="A650" s="3">
        <f>VLOOKUP(Life_expectancy.csv!A666,Base!$A$2:$B$235,2,FALSE)</f>
        <v>85</v>
      </c>
      <c r="B650" s="4">
        <v>2008.0</v>
      </c>
      <c r="C650" s="4">
        <f>VLOOKUP(VLOOKUP(A650,tabWorldPop,3,FALSE),Base!$D$2:$E$8,2,FALSE)</f>
        <v>6</v>
      </c>
      <c r="D650" s="4" t="s">
        <v>13</v>
      </c>
      <c r="E650" s="4" t="s">
        <v>1484</v>
      </c>
      <c r="F650" s="4" t="s">
        <v>1485</v>
      </c>
      <c r="G650" s="4" t="s">
        <v>1486</v>
      </c>
      <c r="H650" s="10"/>
      <c r="I650" s="5">
        <v>45674.0</v>
      </c>
      <c r="J650" s="6" t="str">
        <f>IF(OR(B650=2000, B650=2010, B650=2015),VLOOKUP(A650,tabWorldPop,IF(B650=2000,8,IF(B650=2010,7,6)),FALSE),"")</f>
        <v/>
      </c>
      <c r="K650" s="6" t="str">
        <f>IF(J650="","", VLOOKUP(A650,tabWorldPop,12,FALSE))</f>
        <v/>
      </c>
      <c r="L650" s="6" t="str">
        <f>IF(K650="","",VLOOKUP(A650,tabWorldPop,13,FALSE))</f>
        <v/>
      </c>
      <c r="M650" s="6" t="str">
        <f>IF(K650="","",VLOOKUP(A650,tabWorldPop,14,FALSE))</f>
        <v/>
      </c>
      <c r="N650" s="6" t="str">
        <f>IF(K650="","",VLOOKUP(A650,tabWorldPop,15,FALSE))</f>
        <v/>
      </c>
    </row>
    <row r="651">
      <c r="A651" s="3">
        <f>VLOOKUP(Life_expectancy.csv!A667,Base!$A$2:$B$235,2,FALSE)</f>
        <v>85</v>
      </c>
      <c r="B651" s="4">
        <v>2007.0</v>
      </c>
      <c r="C651" s="4">
        <f>VLOOKUP(VLOOKUP(A651,tabWorldPop,3,FALSE),Base!$D$2:$E$8,2,FALSE)</f>
        <v>6</v>
      </c>
      <c r="D651" s="4" t="s">
        <v>13</v>
      </c>
      <c r="E651" s="4" t="s">
        <v>1487</v>
      </c>
      <c r="F651" s="4" t="s">
        <v>616</v>
      </c>
      <c r="G651" s="4" t="s">
        <v>1488</v>
      </c>
      <c r="H651" s="10"/>
      <c r="I651" s="4">
        <v>16.0</v>
      </c>
      <c r="J651" s="6" t="str">
        <f>IF(OR(B651=2000, B651=2010, B651=2015),VLOOKUP(A651,tabWorldPop,IF(B651=2000,8,IF(B651=2010,7,6)),FALSE),"")</f>
        <v/>
      </c>
      <c r="K651" s="6" t="str">
        <f>IF(J651="","", VLOOKUP(A651,tabWorldPop,12,FALSE))</f>
        <v/>
      </c>
      <c r="L651" s="6" t="str">
        <f>IF(K651="","",VLOOKUP(A651,tabWorldPop,13,FALSE))</f>
        <v/>
      </c>
      <c r="M651" s="6" t="str">
        <f>IF(K651="","",VLOOKUP(A651,tabWorldPop,14,FALSE))</f>
        <v/>
      </c>
      <c r="N651" s="6" t="str">
        <f>IF(K651="","",VLOOKUP(A651,tabWorldPop,15,FALSE))</f>
        <v/>
      </c>
    </row>
    <row r="652">
      <c r="A652" s="3">
        <f>VLOOKUP(Life_expectancy.csv!A668,Base!$A$2:$B$235,2,FALSE)</f>
        <v>85</v>
      </c>
      <c r="B652" s="4">
        <v>2006.0</v>
      </c>
      <c r="C652" s="4">
        <f>VLOOKUP(VLOOKUP(A652,tabWorldPop,3,FALSE),Base!$D$2:$E$8,2,FALSE)</f>
        <v>6</v>
      </c>
      <c r="D652" s="4" t="s">
        <v>13</v>
      </c>
      <c r="E652" s="4" t="s">
        <v>1489</v>
      </c>
      <c r="F652" s="4" t="s">
        <v>1490</v>
      </c>
      <c r="G652" s="4" t="s">
        <v>1491</v>
      </c>
      <c r="H652" s="10"/>
      <c r="I652" s="5">
        <v>45852.0</v>
      </c>
      <c r="J652" s="6" t="str">
        <f>IF(OR(B652=2000, B652=2010, B652=2015),VLOOKUP(A652,tabWorldPop,IF(B652=2000,8,IF(B652=2010,7,6)),FALSE),"")</f>
        <v/>
      </c>
      <c r="K652" s="6" t="str">
        <f>IF(J652="","", VLOOKUP(A652,tabWorldPop,12,FALSE))</f>
        <v/>
      </c>
      <c r="L652" s="6" t="str">
        <f>IF(K652="","",VLOOKUP(A652,tabWorldPop,13,FALSE))</f>
        <v/>
      </c>
      <c r="M652" s="6" t="str">
        <f>IF(K652="","",VLOOKUP(A652,tabWorldPop,14,FALSE))</f>
        <v/>
      </c>
      <c r="N652" s="6" t="str">
        <f>IF(K652="","",VLOOKUP(A652,tabWorldPop,15,FALSE))</f>
        <v/>
      </c>
    </row>
    <row r="653">
      <c r="A653" s="3">
        <f>VLOOKUP(Life_expectancy.csv!A669,Base!$A$2:$B$235,2,FALSE)</f>
        <v>85</v>
      </c>
      <c r="B653" s="4">
        <v>2005.0</v>
      </c>
      <c r="C653" s="4">
        <f>VLOOKUP(VLOOKUP(A653,tabWorldPop,3,FALSE),Base!$D$2:$E$8,2,FALSE)</f>
        <v>6</v>
      </c>
      <c r="D653" s="4" t="s">
        <v>13</v>
      </c>
      <c r="E653" s="4" t="s">
        <v>1492</v>
      </c>
      <c r="F653" s="4" t="s">
        <v>1493</v>
      </c>
      <c r="G653" s="4" t="s">
        <v>1494</v>
      </c>
      <c r="H653" s="10"/>
      <c r="I653" s="5">
        <v>45702.0</v>
      </c>
      <c r="J653" s="6" t="str">
        <f>IF(OR(B653=2000, B653=2010, B653=2015),VLOOKUP(A653,tabWorldPop,IF(B653=2000,8,IF(B653=2010,7,6)),FALSE),"")</f>
        <v/>
      </c>
      <c r="K653" s="6" t="str">
        <f>IF(J653="","", VLOOKUP(A653,tabWorldPop,12,FALSE))</f>
        <v/>
      </c>
      <c r="L653" s="6" t="str">
        <f>IF(K653="","",VLOOKUP(A653,tabWorldPop,13,FALSE))</f>
        <v/>
      </c>
      <c r="M653" s="6" t="str">
        <f>IF(K653="","",VLOOKUP(A653,tabWorldPop,14,FALSE))</f>
        <v/>
      </c>
      <c r="N653" s="6" t="str">
        <f>IF(K653="","",VLOOKUP(A653,tabWorldPop,15,FALSE))</f>
        <v/>
      </c>
    </row>
    <row r="654">
      <c r="A654" s="3">
        <f>VLOOKUP(Life_expectancy.csv!A670,Base!$A$2:$B$235,2,FALSE)</f>
        <v>85</v>
      </c>
      <c r="B654" s="4">
        <v>2004.0</v>
      </c>
      <c r="C654" s="4">
        <f>VLOOKUP(VLOOKUP(A654,tabWorldPop,3,FALSE),Base!$D$2:$E$8,2,FALSE)</f>
        <v>6</v>
      </c>
      <c r="D654" s="4" t="s">
        <v>13</v>
      </c>
      <c r="E654" s="4" t="s">
        <v>1495</v>
      </c>
      <c r="F654" s="4" t="s">
        <v>108</v>
      </c>
      <c r="G654" s="4" t="s">
        <v>1496</v>
      </c>
      <c r="H654" s="10"/>
      <c r="I654" s="5">
        <v>45701.0</v>
      </c>
      <c r="J654" s="6" t="str">
        <f>IF(OR(B654=2000, B654=2010, B654=2015),VLOOKUP(A654,tabWorldPop,IF(B654=2000,8,IF(B654=2010,7,6)),FALSE),"")</f>
        <v/>
      </c>
      <c r="K654" s="6" t="str">
        <f>IF(J654="","", VLOOKUP(A654,tabWorldPop,12,FALSE))</f>
        <v/>
      </c>
      <c r="L654" s="6" t="str">
        <f>IF(K654="","",VLOOKUP(A654,tabWorldPop,13,FALSE))</f>
        <v/>
      </c>
      <c r="M654" s="6" t="str">
        <f>IF(K654="","",VLOOKUP(A654,tabWorldPop,14,FALSE))</f>
        <v/>
      </c>
      <c r="N654" s="6" t="str">
        <f>IF(K654="","",VLOOKUP(A654,tabWorldPop,15,FALSE))</f>
        <v/>
      </c>
    </row>
    <row r="655">
      <c r="A655" s="3">
        <f>VLOOKUP(Life_expectancy.csv!A671,Base!$A$2:$B$235,2,FALSE)</f>
        <v>85</v>
      </c>
      <c r="B655" s="4">
        <v>2003.0</v>
      </c>
      <c r="C655" s="4">
        <f>VLOOKUP(VLOOKUP(A655,tabWorldPop,3,FALSE),Base!$D$2:$E$8,2,FALSE)</f>
        <v>6</v>
      </c>
      <c r="D655" s="4" t="s">
        <v>13</v>
      </c>
      <c r="E655" s="4" t="s">
        <v>1497</v>
      </c>
      <c r="F655" s="4" t="s">
        <v>772</v>
      </c>
      <c r="G655" s="4" t="s">
        <v>1498</v>
      </c>
      <c r="H655" s="10"/>
      <c r="I655" s="5">
        <v>45912.0</v>
      </c>
      <c r="J655" s="6" t="str">
        <f>IF(OR(B655=2000, B655=2010, B655=2015),VLOOKUP(A655,tabWorldPop,IF(B655=2000,8,IF(B655=2010,7,6)),FALSE),"")</f>
        <v/>
      </c>
      <c r="K655" s="6" t="str">
        <f>IF(J655="","", VLOOKUP(A655,tabWorldPop,12,FALSE))</f>
        <v/>
      </c>
      <c r="L655" s="6" t="str">
        <f>IF(K655="","",VLOOKUP(A655,tabWorldPop,13,FALSE))</f>
        <v/>
      </c>
      <c r="M655" s="6" t="str">
        <f>IF(K655="","",VLOOKUP(A655,tabWorldPop,14,FALSE))</f>
        <v/>
      </c>
      <c r="N655" s="6" t="str">
        <f>IF(K655="","",VLOOKUP(A655,tabWorldPop,15,FALSE))</f>
        <v/>
      </c>
    </row>
    <row r="656">
      <c r="A656" s="3">
        <f>VLOOKUP(Life_expectancy.csv!A672,Base!$A$2:$B$235,2,FALSE)</f>
        <v>85</v>
      </c>
      <c r="B656" s="4">
        <v>2002.0</v>
      </c>
      <c r="C656" s="4">
        <f>VLOOKUP(VLOOKUP(A656,tabWorldPop,3,FALSE),Base!$D$2:$E$8,2,FALSE)</f>
        <v>6</v>
      </c>
      <c r="D656" s="4" t="s">
        <v>13</v>
      </c>
      <c r="E656" s="4" t="s">
        <v>1499</v>
      </c>
      <c r="F656" s="5">
        <v>45783.0</v>
      </c>
      <c r="G656" s="4" t="s">
        <v>1500</v>
      </c>
      <c r="H656" s="10"/>
      <c r="I656" s="5">
        <v>45789.0</v>
      </c>
      <c r="J656" s="6" t="str">
        <f>IF(OR(B656=2000, B656=2010, B656=2015),VLOOKUP(A656,tabWorldPop,IF(B656=2000,8,IF(B656=2010,7,6)),FALSE),"")</f>
        <v/>
      </c>
      <c r="K656" s="6" t="str">
        <f>IF(J656="","", VLOOKUP(A656,tabWorldPop,12,FALSE))</f>
        <v/>
      </c>
      <c r="L656" s="6" t="str">
        <f>IF(K656="","",VLOOKUP(A656,tabWorldPop,13,FALSE))</f>
        <v/>
      </c>
      <c r="M656" s="6" t="str">
        <f>IF(K656="","",VLOOKUP(A656,tabWorldPop,14,FALSE))</f>
        <v/>
      </c>
      <c r="N656" s="6" t="str">
        <f>IF(K656="","",VLOOKUP(A656,tabWorldPop,15,FALSE))</f>
        <v/>
      </c>
    </row>
    <row r="657">
      <c r="A657" s="3">
        <f>VLOOKUP(Life_expectancy.csv!A673,Base!$A$2:$B$235,2,FALSE)</f>
        <v>85</v>
      </c>
      <c r="B657" s="4">
        <v>2001.0</v>
      </c>
      <c r="C657" s="4">
        <f>VLOOKUP(VLOOKUP(A657,tabWorldPop,3,FALSE),Base!$D$2:$E$8,2,FALSE)</f>
        <v>6</v>
      </c>
      <c r="D657" s="4" t="s">
        <v>13</v>
      </c>
      <c r="E657" s="4" t="s">
        <v>1501</v>
      </c>
      <c r="F657" s="4" t="s">
        <v>92</v>
      </c>
      <c r="G657" s="4" t="s">
        <v>1502</v>
      </c>
      <c r="H657" s="10"/>
      <c r="I657" s="5">
        <v>45728.0</v>
      </c>
      <c r="J657" s="6" t="str">
        <f>IF(OR(B657=2000, B657=2010, B657=2015),VLOOKUP(A657,tabWorldPop,IF(B657=2000,8,IF(B657=2010,7,6)),FALSE),"")</f>
        <v/>
      </c>
      <c r="K657" s="6" t="str">
        <f>IF(J657="","", VLOOKUP(A657,tabWorldPop,12,FALSE))</f>
        <v/>
      </c>
      <c r="L657" s="6" t="str">
        <f>IF(K657="","",VLOOKUP(A657,tabWorldPop,13,FALSE))</f>
        <v/>
      </c>
      <c r="M657" s="6" t="str">
        <f>IF(K657="","",VLOOKUP(A657,tabWorldPop,14,FALSE))</f>
        <v/>
      </c>
      <c r="N657" s="6" t="str">
        <f>IF(K657="","",VLOOKUP(A657,tabWorldPop,15,FALSE))</f>
        <v/>
      </c>
    </row>
    <row r="658">
      <c r="A658" s="3">
        <f>VLOOKUP(Life_expectancy.csv!A674,Base!$A$2:$B$235,2,FALSE)</f>
        <v>85</v>
      </c>
      <c r="B658" s="4">
        <v>2000.0</v>
      </c>
      <c r="C658" s="4">
        <f>VLOOKUP(VLOOKUP(A658,tabWorldPop,3,FALSE),Base!$D$2:$E$8,2,FALSE)</f>
        <v>6</v>
      </c>
      <c r="D658" s="4" t="s">
        <v>13</v>
      </c>
      <c r="E658" s="4" t="s">
        <v>1503</v>
      </c>
      <c r="F658" s="5">
        <v>45844.0</v>
      </c>
      <c r="G658" s="4" t="s">
        <v>1504</v>
      </c>
      <c r="H658" s="10"/>
      <c r="I658" s="5">
        <v>45669.0</v>
      </c>
      <c r="J658" s="6">
        <f>IF(OR(B658=2000, B658=2010, B658=2015),VLOOKUP(A658,tabWorldPop,IF(B658=2000,8,IF(B658=2010,7,6)),FALSE),"")</f>
        <v>11105791</v>
      </c>
      <c r="K658" s="6">
        <f>IF(J658="","", VLOOKUP(A658,tabWorldPop,12,FALSE))</f>
        <v>109884</v>
      </c>
      <c r="L658" s="6" t="str">
        <f>IF(K658="","",VLOOKUP(A658,tabWorldPop,13,FALSE))</f>
        <v>102.0366</v>
      </c>
      <c r="M658" s="6" t="str">
        <f>IF(K658="","",VLOOKUP(A658,tabWorldPop,14,FALSE))</f>
        <v>0.9961</v>
      </c>
      <c r="N658" s="6" t="str">
        <f>IF(K658="","",VLOOKUP(A658,tabWorldPop,15,FALSE))</f>
        <v>0.14</v>
      </c>
    </row>
    <row r="659">
      <c r="A659" s="3">
        <f>VLOOKUP(Life_expectancy.csv!A675,Base!$A$2:$B$235,2,FALSE)</f>
        <v>158</v>
      </c>
      <c r="B659" s="4">
        <v>2015.0</v>
      </c>
      <c r="C659" s="4">
        <f>VLOOKUP(VLOOKUP(A659,tabWorldPop,3,FALSE),Base!$D$2:$E$8,2,FALSE)</f>
        <v>2</v>
      </c>
      <c r="D659" s="4" t="s">
        <v>314</v>
      </c>
      <c r="E659" s="4">
        <v>0.0</v>
      </c>
      <c r="F659" s="10"/>
      <c r="G659" s="4" t="s">
        <v>1505</v>
      </c>
      <c r="H659" s="4">
        <v>116985.0</v>
      </c>
      <c r="I659" s="5">
        <v>45730.0</v>
      </c>
      <c r="J659" s="6">
        <f>IF(OR(B659=2000, B659=2010, B659=2015),VLOOKUP(A659,tabWorldPop,IF(B659=2000,8,IF(B659=2010,7,6)),FALSE),"")</f>
        <v>1187280</v>
      </c>
      <c r="K659" s="6">
        <f>IF(J659="","", VLOOKUP(A659,tabWorldPop,12,FALSE))</f>
        <v>9251</v>
      </c>
      <c r="L659" s="6" t="str">
        <f>IF(K659="","",VLOOKUP(A659,tabWorldPop,13,FALSE))</f>
        <v>135.2814</v>
      </c>
      <c r="M659" s="7">
        <f>IF(K659="","",VLOOKUP(A659,tabWorldPop,14,FALSE))</f>
        <v>21551</v>
      </c>
      <c r="N659" s="6" t="str">
        <f>IF(K659="","",VLOOKUP(A659,tabWorldPop,15,FALSE))</f>
        <v>0.02</v>
      </c>
    </row>
    <row r="660">
      <c r="A660" s="3">
        <f>VLOOKUP(Life_expectancy.csv!A676,Base!$A$2:$B$235,2,FALSE)</f>
        <v>158</v>
      </c>
      <c r="B660" s="4">
        <v>2014.0</v>
      </c>
      <c r="C660" s="4">
        <f>VLOOKUP(VLOOKUP(A660,tabWorldPop,3,FALSE),Base!$D$2:$E$8,2,FALSE)</f>
        <v>2</v>
      </c>
      <c r="D660" s="4" t="s">
        <v>314</v>
      </c>
      <c r="E660" s="4" t="s">
        <v>1506</v>
      </c>
      <c r="F660" s="4" t="s">
        <v>1507</v>
      </c>
      <c r="G660" s="4" t="s">
        <v>1508</v>
      </c>
      <c r="H660" s="4">
        <v>115239.0</v>
      </c>
      <c r="I660" s="4">
        <v>14.0</v>
      </c>
      <c r="J660" s="6" t="str">
        <f>IF(OR(B660=2000, B660=2010, B660=2015),VLOOKUP(A660,tabWorldPop,IF(B660=2000,8,IF(B660=2010,7,6)),FALSE),"")</f>
        <v/>
      </c>
      <c r="K660" s="6" t="str">
        <f>IF(J660="","", VLOOKUP(A660,tabWorldPop,12,FALSE))</f>
        <v/>
      </c>
      <c r="L660" s="6" t="str">
        <f>IF(K660="","",VLOOKUP(A660,tabWorldPop,13,FALSE))</f>
        <v/>
      </c>
      <c r="M660" s="6" t="str">
        <f>IF(K660="","",VLOOKUP(A660,tabWorldPop,14,FALSE))</f>
        <v/>
      </c>
      <c r="N660" s="6" t="str">
        <f>IF(K660="","",VLOOKUP(A660,tabWorldPop,15,FALSE))</f>
        <v/>
      </c>
    </row>
    <row r="661">
      <c r="A661" s="3">
        <f>VLOOKUP(Life_expectancy.csv!A677,Base!$A$2:$B$235,2,FALSE)</f>
        <v>158</v>
      </c>
      <c r="B661" s="4">
        <v>2013.0</v>
      </c>
      <c r="C661" s="4">
        <f>VLOOKUP(VLOOKUP(A661,tabWorldPop,3,FALSE),Base!$D$2:$E$8,2,FALSE)</f>
        <v>2</v>
      </c>
      <c r="D661" s="4" t="s">
        <v>314</v>
      </c>
      <c r="E661" s="4" t="s">
        <v>1509</v>
      </c>
      <c r="F661" s="4" t="s">
        <v>1510</v>
      </c>
      <c r="G661" s="4" t="s">
        <v>1511</v>
      </c>
      <c r="H661" s="4">
        <v>1143896.0</v>
      </c>
      <c r="I661" s="5">
        <v>45882.0</v>
      </c>
      <c r="J661" s="6" t="str">
        <f>IF(OR(B661=2000, B661=2010, B661=2015),VLOOKUP(A661,tabWorldPop,IF(B661=2000,8,IF(B661=2010,7,6)),FALSE),"")</f>
        <v/>
      </c>
      <c r="K661" s="6" t="str">
        <f>IF(J661="","", VLOOKUP(A661,tabWorldPop,12,FALSE))</f>
        <v/>
      </c>
      <c r="L661" s="6" t="str">
        <f>IF(K661="","",VLOOKUP(A661,tabWorldPop,13,FALSE))</f>
        <v/>
      </c>
      <c r="M661" s="6" t="str">
        <f>IF(K661="","",VLOOKUP(A661,tabWorldPop,14,FALSE))</f>
        <v/>
      </c>
      <c r="N661" s="6" t="str">
        <f>IF(K661="","",VLOOKUP(A661,tabWorldPop,15,FALSE))</f>
        <v/>
      </c>
    </row>
    <row r="662">
      <c r="A662" s="3">
        <f>VLOOKUP(Life_expectancy.csv!A678,Base!$A$2:$B$235,2,FALSE)</f>
        <v>158</v>
      </c>
      <c r="B662" s="4">
        <v>2012.0</v>
      </c>
      <c r="C662" s="4">
        <f>VLOOKUP(VLOOKUP(A662,tabWorldPop,3,FALSE),Base!$D$2:$E$8,2,FALSE)</f>
        <v>2</v>
      </c>
      <c r="D662" s="4" t="s">
        <v>314</v>
      </c>
      <c r="E662" s="4" t="s">
        <v>1512</v>
      </c>
      <c r="F662" s="4" t="s">
        <v>435</v>
      </c>
      <c r="G662" s="4" t="s">
        <v>1513</v>
      </c>
      <c r="H662" s="4">
        <v>113562.0</v>
      </c>
      <c r="I662" s="5">
        <v>45882.0</v>
      </c>
      <c r="J662" s="6" t="str">
        <f>IF(OR(B662=2000, B662=2010, B662=2015),VLOOKUP(A662,tabWorldPop,IF(B662=2000,8,IF(B662=2010,7,6)),FALSE),"")</f>
        <v/>
      </c>
      <c r="K662" s="6" t="str">
        <f>IF(J662="","", VLOOKUP(A662,tabWorldPop,12,FALSE))</f>
        <v/>
      </c>
      <c r="L662" s="6" t="str">
        <f>IF(K662="","",VLOOKUP(A662,tabWorldPop,13,FALSE))</f>
        <v/>
      </c>
      <c r="M662" s="6" t="str">
        <f>IF(K662="","",VLOOKUP(A662,tabWorldPop,14,FALSE))</f>
        <v/>
      </c>
      <c r="N662" s="6" t="str">
        <f>IF(K662="","",VLOOKUP(A662,tabWorldPop,15,FALSE))</f>
        <v/>
      </c>
    </row>
    <row r="663">
      <c r="A663" s="3">
        <f>VLOOKUP(Life_expectancy.csv!A679,Base!$A$2:$B$235,2,FALSE)</f>
        <v>158</v>
      </c>
      <c r="B663" s="4">
        <v>2011.0</v>
      </c>
      <c r="C663" s="4">
        <f>VLOOKUP(VLOOKUP(A663,tabWorldPop,3,FALSE),Base!$D$2:$E$8,2,FALSE)</f>
        <v>2</v>
      </c>
      <c r="D663" s="4" t="s">
        <v>314</v>
      </c>
      <c r="E663" s="4" t="s">
        <v>1514</v>
      </c>
      <c r="F663" s="4" t="s">
        <v>972</v>
      </c>
      <c r="G663" s="4" t="s">
        <v>1515</v>
      </c>
      <c r="H663" s="4">
        <v>1124835.0</v>
      </c>
      <c r="I663" s="5">
        <v>45882.0</v>
      </c>
      <c r="J663" s="6" t="str">
        <f>IF(OR(B663=2000, B663=2010, B663=2015),VLOOKUP(A663,tabWorldPop,IF(B663=2000,8,IF(B663=2010,7,6)),FALSE),"")</f>
        <v/>
      </c>
      <c r="K663" s="6" t="str">
        <f>IF(J663="","", VLOOKUP(A663,tabWorldPop,12,FALSE))</f>
        <v/>
      </c>
      <c r="L663" s="6" t="str">
        <f>IF(K663="","",VLOOKUP(A663,tabWorldPop,13,FALSE))</f>
        <v/>
      </c>
      <c r="M663" s="6" t="str">
        <f>IF(K663="","",VLOOKUP(A663,tabWorldPop,14,FALSE))</f>
        <v/>
      </c>
      <c r="N663" s="6" t="str">
        <f>IF(K663="","",VLOOKUP(A663,tabWorldPop,15,FALSE))</f>
        <v/>
      </c>
    </row>
    <row r="664">
      <c r="A664" s="3">
        <f>VLOOKUP(Life_expectancy.csv!A680,Base!$A$2:$B$235,2,FALSE)</f>
        <v>158</v>
      </c>
      <c r="B664" s="4">
        <v>2010.0</v>
      </c>
      <c r="C664" s="4">
        <f>VLOOKUP(VLOOKUP(A664,tabWorldPop,3,FALSE),Base!$D$2:$E$8,2,FALSE)</f>
        <v>2</v>
      </c>
      <c r="D664" s="4" t="s">
        <v>314</v>
      </c>
      <c r="E664" s="4" t="s">
        <v>1516</v>
      </c>
      <c r="F664" s="4" t="s">
        <v>929</v>
      </c>
      <c r="G664" s="4" t="s">
        <v>1517</v>
      </c>
      <c r="H664" s="4">
        <v>111267.0</v>
      </c>
      <c r="I664" s="5">
        <v>45822.0</v>
      </c>
      <c r="J664" s="6">
        <f>IF(OR(B664=2000, B664=2010, B664=2015),VLOOKUP(A664,tabWorldPop,IF(B664=2000,8,IF(B664=2010,7,6)),FALSE),"")</f>
        <v>1129686</v>
      </c>
      <c r="K664" s="6">
        <f>IF(J664="","", VLOOKUP(A664,tabWorldPop,12,FALSE))</f>
        <v>9251</v>
      </c>
      <c r="L664" s="6" t="str">
        <f>IF(K664="","",VLOOKUP(A664,tabWorldPop,13,FALSE))</f>
        <v>135.2814</v>
      </c>
      <c r="M664" s="7">
        <f>IF(K664="","",VLOOKUP(A664,tabWorldPop,14,FALSE))</f>
        <v>21551</v>
      </c>
      <c r="N664" s="6" t="str">
        <f>IF(K664="","",VLOOKUP(A664,tabWorldPop,15,FALSE))</f>
        <v>0.02</v>
      </c>
    </row>
    <row r="665">
      <c r="A665" s="3">
        <f>VLOOKUP(Life_expectancy.csv!A681,Base!$A$2:$B$235,2,FALSE)</f>
        <v>158</v>
      </c>
      <c r="B665" s="4">
        <v>2009.0</v>
      </c>
      <c r="C665" s="4">
        <f>VLOOKUP(VLOOKUP(A665,tabWorldPop,3,FALSE),Base!$D$2:$E$8,2,FALSE)</f>
        <v>2</v>
      </c>
      <c r="D665" s="4" t="s">
        <v>314</v>
      </c>
      <c r="E665" s="4" t="s">
        <v>1518</v>
      </c>
      <c r="F665" s="5">
        <v>45754.0</v>
      </c>
      <c r="G665" s="4" t="s">
        <v>1519</v>
      </c>
      <c r="H665" s="4">
        <v>19876.0</v>
      </c>
      <c r="I665" s="5">
        <v>45671.0</v>
      </c>
      <c r="J665" s="6" t="str">
        <f>IF(OR(B665=2000, B665=2010, B665=2015),VLOOKUP(A665,tabWorldPop,IF(B665=2000,8,IF(B665=2010,7,6)),FALSE),"")</f>
        <v/>
      </c>
      <c r="K665" s="6" t="str">
        <f>IF(J665="","", VLOOKUP(A665,tabWorldPop,12,FALSE))</f>
        <v/>
      </c>
      <c r="L665" s="6" t="str">
        <f>IF(K665="","",VLOOKUP(A665,tabWorldPop,13,FALSE))</f>
        <v/>
      </c>
      <c r="M665" s="6" t="str">
        <f>IF(K665="","",VLOOKUP(A665,tabWorldPop,14,FALSE))</f>
        <v/>
      </c>
      <c r="N665" s="6" t="str">
        <f>IF(K665="","",VLOOKUP(A665,tabWorldPop,15,FALSE))</f>
        <v/>
      </c>
    </row>
    <row r="666">
      <c r="A666" s="3">
        <f>VLOOKUP(Life_expectancy.csv!A682,Base!$A$2:$B$235,2,FALSE)</f>
        <v>158</v>
      </c>
      <c r="B666" s="4">
        <v>2008.0</v>
      </c>
      <c r="C666" s="4">
        <f>VLOOKUP(VLOOKUP(A666,tabWorldPop,3,FALSE),Base!$D$2:$E$8,2,FALSE)</f>
        <v>2</v>
      </c>
      <c r="D666" s="4" t="s">
        <v>314</v>
      </c>
      <c r="E666" s="4" t="s">
        <v>1520</v>
      </c>
      <c r="F666" s="4" t="s">
        <v>589</v>
      </c>
      <c r="G666" s="4" t="s">
        <v>1521</v>
      </c>
      <c r="H666" s="4">
        <v>181563.0</v>
      </c>
      <c r="I666" s="5">
        <v>45851.0</v>
      </c>
      <c r="J666" s="6" t="str">
        <f>IF(OR(B666=2000, B666=2010, B666=2015),VLOOKUP(A666,tabWorldPop,IF(B666=2000,8,IF(B666=2010,7,6)),FALSE),"")</f>
        <v/>
      </c>
      <c r="K666" s="6" t="str">
        <f>IF(J666="","", VLOOKUP(A666,tabWorldPop,12,FALSE))</f>
        <v/>
      </c>
      <c r="L666" s="6" t="str">
        <f>IF(K666="","",VLOOKUP(A666,tabWorldPop,13,FALSE))</f>
        <v/>
      </c>
      <c r="M666" s="6" t="str">
        <f>IF(K666="","",VLOOKUP(A666,tabWorldPop,14,FALSE))</f>
        <v/>
      </c>
      <c r="N666" s="6" t="str">
        <f>IF(K666="","",VLOOKUP(A666,tabWorldPop,15,FALSE))</f>
        <v/>
      </c>
    </row>
    <row r="667">
      <c r="A667" s="3">
        <f>VLOOKUP(Life_expectancy.csv!A683,Base!$A$2:$B$235,2,FALSE)</f>
        <v>158</v>
      </c>
      <c r="B667" s="4">
        <v>2007.0</v>
      </c>
      <c r="C667" s="4">
        <f>VLOOKUP(VLOOKUP(A667,tabWorldPop,3,FALSE),Base!$D$2:$E$8,2,FALSE)</f>
        <v>2</v>
      </c>
      <c r="D667" s="4" t="s">
        <v>314</v>
      </c>
      <c r="E667" s="4" t="s">
        <v>1522</v>
      </c>
      <c r="F667" s="5">
        <v>45783.0</v>
      </c>
      <c r="G667" s="4" t="s">
        <v>1523</v>
      </c>
      <c r="H667" s="4">
        <v>163712.0</v>
      </c>
      <c r="I667" s="5">
        <v>45790.0</v>
      </c>
      <c r="J667" s="6" t="str">
        <f>IF(OR(B667=2000, B667=2010, B667=2015),VLOOKUP(A667,tabWorldPop,IF(B667=2000,8,IF(B667=2010,7,6)),FALSE),"")</f>
        <v/>
      </c>
      <c r="K667" s="6" t="str">
        <f>IF(J667="","", VLOOKUP(A667,tabWorldPop,12,FALSE))</f>
        <v/>
      </c>
      <c r="L667" s="6" t="str">
        <f>IF(K667="","",VLOOKUP(A667,tabWorldPop,13,FALSE))</f>
        <v/>
      </c>
      <c r="M667" s="6" t="str">
        <f>IF(K667="","",VLOOKUP(A667,tabWorldPop,14,FALSE))</f>
        <v/>
      </c>
      <c r="N667" s="6" t="str">
        <f>IF(K667="","",VLOOKUP(A667,tabWorldPop,15,FALSE))</f>
        <v/>
      </c>
    </row>
    <row r="668">
      <c r="A668" s="3">
        <f>VLOOKUP(Life_expectancy.csv!A684,Base!$A$2:$B$235,2,FALSE)</f>
        <v>158</v>
      </c>
      <c r="B668" s="4">
        <v>2006.0</v>
      </c>
      <c r="C668" s="4">
        <f>VLOOKUP(VLOOKUP(A668,tabWorldPop,3,FALSE),Base!$D$2:$E$8,2,FALSE)</f>
        <v>2</v>
      </c>
      <c r="D668" s="4" t="s">
        <v>314</v>
      </c>
      <c r="E668" s="4" t="s">
        <v>1524</v>
      </c>
      <c r="F668" s="4" t="s">
        <v>1232</v>
      </c>
      <c r="G668" s="4" t="s">
        <v>1525</v>
      </c>
      <c r="H668" s="4">
        <v>14559.0</v>
      </c>
      <c r="I668" s="5">
        <v>45760.0</v>
      </c>
      <c r="J668" s="6" t="str">
        <f>IF(OR(B668=2000, B668=2010, B668=2015),VLOOKUP(A668,tabWorldPop,IF(B668=2000,8,IF(B668=2010,7,6)),FALSE),"")</f>
        <v/>
      </c>
      <c r="K668" s="6" t="str">
        <f>IF(J668="","", VLOOKUP(A668,tabWorldPop,12,FALSE))</f>
        <v/>
      </c>
      <c r="L668" s="6" t="str">
        <f>IF(K668="","",VLOOKUP(A668,tabWorldPop,13,FALSE))</f>
        <v/>
      </c>
      <c r="M668" s="6" t="str">
        <f>IF(K668="","",VLOOKUP(A668,tabWorldPop,14,FALSE))</f>
        <v/>
      </c>
      <c r="N668" s="6" t="str">
        <f>IF(K668="","",VLOOKUP(A668,tabWorldPop,15,FALSE))</f>
        <v/>
      </c>
    </row>
    <row r="669">
      <c r="A669" s="3">
        <f>VLOOKUP(Life_expectancy.csv!A685,Base!$A$2:$B$235,2,FALSE)</f>
        <v>158</v>
      </c>
      <c r="B669" s="4">
        <v>2005.0</v>
      </c>
      <c r="C669" s="4">
        <f>VLOOKUP(VLOOKUP(A669,tabWorldPop,3,FALSE),Base!$D$2:$E$8,2,FALSE)</f>
        <v>2</v>
      </c>
      <c r="D669" s="4" t="s">
        <v>314</v>
      </c>
      <c r="E669" s="4" t="s">
        <v>1526</v>
      </c>
      <c r="F669" s="4" t="s">
        <v>1527</v>
      </c>
      <c r="G669" s="4" t="s">
        <v>1528</v>
      </c>
      <c r="H669" s="4">
        <v>127658.0</v>
      </c>
      <c r="I669" s="5">
        <v>45790.0</v>
      </c>
      <c r="J669" s="6" t="str">
        <f>IF(OR(B669=2000, B669=2010, B669=2015),VLOOKUP(A669,tabWorldPop,IF(B669=2000,8,IF(B669=2010,7,6)),FALSE),"")</f>
        <v/>
      </c>
      <c r="K669" s="6" t="str">
        <f>IF(J669="","", VLOOKUP(A669,tabWorldPop,12,FALSE))</f>
        <v/>
      </c>
      <c r="L669" s="6" t="str">
        <f>IF(K669="","",VLOOKUP(A669,tabWorldPop,13,FALSE))</f>
        <v/>
      </c>
      <c r="M669" s="6" t="str">
        <f>IF(K669="","",VLOOKUP(A669,tabWorldPop,14,FALSE))</f>
        <v/>
      </c>
      <c r="N669" s="6" t="str">
        <f>IF(K669="","",VLOOKUP(A669,tabWorldPop,15,FALSE))</f>
        <v/>
      </c>
    </row>
    <row r="670">
      <c r="A670" s="3">
        <f>VLOOKUP(Life_expectancy.csv!A686,Base!$A$2:$B$235,2,FALSE)</f>
        <v>158</v>
      </c>
      <c r="B670" s="4">
        <v>2004.0</v>
      </c>
      <c r="C670" s="4">
        <f>VLOOKUP(VLOOKUP(A670,tabWorldPop,3,FALSE),Base!$D$2:$E$8,2,FALSE)</f>
        <v>2</v>
      </c>
      <c r="D670" s="4" t="s">
        <v>314</v>
      </c>
      <c r="E670" s="4" t="s">
        <v>1529</v>
      </c>
      <c r="F670" s="4" t="s">
        <v>1007</v>
      </c>
      <c r="G670" s="4" t="s">
        <v>1530</v>
      </c>
      <c r="H670" s="4">
        <v>1141.0</v>
      </c>
      <c r="I670" s="5">
        <v>45760.0</v>
      </c>
      <c r="J670" s="6" t="str">
        <f>IF(OR(B670=2000, B670=2010, B670=2015),VLOOKUP(A670,tabWorldPop,IF(B670=2000,8,IF(B670=2010,7,6)),FALSE),"")</f>
        <v/>
      </c>
      <c r="K670" s="6" t="str">
        <f>IF(J670="","", VLOOKUP(A670,tabWorldPop,12,FALSE))</f>
        <v/>
      </c>
      <c r="L670" s="6" t="str">
        <f>IF(K670="","",VLOOKUP(A670,tabWorldPop,13,FALSE))</f>
        <v/>
      </c>
      <c r="M670" s="6" t="str">
        <f>IF(K670="","",VLOOKUP(A670,tabWorldPop,14,FALSE))</f>
        <v/>
      </c>
      <c r="N670" s="6" t="str">
        <f>IF(K670="","",VLOOKUP(A670,tabWorldPop,15,FALSE))</f>
        <v/>
      </c>
    </row>
    <row r="671">
      <c r="A671" s="3">
        <f>VLOOKUP(Life_expectancy.csv!A687,Base!$A$2:$B$235,2,FALSE)</f>
        <v>158</v>
      </c>
      <c r="B671" s="4">
        <v>2003.0</v>
      </c>
      <c r="C671" s="4">
        <f>VLOOKUP(VLOOKUP(A671,tabWorldPop,3,FALSE),Base!$D$2:$E$8,2,FALSE)</f>
        <v>2</v>
      </c>
      <c r="D671" s="4" t="s">
        <v>314</v>
      </c>
      <c r="E671" s="4" t="s">
        <v>1531</v>
      </c>
      <c r="F671" s="4" t="s">
        <v>1532</v>
      </c>
      <c r="G671" s="4" t="s">
        <v>1533</v>
      </c>
      <c r="H671" s="4">
        <v>993563.0</v>
      </c>
      <c r="I671" s="4">
        <v>13.0</v>
      </c>
      <c r="J671" s="6" t="str">
        <f>IF(OR(B671=2000, B671=2010, B671=2015),VLOOKUP(A671,tabWorldPop,IF(B671=2000,8,IF(B671=2010,7,6)),FALSE),"")</f>
        <v/>
      </c>
      <c r="K671" s="6" t="str">
        <f>IF(J671="","", VLOOKUP(A671,tabWorldPop,12,FALSE))</f>
        <v/>
      </c>
      <c r="L671" s="6" t="str">
        <f>IF(K671="","",VLOOKUP(A671,tabWorldPop,13,FALSE))</f>
        <v/>
      </c>
      <c r="M671" s="6" t="str">
        <f>IF(K671="","",VLOOKUP(A671,tabWorldPop,14,FALSE))</f>
        <v/>
      </c>
      <c r="N671" s="6" t="str">
        <f>IF(K671="","",VLOOKUP(A671,tabWorldPop,15,FALSE))</f>
        <v/>
      </c>
    </row>
    <row r="672">
      <c r="A672" s="3">
        <f>VLOOKUP(Life_expectancy.csv!A688,Base!$A$2:$B$235,2,FALSE)</f>
        <v>158</v>
      </c>
      <c r="B672" s="4">
        <v>2002.0</v>
      </c>
      <c r="C672" s="4">
        <f>VLOOKUP(VLOOKUP(A672,tabWorldPop,3,FALSE),Base!$D$2:$E$8,2,FALSE)</f>
        <v>2</v>
      </c>
      <c r="D672" s="4" t="s">
        <v>314</v>
      </c>
      <c r="E672" s="4" t="s">
        <v>1534</v>
      </c>
      <c r="F672" s="5">
        <v>45997.0</v>
      </c>
      <c r="G672" s="4" t="s">
        <v>1535</v>
      </c>
      <c r="H672" s="4">
        <v>976966.0</v>
      </c>
      <c r="I672" s="5">
        <v>45789.0</v>
      </c>
      <c r="J672" s="6" t="str">
        <f>IF(OR(B672=2000, B672=2010, B672=2015),VLOOKUP(A672,tabWorldPop,IF(B672=2000,8,IF(B672=2010,7,6)),FALSE),"")</f>
        <v/>
      </c>
      <c r="K672" s="6" t="str">
        <f>IF(J672="","", VLOOKUP(A672,tabWorldPop,12,FALSE))</f>
        <v/>
      </c>
      <c r="L672" s="6" t="str">
        <f>IF(K672="","",VLOOKUP(A672,tabWorldPop,13,FALSE))</f>
        <v/>
      </c>
      <c r="M672" s="6" t="str">
        <f>IF(K672="","",VLOOKUP(A672,tabWorldPop,14,FALSE))</f>
        <v/>
      </c>
      <c r="N672" s="6" t="str">
        <f>IF(K672="","",VLOOKUP(A672,tabWorldPop,15,FALSE))</f>
        <v/>
      </c>
    </row>
    <row r="673">
      <c r="A673" s="3">
        <f>VLOOKUP(Life_expectancy.csv!A689,Base!$A$2:$B$235,2,FALSE)</f>
        <v>158</v>
      </c>
      <c r="B673" s="4">
        <v>2001.0</v>
      </c>
      <c r="C673" s="4">
        <f>VLOOKUP(VLOOKUP(A673,tabWorldPop,3,FALSE),Base!$D$2:$E$8,2,FALSE)</f>
        <v>2</v>
      </c>
      <c r="D673" s="4" t="s">
        <v>314</v>
      </c>
      <c r="E673" s="4" t="s">
        <v>1536</v>
      </c>
      <c r="F673" s="4" t="s">
        <v>1537</v>
      </c>
      <c r="G673" s="4" t="s">
        <v>1538</v>
      </c>
      <c r="H673" s="4">
        <v>96282.0</v>
      </c>
      <c r="I673" s="5">
        <v>45759.0</v>
      </c>
      <c r="J673" s="6" t="str">
        <f>IF(OR(B673=2000, B673=2010, B673=2015),VLOOKUP(A673,tabWorldPop,IF(B673=2000,8,IF(B673=2010,7,6)),FALSE),"")</f>
        <v/>
      </c>
      <c r="K673" s="6" t="str">
        <f>IF(J673="","", VLOOKUP(A673,tabWorldPop,12,FALSE))</f>
        <v/>
      </c>
      <c r="L673" s="6" t="str">
        <f>IF(K673="","",VLOOKUP(A673,tabWorldPop,13,FALSE))</f>
        <v/>
      </c>
      <c r="M673" s="6" t="str">
        <f>IF(K673="","",VLOOKUP(A673,tabWorldPop,14,FALSE))</f>
        <v/>
      </c>
      <c r="N673" s="6" t="str">
        <f>IF(K673="","",VLOOKUP(A673,tabWorldPop,15,FALSE))</f>
        <v/>
      </c>
    </row>
    <row r="674">
      <c r="A674" s="3">
        <f>VLOOKUP(Life_expectancy.csv!A690,Base!$A$2:$B$235,2,FALSE)</f>
        <v>158</v>
      </c>
      <c r="B674" s="4">
        <v>2000.0</v>
      </c>
      <c r="C674" s="4">
        <f>VLOOKUP(VLOOKUP(A674,tabWorldPop,3,FALSE),Base!$D$2:$E$8,2,FALSE)</f>
        <v>2</v>
      </c>
      <c r="D674" s="4" t="s">
        <v>314</v>
      </c>
      <c r="E674" s="4" t="s">
        <v>1539</v>
      </c>
      <c r="F674" s="4" t="s">
        <v>1540</v>
      </c>
      <c r="G674" s="4" t="s">
        <v>1541</v>
      </c>
      <c r="H674" s="4">
        <v>943286.0</v>
      </c>
      <c r="I674" s="5">
        <v>45789.0</v>
      </c>
      <c r="J674" s="6">
        <f>IF(OR(B674=2000, B674=2010, B674=2015),VLOOKUP(A674,tabWorldPop,IF(B674=2000,8,IF(B674=2010,7,6)),FALSE),"")</f>
        <v>948237</v>
      </c>
      <c r="K674" s="6">
        <f>IF(J674="","", VLOOKUP(A674,tabWorldPop,12,FALSE))</f>
        <v>9251</v>
      </c>
      <c r="L674" s="6" t="str">
        <f>IF(K674="","",VLOOKUP(A674,tabWorldPop,13,FALSE))</f>
        <v>135.2814</v>
      </c>
      <c r="M674" s="7">
        <f>IF(K674="","",VLOOKUP(A674,tabWorldPop,14,FALSE))</f>
        <v>21551</v>
      </c>
      <c r="N674" s="6" t="str">
        <f>IF(K674="","",VLOOKUP(A674,tabWorldPop,15,FALSE))</f>
        <v>0.02</v>
      </c>
    </row>
    <row r="675">
      <c r="A675" s="3">
        <f>VLOOKUP(Life_expectancy.csv!A691,Base!$A$2:$B$235,2,FALSE)</f>
        <v>88</v>
      </c>
      <c r="B675" s="4">
        <v>2015.0</v>
      </c>
      <c r="C675" s="4">
        <f>VLOOKUP(VLOOKUP(A675,tabWorldPop,3,FALSE),Base!$D$2:$E$8,2,FALSE)</f>
        <v>2</v>
      </c>
      <c r="D675" s="4" t="s">
        <v>314</v>
      </c>
      <c r="E675" s="4">
        <v>0.0</v>
      </c>
      <c r="F675" s="10"/>
      <c r="G675" s="10"/>
      <c r="H675" s="10"/>
      <c r="I675" s="10"/>
      <c r="J675" s="6">
        <f>IF(OR(B675=2000, B675=2010, B675=2015),VLOOKUP(A675,tabWorldPop,IF(B675=2000,8,IF(B675=2010,7,6)),FALSE),"")</f>
        <v>10523798</v>
      </c>
      <c r="K675" s="6">
        <f>IF(J675="","", VLOOKUP(A675,tabWorldPop,12,FALSE))</f>
        <v>78865</v>
      </c>
      <c r="L675" s="6" t="str">
        <f>IF(K675="","",VLOOKUP(A675,tabWorldPop,13,FALSE))</f>
        <v>133.0627</v>
      </c>
      <c r="M675" s="6" t="str">
        <f>IF(K675="","",VLOOKUP(A675,tabWorldPop,14,FALSE))</f>
        <v>0.9984</v>
      </c>
      <c r="N675" s="6" t="str">
        <f>IF(K675="","",VLOOKUP(A675,tabWorldPop,15,FALSE))</f>
        <v>0.13</v>
      </c>
    </row>
    <row r="676">
      <c r="A676" s="3">
        <f>VLOOKUP(Life_expectancy.csv!A692,Base!$A$2:$B$235,2,FALSE)</f>
        <v>88</v>
      </c>
      <c r="B676" s="4">
        <v>2014.0</v>
      </c>
      <c r="C676" s="4">
        <f>VLOOKUP(VLOOKUP(A676,tabWorldPop,3,FALSE),Base!$D$2:$E$8,2,FALSE)</f>
        <v>2</v>
      </c>
      <c r="D676" s="4" t="s">
        <v>314</v>
      </c>
      <c r="E676" s="4">
        <v>0.0</v>
      </c>
      <c r="F676" s="4" t="s">
        <v>926</v>
      </c>
      <c r="G676" s="10"/>
      <c r="H676" s="10"/>
      <c r="I676" s="10"/>
      <c r="J676" s="6" t="str">
        <f>IF(OR(B676=2000, B676=2010, B676=2015),VLOOKUP(A676,tabWorldPop,IF(B676=2000,8,IF(B676=2010,7,6)),FALSE),"")</f>
        <v/>
      </c>
      <c r="K676" s="6" t="str">
        <f>IF(J676="","", VLOOKUP(A676,tabWorldPop,12,FALSE))</f>
        <v/>
      </c>
      <c r="L676" s="6" t="str">
        <f>IF(K676="","",VLOOKUP(A676,tabWorldPop,13,FALSE))</f>
        <v/>
      </c>
      <c r="M676" s="6" t="str">
        <f>IF(K676="","",VLOOKUP(A676,tabWorldPop,14,FALSE))</f>
        <v/>
      </c>
      <c r="N676" s="6" t="str">
        <f>IF(K676="","",VLOOKUP(A676,tabWorldPop,15,FALSE))</f>
        <v/>
      </c>
    </row>
    <row r="677">
      <c r="A677" s="3">
        <f>VLOOKUP(Life_expectancy.csv!A693,Base!$A$2:$B$235,2,FALSE)</f>
        <v>88</v>
      </c>
      <c r="B677" s="4">
        <v>2013.0</v>
      </c>
      <c r="C677" s="4">
        <f>VLOOKUP(VLOOKUP(A677,tabWorldPop,3,FALSE),Base!$D$2:$E$8,2,FALSE)</f>
        <v>2</v>
      </c>
      <c r="D677" s="4" t="s">
        <v>314</v>
      </c>
      <c r="E677" s="4">
        <v>0.0</v>
      </c>
      <c r="F677" s="4" t="s">
        <v>1542</v>
      </c>
      <c r="G677" s="10"/>
      <c r="H677" s="10"/>
      <c r="I677" s="10"/>
      <c r="J677" s="6" t="str">
        <f>IF(OR(B677=2000, B677=2010, B677=2015),VLOOKUP(A677,tabWorldPop,IF(B677=2000,8,IF(B677=2010,7,6)),FALSE),"")</f>
        <v/>
      </c>
      <c r="K677" s="6" t="str">
        <f>IF(J677="","", VLOOKUP(A677,tabWorldPop,12,FALSE))</f>
        <v/>
      </c>
      <c r="L677" s="6" t="str">
        <f>IF(K677="","",VLOOKUP(A677,tabWorldPop,13,FALSE))</f>
        <v/>
      </c>
      <c r="M677" s="6" t="str">
        <f>IF(K677="","",VLOOKUP(A677,tabWorldPop,14,FALSE))</f>
        <v/>
      </c>
      <c r="N677" s="6" t="str">
        <f>IF(K677="","",VLOOKUP(A677,tabWorldPop,15,FALSE))</f>
        <v/>
      </c>
    </row>
    <row r="678">
      <c r="A678" s="3">
        <f>VLOOKUP(Life_expectancy.csv!A694,Base!$A$2:$B$235,2,FALSE)</f>
        <v>88</v>
      </c>
      <c r="B678" s="4">
        <v>2012.0</v>
      </c>
      <c r="C678" s="4">
        <f>VLOOKUP(VLOOKUP(A678,tabWorldPop,3,FALSE),Base!$D$2:$E$8,2,FALSE)</f>
        <v>2</v>
      </c>
      <c r="D678" s="4" t="s">
        <v>314</v>
      </c>
      <c r="E678" s="4">
        <v>0.0</v>
      </c>
      <c r="F678" s="4" t="s">
        <v>1543</v>
      </c>
      <c r="G678" s="10"/>
      <c r="H678" s="10"/>
      <c r="I678" s="10"/>
      <c r="J678" s="6" t="str">
        <f>IF(OR(B678=2000, B678=2010, B678=2015),VLOOKUP(A678,tabWorldPop,IF(B678=2000,8,IF(B678=2010,7,6)),FALSE),"")</f>
        <v/>
      </c>
      <c r="K678" s="6" t="str">
        <f>IF(J678="","", VLOOKUP(A678,tabWorldPop,12,FALSE))</f>
        <v/>
      </c>
      <c r="L678" s="6" t="str">
        <f>IF(K678="","",VLOOKUP(A678,tabWorldPop,13,FALSE))</f>
        <v/>
      </c>
      <c r="M678" s="6" t="str">
        <f>IF(K678="","",VLOOKUP(A678,tabWorldPop,14,FALSE))</f>
        <v/>
      </c>
      <c r="N678" s="6" t="str">
        <f>IF(K678="","",VLOOKUP(A678,tabWorldPop,15,FALSE))</f>
        <v/>
      </c>
    </row>
    <row r="679">
      <c r="A679" s="3">
        <f>VLOOKUP(Life_expectancy.csv!A695,Base!$A$2:$B$235,2,FALSE)</f>
        <v>88</v>
      </c>
      <c r="B679" s="4">
        <v>2011.0</v>
      </c>
      <c r="C679" s="4">
        <f>VLOOKUP(VLOOKUP(A679,tabWorldPop,3,FALSE),Base!$D$2:$E$8,2,FALSE)</f>
        <v>2</v>
      </c>
      <c r="D679" s="4" t="s">
        <v>314</v>
      </c>
      <c r="E679" s="4">
        <v>0.0</v>
      </c>
      <c r="F679" s="5">
        <v>45784.0</v>
      </c>
      <c r="G679" s="10"/>
      <c r="H679" s="10"/>
      <c r="I679" s="10"/>
      <c r="J679" s="6" t="str">
        <f>IF(OR(B679=2000, B679=2010, B679=2015),VLOOKUP(A679,tabWorldPop,IF(B679=2000,8,IF(B679=2010,7,6)),FALSE),"")</f>
        <v/>
      </c>
      <c r="K679" s="6" t="str">
        <f>IF(J679="","", VLOOKUP(A679,tabWorldPop,12,FALSE))</f>
        <v/>
      </c>
      <c r="L679" s="6" t="str">
        <f>IF(K679="","",VLOOKUP(A679,tabWorldPop,13,FALSE))</f>
        <v/>
      </c>
      <c r="M679" s="6" t="str">
        <f>IF(K679="","",VLOOKUP(A679,tabWorldPop,14,FALSE))</f>
        <v/>
      </c>
      <c r="N679" s="6" t="str">
        <f>IF(K679="","",VLOOKUP(A679,tabWorldPop,15,FALSE))</f>
        <v/>
      </c>
    </row>
    <row r="680">
      <c r="A680" s="3">
        <f>VLOOKUP(Life_expectancy.csv!A696,Base!$A$2:$B$235,2,FALSE)</f>
        <v>88</v>
      </c>
      <c r="B680" s="4">
        <v>2010.0</v>
      </c>
      <c r="C680" s="4">
        <f>VLOOKUP(VLOOKUP(A680,tabWorldPop,3,FALSE),Base!$D$2:$E$8,2,FALSE)</f>
        <v>2</v>
      </c>
      <c r="D680" s="4" t="s">
        <v>314</v>
      </c>
      <c r="E680" s="4">
        <v>0.0</v>
      </c>
      <c r="F680" s="4" t="s">
        <v>41</v>
      </c>
      <c r="G680" s="10"/>
      <c r="H680" s="10"/>
      <c r="I680" s="10"/>
      <c r="J680" s="6">
        <f>IF(OR(B680=2000, B680=2010, B680=2015),VLOOKUP(A680,tabWorldPop,IF(B680=2000,8,IF(B680=2010,7,6)),FALSE),"")</f>
        <v>10464749</v>
      </c>
      <c r="K680" s="6">
        <f>IF(J680="","", VLOOKUP(A680,tabWorldPop,12,FALSE))</f>
        <v>78865</v>
      </c>
      <c r="L680" s="6" t="str">
        <f>IF(K680="","",VLOOKUP(A680,tabWorldPop,13,FALSE))</f>
        <v>133.0627</v>
      </c>
      <c r="M680" s="6" t="str">
        <f>IF(K680="","",VLOOKUP(A680,tabWorldPop,14,FALSE))</f>
        <v>0.9984</v>
      </c>
      <c r="N680" s="6" t="str">
        <f>IF(K680="","",VLOOKUP(A680,tabWorldPop,15,FALSE))</f>
        <v>0.13</v>
      </c>
    </row>
    <row r="681">
      <c r="A681" s="3">
        <f>VLOOKUP(Life_expectancy.csv!A697,Base!$A$2:$B$235,2,FALSE)</f>
        <v>88</v>
      </c>
      <c r="B681" s="4">
        <v>2009.0</v>
      </c>
      <c r="C681" s="4">
        <f>VLOOKUP(VLOOKUP(A681,tabWorldPop,3,FALSE),Base!$D$2:$E$8,2,FALSE)</f>
        <v>2</v>
      </c>
      <c r="D681" s="4" t="s">
        <v>314</v>
      </c>
      <c r="E681" s="4">
        <v>0.0</v>
      </c>
      <c r="F681" s="4" t="s">
        <v>1544</v>
      </c>
      <c r="G681" s="10"/>
      <c r="H681" s="10"/>
      <c r="I681" s="10"/>
      <c r="J681" s="6" t="str">
        <f>IF(OR(B681=2000, B681=2010, B681=2015),VLOOKUP(A681,tabWorldPop,IF(B681=2000,8,IF(B681=2010,7,6)),FALSE),"")</f>
        <v/>
      </c>
      <c r="K681" s="6" t="str">
        <f>IF(J681="","", VLOOKUP(A681,tabWorldPop,12,FALSE))</f>
        <v/>
      </c>
      <c r="L681" s="6" t="str">
        <f>IF(K681="","",VLOOKUP(A681,tabWorldPop,13,FALSE))</f>
        <v/>
      </c>
      <c r="M681" s="6" t="str">
        <f>IF(K681="","",VLOOKUP(A681,tabWorldPop,14,FALSE))</f>
        <v/>
      </c>
      <c r="N681" s="6" t="str">
        <f>IF(K681="","",VLOOKUP(A681,tabWorldPop,15,FALSE))</f>
        <v/>
      </c>
    </row>
    <row r="682">
      <c r="A682" s="3">
        <f>VLOOKUP(Life_expectancy.csv!A698,Base!$A$2:$B$235,2,FALSE)</f>
        <v>88</v>
      </c>
      <c r="B682" s="4">
        <v>2008.0</v>
      </c>
      <c r="C682" s="4">
        <f>VLOOKUP(VLOOKUP(A682,tabWorldPop,3,FALSE),Base!$D$2:$E$8,2,FALSE)</f>
        <v>2</v>
      </c>
      <c r="D682" s="4" t="s">
        <v>314</v>
      </c>
      <c r="E682" s="4">
        <v>0.0</v>
      </c>
      <c r="F682" s="4" t="s">
        <v>1545</v>
      </c>
      <c r="G682" s="10"/>
      <c r="H682" s="10"/>
      <c r="I682" s="10"/>
      <c r="J682" s="6" t="str">
        <f>IF(OR(B682=2000, B682=2010, B682=2015),VLOOKUP(A682,tabWorldPop,IF(B682=2000,8,IF(B682=2010,7,6)),FALSE),"")</f>
        <v/>
      </c>
      <c r="K682" s="6" t="str">
        <f>IF(J682="","", VLOOKUP(A682,tabWorldPop,12,FALSE))</f>
        <v/>
      </c>
      <c r="L682" s="6" t="str">
        <f>IF(K682="","",VLOOKUP(A682,tabWorldPop,13,FALSE))</f>
        <v/>
      </c>
      <c r="M682" s="6" t="str">
        <f>IF(K682="","",VLOOKUP(A682,tabWorldPop,14,FALSE))</f>
        <v/>
      </c>
      <c r="N682" s="6" t="str">
        <f>IF(K682="","",VLOOKUP(A682,tabWorldPop,15,FALSE))</f>
        <v/>
      </c>
    </row>
    <row r="683">
      <c r="A683" s="3">
        <f>VLOOKUP(Life_expectancy.csv!A699,Base!$A$2:$B$235,2,FALSE)</f>
        <v>88</v>
      </c>
      <c r="B683" s="4">
        <v>2007.0</v>
      </c>
      <c r="C683" s="4">
        <f>VLOOKUP(VLOOKUP(A683,tabWorldPop,3,FALSE),Base!$D$2:$E$8,2,FALSE)</f>
        <v>2</v>
      </c>
      <c r="D683" s="4" t="s">
        <v>314</v>
      </c>
      <c r="E683" s="4">
        <v>0.0</v>
      </c>
      <c r="F683" s="4" t="s">
        <v>1546</v>
      </c>
      <c r="G683" s="10"/>
      <c r="H683" s="10"/>
      <c r="I683" s="10"/>
      <c r="J683" s="6" t="str">
        <f>IF(OR(B683=2000, B683=2010, B683=2015),VLOOKUP(A683,tabWorldPop,IF(B683=2000,8,IF(B683=2010,7,6)),FALSE),"")</f>
        <v/>
      </c>
      <c r="K683" s="6" t="str">
        <f>IF(J683="","", VLOOKUP(A683,tabWorldPop,12,FALSE))</f>
        <v/>
      </c>
      <c r="L683" s="6" t="str">
        <f>IF(K683="","",VLOOKUP(A683,tabWorldPop,13,FALSE))</f>
        <v/>
      </c>
      <c r="M683" s="6" t="str">
        <f>IF(K683="","",VLOOKUP(A683,tabWorldPop,14,FALSE))</f>
        <v/>
      </c>
      <c r="N683" s="6" t="str">
        <f>IF(K683="","",VLOOKUP(A683,tabWorldPop,15,FALSE))</f>
        <v/>
      </c>
    </row>
    <row r="684">
      <c r="A684" s="3">
        <f>VLOOKUP(Life_expectancy.csv!A700,Base!$A$2:$B$235,2,FALSE)</f>
        <v>88</v>
      </c>
      <c r="B684" s="4">
        <v>2006.0</v>
      </c>
      <c r="C684" s="4">
        <f>VLOOKUP(VLOOKUP(A684,tabWorldPop,3,FALSE),Base!$D$2:$E$8,2,FALSE)</f>
        <v>2</v>
      </c>
      <c r="D684" s="4" t="s">
        <v>314</v>
      </c>
      <c r="E684" s="4">
        <v>0.0</v>
      </c>
      <c r="F684" s="4" t="s">
        <v>1259</v>
      </c>
      <c r="G684" s="10"/>
      <c r="H684" s="10"/>
      <c r="I684" s="10"/>
      <c r="J684" s="6" t="str">
        <f>IF(OR(B684=2000, B684=2010, B684=2015),VLOOKUP(A684,tabWorldPop,IF(B684=2000,8,IF(B684=2010,7,6)),FALSE),"")</f>
        <v/>
      </c>
      <c r="K684" s="6" t="str">
        <f>IF(J684="","", VLOOKUP(A684,tabWorldPop,12,FALSE))</f>
        <v/>
      </c>
      <c r="L684" s="6" t="str">
        <f>IF(K684="","",VLOOKUP(A684,tabWorldPop,13,FALSE))</f>
        <v/>
      </c>
      <c r="M684" s="6" t="str">
        <f>IF(K684="","",VLOOKUP(A684,tabWorldPop,14,FALSE))</f>
        <v/>
      </c>
      <c r="N684" s="6" t="str">
        <f>IF(K684="","",VLOOKUP(A684,tabWorldPop,15,FALSE))</f>
        <v/>
      </c>
    </row>
    <row r="685">
      <c r="A685" s="3">
        <f>VLOOKUP(Life_expectancy.csv!A701,Base!$A$2:$B$235,2,FALSE)</f>
        <v>88</v>
      </c>
      <c r="B685" s="4">
        <v>2005.0</v>
      </c>
      <c r="C685" s="4">
        <f>VLOOKUP(VLOOKUP(A685,tabWorldPop,3,FALSE),Base!$D$2:$E$8,2,FALSE)</f>
        <v>2</v>
      </c>
      <c r="D685" s="4" t="s">
        <v>314</v>
      </c>
      <c r="E685" s="4">
        <v>0.0</v>
      </c>
      <c r="F685" s="4" t="s">
        <v>436</v>
      </c>
      <c r="G685" s="10"/>
      <c r="H685" s="10"/>
      <c r="I685" s="10"/>
      <c r="J685" s="6" t="str">
        <f>IF(OR(B685=2000, B685=2010, B685=2015),VLOOKUP(A685,tabWorldPop,IF(B685=2000,8,IF(B685=2010,7,6)),FALSE),"")</f>
        <v/>
      </c>
      <c r="K685" s="6" t="str">
        <f>IF(J685="","", VLOOKUP(A685,tabWorldPop,12,FALSE))</f>
        <v/>
      </c>
      <c r="L685" s="6" t="str">
        <f>IF(K685="","",VLOOKUP(A685,tabWorldPop,13,FALSE))</f>
        <v/>
      </c>
      <c r="M685" s="6" t="str">
        <f>IF(K685="","",VLOOKUP(A685,tabWorldPop,14,FALSE))</f>
        <v/>
      </c>
      <c r="N685" s="6" t="str">
        <f>IF(K685="","",VLOOKUP(A685,tabWorldPop,15,FALSE))</f>
        <v/>
      </c>
    </row>
    <row r="686">
      <c r="A686" s="3">
        <f>VLOOKUP(Life_expectancy.csv!A702,Base!$A$2:$B$235,2,FALSE)</f>
        <v>88</v>
      </c>
      <c r="B686" s="4">
        <v>2004.0</v>
      </c>
      <c r="C686" s="4">
        <f>VLOOKUP(VLOOKUP(A686,tabWorldPop,3,FALSE),Base!$D$2:$E$8,2,FALSE)</f>
        <v>2</v>
      </c>
      <c r="D686" s="4" t="s">
        <v>314</v>
      </c>
      <c r="E686" s="4">
        <v>0.0</v>
      </c>
      <c r="F686" s="5">
        <v>45906.0</v>
      </c>
      <c r="G686" s="10"/>
      <c r="H686" s="10"/>
      <c r="I686" s="10"/>
      <c r="J686" s="6" t="str">
        <f>IF(OR(B686=2000, B686=2010, B686=2015),VLOOKUP(A686,tabWorldPop,IF(B686=2000,8,IF(B686=2010,7,6)),FALSE),"")</f>
        <v/>
      </c>
      <c r="K686" s="6" t="str">
        <f>IF(J686="","", VLOOKUP(A686,tabWorldPop,12,FALSE))</f>
        <v/>
      </c>
      <c r="L686" s="6" t="str">
        <f>IF(K686="","",VLOOKUP(A686,tabWorldPop,13,FALSE))</f>
        <v/>
      </c>
      <c r="M686" s="6" t="str">
        <f>IF(K686="","",VLOOKUP(A686,tabWorldPop,14,FALSE))</f>
        <v/>
      </c>
      <c r="N686" s="6" t="str">
        <f>IF(K686="","",VLOOKUP(A686,tabWorldPop,15,FALSE))</f>
        <v/>
      </c>
    </row>
    <row r="687">
      <c r="A687" s="3">
        <f>VLOOKUP(Life_expectancy.csv!A703,Base!$A$2:$B$235,2,FALSE)</f>
        <v>88</v>
      </c>
      <c r="B687" s="4">
        <v>2003.0</v>
      </c>
      <c r="C687" s="4">
        <f>VLOOKUP(VLOOKUP(A687,tabWorldPop,3,FALSE),Base!$D$2:$E$8,2,FALSE)</f>
        <v>2</v>
      </c>
      <c r="D687" s="4" t="s">
        <v>314</v>
      </c>
      <c r="E687" s="4">
        <v>0.0</v>
      </c>
      <c r="F687" s="4" t="s">
        <v>886</v>
      </c>
      <c r="G687" s="10"/>
      <c r="H687" s="10"/>
      <c r="I687" s="10"/>
      <c r="J687" s="6" t="str">
        <f>IF(OR(B687=2000, B687=2010, B687=2015),VLOOKUP(A687,tabWorldPop,IF(B687=2000,8,IF(B687=2010,7,6)),FALSE),"")</f>
        <v/>
      </c>
      <c r="K687" s="6" t="str">
        <f>IF(J687="","", VLOOKUP(A687,tabWorldPop,12,FALSE))</f>
        <v/>
      </c>
      <c r="L687" s="6" t="str">
        <f>IF(K687="","",VLOOKUP(A687,tabWorldPop,13,FALSE))</f>
        <v/>
      </c>
      <c r="M687" s="6" t="str">
        <f>IF(K687="","",VLOOKUP(A687,tabWorldPop,14,FALSE))</f>
        <v/>
      </c>
      <c r="N687" s="6" t="str">
        <f>IF(K687="","",VLOOKUP(A687,tabWorldPop,15,FALSE))</f>
        <v/>
      </c>
    </row>
    <row r="688">
      <c r="A688" s="3">
        <f>VLOOKUP(Life_expectancy.csv!A704,Base!$A$2:$B$235,2,FALSE)</f>
        <v>88</v>
      </c>
      <c r="B688" s="4">
        <v>2002.0</v>
      </c>
      <c r="C688" s="4">
        <f>VLOOKUP(VLOOKUP(A688,tabWorldPop,3,FALSE),Base!$D$2:$E$8,2,FALSE)</f>
        <v>2</v>
      </c>
      <c r="D688" s="4" t="s">
        <v>314</v>
      </c>
      <c r="E688" s="4">
        <v>0.0</v>
      </c>
      <c r="F688" s="5">
        <v>45875.0</v>
      </c>
      <c r="G688" s="10"/>
      <c r="H688" s="10"/>
      <c r="I688" s="10"/>
      <c r="J688" s="6" t="str">
        <f>IF(OR(B688=2000, B688=2010, B688=2015),VLOOKUP(A688,tabWorldPop,IF(B688=2000,8,IF(B688=2010,7,6)),FALSE),"")</f>
        <v/>
      </c>
      <c r="K688" s="6" t="str">
        <f>IF(J688="","", VLOOKUP(A688,tabWorldPop,12,FALSE))</f>
        <v/>
      </c>
      <c r="L688" s="6" t="str">
        <f>IF(K688="","",VLOOKUP(A688,tabWorldPop,13,FALSE))</f>
        <v/>
      </c>
      <c r="M688" s="6" t="str">
        <f>IF(K688="","",VLOOKUP(A688,tabWorldPop,14,FALSE))</f>
        <v/>
      </c>
      <c r="N688" s="6" t="str">
        <f>IF(K688="","",VLOOKUP(A688,tabWorldPop,15,FALSE))</f>
        <v/>
      </c>
    </row>
    <row r="689">
      <c r="A689" s="3">
        <f>VLOOKUP(Life_expectancy.csv!A705,Base!$A$2:$B$235,2,FALSE)</f>
        <v>88</v>
      </c>
      <c r="B689" s="4">
        <v>2001.0</v>
      </c>
      <c r="C689" s="4">
        <f>VLOOKUP(VLOOKUP(A689,tabWorldPop,3,FALSE),Base!$D$2:$E$8,2,FALSE)</f>
        <v>2</v>
      </c>
      <c r="D689" s="4" t="s">
        <v>314</v>
      </c>
      <c r="E689" s="4">
        <v>0.0</v>
      </c>
      <c r="F689" s="4" t="s">
        <v>1007</v>
      </c>
      <c r="G689" s="10"/>
      <c r="H689" s="10"/>
      <c r="I689" s="10"/>
      <c r="J689" s="6" t="str">
        <f>IF(OR(B689=2000, B689=2010, B689=2015),VLOOKUP(A689,tabWorldPop,IF(B689=2000,8,IF(B689=2010,7,6)),FALSE),"")</f>
        <v/>
      </c>
      <c r="K689" s="6" t="str">
        <f>IF(J689="","", VLOOKUP(A689,tabWorldPop,12,FALSE))</f>
        <v/>
      </c>
      <c r="L689" s="6" t="str">
        <f>IF(K689="","",VLOOKUP(A689,tabWorldPop,13,FALSE))</f>
        <v/>
      </c>
      <c r="M689" s="6" t="str">
        <f>IF(K689="","",VLOOKUP(A689,tabWorldPop,14,FALSE))</f>
        <v/>
      </c>
      <c r="N689" s="6" t="str">
        <f>IF(K689="","",VLOOKUP(A689,tabWorldPop,15,FALSE))</f>
        <v/>
      </c>
    </row>
    <row r="690">
      <c r="A690" s="3">
        <f>VLOOKUP(Life_expectancy.csv!A706,Base!$A$2:$B$235,2,FALSE)</f>
        <v>88</v>
      </c>
      <c r="B690" s="4">
        <v>2000.0</v>
      </c>
      <c r="C690" s="4">
        <f>VLOOKUP(VLOOKUP(A690,tabWorldPop,3,FALSE),Base!$D$2:$E$8,2,FALSE)</f>
        <v>2</v>
      </c>
      <c r="D690" s="4" t="s">
        <v>314</v>
      </c>
      <c r="E690" s="4">
        <v>0.0</v>
      </c>
      <c r="F690" s="4" t="s">
        <v>772</v>
      </c>
      <c r="G690" s="10"/>
      <c r="H690" s="10"/>
      <c r="I690" s="10"/>
      <c r="J690" s="6">
        <f>IF(OR(B690=2000, B690=2010, B690=2015),VLOOKUP(A690,tabWorldPop,IF(B690=2000,8,IF(B690=2010,7,6)),FALSE),"")</f>
        <v>10234710</v>
      </c>
      <c r="K690" s="6">
        <f>IF(J690="","", VLOOKUP(A690,tabWorldPop,12,FALSE))</f>
        <v>78865</v>
      </c>
      <c r="L690" s="6" t="str">
        <f>IF(K690="","",VLOOKUP(A690,tabWorldPop,13,FALSE))</f>
        <v>133.0627</v>
      </c>
      <c r="M690" s="6" t="str">
        <f>IF(K690="","",VLOOKUP(A690,tabWorldPop,14,FALSE))</f>
        <v>0.9984</v>
      </c>
      <c r="N690" s="6" t="str">
        <f>IF(K690="","",VLOOKUP(A690,tabWorldPop,15,FALSE))</f>
        <v>0.13</v>
      </c>
    </row>
    <row r="691">
      <c r="A691" s="3">
        <f>VLOOKUP(Life_expectancy.csv!A707,Base!$A$2:$B$235,2,FALSE)</f>
        <v>29</v>
      </c>
      <c r="B691" s="4">
        <v>2015.0</v>
      </c>
      <c r="C691" s="4">
        <f>VLOOKUP(VLOOKUP(A691,tabWorldPop,3,FALSE),Base!$D$2:$E$8,2,FALSE)</f>
        <v>1</v>
      </c>
      <c r="D691" s="4" t="s">
        <v>13</v>
      </c>
      <c r="E691" s="4">
        <v>0.0</v>
      </c>
      <c r="F691" s="10"/>
      <c r="G691" s="10"/>
      <c r="H691" s="10"/>
      <c r="I691" s="10"/>
      <c r="J691" s="6">
        <f>IF(OR(B691=2000, B691=2010, B691=2015),VLOOKUP(A691,tabWorldPop,IF(B691=2000,8,IF(B691=2010,7,6)),FALSE),"")</f>
        <v>50994401</v>
      </c>
      <c r="K691" s="6">
        <f>IF(J691="","", VLOOKUP(A691,tabWorldPop,12,FALSE))</f>
        <v>100210</v>
      </c>
      <c r="L691" s="6" t="str">
        <f>IF(K691="","",VLOOKUP(A691,tabWorldPop,13,FALSE))</f>
        <v>517.0722</v>
      </c>
      <c r="M691" s="6" t="str">
        <f>IF(K691="","",VLOOKUP(A691,tabWorldPop,14,FALSE))</f>
        <v>0.9997</v>
      </c>
      <c r="N691" s="6" t="str">
        <f>IF(K691="","",VLOOKUP(A691,tabWorldPop,15,FALSE))</f>
        <v>0.65</v>
      </c>
    </row>
    <row r="692">
      <c r="A692" s="3">
        <f>VLOOKUP(Life_expectancy.csv!A708,Base!$A$2:$B$235,2,FALSE)</f>
        <v>29</v>
      </c>
      <c r="B692" s="4">
        <v>2014.0</v>
      </c>
      <c r="C692" s="4">
        <f>VLOOKUP(VLOOKUP(A692,tabWorldPop,3,FALSE),Base!$D$2:$E$8,2,FALSE)</f>
        <v>1</v>
      </c>
      <c r="D692" s="4" t="s">
        <v>13</v>
      </c>
      <c r="E692" s="4">
        <v>0.0</v>
      </c>
      <c r="F692" s="10"/>
      <c r="G692" s="10"/>
      <c r="H692" s="10"/>
      <c r="I692" s="10"/>
      <c r="J692" s="6" t="str">
        <f>IF(OR(B692=2000, B692=2010, B692=2015),VLOOKUP(A692,tabWorldPop,IF(B692=2000,8,IF(B692=2010,7,6)),FALSE),"")</f>
        <v/>
      </c>
      <c r="K692" s="6" t="str">
        <f>IF(J692="","", VLOOKUP(A692,tabWorldPop,12,FALSE))</f>
        <v/>
      </c>
      <c r="L692" s="6" t="str">
        <f>IF(K692="","",VLOOKUP(A692,tabWorldPop,13,FALSE))</f>
        <v/>
      </c>
      <c r="M692" s="6" t="str">
        <f>IF(K692="","",VLOOKUP(A692,tabWorldPop,14,FALSE))</f>
        <v/>
      </c>
      <c r="N692" s="6" t="str">
        <f>IF(K692="","",VLOOKUP(A692,tabWorldPop,15,FALSE))</f>
        <v/>
      </c>
    </row>
    <row r="693">
      <c r="A693" s="3">
        <f>VLOOKUP(Life_expectancy.csv!A709,Base!$A$2:$B$235,2,FALSE)</f>
        <v>29</v>
      </c>
      <c r="B693" s="4">
        <v>2013.0</v>
      </c>
      <c r="C693" s="4">
        <f>VLOOKUP(VLOOKUP(A693,tabWorldPop,3,FALSE),Base!$D$2:$E$8,2,FALSE)</f>
        <v>1</v>
      </c>
      <c r="D693" s="4" t="s">
        <v>13</v>
      </c>
      <c r="E693" s="4">
        <v>0.0</v>
      </c>
      <c r="F693" s="10"/>
      <c r="G693" s="10"/>
      <c r="H693" s="10"/>
      <c r="I693" s="10"/>
      <c r="J693" s="6" t="str">
        <f>IF(OR(B693=2000, B693=2010, B693=2015),VLOOKUP(A693,tabWorldPop,IF(B693=2000,8,IF(B693=2010,7,6)),FALSE),"")</f>
        <v/>
      </c>
      <c r="K693" s="6" t="str">
        <f>IF(J693="","", VLOOKUP(A693,tabWorldPop,12,FALSE))</f>
        <v/>
      </c>
      <c r="L693" s="6" t="str">
        <f>IF(K693="","",VLOOKUP(A693,tabWorldPop,13,FALSE))</f>
        <v/>
      </c>
      <c r="M693" s="6" t="str">
        <f>IF(K693="","",VLOOKUP(A693,tabWorldPop,14,FALSE))</f>
        <v/>
      </c>
      <c r="N693" s="6" t="str">
        <f>IF(K693="","",VLOOKUP(A693,tabWorldPop,15,FALSE))</f>
        <v/>
      </c>
    </row>
    <row r="694">
      <c r="A694" s="3">
        <f>VLOOKUP(Life_expectancy.csv!A710,Base!$A$2:$B$235,2,FALSE)</f>
        <v>29</v>
      </c>
      <c r="B694" s="4">
        <v>2012.0</v>
      </c>
      <c r="C694" s="4">
        <f>VLOOKUP(VLOOKUP(A694,tabWorldPop,3,FALSE),Base!$D$2:$E$8,2,FALSE)</f>
        <v>1</v>
      </c>
      <c r="D694" s="4" t="s">
        <v>13</v>
      </c>
      <c r="E694" s="4">
        <v>0.0</v>
      </c>
      <c r="F694" s="10"/>
      <c r="G694" s="10"/>
      <c r="H694" s="10"/>
      <c r="I694" s="10"/>
      <c r="J694" s="6" t="str">
        <f>IF(OR(B694=2000, B694=2010, B694=2015),VLOOKUP(A694,tabWorldPop,IF(B694=2000,8,IF(B694=2010,7,6)),FALSE),"")</f>
        <v/>
      </c>
      <c r="K694" s="6" t="str">
        <f>IF(J694="","", VLOOKUP(A694,tabWorldPop,12,FALSE))</f>
        <v/>
      </c>
      <c r="L694" s="6" t="str">
        <f>IF(K694="","",VLOOKUP(A694,tabWorldPop,13,FALSE))</f>
        <v/>
      </c>
      <c r="M694" s="6" t="str">
        <f>IF(K694="","",VLOOKUP(A694,tabWorldPop,14,FALSE))</f>
        <v/>
      </c>
      <c r="N694" s="6" t="str">
        <f>IF(K694="","",VLOOKUP(A694,tabWorldPop,15,FALSE))</f>
        <v/>
      </c>
    </row>
    <row r="695">
      <c r="A695" s="3">
        <f>VLOOKUP(Life_expectancy.csv!A711,Base!$A$2:$B$235,2,FALSE)</f>
        <v>29</v>
      </c>
      <c r="B695" s="4">
        <v>2011.0</v>
      </c>
      <c r="C695" s="4">
        <f>VLOOKUP(VLOOKUP(A695,tabWorldPop,3,FALSE),Base!$D$2:$E$8,2,FALSE)</f>
        <v>1</v>
      </c>
      <c r="D695" s="4" t="s">
        <v>13</v>
      </c>
      <c r="E695" s="4">
        <v>0.0</v>
      </c>
      <c r="F695" s="10"/>
      <c r="G695" s="10"/>
      <c r="H695" s="10"/>
      <c r="I695" s="10"/>
      <c r="J695" s="6" t="str">
        <f>IF(OR(B695=2000, B695=2010, B695=2015),VLOOKUP(A695,tabWorldPop,IF(B695=2000,8,IF(B695=2010,7,6)),FALSE),"")</f>
        <v/>
      </c>
      <c r="K695" s="6" t="str">
        <f>IF(J695="","", VLOOKUP(A695,tabWorldPop,12,FALSE))</f>
        <v/>
      </c>
      <c r="L695" s="6" t="str">
        <f>IF(K695="","",VLOOKUP(A695,tabWorldPop,13,FALSE))</f>
        <v/>
      </c>
      <c r="M695" s="6" t="str">
        <f>IF(K695="","",VLOOKUP(A695,tabWorldPop,14,FALSE))</f>
        <v/>
      </c>
      <c r="N695" s="6" t="str">
        <f>IF(K695="","",VLOOKUP(A695,tabWorldPop,15,FALSE))</f>
        <v/>
      </c>
    </row>
    <row r="696">
      <c r="A696" s="3">
        <f>VLOOKUP(Life_expectancy.csv!A712,Base!$A$2:$B$235,2,FALSE)</f>
        <v>29</v>
      </c>
      <c r="B696" s="4">
        <v>2010.0</v>
      </c>
      <c r="C696" s="4">
        <f>VLOOKUP(VLOOKUP(A696,tabWorldPop,3,FALSE),Base!$D$2:$E$8,2,FALSE)</f>
        <v>1</v>
      </c>
      <c r="D696" s="4" t="s">
        <v>13</v>
      </c>
      <c r="E696" s="4">
        <v>0.0</v>
      </c>
      <c r="F696" s="10"/>
      <c r="G696" s="10"/>
      <c r="H696" s="10"/>
      <c r="I696" s="10"/>
      <c r="J696" s="6">
        <f>IF(OR(B696=2000, B696=2010, B696=2015),VLOOKUP(A696,tabWorldPop,IF(B696=2000,8,IF(B696=2010,7,6)),FALSE),"")</f>
        <v>48813042</v>
      </c>
      <c r="K696" s="6">
        <f>IF(J696="","", VLOOKUP(A696,tabWorldPop,12,FALSE))</f>
        <v>100210</v>
      </c>
      <c r="L696" s="6" t="str">
        <f>IF(K696="","",VLOOKUP(A696,tabWorldPop,13,FALSE))</f>
        <v>517.0722</v>
      </c>
      <c r="M696" s="6" t="str">
        <f>IF(K696="","",VLOOKUP(A696,tabWorldPop,14,FALSE))</f>
        <v>0.9997</v>
      </c>
      <c r="N696" s="6" t="str">
        <f>IF(K696="","",VLOOKUP(A696,tabWorldPop,15,FALSE))</f>
        <v>0.65</v>
      </c>
    </row>
    <row r="697">
      <c r="A697" s="3">
        <f>VLOOKUP(Life_expectancy.csv!A713,Base!$A$2:$B$235,2,FALSE)</f>
        <v>29</v>
      </c>
      <c r="B697" s="4">
        <v>2009.0</v>
      </c>
      <c r="C697" s="4">
        <f>VLOOKUP(VLOOKUP(A697,tabWorldPop,3,FALSE),Base!$D$2:$E$8,2,FALSE)</f>
        <v>1</v>
      </c>
      <c r="D697" s="4" t="s">
        <v>13</v>
      </c>
      <c r="E697" s="4">
        <v>0.0</v>
      </c>
      <c r="F697" s="10"/>
      <c r="G697" s="10"/>
      <c r="H697" s="10"/>
      <c r="I697" s="10"/>
      <c r="J697" s="6" t="str">
        <f>IF(OR(B697=2000, B697=2010, B697=2015),VLOOKUP(A697,tabWorldPop,IF(B697=2000,8,IF(B697=2010,7,6)),FALSE),"")</f>
        <v/>
      </c>
      <c r="K697" s="6" t="str">
        <f>IF(J697="","", VLOOKUP(A697,tabWorldPop,12,FALSE))</f>
        <v/>
      </c>
      <c r="L697" s="6" t="str">
        <f>IF(K697="","",VLOOKUP(A697,tabWorldPop,13,FALSE))</f>
        <v/>
      </c>
      <c r="M697" s="6" t="str">
        <f>IF(K697="","",VLOOKUP(A697,tabWorldPop,14,FALSE))</f>
        <v/>
      </c>
      <c r="N697" s="6" t="str">
        <f>IF(K697="","",VLOOKUP(A697,tabWorldPop,15,FALSE))</f>
        <v/>
      </c>
    </row>
    <row r="698">
      <c r="A698" s="3">
        <f>VLOOKUP(Life_expectancy.csv!A714,Base!$A$2:$B$235,2,FALSE)</f>
        <v>29</v>
      </c>
      <c r="B698" s="4">
        <v>2008.0</v>
      </c>
      <c r="C698" s="4">
        <f>VLOOKUP(VLOOKUP(A698,tabWorldPop,3,FALSE),Base!$D$2:$E$8,2,FALSE)</f>
        <v>1</v>
      </c>
      <c r="D698" s="4" t="s">
        <v>13</v>
      </c>
      <c r="E698" s="4">
        <v>0.0</v>
      </c>
      <c r="F698" s="10"/>
      <c r="G698" s="10"/>
      <c r="H698" s="10"/>
      <c r="I698" s="10"/>
      <c r="J698" s="6" t="str">
        <f>IF(OR(B698=2000, B698=2010, B698=2015),VLOOKUP(A698,tabWorldPop,IF(B698=2000,8,IF(B698=2010,7,6)),FALSE),"")</f>
        <v/>
      </c>
      <c r="K698" s="6" t="str">
        <f>IF(J698="","", VLOOKUP(A698,tabWorldPop,12,FALSE))</f>
        <v/>
      </c>
      <c r="L698" s="6" t="str">
        <f>IF(K698="","",VLOOKUP(A698,tabWorldPop,13,FALSE))</f>
        <v/>
      </c>
      <c r="M698" s="6" t="str">
        <f>IF(K698="","",VLOOKUP(A698,tabWorldPop,14,FALSE))</f>
        <v/>
      </c>
      <c r="N698" s="6" t="str">
        <f>IF(K698="","",VLOOKUP(A698,tabWorldPop,15,FALSE))</f>
        <v/>
      </c>
    </row>
    <row r="699">
      <c r="A699" s="3">
        <f>VLOOKUP(Life_expectancy.csv!A715,Base!$A$2:$B$235,2,FALSE)</f>
        <v>29</v>
      </c>
      <c r="B699" s="4">
        <v>2007.0</v>
      </c>
      <c r="C699" s="4">
        <f>VLOOKUP(VLOOKUP(A699,tabWorldPop,3,FALSE),Base!$D$2:$E$8,2,FALSE)</f>
        <v>1</v>
      </c>
      <c r="D699" s="4" t="s">
        <v>13</v>
      </c>
      <c r="E699" s="4">
        <v>0.0</v>
      </c>
      <c r="F699" s="10"/>
      <c r="G699" s="10"/>
      <c r="H699" s="10"/>
      <c r="I699" s="10"/>
      <c r="J699" s="6" t="str">
        <f>IF(OR(B699=2000, B699=2010, B699=2015),VLOOKUP(A699,tabWorldPop,IF(B699=2000,8,IF(B699=2010,7,6)),FALSE),"")</f>
        <v/>
      </c>
      <c r="K699" s="6" t="str">
        <f>IF(J699="","", VLOOKUP(A699,tabWorldPop,12,FALSE))</f>
        <v/>
      </c>
      <c r="L699" s="6" t="str">
        <f>IF(K699="","",VLOOKUP(A699,tabWorldPop,13,FALSE))</f>
        <v/>
      </c>
      <c r="M699" s="6" t="str">
        <f>IF(K699="","",VLOOKUP(A699,tabWorldPop,14,FALSE))</f>
        <v/>
      </c>
      <c r="N699" s="6" t="str">
        <f>IF(K699="","",VLOOKUP(A699,tabWorldPop,15,FALSE))</f>
        <v/>
      </c>
    </row>
    <row r="700">
      <c r="A700" s="3">
        <f>VLOOKUP(Life_expectancy.csv!A716,Base!$A$2:$B$235,2,FALSE)</f>
        <v>29</v>
      </c>
      <c r="B700" s="4">
        <v>2006.0</v>
      </c>
      <c r="C700" s="4">
        <f>VLOOKUP(VLOOKUP(A700,tabWorldPop,3,FALSE),Base!$D$2:$E$8,2,FALSE)</f>
        <v>1</v>
      </c>
      <c r="D700" s="4" t="s">
        <v>13</v>
      </c>
      <c r="E700" s="4">
        <v>0.0</v>
      </c>
      <c r="F700" s="10"/>
      <c r="G700" s="10"/>
      <c r="H700" s="10"/>
      <c r="I700" s="10"/>
      <c r="J700" s="6" t="str">
        <f>IF(OR(B700=2000, B700=2010, B700=2015),VLOOKUP(A700,tabWorldPop,IF(B700=2000,8,IF(B700=2010,7,6)),FALSE),"")</f>
        <v/>
      </c>
      <c r="K700" s="6" t="str">
        <f>IF(J700="","", VLOOKUP(A700,tabWorldPop,12,FALSE))</f>
        <v/>
      </c>
      <c r="L700" s="6" t="str">
        <f>IF(K700="","",VLOOKUP(A700,tabWorldPop,13,FALSE))</f>
        <v/>
      </c>
      <c r="M700" s="6" t="str">
        <f>IF(K700="","",VLOOKUP(A700,tabWorldPop,14,FALSE))</f>
        <v/>
      </c>
      <c r="N700" s="6" t="str">
        <f>IF(K700="","",VLOOKUP(A700,tabWorldPop,15,FALSE))</f>
        <v/>
      </c>
    </row>
    <row r="701">
      <c r="A701" s="3">
        <f>VLOOKUP(Life_expectancy.csv!A717,Base!$A$2:$B$235,2,FALSE)</f>
        <v>29</v>
      </c>
      <c r="B701" s="4">
        <v>2005.0</v>
      </c>
      <c r="C701" s="4">
        <f>VLOOKUP(VLOOKUP(A701,tabWorldPop,3,FALSE),Base!$D$2:$E$8,2,FALSE)</f>
        <v>1</v>
      </c>
      <c r="D701" s="4" t="s">
        <v>13</v>
      </c>
      <c r="E701" s="4">
        <v>0.0</v>
      </c>
      <c r="F701" s="10"/>
      <c r="G701" s="10"/>
      <c r="H701" s="10"/>
      <c r="I701" s="10"/>
      <c r="J701" s="6" t="str">
        <f>IF(OR(B701=2000, B701=2010, B701=2015),VLOOKUP(A701,tabWorldPop,IF(B701=2000,8,IF(B701=2010,7,6)),FALSE),"")</f>
        <v/>
      </c>
      <c r="K701" s="6" t="str">
        <f>IF(J701="","", VLOOKUP(A701,tabWorldPop,12,FALSE))</f>
        <v/>
      </c>
      <c r="L701" s="6" t="str">
        <f>IF(K701="","",VLOOKUP(A701,tabWorldPop,13,FALSE))</f>
        <v/>
      </c>
      <c r="M701" s="6" t="str">
        <f>IF(K701="","",VLOOKUP(A701,tabWorldPop,14,FALSE))</f>
        <v/>
      </c>
      <c r="N701" s="6" t="str">
        <f>IF(K701="","",VLOOKUP(A701,tabWorldPop,15,FALSE))</f>
        <v/>
      </c>
    </row>
    <row r="702">
      <c r="A702" s="3">
        <f>VLOOKUP(Life_expectancy.csv!A718,Base!$A$2:$B$235,2,FALSE)</f>
        <v>29</v>
      </c>
      <c r="B702" s="4">
        <v>2004.0</v>
      </c>
      <c r="C702" s="4">
        <f>VLOOKUP(VLOOKUP(A702,tabWorldPop,3,FALSE),Base!$D$2:$E$8,2,FALSE)</f>
        <v>1</v>
      </c>
      <c r="D702" s="4" t="s">
        <v>13</v>
      </c>
      <c r="E702" s="4">
        <v>0.0</v>
      </c>
      <c r="F702" s="10"/>
      <c r="G702" s="10"/>
      <c r="H702" s="10"/>
      <c r="I702" s="10"/>
      <c r="J702" s="6" t="str">
        <f>IF(OR(B702=2000, B702=2010, B702=2015),VLOOKUP(A702,tabWorldPop,IF(B702=2000,8,IF(B702=2010,7,6)),FALSE),"")</f>
        <v/>
      </c>
      <c r="K702" s="6" t="str">
        <f>IF(J702="","", VLOOKUP(A702,tabWorldPop,12,FALSE))</f>
        <v/>
      </c>
      <c r="L702" s="6" t="str">
        <f>IF(K702="","",VLOOKUP(A702,tabWorldPop,13,FALSE))</f>
        <v/>
      </c>
      <c r="M702" s="6" t="str">
        <f>IF(K702="","",VLOOKUP(A702,tabWorldPop,14,FALSE))</f>
        <v/>
      </c>
      <c r="N702" s="6" t="str">
        <f>IF(K702="","",VLOOKUP(A702,tabWorldPop,15,FALSE))</f>
        <v/>
      </c>
    </row>
    <row r="703">
      <c r="A703" s="3">
        <f>VLOOKUP(Life_expectancy.csv!A719,Base!$A$2:$B$235,2,FALSE)</f>
        <v>29</v>
      </c>
      <c r="B703" s="4">
        <v>2003.0</v>
      </c>
      <c r="C703" s="4">
        <f>VLOOKUP(VLOOKUP(A703,tabWorldPop,3,FALSE),Base!$D$2:$E$8,2,FALSE)</f>
        <v>1</v>
      </c>
      <c r="D703" s="4" t="s">
        <v>13</v>
      </c>
      <c r="E703" s="4">
        <v>0.0</v>
      </c>
      <c r="F703" s="10"/>
      <c r="G703" s="10"/>
      <c r="H703" s="10"/>
      <c r="I703" s="10"/>
      <c r="J703" s="6" t="str">
        <f>IF(OR(B703=2000, B703=2010, B703=2015),VLOOKUP(A703,tabWorldPop,IF(B703=2000,8,IF(B703=2010,7,6)),FALSE),"")</f>
        <v/>
      </c>
      <c r="K703" s="6" t="str">
        <f>IF(J703="","", VLOOKUP(A703,tabWorldPop,12,FALSE))</f>
        <v/>
      </c>
      <c r="L703" s="6" t="str">
        <f>IF(K703="","",VLOOKUP(A703,tabWorldPop,13,FALSE))</f>
        <v/>
      </c>
      <c r="M703" s="6" t="str">
        <f>IF(K703="","",VLOOKUP(A703,tabWorldPop,14,FALSE))</f>
        <v/>
      </c>
      <c r="N703" s="6" t="str">
        <f>IF(K703="","",VLOOKUP(A703,tabWorldPop,15,FALSE))</f>
        <v/>
      </c>
    </row>
    <row r="704">
      <c r="A704" s="3">
        <f>VLOOKUP(Life_expectancy.csv!A720,Base!$A$2:$B$235,2,FALSE)</f>
        <v>29</v>
      </c>
      <c r="B704" s="4">
        <v>2002.0</v>
      </c>
      <c r="C704" s="4">
        <f>VLOOKUP(VLOOKUP(A704,tabWorldPop,3,FALSE),Base!$D$2:$E$8,2,FALSE)</f>
        <v>1</v>
      </c>
      <c r="D704" s="4" t="s">
        <v>13</v>
      </c>
      <c r="E704" s="4">
        <v>0.0</v>
      </c>
      <c r="F704" s="10"/>
      <c r="G704" s="10"/>
      <c r="H704" s="10"/>
      <c r="I704" s="10"/>
      <c r="J704" s="6" t="str">
        <f>IF(OR(B704=2000, B704=2010, B704=2015),VLOOKUP(A704,tabWorldPop,IF(B704=2000,8,IF(B704=2010,7,6)),FALSE),"")</f>
        <v/>
      </c>
      <c r="K704" s="6" t="str">
        <f>IF(J704="","", VLOOKUP(A704,tabWorldPop,12,FALSE))</f>
        <v/>
      </c>
      <c r="L704" s="6" t="str">
        <f>IF(K704="","",VLOOKUP(A704,tabWorldPop,13,FALSE))</f>
        <v/>
      </c>
      <c r="M704" s="6" t="str">
        <f>IF(K704="","",VLOOKUP(A704,tabWorldPop,14,FALSE))</f>
        <v/>
      </c>
      <c r="N704" s="6" t="str">
        <f>IF(K704="","",VLOOKUP(A704,tabWorldPop,15,FALSE))</f>
        <v/>
      </c>
    </row>
    <row r="705">
      <c r="A705" s="3">
        <f>VLOOKUP(Life_expectancy.csv!A721,Base!$A$2:$B$235,2,FALSE)</f>
        <v>29</v>
      </c>
      <c r="B705" s="4">
        <v>2001.0</v>
      </c>
      <c r="C705" s="4">
        <f>VLOOKUP(VLOOKUP(A705,tabWorldPop,3,FALSE),Base!$D$2:$E$8,2,FALSE)</f>
        <v>1</v>
      </c>
      <c r="D705" s="4" t="s">
        <v>13</v>
      </c>
      <c r="E705" s="4">
        <v>0.0</v>
      </c>
      <c r="F705" s="10"/>
      <c r="G705" s="10"/>
      <c r="H705" s="10"/>
      <c r="I705" s="10"/>
      <c r="J705" s="6" t="str">
        <f>IF(OR(B705=2000, B705=2010, B705=2015),VLOOKUP(A705,tabWorldPop,IF(B705=2000,8,IF(B705=2010,7,6)),FALSE),"")</f>
        <v/>
      </c>
      <c r="K705" s="6" t="str">
        <f>IF(J705="","", VLOOKUP(A705,tabWorldPop,12,FALSE))</f>
        <v/>
      </c>
      <c r="L705" s="6" t="str">
        <f>IF(K705="","",VLOOKUP(A705,tabWorldPop,13,FALSE))</f>
        <v/>
      </c>
      <c r="M705" s="6" t="str">
        <f>IF(K705="","",VLOOKUP(A705,tabWorldPop,14,FALSE))</f>
        <v/>
      </c>
      <c r="N705" s="6" t="str">
        <f>IF(K705="","",VLOOKUP(A705,tabWorldPop,15,FALSE))</f>
        <v/>
      </c>
    </row>
    <row r="706">
      <c r="A706" s="3">
        <f>VLOOKUP(Life_expectancy.csv!A722,Base!$A$2:$B$235,2,FALSE)</f>
        <v>29</v>
      </c>
      <c r="B706" s="4">
        <v>2000.0</v>
      </c>
      <c r="C706" s="4">
        <f>VLOOKUP(VLOOKUP(A706,tabWorldPop,3,FALSE),Base!$D$2:$E$8,2,FALSE)</f>
        <v>1</v>
      </c>
      <c r="D706" s="4" t="s">
        <v>13</v>
      </c>
      <c r="E706" s="4">
        <v>0.0</v>
      </c>
      <c r="F706" s="10"/>
      <c r="G706" s="10"/>
      <c r="H706" s="10"/>
      <c r="I706" s="10"/>
      <c r="J706" s="6">
        <f>IF(OR(B706=2000, B706=2010, B706=2015),VLOOKUP(A706,tabWorldPop,IF(B706=2000,8,IF(B706=2010,7,6)),FALSE),"")</f>
        <v>46788591</v>
      </c>
      <c r="K706" s="6">
        <f>IF(J706="","", VLOOKUP(A706,tabWorldPop,12,FALSE))</f>
        <v>100210</v>
      </c>
      <c r="L706" s="6" t="str">
        <f>IF(K706="","",VLOOKUP(A706,tabWorldPop,13,FALSE))</f>
        <v>517.0722</v>
      </c>
      <c r="M706" s="6" t="str">
        <f>IF(K706="","",VLOOKUP(A706,tabWorldPop,14,FALSE))</f>
        <v>0.9997</v>
      </c>
      <c r="N706" s="6" t="str">
        <f>IF(K706="","",VLOOKUP(A706,tabWorldPop,15,FALSE))</f>
        <v>0.65</v>
      </c>
    </row>
    <row r="707">
      <c r="A707" s="3">
        <f>VLOOKUP(Life_expectancy.csv!A723,Base!$A$2:$B$235,2,FALSE)</f>
        <v>114</v>
      </c>
      <c r="B707" s="4">
        <v>2015.0</v>
      </c>
      <c r="C707" s="4">
        <f>VLOOKUP(VLOOKUP(A707,tabWorldPop,3,FALSE),Base!$D$2:$E$8,2,FALSE)</f>
        <v>3</v>
      </c>
      <c r="D707" s="4" t="s">
        <v>13</v>
      </c>
      <c r="E707" s="4">
        <v>0.0</v>
      </c>
      <c r="F707" s="10"/>
      <c r="G707" s="10"/>
      <c r="H707" s="10"/>
      <c r="I707" s="10"/>
      <c r="J707" s="6">
        <f>IF(OR(B707=2000, B707=2010, B707=2015),VLOOKUP(A707,tabWorldPop,IF(B707=2000,8,IF(B707=2010,7,6)),FALSE),"")</f>
        <v>5064386</v>
      </c>
      <c r="K707" s="6">
        <f>IF(J707="","", VLOOKUP(A707,tabWorldPop,12,FALSE))</f>
        <v>342000</v>
      </c>
      <c r="L707" s="6" t="str">
        <f>IF(K707="","",VLOOKUP(A707,tabWorldPop,13,FALSE))</f>
        <v>17.4574</v>
      </c>
      <c r="M707" s="7">
        <f>IF(K707="","",VLOOKUP(A707,tabWorldPop,14,FALSE))</f>
        <v>-609588</v>
      </c>
      <c r="N707" s="6" t="str">
        <f>IF(K707="","",VLOOKUP(A707,tabWorldPop,15,FALSE))</f>
        <v>0.07</v>
      </c>
    </row>
    <row r="708">
      <c r="A708" s="3">
        <f>VLOOKUP(Life_expectancy.csv!A724,Base!$A$2:$B$235,2,FALSE)</f>
        <v>114</v>
      </c>
      <c r="B708" s="4">
        <v>2014.0</v>
      </c>
      <c r="C708" s="4">
        <f>VLOOKUP(VLOOKUP(A708,tabWorldPop,3,FALSE),Base!$D$2:$E$8,2,FALSE)</f>
        <v>3</v>
      </c>
      <c r="D708" s="4" t="s">
        <v>13</v>
      </c>
      <c r="E708" s="4">
        <v>0.0</v>
      </c>
      <c r="F708" s="4" t="s">
        <v>1547</v>
      </c>
      <c r="G708" s="10"/>
      <c r="H708" s="10"/>
      <c r="I708" s="10"/>
      <c r="J708" s="6" t="str">
        <f>IF(OR(B708=2000, B708=2010, B708=2015),VLOOKUP(A708,tabWorldPop,IF(B708=2000,8,IF(B708=2010,7,6)),FALSE),"")</f>
        <v/>
      </c>
      <c r="K708" s="6" t="str">
        <f>IF(J708="","", VLOOKUP(A708,tabWorldPop,12,FALSE))</f>
        <v/>
      </c>
      <c r="L708" s="6" t="str">
        <f>IF(K708="","",VLOOKUP(A708,tabWorldPop,13,FALSE))</f>
        <v/>
      </c>
      <c r="M708" s="6" t="str">
        <f>IF(K708="","",VLOOKUP(A708,tabWorldPop,14,FALSE))</f>
        <v/>
      </c>
      <c r="N708" s="6" t="str">
        <f>IF(K708="","",VLOOKUP(A708,tabWorldPop,15,FALSE))</f>
        <v/>
      </c>
    </row>
    <row r="709">
      <c r="A709" s="3">
        <f>VLOOKUP(Life_expectancy.csv!A725,Base!$A$2:$B$235,2,FALSE)</f>
        <v>114</v>
      </c>
      <c r="B709" s="4">
        <v>2013.0</v>
      </c>
      <c r="C709" s="4">
        <f>VLOOKUP(VLOOKUP(A709,tabWorldPop,3,FALSE),Base!$D$2:$E$8,2,FALSE)</f>
        <v>3</v>
      </c>
      <c r="D709" s="4" t="s">
        <v>13</v>
      </c>
      <c r="E709" s="4">
        <v>0.0</v>
      </c>
      <c r="F709" s="4" t="s">
        <v>475</v>
      </c>
      <c r="G709" s="10"/>
      <c r="H709" s="10"/>
      <c r="I709" s="10"/>
      <c r="J709" s="6" t="str">
        <f>IF(OR(B709=2000, B709=2010, B709=2015),VLOOKUP(A709,tabWorldPop,IF(B709=2000,8,IF(B709=2010,7,6)),FALSE),"")</f>
        <v/>
      </c>
      <c r="K709" s="6" t="str">
        <f>IF(J709="","", VLOOKUP(A709,tabWorldPop,12,FALSE))</f>
        <v/>
      </c>
      <c r="L709" s="6" t="str">
        <f>IF(K709="","",VLOOKUP(A709,tabWorldPop,13,FALSE))</f>
        <v/>
      </c>
      <c r="M709" s="6" t="str">
        <f>IF(K709="","",VLOOKUP(A709,tabWorldPop,14,FALSE))</f>
        <v/>
      </c>
      <c r="N709" s="6" t="str">
        <f>IF(K709="","",VLOOKUP(A709,tabWorldPop,15,FALSE))</f>
        <v/>
      </c>
    </row>
    <row r="710">
      <c r="A710" s="3">
        <f>VLOOKUP(Life_expectancy.csv!A726,Base!$A$2:$B$235,2,FALSE)</f>
        <v>114</v>
      </c>
      <c r="B710" s="4">
        <v>2012.0</v>
      </c>
      <c r="C710" s="4">
        <f>VLOOKUP(VLOOKUP(A710,tabWorldPop,3,FALSE),Base!$D$2:$E$8,2,FALSE)</f>
        <v>3</v>
      </c>
      <c r="D710" s="4" t="s">
        <v>13</v>
      </c>
      <c r="E710" s="4">
        <v>0.0</v>
      </c>
      <c r="F710" s="4" t="s">
        <v>1548</v>
      </c>
      <c r="G710" s="10"/>
      <c r="H710" s="10"/>
      <c r="I710" s="10"/>
      <c r="J710" s="6" t="str">
        <f>IF(OR(B710=2000, B710=2010, B710=2015),VLOOKUP(A710,tabWorldPop,IF(B710=2000,8,IF(B710=2010,7,6)),FALSE),"")</f>
        <v/>
      </c>
      <c r="K710" s="6" t="str">
        <f>IF(J710="","", VLOOKUP(A710,tabWorldPop,12,FALSE))</f>
        <v/>
      </c>
      <c r="L710" s="6" t="str">
        <f>IF(K710="","",VLOOKUP(A710,tabWorldPop,13,FALSE))</f>
        <v/>
      </c>
      <c r="M710" s="6" t="str">
        <f>IF(K710="","",VLOOKUP(A710,tabWorldPop,14,FALSE))</f>
        <v/>
      </c>
      <c r="N710" s="6" t="str">
        <f>IF(K710="","",VLOOKUP(A710,tabWorldPop,15,FALSE))</f>
        <v/>
      </c>
    </row>
    <row r="711">
      <c r="A711" s="3">
        <f>VLOOKUP(Life_expectancy.csv!A727,Base!$A$2:$B$235,2,FALSE)</f>
        <v>114</v>
      </c>
      <c r="B711" s="4">
        <v>2011.0</v>
      </c>
      <c r="C711" s="4">
        <f>VLOOKUP(VLOOKUP(A711,tabWorldPop,3,FALSE),Base!$D$2:$E$8,2,FALSE)</f>
        <v>3</v>
      </c>
      <c r="D711" s="4" t="s">
        <v>13</v>
      </c>
      <c r="E711" s="4">
        <v>0.0</v>
      </c>
      <c r="F711" s="4" t="s">
        <v>1549</v>
      </c>
      <c r="G711" s="10"/>
      <c r="H711" s="10"/>
      <c r="I711" s="10"/>
      <c r="J711" s="6" t="str">
        <f>IF(OR(B711=2000, B711=2010, B711=2015),VLOOKUP(A711,tabWorldPop,IF(B711=2000,8,IF(B711=2010,7,6)),FALSE),"")</f>
        <v/>
      </c>
      <c r="K711" s="6" t="str">
        <f>IF(J711="","", VLOOKUP(A711,tabWorldPop,12,FALSE))</f>
        <v/>
      </c>
      <c r="L711" s="6" t="str">
        <f>IF(K711="","",VLOOKUP(A711,tabWorldPop,13,FALSE))</f>
        <v/>
      </c>
      <c r="M711" s="6" t="str">
        <f>IF(K711="","",VLOOKUP(A711,tabWorldPop,14,FALSE))</f>
        <v/>
      </c>
      <c r="N711" s="6" t="str">
        <f>IF(K711="","",VLOOKUP(A711,tabWorldPop,15,FALSE))</f>
        <v/>
      </c>
    </row>
    <row r="712">
      <c r="A712" s="3">
        <f>VLOOKUP(Life_expectancy.csv!A728,Base!$A$2:$B$235,2,FALSE)</f>
        <v>114</v>
      </c>
      <c r="B712" s="4">
        <v>2010.0</v>
      </c>
      <c r="C712" s="4">
        <f>VLOOKUP(VLOOKUP(A712,tabWorldPop,3,FALSE),Base!$D$2:$E$8,2,FALSE)</f>
        <v>3</v>
      </c>
      <c r="D712" s="4" t="s">
        <v>13</v>
      </c>
      <c r="E712" s="4">
        <v>0.0</v>
      </c>
      <c r="F712" s="5">
        <v>45751.0</v>
      </c>
      <c r="G712" s="10"/>
      <c r="H712" s="10"/>
      <c r="I712" s="10"/>
      <c r="J712" s="6">
        <f>IF(OR(B712=2000, B712=2010, B712=2015),VLOOKUP(A712,tabWorldPop,IF(B712=2000,8,IF(B712=2010,7,6)),FALSE),"")</f>
        <v>4437884</v>
      </c>
      <c r="K712" s="6">
        <f>IF(J712="","", VLOOKUP(A712,tabWorldPop,12,FALSE))</f>
        <v>342000</v>
      </c>
      <c r="L712" s="6" t="str">
        <f>IF(K712="","",VLOOKUP(A712,tabWorldPop,13,FALSE))</f>
        <v>17.4574</v>
      </c>
      <c r="M712" s="7">
        <f>IF(K712="","",VLOOKUP(A712,tabWorldPop,14,FALSE))</f>
        <v>-609588</v>
      </c>
      <c r="N712" s="6" t="str">
        <f>IF(K712="","",VLOOKUP(A712,tabWorldPop,15,FALSE))</f>
        <v>0.07</v>
      </c>
    </row>
    <row r="713">
      <c r="A713" s="3">
        <f>VLOOKUP(Life_expectancy.csv!A729,Base!$A$2:$B$235,2,FALSE)</f>
        <v>114</v>
      </c>
      <c r="B713" s="4">
        <v>2009.0</v>
      </c>
      <c r="C713" s="4">
        <f>VLOOKUP(VLOOKUP(A713,tabWorldPop,3,FALSE),Base!$D$2:$E$8,2,FALSE)</f>
        <v>3</v>
      </c>
      <c r="D713" s="4" t="s">
        <v>13</v>
      </c>
      <c r="E713" s="4">
        <v>0.0</v>
      </c>
      <c r="F713" s="4" t="s">
        <v>657</v>
      </c>
      <c r="G713" s="10"/>
      <c r="H713" s="10"/>
      <c r="I713" s="10"/>
      <c r="J713" s="6" t="str">
        <f>IF(OR(B713=2000, B713=2010, B713=2015),VLOOKUP(A713,tabWorldPop,IF(B713=2000,8,IF(B713=2010,7,6)),FALSE),"")</f>
        <v/>
      </c>
      <c r="K713" s="6" t="str">
        <f>IF(J713="","", VLOOKUP(A713,tabWorldPop,12,FALSE))</f>
        <v/>
      </c>
      <c r="L713" s="6" t="str">
        <f>IF(K713="","",VLOOKUP(A713,tabWorldPop,13,FALSE))</f>
        <v/>
      </c>
      <c r="M713" s="6" t="str">
        <f>IF(K713="","",VLOOKUP(A713,tabWorldPop,14,FALSE))</f>
        <v/>
      </c>
      <c r="N713" s="6" t="str">
        <f>IF(K713="","",VLOOKUP(A713,tabWorldPop,15,FALSE))</f>
        <v/>
      </c>
    </row>
    <row r="714">
      <c r="A714" s="3">
        <f>VLOOKUP(Life_expectancy.csv!A730,Base!$A$2:$B$235,2,FALSE)</f>
        <v>114</v>
      </c>
      <c r="B714" s="4">
        <v>2008.0</v>
      </c>
      <c r="C714" s="4">
        <f>VLOOKUP(VLOOKUP(A714,tabWorldPop,3,FALSE),Base!$D$2:$E$8,2,FALSE)</f>
        <v>3</v>
      </c>
      <c r="D714" s="4" t="s">
        <v>13</v>
      </c>
      <c r="E714" s="4">
        <v>0.0</v>
      </c>
      <c r="F714" s="4" t="s">
        <v>701</v>
      </c>
      <c r="G714" s="10"/>
      <c r="H714" s="10"/>
      <c r="I714" s="10"/>
      <c r="J714" s="6" t="str">
        <f>IF(OR(B714=2000, B714=2010, B714=2015),VLOOKUP(A714,tabWorldPop,IF(B714=2000,8,IF(B714=2010,7,6)),FALSE),"")</f>
        <v/>
      </c>
      <c r="K714" s="6" t="str">
        <f>IF(J714="","", VLOOKUP(A714,tabWorldPop,12,FALSE))</f>
        <v/>
      </c>
      <c r="L714" s="6" t="str">
        <f>IF(K714="","",VLOOKUP(A714,tabWorldPop,13,FALSE))</f>
        <v/>
      </c>
      <c r="M714" s="6" t="str">
        <f>IF(K714="","",VLOOKUP(A714,tabWorldPop,14,FALSE))</f>
        <v/>
      </c>
      <c r="N714" s="6" t="str">
        <f>IF(K714="","",VLOOKUP(A714,tabWorldPop,15,FALSE))</f>
        <v/>
      </c>
    </row>
    <row r="715">
      <c r="A715" s="3">
        <f>VLOOKUP(Life_expectancy.csv!A731,Base!$A$2:$B$235,2,FALSE)</f>
        <v>114</v>
      </c>
      <c r="B715" s="4">
        <v>2007.0</v>
      </c>
      <c r="C715" s="4">
        <f>VLOOKUP(VLOOKUP(A715,tabWorldPop,3,FALSE),Base!$D$2:$E$8,2,FALSE)</f>
        <v>3</v>
      </c>
      <c r="D715" s="4" t="s">
        <v>13</v>
      </c>
      <c r="E715" s="4">
        <v>0.0</v>
      </c>
      <c r="F715" s="4" t="s">
        <v>1550</v>
      </c>
      <c r="G715" s="10"/>
      <c r="H715" s="10"/>
      <c r="I715" s="10"/>
      <c r="J715" s="6" t="str">
        <f>IF(OR(B715=2000, B715=2010, B715=2015),VLOOKUP(A715,tabWorldPop,IF(B715=2000,8,IF(B715=2010,7,6)),FALSE),"")</f>
        <v/>
      </c>
      <c r="K715" s="6" t="str">
        <f>IF(J715="","", VLOOKUP(A715,tabWorldPop,12,FALSE))</f>
        <v/>
      </c>
      <c r="L715" s="6" t="str">
        <f>IF(K715="","",VLOOKUP(A715,tabWorldPop,13,FALSE))</f>
        <v/>
      </c>
      <c r="M715" s="6" t="str">
        <f>IF(K715="","",VLOOKUP(A715,tabWorldPop,14,FALSE))</f>
        <v/>
      </c>
      <c r="N715" s="6" t="str">
        <f>IF(K715="","",VLOOKUP(A715,tabWorldPop,15,FALSE))</f>
        <v/>
      </c>
    </row>
    <row r="716">
      <c r="A716" s="3">
        <f>VLOOKUP(Life_expectancy.csv!A732,Base!$A$2:$B$235,2,FALSE)</f>
        <v>114</v>
      </c>
      <c r="B716" s="4">
        <v>2006.0</v>
      </c>
      <c r="C716" s="4">
        <f>VLOOKUP(VLOOKUP(A716,tabWorldPop,3,FALSE),Base!$D$2:$E$8,2,FALSE)</f>
        <v>3</v>
      </c>
      <c r="D716" s="4" t="s">
        <v>13</v>
      </c>
      <c r="E716" s="4">
        <v>0.0</v>
      </c>
      <c r="F716" s="4" t="s">
        <v>156</v>
      </c>
      <c r="G716" s="10"/>
      <c r="H716" s="10"/>
      <c r="I716" s="10"/>
      <c r="J716" s="6" t="str">
        <f>IF(OR(B716=2000, B716=2010, B716=2015),VLOOKUP(A716,tabWorldPop,IF(B716=2000,8,IF(B716=2010,7,6)),FALSE),"")</f>
        <v/>
      </c>
      <c r="K716" s="6" t="str">
        <f>IF(J716="","", VLOOKUP(A716,tabWorldPop,12,FALSE))</f>
        <v/>
      </c>
      <c r="L716" s="6" t="str">
        <f>IF(K716="","",VLOOKUP(A716,tabWorldPop,13,FALSE))</f>
        <v/>
      </c>
      <c r="M716" s="6" t="str">
        <f>IF(K716="","",VLOOKUP(A716,tabWorldPop,14,FALSE))</f>
        <v/>
      </c>
      <c r="N716" s="6" t="str">
        <f>IF(K716="","",VLOOKUP(A716,tabWorldPop,15,FALSE))</f>
        <v/>
      </c>
    </row>
    <row r="717">
      <c r="A717" s="3">
        <f>VLOOKUP(Life_expectancy.csv!A733,Base!$A$2:$B$235,2,FALSE)</f>
        <v>114</v>
      </c>
      <c r="B717" s="4">
        <v>2005.0</v>
      </c>
      <c r="C717" s="4">
        <f>VLOOKUP(VLOOKUP(A717,tabWorldPop,3,FALSE),Base!$D$2:$E$8,2,FALSE)</f>
        <v>3</v>
      </c>
      <c r="D717" s="4" t="s">
        <v>13</v>
      </c>
      <c r="E717" s="4">
        <v>0.0</v>
      </c>
      <c r="F717" s="4" t="s">
        <v>1551</v>
      </c>
      <c r="G717" s="10"/>
      <c r="H717" s="10"/>
      <c r="I717" s="10"/>
      <c r="J717" s="6" t="str">
        <f>IF(OR(B717=2000, B717=2010, B717=2015),VLOOKUP(A717,tabWorldPop,IF(B717=2000,8,IF(B717=2010,7,6)),FALSE),"")</f>
        <v/>
      </c>
      <c r="K717" s="6" t="str">
        <f>IF(J717="","", VLOOKUP(A717,tabWorldPop,12,FALSE))</f>
        <v/>
      </c>
      <c r="L717" s="6" t="str">
        <f>IF(K717="","",VLOOKUP(A717,tabWorldPop,13,FALSE))</f>
        <v/>
      </c>
      <c r="M717" s="6" t="str">
        <f>IF(K717="","",VLOOKUP(A717,tabWorldPop,14,FALSE))</f>
        <v/>
      </c>
      <c r="N717" s="6" t="str">
        <f>IF(K717="","",VLOOKUP(A717,tabWorldPop,15,FALSE))</f>
        <v/>
      </c>
    </row>
    <row r="718">
      <c r="A718" s="3">
        <f>VLOOKUP(Life_expectancy.csv!A734,Base!$A$2:$B$235,2,FALSE)</f>
        <v>114</v>
      </c>
      <c r="B718" s="4">
        <v>2004.0</v>
      </c>
      <c r="C718" s="4">
        <f>VLOOKUP(VLOOKUP(A718,tabWorldPop,3,FALSE),Base!$D$2:$E$8,2,FALSE)</f>
        <v>3</v>
      </c>
      <c r="D718" s="4" t="s">
        <v>13</v>
      </c>
      <c r="E718" s="4">
        <v>0.0</v>
      </c>
      <c r="F718" s="4" t="s">
        <v>1552</v>
      </c>
      <c r="G718" s="10"/>
      <c r="H718" s="10"/>
      <c r="I718" s="10"/>
      <c r="J718" s="6" t="str">
        <f>IF(OR(B718=2000, B718=2010, B718=2015),VLOOKUP(A718,tabWorldPop,IF(B718=2000,8,IF(B718=2010,7,6)),FALSE),"")</f>
        <v/>
      </c>
      <c r="K718" s="6" t="str">
        <f>IF(J718="","", VLOOKUP(A718,tabWorldPop,12,FALSE))</f>
        <v/>
      </c>
      <c r="L718" s="6" t="str">
        <f>IF(K718="","",VLOOKUP(A718,tabWorldPop,13,FALSE))</f>
        <v/>
      </c>
      <c r="M718" s="6" t="str">
        <f>IF(K718="","",VLOOKUP(A718,tabWorldPop,14,FALSE))</f>
        <v/>
      </c>
      <c r="N718" s="6" t="str">
        <f>IF(K718="","",VLOOKUP(A718,tabWorldPop,15,FALSE))</f>
        <v/>
      </c>
    </row>
    <row r="719">
      <c r="A719" s="3">
        <f>VLOOKUP(Life_expectancy.csv!A735,Base!$A$2:$B$235,2,FALSE)</f>
        <v>114</v>
      </c>
      <c r="B719" s="4">
        <v>2003.0</v>
      </c>
      <c r="C719" s="4">
        <f>VLOOKUP(VLOOKUP(A719,tabWorldPop,3,FALSE),Base!$D$2:$E$8,2,FALSE)</f>
        <v>3</v>
      </c>
      <c r="D719" s="4" t="s">
        <v>13</v>
      </c>
      <c r="E719" s="4">
        <v>0.0</v>
      </c>
      <c r="F719" s="5">
        <v>45691.0</v>
      </c>
      <c r="G719" s="10"/>
      <c r="H719" s="10"/>
      <c r="I719" s="10"/>
      <c r="J719" s="6" t="str">
        <f>IF(OR(B719=2000, B719=2010, B719=2015),VLOOKUP(A719,tabWorldPop,IF(B719=2000,8,IF(B719=2010,7,6)),FALSE),"")</f>
        <v/>
      </c>
      <c r="K719" s="6" t="str">
        <f>IF(J719="","", VLOOKUP(A719,tabWorldPop,12,FALSE))</f>
        <v/>
      </c>
      <c r="L719" s="6" t="str">
        <f>IF(K719="","",VLOOKUP(A719,tabWorldPop,13,FALSE))</f>
        <v/>
      </c>
      <c r="M719" s="6" t="str">
        <f>IF(K719="","",VLOOKUP(A719,tabWorldPop,14,FALSE))</f>
        <v/>
      </c>
      <c r="N719" s="6" t="str">
        <f>IF(K719="","",VLOOKUP(A719,tabWorldPop,15,FALSE))</f>
        <v/>
      </c>
    </row>
    <row r="720">
      <c r="A720" s="3">
        <f>VLOOKUP(Life_expectancy.csv!A736,Base!$A$2:$B$235,2,FALSE)</f>
        <v>114</v>
      </c>
      <c r="B720" s="4">
        <v>2002.0</v>
      </c>
      <c r="C720" s="4">
        <f>VLOOKUP(VLOOKUP(A720,tabWorldPop,3,FALSE),Base!$D$2:$E$8,2,FALSE)</f>
        <v>3</v>
      </c>
      <c r="D720" s="4" t="s">
        <v>13</v>
      </c>
      <c r="E720" s="4">
        <v>0.0</v>
      </c>
      <c r="F720" s="4" t="s">
        <v>515</v>
      </c>
      <c r="G720" s="10"/>
      <c r="H720" s="10"/>
      <c r="I720" s="10"/>
      <c r="J720" s="6" t="str">
        <f>IF(OR(B720=2000, B720=2010, B720=2015),VLOOKUP(A720,tabWorldPop,IF(B720=2000,8,IF(B720=2010,7,6)),FALSE),"")</f>
        <v/>
      </c>
      <c r="K720" s="6" t="str">
        <f>IF(J720="","", VLOOKUP(A720,tabWorldPop,12,FALSE))</f>
        <v/>
      </c>
      <c r="L720" s="6" t="str">
        <f>IF(K720="","",VLOOKUP(A720,tabWorldPop,13,FALSE))</f>
        <v/>
      </c>
      <c r="M720" s="6" t="str">
        <f>IF(K720="","",VLOOKUP(A720,tabWorldPop,14,FALSE))</f>
        <v/>
      </c>
      <c r="N720" s="6" t="str">
        <f>IF(K720="","",VLOOKUP(A720,tabWorldPop,15,FALSE))</f>
        <v/>
      </c>
    </row>
    <row r="721">
      <c r="A721" s="3">
        <f>VLOOKUP(Life_expectancy.csv!A737,Base!$A$2:$B$235,2,FALSE)</f>
        <v>114</v>
      </c>
      <c r="B721" s="4">
        <v>2001.0</v>
      </c>
      <c r="C721" s="4">
        <f>VLOOKUP(VLOOKUP(A721,tabWorldPop,3,FALSE),Base!$D$2:$E$8,2,FALSE)</f>
        <v>3</v>
      </c>
      <c r="D721" s="4" t="s">
        <v>13</v>
      </c>
      <c r="E721" s="4">
        <v>0.0</v>
      </c>
      <c r="F721" s="4" t="s">
        <v>1553</v>
      </c>
      <c r="G721" s="10"/>
      <c r="H721" s="10"/>
      <c r="I721" s="10"/>
      <c r="J721" s="6" t="str">
        <f>IF(OR(B721=2000, B721=2010, B721=2015),VLOOKUP(A721,tabWorldPop,IF(B721=2000,8,IF(B721=2010,7,6)),FALSE),"")</f>
        <v/>
      </c>
      <c r="K721" s="6" t="str">
        <f>IF(J721="","", VLOOKUP(A721,tabWorldPop,12,FALSE))</f>
        <v/>
      </c>
      <c r="L721" s="6" t="str">
        <f>IF(K721="","",VLOOKUP(A721,tabWorldPop,13,FALSE))</f>
        <v/>
      </c>
      <c r="M721" s="6" t="str">
        <f>IF(K721="","",VLOOKUP(A721,tabWorldPop,14,FALSE))</f>
        <v/>
      </c>
      <c r="N721" s="6" t="str">
        <f>IF(K721="","",VLOOKUP(A721,tabWorldPop,15,FALSE))</f>
        <v/>
      </c>
    </row>
    <row r="722">
      <c r="A722" s="3">
        <f>VLOOKUP(Life_expectancy.csv!A738,Base!$A$2:$B$235,2,FALSE)</f>
        <v>114</v>
      </c>
      <c r="B722" s="4">
        <v>2000.0</v>
      </c>
      <c r="C722" s="4">
        <f>VLOOKUP(VLOOKUP(A722,tabWorldPop,3,FALSE),Base!$D$2:$E$8,2,FALSE)</f>
        <v>3</v>
      </c>
      <c r="D722" s="4" t="s">
        <v>13</v>
      </c>
      <c r="E722" s="4">
        <v>0.0</v>
      </c>
      <c r="F722" s="4" t="s">
        <v>1121</v>
      </c>
      <c r="G722" s="10"/>
      <c r="H722" s="10"/>
      <c r="I722" s="10"/>
      <c r="J722" s="6">
        <f>IF(OR(B722=2000, B722=2010, B722=2015),VLOOKUP(A722,tabWorldPop,IF(B722=2000,8,IF(B722=2010,7,6)),FALSE),"")</f>
        <v>3134030</v>
      </c>
      <c r="K722" s="6">
        <f>IF(J722="","", VLOOKUP(A722,tabWorldPop,12,FALSE))</f>
        <v>342000</v>
      </c>
      <c r="L722" s="6" t="str">
        <f>IF(K722="","",VLOOKUP(A722,tabWorldPop,13,FALSE))</f>
        <v>17.4574</v>
      </c>
      <c r="M722" s="7">
        <f>IF(K722="","",VLOOKUP(A722,tabWorldPop,14,FALSE))</f>
        <v>-609588</v>
      </c>
      <c r="N722" s="6" t="str">
        <f>IF(K722="","",VLOOKUP(A722,tabWorldPop,15,FALSE))</f>
        <v>0.07</v>
      </c>
    </row>
    <row r="723">
      <c r="A723" s="3">
        <f>VLOOKUP(Life_expectancy.csv!A739,Base!$A$2:$B$235,2,FALSE)</f>
        <v>115</v>
      </c>
      <c r="B723" s="4">
        <v>2015.0</v>
      </c>
      <c r="C723" s="4">
        <f>VLOOKUP(VLOOKUP(A723,tabWorldPop,3,FALSE),Base!$D$2:$E$8,2,FALSE)</f>
        <v>2</v>
      </c>
      <c r="D723" s="4" t="s">
        <v>314</v>
      </c>
      <c r="E723" s="4">
        <v>0.0</v>
      </c>
      <c r="F723" s="10"/>
      <c r="G723" s="4" t="s">
        <v>1554</v>
      </c>
      <c r="H723" s="4">
        <v>5683483.0</v>
      </c>
      <c r="I723" s="5">
        <v>45707.0</v>
      </c>
      <c r="J723" s="6">
        <f>IF(OR(B723=2000, B723=2010, B723=2015),VLOOKUP(A723,tabWorldPop,IF(B723=2000,8,IF(B723=2010,7,6)),FALSE),"")</f>
        <v>5677796</v>
      </c>
      <c r="K723" s="6">
        <f>IF(J723="","", VLOOKUP(A723,tabWorldPop,12,FALSE))</f>
        <v>43094</v>
      </c>
      <c r="L723" s="6" t="str">
        <f>IF(K723="","",VLOOKUP(A723,tabWorldPop,13,FALSE))</f>
        <v>136.4984</v>
      </c>
      <c r="M723" s="7">
        <f>IF(K723="","",VLOOKUP(A723,tabWorldPop,14,FALSE))</f>
        <v>17533</v>
      </c>
      <c r="N723" s="6" t="str">
        <f>IF(K723="","",VLOOKUP(A723,tabWorldPop,15,FALSE))</f>
        <v>0.07</v>
      </c>
    </row>
    <row r="724">
      <c r="A724" s="3">
        <f>VLOOKUP(Life_expectancy.csv!A740,Base!$A$2:$B$235,2,FALSE)</f>
        <v>115</v>
      </c>
      <c r="B724" s="4">
        <v>2014.0</v>
      </c>
      <c r="C724" s="4">
        <f>VLOOKUP(VLOOKUP(A724,tabWorldPop,3,FALSE),Base!$D$2:$E$8,2,FALSE)</f>
        <v>2</v>
      </c>
      <c r="D724" s="4" t="s">
        <v>314</v>
      </c>
      <c r="E724" s="4" t="s">
        <v>1555</v>
      </c>
      <c r="F724" s="5">
        <v>45870.0</v>
      </c>
      <c r="G724" s="4" t="s">
        <v>1556</v>
      </c>
      <c r="H724" s="4">
        <v>5643475.0</v>
      </c>
      <c r="I724" s="5">
        <v>45707.0</v>
      </c>
      <c r="J724" s="6" t="str">
        <f>IF(OR(B724=2000, B724=2010, B724=2015),VLOOKUP(A724,tabWorldPop,IF(B724=2000,8,IF(B724=2010,7,6)),FALSE),"")</f>
        <v/>
      </c>
      <c r="K724" s="6" t="str">
        <f>IF(J724="","", VLOOKUP(A724,tabWorldPop,12,FALSE))</f>
        <v/>
      </c>
      <c r="L724" s="6" t="str">
        <f>IF(K724="","",VLOOKUP(A724,tabWorldPop,13,FALSE))</f>
        <v/>
      </c>
      <c r="M724" s="6" t="str">
        <f>IF(K724="","",VLOOKUP(A724,tabWorldPop,14,FALSE))</f>
        <v/>
      </c>
      <c r="N724" s="6" t="str">
        <f>IF(K724="","",VLOOKUP(A724,tabWorldPop,15,FALSE))</f>
        <v/>
      </c>
    </row>
    <row r="725">
      <c r="A725" s="3">
        <f>VLOOKUP(Life_expectancy.csv!A741,Base!$A$2:$B$235,2,FALSE)</f>
        <v>115</v>
      </c>
      <c r="B725" s="4">
        <v>2013.0</v>
      </c>
      <c r="C725" s="4">
        <f>VLOOKUP(VLOOKUP(A725,tabWorldPop,3,FALSE),Base!$D$2:$E$8,2,FALSE)</f>
        <v>2</v>
      </c>
      <c r="D725" s="4" t="s">
        <v>314</v>
      </c>
      <c r="E725" s="4" t="s">
        <v>1557</v>
      </c>
      <c r="F725" s="4" t="s">
        <v>1558</v>
      </c>
      <c r="G725" s="4" t="s">
        <v>1559</v>
      </c>
      <c r="H725" s="4">
        <v>5614932.0</v>
      </c>
      <c r="I725" s="5">
        <v>45856.0</v>
      </c>
      <c r="J725" s="6" t="str">
        <f>IF(OR(B725=2000, B725=2010, B725=2015),VLOOKUP(A725,tabWorldPop,IF(B725=2000,8,IF(B725=2010,7,6)),FALSE),"")</f>
        <v/>
      </c>
      <c r="K725" s="6" t="str">
        <f>IF(J725="","", VLOOKUP(A725,tabWorldPop,12,FALSE))</f>
        <v/>
      </c>
      <c r="L725" s="6" t="str">
        <f>IF(K725="","",VLOOKUP(A725,tabWorldPop,13,FALSE))</f>
        <v/>
      </c>
      <c r="M725" s="6" t="str">
        <f>IF(K725="","",VLOOKUP(A725,tabWorldPop,14,FALSE))</f>
        <v/>
      </c>
      <c r="N725" s="6" t="str">
        <f>IF(K725="","",VLOOKUP(A725,tabWorldPop,15,FALSE))</f>
        <v/>
      </c>
    </row>
    <row r="726">
      <c r="A726" s="3">
        <f>VLOOKUP(Life_expectancy.csv!A742,Base!$A$2:$B$235,2,FALSE)</f>
        <v>115</v>
      </c>
      <c r="B726" s="4">
        <v>2012.0</v>
      </c>
      <c r="C726" s="4">
        <f>VLOOKUP(VLOOKUP(A726,tabWorldPop,3,FALSE),Base!$D$2:$E$8,2,FALSE)</f>
        <v>2</v>
      </c>
      <c r="D726" s="4" t="s">
        <v>314</v>
      </c>
      <c r="E726" s="4" t="s">
        <v>1560</v>
      </c>
      <c r="F726" s="4" t="s">
        <v>1561</v>
      </c>
      <c r="G726" s="4" t="s">
        <v>1562</v>
      </c>
      <c r="H726" s="4">
        <v>5591572.0</v>
      </c>
      <c r="I726" s="5">
        <v>45765.0</v>
      </c>
      <c r="J726" s="6" t="str">
        <f>IF(OR(B726=2000, B726=2010, B726=2015),VLOOKUP(A726,tabWorldPop,IF(B726=2000,8,IF(B726=2010,7,6)),FALSE),"")</f>
        <v/>
      </c>
      <c r="K726" s="6" t="str">
        <f>IF(J726="","", VLOOKUP(A726,tabWorldPop,12,FALSE))</f>
        <v/>
      </c>
      <c r="L726" s="6" t="str">
        <f>IF(K726="","",VLOOKUP(A726,tabWorldPop,13,FALSE))</f>
        <v/>
      </c>
      <c r="M726" s="6" t="str">
        <f>IF(K726="","",VLOOKUP(A726,tabWorldPop,14,FALSE))</f>
        <v/>
      </c>
      <c r="N726" s="6" t="str">
        <f>IF(K726="","",VLOOKUP(A726,tabWorldPop,15,FALSE))</f>
        <v/>
      </c>
    </row>
    <row r="727">
      <c r="A727" s="3">
        <f>VLOOKUP(Life_expectancy.csv!A743,Base!$A$2:$B$235,2,FALSE)</f>
        <v>115</v>
      </c>
      <c r="B727" s="4">
        <v>2011.0</v>
      </c>
      <c r="C727" s="4">
        <f>VLOOKUP(VLOOKUP(A727,tabWorldPop,3,FALSE),Base!$D$2:$E$8,2,FALSE)</f>
        <v>2</v>
      </c>
      <c r="D727" s="4" t="s">
        <v>314</v>
      </c>
      <c r="E727" s="4" t="s">
        <v>1563</v>
      </c>
      <c r="F727" s="4" t="s">
        <v>1564</v>
      </c>
      <c r="G727" s="4" t="s">
        <v>1565</v>
      </c>
      <c r="H727" s="4">
        <v>557572.0</v>
      </c>
      <c r="I727" s="5">
        <v>45916.0</v>
      </c>
      <c r="J727" s="6" t="str">
        <f>IF(OR(B727=2000, B727=2010, B727=2015),VLOOKUP(A727,tabWorldPop,IF(B727=2000,8,IF(B727=2010,7,6)),FALSE),"")</f>
        <v/>
      </c>
      <c r="K727" s="6" t="str">
        <f>IF(J727="","", VLOOKUP(A727,tabWorldPop,12,FALSE))</f>
        <v/>
      </c>
      <c r="L727" s="6" t="str">
        <f>IF(K727="","",VLOOKUP(A727,tabWorldPop,13,FALSE))</f>
        <v/>
      </c>
      <c r="M727" s="6" t="str">
        <f>IF(K727="","",VLOOKUP(A727,tabWorldPop,14,FALSE))</f>
        <v/>
      </c>
      <c r="N727" s="6" t="str">
        <f>IF(K727="","",VLOOKUP(A727,tabWorldPop,15,FALSE))</f>
        <v/>
      </c>
    </row>
    <row r="728">
      <c r="A728" s="3">
        <f>VLOOKUP(Life_expectancy.csv!A744,Base!$A$2:$B$235,2,FALSE)</f>
        <v>115</v>
      </c>
      <c r="B728" s="4">
        <v>2010.0</v>
      </c>
      <c r="C728" s="4">
        <f>VLOOKUP(VLOOKUP(A728,tabWorldPop,3,FALSE),Base!$D$2:$E$8,2,FALSE)</f>
        <v>2</v>
      </c>
      <c r="D728" s="4" t="s">
        <v>314</v>
      </c>
      <c r="E728" s="4" t="s">
        <v>1566</v>
      </c>
      <c r="F728" s="5">
        <v>45880.0</v>
      </c>
      <c r="G728" s="4" t="s">
        <v>1567</v>
      </c>
      <c r="H728" s="4">
        <v>5547683.0</v>
      </c>
      <c r="I728" s="5">
        <v>45885.0</v>
      </c>
      <c r="J728" s="6">
        <f>IF(OR(B728=2000, B728=2010, B728=2015),VLOOKUP(A728,tabWorldPop,IF(B728=2000,8,IF(B728=2010,7,6)),FALSE),"")</f>
        <v>5550849</v>
      </c>
      <c r="K728" s="6">
        <f>IF(J728="","", VLOOKUP(A728,tabWorldPop,12,FALSE))</f>
        <v>43094</v>
      </c>
      <c r="L728" s="6" t="str">
        <f>IF(K728="","",VLOOKUP(A728,tabWorldPop,13,FALSE))</f>
        <v>136.4984</v>
      </c>
      <c r="M728" s="7">
        <f>IF(K728="","",VLOOKUP(A728,tabWorldPop,14,FALSE))</f>
        <v>17533</v>
      </c>
      <c r="N728" s="6" t="str">
        <f>IF(K728="","",VLOOKUP(A728,tabWorldPop,15,FALSE))</f>
        <v>0.07</v>
      </c>
    </row>
    <row r="729">
      <c r="A729" s="3">
        <f>VLOOKUP(Life_expectancy.csv!A745,Base!$A$2:$B$235,2,FALSE)</f>
        <v>115</v>
      </c>
      <c r="B729" s="4">
        <v>2009.0</v>
      </c>
      <c r="C729" s="4">
        <f>VLOOKUP(VLOOKUP(A729,tabWorldPop,3,FALSE),Base!$D$2:$E$8,2,FALSE)</f>
        <v>2</v>
      </c>
      <c r="D729" s="4" t="s">
        <v>314</v>
      </c>
      <c r="E729" s="4" t="s">
        <v>1568</v>
      </c>
      <c r="F729" s="4" t="s">
        <v>1569</v>
      </c>
      <c r="G729" s="4" t="s">
        <v>1570</v>
      </c>
      <c r="H729" s="4">
        <v>552395.0</v>
      </c>
      <c r="I729" s="5">
        <v>45885.0</v>
      </c>
      <c r="J729" s="6" t="str">
        <f>IF(OR(B729=2000, B729=2010, B729=2015),VLOOKUP(A729,tabWorldPop,IF(B729=2000,8,IF(B729=2010,7,6)),FALSE),"")</f>
        <v/>
      </c>
      <c r="K729" s="6" t="str">
        <f>IF(J729="","", VLOOKUP(A729,tabWorldPop,12,FALSE))</f>
        <v/>
      </c>
      <c r="L729" s="6" t="str">
        <f>IF(K729="","",VLOOKUP(A729,tabWorldPop,13,FALSE))</f>
        <v/>
      </c>
      <c r="M729" s="6" t="str">
        <f>IF(K729="","",VLOOKUP(A729,tabWorldPop,14,FALSE))</f>
        <v/>
      </c>
      <c r="N729" s="6" t="str">
        <f>IF(K729="","",VLOOKUP(A729,tabWorldPop,15,FALSE))</f>
        <v/>
      </c>
    </row>
    <row r="730">
      <c r="A730" s="3">
        <f>VLOOKUP(Life_expectancy.csv!A746,Base!$A$2:$B$235,2,FALSE)</f>
        <v>115</v>
      </c>
      <c r="B730" s="4">
        <v>2008.0</v>
      </c>
      <c r="C730" s="4">
        <f>VLOOKUP(VLOOKUP(A730,tabWorldPop,3,FALSE),Base!$D$2:$E$8,2,FALSE)</f>
        <v>2</v>
      </c>
      <c r="D730" s="4" t="s">
        <v>314</v>
      </c>
      <c r="E730" s="4" t="s">
        <v>1571</v>
      </c>
      <c r="F730" s="4" t="s">
        <v>1572</v>
      </c>
      <c r="G730" s="4" t="s">
        <v>1573</v>
      </c>
      <c r="H730" s="4">
        <v>5493621.0</v>
      </c>
      <c r="I730" s="5">
        <v>45885.0</v>
      </c>
      <c r="J730" s="6" t="str">
        <f>IF(OR(B730=2000, B730=2010, B730=2015),VLOOKUP(A730,tabWorldPop,IF(B730=2000,8,IF(B730=2010,7,6)),FALSE),"")</f>
        <v/>
      </c>
      <c r="K730" s="6" t="str">
        <f>IF(J730="","", VLOOKUP(A730,tabWorldPop,12,FALSE))</f>
        <v/>
      </c>
      <c r="L730" s="6" t="str">
        <f>IF(K730="","",VLOOKUP(A730,tabWorldPop,13,FALSE))</f>
        <v/>
      </c>
      <c r="M730" s="6" t="str">
        <f>IF(K730="","",VLOOKUP(A730,tabWorldPop,14,FALSE))</f>
        <v/>
      </c>
      <c r="N730" s="6" t="str">
        <f>IF(K730="","",VLOOKUP(A730,tabWorldPop,15,FALSE))</f>
        <v/>
      </c>
    </row>
    <row r="731">
      <c r="A731" s="3">
        <f>VLOOKUP(Life_expectancy.csv!A747,Base!$A$2:$B$235,2,FALSE)</f>
        <v>115</v>
      </c>
      <c r="B731" s="4">
        <v>2007.0</v>
      </c>
      <c r="C731" s="4">
        <f>VLOOKUP(VLOOKUP(A731,tabWorldPop,3,FALSE),Base!$D$2:$E$8,2,FALSE)</f>
        <v>2</v>
      </c>
      <c r="D731" s="4" t="s">
        <v>314</v>
      </c>
      <c r="E731" s="4" t="s">
        <v>1574</v>
      </c>
      <c r="F731" s="4" t="s">
        <v>1575</v>
      </c>
      <c r="G731" s="4" t="s">
        <v>1576</v>
      </c>
      <c r="H731" s="4">
        <v>5461438.0</v>
      </c>
      <c r="I731" s="5">
        <v>45854.0</v>
      </c>
      <c r="J731" s="6" t="str">
        <f>IF(OR(B731=2000, B731=2010, B731=2015),VLOOKUP(A731,tabWorldPop,IF(B731=2000,8,IF(B731=2010,7,6)),FALSE),"")</f>
        <v/>
      </c>
      <c r="K731" s="6" t="str">
        <f>IF(J731="","", VLOOKUP(A731,tabWorldPop,12,FALSE))</f>
        <v/>
      </c>
      <c r="L731" s="6" t="str">
        <f>IF(K731="","",VLOOKUP(A731,tabWorldPop,13,FALSE))</f>
        <v/>
      </c>
      <c r="M731" s="6" t="str">
        <f>IF(K731="","",VLOOKUP(A731,tabWorldPop,14,FALSE))</f>
        <v/>
      </c>
      <c r="N731" s="6" t="str">
        <f>IF(K731="","",VLOOKUP(A731,tabWorldPop,15,FALSE))</f>
        <v/>
      </c>
    </row>
    <row r="732">
      <c r="A732" s="3">
        <f>VLOOKUP(Life_expectancy.csv!A748,Base!$A$2:$B$235,2,FALSE)</f>
        <v>115</v>
      </c>
      <c r="B732" s="4">
        <v>2006.0</v>
      </c>
      <c r="C732" s="4">
        <f>VLOOKUP(VLOOKUP(A732,tabWorldPop,3,FALSE),Base!$D$2:$E$8,2,FALSE)</f>
        <v>2</v>
      </c>
      <c r="D732" s="4" t="s">
        <v>314</v>
      </c>
      <c r="E732" s="4" t="s">
        <v>1577</v>
      </c>
      <c r="F732" s="4" t="s">
        <v>1578</v>
      </c>
      <c r="G732" s="4" t="s">
        <v>1579</v>
      </c>
      <c r="H732" s="4">
        <v>5437272.0</v>
      </c>
      <c r="I732" s="5">
        <v>45916.0</v>
      </c>
      <c r="J732" s="6" t="str">
        <f>IF(OR(B732=2000, B732=2010, B732=2015),VLOOKUP(A732,tabWorldPop,IF(B732=2000,8,IF(B732=2010,7,6)),FALSE),"")</f>
        <v/>
      </c>
      <c r="K732" s="6" t="str">
        <f>IF(J732="","", VLOOKUP(A732,tabWorldPop,12,FALSE))</f>
        <v/>
      </c>
      <c r="L732" s="6" t="str">
        <f>IF(K732="","",VLOOKUP(A732,tabWorldPop,13,FALSE))</f>
        <v/>
      </c>
      <c r="M732" s="6" t="str">
        <f>IF(K732="","",VLOOKUP(A732,tabWorldPop,14,FALSE))</f>
        <v/>
      </c>
      <c r="N732" s="6" t="str">
        <f>IF(K732="","",VLOOKUP(A732,tabWorldPop,15,FALSE))</f>
        <v/>
      </c>
    </row>
    <row r="733">
      <c r="A733" s="3">
        <f>VLOOKUP(Life_expectancy.csv!A749,Base!$A$2:$B$235,2,FALSE)</f>
        <v>115</v>
      </c>
      <c r="B733" s="4">
        <v>2005.0</v>
      </c>
      <c r="C733" s="4">
        <f>VLOOKUP(VLOOKUP(A733,tabWorldPop,3,FALSE),Base!$D$2:$E$8,2,FALSE)</f>
        <v>2</v>
      </c>
      <c r="D733" s="4" t="s">
        <v>314</v>
      </c>
      <c r="E733" s="4" t="s">
        <v>1580</v>
      </c>
      <c r="F733" s="4" t="s">
        <v>1581</v>
      </c>
      <c r="G733" s="4" t="s">
        <v>1582</v>
      </c>
      <c r="H733" s="4">
        <v>5419432.0</v>
      </c>
      <c r="I733" s="5">
        <v>45824.0</v>
      </c>
      <c r="J733" s="6" t="str">
        <f>IF(OR(B733=2000, B733=2010, B733=2015),VLOOKUP(A733,tabWorldPop,IF(B733=2000,8,IF(B733=2010,7,6)),FALSE),"")</f>
        <v/>
      </c>
      <c r="K733" s="6" t="str">
        <f>IF(J733="","", VLOOKUP(A733,tabWorldPop,12,FALSE))</f>
        <v/>
      </c>
      <c r="L733" s="6" t="str">
        <f>IF(K733="","",VLOOKUP(A733,tabWorldPop,13,FALSE))</f>
        <v/>
      </c>
      <c r="M733" s="6" t="str">
        <f>IF(K733="","",VLOOKUP(A733,tabWorldPop,14,FALSE))</f>
        <v/>
      </c>
      <c r="N733" s="6" t="str">
        <f>IF(K733="","",VLOOKUP(A733,tabWorldPop,15,FALSE))</f>
        <v/>
      </c>
    </row>
    <row r="734">
      <c r="A734" s="3">
        <f>VLOOKUP(Life_expectancy.csv!A750,Base!$A$2:$B$235,2,FALSE)</f>
        <v>115</v>
      </c>
      <c r="B734" s="4">
        <v>2004.0</v>
      </c>
      <c r="C734" s="4">
        <f>VLOOKUP(VLOOKUP(A734,tabWorldPop,3,FALSE),Base!$D$2:$E$8,2,FALSE)</f>
        <v>2</v>
      </c>
      <c r="D734" s="4" t="s">
        <v>314</v>
      </c>
      <c r="E734" s="4" t="s">
        <v>1583</v>
      </c>
      <c r="F734" s="4" t="s">
        <v>1584</v>
      </c>
      <c r="G734" s="4" t="s">
        <v>1585</v>
      </c>
      <c r="H734" s="4">
        <v>544523.0</v>
      </c>
      <c r="I734" s="5">
        <v>45793.0</v>
      </c>
      <c r="J734" s="6" t="str">
        <f>IF(OR(B734=2000, B734=2010, B734=2015),VLOOKUP(A734,tabWorldPop,IF(B734=2000,8,IF(B734=2010,7,6)),FALSE),"")</f>
        <v/>
      </c>
      <c r="K734" s="6" t="str">
        <f>IF(J734="","", VLOOKUP(A734,tabWorldPop,12,FALSE))</f>
        <v/>
      </c>
      <c r="L734" s="6" t="str">
        <f>IF(K734="","",VLOOKUP(A734,tabWorldPop,13,FALSE))</f>
        <v/>
      </c>
      <c r="M734" s="6" t="str">
        <f>IF(K734="","",VLOOKUP(A734,tabWorldPop,14,FALSE))</f>
        <v/>
      </c>
      <c r="N734" s="6" t="str">
        <f>IF(K734="","",VLOOKUP(A734,tabWorldPop,15,FALSE))</f>
        <v/>
      </c>
    </row>
    <row r="735">
      <c r="A735" s="3">
        <f>VLOOKUP(Life_expectancy.csv!A751,Base!$A$2:$B$235,2,FALSE)</f>
        <v>115</v>
      </c>
      <c r="B735" s="4">
        <v>2003.0</v>
      </c>
      <c r="C735" s="4">
        <f>VLOOKUP(VLOOKUP(A735,tabWorldPop,3,FALSE),Base!$D$2:$E$8,2,FALSE)</f>
        <v>2</v>
      </c>
      <c r="D735" s="4" t="s">
        <v>314</v>
      </c>
      <c r="E735" s="4" t="s">
        <v>1586</v>
      </c>
      <c r="F735" s="4" t="s">
        <v>1587</v>
      </c>
      <c r="G735" s="4" t="s">
        <v>1588</v>
      </c>
      <c r="H735" s="4">
        <v>539574.0</v>
      </c>
      <c r="I735" s="5">
        <v>45732.0</v>
      </c>
      <c r="J735" s="6" t="str">
        <f>IF(OR(B735=2000, B735=2010, B735=2015),VLOOKUP(A735,tabWorldPop,IF(B735=2000,8,IF(B735=2010,7,6)),FALSE),"")</f>
        <v/>
      </c>
      <c r="K735" s="6" t="str">
        <f>IF(J735="","", VLOOKUP(A735,tabWorldPop,12,FALSE))</f>
        <v/>
      </c>
      <c r="L735" s="6" t="str">
        <f>IF(K735="","",VLOOKUP(A735,tabWorldPop,13,FALSE))</f>
        <v/>
      </c>
      <c r="M735" s="6" t="str">
        <f>IF(K735="","",VLOOKUP(A735,tabWorldPop,14,FALSE))</f>
        <v/>
      </c>
      <c r="N735" s="6" t="str">
        <f>IF(K735="","",VLOOKUP(A735,tabWorldPop,15,FALSE))</f>
        <v/>
      </c>
    </row>
    <row r="736">
      <c r="A736" s="3">
        <f>VLOOKUP(Life_expectancy.csv!A752,Base!$A$2:$B$235,2,FALSE)</f>
        <v>115</v>
      </c>
      <c r="B736" s="4">
        <v>2002.0</v>
      </c>
      <c r="C736" s="4">
        <f>VLOOKUP(VLOOKUP(A736,tabWorldPop,3,FALSE),Base!$D$2:$E$8,2,FALSE)</f>
        <v>2</v>
      </c>
      <c r="D736" s="4" t="s">
        <v>314</v>
      </c>
      <c r="E736" s="4" t="s">
        <v>1589</v>
      </c>
      <c r="F736" s="4" t="s">
        <v>1590</v>
      </c>
      <c r="G736" s="4" t="s">
        <v>1591</v>
      </c>
      <c r="H736" s="4">
        <v>5375931.0</v>
      </c>
      <c r="I736" s="5">
        <v>45824.0</v>
      </c>
      <c r="J736" s="6" t="str">
        <f>IF(OR(B736=2000, B736=2010, B736=2015),VLOOKUP(A736,tabWorldPop,IF(B736=2000,8,IF(B736=2010,7,6)),FALSE),"")</f>
        <v/>
      </c>
      <c r="K736" s="6" t="str">
        <f>IF(J736="","", VLOOKUP(A736,tabWorldPop,12,FALSE))</f>
        <v/>
      </c>
      <c r="L736" s="6" t="str">
        <f>IF(K736="","",VLOOKUP(A736,tabWorldPop,13,FALSE))</f>
        <v/>
      </c>
      <c r="M736" s="6" t="str">
        <f>IF(K736="","",VLOOKUP(A736,tabWorldPop,14,FALSE))</f>
        <v/>
      </c>
      <c r="N736" s="6" t="str">
        <f>IF(K736="","",VLOOKUP(A736,tabWorldPop,15,FALSE))</f>
        <v/>
      </c>
    </row>
    <row r="737">
      <c r="A737" s="3">
        <f>VLOOKUP(Life_expectancy.csv!A753,Base!$A$2:$B$235,2,FALSE)</f>
        <v>115</v>
      </c>
      <c r="B737" s="4">
        <v>2001.0</v>
      </c>
      <c r="C737" s="4">
        <f>VLOOKUP(VLOOKUP(A737,tabWorldPop,3,FALSE),Base!$D$2:$E$8,2,FALSE)</f>
        <v>2</v>
      </c>
      <c r="D737" s="4" t="s">
        <v>314</v>
      </c>
      <c r="E737" s="4" t="s">
        <v>1592</v>
      </c>
      <c r="F737" s="5">
        <v>45666.0</v>
      </c>
      <c r="G737" s="4" t="s">
        <v>1593</v>
      </c>
      <c r="H737" s="4">
        <v>5358783.0</v>
      </c>
      <c r="I737" s="5">
        <v>45704.0</v>
      </c>
      <c r="J737" s="6" t="str">
        <f>IF(OR(B737=2000, B737=2010, B737=2015),VLOOKUP(A737,tabWorldPop,IF(B737=2000,8,IF(B737=2010,7,6)),FALSE),"")</f>
        <v/>
      </c>
      <c r="K737" s="6" t="str">
        <f>IF(J737="","", VLOOKUP(A737,tabWorldPop,12,FALSE))</f>
        <v/>
      </c>
      <c r="L737" s="6" t="str">
        <f>IF(K737="","",VLOOKUP(A737,tabWorldPop,13,FALSE))</f>
        <v/>
      </c>
      <c r="M737" s="6" t="str">
        <f>IF(K737="","",VLOOKUP(A737,tabWorldPop,14,FALSE))</f>
        <v/>
      </c>
      <c r="N737" s="6" t="str">
        <f>IF(K737="","",VLOOKUP(A737,tabWorldPop,15,FALSE))</f>
        <v/>
      </c>
    </row>
    <row r="738">
      <c r="A738" s="3">
        <f>VLOOKUP(Life_expectancy.csv!A754,Base!$A$2:$B$235,2,FALSE)</f>
        <v>115</v>
      </c>
      <c r="B738" s="4">
        <v>2000.0</v>
      </c>
      <c r="C738" s="4">
        <f>VLOOKUP(VLOOKUP(A738,tabWorldPop,3,FALSE),Base!$D$2:$E$8,2,FALSE)</f>
        <v>2</v>
      </c>
      <c r="D738" s="4" t="s">
        <v>314</v>
      </c>
      <c r="E738" s="4" t="s">
        <v>1594</v>
      </c>
      <c r="F738" s="5">
        <v>45846.0</v>
      </c>
      <c r="G738" s="4" t="s">
        <v>1595</v>
      </c>
      <c r="H738" s="4">
        <v>5339616.0</v>
      </c>
      <c r="I738" s="5">
        <v>45793.0</v>
      </c>
      <c r="J738" s="6">
        <f>IF(OR(B738=2000, B738=2010, B738=2015),VLOOKUP(A738,tabWorldPop,IF(B738=2000,8,IF(B738=2010,7,6)),FALSE),"")</f>
        <v>5340655</v>
      </c>
      <c r="K738" s="6">
        <f>IF(J738="","", VLOOKUP(A738,tabWorldPop,12,FALSE))</f>
        <v>43094</v>
      </c>
      <c r="L738" s="6" t="str">
        <f>IF(K738="","",VLOOKUP(A738,tabWorldPop,13,FALSE))</f>
        <v>136.4984</v>
      </c>
      <c r="M738" s="7">
        <f>IF(K738="","",VLOOKUP(A738,tabWorldPop,14,FALSE))</f>
        <v>17533</v>
      </c>
      <c r="N738" s="6" t="str">
        <f>IF(K738="","",VLOOKUP(A738,tabWorldPop,15,FALSE))</f>
        <v>0.07</v>
      </c>
    </row>
    <row r="739">
      <c r="A739" s="3">
        <f>VLOOKUP(Life_expectancy.csv!A755,Base!$A$2:$B$235,2,FALSE)</f>
        <v>160</v>
      </c>
      <c r="B739" s="4">
        <v>2015.0</v>
      </c>
      <c r="C739" s="4">
        <f>VLOOKUP(VLOOKUP(A739,tabWorldPop,3,FALSE),Base!$D$2:$E$8,2,FALSE)</f>
        <v>3</v>
      </c>
      <c r="D739" s="4" t="s">
        <v>13</v>
      </c>
      <c r="E739" s="4">
        <v>0.0</v>
      </c>
      <c r="F739" s="10"/>
      <c r="G739" s="4" t="s">
        <v>1596</v>
      </c>
      <c r="H739" s="4">
        <v>927414.0</v>
      </c>
      <c r="I739" s="5">
        <v>45722.0</v>
      </c>
      <c r="J739" s="6">
        <f>IF(OR(B739=2000, B739=2010, B739=2015),VLOOKUP(A739,tabWorldPop,IF(B739=2000,8,IF(B739=2010,7,6)),FALSE),"")</f>
        <v>1006259</v>
      </c>
      <c r="K739" s="6">
        <f>IF(J739="","", VLOOKUP(A739,tabWorldPop,12,FALSE))</f>
        <v>23200</v>
      </c>
      <c r="L739" s="6" t="str">
        <f>IF(K739="","",VLOOKUP(A739,tabWorldPop,13,FALSE))</f>
        <v>48.3125</v>
      </c>
      <c r="M739" s="7">
        <f>IF(K739="","",VLOOKUP(A739,tabWorldPop,14,FALSE))</f>
        <v>-643555</v>
      </c>
      <c r="N739" s="6" t="str">
        <f>IF(K739="","",VLOOKUP(A739,tabWorldPop,15,FALSE))</f>
        <v>0.01</v>
      </c>
    </row>
    <row r="740">
      <c r="A740" s="3">
        <f>VLOOKUP(Life_expectancy.csv!A756,Base!$A$2:$B$235,2,FALSE)</f>
        <v>160</v>
      </c>
      <c r="B740" s="4">
        <v>2014.0</v>
      </c>
      <c r="C740" s="4">
        <f>VLOOKUP(VLOOKUP(A740,tabWorldPop,3,FALSE),Base!$D$2:$E$8,2,FALSE)</f>
        <v>3</v>
      </c>
      <c r="D740" s="4" t="s">
        <v>13</v>
      </c>
      <c r="E740" s="4" t="s">
        <v>1597</v>
      </c>
      <c r="F740" s="4" t="s">
        <v>610</v>
      </c>
      <c r="G740" s="4" t="s">
        <v>1598</v>
      </c>
      <c r="H740" s="4">
        <v>912164.0</v>
      </c>
      <c r="I740" s="5">
        <v>45722.0</v>
      </c>
      <c r="J740" s="6" t="str">
        <f>IF(OR(B740=2000, B740=2010, B740=2015),VLOOKUP(A740,tabWorldPop,IF(B740=2000,8,IF(B740=2010,7,6)),FALSE),"")</f>
        <v/>
      </c>
      <c r="K740" s="6" t="str">
        <f>IF(J740="","", VLOOKUP(A740,tabWorldPop,12,FALSE))</f>
        <v/>
      </c>
      <c r="L740" s="6" t="str">
        <f>IF(K740="","",VLOOKUP(A740,tabWorldPop,13,FALSE))</f>
        <v/>
      </c>
      <c r="M740" s="6" t="str">
        <f>IF(K740="","",VLOOKUP(A740,tabWorldPop,14,FALSE))</f>
        <v/>
      </c>
      <c r="N740" s="6" t="str">
        <f>IF(K740="","",VLOOKUP(A740,tabWorldPop,15,FALSE))</f>
        <v/>
      </c>
    </row>
    <row r="741">
      <c r="A741" s="3">
        <f>VLOOKUP(Life_expectancy.csv!A757,Base!$A$2:$B$235,2,FALSE)</f>
        <v>160</v>
      </c>
      <c r="B741" s="4">
        <v>2013.0</v>
      </c>
      <c r="C741" s="4">
        <f>VLOOKUP(VLOOKUP(A741,tabWorldPop,3,FALSE),Base!$D$2:$E$8,2,FALSE)</f>
        <v>3</v>
      </c>
      <c r="D741" s="4" t="s">
        <v>13</v>
      </c>
      <c r="E741" s="4" t="s">
        <v>1599</v>
      </c>
      <c r="F741" s="4" t="s">
        <v>1600</v>
      </c>
      <c r="G741" s="4" t="s">
        <v>1601</v>
      </c>
      <c r="H741" s="4">
        <v>896688.0</v>
      </c>
      <c r="I741" s="5">
        <v>45722.0</v>
      </c>
      <c r="J741" s="6" t="str">
        <f>IF(OR(B741=2000, B741=2010, B741=2015),VLOOKUP(A741,tabWorldPop,IF(B741=2000,8,IF(B741=2010,7,6)),FALSE),"")</f>
        <v/>
      </c>
      <c r="K741" s="6" t="str">
        <f>IF(J741="","", VLOOKUP(A741,tabWorldPop,12,FALSE))</f>
        <v/>
      </c>
      <c r="L741" s="6" t="str">
        <f>IF(K741="","",VLOOKUP(A741,tabWorldPop,13,FALSE))</f>
        <v/>
      </c>
      <c r="M741" s="6" t="str">
        <f>IF(K741="","",VLOOKUP(A741,tabWorldPop,14,FALSE))</f>
        <v/>
      </c>
      <c r="N741" s="6" t="str">
        <f>IF(K741="","",VLOOKUP(A741,tabWorldPop,15,FALSE))</f>
        <v/>
      </c>
    </row>
    <row r="742">
      <c r="A742" s="3">
        <f>VLOOKUP(Life_expectancy.csv!A758,Base!$A$2:$B$235,2,FALSE)</f>
        <v>160</v>
      </c>
      <c r="B742" s="4">
        <v>2012.0</v>
      </c>
      <c r="C742" s="4">
        <f>VLOOKUP(VLOOKUP(A742,tabWorldPop,3,FALSE),Base!$D$2:$E$8,2,FALSE)</f>
        <v>3</v>
      </c>
      <c r="D742" s="4" t="s">
        <v>13</v>
      </c>
      <c r="E742" s="4" t="s">
        <v>1602</v>
      </c>
      <c r="F742" s="4" t="s">
        <v>1603</v>
      </c>
      <c r="G742" s="4" t="s">
        <v>1604</v>
      </c>
      <c r="H742" s="4">
        <v>881185.0</v>
      </c>
      <c r="I742" s="5">
        <v>45722.0</v>
      </c>
      <c r="J742" s="6" t="str">
        <f>IF(OR(B742=2000, B742=2010, B742=2015),VLOOKUP(A742,tabWorldPop,IF(B742=2000,8,IF(B742=2010,7,6)),FALSE),"")</f>
        <v/>
      </c>
      <c r="K742" s="6" t="str">
        <f>IF(J742="","", VLOOKUP(A742,tabWorldPop,12,FALSE))</f>
        <v/>
      </c>
      <c r="L742" s="6" t="str">
        <f>IF(K742="","",VLOOKUP(A742,tabWorldPop,13,FALSE))</f>
        <v/>
      </c>
      <c r="M742" s="6" t="str">
        <f>IF(K742="","",VLOOKUP(A742,tabWorldPop,14,FALSE))</f>
        <v/>
      </c>
      <c r="N742" s="6" t="str">
        <f>IF(K742="","",VLOOKUP(A742,tabWorldPop,15,FALSE))</f>
        <v/>
      </c>
    </row>
    <row r="743">
      <c r="A743" s="3">
        <f>VLOOKUP(Life_expectancy.csv!A759,Base!$A$2:$B$235,2,FALSE)</f>
        <v>160</v>
      </c>
      <c r="B743" s="4">
        <v>2011.0</v>
      </c>
      <c r="C743" s="4">
        <f>VLOOKUP(VLOOKUP(A743,tabWorldPop,3,FALSE),Base!$D$2:$E$8,2,FALSE)</f>
        <v>3</v>
      </c>
      <c r="D743" s="4" t="s">
        <v>13</v>
      </c>
      <c r="E743" s="4" t="s">
        <v>1605</v>
      </c>
      <c r="F743" s="4" t="s">
        <v>1606</v>
      </c>
      <c r="G743" s="4" t="s">
        <v>1607</v>
      </c>
      <c r="H743" s="4">
        <v>865937.0</v>
      </c>
      <c r="I743" s="5">
        <v>45905.0</v>
      </c>
      <c r="J743" s="6" t="str">
        <f>IF(OR(B743=2000, B743=2010, B743=2015),VLOOKUP(A743,tabWorldPop,IF(B743=2000,8,IF(B743=2010,7,6)),FALSE),"")</f>
        <v/>
      </c>
      <c r="K743" s="6" t="str">
        <f>IF(J743="","", VLOOKUP(A743,tabWorldPop,12,FALSE))</f>
        <v/>
      </c>
      <c r="L743" s="6" t="str">
        <f>IF(K743="","",VLOOKUP(A743,tabWorldPop,13,FALSE))</f>
        <v/>
      </c>
      <c r="M743" s="6" t="str">
        <f>IF(K743="","",VLOOKUP(A743,tabWorldPop,14,FALSE))</f>
        <v/>
      </c>
      <c r="N743" s="6" t="str">
        <f>IF(K743="","",VLOOKUP(A743,tabWorldPop,15,FALSE))</f>
        <v/>
      </c>
    </row>
    <row r="744">
      <c r="A744" s="3">
        <f>VLOOKUP(Life_expectancy.csv!A760,Base!$A$2:$B$235,2,FALSE)</f>
        <v>160</v>
      </c>
      <c r="B744" s="4">
        <v>2010.0</v>
      </c>
      <c r="C744" s="4">
        <f>VLOOKUP(VLOOKUP(A744,tabWorldPop,3,FALSE),Base!$D$2:$E$8,2,FALSE)</f>
        <v>3</v>
      </c>
      <c r="D744" s="4" t="s">
        <v>13</v>
      </c>
      <c r="E744" s="4" t="s">
        <v>1608</v>
      </c>
      <c r="F744" s="4" t="s">
        <v>1609</v>
      </c>
      <c r="G744" s="4" t="s">
        <v>1610</v>
      </c>
      <c r="H744" s="4">
        <v>851146.0</v>
      </c>
      <c r="I744" s="5">
        <v>45782.0</v>
      </c>
      <c r="J744" s="6">
        <f>IF(OR(B744=2000, B744=2010, B744=2015),VLOOKUP(A744,tabWorldPop,IF(B744=2000,8,IF(B744=2010,7,6)),FALSE),"")</f>
        <v>919199</v>
      </c>
      <c r="K744" s="6">
        <f>IF(J744="","", VLOOKUP(A744,tabWorldPop,12,FALSE))</f>
        <v>23200</v>
      </c>
      <c r="L744" s="6" t="str">
        <f>IF(K744="","",VLOOKUP(A744,tabWorldPop,13,FALSE))</f>
        <v>48.3125</v>
      </c>
      <c r="M744" s="7">
        <f>IF(K744="","",VLOOKUP(A744,tabWorldPop,14,FALSE))</f>
        <v>-643555</v>
      </c>
      <c r="N744" s="6" t="str">
        <f>IF(K744="","",VLOOKUP(A744,tabWorldPop,15,FALSE))</f>
        <v>0.01</v>
      </c>
    </row>
    <row r="745">
      <c r="A745" s="3">
        <f>VLOOKUP(Life_expectancy.csv!A761,Base!$A$2:$B$235,2,FALSE)</f>
        <v>160</v>
      </c>
      <c r="B745" s="4">
        <v>2009.0</v>
      </c>
      <c r="C745" s="4">
        <f>VLOOKUP(VLOOKUP(A745,tabWorldPop,3,FALSE),Base!$D$2:$E$8,2,FALSE)</f>
        <v>3</v>
      </c>
      <c r="D745" s="4" t="s">
        <v>13</v>
      </c>
      <c r="E745" s="4" t="s">
        <v>1611</v>
      </c>
      <c r="F745" s="4" t="s">
        <v>796</v>
      </c>
      <c r="G745" s="4" t="s">
        <v>1612</v>
      </c>
      <c r="H745" s="4">
        <v>83684.0</v>
      </c>
      <c r="I745" s="5">
        <v>45721.0</v>
      </c>
      <c r="J745" s="6" t="str">
        <f>IF(OR(B745=2000, B745=2010, B745=2015),VLOOKUP(A745,tabWorldPop,IF(B745=2000,8,IF(B745=2010,7,6)),FALSE),"")</f>
        <v/>
      </c>
      <c r="K745" s="6" t="str">
        <f>IF(J745="","", VLOOKUP(A745,tabWorldPop,12,FALSE))</f>
        <v/>
      </c>
      <c r="L745" s="6" t="str">
        <f>IF(K745="","",VLOOKUP(A745,tabWorldPop,13,FALSE))</f>
        <v/>
      </c>
      <c r="M745" s="6" t="str">
        <f>IF(K745="","",VLOOKUP(A745,tabWorldPop,14,FALSE))</f>
        <v/>
      </c>
      <c r="N745" s="6" t="str">
        <f>IF(K745="","",VLOOKUP(A745,tabWorldPop,15,FALSE))</f>
        <v/>
      </c>
    </row>
    <row r="746">
      <c r="A746" s="3">
        <f>VLOOKUP(Life_expectancy.csv!A762,Base!$A$2:$B$235,2,FALSE)</f>
        <v>160</v>
      </c>
      <c r="B746" s="4">
        <v>2008.0</v>
      </c>
      <c r="C746" s="4">
        <f>VLOOKUP(VLOOKUP(A746,tabWorldPop,3,FALSE),Base!$D$2:$E$8,2,FALSE)</f>
        <v>3</v>
      </c>
      <c r="D746" s="4" t="s">
        <v>13</v>
      </c>
      <c r="E746" s="4" t="s">
        <v>1613</v>
      </c>
      <c r="F746" s="5">
        <v>45785.0</v>
      </c>
      <c r="G746" s="4" t="s">
        <v>1614</v>
      </c>
      <c r="H746" s="4">
        <v>822934.0</v>
      </c>
      <c r="I746" s="4">
        <v>5.0</v>
      </c>
      <c r="J746" s="6" t="str">
        <f>IF(OR(B746=2000, B746=2010, B746=2015),VLOOKUP(A746,tabWorldPop,IF(B746=2000,8,IF(B746=2010,7,6)),FALSE),"")</f>
        <v/>
      </c>
      <c r="K746" s="6" t="str">
        <f>IF(J746="","", VLOOKUP(A746,tabWorldPop,12,FALSE))</f>
        <v/>
      </c>
      <c r="L746" s="6" t="str">
        <f>IF(K746="","",VLOOKUP(A746,tabWorldPop,13,FALSE))</f>
        <v/>
      </c>
      <c r="M746" s="6" t="str">
        <f>IF(K746="","",VLOOKUP(A746,tabWorldPop,14,FALSE))</f>
        <v/>
      </c>
      <c r="N746" s="6" t="str">
        <f>IF(K746="","",VLOOKUP(A746,tabWorldPop,15,FALSE))</f>
        <v/>
      </c>
    </row>
    <row r="747">
      <c r="A747" s="3">
        <f>VLOOKUP(Life_expectancy.csv!A763,Base!$A$2:$B$235,2,FALSE)</f>
        <v>160</v>
      </c>
      <c r="B747" s="4">
        <v>2007.0</v>
      </c>
      <c r="C747" s="4">
        <f>VLOOKUP(VLOOKUP(A747,tabWorldPop,3,FALSE),Base!$D$2:$E$8,2,FALSE)</f>
        <v>3</v>
      </c>
      <c r="D747" s="4" t="s">
        <v>13</v>
      </c>
      <c r="E747" s="4" t="s">
        <v>1615</v>
      </c>
      <c r="F747" s="4" t="s">
        <v>1616</v>
      </c>
      <c r="G747" s="4" t="s">
        <v>1617</v>
      </c>
      <c r="H747" s="4">
        <v>8942.0</v>
      </c>
      <c r="I747" s="5">
        <v>45781.0</v>
      </c>
      <c r="J747" s="6" t="str">
        <f>IF(OR(B747=2000, B747=2010, B747=2015),VLOOKUP(A747,tabWorldPop,IF(B747=2000,8,IF(B747=2010,7,6)),FALSE),"")</f>
        <v/>
      </c>
      <c r="K747" s="6" t="str">
        <f>IF(J747="","", VLOOKUP(A747,tabWorldPop,12,FALSE))</f>
        <v/>
      </c>
      <c r="L747" s="6" t="str">
        <f>IF(K747="","",VLOOKUP(A747,tabWorldPop,13,FALSE))</f>
        <v/>
      </c>
      <c r="M747" s="6" t="str">
        <f>IF(K747="","",VLOOKUP(A747,tabWorldPop,14,FALSE))</f>
        <v/>
      </c>
      <c r="N747" s="6" t="str">
        <f>IF(K747="","",VLOOKUP(A747,tabWorldPop,15,FALSE))</f>
        <v/>
      </c>
    </row>
    <row r="748">
      <c r="A748" s="3">
        <f>VLOOKUP(Life_expectancy.csv!A764,Base!$A$2:$B$235,2,FALSE)</f>
        <v>160</v>
      </c>
      <c r="B748" s="4">
        <v>2006.0</v>
      </c>
      <c r="C748" s="4">
        <f>VLOOKUP(VLOOKUP(A748,tabWorldPop,3,FALSE),Base!$D$2:$E$8,2,FALSE)</f>
        <v>3</v>
      </c>
      <c r="D748" s="4" t="s">
        <v>13</v>
      </c>
      <c r="E748" s="4" t="s">
        <v>1618</v>
      </c>
      <c r="F748" s="5">
        <v>45784.0</v>
      </c>
      <c r="G748" s="4" t="s">
        <v>1619</v>
      </c>
      <c r="H748" s="4">
        <v>79628.0</v>
      </c>
      <c r="I748" s="5">
        <v>45720.0</v>
      </c>
      <c r="J748" s="6" t="str">
        <f>IF(OR(B748=2000, B748=2010, B748=2015),VLOOKUP(A748,tabWorldPop,IF(B748=2000,8,IF(B748=2010,7,6)),FALSE),"")</f>
        <v/>
      </c>
      <c r="K748" s="6" t="str">
        <f>IF(J748="","", VLOOKUP(A748,tabWorldPop,12,FALSE))</f>
        <v/>
      </c>
      <c r="L748" s="6" t="str">
        <f>IF(K748="","",VLOOKUP(A748,tabWorldPop,13,FALSE))</f>
        <v/>
      </c>
      <c r="M748" s="6" t="str">
        <f>IF(K748="","",VLOOKUP(A748,tabWorldPop,14,FALSE))</f>
        <v/>
      </c>
      <c r="N748" s="6" t="str">
        <f>IF(K748="","",VLOOKUP(A748,tabWorldPop,15,FALSE))</f>
        <v/>
      </c>
    </row>
    <row r="749">
      <c r="A749" s="3">
        <f>VLOOKUP(Life_expectancy.csv!A765,Base!$A$2:$B$235,2,FALSE)</f>
        <v>160</v>
      </c>
      <c r="B749" s="4">
        <v>2005.0</v>
      </c>
      <c r="C749" s="4">
        <f>VLOOKUP(VLOOKUP(A749,tabWorldPop,3,FALSE),Base!$D$2:$E$8,2,FALSE)</f>
        <v>3</v>
      </c>
      <c r="D749" s="4" t="s">
        <v>13</v>
      </c>
      <c r="E749" s="4" t="s">
        <v>1620</v>
      </c>
      <c r="F749" s="4" t="s">
        <v>103</v>
      </c>
      <c r="G749" s="4" t="s">
        <v>1621</v>
      </c>
      <c r="H749" s="4">
        <v>783254.0</v>
      </c>
      <c r="I749" s="4">
        <v>4.0</v>
      </c>
      <c r="J749" s="6" t="str">
        <f>IF(OR(B749=2000, B749=2010, B749=2015),VLOOKUP(A749,tabWorldPop,IF(B749=2000,8,IF(B749=2010,7,6)),FALSE),"")</f>
        <v/>
      </c>
      <c r="K749" s="6" t="str">
        <f>IF(J749="","", VLOOKUP(A749,tabWorldPop,12,FALSE))</f>
        <v/>
      </c>
      <c r="L749" s="6" t="str">
        <f>IF(K749="","",VLOOKUP(A749,tabWorldPop,13,FALSE))</f>
        <v/>
      </c>
      <c r="M749" s="6" t="str">
        <f>IF(K749="","",VLOOKUP(A749,tabWorldPop,14,FALSE))</f>
        <v/>
      </c>
      <c r="N749" s="6" t="str">
        <f>IF(K749="","",VLOOKUP(A749,tabWorldPop,15,FALSE))</f>
        <v/>
      </c>
    </row>
    <row r="750">
      <c r="A750" s="3">
        <f>VLOOKUP(Life_expectancy.csv!A766,Base!$A$2:$B$235,2,FALSE)</f>
        <v>160</v>
      </c>
      <c r="B750" s="4">
        <v>2004.0</v>
      </c>
      <c r="C750" s="4">
        <f>VLOOKUP(VLOOKUP(A750,tabWorldPop,3,FALSE),Base!$D$2:$E$8,2,FALSE)</f>
        <v>3</v>
      </c>
      <c r="D750" s="4" t="s">
        <v>13</v>
      </c>
      <c r="E750" s="4" t="s">
        <v>1622</v>
      </c>
      <c r="F750" s="4" t="s">
        <v>1322</v>
      </c>
      <c r="G750" s="4" t="s">
        <v>1623</v>
      </c>
      <c r="H750" s="4">
        <v>77752.0</v>
      </c>
      <c r="I750" s="5">
        <v>45841.0</v>
      </c>
      <c r="J750" s="6" t="str">
        <f>IF(OR(B750=2000, B750=2010, B750=2015),VLOOKUP(A750,tabWorldPop,IF(B750=2000,8,IF(B750=2010,7,6)),FALSE),"")</f>
        <v/>
      </c>
      <c r="K750" s="6" t="str">
        <f>IF(J750="","", VLOOKUP(A750,tabWorldPop,12,FALSE))</f>
        <v/>
      </c>
      <c r="L750" s="6" t="str">
        <f>IF(K750="","",VLOOKUP(A750,tabWorldPop,13,FALSE))</f>
        <v/>
      </c>
      <c r="M750" s="6" t="str">
        <f>IF(K750="","",VLOOKUP(A750,tabWorldPop,14,FALSE))</f>
        <v/>
      </c>
      <c r="N750" s="6" t="str">
        <f>IF(K750="","",VLOOKUP(A750,tabWorldPop,15,FALSE))</f>
        <v/>
      </c>
    </row>
    <row r="751">
      <c r="A751" s="3">
        <f>VLOOKUP(Life_expectancy.csv!A767,Base!$A$2:$B$235,2,FALSE)</f>
        <v>160</v>
      </c>
      <c r="B751" s="4">
        <v>2003.0</v>
      </c>
      <c r="C751" s="4">
        <f>VLOOKUP(VLOOKUP(A751,tabWorldPop,3,FALSE),Base!$D$2:$E$8,2,FALSE)</f>
        <v>3</v>
      </c>
      <c r="D751" s="4" t="s">
        <v>13</v>
      </c>
      <c r="E751" s="4" t="s">
        <v>1624</v>
      </c>
      <c r="F751" s="4" t="s">
        <v>1625</v>
      </c>
      <c r="G751" s="4" t="s">
        <v>1626</v>
      </c>
      <c r="H751" s="4">
        <v>758615.0</v>
      </c>
      <c r="I751" s="5">
        <v>45780.0</v>
      </c>
      <c r="J751" s="6" t="str">
        <f>IF(OR(B751=2000, B751=2010, B751=2015),VLOOKUP(A751,tabWorldPop,IF(B751=2000,8,IF(B751=2010,7,6)),FALSE),"")</f>
        <v/>
      </c>
      <c r="K751" s="6" t="str">
        <f>IF(J751="","", VLOOKUP(A751,tabWorldPop,12,FALSE))</f>
        <v/>
      </c>
      <c r="L751" s="6" t="str">
        <f>IF(K751="","",VLOOKUP(A751,tabWorldPop,13,FALSE))</f>
        <v/>
      </c>
      <c r="M751" s="6" t="str">
        <f>IF(K751="","",VLOOKUP(A751,tabWorldPop,14,FALSE))</f>
        <v/>
      </c>
      <c r="N751" s="6" t="str">
        <f>IF(K751="","",VLOOKUP(A751,tabWorldPop,15,FALSE))</f>
        <v/>
      </c>
    </row>
    <row r="752">
      <c r="A752" s="3">
        <f>VLOOKUP(Life_expectancy.csv!A768,Base!$A$2:$B$235,2,FALSE)</f>
        <v>160</v>
      </c>
      <c r="B752" s="4">
        <v>2002.0</v>
      </c>
      <c r="C752" s="4">
        <f>VLOOKUP(VLOOKUP(A752,tabWorldPop,3,FALSE),Base!$D$2:$E$8,2,FALSE)</f>
        <v>3</v>
      </c>
      <c r="D752" s="4" t="s">
        <v>13</v>
      </c>
      <c r="E752" s="4" t="s">
        <v>1627</v>
      </c>
      <c r="F752" s="4" t="s">
        <v>654</v>
      </c>
      <c r="G752" s="4" t="s">
        <v>1628</v>
      </c>
      <c r="H752" s="4">
        <v>746221.0</v>
      </c>
      <c r="I752" s="5">
        <v>45719.0</v>
      </c>
      <c r="J752" s="6" t="str">
        <f>IF(OR(B752=2000, B752=2010, B752=2015),VLOOKUP(A752,tabWorldPop,IF(B752=2000,8,IF(B752=2010,7,6)),FALSE),"")</f>
        <v/>
      </c>
      <c r="K752" s="6" t="str">
        <f>IF(J752="","", VLOOKUP(A752,tabWorldPop,12,FALSE))</f>
        <v/>
      </c>
      <c r="L752" s="6" t="str">
        <f>IF(K752="","",VLOOKUP(A752,tabWorldPop,13,FALSE))</f>
        <v/>
      </c>
      <c r="M752" s="6" t="str">
        <f>IF(K752="","",VLOOKUP(A752,tabWorldPop,14,FALSE))</f>
        <v/>
      </c>
      <c r="N752" s="6" t="str">
        <f>IF(K752="","",VLOOKUP(A752,tabWorldPop,15,FALSE))</f>
        <v/>
      </c>
    </row>
    <row r="753">
      <c r="A753" s="3">
        <f>VLOOKUP(Life_expectancy.csv!A769,Base!$A$2:$B$235,2,FALSE)</f>
        <v>160</v>
      </c>
      <c r="B753" s="4">
        <v>2001.0</v>
      </c>
      <c r="C753" s="4">
        <f>VLOOKUP(VLOOKUP(A753,tabWorldPop,3,FALSE),Base!$D$2:$E$8,2,FALSE)</f>
        <v>3</v>
      </c>
      <c r="D753" s="4" t="s">
        <v>13</v>
      </c>
      <c r="E753" s="4" t="s">
        <v>1629</v>
      </c>
      <c r="F753" s="4" t="s">
        <v>401</v>
      </c>
      <c r="G753" s="4" t="s">
        <v>1630</v>
      </c>
      <c r="H753" s="4">
        <v>732711.0</v>
      </c>
      <c r="I753" s="5">
        <v>45902.0</v>
      </c>
      <c r="J753" s="6" t="str">
        <f>IF(OR(B753=2000, B753=2010, B753=2015),VLOOKUP(A753,tabWorldPop,IF(B753=2000,8,IF(B753=2010,7,6)),FALSE),"")</f>
        <v/>
      </c>
      <c r="K753" s="6" t="str">
        <f>IF(J753="","", VLOOKUP(A753,tabWorldPop,12,FALSE))</f>
        <v/>
      </c>
      <c r="L753" s="6" t="str">
        <f>IF(K753="","",VLOOKUP(A753,tabWorldPop,13,FALSE))</f>
        <v/>
      </c>
      <c r="M753" s="6" t="str">
        <f>IF(K753="","",VLOOKUP(A753,tabWorldPop,14,FALSE))</f>
        <v/>
      </c>
      <c r="N753" s="6" t="str">
        <f>IF(K753="","",VLOOKUP(A753,tabWorldPop,15,FALSE))</f>
        <v/>
      </c>
    </row>
    <row r="754">
      <c r="A754" s="3">
        <f>VLOOKUP(Life_expectancy.csv!A770,Base!$A$2:$B$235,2,FALSE)</f>
        <v>160</v>
      </c>
      <c r="B754" s="4">
        <v>2000.0</v>
      </c>
      <c r="C754" s="4">
        <f>VLOOKUP(VLOOKUP(A754,tabWorldPop,3,FALSE),Base!$D$2:$E$8,2,FALSE)</f>
        <v>3</v>
      </c>
      <c r="D754" s="4" t="s">
        <v>13</v>
      </c>
      <c r="E754" s="4" t="s">
        <v>1631</v>
      </c>
      <c r="F754" s="4" t="s">
        <v>1632</v>
      </c>
      <c r="G754" s="4" t="s">
        <v>1633</v>
      </c>
      <c r="H754" s="4">
        <v>717584.0</v>
      </c>
      <c r="I754" s="5">
        <v>45902.0</v>
      </c>
      <c r="J754" s="6">
        <f>IF(OR(B754=2000, B754=2010, B754=2015),VLOOKUP(A754,tabWorldPop,IF(B754=2000,8,IF(B754=2010,7,6)),FALSE),"")</f>
        <v>742033</v>
      </c>
      <c r="K754" s="6">
        <f>IF(J754="","", VLOOKUP(A754,tabWorldPop,12,FALSE))</f>
        <v>23200</v>
      </c>
      <c r="L754" s="6" t="str">
        <f>IF(K754="","",VLOOKUP(A754,tabWorldPop,13,FALSE))</f>
        <v>48.3125</v>
      </c>
      <c r="M754" s="7">
        <f>IF(K754="","",VLOOKUP(A754,tabWorldPop,14,FALSE))</f>
        <v>-643555</v>
      </c>
      <c r="N754" s="6" t="str">
        <f>IF(K754="","",VLOOKUP(A754,tabWorldPop,15,FALSE))</f>
        <v>0.01</v>
      </c>
    </row>
    <row r="755">
      <c r="A755" s="3">
        <f>VLOOKUP(Life_expectancy.csv!A771,Base!$A$2:$B$235,2,FALSE)</f>
        <v>204</v>
      </c>
      <c r="B755" s="4">
        <v>2013.0</v>
      </c>
      <c r="C755" s="4">
        <f>VLOOKUP(VLOOKUP(A755,tabWorldPop,3,FALSE),Base!$D$2:$E$8,2,FALSE)</f>
        <v>6</v>
      </c>
      <c r="D755" s="4" t="s">
        <v>13</v>
      </c>
      <c r="E755" s="4" t="s">
        <v>1634</v>
      </c>
      <c r="F755" s="4" t="s">
        <v>1635</v>
      </c>
      <c r="G755" s="4" t="s">
        <v>1636</v>
      </c>
      <c r="H755" s="10"/>
      <c r="I755" s="5">
        <v>45850.0</v>
      </c>
      <c r="J755" s="6" t="str">
        <f>IF(OR(B755=2000, B755=2010, B755=2015),VLOOKUP(A755,tabWorldPop,IF(B755=2000,8,IF(B755=2010,7,6)),FALSE),"")</f>
        <v/>
      </c>
      <c r="K755" s="6" t="str">
        <f>IF(J755="","", VLOOKUP(A755,tabWorldPop,12,FALSE))</f>
        <v/>
      </c>
      <c r="L755" s="6" t="str">
        <f>IF(K755="","",VLOOKUP(A755,tabWorldPop,13,FALSE))</f>
        <v/>
      </c>
      <c r="M755" s="6" t="str">
        <f>IF(K755="","",VLOOKUP(A755,tabWorldPop,14,FALSE))</f>
        <v/>
      </c>
      <c r="N755" s="6" t="str">
        <f>IF(K755="","",VLOOKUP(A755,tabWorldPop,15,FALSE))</f>
        <v/>
      </c>
    </row>
    <row r="756">
      <c r="A756" s="3">
        <f>VLOOKUP(Life_expectancy.csv!A772,Base!$A$2:$B$235,2,FALSE)</f>
        <v>84</v>
      </c>
      <c r="B756" s="4">
        <v>2015.0</v>
      </c>
      <c r="C756" s="4">
        <f>VLOOKUP(VLOOKUP(A756,tabWorldPop,3,FALSE),Base!$D$2:$E$8,2,FALSE)</f>
        <v>6</v>
      </c>
      <c r="D756" s="4" t="s">
        <v>13</v>
      </c>
      <c r="E756" s="4">
        <v>0.0</v>
      </c>
      <c r="F756" s="10"/>
      <c r="G756" s="4" t="s">
        <v>1637</v>
      </c>
      <c r="H756" s="4">
        <v>1528394.0</v>
      </c>
      <c r="I756" s="5">
        <v>45701.0</v>
      </c>
      <c r="J756" s="6">
        <f>IF(OR(B756=2000, B756=2010, B756=2015),VLOOKUP(A756,tabWorldPop,IF(B756=2000,8,IF(B756=2010,7,6)),FALSE),"")</f>
        <v>10405832</v>
      </c>
      <c r="K756" s="6">
        <f>IF(J756="","", VLOOKUP(A756,tabWorldPop,12,FALSE))</f>
        <v>48671</v>
      </c>
      <c r="L756" s="6" t="str">
        <f>IF(K756="","",VLOOKUP(A756,tabWorldPop,13,FALSE))</f>
        <v>230.7087</v>
      </c>
      <c r="M756" s="12">
        <f>IF(K756="","",VLOOKUP(A756,tabWorldPop,14,FALSE))</f>
        <v>45658</v>
      </c>
      <c r="N756" s="6" t="str">
        <f>IF(K756="","",VLOOKUP(A756,tabWorldPop,15,FALSE))</f>
        <v>0.14</v>
      </c>
    </row>
    <row r="757">
      <c r="A757" s="3">
        <f>VLOOKUP(Life_expectancy.csv!A773,Base!$A$2:$B$235,2,FALSE)</f>
        <v>84</v>
      </c>
      <c r="B757" s="4">
        <v>2014.0</v>
      </c>
      <c r="C757" s="4">
        <f>VLOOKUP(VLOOKUP(A757,tabWorldPop,3,FALSE),Base!$D$2:$E$8,2,FALSE)</f>
        <v>6</v>
      </c>
      <c r="D757" s="4" t="s">
        <v>13</v>
      </c>
      <c r="E757" s="4" t="s">
        <v>1638</v>
      </c>
      <c r="F757" s="4" t="s">
        <v>680</v>
      </c>
      <c r="G757" s="4" t="s">
        <v>1639</v>
      </c>
      <c r="H757" s="4">
        <v>145844.0</v>
      </c>
      <c r="I757" s="5">
        <v>45701.0</v>
      </c>
      <c r="J757" s="6" t="str">
        <f>IF(OR(B757=2000, B757=2010, B757=2015),VLOOKUP(A757,tabWorldPop,IF(B757=2000,8,IF(B757=2010,7,6)),FALSE),"")</f>
        <v/>
      </c>
      <c r="K757" s="6" t="str">
        <f>IF(J757="","", VLOOKUP(A757,tabWorldPop,12,FALSE))</f>
        <v/>
      </c>
      <c r="L757" s="6" t="str">
        <f>IF(K757="","",VLOOKUP(A757,tabWorldPop,13,FALSE))</f>
        <v/>
      </c>
      <c r="M757" s="6" t="str">
        <f>IF(K757="","",VLOOKUP(A757,tabWorldPop,14,FALSE))</f>
        <v/>
      </c>
      <c r="N757" s="6" t="str">
        <f>IF(K757="","",VLOOKUP(A757,tabWorldPop,15,FALSE))</f>
        <v/>
      </c>
    </row>
    <row r="758">
      <c r="A758" s="3">
        <f>VLOOKUP(Life_expectancy.csv!A774,Base!$A$2:$B$235,2,FALSE)</f>
        <v>84</v>
      </c>
      <c r="B758" s="4">
        <v>2013.0</v>
      </c>
      <c r="C758" s="4">
        <f>VLOOKUP(VLOOKUP(A758,tabWorldPop,3,FALSE),Base!$D$2:$E$8,2,FALSE)</f>
        <v>6</v>
      </c>
      <c r="D758" s="4" t="s">
        <v>13</v>
      </c>
      <c r="E758" s="4" t="s">
        <v>1640</v>
      </c>
      <c r="F758" s="5">
        <v>45995.0</v>
      </c>
      <c r="G758" s="4" t="s">
        <v>1641</v>
      </c>
      <c r="H758" s="4">
        <v>1281296.0</v>
      </c>
      <c r="I758" s="5">
        <v>45701.0</v>
      </c>
      <c r="J758" s="6" t="str">
        <f>IF(OR(B758=2000, B758=2010, B758=2015),VLOOKUP(A758,tabWorldPop,IF(B758=2000,8,IF(B758=2010,7,6)),FALSE),"")</f>
        <v/>
      </c>
      <c r="K758" s="6" t="str">
        <f>IF(J758="","", VLOOKUP(A758,tabWorldPop,12,FALSE))</f>
        <v/>
      </c>
      <c r="L758" s="6" t="str">
        <f>IF(K758="","",VLOOKUP(A758,tabWorldPop,13,FALSE))</f>
        <v/>
      </c>
      <c r="M758" s="6" t="str">
        <f>IF(K758="","",VLOOKUP(A758,tabWorldPop,14,FALSE))</f>
        <v/>
      </c>
      <c r="N758" s="6" t="str">
        <f>IF(K758="","",VLOOKUP(A758,tabWorldPop,15,FALSE))</f>
        <v/>
      </c>
    </row>
    <row r="759">
      <c r="A759" s="3">
        <f>VLOOKUP(Life_expectancy.csv!A775,Base!$A$2:$B$235,2,FALSE)</f>
        <v>84</v>
      </c>
      <c r="B759" s="4">
        <v>2012.0</v>
      </c>
      <c r="C759" s="4">
        <f>VLOOKUP(VLOOKUP(A759,tabWorldPop,3,FALSE),Base!$D$2:$E$8,2,FALSE)</f>
        <v>6</v>
      </c>
      <c r="D759" s="4" t="s">
        <v>13</v>
      </c>
      <c r="E759" s="4" t="s">
        <v>1642</v>
      </c>
      <c r="F759" s="4" t="s">
        <v>148</v>
      </c>
      <c r="G759" s="4" t="s">
        <v>1643</v>
      </c>
      <c r="H759" s="4">
        <v>115495.0</v>
      </c>
      <c r="I759" s="5">
        <v>45670.0</v>
      </c>
      <c r="J759" s="6" t="str">
        <f>IF(OR(B759=2000, B759=2010, B759=2015),VLOOKUP(A759,tabWorldPop,IF(B759=2000,8,IF(B759=2010,7,6)),FALSE),"")</f>
        <v/>
      </c>
      <c r="K759" s="6" t="str">
        <f>IF(J759="","", VLOOKUP(A759,tabWorldPop,12,FALSE))</f>
        <v/>
      </c>
      <c r="L759" s="6" t="str">
        <f>IF(K759="","",VLOOKUP(A759,tabWorldPop,13,FALSE))</f>
        <v/>
      </c>
      <c r="M759" s="6" t="str">
        <f>IF(K759="","",VLOOKUP(A759,tabWorldPop,14,FALSE))</f>
        <v/>
      </c>
      <c r="N759" s="6" t="str">
        <f>IF(K759="","",VLOOKUP(A759,tabWorldPop,15,FALSE))</f>
        <v/>
      </c>
    </row>
    <row r="760">
      <c r="A760" s="3">
        <f>VLOOKUP(Life_expectancy.csv!A776,Base!$A$2:$B$235,2,FALSE)</f>
        <v>84</v>
      </c>
      <c r="B760" s="4">
        <v>2011.0</v>
      </c>
      <c r="C760" s="4">
        <f>VLOOKUP(VLOOKUP(A760,tabWorldPop,3,FALSE),Base!$D$2:$E$8,2,FALSE)</f>
        <v>6</v>
      </c>
      <c r="D760" s="4" t="s">
        <v>13</v>
      </c>
      <c r="E760" s="4" t="s">
        <v>1644</v>
      </c>
      <c r="F760" s="4" t="s">
        <v>1645</v>
      </c>
      <c r="G760" s="4" t="s">
        <v>1646</v>
      </c>
      <c r="H760" s="4">
        <v>12795.0</v>
      </c>
      <c r="I760" s="4">
        <v>13.0</v>
      </c>
      <c r="J760" s="6" t="str">
        <f>IF(OR(B760=2000, B760=2010, B760=2015),VLOOKUP(A760,tabWorldPop,IF(B760=2000,8,IF(B760=2010,7,6)),FALSE),"")</f>
        <v/>
      </c>
      <c r="K760" s="6" t="str">
        <f>IF(J760="","", VLOOKUP(A760,tabWorldPop,12,FALSE))</f>
        <v/>
      </c>
      <c r="L760" s="6" t="str">
        <f>IF(K760="","",VLOOKUP(A760,tabWorldPop,13,FALSE))</f>
        <v/>
      </c>
      <c r="M760" s="6" t="str">
        <f>IF(K760="","",VLOOKUP(A760,tabWorldPop,14,FALSE))</f>
        <v/>
      </c>
      <c r="N760" s="6" t="str">
        <f>IF(K760="","",VLOOKUP(A760,tabWorldPop,15,FALSE))</f>
        <v/>
      </c>
    </row>
    <row r="761">
      <c r="A761" s="3">
        <f>VLOOKUP(Life_expectancy.csv!A777,Base!$A$2:$B$235,2,FALSE)</f>
        <v>84</v>
      </c>
      <c r="B761" s="4">
        <v>2010.0</v>
      </c>
      <c r="C761" s="4">
        <f>VLOOKUP(VLOOKUP(A761,tabWorldPop,3,FALSE),Base!$D$2:$E$8,2,FALSE)</f>
        <v>6</v>
      </c>
      <c r="D761" s="4" t="s">
        <v>13</v>
      </c>
      <c r="E761" s="4" t="s">
        <v>1647</v>
      </c>
      <c r="F761" s="5">
        <v>45812.0</v>
      </c>
      <c r="G761" s="4" t="s">
        <v>1648</v>
      </c>
      <c r="H761" s="4">
        <v>9897985.0</v>
      </c>
      <c r="I761" s="5">
        <v>45912.0</v>
      </c>
      <c r="J761" s="6">
        <f>IF(OR(B761=2000, B761=2010, B761=2015),VLOOKUP(A761,tabWorldPop,IF(B761=2000,8,IF(B761=2010,7,6)),FALSE),"")</f>
        <v>9775755</v>
      </c>
      <c r="K761" s="6">
        <f>IF(J761="","", VLOOKUP(A761,tabWorldPop,12,FALSE))</f>
        <v>48671</v>
      </c>
      <c r="L761" s="6" t="str">
        <f>IF(K761="","",VLOOKUP(A761,tabWorldPop,13,FALSE))</f>
        <v>230.7087</v>
      </c>
      <c r="M761" s="12">
        <f>IF(K761="","",VLOOKUP(A761,tabWorldPop,14,FALSE))</f>
        <v>45658</v>
      </c>
      <c r="N761" s="6" t="str">
        <f>IF(K761="","",VLOOKUP(A761,tabWorldPop,15,FALSE))</f>
        <v>0.14</v>
      </c>
    </row>
    <row r="762">
      <c r="A762" s="3">
        <f>VLOOKUP(Life_expectancy.csv!A778,Base!$A$2:$B$235,2,FALSE)</f>
        <v>84</v>
      </c>
      <c r="B762" s="4">
        <v>2009.0</v>
      </c>
      <c r="C762" s="4">
        <f>VLOOKUP(VLOOKUP(A762,tabWorldPop,3,FALSE),Base!$D$2:$E$8,2,FALSE)</f>
        <v>6</v>
      </c>
      <c r="D762" s="4" t="s">
        <v>13</v>
      </c>
      <c r="E762" s="4" t="s">
        <v>1649</v>
      </c>
      <c r="F762" s="4" t="s">
        <v>174</v>
      </c>
      <c r="G762" s="4" t="s">
        <v>1650</v>
      </c>
      <c r="H762" s="4">
        <v>9767758.0</v>
      </c>
      <c r="I762" s="5">
        <v>45912.0</v>
      </c>
      <c r="J762" s="6" t="str">
        <f>IF(OR(B762=2000, B762=2010, B762=2015),VLOOKUP(A762,tabWorldPop,IF(B762=2000,8,IF(B762=2010,7,6)),FALSE),"")</f>
        <v/>
      </c>
      <c r="K762" s="6" t="str">
        <f>IF(J762="","", VLOOKUP(A762,tabWorldPop,12,FALSE))</f>
        <v/>
      </c>
      <c r="L762" s="6" t="str">
        <f>IF(K762="","",VLOOKUP(A762,tabWorldPop,13,FALSE))</f>
        <v/>
      </c>
      <c r="M762" s="6" t="str">
        <f>IF(K762="","",VLOOKUP(A762,tabWorldPop,14,FALSE))</f>
        <v/>
      </c>
      <c r="N762" s="6" t="str">
        <f>IF(K762="","",VLOOKUP(A762,tabWorldPop,15,FALSE))</f>
        <v/>
      </c>
    </row>
    <row r="763">
      <c r="A763" s="3">
        <f>VLOOKUP(Life_expectancy.csv!A779,Base!$A$2:$B$235,2,FALSE)</f>
        <v>84</v>
      </c>
      <c r="B763" s="4">
        <v>2008.0</v>
      </c>
      <c r="C763" s="4">
        <f>VLOOKUP(VLOOKUP(A763,tabWorldPop,3,FALSE),Base!$D$2:$E$8,2,FALSE)</f>
        <v>6</v>
      </c>
      <c r="D763" s="4" t="s">
        <v>13</v>
      </c>
      <c r="E763" s="4" t="s">
        <v>1651</v>
      </c>
      <c r="F763" s="5">
        <v>45692.0</v>
      </c>
      <c r="G763" s="4" t="s">
        <v>1652</v>
      </c>
      <c r="H763" s="4">
        <v>963652.0</v>
      </c>
      <c r="I763" s="5">
        <v>45881.0</v>
      </c>
      <c r="J763" s="6" t="str">
        <f>IF(OR(B763=2000, B763=2010, B763=2015),VLOOKUP(A763,tabWorldPop,IF(B763=2000,8,IF(B763=2010,7,6)),FALSE),"")</f>
        <v/>
      </c>
      <c r="K763" s="6" t="str">
        <f>IF(J763="","", VLOOKUP(A763,tabWorldPop,12,FALSE))</f>
        <v/>
      </c>
      <c r="L763" s="6" t="str">
        <f>IF(K763="","",VLOOKUP(A763,tabWorldPop,13,FALSE))</f>
        <v/>
      </c>
      <c r="M763" s="6" t="str">
        <f>IF(K763="","",VLOOKUP(A763,tabWorldPop,14,FALSE))</f>
        <v/>
      </c>
      <c r="N763" s="6" t="str">
        <f>IF(K763="","",VLOOKUP(A763,tabWorldPop,15,FALSE))</f>
        <v/>
      </c>
    </row>
    <row r="764">
      <c r="A764" s="3">
        <f>VLOOKUP(Life_expectancy.csv!A780,Base!$A$2:$B$235,2,FALSE)</f>
        <v>84</v>
      </c>
      <c r="B764" s="4">
        <v>2007.0</v>
      </c>
      <c r="C764" s="4">
        <f>VLOOKUP(VLOOKUP(A764,tabWorldPop,3,FALSE),Base!$D$2:$E$8,2,FALSE)</f>
        <v>6</v>
      </c>
      <c r="D764" s="4" t="s">
        <v>13</v>
      </c>
      <c r="E764" s="4" t="s">
        <v>1653</v>
      </c>
      <c r="F764" s="4" t="s">
        <v>211</v>
      </c>
      <c r="G764" s="4" t="s">
        <v>1654</v>
      </c>
      <c r="H764" s="4">
        <v>954353.0</v>
      </c>
      <c r="I764" s="5">
        <v>45850.0</v>
      </c>
      <c r="J764" s="6" t="str">
        <f>IF(OR(B764=2000, B764=2010, B764=2015),VLOOKUP(A764,tabWorldPop,IF(B764=2000,8,IF(B764=2010,7,6)),FALSE),"")</f>
        <v/>
      </c>
      <c r="K764" s="6" t="str">
        <f>IF(J764="","", VLOOKUP(A764,tabWorldPop,12,FALSE))</f>
        <v/>
      </c>
      <c r="L764" s="6" t="str">
        <f>IF(K764="","",VLOOKUP(A764,tabWorldPop,13,FALSE))</f>
        <v/>
      </c>
      <c r="M764" s="6" t="str">
        <f>IF(K764="","",VLOOKUP(A764,tabWorldPop,14,FALSE))</f>
        <v/>
      </c>
      <c r="N764" s="6" t="str">
        <f>IF(K764="","",VLOOKUP(A764,tabWorldPop,15,FALSE))</f>
        <v/>
      </c>
    </row>
    <row r="765">
      <c r="A765" s="3">
        <f>VLOOKUP(Life_expectancy.csv!A781,Base!$A$2:$B$235,2,FALSE)</f>
        <v>84</v>
      </c>
      <c r="B765" s="4">
        <v>2006.0</v>
      </c>
      <c r="C765" s="4">
        <f>VLOOKUP(VLOOKUP(A765,tabWorldPop,3,FALSE),Base!$D$2:$E$8,2,FALSE)</f>
        <v>6</v>
      </c>
      <c r="D765" s="4" t="s">
        <v>13</v>
      </c>
      <c r="E765" s="4" t="s">
        <v>1655</v>
      </c>
      <c r="F765" s="4" t="s">
        <v>211</v>
      </c>
      <c r="G765" s="4" t="s">
        <v>1656</v>
      </c>
      <c r="H765" s="4">
        <v>9371338.0</v>
      </c>
      <c r="I765" s="5">
        <v>45820.0</v>
      </c>
      <c r="J765" s="6" t="str">
        <f>IF(OR(B765=2000, B765=2010, B765=2015),VLOOKUP(A765,tabWorldPop,IF(B765=2000,8,IF(B765=2010,7,6)),FALSE),"")</f>
        <v/>
      </c>
      <c r="K765" s="6" t="str">
        <f>IF(J765="","", VLOOKUP(A765,tabWorldPop,12,FALSE))</f>
        <v/>
      </c>
      <c r="L765" s="6" t="str">
        <f>IF(K765="","",VLOOKUP(A765,tabWorldPop,13,FALSE))</f>
        <v/>
      </c>
      <c r="M765" s="6" t="str">
        <f>IF(K765="","",VLOOKUP(A765,tabWorldPop,14,FALSE))</f>
        <v/>
      </c>
      <c r="N765" s="6" t="str">
        <f>IF(K765="","",VLOOKUP(A765,tabWorldPop,15,FALSE))</f>
        <v/>
      </c>
    </row>
    <row r="766">
      <c r="A766" s="3">
        <f>VLOOKUP(Life_expectancy.csv!A782,Base!$A$2:$B$235,2,FALSE)</f>
        <v>84</v>
      </c>
      <c r="B766" s="4">
        <v>2005.0</v>
      </c>
      <c r="C766" s="4">
        <f>VLOOKUP(VLOOKUP(A766,tabWorldPop,3,FALSE),Base!$D$2:$E$8,2,FALSE)</f>
        <v>6</v>
      </c>
      <c r="D766" s="4" t="s">
        <v>13</v>
      </c>
      <c r="E766" s="4" t="s">
        <v>1657</v>
      </c>
      <c r="F766" s="4" t="s">
        <v>148</v>
      </c>
      <c r="G766" s="4" t="s">
        <v>1658</v>
      </c>
      <c r="H766" s="4">
        <v>9237566.0</v>
      </c>
      <c r="I766" s="5">
        <v>45820.0</v>
      </c>
      <c r="J766" s="6" t="str">
        <f>IF(OR(B766=2000, B766=2010, B766=2015),VLOOKUP(A766,tabWorldPop,IF(B766=2000,8,IF(B766=2010,7,6)),FALSE),"")</f>
        <v/>
      </c>
      <c r="K766" s="6" t="str">
        <f>IF(J766="","", VLOOKUP(A766,tabWorldPop,12,FALSE))</f>
        <v/>
      </c>
      <c r="L766" s="6" t="str">
        <f>IF(K766="","",VLOOKUP(A766,tabWorldPop,13,FALSE))</f>
        <v/>
      </c>
      <c r="M766" s="6" t="str">
        <f>IF(K766="","",VLOOKUP(A766,tabWorldPop,14,FALSE))</f>
        <v/>
      </c>
      <c r="N766" s="6" t="str">
        <f>IF(K766="","",VLOOKUP(A766,tabWorldPop,15,FALSE))</f>
        <v/>
      </c>
    </row>
    <row r="767">
      <c r="A767" s="3">
        <f>VLOOKUP(Life_expectancy.csv!A783,Base!$A$2:$B$235,2,FALSE)</f>
        <v>84</v>
      </c>
      <c r="B767" s="4">
        <v>2004.0</v>
      </c>
      <c r="C767" s="4">
        <f>VLOOKUP(VLOOKUP(A767,tabWorldPop,3,FALSE),Base!$D$2:$E$8,2,FALSE)</f>
        <v>6</v>
      </c>
      <c r="D767" s="4" t="s">
        <v>13</v>
      </c>
      <c r="E767" s="4" t="s">
        <v>1659</v>
      </c>
      <c r="F767" s="4" t="s">
        <v>1660</v>
      </c>
      <c r="G767" s="4" t="s">
        <v>1661</v>
      </c>
      <c r="H767" s="4">
        <v>912998.0</v>
      </c>
      <c r="I767" s="5">
        <v>45789.0</v>
      </c>
      <c r="J767" s="6" t="str">
        <f>IF(OR(B767=2000, B767=2010, B767=2015),VLOOKUP(A767,tabWorldPop,IF(B767=2000,8,IF(B767=2010,7,6)),FALSE),"")</f>
        <v/>
      </c>
      <c r="K767" s="6" t="str">
        <f>IF(J767="","", VLOOKUP(A767,tabWorldPop,12,FALSE))</f>
        <v/>
      </c>
      <c r="L767" s="6" t="str">
        <f>IF(K767="","",VLOOKUP(A767,tabWorldPop,13,FALSE))</f>
        <v/>
      </c>
      <c r="M767" s="6" t="str">
        <f>IF(K767="","",VLOOKUP(A767,tabWorldPop,14,FALSE))</f>
        <v/>
      </c>
      <c r="N767" s="6" t="str">
        <f>IF(K767="","",VLOOKUP(A767,tabWorldPop,15,FALSE))</f>
        <v/>
      </c>
    </row>
    <row r="768">
      <c r="A768" s="3">
        <f>VLOOKUP(Life_expectancy.csv!A784,Base!$A$2:$B$235,2,FALSE)</f>
        <v>84</v>
      </c>
      <c r="B768" s="4">
        <v>2003.0</v>
      </c>
      <c r="C768" s="4">
        <f>VLOOKUP(VLOOKUP(A768,tabWorldPop,3,FALSE),Base!$D$2:$E$8,2,FALSE)</f>
        <v>6</v>
      </c>
      <c r="D768" s="4" t="s">
        <v>13</v>
      </c>
      <c r="E768" s="4" t="s">
        <v>1662</v>
      </c>
      <c r="F768" s="4" t="s">
        <v>1663</v>
      </c>
      <c r="G768" s="4" t="s">
        <v>1664</v>
      </c>
      <c r="H768" s="4">
        <v>896776.0</v>
      </c>
      <c r="I768" s="5">
        <v>45759.0</v>
      </c>
      <c r="J768" s="6" t="str">
        <f>IF(OR(B768=2000, B768=2010, B768=2015),VLOOKUP(A768,tabWorldPop,IF(B768=2000,8,IF(B768=2010,7,6)),FALSE),"")</f>
        <v/>
      </c>
      <c r="K768" s="6" t="str">
        <f>IF(J768="","", VLOOKUP(A768,tabWorldPop,12,FALSE))</f>
        <v/>
      </c>
      <c r="L768" s="6" t="str">
        <f>IF(K768="","",VLOOKUP(A768,tabWorldPop,13,FALSE))</f>
        <v/>
      </c>
      <c r="M768" s="6" t="str">
        <f>IF(K768="","",VLOOKUP(A768,tabWorldPop,14,FALSE))</f>
        <v/>
      </c>
      <c r="N768" s="6" t="str">
        <f>IF(K768="","",VLOOKUP(A768,tabWorldPop,15,FALSE))</f>
        <v/>
      </c>
    </row>
    <row r="769">
      <c r="A769" s="3">
        <f>VLOOKUP(Life_expectancy.csv!A785,Base!$A$2:$B$235,2,FALSE)</f>
        <v>84</v>
      </c>
      <c r="B769" s="4">
        <v>2002.0</v>
      </c>
      <c r="C769" s="4">
        <f>VLOOKUP(VLOOKUP(A769,tabWorldPop,3,FALSE),Base!$D$2:$E$8,2,FALSE)</f>
        <v>6</v>
      </c>
      <c r="D769" s="4" t="s">
        <v>13</v>
      </c>
      <c r="E769" s="4" t="s">
        <v>1665</v>
      </c>
      <c r="F769" s="4" t="s">
        <v>76</v>
      </c>
      <c r="G769" s="4" t="s">
        <v>1666</v>
      </c>
      <c r="H769" s="4">
        <v>8832285.0</v>
      </c>
      <c r="I769" s="5">
        <v>45728.0</v>
      </c>
      <c r="J769" s="6" t="str">
        <f>IF(OR(B769=2000, B769=2010, B769=2015),VLOOKUP(A769,tabWorldPop,IF(B769=2000,8,IF(B769=2010,7,6)),FALSE),"")</f>
        <v/>
      </c>
      <c r="K769" s="6" t="str">
        <f>IF(J769="","", VLOOKUP(A769,tabWorldPop,12,FALSE))</f>
        <v/>
      </c>
      <c r="L769" s="6" t="str">
        <f>IF(K769="","",VLOOKUP(A769,tabWorldPop,13,FALSE))</f>
        <v/>
      </c>
      <c r="M769" s="6" t="str">
        <f>IF(K769="","",VLOOKUP(A769,tabWorldPop,14,FALSE))</f>
        <v/>
      </c>
      <c r="N769" s="6" t="str">
        <f>IF(K769="","",VLOOKUP(A769,tabWorldPop,15,FALSE))</f>
        <v/>
      </c>
    </row>
    <row r="770">
      <c r="A770" s="3">
        <f>VLOOKUP(Life_expectancy.csv!A786,Base!$A$2:$B$235,2,FALSE)</f>
        <v>84</v>
      </c>
      <c r="B770" s="4">
        <v>2001.0</v>
      </c>
      <c r="C770" s="4">
        <f>VLOOKUP(VLOOKUP(A770,tabWorldPop,3,FALSE),Base!$D$2:$E$8,2,FALSE)</f>
        <v>6</v>
      </c>
      <c r="D770" s="4" t="s">
        <v>13</v>
      </c>
      <c r="E770" s="4" t="s">
        <v>1667</v>
      </c>
      <c r="F770" s="4" t="s">
        <v>67</v>
      </c>
      <c r="G770" s="4" t="s">
        <v>1668</v>
      </c>
      <c r="H770" s="4">
        <v>8697126.0</v>
      </c>
      <c r="I770" s="5">
        <v>45728.0</v>
      </c>
      <c r="J770" s="6" t="str">
        <f>IF(OR(B770=2000, B770=2010, B770=2015),VLOOKUP(A770,tabWorldPop,IF(B770=2000,8,IF(B770=2010,7,6)),FALSE),"")</f>
        <v/>
      </c>
      <c r="K770" s="6" t="str">
        <f>IF(J770="","", VLOOKUP(A770,tabWorldPop,12,FALSE))</f>
        <v/>
      </c>
      <c r="L770" s="6" t="str">
        <f>IF(K770="","",VLOOKUP(A770,tabWorldPop,13,FALSE))</f>
        <v/>
      </c>
      <c r="M770" s="6" t="str">
        <f>IF(K770="","",VLOOKUP(A770,tabWorldPop,14,FALSE))</f>
        <v/>
      </c>
      <c r="N770" s="6" t="str">
        <f>IF(K770="","",VLOOKUP(A770,tabWorldPop,15,FALSE))</f>
        <v/>
      </c>
    </row>
    <row r="771">
      <c r="A771" s="3">
        <f>VLOOKUP(Life_expectancy.csv!A787,Base!$A$2:$B$235,2,FALSE)</f>
        <v>84</v>
      </c>
      <c r="B771" s="4">
        <v>2000.0</v>
      </c>
      <c r="C771" s="4">
        <f>VLOOKUP(VLOOKUP(A771,tabWorldPop,3,FALSE),Base!$D$2:$E$8,2,FALSE)</f>
        <v>6</v>
      </c>
      <c r="D771" s="4" t="s">
        <v>13</v>
      </c>
      <c r="E771" s="4" t="s">
        <v>1669</v>
      </c>
      <c r="F771" s="5">
        <v>45905.0</v>
      </c>
      <c r="G771" s="4" t="s">
        <v>1670</v>
      </c>
      <c r="H771" s="4">
        <v>8562622.0</v>
      </c>
      <c r="I771" s="5">
        <v>45700.0</v>
      </c>
      <c r="J771" s="6">
        <f>IF(OR(B771=2000, B771=2010, B771=2015),VLOOKUP(A771,tabWorldPop,IF(B771=2000,8,IF(B771=2010,7,6)),FALSE),"")</f>
        <v>8540791</v>
      </c>
      <c r="K771" s="6">
        <f>IF(J771="","", VLOOKUP(A771,tabWorldPop,12,FALSE))</f>
        <v>48671</v>
      </c>
      <c r="L771" s="6" t="str">
        <f>IF(K771="","",VLOOKUP(A771,tabWorldPop,13,FALSE))</f>
        <v>230.7087</v>
      </c>
      <c r="M771" s="12">
        <f>IF(K771="","",VLOOKUP(A771,tabWorldPop,14,FALSE))</f>
        <v>45658</v>
      </c>
      <c r="N771" s="6" t="str">
        <f>IF(K771="","",VLOOKUP(A771,tabWorldPop,15,FALSE))</f>
        <v>0.14</v>
      </c>
    </row>
    <row r="772">
      <c r="A772" s="3">
        <f>VLOOKUP(Life_expectancy.csv!A788,Base!$A$2:$B$235,2,FALSE)</f>
        <v>67</v>
      </c>
      <c r="B772" s="4">
        <v>2015.0</v>
      </c>
      <c r="C772" s="4">
        <f>VLOOKUP(VLOOKUP(A772,tabWorldPop,3,FALSE),Base!$D$2:$E$8,2,FALSE)</f>
        <v>7</v>
      </c>
      <c r="D772" s="4" t="s">
        <v>13</v>
      </c>
      <c r="E772" s="4">
        <v>0.0</v>
      </c>
      <c r="F772" s="10"/>
      <c r="G772" s="4" t="s">
        <v>1671</v>
      </c>
      <c r="H772" s="4">
        <v>1.6144368E7</v>
      </c>
      <c r="I772" s="4">
        <v>14.0</v>
      </c>
      <c r="J772" s="6">
        <f>IF(OR(B772=2000, B772=2010, B772=2015),VLOOKUP(A772,tabWorldPop,IF(B772=2000,8,IF(B772=2010,7,6)),FALSE),"")</f>
        <v>16195902</v>
      </c>
      <c r="K772" s="6">
        <f>IF(J772="","", VLOOKUP(A772,tabWorldPop,12,FALSE))</f>
        <v>276841</v>
      </c>
      <c r="L772" s="6" t="str">
        <f>IF(K772="","",VLOOKUP(A772,tabWorldPop,13,FALSE))</f>
        <v>65.0229</v>
      </c>
      <c r="M772" s="7">
        <f>IF(K772="","",VLOOKUP(A772,tabWorldPop,14,FALSE))</f>
        <v>-652321</v>
      </c>
      <c r="N772" s="6" t="str">
        <f>IF(K772="","",VLOOKUP(A772,tabWorldPop,15,FALSE))</f>
        <v>0.23</v>
      </c>
    </row>
    <row r="773">
      <c r="A773" s="3">
        <f>VLOOKUP(Life_expectancy.csv!A789,Base!$A$2:$B$235,2,FALSE)</f>
        <v>67</v>
      </c>
      <c r="B773" s="4">
        <v>2014.0</v>
      </c>
      <c r="C773" s="4">
        <f>VLOOKUP(VLOOKUP(A773,tabWorldPop,3,FALSE),Base!$D$2:$E$8,2,FALSE)</f>
        <v>7</v>
      </c>
      <c r="D773" s="4" t="s">
        <v>13</v>
      </c>
      <c r="E773" s="4" t="s">
        <v>1672</v>
      </c>
      <c r="F773" s="4" t="s">
        <v>1673</v>
      </c>
      <c r="G773" s="4" t="s">
        <v>1674</v>
      </c>
      <c r="H773" s="4">
        <v>1593112.0</v>
      </c>
      <c r="I773" s="4">
        <v>14.0</v>
      </c>
      <c r="J773" s="6" t="str">
        <f>IF(OR(B773=2000, B773=2010, B773=2015),VLOOKUP(A773,tabWorldPop,IF(B773=2000,8,IF(B773=2010,7,6)),FALSE),"")</f>
        <v/>
      </c>
      <c r="K773" s="6" t="str">
        <f>IF(J773="","", VLOOKUP(A773,tabWorldPop,12,FALSE))</f>
        <v/>
      </c>
      <c r="L773" s="6" t="str">
        <f>IF(K773="","",VLOOKUP(A773,tabWorldPop,13,FALSE))</f>
        <v/>
      </c>
      <c r="M773" s="6" t="str">
        <f>IF(K773="","",VLOOKUP(A773,tabWorldPop,14,FALSE))</f>
        <v/>
      </c>
      <c r="N773" s="6" t="str">
        <f>IF(K773="","",VLOOKUP(A773,tabWorldPop,15,FALSE))</f>
        <v/>
      </c>
    </row>
    <row r="774">
      <c r="A774" s="3">
        <f>VLOOKUP(Life_expectancy.csv!A790,Base!$A$2:$B$235,2,FALSE)</f>
        <v>67</v>
      </c>
      <c r="B774" s="4">
        <v>2013.0</v>
      </c>
      <c r="C774" s="4">
        <f>VLOOKUP(VLOOKUP(A774,tabWorldPop,3,FALSE),Base!$D$2:$E$8,2,FALSE)</f>
        <v>7</v>
      </c>
      <c r="D774" s="4" t="s">
        <v>13</v>
      </c>
      <c r="E774" s="4" t="s">
        <v>1675</v>
      </c>
      <c r="F774" s="4" t="s">
        <v>1676</v>
      </c>
      <c r="G774" s="4" t="s">
        <v>1677</v>
      </c>
      <c r="H774" s="4">
        <v>1.5661547E7</v>
      </c>
      <c r="I774" s="5">
        <v>45760.0</v>
      </c>
      <c r="J774" s="6" t="str">
        <f>IF(OR(B774=2000, B774=2010, B774=2015),VLOOKUP(A774,tabWorldPop,IF(B774=2000,8,IF(B774=2010,7,6)),FALSE),"")</f>
        <v/>
      </c>
      <c r="K774" s="6" t="str">
        <f>IF(J774="","", VLOOKUP(A774,tabWorldPop,12,FALSE))</f>
        <v/>
      </c>
      <c r="L774" s="6" t="str">
        <f>IF(K774="","",VLOOKUP(A774,tabWorldPop,13,FALSE))</f>
        <v/>
      </c>
      <c r="M774" s="6" t="str">
        <f>IF(K774="","",VLOOKUP(A774,tabWorldPop,14,FALSE))</f>
        <v/>
      </c>
      <c r="N774" s="6" t="str">
        <f>IF(K774="","",VLOOKUP(A774,tabWorldPop,15,FALSE))</f>
        <v/>
      </c>
    </row>
    <row r="775">
      <c r="A775" s="3">
        <f>VLOOKUP(Life_expectancy.csv!A791,Base!$A$2:$B$235,2,FALSE)</f>
        <v>67</v>
      </c>
      <c r="B775" s="4">
        <v>2012.0</v>
      </c>
      <c r="C775" s="4">
        <f>VLOOKUP(VLOOKUP(A775,tabWorldPop,3,FALSE),Base!$D$2:$E$8,2,FALSE)</f>
        <v>7</v>
      </c>
      <c r="D775" s="4" t="s">
        <v>13</v>
      </c>
      <c r="E775" s="4" t="s">
        <v>1678</v>
      </c>
      <c r="F775" s="4" t="s">
        <v>1267</v>
      </c>
      <c r="G775" s="4" t="s">
        <v>1679</v>
      </c>
      <c r="H775" s="4">
        <v>1.5419666E7</v>
      </c>
      <c r="I775" s="5">
        <v>45729.0</v>
      </c>
      <c r="J775" s="6" t="str">
        <f>IF(OR(B775=2000, B775=2010, B775=2015),VLOOKUP(A775,tabWorldPop,IF(B775=2000,8,IF(B775=2010,7,6)),FALSE),"")</f>
        <v/>
      </c>
      <c r="K775" s="6" t="str">
        <f>IF(J775="","", VLOOKUP(A775,tabWorldPop,12,FALSE))</f>
        <v/>
      </c>
      <c r="L775" s="6" t="str">
        <f>IF(K775="","",VLOOKUP(A775,tabWorldPop,13,FALSE))</f>
        <v/>
      </c>
      <c r="M775" s="6" t="str">
        <f>IF(K775="","",VLOOKUP(A775,tabWorldPop,14,FALSE))</f>
        <v/>
      </c>
      <c r="N775" s="6" t="str">
        <f>IF(K775="","",VLOOKUP(A775,tabWorldPop,15,FALSE))</f>
        <v/>
      </c>
    </row>
    <row r="776">
      <c r="A776" s="3">
        <f>VLOOKUP(Life_expectancy.csv!A792,Base!$A$2:$B$235,2,FALSE)</f>
        <v>67</v>
      </c>
      <c r="B776" s="4">
        <v>2011.0</v>
      </c>
      <c r="C776" s="4">
        <f>VLOOKUP(VLOOKUP(A776,tabWorldPop,3,FALSE),Base!$D$2:$E$8,2,FALSE)</f>
        <v>7</v>
      </c>
      <c r="D776" s="4" t="s">
        <v>13</v>
      </c>
      <c r="E776" s="4" t="s">
        <v>1680</v>
      </c>
      <c r="F776" s="4" t="s">
        <v>1337</v>
      </c>
      <c r="G776" s="4" t="s">
        <v>1681</v>
      </c>
      <c r="H776" s="4">
        <v>1.5177355E7</v>
      </c>
      <c r="I776" s="5">
        <v>45701.0</v>
      </c>
      <c r="J776" s="6" t="str">
        <f>IF(OR(B776=2000, B776=2010, B776=2015),VLOOKUP(A776,tabWorldPop,IF(B776=2000,8,IF(B776=2010,7,6)),FALSE),"")</f>
        <v/>
      </c>
      <c r="K776" s="6" t="str">
        <f>IF(J776="","", VLOOKUP(A776,tabWorldPop,12,FALSE))</f>
        <v/>
      </c>
      <c r="L776" s="6" t="str">
        <f>IF(K776="","",VLOOKUP(A776,tabWorldPop,13,FALSE))</f>
        <v/>
      </c>
      <c r="M776" s="6" t="str">
        <f>IF(K776="","",VLOOKUP(A776,tabWorldPop,14,FALSE))</f>
        <v/>
      </c>
      <c r="N776" s="6" t="str">
        <f>IF(K776="","",VLOOKUP(A776,tabWorldPop,15,FALSE))</f>
        <v/>
      </c>
    </row>
    <row r="777">
      <c r="A777" s="3">
        <f>VLOOKUP(Life_expectancy.csv!A793,Base!$A$2:$B$235,2,FALSE)</f>
        <v>67</v>
      </c>
      <c r="B777" s="4">
        <v>2010.0</v>
      </c>
      <c r="C777" s="4">
        <f>VLOOKUP(VLOOKUP(A777,tabWorldPop,3,FALSE),Base!$D$2:$E$8,2,FALSE)</f>
        <v>7</v>
      </c>
      <c r="D777" s="4" t="s">
        <v>13</v>
      </c>
      <c r="E777" s="4" t="s">
        <v>1682</v>
      </c>
      <c r="F777" s="5">
        <v>45905.0</v>
      </c>
      <c r="G777" s="4" t="s">
        <v>1683</v>
      </c>
      <c r="H777" s="4">
        <v>1493469.0</v>
      </c>
      <c r="I777" s="5">
        <v>45670.0</v>
      </c>
      <c r="J777" s="6">
        <f>IF(OR(B777=2000, B777=2010, B777=2015),VLOOKUP(A777,tabWorldPop,IF(B777=2000,8,IF(B777=2010,7,6)),FALSE),"")</f>
        <v>14989585</v>
      </c>
      <c r="K777" s="6">
        <f>IF(J777="","", VLOOKUP(A777,tabWorldPop,12,FALSE))</f>
        <v>276841</v>
      </c>
      <c r="L777" s="6" t="str">
        <f>IF(K777="","",VLOOKUP(A777,tabWorldPop,13,FALSE))</f>
        <v>65.0229</v>
      </c>
      <c r="M777" s="7">
        <f>IF(K777="","",VLOOKUP(A777,tabWorldPop,14,FALSE))</f>
        <v>-652321</v>
      </c>
      <c r="N777" s="6" t="str">
        <f>IF(K777="","",VLOOKUP(A777,tabWorldPop,15,FALSE))</f>
        <v>0.23</v>
      </c>
    </row>
    <row r="778">
      <c r="A778" s="3">
        <f>VLOOKUP(Life_expectancy.csv!A794,Base!$A$2:$B$235,2,FALSE)</f>
        <v>67</v>
      </c>
      <c r="B778" s="4">
        <v>2009.0</v>
      </c>
      <c r="C778" s="4">
        <f>VLOOKUP(VLOOKUP(A778,tabWorldPop,3,FALSE),Base!$D$2:$E$8,2,FALSE)</f>
        <v>7</v>
      </c>
      <c r="D778" s="4" t="s">
        <v>13</v>
      </c>
      <c r="E778" s="4" t="s">
        <v>1684</v>
      </c>
      <c r="F778" s="4" t="s">
        <v>1635</v>
      </c>
      <c r="G778" s="4" t="s">
        <v>1685</v>
      </c>
      <c r="H778" s="4">
        <v>1.4691275E7</v>
      </c>
      <c r="I778" s="5">
        <v>45670.0</v>
      </c>
      <c r="J778" s="6" t="str">
        <f>IF(OR(B778=2000, B778=2010, B778=2015),VLOOKUP(A778,tabWorldPop,IF(B778=2000,8,IF(B778=2010,7,6)),FALSE),"")</f>
        <v/>
      </c>
      <c r="K778" s="6" t="str">
        <f>IF(J778="","", VLOOKUP(A778,tabWorldPop,12,FALSE))</f>
        <v/>
      </c>
      <c r="L778" s="6" t="str">
        <f>IF(K778="","",VLOOKUP(A778,tabWorldPop,13,FALSE))</f>
        <v/>
      </c>
      <c r="M778" s="6" t="str">
        <f>IF(K778="","",VLOOKUP(A778,tabWorldPop,14,FALSE))</f>
        <v/>
      </c>
      <c r="N778" s="6" t="str">
        <f>IF(K778="","",VLOOKUP(A778,tabWorldPop,15,FALSE))</f>
        <v/>
      </c>
    </row>
    <row r="779">
      <c r="A779" s="3">
        <f>VLOOKUP(Life_expectancy.csv!A795,Base!$A$2:$B$235,2,FALSE)</f>
        <v>67</v>
      </c>
      <c r="B779" s="4">
        <v>2008.0</v>
      </c>
      <c r="C779" s="4">
        <f>VLOOKUP(VLOOKUP(A779,tabWorldPop,3,FALSE),Base!$D$2:$E$8,2,FALSE)</f>
        <v>7</v>
      </c>
      <c r="D779" s="4" t="s">
        <v>13</v>
      </c>
      <c r="E779" s="4" t="s">
        <v>1686</v>
      </c>
      <c r="F779" s="4" t="s">
        <v>64</v>
      </c>
      <c r="G779" s="4" t="s">
        <v>1687</v>
      </c>
      <c r="H779" s="4">
        <v>1.4447562E7</v>
      </c>
      <c r="I779" s="4">
        <v>13.0</v>
      </c>
      <c r="J779" s="6" t="str">
        <f>IF(OR(B779=2000, B779=2010, B779=2015),VLOOKUP(A779,tabWorldPop,IF(B779=2000,8,IF(B779=2010,7,6)),FALSE),"")</f>
        <v/>
      </c>
      <c r="K779" s="6" t="str">
        <f>IF(J779="","", VLOOKUP(A779,tabWorldPop,12,FALSE))</f>
        <v/>
      </c>
      <c r="L779" s="6" t="str">
        <f>IF(K779="","",VLOOKUP(A779,tabWorldPop,13,FALSE))</f>
        <v/>
      </c>
      <c r="M779" s="6" t="str">
        <f>IF(K779="","",VLOOKUP(A779,tabWorldPop,14,FALSE))</f>
        <v/>
      </c>
      <c r="N779" s="6" t="str">
        <f>IF(K779="","",VLOOKUP(A779,tabWorldPop,15,FALSE))</f>
        <v/>
      </c>
    </row>
    <row r="780">
      <c r="A780" s="3">
        <f>VLOOKUP(Life_expectancy.csv!A796,Base!$A$2:$B$235,2,FALSE)</f>
        <v>67</v>
      </c>
      <c r="B780" s="4">
        <v>2007.0</v>
      </c>
      <c r="C780" s="4">
        <f>VLOOKUP(VLOOKUP(A780,tabWorldPop,3,FALSE),Base!$D$2:$E$8,2,FALSE)</f>
        <v>7</v>
      </c>
      <c r="D780" s="4" t="s">
        <v>13</v>
      </c>
      <c r="E780" s="4" t="s">
        <v>1688</v>
      </c>
      <c r="F780" s="4" t="s">
        <v>309</v>
      </c>
      <c r="G780" s="4" t="s">
        <v>1689</v>
      </c>
      <c r="H780" s="4">
        <v>1425453.0</v>
      </c>
      <c r="I780" s="5">
        <v>45912.0</v>
      </c>
      <c r="J780" s="6" t="str">
        <f>IF(OR(B780=2000, B780=2010, B780=2015),VLOOKUP(A780,tabWorldPop,IF(B780=2000,8,IF(B780=2010,7,6)),FALSE),"")</f>
        <v/>
      </c>
      <c r="K780" s="6" t="str">
        <f>IF(J780="","", VLOOKUP(A780,tabWorldPop,12,FALSE))</f>
        <v/>
      </c>
      <c r="L780" s="6" t="str">
        <f>IF(K780="","",VLOOKUP(A780,tabWorldPop,13,FALSE))</f>
        <v/>
      </c>
      <c r="M780" s="6" t="str">
        <f>IF(K780="","",VLOOKUP(A780,tabWorldPop,14,FALSE))</f>
        <v/>
      </c>
      <c r="N780" s="6" t="str">
        <f>IF(K780="","",VLOOKUP(A780,tabWorldPop,15,FALSE))</f>
        <v/>
      </c>
    </row>
    <row r="781">
      <c r="A781" s="3">
        <f>VLOOKUP(Life_expectancy.csv!A797,Base!$A$2:$B$235,2,FALSE)</f>
        <v>67</v>
      </c>
      <c r="B781" s="4">
        <v>2006.0</v>
      </c>
      <c r="C781" s="4">
        <f>VLOOKUP(VLOOKUP(A781,tabWorldPop,3,FALSE),Base!$D$2:$E$8,2,FALSE)</f>
        <v>7</v>
      </c>
      <c r="D781" s="4" t="s">
        <v>13</v>
      </c>
      <c r="E781" s="4" t="s">
        <v>1690</v>
      </c>
      <c r="F781" s="4" t="s">
        <v>84</v>
      </c>
      <c r="G781" s="4" t="s">
        <v>1691</v>
      </c>
      <c r="H781" s="4">
        <v>1396748.0</v>
      </c>
      <c r="I781" s="5">
        <v>45881.0</v>
      </c>
      <c r="J781" s="6" t="str">
        <f>IF(OR(B781=2000, B781=2010, B781=2015),VLOOKUP(A781,tabWorldPop,IF(B781=2000,8,IF(B781=2010,7,6)),FALSE),"")</f>
        <v/>
      </c>
      <c r="K781" s="6" t="str">
        <f>IF(J781="","", VLOOKUP(A781,tabWorldPop,12,FALSE))</f>
        <v/>
      </c>
      <c r="L781" s="6" t="str">
        <f>IF(K781="","",VLOOKUP(A781,tabWorldPop,13,FALSE))</f>
        <v/>
      </c>
      <c r="M781" s="6" t="str">
        <f>IF(K781="","",VLOOKUP(A781,tabWorldPop,14,FALSE))</f>
        <v/>
      </c>
      <c r="N781" s="6" t="str">
        <f>IF(K781="","",VLOOKUP(A781,tabWorldPop,15,FALSE))</f>
        <v/>
      </c>
    </row>
    <row r="782">
      <c r="A782" s="3">
        <f>VLOOKUP(Life_expectancy.csv!A798,Base!$A$2:$B$235,2,FALSE)</f>
        <v>67</v>
      </c>
      <c r="B782" s="4">
        <v>2005.0</v>
      </c>
      <c r="C782" s="4">
        <f>VLOOKUP(VLOOKUP(A782,tabWorldPop,3,FALSE),Base!$D$2:$E$8,2,FALSE)</f>
        <v>7</v>
      </c>
      <c r="D782" s="4" t="s">
        <v>13</v>
      </c>
      <c r="E782" s="4" t="s">
        <v>1692</v>
      </c>
      <c r="F782" s="4" t="s">
        <v>79</v>
      </c>
      <c r="G782" s="4" t="s">
        <v>1693</v>
      </c>
      <c r="H782" s="4">
        <v>1.3735233E7</v>
      </c>
      <c r="I782" s="5">
        <v>45881.0</v>
      </c>
      <c r="J782" s="6" t="str">
        <f>IF(OR(B782=2000, B782=2010, B782=2015),VLOOKUP(A782,tabWorldPop,IF(B782=2000,8,IF(B782=2010,7,6)),FALSE),"")</f>
        <v/>
      </c>
      <c r="K782" s="6" t="str">
        <f>IF(J782="","", VLOOKUP(A782,tabWorldPop,12,FALSE))</f>
        <v/>
      </c>
      <c r="L782" s="6" t="str">
        <f>IF(K782="","",VLOOKUP(A782,tabWorldPop,13,FALSE))</f>
        <v/>
      </c>
      <c r="M782" s="6" t="str">
        <f>IF(K782="","",VLOOKUP(A782,tabWorldPop,14,FALSE))</f>
        <v/>
      </c>
      <c r="N782" s="6" t="str">
        <f>IF(K782="","",VLOOKUP(A782,tabWorldPop,15,FALSE))</f>
        <v/>
      </c>
    </row>
    <row r="783">
      <c r="A783" s="3">
        <f>VLOOKUP(Life_expectancy.csv!A799,Base!$A$2:$B$235,2,FALSE)</f>
        <v>67</v>
      </c>
      <c r="B783" s="4">
        <v>2004.0</v>
      </c>
      <c r="C783" s="4">
        <f>VLOOKUP(VLOOKUP(A783,tabWorldPop,3,FALSE),Base!$D$2:$E$8,2,FALSE)</f>
        <v>7</v>
      </c>
      <c r="D783" s="4" t="s">
        <v>13</v>
      </c>
      <c r="E783" s="4" t="s">
        <v>1694</v>
      </c>
      <c r="F783" s="4" t="s">
        <v>1625</v>
      </c>
      <c r="G783" s="4" t="s">
        <v>1695</v>
      </c>
      <c r="H783" s="4">
        <v>1359647.0</v>
      </c>
      <c r="I783" s="5">
        <v>45850.0</v>
      </c>
      <c r="J783" s="6" t="str">
        <f>IF(OR(B783=2000, B783=2010, B783=2015),VLOOKUP(A783,tabWorldPop,IF(B783=2000,8,IF(B783=2010,7,6)),FALSE),"")</f>
        <v/>
      </c>
      <c r="K783" s="6" t="str">
        <f>IF(J783="","", VLOOKUP(A783,tabWorldPop,12,FALSE))</f>
        <v/>
      </c>
      <c r="L783" s="6" t="str">
        <f>IF(K783="","",VLOOKUP(A783,tabWorldPop,13,FALSE))</f>
        <v/>
      </c>
      <c r="M783" s="6" t="str">
        <f>IF(K783="","",VLOOKUP(A783,tabWorldPop,14,FALSE))</f>
        <v/>
      </c>
      <c r="N783" s="6" t="str">
        <f>IF(K783="","",VLOOKUP(A783,tabWorldPop,15,FALSE))</f>
        <v/>
      </c>
    </row>
    <row r="784">
      <c r="A784" s="3">
        <f>VLOOKUP(Life_expectancy.csv!A800,Base!$A$2:$B$235,2,FALSE)</f>
        <v>67</v>
      </c>
      <c r="B784" s="4">
        <v>2003.0</v>
      </c>
      <c r="C784" s="4">
        <f>VLOOKUP(VLOOKUP(A784,tabWorldPop,3,FALSE),Base!$D$2:$E$8,2,FALSE)</f>
        <v>7</v>
      </c>
      <c r="D784" s="4" t="s">
        <v>13</v>
      </c>
      <c r="E784" s="4" t="s">
        <v>1696</v>
      </c>
      <c r="F784" s="4" t="s">
        <v>1697</v>
      </c>
      <c r="G784" s="4" t="s">
        <v>1698</v>
      </c>
      <c r="H784" s="4">
        <v>1328961.0</v>
      </c>
      <c r="I784" s="5">
        <v>45820.0</v>
      </c>
      <c r="J784" s="6" t="str">
        <f>IF(OR(B784=2000, B784=2010, B784=2015),VLOOKUP(A784,tabWorldPop,IF(B784=2000,8,IF(B784=2010,7,6)),FALSE),"")</f>
        <v/>
      </c>
      <c r="K784" s="6" t="str">
        <f>IF(J784="","", VLOOKUP(A784,tabWorldPop,12,FALSE))</f>
        <v/>
      </c>
      <c r="L784" s="6" t="str">
        <f>IF(K784="","",VLOOKUP(A784,tabWorldPop,13,FALSE))</f>
        <v/>
      </c>
      <c r="M784" s="6" t="str">
        <f>IF(K784="","",VLOOKUP(A784,tabWorldPop,14,FALSE))</f>
        <v/>
      </c>
      <c r="N784" s="6" t="str">
        <f>IF(K784="","",VLOOKUP(A784,tabWorldPop,15,FALSE))</f>
        <v/>
      </c>
    </row>
    <row r="785">
      <c r="A785" s="3">
        <f>VLOOKUP(Life_expectancy.csv!A801,Base!$A$2:$B$235,2,FALSE)</f>
        <v>67</v>
      </c>
      <c r="B785" s="4">
        <v>2002.0</v>
      </c>
      <c r="C785" s="4">
        <f>VLOOKUP(VLOOKUP(A785,tabWorldPop,3,FALSE),Base!$D$2:$E$8,2,FALSE)</f>
        <v>7</v>
      </c>
      <c r="D785" s="4" t="s">
        <v>13</v>
      </c>
      <c r="E785" s="4" t="s">
        <v>1699</v>
      </c>
      <c r="F785" s="4" t="s">
        <v>1700</v>
      </c>
      <c r="G785" s="4" t="s">
        <v>1701</v>
      </c>
      <c r="H785" s="4">
        <v>13726.0</v>
      </c>
      <c r="I785" s="5">
        <v>45789.0</v>
      </c>
      <c r="J785" s="6" t="str">
        <f>IF(OR(B785=2000, B785=2010, B785=2015),VLOOKUP(A785,tabWorldPop,IF(B785=2000,8,IF(B785=2010,7,6)),FALSE),"")</f>
        <v/>
      </c>
      <c r="K785" s="6" t="str">
        <f>IF(J785="","", VLOOKUP(A785,tabWorldPop,12,FALSE))</f>
        <v/>
      </c>
      <c r="L785" s="6" t="str">
        <f>IF(K785="","",VLOOKUP(A785,tabWorldPop,13,FALSE))</f>
        <v/>
      </c>
      <c r="M785" s="6" t="str">
        <f>IF(K785="","",VLOOKUP(A785,tabWorldPop,14,FALSE))</f>
        <v/>
      </c>
      <c r="N785" s="6" t="str">
        <f>IF(K785="","",VLOOKUP(A785,tabWorldPop,15,FALSE))</f>
        <v/>
      </c>
    </row>
    <row r="786">
      <c r="A786" s="3">
        <f>VLOOKUP(Life_expectancy.csv!A802,Base!$A$2:$B$235,2,FALSE)</f>
        <v>67</v>
      </c>
      <c r="B786" s="4">
        <v>2001.0</v>
      </c>
      <c r="C786" s="4">
        <f>VLOOKUP(VLOOKUP(A786,tabWorldPop,3,FALSE),Base!$D$2:$E$8,2,FALSE)</f>
        <v>7</v>
      </c>
      <c r="D786" s="4" t="s">
        <v>13</v>
      </c>
      <c r="E786" s="4" t="s">
        <v>1702</v>
      </c>
      <c r="F786" s="4" t="s">
        <v>1703</v>
      </c>
      <c r="G786" s="4" t="s">
        <v>1704</v>
      </c>
      <c r="H786" s="4">
        <v>1.2852755E7</v>
      </c>
      <c r="I786" s="5">
        <v>45759.0</v>
      </c>
      <c r="J786" s="6" t="str">
        <f>IF(OR(B786=2000, B786=2010, B786=2015),VLOOKUP(A786,tabWorldPop,IF(B786=2000,8,IF(B786=2010,7,6)),FALSE),"")</f>
        <v/>
      </c>
      <c r="K786" s="6" t="str">
        <f>IF(J786="","", VLOOKUP(A786,tabWorldPop,12,FALSE))</f>
        <v/>
      </c>
      <c r="L786" s="6" t="str">
        <f>IF(K786="","",VLOOKUP(A786,tabWorldPop,13,FALSE))</f>
        <v/>
      </c>
      <c r="M786" s="6" t="str">
        <f>IF(K786="","",VLOOKUP(A786,tabWorldPop,14,FALSE))</f>
        <v/>
      </c>
      <c r="N786" s="6" t="str">
        <f>IF(K786="","",VLOOKUP(A786,tabWorldPop,15,FALSE))</f>
        <v/>
      </c>
    </row>
    <row r="787">
      <c r="A787" s="3">
        <f>VLOOKUP(Life_expectancy.csv!A803,Base!$A$2:$B$235,2,FALSE)</f>
        <v>67</v>
      </c>
      <c r="B787" s="4">
        <v>2000.0</v>
      </c>
      <c r="C787" s="4">
        <f>VLOOKUP(VLOOKUP(A787,tabWorldPop,3,FALSE),Base!$D$2:$E$8,2,FALSE)</f>
        <v>7</v>
      </c>
      <c r="D787" s="4" t="s">
        <v>13</v>
      </c>
      <c r="E787" s="4" t="s">
        <v>1705</v>
      </c>
      <c r="F787" s="4" t="s">
        <v>153</v>
      </c>
      <c r="G787" s="4" t="s">
        <v>1706</v>
      </c>
      <c r="H787" s="4">
        <v>1.2628596E7</v>
      </c>
      <c r="I787" s="5">
        <v>45759.0</v>
      </c>
      <c r="J787" s="6">
        <f>IF(OR(B787=2000, B787=2010, B787=2015),VLOOKUP(A787,tabWorldPop,IF(B787=2000,8,IF(B787=2010,7,6)),FALSE),"")</f>
        <v>12626507</v>
      </c>
      <c r="K787" s="6">
        <f>IF(J787="","", VLOOKUP(A787,tabWorldPop,12,FALSE))</f>
        <v>276841</v>
      </c>
      <c r="L787" s="6" t="str">
        <f>IF(K787="","",VLOOKUP(A787,tabWorldPop,13,FALSE))</f>
        <v>65.0229</v>
      </c>
      <c r="M787" s="7">
        <f>IF(K787="","",VLOOKUP(A787,tabWorldPop,14,FALSE))</f>
        <v>-652321</v>
      </c>
      <c r="N787" s="6" t="str">
        <f>IF(K787="","",VLOOKUP(A787,tabWorldPop,15,FALSE))</f>
        <v>0.23</v>
      </c>
    </row>
    <row r="788">
      <c r="A788" s="3">
        <f>VLOOKUP(Life_expectancy.csv!A804,Base!$A$2:$B$235,2,FALSE)</f>
        <v>14</v>
      </c>
      <c r="B788" s="4">
        <v>2015.0</v>
      </c>
      <c r="C788" s="4">
        <f>VLOOKUP(VLOOKUP(A788,tabWorldPop,3,FALSE),Base!$D$2:$E$8,2,FALSE)</f>
        <v>3</v>
      </c>
      <c r="D788" s="4" t="s">
        <v>13</v>
      </c>
      <c r="E788" s="4">
        <v>0.0</v>
      </c>
      <c r="F788" s="10"/>
      <c r="G788" s="10"/>
      <c r="H788" s="10"/>
      <c r="I788" s="5">
        <v>45670.0</v>
      </c>
      <c r="J788" s="6">
        <f>IF(OR(B788=2000, B788=2010, B788=2015),VLOOKUP(A788,tabWorldPop,IF(B788=2000,8,IF(B788=2010,7,6)),FALSE),"")</f>
        <v>97723799</v>
      </c>
      <c r="K788" s="6">
        <f>IF(J788="","", VLOOKUP(A788,tabWorldPop,12,FALSE))</f>
        <v>1002450</v>
      </c>
      <c r="L788" s="6" t="str">
        <f>IF(K788="","",VLOOKUP(A788,tabWorldPop,13,FALSE))</f>
        <v>110.7188</v>
      </c>
      <c r="M788" s="7">
        <f>IF(K788="","",VLOOKUP(A788,tabWorldPop,14,FALSE))</f>
        <v>-636250</v>
      </c>
      <c r="N788" s="6" t="str">
        <f>IF(K788="","",VLOOKUP(A788,tabWorldPop,15,FALSE))</f>
        <v>1.39</v>
      </c>
    </row>
    <row r="789">
      <c r="A789" s="3">
        <f>VLOOKUP(Life_expectancy.csv!A805,Base!$A$2:$B$235,2,FALSE)</f>
        <v>14</v>
      </c>
      <c r="B789" s="4">
        <v>2014.0</v>
      </c>
      <c r="C789" s="4">
        <f>VLOOKUP(VLOOKUP(A789,tabWorldPop,3,FALSE),Base!$D$2:$E$8,2,FALSE)</f>
        <v>3</v>
      </c>
      <c r="D789" s="4" t="s">
        <v>13</v>
      </c>
      <c r="E789" s="4">
        <v>0.0</v>
      </c>
      <c r="F789" s="4" t="s">
        <v>543</v>
      </c>
      <c r="G789" s="10"/>
      <c r="H789" s="10"/>
      <c r="I789" s="5">
        <v>45670.0</v>
      </c>
      <c r="J789" s="6" t="str">
        <f>IF(OR(B789=2000, B789=2010, B789=2015),VLOOKUP(A789,tabWorldPop,IF(B789=2000,8,IF(B789=2010,7,6)),FALSE),"")</f>
        <v/>
      </c>
      <c r="K789" s="6" t="str">
        <f>IF(J789="","", VLOOKUP(A789,tabWorldPop,12,FALSE))</f>
        <v/>
      </c>
      <c r="L789" s="6" t="str">
        <f>IF(K789="","",VLOOKUP(A789,tabWorldPop,13,FALSE))</f>
        <v/>
      </c>
      <c r="M789" s="6" t="str">
        <f>IF(K789="","",VLOOKUP(A789,tabWorldPop,14,FALSE))</f>
        <v/>
      </c>
      <c r="N789" s="6" t="str">
        <f>IF(K789="","",VLOOKUP(A789,tabWorldPop,15,FALSE))</f>
        <v/>
      </c>
    </row>
    <row r="790">
      <c r="A790" s="3">
        <f>VLOOKUP(Life_expectancy.csv!A806,Base!$A$2:$B$235,2,FALSE)</f>
        <v>14</v>
      </c>
      <c r="B790" s="4">
        <v>2013.0</v>
      </c>
      <c r="C790" s="4">
        <f>VLOOKUP(VLOOKUP(A790,tabWorldPop,3,FALSE),Base!$D$2:$E$8,2,FALSE)</f>
        <v>3</v>
      </c>
      <c r="D790" s="4" t="s">
        <v>13</v>
      </c>
      <c r="E790" s="4">
        <v>0.0</v>
      </c>
      <c r="F790" s="4" t="s">
        <v>1707</v>
      </c>
      <c r="G790" s="10"/>
      <c r="H790" s="10"/>
      <c r="I790" s="5">
        <v>45881.0</v>
      </c>
      <c r="J790" s="6" t="str">
        <f>IF(OR(B790=2000, B790=2010, B790=2015),VLOOKUP(A790,tabWorldPop,IF(B790=2000,8,IF(B790=2010,7,6)),FALSE),"")</f>
        <v/>
      </c>
      <c r="K790" s="6" t="str">
        <f>IF(J790="","", VLOOKUP(A790,tabWorldPop,12,FALSE))</f>
        <v/>
      </c>
      <c r="L790" s="6" t="str">
        <f>IF(K790="","",VLOOKUP(A790,tabWorldPop,13,FALSE))</f>
        <v/>
      </c>
      <c r="M790" s="6" t="str">
        <f>IF(K790="","",VLOOKUP(A790,tabWorldPop,14,FALSE))</f>
        <v/>
      </c>
      <c r="N790" s="6" t="str">
        <f>IF(K790="","",VLOOKUP(A790,tabWorldPop,15,FALSE))</f>
        <v/>
      </c>
    </row>
    <row r="791">
      <c r="A791" s="3">
        <f>VLOOKUP(Life_expectancy.csv!A807,Base!$A$2:$B$235,2,FALSE)</f>
        <v>14</v>
      </c>
      <c r="B791" s="4">
        <v>2012.0</v>
      </c>
      <c r="C791" s="4">
        <f>VLOOKUP(VLOOKUP(A791,tabWorldPop,3,FALSE),Base!$D$2:$E$8,2,FALSE)</f>
        <v>3</v>
      </c>
      <c r="D791" s="4" t="s">
        <v>13</v>
      </c>
      <c r="E791" s="4">
        <v>0.0</v>
      </c>
      <c r="F791" s="4" t="s">
        <v>111</v>
      </c>
      <c r="G791" s="10"/>
      <c r="H791" s="10"/>
      <c r="I791" s="5">
        <v>45759.0</v>
      </c>
      <c r="J791" s="6" t="str">
        <f>IF(OR(B791=2000, B791=2010, B791=2015),VLOOKUP(A791,tabWorldPop,IF(B791=2000,8,IF(B791=2010,7,6)),FALSE),"")</f>
        <v/>
      </c>
      <c r="K791" s="6" t="str">
        <f>IF(J791="","", VLOOKUP(A791,tabWorldPop,12,FALSE))</f>
        <v/>
      </c>
      <c r="L791" s="6" t="str">
        <f>IF(K791="","",VLOOKUP(A791,tabWorldPop,13,FALSE))</f>
        <v/>
      </c>
      <c r="M791" s="6" t="str">
        <f>IF(K791="","",VLOOKUP(A791,tabWorldPop,14,FALSE))</f>
        <v/>
      </c>
      <c r="N791" s="6" t="str">
        <f>IF(K791="","",VLOOKUP(A791,tabWorldPop,15,FALSE))</f>
        <v/>
      </c>
    </row>
    <row r="792">
      <c r="A792" s="3">
        <f>VLOOKUP(Life_expectancy.csv!A808,Base!$A$2:$B$235,2,FALSE)</f>
        <v>14</v>
      </c>
      <c r="B792" s="4">
        <v>2011.0</v>
      </c>
      <c r="C792" s="4">
        <f>VLOOKUP(VLOOKUP(A792,tabWorldPop,3,FALSE),Base!$D$2:$E$8,2,FALSE)</f>
        <v>3</v>
      </c>
      <c r="D792" s="4" t="s">
        <v>13</v>
      </c>
      <c r="E792" s="4">
        <v>0.0</v>
      </c>
      <c r="F792" s="5">
        <v>45752.0</v>
      </c>
      <c r="G792" s="10"/>
      <c r="H792" s="10"/>
      <c r="I792" s="5">
        <v>45759.0</v>
      </c>
      <c r="J792" s="6" t="str">
        <f>IF(OR(B792=2000, B792=2010, B792=2015),VLOOKUP(A792,tabWorldPop,IF(B792=2000,8,IF(B792=2010,7,6)),FALSE),"")</f>
        <v/>
      </c>
      <c r="K792" s="6" t="str">
        <f>IF(J792="","", VLOOKUP(A792,tabWorldPop,12,FALSE))</f>
        <v/>
      </c>
      <c r="L792" s="6" t="str">
        <f>IF(K792="","",VLOOKUP(A792,tabWorldPop,13,FALSE))</f>
        <v/>
      </c>
      <c r="M792" s="6" t="str">
        <f>IF(K792="","",VLOOKUP(A792,tabWorldPop,14,FALSE))</f>
        <v/>
      </c>
      <c r="N792" s="6" t="str">
        <f>IF(K792="","",VLOOKUP(A792,tabWorldPop,15,FALSE))</f>
        <v/>
      </c>
    </row>
    <row r="793">
      <c r="A793" s="3">
        <f>VLOOKUP(Life_expectancy.csv!A809,Base!$A$2:$B$235,2,FALSE)</f>
        <v>14</v>
      </c>
      <c r="B793" s="4">
        <v>2010.0</v>
      </c>
      <c r="C793" s="4">
        <f>VLOOKUP(VLOOKUP(A793,tabWorldPop,3,FALSE),Base!$D$2:$E$8,2,FALSE)</f>
        <v>3</v>
      </c>
      <c r="D793" s="4" t="s">
        <v>13</v>
      </c>
      <c r="E793" s="4">
        <v>0.0</v>
      </c>
      <c r="F793" s="5">
        <v>45873.0</v>
      </c>
      <c r="G793" s="10"/>
      <c r="H793" s="10"/>
      <c r="I793" s="5">
        <v>45700.0</v>
      </c>
      <c r="J793" s="6">
        <f>IF(OR(B793=2000, B793=2010, B793=2015),VLOOKUP(A793,tabWorldPop,IF(B793=2000,8,IF(B793=2010,7,6)),FALSE),"")</f>
        <v>87252413</v>
      </c>
      <c r="K793" s="6">
        <f>IF(J793="","", VLOOKUP(A793,tabWorldPop,12,FALSE))</f>
        <v>1002450</v>
      </c>
      <c r="L793" s="6" t="str">
        <f>IF(K793="","",VLOOKUP(A793,tabWorldPop,13,FALSE))</f>
        <v>110.7188</v>
      </c>
      <c r="M793" s="7">
        <f>IF(K793="","",VLOOKUP(A793,tabWorldPop,14,FALSE))</f>
        <v>-636250</v>
      </c>
      <c r="N793" s="6" t="str">
        <f>IF(K793="","",VLOOKUP(A793,tabWorldPop,15,FALSE))</f>
        <v>1.39</v>
      </c>
    </row>
    <row r="794">
      <c r="A794" s="3">
        <f>VLOOKUP(Life_expectancy.csv!A810,Base!$A$2:$B$235,2,FALSE)</f>
        <v>14</v>
      </c>
      <c r="B794" s="4">
        <v>2009.0</v>
      </c>
      <c r="C794" s="4">
        <f>VLOOKUP(VLOOKUP(A794,tabWorldPop,3,FALSE),Base!$D$2:$E$8,2,FALSE)</f>
        <v>3</v>
      </c>
      <c r="D794" s="4" t="s">
        <v>13</v>
      </c>
      <c r="E794" s="4">
        <v>0.0</v>
      </c>
      <c r="F794" s="5">
        <v>45662.0</v>
      </c>
      <c r="G794" s="10"/>
      <c r="H794" s="10"/>
      <c r="I794" s="4">
        <v>12.0</v>
      </c>
      <c r="J794" s="6" t="str">
        <f>IF(OR(B794=2000, B794=2010, B794=2015),VLOOKUP(A794,tabWorldPop,IF(B794=2000,8,IF(B794=2010,7,6)),FALSE),"")</f>
        <v/>
      </c>
      <c r="K794" s="6" t="str">
        <f>IF(J794="","", VLOOKUP(A794,tabWorldPop,12,FALSE))</f>
        <v/>
      </c>
      <c r="L794" s="6" t="str">
        <f>IF(K794="","",VLOOKUP(A794,tabWorldPop,13,FALSE))</f>
        <v/>
      </c>
      <c r="M794" s="6" t="str">
        <f>IF(K794="","",VLOOKUP(A794,tabWorldPop,14,FALSE))</f>
        <v/>
      </c>
      <c r="N794" s="6" t="str">
        <f>IF(K794="","",VLOOKUP(A794,tabWorldPop,15,FALSE))</f>
        <v/>
      </c>
    </row>
    <row r="795">
      <c r="A795" s="3">
        <f>VLOOKUP(Life_expectancy.csv!A811,Base!$A$2:$B$235,2,FALSE)</f>
        <v>14</v>
      </c>
      <c r="B795" s="4">
        <v>2008.0</v>
      </c>
      <c r="C795" s="4">
        <f>VLOOKUP(VLOOKUP(A795,tabWorldPop,3,FALSE),Base!$D$2:$E$8,2,FALSE)</f>
        <v>3</v>
      </c>
      <c r="D795" s="4" t="s">
        <v>13</v>
      </c>
      <c r="E795" s="4">
        <v>0.0</v>
      </c>
      <c r="F795" s="4" t="s">
        <v>1303</v>
      </c>
      <c r="G795" s="10"/>
      <c r="H795" s="10"/>
      <c r="I795" s="5">
        <v>45911.0</v>
      </c>
      <c r="J795" s="6" t="str">
        <f>IF(OR(B795=2000, B795=2010, B795=2015),VLOOKUP(A795,tabWorldPop,IF(B795=2000,8,IF(B795=2010,7,6)),FALSE),"")</f>
        <v/>
      </c>
      <c r="K795" s="6" t="str">
        <f>IF(J795="","", VLOOKUP(A795,tabWorldPop,12,FALSE))</f>
        <v/>
      </c>
      <c r="L795" s="6" t="str">
        <f>IF(K795="","",VLOOKUP(A795,tabWorldPop,13,FALSE))</f>
        <v/>
      </c>
      <c r="M795" s="6" t="str">
        <f>IF(K795="","",VLOOKUP(A795,tabWorldPop,14,FALSE))</f>
        <v/>
      </c>
      <c r="N795" s="6" t="str">
        <f>IF(K795="","",VLOOKUP(A795,tabWorldPop,15,FALSE))</f>
        <v/>
      </c>
    </row>
    <row r="796">
      <c r="A796" s="3">
        <f>VLOOKUP(Life_expectancy.csv!A812,Base!$A$2:$B$235,2,FALSE)</f>
        <v>14</v>
      </c>
      <c r="B796" s="4">
        <v>2007.0</v>
      </c>
      <c r="C796" s="4">
        <f>VLOOKUP(VLOOKUP(A796,tabWorldPop,3,FALSE),Base!$D$2:$E$8,2,FALSE)</f>
        <v>3</v>
      </c>
      <c r="D796" s="4" t="s">
        <v>13</v>
      </c>
      <c r="E796" s="4">
        <v>0.0</v>
      </c>
      <c r="F796" s="4" t="s">
        <v>698</v>
      </c>
      <c r="G796" s="10"/>
      <c r="H796" s="10"/>
      <c r="I796" s="5">
        <v>45849.0</v>
      </c>
      <c r="J796" s="6" t="str">
        <f>IF(OR(B796=2000, B796=2010, B796=2015),VLOOKUP(A796,tabWorldPop,IF(B796=2000,8,IF(B796=2010,7,6)),FALSE),"")</f>
        <v/>
      </c>
      <c r="K796" s="6" t="str">
        <f>IF(J796="","", VLOOKUP(A796,tabWorldPop,12,FALSE))</f>
        <v/>
      </c>
      <c r="L796" s="6" t="str">
        <f>IF(K796="","",VLOOKUP(A796,tabWorldPop,13,FALSE))</f>
        <v/>
      </c>
      <c r="M796" s="6" t="str">
        <f>IF(K796="","",VLOOKUP(A796,tabWorldPop,14,FALSE))</f>
        <v/>
      </c>
      <c r="N796" s="6" t="str">
        <f>IF(K796="","",VLOOKUP(A796,tabWorldPop,15,FALSE))</f>
        <v/>
      </c>
    </row>
    <row r="797">
      <c r="A797" s="3">
        <f>VLOOKUP(Life_expectancy.csv!A813,Base!$A$2:$B$235,2,FALSE)</f>
        <v>14</v>
      </c>
      <c r="B797" s="4">
        <v>2006.0</v>
      </c>
      <c r="C797" s="4">
        <f>VLOOKUP(VLOOKUP(A797,tabWorldPop,3,FALSE),Base!$D$2:$E$8,2,FALSE)</f>
        <v>3</v>
      </c>
      <c r="D797" s="4" t="s">
        <v>13</v>
      </c>
      <c r="E797" s="4">
        <v>0.0</v>
      </c>
      <c r="F797" s="4" t="s">
        <v>1010</v>
      </c>
      <c r="G797" s="10"/>
      <c r="H797" s="10"/>
      <c r="I797" s="5">
        <v>45788.0</v>
      </c>
      <c r="J797" s="6" t="str">
        <f>IF(OR(B797=2000, B797=2010, B797=2015),VLOOKUP(A797,tabWorldPop,IF(B797=2000,8,IF(B797=2010,7,6)),FALSE),"")</f>
        <v/>
      </c>
      <c r="K797" s="6" t="str">
        <f>IF(J797="","", VLOOKUP(A797,tabWorldPop,12,FALSE))</f>
        <v/>
      </c>
      <c r="L797" s="6" t="str">
        <f>IF(K797="","",VLOOKUP(A797,tabWorldPop,13,FALSE))</f>
        <v/>
      </c>
      <c r="M797" s="6" t="str">
        <f>IF(K797="","",VLOOKUP(A797,tabWorldPop,14,FALSE))</f>
        <v/>
      </c>
      <c r="N797" s="6" t="str">
        <f>IF(K797="","",VLOOKUP(A797,tabWorldPop,15,FALSE))</f>
        <v/>
      </c>
    </row>
    <row r="798">
      <c r="A798" s="3">
        <f>VLOOKUP(Life_expectancy.csv!A814,Base!$A$2:$B$235,2,FALSE)</f>
        <v>14</v>
      </c>
      <c r="B798" s="4">
        <v>2005.0</v>
      </c>
      <c r="C798" s="4">
        <f>VLOOKUP(VLOOKUP(A798,tabWorldPop,3,FALSE),Base!$D$2:$E$8,2,FALSE)</f>
        <v>3</v>
      </c>
      <c r="D798" s="4" t="s">
        <v>13</v>
      </c>
      <c r="E798" s="4">
        <v>0.0</v>
      </c>
      <c r="F798" s="5">
        <v>45813.0</v>
      </c>
      <c r="G798" s="10"/>
      <c r="H798" s="10"/>
      <c r="I798" s="5">
        <v>45758.0</v>
      </c>
      <c r="J798" s="6" t="str">
        <f>IF(OR(B798=2000, B798=2010, B798=2015),VLOOKUP(A798,tabWorldPop,IF(B798=2000,8,IF(B798=2010,7,6)),FALSE),"")</f>
        <v/>
      </c>
      <c r="K798" s="6" t="str">
        <f>IF(J798="","", VLOOKUP(A798,tabWorldPop,12,FALSE))</f>
        <v/>
      </c>
      <c r="L798" s="6" t="str">
        <f>IF(K798="","",VLOOKUP(A798,tabWorldPop,13,FALSE))</f>
        <v/>
      </c>
      <c r="M798" s="6" t="str">
        <f>IF(K798="","",VLOOKUP(A798,tabWorldPop,14,FALSE))</f>
        <v/>
      </c>
      <c r="N798" s="6" t="str">
        <f>IF(K798="","",VLOOKUP(A798,tabWorldPop,15,FALSE))</f>
        <v/>
      </c>
    </row>
    <row r="799">
      <c r="A799" s="3">
        <f>VLOOKUP(Life_expectancy.csv!A815,Base!$A$2:$B$235,2,FALSE)</f>
        <v>14</v>
      </c>
      <c r="B799" s="4">
        <v>2004.0</v>
      </c>
      <c r="C799" s="4">
        <f>VLOOKUP(VLOOKUP(A799,tabWorldPop,3,FALSE),Base!$D$2:$E$8,2,FALSE)</f>
        <v>3</v>
      </c>
      <c r="D799" s="4" t="s">
        <v>13</v>
      </c>
      <c r="E799" s="4">
        <v>0.0</v>
      </c>
      <c r="F799" s="4" t="s">
        <v>441</v>
      </c>
      <c r="G799" s="10"/>
      <c r="H799" s="10"/>
      <c r="I799" s="5">
        <v>45699.0</v>
      </c>
      <c r="J799" s="6" t="str">
        <f>IF(OR(B799=2000, B799=2010, B799=2015),VLOOKUP(A799,tabWorldPop,IF(B799=2000,8,IF(B799=2010,7,6)),FALSE),"")</f>
        <v/>
      </c>
      <c r="K799" s="6" t="str">
        <f>IF(J799="","", VLOOKUP(A799,tabWorldPop,12,FALSE))</f>
        <v/>
      </c>
      <c r="L799" s="6" t="str">
        <f>IF(K799="","",VLOOKUP(A799,tabWorldPop,13,FALSE))</f>
        <v/>
      </c>
      <c r="M799" s="6" t="str">
        <f>IF(K799="","",VLOOKUP(A799,tabWorldPop,14,FALSE))</f>
        <v/>
      </c>
      <c r="N799" s="6" t="str">
        <f>IF(K799="","",VLOOKUP(A799,tabWorldPop,15,FALSE))</f>
        <v/>
      </c>
    </row>
    <row r="800">
      <c r="A800" s="3">
        <f>VLOOKUP(Life_expectancy.csv!A816,Base!$A$2:$B$235,2,FALSE)</f>
        <v>14</v>
      </c>
      <c r="B800" s="4">
        <v>2003.0</v>
      </c>
      <c r="C800" s="4">
        <f>VLOOKUP(VLOOKUP(A800,tabWorldPop,3,FALSE),Base!$D$2:$E$8,2,FALSE)</f>
        <v>3</v>
      </c>
      <c r="D800" s="4" t="s">
        <v>13</v>
      </c>
      <c r="E800" s="4">
        <v>0.0</v>
      </c>
      <c r="F800" s="4" t="s">
        <v>817</v>
      </c>
      <c r="G800" s="10"/>
      <c r="H800" s="10"/>
      <c r="I800" s="5">
        <v>45727.0</v>
      </c>
      <c r="J800" s="6" t="str">
        <f>IF(OR(B800=2000, B800=2010, B800=2015),VLOOKUP(A800,tabWorldPop,IF(B800=2000,8,IF(B800=2010,7,6)),FALSE),"")</f>
        <v/>
      </c>
      <c r="K800" s="6" t="str">
        <f>IF(J800="","", VLOOKUP(A800,tabWorldPop,12,FALSE))</f>
        <v/>
      </c>
      <c r="L800" s="6" t="str">
        <f>IF(K800="","",VLOOKUP(A800,tabWorldPop,13,FALSE))</f>
        <v/>
      </c>
      <c r="M800" s="6" t="str">
        <f>IF(K800="","",VLOOKUP(A800,tabWorldPop,14,FALSE))</f>
        <v/>
      </c>
      <c r="N800" s="6" t="str">
        <f>IF(K800="","",VLOOKUP(A800,tabWorldPop,15,FALSE))</f>
        <v/>
      </c>
    </row>
    <row r="801">
      <c r="A801" s="3">
        <f>VLOOKUP(Life_expectancy.csv!A817,Base!$A$2:$B$235,2,FALSE)</f>
        <v>14</v>
      </c>
      <c r="B801" s="4">
        <v>2002.0</v>
      </c>
      <c r="C801" s="4">
        <f>VLOOKUP(VLOOKUP(A801,tabWorldPop,3,FALSE),Base!$D$2:$E$8,2,FALSE)</f>
        <v>3</v>
      </c>
      <c r="D801" s="4" t="s">
        <v>13</v>
      </c>
      <c r="E801" s="4">
        <v>0.0</v>
      </c>
      <c r="F801" s="4" t="s">
        <v>1708</v>
      </c>
      <c r="G801" s="10"/>
      <c r="H801" s="10"/>
      <c r="I801" s="5">
        <v>45699.0</v>
      </c>
      <c r="J801" s="6" t="str">
        <f>IF(OR(B801=2000, B801=2010, B801=2015),VLOOKUP(A801,tabWorldPop,IF(B801=2000,8,IF(B801=2010,7,6)),FALSE),"")</f>
        <v/>
      </c>
      <c r="K801" s="6" t="str">
        <f>IF(J801="","", VLOOKUP(A801,tabWorldPop,12,FALSE))</f>
        <v/>
      </c>
      <c r="L801" s="6" t="str">
        <f>IF(K801="","",VLOOKUP(A801,tabWorldPop,13,FALSE))</f>
        <v/>
      </c>
      <c r="M801" s="6" t="str">
        <f>IF(K801="","",VLOOKUP(A801,tabWorldPop,14,FALSE))</f>
        <v/>
      </c>
      <c r="N801" s="6" t="str">
        <f>IF(K801="","",VLOOKUP(A801,tabWorldPop,15,FALSE))</f>
        <v/>
      </c>
    </row>
    <row r="802">
      <c r="A802" s="3">
        <f>VLOOKUP(Life_expectancy.csv!A818,Base!$A$2:$B$235,2,FALSE)</f>
        <v>14</v>
      </c>
      <c r="B802" s="4">
        <v>2001.0</v>
      </c>
      <c r="C802" s="4">
        <f>VLOOKUP(VLOOKUP(A802,tabWorldPop,3,FALSE),Base!$D$2:$E$8,2,FALSE)</f>
        <v>3</v>
      </c>
      <c r="D802" s="4" t="s">
        <v>13</v>
      </c>
      <c r="E802" s="4">
        <v>0.0</v>
      </c>
      <c r="F802" s="4" t="s">
        <v>1632</v>
      </c>
      <c r="G802" s="10"/>
      <c r="H802" s="10"/>
      <c r="I802" s="5">
        <v>45668.0</v>
      </c>
      <c r="J802" s="6" t="str">
        <f>IF(OR(B802=2000, B802=2010, B802=2015),VLOOKUP(A802,tabWorldPop,IF(B802=2000,8,IF(B802=2010,7,6)),FALSE),"")</f>
        <v/>
      </c>
      <c r="K802" s="6" t="str">
        <f>IF(J802="","", VLOOKUP(A802,tabWorldPop,12,FALSE))</f>
        <v/>
      </c>
      <c r="L802" s="6" t="str">
        <f>IF(K802="","",VLOOKUP(A802,tabWorldPop,13,FALSE))</f>
        <v/>
      </c>
      <c r="M802" s="6" t="str">
        <f>IF(K802="","",VLOOKUP(A802,tabWorldPop,14,FALSE))</f>
        <v/>
      </c>
      <c r="N802" s="6" t="str">
        <f>IF(K802="","",VLOOKUP(A802,tabWorldPop,15,FALSE))</f>
        <v/>
      </c>
    </row>
    <row r="803">
      <c r="A803" s="3">
        <f>VLOOKUP(Life_expectancy.csv!A819,Base!$A$2:$B$235,2,FALSE)</f>
        <v>14</v>
      </c>
      <c r="B803" s="4">
        <v>2000.0</v>
      </c>
      <c r="C803" s="4">
        <f>VLOOKUP(VLOOKUP(A803,tabWorldPop,3,FALSE),Base!$D$2:$E$8,2,FALSE)</f>
        <v>3</v>
      </c>
      <c r="D803" s="4" t="s">
        <v>13</v>
      </c>
      <c r="E803" s="4">
        <v>0.0</v>
      </c>
      <c r="F803" s="4" t="s">
        <v>576</v>
      </c>
      <c r="G803" s="10"/>
      <c r="H803" s="10"/>
      <c r="I803" s="4">
        <v>11.0</v>
      </c>
      <c r="J803" s="6">
        <f>IF(OR(B803=2000, B803=2010, B803=2015),VLOOKUP(A803,tabWorldPop,IF(B803=2000,8,IF(B803=2010,7,6)),FALSE),"")</f>
        <v>71371371</v>
      </c>
      <c r="K803" s="6">
        <f>IF(J803="","", VLOOKUP(A803,tabWorldPop,12,FALSE))</f>
        <v>1002450</v>
      </c>
      <c r="L803" s="6" t="str">
        <f>IF(K803="","",VLOOKUP(A803,tabWorldPop,13,FALSE))</f>
        <v>110.7188</v>
      </c>
      <c r="M803" s="7">
        <f>IF(K803="","",VLOOKUP(A803,tabWorldPop,14,FALSE))</f>
        <v>-636250</v>
      </c>
      <c r="N803" s="6" t="str">
        <f>IF(K803="","",VLOOKUP(A803,tabWorldPop,15,FALSE))</f>
        <v>1.39</v>
      </c>
    </row>
    <row r="804">
      <c r="A804" s="3">
        <f>VLOOKUP(Life_expectancy.csv!A820,Base!$A$2:$B$235,2,FALSE)</f>
        <v>112</v>
      </c>
      <c r="B804" s="4">
        <v>2015.0</v>
      </c>
      <c r="C804" s="4">
        <f>VLOOKUP(VLOOKUP(A804,tabWorldPop,3,FALSE),Base!$D$2:$E$8,2,FALSE)</f>
        <v>6</v>
      </c>
      <c r="D804" s="4" t="s">
        <v>13</v>
      </c>
      <c r="E804" s="4">
        <v>0.0</v>
      </c>
      <c r="F804" s="10"/>
      <c r="G804" s="4" t="s">
        <v>1709</v>
      </c>
      <c r="H804" s="4">
        <v>6312478.0</v>
      </c>
      <c r="I804" s="5">
        <v>45701.0</v>
      </c>
      <c r="J804" s="6">
        <f>IF(OR(B804=2000, B804=2010, B804=2015),VLOOKUP(A804,tabWorldPop,IF(B804=2000,8,IF(B804=2010,7,6)),FALSE),"")</f>
        <v>6231066</v>
      </c>
      <c r="K804" s="6">
        <f>IF(J804="","", VLOOKUP(A804,tabWorldPop,12,FALSE))</f>
        <v>21041</v>
      </c>
      <c r="L804" s="6" t="str">
        <f>IF(K804="","",VLOOKUP(A804,tabWorldPop,13,FALSE))</f>
        <v>301.145</v>
      </c>
      <c r="M804" s="7">
        <f>IF(K804="","",VLOOKUP(A804,tabWorldPop,14,FALSE))</f>
        <v>12785</v>
      </c>
      <c r="N804" s="6" t="str">
        <f>IF(K804="","",VLOOKUP(A804,tabWorldPop,15,FALSE))</f>
        <v>0.08</v>
      </c>
    </row>
    <row r="805">
      <c r="A805" s="3">
        <f>VLOOKUP(Life_expectancy.csv!A821,Base!$A$2:$B$235,2,FALSE)</f>
        <v>112</v>
      </c>
      <c r="B805" s="4">
        <v>2014.0</v>
      </c>
      <c r="C805" s="4">
        <f>VLOOKUP(VLOOKUP(A805,tabWorldPop,3,FALSE),Base!$D$2:$E$8,2,FALSE)</f>
        <v>6</v>
      </c>
      <c r="D805" s="4" t="s">
        <v>13</v>
      </c>
      <c r="E805" s="4" t="s">
        <v>1710</v>
      </c>
      <c r="F805" s="4" t="s">
        <v>948</v>
      </c>
      <c r="G805" s="4" t="s">
        <v>1711</v>
      </c>
      <c r="H805" s="4">
        <v>6281189.0</v>
      </c>
      <c r="I805" s="5">
        <v>45701.0</v>
      </c>
      <c r="J805" s="6" t="str">
        <f>IF(OR(B805=2000, B805=2010, B805=2015),VLOOKUP(A805,tabWorldPop,IF(B805=2000,8,IF(B805=2010,7,6)),FALSE),"")</f>
        <v/>
      </c>
      <c r="K805" s="6" t="str">
        <f>IF(J805="","", VLOOKUP(A805,tabWorldPop,12,FALSE))</f>
        <v/>
      </c>
      <c r="L805" s="6" t="str">
        <f>IF(K805="","",VLOOKUP(A805,tabWorldPop,13,FALSE))</f>
        <v/>
      </c>
      <c r="M805" s="6" t="str">
        <f>IF(K805="","",VLOOKUP(A805,tabWorldPop,14,FALSE))</f>
        <v/>
      </c>
      <c r="N805" s="6" t="str">
        <f>IF(K805="","",VLOOKUP(A805,tabWorldPop,15,FALSE))</f>
        <v/>
      </c>
    </row>
    <row r="806">
      <c r="A806" s="3">
        <f>VLOOKUP(Life_expectancy.csv!A822,Base!$A$2:$B$235,2,FALSE)</f>
        <v>112</v>
      </c>
      <c r="B806" s="4">
        <v>2013.0</v>
      </c>
      <c r="C806" s="4">
        <f>VLOOKUP(VLOOKUP(A806,tabWorldPop,3,FALSE),Base!$D$2:$E$8,2,FALSE)</f>
        <v>6</v>
      </c>
      <c r="D806" s="4" t="s">
        <v>13</v>
      </c>
      <c r="E806" s="4" t="s">
        <v>1712</v>
      </c>
      <c r="F806" s="4" t="s">
        <v>1451</v>
      </c>
      <c r="G806" s="4" t="s">
        <v>1713</v>
      </c>
      <c r="H806" s="4">
        <v>625777.0</v>
      </c>
      <c r="I806" s="5">
        <v>45701.0</v>
      </c>
      <c r="J806" s="6" t="str">
        <f>IF(OR(B806=2000, B806=2010, B806=2015),VLOOKUP(A806,tabWorldPop,IF(B806=2000,8,IF(B806=2010,7,6)),FALSE),"")</f>
        <v/>
      </c>
      <c r="K806" s="6" t="str">
        <f>IF(J806="","", VLOOKUP(A806,tabWorldPop,12,FALSE))</f>
        <v/>
      </c>
      <c r="L806" s="6" t="str">
        <f>IF(K806="","",VLOOKUP(A806,tabWorldPop,13,FALSE))</f>
        <v/>
      </c>
      <c r="M806" s="6" t="str">
        <f>IF(K806="","",VLOOKUP(A806,tabWorldPop,14,FALSE))</f>
        <v/>
      </c>
      <c r="N806" s="6" t="str">
        <f>IF(K806="","",VLOOKUP(A806,tabWorldPop,15,FALSE))</f>
        <v/>
      </c>
    </row>
    <row r="807">
      <c r="A807" s="3">
        <f>VLOOKUP(Life_expectancy.csv!A823,Base!$A$2:$B$235,2,FALSE)</f>
        <v>112</v>
      </c>
      <c r="B807" s="4">
        <v>2012.0</v>
      </c>
      <c r="C807" s="4">
        <f>VLOOKUP(VLOOKUP(A807,tabWorldPop,3,FALSE),Base!$D$2:$E$8,2,FALSE)</f>
        <v>6</v>
      </c>
      <c r="D807" s="4" t="s">
        <v>13</v>
      </c>
      <c r="E807" s="4" t="s">
        <v>1714</v>
      </c>
      <c r="F807" s="5">
        <v>45844.0</v>
      </c>
      <c r="G807" s="4" t="s">
        <v>1715</v>
      </c>
      <c r="H807" s="4">
        <v>6221246.0</v>
      </c>
      <c r="I807" s="5">
        <v>45701.0</v>
      </c>
      <c r="J807" s="6" t="str">
        <f>IF(OR(B807=2000, B807=2010, B807=2015),VLOOKUP(A807,tabWorldPop,IF(B807=2000,8,IF(B807=2010,7,6)),FALSE),"")</f>
        <v/>
      </c>
      <c r="K807" s="6" t="str">
        <f>IF(J807="","", VLOOKUP(A807,tabWorldPop,12,FALSE))</f>
        <v/>
      </c>
      <c r="L807" s="6" t="str">
        <f>IF(K807="","",VLOOKUP(A807,tabWorldPop,13,FALSE))</f>
        <v/>
      </c>
      <c r="M807" s="6" t="str">
        <f>IF(K807="","",VLOOKUP(A807,tabWorldPop,14,FALSE))</f>
        <v/>
      </c>
      <c r="N807" s="6" t="str">
        <f>IF(K807="","",VLOOKUP(A807,tabWorldPop,15,FALSE))</f>
        <v/>
      </c>
    </row>
    <row r="808">
      <c r="A808" s="3">
        <f>VLOOKUP(Life_expectancy.csv!A824,Base!$A$2:$B$235,2,FALSE)</f>
        <v>112</v>
      </c>
      <c r="B808" s="4">
        <v>2011.0</v>
      </c>
      <c r="C808" s="4">
        <f>VLOOKUP(VLOOKUP(A808,tabWorldPop,3,FALSE),Base!$D$2:$E$8,2,FALSE)</f>
        <v>6</v>
      </c>
      <c r="D808" s="4" t="s">
        <v>13</v>
      </c>
      <c r="E808" s="4" t="s">
        <v>1716</v>
      </c>
      <c r="F808" s="4" t="s">
        <v>1717</v>
      </c>
      <c r="G808" s="4" t="s">
        <v>1718</v>
      </c>
      <c r="H808" s="4">
        <v>619256.0</v>
      </c>
      <c r="I808" s="4">
        <v>13.0</v>
      </c>
      <c r="J808" s="6" t="str">
        <f>IF(OR(B808=2000, B808=2010, B808=2015),VLOOKUP(A808,tabWorldPop,IF(B808=2000,8,IF(B808=2010,7,6)),FALSE),"")</f>
        <v/>
      </c>
      <c r="K808" s="6" t="str">
        <f>IF(J808="","", VLOOKUP(A808,tabWorldPop,12,FALSE))</f>
        <v/>
      </c>
      <c r="L808" s="6" t="str">
        <f>IF(K808="","",VLOOKUP(A808,tabWorldPop,13,FALSE))</f>
        <v/>
      </c>
      <c r="M808" s="6" t="str">
        <f>IF(K808="","",VLOOKUP(A808,tabWorldPop,14,FALSE))</f>
        <v/>
      </c>
      <c r="N808" s="6" t="str">
        <f>IF(K808="","",VLOOKUP(A808,tabWorldPop,15,FALSE))</f>
        <v/>
      </c>
    </row>
    <row r="809">
      <c r="A809" s="3">
        <f>VLOOKUP(Life_expectancy.csv!A825,Base!$A$2:$B$235,2,FALSE)</f>
        <v>112</v>
      </c>
      <c r="B809" s="4">
        <v>2010.0</v>
      </c>
      <c r="C809" s="4">
        <f>VLOOKUP(VLOOKUP(A809,tabWorldPop,3,FALSE),Base!$D$2:$E$8,2,FALSE)</f>
        <v>6</v>
      </c>
      <c r="D809" s="4" t="s">
        <v>13</v>
      </c>
      <c r="E809" s="4" t="s">
        <v>1719</v>
      </c>
      <c r="F809" s="4" t="s">
        <v>761</v>
      </c>
      <c r="G809" s="4" t="s">
        <v>1720</v>
      </c>
      <c r="H809" s="4">
        <v>6164626.0</v>
      </c>
      <c r="I809" s="5">
        <v>45912.0</v>
      </c>
      <c r="J809" s="6">
        <f>IF(OR(B809=2000, B809=2010, B809=2015),VLOOKUP(A809,tabWorldPop,IF(B809=2000,8,IF(B809=2010,7,6)),FALSE),"")</f>
        <v>6114034</v>
      </c>
      <c r="K809" s="6">
        <f>IF(J809="","", VLOOKUP(A809,tabWorldPop,12,FALSE))</f>
        <v>21041</v>
      </c>
      <c r="L809" s="6" t="str">
        <f>IF(K809="","",VLOOKUP(A809,tabWorldPop,13,FALSE))</f>
        <v>301.145</v>
      </c>
      <c r="M809" s="7">
        <f>IF(K809="","",VLOOKUP(A809,tabWorldPop,14,FALSE))</f>
        <v>12785</v>
      </c>
      <c r="N809" s="6" t="str">
        <f>IF(K809="","",VLOOKUP(A809,tabWorldPop,15,FALSE))</f>
        <v>0.08</v>
      </c>
    </row>
    <row r="810">
      <c r="A810" s="3">
        <f>VLOOKUP(Life_expectancy.csv!A826,Base!$A$2:$B$235,2,FALSE)</f>
        <v>112</v>
      </c>
      <c r="B810" s="4">
        <v>2009.0</v>
      </c>
      <c r="C810" s="4">
        <f>VLOOKUP(VLOOKUP(A810,tabWorldPop,3,FALSE),Base!$D$2:$E$8,2,FALSE)</f>
        <v>6</v>
      </c>
      <c r="D810" s="4" t="s">
        <v>13</v>
      </c>
      <c r="E810" s="4" t="s">
        <v>1721</v>
      </c>
      <c r="F810" s="4" t="s">
        <v>1532</v>
      </c>
      <c r="G810" s="4" t="s">
        <v>1722</v>
      </c>
      <c r="H810" s="4">
        <v>6137276.0</v>
      </c>
      <c r="I810" s="5">
        <v>45881.0</v>
      </c>
      <c r="J810" s="6" t="str">
        <f>IF(OR(B810=2000, B810=2010, B810=2015),VLOOKUP(A810,tabWorldPop,IF(B810=2000,8,IF(B810=2010,7,6)),FALSE),"")</f>
        <v/>
      </c>
      <c r="K810" s="6" t="str">
        <f>IF(J810="","", VLOOKUP(A810,tabWorldPop,12,FALSE))</f>
        <v/>
      </c>
      <c r="L810" s="6" t="str">
        <f>IF(K810="","",VLOOKUP(A810,tabWorldPop,13,FALSE))</f>
        <v/>
      </c>
      <c r="M810" s="6" t="str">
        <f>IF(K810="","",VLOOKUP(A810,tabWorldPop,14,FALSE))</f>
        <v/>
      </c>
      <c r="N810" s="6" t="str">
        <f>IF(K810="","",VLOOKUP(A810,tabWorldPop,15,FALSE))</f>
        <v/>
      </c>
    </row>
    <row r="811">
      <c r="A811" s="3">
        <f>VLOOKUP(Life_expectancy.csv!A827,Base!$A$2:$B$235,2,FALSE)</f>
        <v>112</v>
      </c>
      <c r="B811" s="4">
        <v>2008.0</v>
      </c>
      <c r="C811" s="4">
        <f>VLOOKUP(VLOOKUP(A811,tabWorldPop,3,FALSE),Base!$D$2:$E$8,2,FALSE)</f>
        <v>6</v>
      </c>
      <c r="D811" s="4" t="s">
        <v>13</v>
      </c>
      <c r="E811" s="4" t="s">
        <v>1723</v>
      </c>
      <c r="F811" s="4" t="s">
        <v>538</v>
      </c>
      <c r="G811" s="4" t="s">
        <v>1724</v>
      </c>
      <c r="H811" s="4">
        <v>61131.0</v>
      </c>
      <c r="I811" s="5">
        <v>45760.0</v>
      </c>
      <c r="J811" s="6" t="str">
        <f>IF(OR(B811=2000, B811=2010, B811=2015),VLOOKUP(A811,tabWorldPop,IF(B811=2000,8,IF(B811=2010,7,6)),FALSE),"")</f>
        <v/>
      </c>
      <c r="K811" s="6" t="str">
        <f>IF(J811="","", VLOOKUP(A811,tabWorldPop,12,FALSE))</f>
        <v/>
      </c>
      <c r="L811" s="6" t="str">
        <f>IF(K811="","",VLOOKUP(A811,tabWorldPop,13,FALSE))</f>
        <v/>
      </c>
      <c r="M811" s="6" t="str">
        <f>IF(K811="","",VLOOKUP(A811,tabWorldPop,14,FALSE))</f>
        <v/>
      </c>
      <c r="N811" s="6" t="str">
        <f>IF(K811="","",VLOOKUP(A811,tabWorldPop,15,FALSE))</f>
        <v/>
      </c>
    </row>
    <row r="812">
      <c r="A812" s="3">
        <f>VLOOKUP(Life_expectancy.csv!A828,Base!$A$2:$B$235,2,FALSE)</f>
        <v>112</v>
      </c>
      <c r="B812" s="4">
        <v>2007.0</v>
      </c>
      <c r="C812" s="4">
        <f>VLOOKUP(VLOOKUP(A812,tabWorldPop,3,FALSE),Base!$D$2:$E$8,2,FALSE)</f>
        <v>6</v>
      </c>
      <c r="D812" s="4" t="s">
        <v>13</v>
      </c>
      <c r="E812" s="4" t="s">
        <v>1725</v>
      </c>
      <c r="F812" s="4" t="s">
        <v>1008</v>
      </c>
      <c r="G812" s="4" t="s">
        <v>1726</v>
      </c>
      <c r="H812" s="4">
        <v>683475.0</v>
      </c>
      <c r="I812" s="5">
        <v>45912.0</v>
      </c>
      <c r="J812" s="6" t="str">
        <f>IF(OR(B812=2000, B812=2010, B812=2015),VLOOKUP(A812,tabWorldPop,IF(B812=2000,8,IF(B812=2010,7,6)),FALSE),"")</f>
        <v/>
      </c>
      <c r="K812" s="6" t="str">
        <f>IF(J812="","", VLOOKUP(A812,tabWorldPop,12,FALSE))</f>
        <v/>
      </c>
      <c r="L812" s="6" t="str">
        <f>IF(K812="","",VLOOKUP(A812,tabWorldPop,13,FALSE))</f>
        <v/>
      </c>
      <c r="M812" s="6" t="str">
        <f>IF(K812="","",VLOOKUP(A812,tabWorldPop,14,FALSE))</f>
        <v/>
      </c>
      <c r="N812" s="6" t="str">
        <f>IF(K812="","",VLOOKUP(A812,tabWorldPop,15,FALSE))</f>
        <v/>
      </c>
    </row>
    <row r="813">
      <c r="A813" s="3">
        <f>VLOOKUP(Life_expectancy.csv!A829,Base!$A$2:$B$235,2,FALSE)</f>
        <v>112</v>
      </c>
      <c r="B813" s="4">
        <v>2006.0</v>
      </c>
      <c r="C813" s="4">
        <f>VLOOKUP(VLOOKUP(A813,tabWorldPop,3,FALSE),Base!$D$2:$E$8,2,FALSE)</f>
        <v>6</v>
      </c>
      <c r="D813" s="4" t="s">
        <v>13</v>
      </c>
      <c r="E813" s="4" t="s">
        <v>1727</v>
      </c>
      <c r="F813" s="4" t="s">
        <v>254</v>
      </c>
      <c r="G813" s="4" t="s">
        <v>1728</v>
      </c>
      <c r="H813" s="4">
        <v>656478.0</v>
      </c>
      <c r="I813" s="5">
        <v>45912.0</v>
      </c>
      <c r="J813" s="6" t="str">
        <f>IF(OR(B813=2000, B813=2010, B813=2015),VLOOKUP(A813,tabWorldPop,IF(B813=2000,8,IF(B813=2010,7,6)),FALSE),"")</f>
        <v/>
      </c>
      <c r="K813" s="6" t="str">
        <f>IF(J813="","", VLOOKUP(A813,tabWorldPop,12,FALSE))</f>
        <v/>
      </c>
      <c r="L813" s="6" t="str">
        <f>IF(K813="","",VLOOKUP(A813,tabWorldPop,13,FALSE))</f>
        <v/>
      </c>
      <c r="M813" s="6" t="str">
        <f>IF(K813="","",VLOOKUP(A813,tabWorldPop,14,FALSE))</f>
        <v/>
      </c>
      <c r="N813" s="6" t="str">
        <f>IF(K813="","",VLOOKUP(A813,tabWorldPop,15,FALSE))</f>
        <v/>
      </c>
    </row>
    <row r="814">
      <c r="A814" s="3">
        <f>VLOOKUP(Life_expectancy.csv!A830,Base!$A$2:$B$235,2,FALSE)</f>
        <v>112</v>
      </c>
      <c r="B814" s="4">
        <v>2005.0</v>
      </c>
      <c r="C814" s="4">
        <f>VLOOKUP(VLOOKUP(A814,tabWorldPop,3,FALSE),Base!$D$2:$E$8,2,FALSE)</f>
        <v>6</v>
      </c>
      <c r="D814" s="4" t="s">
        <v>13</v>
      </c>
      <c r="E814" s="4" t="s">
        <v>1729</v>
      </c>
      <c r="F814" s="4" t="s">
        <v>889</v>
      </c>
      <c r="G814" s="4" t="s">
        <v>1730</v>
      </c>
      <c r="H814" s="4">
        <v>628961.0</v>
      </c>
      <c r="I814" s="5">
        <v>45850.0</v>
      </c>
      <c r="J814" s="6" t="str">
        <f>IF(OR(B814=2000, B814=2010, B814=2015),VLOOKUP(A814,tabWorldPop,IF(B814=2000,8,IF(B814=2010,7,6)),FALSE),"")</f>
        <v/>
      </c>
      <c r="K814" s="6" t="str">
        <f>IF(J814="","", VLOOKUP(A814,tabWorldPop,12,FALSE))</f>
        <v/>
      </c>
      <c r="L814" s="6" t="str">
        <f>IF(K814="","",VLOOKUP(A814,tabWorldPop,13,FALSE))</f>
        <v/>
      </c>
      <c r="M814" s="6" t="str">
        <f>IF(K814="","",VLOOKUP(A814,tabWorldPop,14,FALSE))</f>
        <v/>
      </c>
      <c r="N814" s="6" t="str">
        <f>IF(K814="","",VLOOKUP(A814,tabWorldPop,15,FALSE))</f>
        <v/>
      </c>
    </row>
    <row r="815">
      <c r="A815" s="3">
        <f>VLOOKUP(Life_expectancy.csv!A831,Base!$A$2:$B$235,2,FALSE)</f>
        <v>112</v>
      </c>
      <c r="B815" s="4">
        <v>2004.0</v>
      </c>
      <c r="C815" s="4">
        <f>VLOOKUP(VLOOKUP(A815,tabWorldPop,3,FALSE),Base!$D$2:$E$8,2,FALSE)</f>
        <v>6</v>
      </c>
      <c r="D815" s="4" t="s">
        <v>13</v>
      </c>
      <c r="E815" s="4" t="s">
        <v>1731</v>
      </c>
      <c r="F815" s="5">
        <v>45723.0</v>
      </c>
      <c r="G815" s="4" t="s">
        <v>1732</v>
      </c>
      <c r="H815" s="4">
        <v>6775.0</v>
      </c>
      <c r="I815" s="5">
        <v>45759.0</v>
      </c>
      <c r="J815" s="6" t="str">
        <f>IF(OR(B815=2000, B815=2010, B815=2015),VLOOKUP(A815,tabWorldPop,IF(B815=2000,8,IF(B815=2010,7,6)),FALSE),"")</f>
        <v/>
      </c>
      <c r="K815" s="6" t="str">
        <f>IF(J815="","", VLOOKUP(A815,tabWorldPop,12,FALSE))</f>
        <v/>
      </c>
      <c r="L815" s="6" t="str">
        <f>IF(K815="","",VLOOKUP(A815,tabWorldPop,13,FALSE))</f>
        <v/>
      </c>
      <c r="M815" s="6" t="str">
        <f>IF(K815="","",VLOOKUP(A815,tabWorldPop,14,FALSE))</f>
        <v/>
      </c>
      <c r="N815" s="6" t="str">
        <f>IF(K815="","",VLOOKUP(A815,tabWorldPop,15,FALSE))</f>
        <v/>
      </c>
    </row>
    <row r="816">
      <c r="A816" s="3">
        <f>VLOOKUP(Life_expectancy.csv!A832,Base!$A$2:$B$235,2,FALSE)</f>
        <v>112</v>
      </c>
      <c r="B816" s="4">
        <v>2003.0</v>
      </c>
      <c r="C816" s="4">
        <f>VLOOKUP(VLOOKUP(A816,tabWorldPop,3,FALSE),Base!$D$2:$E$8,2,FALSE)</f>
        <v>6</v>
      </c>
      <c r="D816" s="4" t="s">
        <v>13</v>
      </c>
      <c r="E816" s="4" t="s">
        <v>1733</v>
      </c>
      <c r="F816" s="4" t="s">
        <v>1734</v>
      </c>
      <c r="G816" s="4" t="s">
        <v>1735</v>
      </c>
      <c r="H816" s="4">
        <v>5971535.0</v>
      </c>
      <c r="I816" s="4">
        <v>12.0</v>
      </c>
      <c r="J816" s="6" t="str">
        <f>IF(OR(B816=2000, B816=2010, B816=2015),VLOOKUP(A816,tabWorldPop,IF(B816=2000,8,IF(B816=2010,7,6)),FALSE),"")</f>
        <v/>
      </c>
      <c r="K816" s="6" t="str">
        <f>IF(J816="","", VLOOKUP(A816,tabWorldPop,12,FALSE))</f>
        <v/>
      </c>
      <c r="L816" s="6" t="str">
        <f>IF(K816="","",VLOOKUP(A816,tabWorldPop,13,FALSE))</f>
        <v/>
      </c>
      <c r="M816" s="6" t="str">
        <f>IF(K816="","",VLOOKUP(A816,tabWorldPop,14,FALSE))</f>
        <v/>
      </c>
      <c r="N816" s="6" t="str">
        <f>IF(K816="","",VLOOKUP(A816,tabWorldPop,15,FALSE))</f>
        <v/>
      </c>
    </row>
    <row r="817">
      <c r="A817" s="3">
        <f>VLOOKUP(Life_expectancy.csv!A833,Base!$A$2:$B$235,2,FALSE)</f>
        <v>112</v>
      </c>
      <c r="B817" s="4">
        <v>2002.0</v>
      </c>
      <c r="C817" s="4">
        <f>VLOOKUP(VLOOKUP(A817,tabWorldPop,3,FALSE),Base!$D$2:$E$8,2,FALSE)</f>
        <v>6</v>
      </c>
      <c r="D817" s="4" t="s">
        <v>13</v>
      </c>
      <c r="E817" s="4" t="s">
        <v>1736</v>
      </c>
      <c r="F817" s="5">
        <v>45907.0</v>
      </c>
      <c r="G817" s="4" t="s">
        <v>1737</v>
      </c>
      <c r="H817" s="4">
        <v>59433.0</v>
      </c>
      <c r="I817" s="5">
        <v>45880.0</v>
      </c>
      <c r="J817" s="6" t="str">
        <f>IF(OR(B817=2000, B817=2010, B817=2015),VLOOKUP(A817,tabWorldPop,IF(B817=2000,8,IF(B817=2010,7,6)),FALSE),"")</f>
        <v/>
      </c>
      <c r="K817" s="6" t="str">
        <f>IF(J817="","", VLOOKUP(A817,tabWorldPop,12,FALSE))</f>
        <v/>
      </c>
      <c r="L817" s="6" t="str">
        <f>IF(K817="","",VLOOKUP(A817,tabWorldPop,13,FALSE))</f>
        <v/>
      </c>
      <c r="M817" s="6" t="str">
        <f>IF(K817="","",VLOOKUP(A817,tabWorldPop,14,FALSE))</f>
        <v/>
      </c>
      <c r="N817" s="6" t="str">
        <f>IF(K817="","",VLOOKUP(A817,tabWorldPop,15,FALSE))</f>
        <v/>
      </c>
    </row>
    <row r="818">
      <c r="A818" s="3">
        <f>VLOOKUP(Life_expectancy.csv!A834,Base!$A$2:$B$235,2,FALSE)</f>
        <v>112</v>
      </c>
      <c r="B818" s="4">
        <v>2001.0</v>
      </c>
      <c r="C818" s="4">
        <f>VLOOKUP(VLOOKUP(A818,tabWorldPop,3,FALSE),Base!$D$2:$E$8,2,FALSE)</f>
        <v>6</v>
      </c>
      <c r="D818" s="4" t="s">
        <v>13</v>
      </c>
      <c r="E818" s="4" t="s">
        <v>1738</v>
      </c>
      <c r="F818" s="5">
        <v>45696.0</v>
      </c>
      <c r="G818" s="4" t="s">
        <v>1739</v>
      </c>
      <c r="H818" s="4">
        <v>595962.0</v>
      </c>
      <c r="I818" s="5">
        <v>45819.0</v>
      </c>
      <c r="J818" s="6" t="str">
        <f>IF(OR(B818=2000, B818=2010, B818=2015),VLOOKUP(A818,tabWorldPop,IF(B818=2000,8,IF(B818=2010,7,6)),FALSE),"")</f>
        <v/>
      </c>
      <c r="K818" s="6" t="str">
        <f>IF(J818="","", VLOOKUP(A818,tabWorldPop,12,FALSE))</f>
        <v/>
      </c>
      <c r="L818" s="6" t="str">
        <f>IF(K818="","",VLOOKUP(A818,tabWorldPop,13,FALSE))</f>
        <v/>
      </c>
      <c r="M818" s="6" t="str">
        <f>IF(K818="","",VLOOKUP(A818,tabWorldPop,14,FALSE))</f>
        <v/>
      </c>
      <c r="N818" s="6" t="str">
        <f>IF(K818="","",VLOOKUP(A818,tabWorldPop,15,FALSE))</f>
        <v/>
      </c>
    </row>
    <row r="819">
      <c r="A819" s="3">
        <f>VLOOKUP(Life_expectancy.csv!A835,Base!$A$2:$B$235,2,FALSE)</f>
        <v>112</v>
      </c>
      <c r="B819" s="4">
        <v>2000.0</v>
      </c>
      <c r="C819" s="4">
        <f>VLOOKUP(VLOOKUP(A819,tabWorldPop,3,FALSE),Base!$D$2:$E$8,2,FALSE)</f>
        <v>6</v>
      </c>
      <c r="D819" s="4" t="s">
        <v>13</v>
      </c>
      <c r="E819" s="4" t="s">
        <v>1740</v>
      </c>
      <c r="F819" s="4" t="s">
        <v>1741</v>
      </c>
      <c r="G819" s="4" t="s">
        <v>1742</v>
      </c>
      <c r="H819" s="4">
        <v>5867626.0</v>
      </c>
      <c r="I819" s="5">
        <v>45727.0</v>
      </c>
      <c r="J819" s="6">
        <f>IF(OR(B819=2000, B819=2010, B819=2015),VLOOKUP(A819,tabWorldPop,IF(B819=2000,8,IF(B819=2010,7,6)),FALSE),"")</f>
        <v>5958482</v>
      </c>
      <c r="K819" s="6">
        <f>IF(J819="","", VLOOKUP(A819,tabWorldPop,12,FALSE))</f>
        <v>21041</v>
      </c>
      <c r="L819" s="6" t="str">
        <f>IF(K819="","",VLOOKUP(A819,tabWorldPop,13,FALSE))</f>
        <v>301.145</v>
      </c>
      <c r="M819" s="7">
        <f>IF(K819="","",VLOOKUP(A819,tabWorldPop,14,FALSE))</f>
        <v>12785</v>
      </c>
      <c r="N819" s="6" t="str">
        <f>IF(K819="","",VLOOKUP(A819,tabWorldPop,15,FALSE))</f>
        <v>0.08</v>
      </c>
    </row>
    <row r="820">
      <c r="A820" s="3">
        <f>VLOOKUP(Life_expectancy.csv!A836,Base!$A$2:$B$235,2,FALSE)</f>
        <v>152</v>
      </c>
      <c r="B820" s="4">
        <v>2015.0</v>
      </c>
      <c r="C820" s="4">
        <f>VLOOKUP(VLOOKUP(A820,tabWorldPop,3,FALSE),Base!$D$2:$E$8,2,FALSE)</f>
        <v>3</v>
      </c>
      <c r="D820" s="4" t="s">
        <v>13</v>
      </c>
      <c r="E820" s="4">
        <v>0.0</v>
      </c>
      <c r="F820" s="10"/>
      <c r="G820" s="4" t="s">
        <v>1743</v>
      </c>
      <c r="H820" s="4">
        <v>1175389.0</v>
      </c>
      <c r="I820" s="5">
        <v>45697.0</v>
      </c>
      <c r="J820" s="6">
        <f>IF(OR(B820=2000, B820=2010, B820=2015),VLOOKUP(A820,tabWorldPop,IF(B820=2000,8,IF(B820=2010,7,6)),FALSE),"")</f>
        <v>1346973</v>
      </c>
      <c r="K820" s="6">
        <f>IF(J820="","", VLOOKUP(A820,tabWorldPop,12,FALSE))</f>
        <v>28051</v>
      </c>
      <c r="L820" s="6" t="str">
        <f>IF(K820="","",VLOOKUP(A820,tabWorldPop,13,FALSE))</f>
        <v>59.7094</v>
      </c>
      <c r="M820" s="7">
        <f>IF(K820="","",VLOOKUP(A820,tabWorldPop,14,FALSE))</f>
        <v>-603744</v>
      </c>
      <c r="N820" s="6" t="str">
        <f>IF(K820="","",VLOOKUP(A820,tabWorldPop,15,FALSE))</f>
        <v>0.02</v>
      </c>
    </row>
    <row r="821">
      <c r="A821" s="3">
        <f>VLOOKUP(Life_expectancy.csv!A837,Base!$A$2:$B$235,2,FALSE)</f>
        <v>152</v>
      </c>
      <c r="B821" s="4">
        <v>2014.0</v>
      </c>
      <c r="C821" s="4">
        <f>VLOOKUP(VLOOKUP(A821,tabWorldPop,3,FALSE),Base!$D$2:$E$8,2,FALSE)</f>
        <v>3</v>
      </c>
      <c r="D821" s="4" t="s">
        <v>13</v>
      </c>
      <c r="E821" s="4" t="s">
        <v>1744</v>
      </c>
      <c r="F821" s="5">
        <v>45872.0</v>
      </c>
      <c r="G821" s="4" t="s">
        <v>1745</v>
      </c>
      <c r="H821" s="4">
        <v>1129424.0</v>
      </c>
      <c r="I821" s="5">
        <v>45697.0</v>
      </c>
      <c r="J821" s="6" t="str">
        <f>IF(OR(B821=2000, B821=2010, B821=2015),VLOOKUP(A821,tabWorldPop,IF(B821=2000,8,IF(B821=2010,7,6)),FALSE),"")</f>
        <v/>
      </c>
      <c r="K821" s="6" t="str">
        <f>IF(J821="","", VLOOKUP(A821,tabWorldPop,12,FALSE))</f>
        <v/>
      </c>
      <c r="L821" s="6" t="str">
        <f>IF(K821="","",VLOOKUP(A821,tabWorldPop,13,FALSE))</f>
        <v/>
      </c>
      <c r="M821" s="6" t="str">
        <f>IF(K821="","",VLOOKUP(A821,tabWorldPop,14,FALSE))</f>
        <v/>
      </c>
      <c r="N821" s="6" t="str">
        <f>IF(K821="","",VLOOKUP(A821,tabWorldPop,15,FALSE))</f>
        <v/>
      </c>
    </row>
    <row r="822">
      <c r="A822" s="3">
        <f>VLOOKUP(Life_expectancy.csv!A838,Base!$A$2:$B$235,2,FALSE)</f>
        <v>152</v>
      </c>
      <c r="B822" s="4">
        <v>2013.0</v>
      </c>
      <c r="C822" s="4">
        <f>VLOOKUP(VLOOKUP(A822,tabWorldPop,3,FALSE),Base!$D$2:$E$8,2,FALSE)</f>
        <v>3</v>
      </c>
      <c r="D822" s="4" t="s">
        <v>13</v>
      </c>
      <c r="E822" s="4" t="s">
        <v>1746</v>
      </c>
      <c r="F822" s="4" t="s">
        <v>135</v>
      </c>
      <c r="G822" s="4" t="s">
        <v>1747</v>
      </c>
      <c r="H822" s="4">
        <v>183746.0</v>
      </c>
      <c r="I822" s="5">
        <v>45697.0</v>
      </c>
      <c r="J822" s="6" t="str">
        <f>IF(OR(B822=2000, B822=2010, B822=2015),VLOOKUP(A822,tabWorldPop,IF(B822=2000,8,IF(B822=2010,7,6)),FALSE),"")</f>
        <v/>
      </c>
      <c r="K822" s="6" t="str">
        <f>IF(J822="","", VLOOKUP(A822,tabWorldPop,12,FALSE))</f>
        <v/>
      </c>
      <c r="L822" s="6" t="str">
        <f>IF(K822="","",VLOOKUP(A822,tabWorldPop,13,FALSE))</f>
        <v/>
      </c>
      <c r="M822" s="6" t="str">
        <f>IF(K822="","",VLOOKUP(A822,tabWorldPop,14,FALSE))</f>
        <v/>
      </c>
      <c r="N822" s="6" t="str">
        <f>IF(K822="","",VLOOKUP(A822,tabWorldPop,15,FALSE))</f>
        <v/>
      </c>
    </row>
    <row r="823">
      <c r="A823" s="3">
        <f>VLOOKUP(Life_expectancy.csv!A839,Base!$A$2:$B$235,2,FALSE)</f>
        <v>152</v>
      </c>
      <c r="B823" s="4">
        <v>2012.0</v>
      </c>
      <c r="C823" s="4">
        <f>VLOOKUP(VLOOKUP(A823,tabWorldPop,3,FALSE),Base!$D$2:$E$8,2,FALSE)</f>
        <v>3</v>
      </c>
      <c r="D823" s="4" t="s">
        <v>13</v>
      </c>
      <c r="E823" s="4" t="s">
        <v>1748</v>
      </c>
      <c r="F823" s="4">
        <v>4.0</v>
      </c>
      <c r="G823" s="4" t="s">
        <v>1749</v>
      </c>
      <c r="H823" s="4">
        <v>138593.0</v>
      </c>
      <c r="I823" s="5">
        <v>45697.0</v>
      </c>
      <c r="J823" s="6" t="str">
        <f>IF(OR(B823=2000, B823=2010, B823=2015),VLOOKUP(A823,tabWorldPop,IF(B823=2000,8,IF(B823=2010,7,6)),FALSE),"")</f>
        <v/>
      </c>
      <c r="K823" s="6" t="str">
        <f>IF(J823="","", VLOOKUP(A823,tabWorldPop,12,FALSE))</f>
        <v/>
      </c>
      <c r="L823" s="6" t="str">
        <f>IF(K823="","",VLOOKUP(A823,tabWorldPop,13,FALSE))</f>
        <v/>
      </c>
      <c r="M823" s="6" t="str">
        <f>IF(K823="","",VLOOKUP(A823,tabWorldPop,14,FALSE))</f>
        <v/>
      </c>
      <c r="N823" s="6" t="str">
        <f>IF(K823="","",VLOOKUP(A823,tabWorldPop,15,FALSE))</f>
        <v/>
      </c>
    </row>
    <row r="824">
      <c r="A824" s="3">
        <f>VLOOKUP(Life_expectancy.csv!A840,Base!$A$2:$B$235,2,FALSE)</f>
        <v>152</v>
      </c>
      <c r="B824" s="4">
        <v>2011.0</v>
      </c>
      <c r="C824" s="4">
        <f>VLOOKUP(VLOOKUP(A824,tabWorldPop,3,FALSE),Base!$D$2:$E$8,2,FALSE)</f>
        <v>3</v>
      </c>
      <c r="D824" s="4" t="s">
        <v>13</v>
      </c>
      <c r="E824" s="4" t="s">
        <v>1750</v>
      </c>
      <c r="F824" s="4" t="s">
        <v>1751</v>
      </c>
      <c r="G824" s="4" t="s">
        <v>1752</v>
      </c>
      <c r="H824" s="4">
        <v>99429.0</v>
      </c>
      <c r="I824" s="5">
        <v>45697.0</v>
      </c>
      <c r="J824" s="6" t="str">
        <f>IF(OR(B824=2000, B824=2010, B824=2015),VLOOKUP(A824,tabWorldPop,IF(B824=2000,8,IF(B824=2010,7,6)),FALSE),"")</f>
        <v/>
      </c>
      <c r="K824" s="6" t="str">
        <f>IF(J824="","", VLOOKUP(A824,tabWorldPop,12,FALSE))</f>
        <v/>
      </c>
      <c r="L824" s="6" t="str">
        <f>IF(K824="","",VLOOKUP(A824,tabWorldPop,13,FALSE))</f>
        <v/>
      </c>
      <c r="M824" s="6" t="str">
        <f>IF(K824="","",VLOOKUP(A824,tabWorldPop,14,FALSE))</f>
        <v/>
      </c>
      <c r="N824" s="6" t="str">
        <f>IF(K824="","",VLOOKUP(A824,tabWorldPop,15,FALSE))</f>
        <v/>
      </c>
    </row>
    <row r="825">
      <c r="A825" s="3">
        <f>VLOOKUP(Life_expectancy.csv!A841,Base!$A$2:$B$235,2,FALSE)</f>
        <v>152</v>
      </c>
      <c r="B825" s="4">
        <v>2010.0</v>
      </c>
      <c r="C825" s="4">
        <f>VLOOKUP(VLOOKUP(A825,tabWorldPop,3,FALSE),Base!$D$2:$E$8,2,FALSE)</f>
        <v>3</v>
      </c>
      <c r="D825" s="4" t="s">
        <v>13</v>
      </c>
      <c r="E825" s="4" t="s">
        <v>1753</v>
      </c>
      <c r="F825" s="4" t="s">
        <v>138</v>
      </c>
      <c r="G825" s="4" t="s">
        <v>1754</v>
      </c>
      <c r="H825" s="4">
        <v>95114.0</v>
      </c>
      <c r="I825" s="5">
        <v>45697.0</v>
      </c>
      <c r="J825" s="6">
        <f>IF(OR(B825=2000, B825=2010, B825=2015),VLOOKUP(A825,tabWorldPop,IF(B825=2000,8,IF(B825=2010,7,6)),FALSE),"")</f>
        <v>1094524</v>
      </c>
      <c r="K825" s="6">
        <f>IF(J825="","", VLOOKUP(A825,tabWorldPop,12,FALSE))</f>
        <v>28051</v>
      </c>
      <c r="L825" s="6" t="str">
        <f>IF(K825="","",VLOOKUP(A825,tabWorldPop,13,FALSE))</f>
        <v>59.7094</v>
      </c>
      <c r="M825" s="7">
        <f>IF(K825="","",VLOOKUP(A825,tabWorldPop,14,FALSE))</f>
        <v>-603744</v>
      </c>
      <c r="N825" s="6" t="str">
        <f>IF(K825="","",VLOOKUP(A825,tabWorldPop,15,FALSE))</f>
        <v>0.02</v>
      </c>
    </row>
    <row r="826">
      <c r="A826" s="3">
        <f>VLOOKUP(Life_expectancy.csv!A842,Base!$A$2:$B$235,2,FALSE)</f>
        <v>152</v>
      </c>
      <c r="B826" s="4">
        <v>2009.0</v>
      </c>
      <c r="C826" s="4">
        <f>VLOOKUP(VLOOKUP(A826,tabWorldPop,3,FALSE),Base!$D$2:$E$8,2,FALSE)</f>
        <v>3</v>
      </c>
      <c r="D826" s="4" t="s">
        <v>13</v>
      </c>
      <c r="E826" s="4" t="s">
        <v>1755</v>
      </c>
      <c r="F826" s="4" t="s">
        <v>1756</v>
      </c>
      <c r="G826" s="4" t="s">
        <v>1757</v>
      </c>
      <c r="H826" s="4">
        <v>99111.0</v>
      </c>
      <c r="I826" s="5">
        <v>45666.0</v>
      </c>
      <c r="J826" s="6" t="str">
        <f>IF(OR(B826=2000, B826=2010, B826=2015),VLOOKUP(A826,tabWorldPop,IF(B826=2000,8,IF(B826=2010,7,6)),FALSE),"")</f>
        <v/>
      </c>
      <c r="K826" s="6" t="str">
        <f>IF(J826="","", VLOOKUP(A826,tabWorldPop,12,FALSE))</f>
        <v/>
      </c>
      <c r="L826" s="6" t="str">
        <f>IF(K826="","",VLOOKUP(A826,tabWorldPop,13,FALSE))</f>
        <v/>
      </c>
      <c r="M826" s="6" t="str">
        <f>IF(K826="","",VLOOKUP(A826,tabWorldPop,14,FALSE))</f>
        <v/>
      </c>
      <c r="N826" s="6" t="str">
        <f>IF(K826="","",VLOOKUP(A826,tabWorldPop,15,FALSE))</f>
        <v/>
      </c>
    </row>
    <row r="827">
      <c r="A827" s="3">
        <f>VLOOKUP(Life_expectancy.csv!A843,Base!$A$2:$B$235,2,FALSE)</f>
        <v>152</v>
      </c>
      <c r="B827" s="4">
        <v>2008.0</v>
      </c>
      <c r="C827" s="4">
        <f>VLOOKUP(VLOOKUP(A827,tabWorldPop,3,FALSE),Base!$D$2:$E$8,2,FALSE)</f>
        <v>3</v>
      </c>
      <c r="D827" s="4" t="s">
        <v>13</v>
      </c>
      <c r="E827" s="4" t="s">
        <v>1758</v>
      </c>
      <c r="F827" s="4" t="s">
        <v>1759</v>
      </c>
      <c r="G827" s="4" t="s">
        <v>1760</v>
      </c>
      <c r="H827" s="4">
        <v>868418.0</v>
      </c>
      <c r="I827" s="5">
        <v>45666.0</v>
      </c>
      <c r="J827" s="6" t="str">
        <f>IF(OR(B827=2000, B827=2010, B827=2015),VLOOKUP(A827,tabWorldPop,IF(B827=2000,8,IF(B827=2010,7,6)),FALSE),"")</f>
        <v/>
      </c>
      <c r="K827" s="6" t="str">
        <f>IF(J827="","", VLOOKUP(A827,tabWorldPop,12,FALSE))</f>
        <v/>
      </c>
      <c r="L827" s="6" t="str">
        <f>IF(K827="","",VLOOKUP(A827,tabWorldPop,13,FALSE))</f>
        <v/>
      </c>
      <c r="M827" s="6" t="str">
        <f>IF(K827="","",VLOOKUP(A827,tabWorldPop,14,FALSE))</f>
        <v/>
      </c>
      <c r="N827" s="6" t="str">
        <f>IF(K827="","",VLOOKUP(A827,tabWorldPop,15,FALSE))</f>
        <v/>
      </c>
    </row>
    <row r="828">
      <c r="A828" s="3">
        <f>VLOOKUP(Life_expectancy.csv!A844,Base!$A$2:$B$235,2,FALSE)</f>
        <v>152</v>
      </c>
      <c r="B828" s="4">
        <v>2007.0</v>
      </c>
      <c r="C828" s="4">
        <f>VLOOKUP(VLOOKUP(A828,tabWorldPop,3,FALSE),Base!$D$2:$E$8,2,FALSE)</f>
        <v>3</v>
      </c>
      <c r="D828" s="4" t="s">
        <v>13</v>
      </c>
      <c r="E828" s="4" t="s">
        <v>1761</v>
      </c>
      <c r="F828" s="4" t="s">
        <v>1762</v>
      </c>
      <c r="G828" s="4" t="s">
        <v>1763</v>
      </c>
      <c r="H828" s="4">
        <v>829327.0</v>
      </c>
      <c r="I828" s="4">
        <v>9.0</v>
      </c>
      <c r="J828" s="6" t="str">
        <f>IF(OR(B828=2000, B828=2010, B828=2015),VLOOKUP(A828,tabWorldPop,IF(B828=2000,8,IF(B828=2010,7,6)),FALSE),"")</f>
        <v/>
      </c>
      <c r="K828" s="6" t="str">
        <f>IF(J828="","", VLOOKUP(A828,tabWorldPop,12,FALSE))</f>
        <v/>
      </c>
      <c r="L828" s="6" t="str">
        <f>IF(K828="","",VLOOKUP(A828,tabWorldPop,13,FALSE))</f>
        <v/>
      </c>
      <c r="M828" s="6" t="str">
        <f>IF(K828="","",VLOOKUP(A828,tabWorldPop,14,FALSE))</f>
        <v/>
      </c>
      <c r="N828" s="6" t="str">
        <f>IF(K828="","",VLOOKUP(A828,tabWorldPop,15,FALSE))</f>
        <v/>
      </c>
    </row>
    <row r="829">
      <c r="A829" s="3">
        <f>VLOOKUP(Life_expectancy.csv!A845,Base!$A$2:$B$235,2,FALSE)</f>
        <v>152</v>
      </c>
      <c r="B829" s="4">
        <v>2006.0</v>
      </c>
      <c r="C829" s="4">
        <f>VLOOKUP(VLOOKUP(A829,tabWorldPop,3,FALSE),Base!$D$2:$E$8,2,FALSE)</f>
        <v>3</v>
      </c>
      <c r="D829" s="4" t="s">
        <v>13</v>
      </c>
      <c r="E829" s="4" t="s">
        <v>1764</v>
      </c>
      <c r="F829" s="4" t="s">
        <v>1391</v>
      </c>
      <c r="G829" s="4" t="s">
        <v>1765</v>
      </c>
      <c r="H829" s="4">
        <v>792217.0</v>
      </c>
      <c r="I829" s="4">
        <v>9.0</v>
      </c>
      <c r="J829" s="6" t="str">
        <f>IF(OR(B829=2000, B829=2010, B829=2015),VLOOKUP(A829,tabWorldPop,IF(B829=2000,8,IF(B829=2010,7,6)),FALSE),"")</f>
        <v/>
      </c>
      <c r="K829" s="6" t="str">
        <f>IF(J829="","", VLOOKUP(A829,tabWorldPop,12,FALSE))</f>
        <v/>
      </c>
      <c r="L829" s="6" t="str">
        <f>IF(K829="","",VLOOKUP(A829,tabWorldPop,13,FALSE))</f>
        <v/>
      </c>
      <c r="M829" s="6" t="str">
        <f>IF(K829="","",VLOOKUP(A829,tabWorldPop,14,FALSE))</f>
        <v/>
      </c>
      <c r="N829" s="6" t="str">
        <f>IF(K829="","",VLOOKUP(A829,tabWorldPop,15,FALSE))</f>
        <v/>
      </c>
    </row>
    <row r="830">
      <c r="A830" s="3">
        <f>VLOOKUP(Life_expectancy.csv!A846,Base!$A$2:$B$235,2,FALSE)</f>
        <v>152</v>
      </c>
      <c r="B830" s="4">
        <v>2005.0</v>
      </c>
      <c r="C830" s="4">
        <f>VLOOKUP(VLOOKUP(A830,tabWorldPop,3,FALSE),Base!$D$2:$E$8,2,FALSE)</f>
        <v>3</v>
      </c>
      <c r="D830" s="4" t="s">
        <v>13</v>
      </c>
      <c r="E830" s="4" t="s">
        <v>1766</v>
      </c>
      <c r="F830" s="4" t="s">
        <v>1767</v>
      </c>
      <c r="G830" s="4" t="s">
        <v>1768</v>
      </c>
      <c r="H830" s="4">
        <v>757317.0</v>
      </c>
      <c r="I830" s="5">
        <v>45846.0</v>
      </c>
      <c r="J830" s="6" t="str">
        <f>IF(OR(B830=2000, B830=2010, B830=2015),VLOOKUP(A830,tabWorldPop,IF(B830=2000,8,IF(B830=2010,7,6)),FALSE),"")</f>
        <v/>
      </c>
      <c r="K830" s="6" t="str">
        <f>IF(J830="","", VLOOKUP(A830,tabWorldPop,12,FALSE))</f>
        <v/>
      </c>
      <c r="L830" s="6" t="str">
        <f>IF(K830="","",VLOOKUP(A830,tabWorldPop,13,FALSE))</f>
        <v/>
      </c>
      <c r="M830" s="6" t="str">
        <f>IF(K830="","",VLOOKUP(A830,tabWorldPop,14,FALSE))</f>
        <v/>
      </c>
      <c r="N830" s="6" t="str">
        <f>IF(K830="","",VLOOKUP(A830,tabWorldPop,15,FALSE))</f>
        <v/>
      </c>
    </row>
    <row r="831">
      <c r="A831" s="3">
        <f>VLOOKUP(Life_expectancy.csv!A847,Base!$A$2:$B$235,2,FALSE)</f>
        <v>152</v>
      </c>
      <c r="B831" s="4">
        <v>2004.0</v>
      </c>
      <c r="C831" s="4">
        <f>VLOOKUP(VLOOKUP(A831,tabWorldPop,3,FALSE),Base!$D$2:$E$8,2,FALSE)</f>
        <v>3</v>
      </c>
      <c r="D831" s="4" t="s">
        <v>13</v>
      </c>
      <c r="E831" s="4" t="s">
        <v>1769</v>
      </c>
      <c r="F831" s="5">
        <v>45749.0</v>
      </c>
      <c r="G831" s="4" t="s">
        <v>1770</v>
      </c>
      <c r="H831" s="4">
        <v>724817.0</v>
      </c>
      <c r="I831" s="5">
        <v>45785.0</v>
      </c>
      <c r="J831" s="6" t="str">
        <f>IF(OR(B831=2000, B831=2010, B831=2015),VLOOKUP(A831,tabWorldPop,IF(B831=2000,8,IF(B831=2010,7,6)),FALSE),"")</f>
        <v/>
      </c>
      <c r="K831" s="6" t="str">
        <f>IF(J831="","", VLOOKUP(A831,tabWorldPop,12,FALSE))</f>
        <v/>
      </c>
      <c r="L831" s="6" t="str">
        <f>IF(K831="","",VLOOKUP(A831,tabWorldPop,13,FALSE))</f>
        <v/>
      </c>
      <c r="M831" s="6" t="str">
        <f>IF(K831="","",VLOOKUP(A831,tabWorldPop,14,FALSE))</f>
        <v/>
      </c>
      <c r="N831" s="6" t="str">
        <f>IF(K831="","",VLOOKUP(A831,tabWorldPop,15,FALSE))</f>
        <v/>
      </c>
    </row>
    <row r="832">
      <c r="A832" s="3">
        <f>VLOOKUP(Life_expectancy.csv!A848,Base!$A$2:$B$235,2,FALSE)</f>
        <v>152</v>
      </c>
      <c r="B832" s="4">
        <v>2003.0</v>
      </c>
      <c r="C832" s="4">
        <f>VLOOKUP(VLOOKUP(A832,tabWorldPop,3,FALSE),Base!$D$2:$E$8,2,FALSE)</f>
        <v>3</v>
      </c>
      <c r="D832" s="4" t="s">
        <v>13</v>
      </c>
      <c r="E832" s="4" t="s">
        <v>1771</v>
      </c>
      <c r="F832" s="4" t="s">
        <v>1772</v>
      </c>
      <c r="G832" s="4" t="s">
        <v>1773</v>
      </c>
      <c r="H832" s="4">
        <v>694611.0</v>
      </c>
      <c r="I832" s="5">
        <v>45755.0</v>
      </c>
      <c r="J832" s="6" t="str">
        <f>IF(OR(B832=2000, B832=2010, B832=2015),VLOOKUP(A832,tabWorldPop,IF(B832=2000,8,IF(B832=2010,7,6)),FALSE),"")</f>
        <v/>
      </c>
      <c r="K832" s="6" t="str">
        <f>IF(J832="","", VLOOKUP(A832,tabWorldPop,12,FALSE))</f>
        <v/>
      </c>
      <c r="L832" s="6" t="str">
        <f>IF(K832="","",VLOOKUP(A832,tabWorldPop,13,FALSE))</f>
        <v/>
      </c>
      <c r="M832" s="6" t="str">
        <f>IF(K832="","",VLOOKUP(A832,tabWorldPop,14,FALSE))</f>
        <v/>
      </c>
      <c r="N832" s="6" t="str">
        <f>IF(K832="","",VLOOKUP(A832,tabWorldPop,15,FALSE))</f>
        <v/>
      </c>
    </row>
    <row r="833">
      <c r="A833" s="3">
        <f>VLOOKUP(Life_expectancy.csv!A849,Base!$A$2:$B$235,2,FALSE)</f>
        <v>152</v>
      </c>
      <c r="B833" s="4">
        <v>2002.0</v>
      </c>
      <c r="C833" s="4">
        <f>VLOOKUP(VLOOKUP(A833,tabWorldPop,3,FALSE),Base!$D$2:$E$8,2,FALSE)</f>
        <v>3</v>
      </c>
      <c r="D833" s="4" t="s">
        <v>13</v>
      </c>
      <c r="E833" s="4" t="s">
        <v>1774</v>
      </c>
      <c r="F833" s="5">
        <v>45779.0</v>
      </c>
      <c r="G833" s="4" t="s">
        <v>1775</v>
      </c>
      <c r="H833" s="4">
        <v>66647.0</v>
      </c>
      <c r="I833" s="5">
        <v>45696.0</v>
      </c>
      <c r="J833" s="6" t="str">
        <f>IF(OR(B833=2000, B833=2010, B833=2015),VLOOKUP(A833,tabWorldPop,IF(B833=2000,8,IF(B833=2010,7,6)),FALSE),"")</f>
        <v/>
      </c>
      <c r="K833" s="6" t="str">
        <f>IF(J833="","", VLOOKUP(A833,tabWorldPop,12,FALSE))</f>
        <v/>
      </c>
      <c r="L833" s="6" t="str">
        <f>IF(K833="","",VLOOKUP(A833,tabWorldPop,13,FALSE))</f>
        <v/>
      </c>
      <c r="M833" s="6" t="str">
        <f>IF(K833="","",VLOOKUP(A833,tabWorldPop,14,FALSE))</f>
        <v/>
      </c>
      <c r="N833" s="6" t="str">
        <f>IF(K833="","",VLOOKUP(A833,tabWorldPop,15,FALSE))</f>
        <v/>
      </c>
    </row>
    <row r="834">
      <c r="A834" s="3">
        <f>VLOOKUP(Life_expectancy.csv!A850,Base!$A$2:$B$235,2,FALSE)</f>
        <v>152</v>
      </c>
      <c r="B834" s="4">
        <v>2001.0</v>
      </c>
      <c r="C834" s="4">
        <f>VLOOKUP(VLOOKUP(A834,tabWorldPop,3,FALSE),Base!$D$2:$E$8,2,FALSE)</f>
        <v>3</v>
      </c>
      <c r="D834" s="4" t="s">
        <v>13</v>
      </c>
      <c r="E834" s="4" t="s">
        <v>1776</v>
      </c>
      <c r="F834" s="4" t="s">
        <v>1127</v>
      </c>
      <c r="G834" s="4" t="s">
        <v>1777</v>
      </c>
      <c r="H834" s="4">
        <v>639762.0</v>
      </c>
      <c r="I834" s="4">
        <v>8.0</v>
      </c>
      <c r="J834" s="6" t="str">
        <f>IF(OR(B834=2000, B834=2010, B834=2015),VLOOKUP(A834,tabWorldPop,IF(B834=2000,8,IF(B834=2010,7,6)),FALSE),"")</f>
        <v/>
      </c>
      <c r="K834" s="6" t="str">
        <f>IF(J834="","", VLOOKUP(A834,tabWorldPop,12,FALSE))</f>
        <v/>
      </c>
      <c r="L834" s="6" t="str">
        <f>IF(K834="","",VLOOKUP(A834,tabWorldPop,13,FALSE))</f>
        <v/>
      </c>
      <c r="M834" s="6" t="str">
        <f>IF(K834="","",VLOOKUP(A834,tabWorldPop,14,FALSE))</f>
        <v/>
      </c>
      <c r="N834" s="6" t="str">
        <f>IF(K834="","",VLOOKUP(A834,tabWorldPop,15,FALSE))</f>
        <v/>
      </c>
    </row>
    <row r="835">
      <c r="A835" s="3">
        <f>VLOOKUP(Life_expectancy.csv!A851,Base!$A$2:$B$235,2,FALSE)</f>
        <v>152</v>
      </c>
      <c r="B835" s="4">
        <v>2000.0</v>
      </c>
      <c r="C835" s="4">
        <f>VLOOKUP(VLOOKUP(A835,tabWorldPop,3,FALSE),Base!$D$2:$E$8,2,FALSE)</f>
        <v>3</v>
      </c>
      <c r="D835" s="4" t="s">
        <v>13</v>
      </c>
      <c r="E835" s="4" t="s">
        <v>1778</v>
      </c>
      <c r="F835" s="4" t="s">
        <v>1779</v>
      </c>
      <c r="G835" s="4" t="s">
        <v>1780</v>
      </c>
      <c r="H835" s="4">
        <v>614323.0</v>
      </c>
      <c r="I835" s="4">
        <v>0.0</v>
      </c>
      <c r="J835" s="6">
        <f>IF(OR(B835=2000, B835=2010, B835=2015),VLOOKUP(A835,tabWorldPop,IF(B835=2000,8,IF(B835=2010,7,6)),FALSE),"")</f>
        <v>684977</v>
      </c>
      <c r="K835" s="6">
        <f>IF(J835="","", VLOOKUP(A835,tabWorldPop,12,FALSE))</f>
        <v>28051</v>
      </c>
      <c r="L835" s="6" t="str">
        <f>IF(K835="","",VLOOKUP(A835,tabWorldPop,13,FALSE))</f>
        <v>59.7094</v>
      </c>
      <c r="M835" s="7">
        <f>IF(K835="","",VLOOKUP(A835,tabWorldPop,14,FALSE))</f>
        <v>-603744</v>
      </c>
      <c r="N835" s="6" t="str">
        <f>IF(K835="","",VLOOKUP(A835,tabWorldPop,15,FALSE))</f>
        <v>0.02</v>
      </c>
    </row>
    <row r="836">
      <c r="A836" s="3">
        <f>VLOOKUP(Life_expectancy.csv!A852,Base!$A$2:$B$235,2,FALSE)</f>
        <v>132</v>
      </c>
      <c r="B836" s="4">
        <v>2015.0</v>
      </c>
      <c r="C836" s="4">
        <f>VLOOKUP(VLOOKUP(A836,tabWorldPop,3,FALSE),Base!$D$2:$E$8,2,FALSE)</f>
        <v>3</v>
      </c>
      <c r="D836" s="4" t="s">
        <v>13</v>
      </c>
      <c r="E836" s="4">
        <v>0.0</v>
      </c>
      <c r="F836" s="10"/>
      <c r="G836" s="10"/>
      <c r="H836" s="10"/>
      <c r="I836" s="4">
        <v>5.0</v>
      </c>
      <c r="J836" s="6">
        <f>IF(OR(B836=2000, B836=2010, B836=2015),VLOOKUP(A836,tabWorldPop,IF(B836=2000,8,IF(B836=2010,7,6)),FALSE),"")</f>
        <v>3340006</v>
      </c>
      <c r="K836" s="6">
        <f>IF(J836="","", VLOOKUP(A836,tabWorldPop,12,FALSE))</f>
        <v>117600</v>
      </c>
      <c r="L836" s="6" t="str">
        <f>IF(K836="","",VLOOKUP(A836,tabWorldPop,13,FALSE))</f>
        <v>31.3268</v>
      </c>
      <c r="M836" s="7">
        <f>IF(K836="","",VLOOKUP(A836,tabWorldPop,14,FALSE))</f>
        <v>-629676</v>
      </c>
      <c r="N836" s="6" t="str">
        <f>IF(K836="","",VLOOKUP(A836,tabWorldPop,15,FALSE))</f>
        <v>0.05</v>
      </c>
    </row>
    <row r="837">
      <c r="A837" s="3">
        <f>VLOOKUP(Life_expectancy.csv!A853,Base!$A$2:$B$235,2,FALSE)</f>
        <v>132</v>
      </c>
      <c r="B837" s="4">
        <v>2014.0</v>
      </c>
      <c r="C837" s="4">
        <f>VLOOKUP(VLOOKUP(A837,tabWorldPop,3,FALSE),Base!$D$2:$E$8,2,FALSE)</f>
        <v>3</v>
      </c>
      <c r="D837" s="4" t="s">
        <v>13</v>
      </c>
      <c r="E837" s="4">
        <v>0.0</v>
      </c>
      <c r="F837" s="4" t="s">
        <v>1552</v>
      </c>
      <c r="G837" s="10"/>
      <c r="H837" s="10"/>
      <c r="I837" s="4">
        <v>5.0</v>
      </c>
      <c r="J837" s="6" t="str">
        <f>IF(OR(B837=2000, B837=2010, B837=2015),VLOOKUP(A837,tabWorldPop,IF(B837=2000,8,IF(B837=2010,7,6)),FALSE),"")</f>
        <v/>
      </c>
      <c r="K837" s="6" t="str">
        <f>IF(J837="","", VLOOKUP(A837,tabWorldPop,12,FALSE))</f>
        <v/>
      </c>
      <c r="L837" s="6" t="str">
        <f>IF(K837="","",VLOOKUP(A837,tabWorldPop,13,FALSE))</f>
        <v/>
      </c>
      <c r="M837" s="6" t="str">
        <f>IF(K837="","",VLOOKUP(A837,tabWorldPop,14,FALSE))</f>
        <v/>
      </c>
      <c r="N837" s="6" t="str">
        <f>IF(K837="","",VLOOKUP(A837,tabWorldPop,15,FALSE))</f>
        <v/>
      </c>
    </row>
    <row r="838">
      <c r="A838" s="3">
        <f>VLOOKUP(Life_expectancy.csv!A854,Base!$A$2:$B$235,2,FALSE)</f>
        <v>132</v>
      </c>
      <c r="B838" s="4">
        <v>2013.0</v>
      </c>
      <c r="C838" s="4">
        <f>VLOOKUP(VLOOKUP(A838,tabWorldPop,3,FALSE),Base!$D$2:$E$8,2,FALSE)</f>
        <v>3</v>
      </c>
      <c r="D838" s="4" t="s">
        <v>13</v>
      </c>
      <c r="E838" s="4">
        <v>0.0</v>
      </c>
      <c r="F838" s="5">
        <v>45660.0</v>
      </c>
      <c r="G838" s="10"/>
      <c r="H838" s="10"/>
      <c r="I838" s="4">
        <v>5.0</v>
      </c>
      <c r="J838" s="6" t="str">
        <f>IF(OR(B838=2000, B838=2010, B838=2015),VLOOKUP(A838,tabWorldPop,IF(B838=2000,8,IF(B838=2010,7,6)),FALSE),"")</f>
        <v/>
      </c>
      <c r="K838" s="6" t="str">
        <f>IF(J838="","", VLOOKUP(A838,tabWorldPop,12,FALSE))</f>
        <v/>
      </c>
      <c r="L838" s="6" t="str">
        <f>IF(K838="","",VLOOKUP(A838,tabWorldPop,13,FALSE))</f>
        <v/>
      </c>
      <c r="M838" s="6" t="str">
        <f>IF(K838="","",VLOOKUP(A838,tabWorldPop,14,FALSE))</f>
        <v/>
      </c>
      <c r="N838" s="6" t="str">
        <f>IF(K838="","",VLOOKUP(A838,tabWorldPop,15,FALSE))</f>
        <v/>
      </c>
    </row>
    <row r="839">
      <c r="A839" s="3">
        <f>VLOOKUP(Life_expectancy.csv!A855,Base!$A$2:$B$235,2,FALSE)</f>
        <v>132</v>
      </c>
      <c r="B839" s="4">
        <v>2012.0</v>
      </c>
      <c r="C839" s="4">
        <f>VLOOKUP(VLOOKUP(A839,tabWorldPop,3,FALSE),Base!$D$2:$E$8,2,FALSE)</f>
        <v>3</v>
      </c>
      <c r="D839" s="4" t="s">
        <v>13</v>
      </c>
      <c r="E839" s="4">
        <v>0.0</v>
      </c>
      <c r="F839" s="4" t="s">
        <v>1781</v>
      </c>
      <c r="G839" s="10"/>
      <c r="H839" s="10"/>
      <c r="I839" s="4">
        <v>5.0</v>
      </c>
      <c r="J839" s="6" t="str">
        <f>IF(OR(B839=2000, B839=2010, B839=2015),VLOOKUP(A839,tabWorldPop,IF(B839=2000,8,IF(B839=2010,7,6)),FALSE),"")</f>
        <v/>
      </c>
      <c r="K839" s="6" t="str">
        <f>IF(J839="","", VLOOKUP(A839,tabWorldPop,12,FALSE))</f>
        <v/>
      </c>
      <c r="L839" s="6" t="str">
        <f>IF(K839="","",VLOOKUP(A839,tabWorldPop,13,FALSE))</f>
        <v/>
      </c>
      <c r="M839" s="6" t="str">
        <f>IF(K839="","",VLOOKUP(A839,tabWorldPop,14,FALSE))</f>
        <v/>
      </c>
      <c r="N839" s="6" t="str">
        <f>IF(K839="","",VLOOKUP(A839,tabWorldPop,15,FALSE))</f>
        <v/>
      </c>
    </row>
    <row r="840">
      <c r="A840" s="3">
        <f>VLOOKUP(Life_expectancy.csv!A856,Base!$A$2:$B$235,2,FALSE)</f>
        <v>132</v>
      </c>
      <c r="B840" s="4">
        <v>2011.0</v>
      </c>
      <c r="C840" s="4">
        <f>VLOOKUP(VLOOKUP(A840,tabWorldPop,3,FALSE),Base!$D$2:$E$8,2,FALSE)</f>
        <v>3</v>
      </c>
      <c r="D840" s="4" t="s">
        <v>13</v>
      </c>
      <c r="E840" s="4" t="s">
        <v>1782</v>
      </c>
      <c r="F840" s="5">
        <v>45811.0</v>
      </c>
      <c r="G840" s="4" t="s">
        <v>1783</v>
      </c>
      <c r="H840" s="4">
        <v>447469.0</v>
      </c>
      <c r="I840" s="4">
        <v>5.0</v>
      </c>
      <c r="J840" s="6" t="str">
        <f>IF(OR(B840=2000, B840=2010, B840=2015),VLOOKUP(A840,tabWorldPop,IF(B840=2000,8,IF(B840=2010,7,6)),FALSE),"")</f>
        <v/>
      </c>
      <c r="K840" s="6" t="str">
        <f>IF(J840="","", VLOOKUP(A840,tabWorldPop,12,FALSE))</f>
        <v/>
      </c>
      <c r="L840" s="6" t="str">
        <f>IF(K840="","",VLOOKUP(A840,tabWorldPop,13,FALSE))</f>
        <v/>
      </c>
      <c r="M840" s="6" t="str">
        <f>IF(K840="","",VLOOKUP(A840,tabWorldPop,14,FALSE))</f>
        <v/>
      </c>
      <c r="N840" s="6" t="str">
        <f>IF(K840="","",VLOOKUP(A840,tabWorldPop,15,FALSE))</f>
        <v/>
      </c>
    </row>
    <row r="841">
      <c r="A841" s="3">
        <f>VLOOKUP(Life_expectancy.csv!A857,Base!$A$2:$B$235,2,FALSE)</f>
        <v>132</v>
      </c>
      <c r="B841" s="4">
        <v>2010.0</v>
      </c>
      <c r="C841" s="4">
        <f>VLOOKUP(VLOOKUP(A841,tabWorldPop,3,FALSE),Base!$D$2:$E$8,2,FALSE)</f>
        <v>3</v>
      </c>
      <c r="D841" s="4" t="s">
        <v>13</v>
      </c>
      <c r="E841" s="4" t="s">
        <v>1784</v>
      </c>
      <c r="F841" s="4" t="s">
        <v>127</v>
      </c>
      <c r="G841" s="4" t="s">
        <v>1785</v>
      </c>
      <c r="H841" s="4">
        <v>43984.0</v>
      </c>
      <c r="I841" s="5">
        <v>45662.0</v>
      </c>
      <c r="J841" s="6">
        <f>IF(OR(B841=2000, B841=2010, B841=2015),VLOOKUP(A841,tabWorldPop,IF(B841=2000,8,IF(B841=2010,7,6)),FALSE),"")</f>
        <v>3147727</v>
      </c>
      <c r="K841" s="6">
        <f>IF(J841="","", VLOOKUP(A841,tabWorldPop,12,FALSE))</f>
        <v>117600</v>
      </c>
      <c r="L841" s="6" t="str">
        <f>IF(K841="","",VLOOKUP(A841,tabWorldPop,13,FALSE))</f>
        <v>31.3268</v>
      </c>
      <c r="M841" s="7">
        <f>IF(K841="","",VLOOKUP(A841,tabWorldPop,14,FALSE))</f>
        <v>-629676</v>
      </c>
      <c r="N841" s="6" t="str">
        <f>IF(K841="","",VLOOKUP(A841,tabWorldPop,15,FALSE))</f>
        <v>0.05</v>
      </c>
    </row>
    <row r="842">
      <c r="A842" s="3">
        <f>VLOOKUP(Life_expectancy.csv!A858,Base!$A$2:$B$235,2,FALSE)</f>
        <v>132</v>
      </c>
      <c r="B842" s="4">
        <v>2009.0</v>
      </c>
      <c r="C842" s="4">
        <f>VLOOKUP(VLOOKUP(A842,tabWorldPop,3,FALSE),Base!$D$2:$E$8,2,FALSE)</f>
        <v>3</v>
      </c>
      <c r="D842" s="4" t="s">
        <v>13</v>
      </c>
      <c r="E842" s="4" t="s">
        <v>1786</v>
      </c>
      <c r="F842" s="5">
        <v>45719.0</v>
      </c>
      <c r="G842" s="4" t="s">
        <v>1787</v>
      </c>
      <c r="H842" s="4">
        <v>431334.0</v>
      </c>
      <c r="I842" s="5">
        <v>45693.0</v>
      </c>
      <c r="J842" s="6" t="str">
        <f>IF(OR(B842=2000, B842=2010, B842=2015),VLOOKUP(A842,tabWorldPop,IF(B842=2000,8,IF(B842=2010,7,6)),FALSE),"")</f>
        <v/>
      </c>
      <c r="K842" s="6" t="str">
        <f>IF(J842="","", VLOOKUP(A842,tabWorldPop,12,FALSE))</f>
        <v/>
      </c>
      <c r="L842" s="6" t="str">
        <f>IF(K842="","",VLOOKUP(A842,tabWorldPop,13,FALSE))</f>
        <v/>
      </c>
      <c r="M842" s="6" t="str">
        <f>IF(K842="","",VLOOKUP(A842,tabWorldPop,14,FALSE))</f>
        <v/>
      </c>
      <c r="N842" s="6" t="str">
        <f>IF(K842="","",VLOOKUP(A842,tabWorldPop,15,FALSE))</f>
        <v/>
      </c>
    </row>
    <row r="843">
      <c r="A843" s="3">
        <f>VLOOKUP(Life_expectancy.csv!A859,Base!$A$2:$B$235,2,FALSE)</f>
        <v>132</v>
      </c>
      <c r="B843" s="4">
        <v>2008.0</v>
      </c>
      <c r="C843" s="4">
        <f>VLOOKUP(VLOOKUP(A843,tabWorldPop,3,FALSE),Base!$D$2:$E$8,2,FALSE)</f>
        <v>3</v>
      </c>
      <c r="D843" s="4" t="s">
        <v>13</v>
      </c>
      <c r="E843" s="4" t="s">
        <v>1788</v>
      </c>
      <c r="F843" s="4" t="s">
        <v>1789</v>
      </c>
      <c r="G843" s="4" t="s">
        <v>1790</v>
      </c>
      <c r="H843" s="4">
        <v>4232636.0</v>
      </c>
      <c r="I843" s="5">
        <v>45693.0</v>
      </c>
      <c r="J843" s="6" t="str">
        <f>IF(OR(B843=2000, B843=2010, B843=2015),VLOOKUP(A843,tabWorldPop,IF(B843=2000,8,IF(B843=2010,7,6)),FALSE),"")</f>
        <v/>
      </c>
      <c r="K843" s="6" t="str">
        <f>IF(J843="","", VLOOKUP(A843,tabWorldPop,12,FALSE))</f>
        <v/>
      </c>
      <c r="L843" s="6" t="str">
        <f>IF(K843="","",VLOOKUP(A843,tabWorldPop,13,FALSE))</f>
        <v/>
      </c>
      <c r="M843" s="6" t="str">
        <f>IF(K843="","",VLOOKUP(A843,tabWorldPop,14,FALSE))</f>
        <v/>
      </c>
      <c r="N843" s="6" t="str">
        <f>IF(K843="","",VLOOKUP(A843,tabWorldPop,15,FALSE))</f>
        <v/>
      </c>
    </row>
    <row r="844">
      <c r="A844" s="3">
        <f>VLOOKUP(Life_expectancy.csv!A860,Base!$A$2:$B$235,2,FALSE)</f>
        <v>132</v>
      </c>
      <c r="B844" s="4">
        <v>2007.0</v>
      </c>
      <c r="C844" s="4">
        <f>VLOOKUP(VLOOKUP(A844,tabWorldPop,3,FALSE),Base!$D$2:$E$8,2,FALSE)</f>
        <v>3</v>
      </c>
      <c r="D844" s="4" t="s">
        <v>13</v>
      </c>
      <c r="E844" s="4" t="s">
        <v>1791</v>
      </c>
      <c r="F844" s="4" t="s">
        <v>1751</v>
      </c>
      <c r="G844" s="4" t="s">
        <v>1792</v>
      </c>
      <c r="H844" s="4">
        <v>4153332.0</v>
      </c>
      <c r="I844" s="5">
        <v>45721.0</v>
      </c>
      <c r="J844" s="6" t="str">
        <f>IF(OR(B844=2000, B844=2010, B844=2015),VLOOKUP(A844,tabWorldPop,IF(B844=2000,8,IF(B844=2010,7,6)),FALSE),"")</f>
        <v/>
      </c>
      <c r="K844" s="6" t="str">
        <f>IF(J844="","", VLOOKUP(A844,tabWorldPop,12,FALSE))</f>
        <v/>
      </c>
      <c r="L844" s="6" t="str">
        <f>IF(K844="","",VLOOKUP(A844,tabWorldPop,13,FALSE))</f>
        <v/>
      </c>
      <c r="M844" s="6" t="str">
        <f>IF(K844="","",VLOOKUP(A844,tabWorldPop,14,FALSE))</f>
        <v/>
      </c>
      <c r="N844" s="6" t="str">
        <f>IF(K844="","",VLOOKUP(A844,tabWorldPop,15,FALSE))</f>
        <v/>
      </c>
    </row>
    <row r="845">
      <c r="A845" s="3">
        <f>VLOOKUP(Life_expectancy.csv!A861,Base!$A$2:$B$235,2,FALSE)</f>
        <v>132</v>
      </c>
      <c r="B845" s="4">
        <v>2006.0</v>
      </c>
      <c r="C845" s="4">
        <f>VLOOKUP(VLOOKUP(A845,tabWorldPop,3,FALSE),Base!$D$2:$E$8,2,FALSE)</f>
        <v>3</v>
      </c>
      <c r="D845" s="4" t="s">
        <v>13</v>
      </c>
      <c r="E845" s="4" t="s">
        <v>1793</v>
      </c>
      <c r="F845" s="5">
        <v>45719.0</v>
      </c>
      <c r="G845" s="4" t="s">
        <v>1794</v>
      </c>
      <c r="H845" s="4">
        <v>466648.0</v>
      </c>
      <c r="I845" s="5">
        <v>45721.0</v>
      </c>
      <c r="J845" s="6" t="str">
        <f>IF(OR(B845=2000, B845=2010, B845=2015),VLOOKUP(A845,tabWorldPop,IF(B845=2000,8,IF(B845=2010,7,6)),FALSE),"")</f>
        <v/>
      </c>
      <c r="K845" s="6" t="str">
        <f>IF(J845="","", VLOOKUP(A845,tabWorldPop,12,FALSE))</f>
        <v/>
      </c>
      <c r="L845" s="6" t="str">
        <f>IF(K845="","",VLOOKUP(A845,tabWorldPop,13,FALSE))</f>
        <v/>
      </c>
      <c r="M845" s="6" t="str">
        <f>IF(K845="","",VLOOKUP(A845,tabWorldPop,14,FALSE))</f>
        <v/>
      </c>
      <c r="N845" s="6" t="str">
        <f>IF(K845="","",VLOOKUP(A845,tabWorldPop,15,FALSE))</f>
        <v/>
      </c>
    </row>
    <row r="846">
      <c r="A846" s="3">
        <f>VLOOKUP(Life_expectancy.csv!A862,Base!$A$2:$B$235,2,FALSE)</f>
        <v>132</v>
      </c>
      <c r="B846" s="4">
        <v>2005.0</v>
      </c>
      <c r="C846" s="4">
        <f>VLOOKUP(VLOOKUP(A846,tabWorldPop,3,FALSE),Base!$D$2:$E$8,2,FALSE)</f>
        <v>3</v>
      </c>
      <c r="D846" s="4" t="s">
        <v>13</v>
      </c>
      <c r="E846" s="4" t="s">
        <v>1795</v>
      </c>
      <c r="F846" s="4" t="s">
        <v>1796</v>
      </c>
      <c r="G846" s="4" t="s">
        <v>1797</v>
      </c>
      <c r="H846" s="4">
        <v>39697.0</v>
      </c>
      <c r="I846" s="5">
        <v>45752.0</v>
      </c>
      <c r="J846" s="6" t="str">
        <f>IF(OR(B846=2000, B846=2010, B846=2015),VLOOKUP(A846,tabWorldPop,IF(B846=2000,8,IF(B846=2010,7,6)),FALSE),"")</f>
        <v/>
      </c>
      <c r="K846" s="6" t="str">
        <f>IF(J846="","", VLOOKUP(A846,tabWorldPop,12,FALSE))</f>
        <v/>
      </c>
      <c r="L846" s="6" t="str">
        <f>IF(K846="","",VLOOKUP(A846,tabWorldPop,13,FALSE))</f>
        <v/>
      </c>
      <c r="M846" s="6" t="str">
        <f>IF(K846="","",VLOOKUP(A846,tabWorldPop,14,FALSE))</f>
        <v/>
      </c>
      <c r="N846" s="6" t="str">
        <f>IF(K846="","",VLOOKUP(A846,tabWorldPop,15,FALSE))</f>
        <v/>
      </c>
    </row>
    <row r="847">
      <c r="A847" s="3">
        <f>VLOOKUP(Life_expectancy.csv!A863,Base!$A$2:$B$235,2,FALSE)</f>
        <v>132</v>
      </c>
      <c r="B847" s="4">
        <v>2004.0</v>
      </c>
      <c r="C847" s="4">
        <f>VLOOKUP(VLOOKUP(A847,tabWorldPop,3,FALSE),Base!$D$2:$E$8,2,FALSE)</f>
        <v>3</v>
      </c>
      <c r="D847" s="4" t="s">
        <v>13</v>
      </c>
      <c r="E847" s="4" t="s">
        <v>1798</v>
      </c>
      <c r="F847" s="4" t="s">
        <v>1551</v>
      </c>
      <c r="G847" s="4" t="s">
        <v>1799</v>
      </c>
      <c r="H847" s="4">
        <v>3858623.0</v>
      </c>
      <c r="I847" s="4">
        <v>5.0</v>
      </c>
      <c r="J847" s="6" t="str">
        <f>IF(OR(B847=2000, B847=2010, B847=2015),VLOOKUP(A847,tabWorldPop,IF(B847=2000,8,IF(B847=2010,7,6)),FALSE),"")</f>
        <v/>
      </c>
      <c r="K847" s="6" t="str">
        <f>IF(J847="","", VLOOKUP(A847,tabWorldPop,12,FALSE))</f>
        <v/>
      </c>
      <c r="L847" s="6" t="str">
        <f>IF(K847="","",VLOOKUP(A847,tabWorldPop,13,FALSE))</f>
        <v/>
      </c>
      <c r="M847" s="6" t="str">
        <f>IF(K847="","",VLOOKUP(A847,tabWorldPop,14,FALSE))</f>
        <v/>
      </c>
      <c r="N847" s="6" t="str">
        <f>IF(K847="","",VLOOKUP(A847,tabWorldPop,15,FALSE))</f>
        <v/>
      </c>
    </row>
    <row r="848">
      <c r="A848" s="3">
        <f>VLOOKUP(Life_expectancy.csv!A864,Base!$A$2:$B$235,2,FALSE)</f>
        <v>132</v>
      </c>
      <c r="B848" s="4">
        <v>2003.0</v>
      </c>
      <c r="C848" s="4">
        <f>VLOOKUP(VLOOKUP(A848,tabWorldPop,3,FALSE),Base!$D$2:$E$8,2,FALSE)</f>
        <v>3</v>
      </c>
      <c r="D848" s="4" t="s">
        <v>13</v>
      </c>
      <c r="E848" s="4" t="s">
        <v>1800</v>
      </c>
      <c r="F848" s="5">
        <v>45780.0</v>
      </c>
      <c r="G848" s="4" t="s">
        <v>1801</v>
      </c>
      <c r="H848" s="4">
        <v>3738265.0</v>
      </c>
      <c r="I848" s="5">
        <v>45842.0</v>
      </c>
      <c r="J848" s="6" t="str">
        <f>IF(OR(B848=2000, B848=2010, B848=2015),VLOOKUP(A848,tabWorldPop,IF(B848=2000,8,IF(B848=2010,7,6)),FALSE),"")</f>
        <v/>
      </c>
      <c r="K848" s="6" t="str">
        <f>IF(J848="","", VLOOKUP(A848,tabWorldPop,12,FALSE))</f>
        <v/>
      </c>
      <c r="L848" s="6" t="str">
        <f>IF(K848="","",VLOOKUP(A848,tabWorldPop,13,FALSE))</f>
        <v/>
      </c>
      <c r="M848" s="6" t="str">
        <f>IF(K848="","",VLOOKUP(A848,tabWorldPop,14,FALSE))</f>
        <v/>
      </c>
      <c r="N848" s="6" t="str">
        <f>IF(K848="","",VLOOKUP(A848,tabWorldPop,15,FALSE))</f>
        <v/>
      </c>
    </row>
    <row r="849">
      <c r="A849" s="3">
        <f>VLOOKUP(Life_expectancy.csv!A865,Base!$A$2:$B$235,2,FALSE)</f>
        <v>132</v>
      </c>
      <c r="B849" s="4">
        <v>2002.0</v>
      </c>
      <c r="C849" s="4">
        <f>VLOOKUP(VLOOKUP(A849,tabWorldPop,3,FALSE),Base!$D$2:$E$8,2,FALSE)</f>
        <v>3</v>
      </c>
      <c r="D849" s="4" t="s">
        <v>13</v>
      </c>
      <c r="E849" s="4" t="s">
        <v>1802</v>
      </c>
      <c r="F849" s="5">
        <v>45692.0</v>
      </c>
      <c r="G849" s="4" t="s">
        <v>1803</v>
      </c>
      <c r="H849" s="4">
        <v>3614639.0</v>
      </c>
      <c r="I849" s="5">
        <v>45751.0</v>
      </c>
      <c r="J849" s="6" t="str">
        <f>IF(OR(B849=2000, B849=2010, B849=2015),VLOOKUP(A849,tabWorldPop,IF(B849=2000,8,IF(B849=2010,7,6)),FALSE),"")</f>
        <v/>
      </c>
      <c r="K849" s="6" t="str">
        <f>IF(J849="","", VLOOKUP(A849,tabWorldPop,12,FALSE))</f>
        <v/>
      </c>
      <c r="L849" s="6" t="str">
        <f>IF(K849="","",VLOOKUP(A849,tabWorldPop,13,FALSE))</f>
        <v/>
      </c>
      <c r="M849" s="6" t="str">
        <f>IF(K849="","",VLOOKUP(A849,tabWorldPop,14,FALSE))</f>
        <v/>
      </c>
      <c r="N849" s="6" t="str">
        <f>IF(K849="","",VLOOKUP(A849,tabWorldPop,15,FALSE))</f>
        <v/>
      </c>
    </row>
    <row r="850">
      <c r="A850" s="3">
        <f>VLOOKUP(Life_expectancy.csv!A866,Base!$A$2:$B$235,2,FALSE)</f>
        <v>132</v>
      </c>
      <c r="B850" s="4">
        <v>2001.0</v>
      </c>
      <c r="C850" s="4">
        <f>VLOOKUP(VLOOKUP(A850,tabWorldPop,3,FALSE),Base!$D$2:$E$8,2,FALSE)</f>
        <v>3</v>
      </c>
      <c r="D850" s="4" t="s">
        <v>13</v>
      </c>
      <c r="E850" s="4" t="s">
        <v>1804</v>
      </c>
      <c r="F850" s="4" t="s">
        <v>1192</v>
      </c>
      <c r="G850" s="4" t="s">
        <v>1805</v>
      </c>
      <c r="H850" s="4">
        <v>3497124.0</v>
      </c>
      <c r="I850" s="5">
        <v>45720.0</v>
      </c>
      <c r="J850" s="6" t="str">
        <f>IF(OR(B850=2000, B850=2010, B850=2015),VLOOKUP(A850,tabWorldPop,IF(B850=2000,8,IF(B850=2010,7,6)),FALSE),"")</f>
        <v/>
      </c>
      <c r="K850" s="6" t="str">
        <f>IF(J850="","", VLOOKUP(A850,tabWorldPop,12,FALSE))</f>
        <v/>
      </c>
      <c r="L850" s="6" t="str">
        <f>IF(K850="","",VLOOKUP(A850,tabWorldPop,13,FALSE))</f>
        <v/>
      </c>
      <c r="M850" s="6" t="str">
        <f>IF(K850="","",VLOOKUP(A850,tabWorldPop,14,FALSE))</f>
        <v/>
      </c>
      <c r="N850" s="6" t="str">
        <f>IF(K850="","",VLOOKUP(A850,tabWorldPop,15,FALSE))</f>
        <v/>
      </c>
    </row>
    <row r="851">
      <c r="A851" s="3">
        <f>VLOOKUP(Life_expectancy.csv!A867,Base!$A$2:$B$235,2,FALSE)</f>
        <v>132</v>
      </c>
      <c r="B851" s="4">
        <v>2000.0</v>
      </c>
      <c r="C851" s="4">
        <f>VLOOKUP(VLOOKUP(A851,tabWorldPop,3,FALSE),Base!$D$2:$E$8,2,FALSE)</f>
        <v>3</v>
      </c>
      <c r="D851" s="4" t="s">
        <v>13</v>
      </c>
      <c r="E851" s="4" t="s">
        <v>1806</v>
      </c>
      <c r="F851" s="4" t="s">
        <v>1807</v>
      </c>
      <c r="G851" s="4" t="s">
        <v>1808</v>
      </c>
      <c r="H851" s="4">
        <v>339281.0</v>
      </c>
      <c r="I851" s="5">
        <v>45903.0</v>
      </c>
      <c r="J851" s="6">
        <f>IF(OR(B851=2000, B851=2010, B851=2015),VLOOKUP(A851,tabWorldPop,IF(B851=2000,8,IF(B851=2010,7,6)),FALSE),"")</f>
        <v>2392880</v>
      </c>
      <c r="K851" s="6">
        <f>IF(J851="","", VLOOKUP(A851,tabWorldPop,12,FALSE))</f>
        <v>117600</v>
      </c>
      <c r="L851" s="6" t="str">
        <f>IF(K851="","",VLOOKUP(A851,tabWorldPop,13,FALSE))</f>
        <v>31.3268</v>
      </c>
      <c r="M851" s="7">
        <f>IF(K851="","",VLOOKUP(A851,tabWorldPop,14,FALSE))</f>
        <v>-629676</v>
      </c>
      <c r="N851" s="6" t="str">
        <f>IF(K851="","",VLOOKUP(A851,tabWorldPop,15,FALSE))</f>
        <v>0.05</v>
      </c>
    </row>
    <row r="852">
      <c r="A852" s="3">
        <f>VLOOKUP(Life_expectancy.csv!A868,Base!$A$2:$B$235,2,FALSE)</f>
        <v>156</v>
      </c>
      <c r="B852" s="4">
        <v>2015.0</v>
      </c>
      <c r="C852" s="4">
        <f>VLOOKUP(VLOOKUP(A852,tabWorldPop,3,FALSE),Base!$D$2:$E$8,2,FALSE)</f>
        <v>2</v>
      </c>
      <c r="D852" s="4" t="s">
        <v>13</v>
      </c>
      <c r="E852" s="4">
        <v>0.0</v>
      </c>
      <c r="F852" s="10"/>
      <c r="G852" s="4" t="s">
        <v>1809</v>
      </c>
      <c r="H852" s="4">
        <v>131547.0</v>
      </c>
      <c r="I852" s="5">
        <v>45793.0</v>
      </c>
      <c r="J852" s="6">
        <f>IF(OR(B852=2000, B852=2010, B852=2015),VLOOKUP(A852,tabWorldPop,IF(B852=2000,8,IF(B852=2010,7,6)),FALSE),"")</f>
        <v>1314657</v>
      </c>
      <c r="K852" s="6">
        <f>IF(J852="","", VLOOKUP(A852,tabWorldPop,12,FALSE))</f>
        <v>45227</v>
      </c>
      <c r="L852" s="6" t="str">
        <f>IF(K852="","",VLOOKUP(A852,tabWorldPop,13,FALSE))</f>
        <v>29.3201</v>
      </c>
      <c r="M852" s="6" t="str">
        <f>IF(K852="","",VLOOKUP(A852,tabWorldPop,14,FALSE))</f>
        <v>0.998</v>
      </c>
      <c r="N852" s="6" t="str">
        <f>IF(K852="","",VLOOKUP(A852,tabWorldPop,15,FALSE))</f>
        <v>0.02</v>
      </c>
    </row>
    <row r="853">
      <c r="A853" s="3">
        <f>VLOOKUP(Life_expectancy.csv!A869,Base!$A$2:$B$235,2,FALSE)</f>
        <v>156</v>
      </c>
      <c r="B853" s="4">
        <v>2014.0</v>
      </c>
      <c r="C853" s="4">
        <f>VLOOKUP(VLOOKUP(A853,tabWorldPop,3,FALSE),Base!$D$2:$E$8,2,FALSE)</f>
        <v>2</v>
      </c>
      <c r="D853" s="4" t="s">
        <v>13</v>
      </c>
      <c r="E853" s="4" t="s">
        <v>1810</v>
      </c>
      <c r="F853" s="4" t="s">
        <v>89</v>
      </c>
      <c r="G853" s="4" t="s">
        <v>1811</v>
      </c>
      <c r="H853" s="4">
        <v>1314545.0</v>
      </c>
      <c r="I853" s="5">
        <v>45793.0</v>
      </c>
      <c r="J853" s="6" t="str">
        <f>IF(OR(B853=2000, B853=2010, B853=2015),VLOOKUP(A853,tabWorldPop,IF(B853=2000,8,IF(B853=2010,7,6)),FALSE),"")</f>
        <v/>
      </c>
      <c r="K853" s="6" t="str">
        <f>IF(J853="","", VLOOKUP(A853,tabWorldPop,12,FALSE))</f>
        <v/>
      </c>
      <c r="L853" s="6" t="str">
        <f>IF(K853="","",VLOOKUP(A853,tabWorldPop,13,FALSE))</f>
        <v/>
      </c>
      <c r="M853" s="6" t="str">
        <f>IF(K853="","",VLOOKUP(A853,tabWorldPop,14,FALSE))</f>
        <v/>
      </c>
      <c r="N853" s="6" t="str">
        <f>IF(K853="","",VLOOKUP(A853,tabWorldPop,15,FALSE))</f>
        <v/>
      </c>
    </row>
    <row r="854">
      <c r="A854" s="3">
        <f>VLOOKUP(Life_expectancy.csv!A870,Base!$A$2:$B$235,2,FALSE)</f>
        <v>156</v>
      </c>
      <c r="B854" s="4">
        <v>2013.0</v>
      </c>
      <c r="C854" s="4">
        <f>VLOOKUP(VLOOKUP(A854,tabWorldPop,3,FALSE),Base!$D$2:$E$8,2,FALSE)</f>
        <v>2</v>
      </c>
      <c r="D854" s="4" t="s">
        <v>13</v>
      </c>
      <c r="E854" s="4" t="s">
        <v>1812</v>
      </c>
      <c r="F854" s="4" t="s">
        <v>1267</v>
      </c>
      <c r="G854" s="4" t="s">
        <v>1813</v>
      </c>
      <c r="H854" s="4">
        <v>1317997.0</v>
      </c>
      <c r="I854" s="5">
        <v>45793.0</v>
      </c>
      <c r="J854" s="6" t="str">
        <f>IF(OR(B854=2000, B854=2010, B854=2015),VLOOKUP(A854,tabWorldPop,IF(B854=2000,8,IF(B854=2010,7,6)),FALSE),"")</f>
        <v/>
      </c>
      <c r="K854" s="6" t="str">
        <f>IF(J854="","", VLOOKUP(A854,tabWorldPop,12,FALSE))</f>
        <v/>
      </c>
      <c r="L854" s="6" t="str">
        <f>IF(K854="","",VLOOKUP(A854,tabWorldPop,13,FALSE))</f>
        <v/>
      </c>
      <c r="M854" s="6" t="str">
        <f>IF(K854="","",VLOOKUP(A854,tabWorldPop,14,FALSE))</f>
        <v/>
      </c>
      <c r="N854" s="6" t="str">
        <f>IF(K854="","",VLOOKUP(A854,tabWorldPop,15,FALSE))</f>
        <v/>
      </c>
    </row>
    <row r="855">
      <c r="A855" s="3">
        <f>VLOOKUP(Life_expectancy.csv!A871,Base!$A$2:$B$235,2,FALSE)</f>
        <v>156</v>
      </c>
      <c r="B855" s="4">
        <v>2012.0</v>
      </c>
      <c r="C855" s="4">
        <f>VLOOKUP(VLOOKUP(A855,tabWorldPop,3,FALSE),Base!$D$2:$E$8,2,FALSE)</f>
        <v>2</v>
      </c>
      <c r="D855" s="4" t="s">
        <v>13</v>
      </c>
      <c r="E855" s="4" t="s">
        <v>1814</v>
      </c>
      <c r="F855" s="4" t="s">
        <v>1063</v>
      </c>
      <c r="G855" s="4" t="s">
        <v>1815</v>
      </c>
      <c r="H855" s="4">
        <v>1322696.0</v>
      </c>
      <c r="I855" s="5">
        <v>45793.0</v>
      </c>
      <c r="J855" s="6" t="str">
        <f>IF(OR(B855=2000, B855=2010, B855=2015),VLOOKUP(A855,tabWorldPop,IF(B855=2000,8,IF(B855=2010,7,6)),FALSE),"")</f>
        <v/>
      </c>
      <c r="K855" s="6" t="str">
        <f>IF(J855="","", VLOOKUP(A855,tabWorldPop,12,FALSE))</f>
        <v/>
      </c>
      <c r="L855" s="6" t="str">
        <f>IF(K855="","",VLOOKUP(A855,tabWorldPop,13,FALSE))</f>
        <v/>
      </c>
      <c r="M855" s="6" t="str">
        <f>IF(K855="","",VLOOKUP(A855,tabWorldPop,14,FALSE))</f>
        <v/>
      </c>
      <c r="N855" s="6" t="str">
        <f>IF(K855="","",VLOOKUP(A855,tabWorldPop,15,FALSE))</f>
        <v/>
      </c>
    </row>
    <row r="856">
      <c r="A856" s="3">
        <f>VLOOKUP(Life_expectancy.csv!A872,Base!$A$2:$B$235,2,FALSE)</f>
        <v>156</v>
      </c>
      <c r="B856" s="4">
        <v>2011.0</v>
      </c>
      <c r="C856" s="4">
        <f>VLOOKUP(VLOOKUP(A856,tabWorldPop,3,FALSE),Base!$D$2:$E$8,2,FALSE)</f>
        <v>2</v>
      </c>
      <c r="D856" s="4" t="s">
        <v>13</v>
      </c>
      <c r="E856" s="4" t="s">
        <v>1816</v>
      </c>
      <c r="F856" s="4" t="s">
        <v>1817</v>
      </c>
      <c r="G856" s="4" t="s">
        <v>1818</v>
      </c>
      <c r="H856" s="4">
        <v>1327439.0</v>
      </c>
      <c r="I856" s="5">
        <v>45763.0</v>
      </c>
      <c r="J856" s="6" t="str">
        <f>IF(OR(B856=2000, B856=2010, B856=2015),VLOOKUP(A856,tabWorldPop,IF(B856=2000,8,IF(B856=2010,7,6)),FALSE),"")</f>
        <v/>
      </c>
      <c r="K856" s="6" t="str">
        <f>IF(J856="","", VLOOKUP(A856,tabWorldPop,12,FALSE))</f>
        <v/>
      </c>
      <c r="L856" s="6" t="str">
        <f>IF(K856="","",VLOOKUP(A856,tabWorldPop,13,FALSE))</f>
        <v/>
      </c>
      <c r="M856" s="6" t="str">
        <f>IF(K856="","",VLOOKUP(A856,tabWorldPop,14,FALSE))</f>
        <v/>
      </c>
      <c r="N856" s="6" t="str">
        <f>IF(K856="","",VLOOKUP(A856,tabWorldPop,15,FALSE))</f>
        <v/>
      </c>
    </row>
    <row r="857">
      <c r="A857" s="3">
        <f>VLOOKUP(Life_expectancy.csv!A873,Base!$A$2:$B$235,2,FALSE)</f>
        <v>156</v>
      </c>
      <c r="B857" s="4">
        <v>2010.0</v>
      </c>
      <c r="C857" s="4">
        <f>VLOOKUP(VLOOKUP(A857,tabWorldPop,3,FALSE),Base!$D$2:$E$8,2,FALSE)</f>
        <v>2</v>
      </c>
      <c r="D857" s="4" t="s">
        <v>13</v>
      </c>
      <c r="E857" s="4" t="s">
        <v>1819</v>
      </c>
      <c r="F857" s="4" t="s">
        <v>312</v>
      </c>
      <c r="G857" s="4" t="s">
        <v>1820</v>
      </c>
      <c r="H857" s="4">
        <v>1331475.0</v>
      </c>
      <c r="I857" s="5">
        <v>45704.0</v>
      </c>
      <c r="J857" s="6">
        <f>IF(OR(B857=2000, B857=2010, B857=2015),VLOOKUP(A857,tabWorldPop,IF(B857=2000,8,IF(B857=2010,7,6)),FALSE),"")</f>
        <v>1331535</v>
      </c>
      <c r="K857" s="6">
        <f>IF(J857="","", VLOOKUP(A857,tabWorldPop,12,FALSE))</f>
        <v>45227</v>
      </c>
      <c r="L857" s="6" t="str">
        <f>IF(K857="","",VLOOKUP(A857,tabWorldPop,13,FALSE))</f>
        <v>29.3201</v>
      </c>
      <c r="M857" s="6" t="str">
        <f>IF(K857="","",VLOOKUP(A857,tabWorldPop,14,FALSE))</f>
        <v>0.998</v>
      </c>
      <c r="N857" s="6" t="str">
        <f>IF(K857="","",VLOOKUP(A857,tabWorldPop,15,FALSE))</f>
        <v>0.02</v>
      </c>
    </row>
    <row r="858">
      <c r="A858" s="3">
        <f>VLOOKUP(Life_expectancy.csv!A874,Base!$A$2:$B$235,2,FALSE)</f>
        <v>156</v>
      </c>
      <c r="B858" s="4">
        <v>2009.0</v>
      </c>
      <c r="C858" s="4">
        <f>VLOOKUP(VLOOKUP(A858,tabWorldPop,3,FALSE),Base!$D$2:$E$8,2,FALSE)</f>
        <v>2</v>
      </c>
      <c r="D858" s="4" t="s">
        <v>13</v>
      </c>
      <c r="E858" s="4" t="s">
        <v>1821</v>
      </c>
      <c r="F858" s="4" t="s">
        <v>436</v>
      </c>
      <c r="G858" s="4" t="s">
        <v>1822</v>
      </c>
      <c r="H858" s="4">
        <v>1334515.0</v>
      </c>
      <c r="I858" s="5">
        <v>45673.0</v>
      </c>
      <c r="J858" s="6" t="str">
        <f>IF(OR(B858=2000, B858=2010, B858=2015),VLOOKUP(A858,tabWorldPop,IF(B858=2000,8,IF(B858=2010,7,6)),FALSE),"")</f>
        <v/>
      </c>
      <c r="K858" s="6" t="str">
        <f>IF(J858="","", VLOOKUP(A858,tabWorldPop,12,FALSE))</f>
        <v/>
      </c>
      <c r="L858" s="6" t="str">
        <f>IF(K858="","",VLOOKUP(A858,tabWorldPop,13,FALSE))</f>
        <v/>
      </c>
      <c r="M858" s="6" t="str">
        <f>IF(K858="","",VLOOKUP(A858,tabWorldPop,14,FALSE))</f>
        <v/>
      </c>
      <c r="N858" s="6" t="str">
        <f>IF(K858="","",VLOOKUP(A858,tabWorldPop,15,FALSE))</f>
        <v/>
      </c>
    </row>
    <row r="859">
      <c r="A859" s="3">
        <f>VLOOKUP(Life_expectancy.csv!A875,Base!$A$2:$B$235,2,FALSE)</f>
        <v>156</v>
      </c>
      <c r="B859" s="4">
        <v>2008.0</v>
      </c>
      <c r="C859" s="4">
        <f>VLOOKUP(VLOOKUP(A859,tabWorldPop,3,FALSE),Base!$D$2:$E$8,2,FALSE)</f>
        <v>2</v>
      </c>
      <c r="D859" s="4" t="s">
        <v>13</v>
      </c>
      <c r="E859" s="4" t="s">
        <v>1823</v>
      </c>
      <c r="F859" s="5">
        <v>45814.0</v>
      </c>
      <c r="G859" s="4" t="s">
        <v>1824</v>
      </c>
      <c r="H859" s="4">
        <v>13379.0</v>
      </c>
      <c r="I859" s="5">
        <v>45673.0</v>
      </c>
      <c r="J859" s="6" t="str">
        <f>IF(OR(B859=2000, B859=2010, B859=2015),VLOOKUP(A859,tabWorldPop,IF(B859=2000,8,IF(B859=2010,7,6)),FALSE),"")</f>
        <v/>
      </c>
      <c r="K859" s="6" t="str">
        <f>IF(J859="","", VLOOKUP(A859,tabWorldPop,12,FALSE))</f>
        <v/>
      </c>
      <c r="L859" s="6" t="str">
        <f>IF(K859="","",VLOOKUP(A859,tabWorldPop,13,FALSE))</f>
        <v/>
      </c>
      <c r="M859" s="6" t="str">
        <f>IF(K859="","",VLOOKUP(A859,tabWorldPop,14,FALSE))</f>
        <v/>
      </c>
      <c r="N859" s="6" t="str">
        <f>IF(K859="","",VLOOKUP(A859,tabWorldPop,15,FALSE))</f>
        <v/>
      </c>
    </row>
    <row r="860">
      <c r="A860" s="3">
        <f>VLOOKUP(Life_expectancy.csv!A876,Base!$A$2:$B$235,2,FALSE)</f>
        <v>156</v>
      </c>
      <c r="B860" s="4">
        <v>2007.0</v>
      </c>
      <c r="C860" s="4">
        <f>VLOOKUP(VLOOKUP(A860,tabWorldPop,3,FALSE),Base!$D$2:$E$8,2,FALSE)</f>
        <v>2</v>
      </c>
      <c r="D860" s="4" t="s">
        <v>13</v>
      </c>
      <c r="E860" s="4" t="s">
        <v>1825</v>
      </c>
      <c r="F860" s="4" t="s">
        <v>562</v>
      </c>
      <c r="G860" s="4" t="s">
        <v>1826</v>
      </c>
      <c r="H860" s="4">
        <v>13468.0</v>
      </c>
      <c r="I860" s="5">
        <v>45673.0</v>
      </c>
      <c r="J860" s="6" t="str">
        <f>IF(OR(B860=2000, B860=2010, B860=2015),VLOOKUP(A860,tabWorldPop,IF(B860=2000,8,IF(B860=2010,7,6)),FALSE),"")</f>
        <v/>
      </c>
      <c r="K860" s="6" t="str">
        <f>IF(J860="","", VLOOKUP(A860,tabWorldPop,12,FALSE))</f>
        <v/>
      </c>
      <c r="L860" s="6" t="str">
        <f>IF(K860="","",VLOOKUP(A860,tabWorldPop,13,FALSE))</f>
        <v/>
      </c>
      <c r="M860" s="6" t="str">
        <f>IF(K860="","",VLOOKUP(A860,tabWorldPop,14,FALSE))</f>
        <v/>
      </c>
      <c r="N860" s="6" t="str">
        <f>IF(K860="","",VLOOKUP(A860,tabWorldPop,15,FALSE))</f>
        <v/>
      </c>
    </row>
    <row r="861">
      <c r="A861" s="3">
        <f>VLOOKUP(Life_expectancy.csv!A877,Base!$A$2:$B$235,2,FALSE)</f>
        <v>156</v>
      </c>
      <c r="B861" s="4">
        <v>2006.0</v>
      </c>
      <c r="C861" s="4">
        <f>VLOOKUP(VLOOKUP(A861,tabWorldPop,3,FALSE),Base!$D$2:$E$8,2,FALSE)</f>
        <v>2</v>
      </c>
      <c r="D861" s="4" t="s">
        <v>13</v>
      </c>
      <c r="E861" s="4" t="s">
        <v>1827</v>
      </c>
      <c r="F861" s="5">
        <v>45662.0</v>
      </c>
      <c r="G861" s="4" t="s">
        <v>1828</v>
      </c>
      <c r="H861" s="4">
        <v>134681.0</v>
      </c>
      <c r="I861" s="5">
        <v>45673.0</v>
      </c>
      <c r="J861" s="6" t="str">
        <f>IF(OR(B861=2000, B861=2010, B861=2015),VLOOKUP(A861,tabWorldPop,IF(B861=2000,8,IF(B861=2010,7,6)),FALSE),"")</f>
        <v/>
      </c>
      <c r="K861" s="6" t="str">
        <f>IF(J861="","", VLOOKUP(A861,tabWorldPop,12,FALSE))</f>
        <v/>
      </c>
      <c r="L861" s="6" t="str">
        <f>IF(K861="","",VLOOKUP(A861,tabWorldPop,13,FALSE))</f>
        <v/>
      </c>
      <c r="M861" s="6" t="str">
        <f>IF(K861="","",VLOOKUP(A861,tabWorldPop,14,FALSE))</f>
        <v/>
      </c>
      <c r="N861" s="6" t="str">
        <f>IF(K861="","",VLOOKUP(A861,tabWorldPop,15,FALSE))</f>
        <v/>
      </c>
    </row>
    <row r="862">
      <c r="A862" s="3">
        <f>VLOOKUP(Life_expectancy.csv!A878,Base!$A$2:$B$235,2,FALSE)</f>
        <v>156</v>
      </c>
      <c r="B862" s="4">
        <v>2005.0</v>
      </c>
      <c r="C862" s="4">
        <f>VLOOKUP(VLOOKUP(A862,tabWorldPop,3,FALSE),Base!$D$2:$E$8,2,FALSE)</f>
        <v>2</v>
      </c>
      <c r="D862" s="4" t="s">
        <v>13</v>
      </c>
      <c r="E862" s="4" t="s">
        <v>1829</v>
      </c>
      <c r="F862" s="5">
        <v>45693.0</v>
      </c>
      <c r="G862" s="4" t="s">
        <v>1830</v>
      </c>
      <c r="H862" s="4">
        <v>1354775.0</v>
      </c>
      <c r="I862" s="5">
        <v>45915.0</v>
      </c>
      <c r="J862" s="6" t="str">
        <f>IF(OR(B862=2000, B862=2010, B862=2015),VLOOKUP(A862,tabWorldPop,IF(B862=2000,8,IF(B862=2010,7,6)),FALSE),"")</f>
        <v/>
      </c>
      <c r="K862" s="6" t="str">
        <f>IF(J862="","", VLOOKUP(A862,tabWorldPop,12,FALSE))</f>
        <v/>
      </c>
      <c r="L862" s="6" t="str">
        <f>IF(K862="","",VLOOKUP(A862,tabWorldPop,13,FALSE))</f>
        <v/>
      </c>
      <c r="M862" s="6" t="str">
        <f>IF(K862="","",VLOOKUP(A862,tabWorldPop,14,FALSE))</f>
        <v/>
      </c>
      <c r="N862" s="6" t="str">
        <f>IF(K862="","",VLOOKUP(A862,tabWorldPop,15,FALSE))</f>
        <v/>
      </c>
    </row>
    <row r="863">
      <c r="A863" s="3">
        <f>VLOOKUP(Life_expectancy.csv!A879,Base!$A$2:$B$235,2,FALSE)</f>
        <v>156</v>
      </c>
      <c r="B863" s="4">
        <v>2004.0</v>
      </c>
      <c r="C863" s="4">
        <f>VLOOKUP(VLOOKUP(A863,tabWorldPop,3,FALSE),Base!$D$2:$E$8,2,FALSE)</f>
        <v>2</v>
      </c>
      <c r="D863" s="4" t="s">
        <v>13</v>
      </c>
      <c r="E863" s="4" t="s">
        <v>1831</v>
      </c>
      <c r="F863" s="4" t="s">
        <v>1360</v>
      </c>
      <c r="G863" s="4" t="s">
        <v>1832</v>
      </c>
      <c r="H863" s="4">
        <v>136255.0</v>
      </c>
      <c r="I863" s="5">
        <v>45853.0</v>
      </c>
      <c r="J863" s="6" t="str">
        <f>IF(OR(B863=2000, B863=2010, B863=2015),VLOOKUP(A863,tabWorldPop,IF(B863=2000,8,IF(B863=2010,7,6)),FALSE),"")</f>
        <v/>
      </c>
      <c r="K863" s="6" t="str">
        <f>IF(J863="","", VLOOKUP(A863,tabWorldPop,12,FALSE))</f>
        <v/>
      </c>
      <c r="L863" s="6" t="str">
        <f>IF(K863="","",VLOOKUP(A863,tabWorldPop,13,FALSE))</f>
        <v/>
      </c>
      <c r="M863" s="6" t="str">
        <f>IF(K863="","",VLOOKUP(A863,tabWorldPop,14,FALSE))</f>
        <v/>
      </c>
      <c r="N863" s="6" t="str">
        <f>IF(K863="","",VLOOKUP(A863,tabWorldPop,15,FALSE))</f>
        <v/>
      </c>
    </row>
    <row r="864">
      <c r="A864" s="3">
        <f>VLOOKUP(Life_expectancy.csv!A880,Base!$A$2:$B$235,2,FALSE)</f>
        <v>156</v>
      </c>
      <c r="B864" s="4">
        <v>2003.0</v>
      </c>
      <c r="C864" s="4">
        <f>VLOOKUP(VLOOKUP(A864,tabWorldPop,3,FALSE),Base!$D$2:$E$8,2,FALSE)</f>
        <v>2</v>
      </c>
      <c r="D864" s="4" t="s">
        <v>13</v>
      </c>
      <c r="E864" s="4" t="s">
        <v>1833</v>
      </c>
      <c r="F864" s="4" t="s">
        <v>573</v>
      </c>
      <c r="G864" s="4" t="s">
        <v>1834</v>
      </c>
      <c r="H864" s="4">
        <v>13772.0</v>
      </c>
      <c r="I864" s="5">
        <v>45823.0</v>
      </c>
      <c r="J864" s="6" t="str">
        <f>IF(OR(B864=2000, B864=2010, B864=2015),VLOOKUP(A864,tabWorldPop,IF(B864=2000,8,IF(B864=2010,7,6)),FALSE),"")</f>
        <v/>
      </c>
      <c r="K864" s="6" t="str">
        <f>IF(J864="","", VLOOKUP(A864,tabWorldPop,12,FALSE))</f>
        <v/>
      </c>
      <c r="L864" s="6" t="str">
        <f>IF(K864="","",VLOOKUP(A864,tabWorldPop,13,FALSE))</f>
        <v/>
      </c>
      <c r="M864" s="6" t="str">
        <f>IF(K864="","",VLOOKUP(A864,tabWorldPop,14,FALSE))</f>
        <v/>
      </c>
      <c r="N864" s="6" t="str">
        <f>IF(K864="","",VLOOKUP(A864,tabWorldPop,15,FALSE))</f>
        <v/>
      </c>
    </row>
    <row r="865">
      <c r="A865" s="3">
        <f>VLOOKUP(Life_expectancy.csv!A881,Base!$A$2:$B$235,2,FALSE)</f>
        <v>156</v>
      </c>
      <c r="B865" s="4">
        <v>2002.0</v>
      </c>
      <c r="C865" s="4">
        <f>VLOOKUP(VLOOKUP(A865,tabWorldPop,3,FALSE),Base!$D$2:$E$8,2,FALSE)</f>
        <v>2</v>
      </c>
      <c r="D865" s="4" t="s">
        <v>13</v>
      </c>
      <c r="E865" s="4" t="s">
        <v>1835</v>
      </c>
      <c r="F865" s="4" t="s">
        <v>1836</v>
      </c>
      <c r="G865" s="4" t="s">
        <v>1837</v>
      </c>
      <c r="H865" s="4">
        <v>137935.0</v>
      </c>
      <c r="I865" s="5">
        <v>45762.0</v>
      </c>
      <c r="J865" s="6" t="str">
        <f>IF(OR(B865=2000, B865=2010, B865=2015),VLOOKUP(A865,tabWorldPop,IF(B865=2000,8,IF(B865=2010,7,6)),FALSE),"")</f>
        <v/>
      </c>
      <c r="K865" s="6" t="str">
        <f>IF(J865="","", VLOOKUP(A865,tabWorldPop,12,FALSE))</f>
        <v/>
      </c>
      <c r="L865" s="6" t="str">
        <f>IF(K865="","",VLOOKUP(A865,tabWorldPop,13,FALSE))</f>
        <v/>
      </c>
      <c r="M865" s="6" t="str">
        <f>IF(K865="","",VLOOKUP(A865,tabWorldPop,14,FALSE))</f>
        <v/>
      </c>
      <c r="N865" s="6" t="str">
        <f>IF(K865="","",VLOOKUP(A865,tabWorldPop,15,FALSE))</f>
        <v/>
      </c>
    </row>
    <row r="866">
      <c r="A866" s="3">
        <f>VLOOKUP(Life_expectancy.csv!A882,Base!$A$2:$B$235,2,FALSE)</f>
        <v>156</v>
      </c>
      <c r="B866" s="4">
        <v>2001.0</v>
      </c>
      <c r="C866" s="4">
        <f>VLOOKUP(VLOOKUP(A866,tabWorldPop,3,FALSE),Base!$D$2:$E$8,2,FALSE)</f>
        <v>2</v>
      </c>
      <c r="D866" s="4" t="s">
        <v>13</v>
      </c>
      <c r="E866" s="4" t="s">
        <v>1838</v>
      </c>
      <c r="F866" s="4" t="s">
        <v>966</v>
      </c>
      <c r="G866" s="4" t="s">
        <v>1839</v>
      </c>
      <c r="H866" s="4">
        <v>1388115.0</v>
      </c>
      <c r="I866" s="4">
        <v>15.0</v>
      </c>
      <c r="J866" s="6" t="str">
        <f>IF(OR(B866=2000, B866=2010, B866=2015),VLOOKUP(A866,tabWorldPop,IF(B866=2000,8,IF(B866=2010,7,6)),FALSE),"")</f>
        <v/>
      </c>
      <c r="K866" s="6" t="str">
        <f>IF(J866="","", VLOOKUP(A866,tabWorldPop,12,FALSE))</f>
        <v/>
      </c>
      <c r="L866" s="6" t="str">
        <f>IF(K866="","",VLOOKUP(A866,tabWorldPop,13,FALSE))</f>
        <v/>
      </c>
      <c r="M866" s="6" t="str">
        <f>IF(K866="","",VLOOKUP(A866,tabWorldPop,14,FALSE))</f>
        <v/>
      </c>
      <c r="N866" s="6" t="str">
        <f>IF(K866="","",VLOOKUP(A866,tabWorldPop,15,FALSE))</f>
        <v/>
      </c>
    </row>
    <row r="867">
      <c r="A867" s="3">
        <f>VLOOKUP(Life_expectancy.csv!A883,Base!$A$2:$B$235,2,FALSE)</f>
        <v>156</v>
      </c>
      <c r="B867" s="4">
        <v>2000.0</v>
      </c>
      <c r="C867" s="4">
        <f>VLOOKUP(VLOOKUP(A867,tabWorldPop,3,FALSE),Base!$D$2:$E$8,2,FALSE)</f>
        <v>2</v>
      </c>
      <c r="D867" s="4" t="s">
        <v>13</v>
      </c>
      <c r="E867" s="4" t="s">
        <v>1840</v>
      </c>
      <c r="F867" s="4" t="s">
        <v>748</v>
      </c>
      <c r="G867" s="4" t="s">
        <v>1841</v>
      </c>
      <c r="H867" s="4">
        <v>1396985.0</v>
      </c>
      <c r="I867" s="5">
        <v>45761.0</v>
      </c>
      <c r="J867" s="6">
        <f>IF(OR(B867=2000, B867=2010, B867=2015),VLOOKUP(A867,tabWorldPop,IF(B867=2000,8,IF(B867=2010,7,6)),FALSE),"")</f>
        <v>1396877</v>
      </c>
      <c r="K867" s="6">
        <f>IF(J867="","", VLOOKUP(A867,tabWorldPop,12,FALSE))</f>
        <v>45227</v>
      </c>
      <c r="L867" s="6" t="str">
        <f>IF(K867="","",VLOOKUP(A867,tabWorldPop,13,FALSE))</f>
        <v>29.3201</v>
      </c>
      <c r="M867" s="6" t="str">
        <f>IF(K867="","",VLOOKUP(A867,tabWorldPop,14,FALSE))</f>
        <v>0.998</v>
      </c>
      <c r="N867" s="6" t="str">
        <f>IF(K867="","",VLOOKUP(A867,tabWorldPop,15,FALSE))</f>
        <v>0.02</v>
      </c>
    </row>
    <row r="868">
      <c r="A868" s="3">
        <f>VLOOKUP(Life_expectancy.csv!A884,Base!$A$2:$B$235,2,FALSE)</f>
        <v>12</v>
      </c>
      <c r="B868" s="4">
        <v>2015.0</v>
      </c>
      <c r="C868" s="4">
        <f>VLOOKUP(VLOOKUP(A868,tabWorldPop,3,FALSE),Base!$D$2:$E$8,2,FALSE)</f>
        <v>3</v>
      </c>
      <c r="D868" s="4" t="s">
        <v>13</v>
      </c>
      <c r="E868" s="4">
        <v>0.0</v>
      </c>
      <c r="F868" s="10"/>
      <c r="G868" s="4" t="s">
        <v>1842</v>
      </c>
      <c r="H868" s="4">
        <v>9987333.0</v>
      </c>
      <c r="I868" s="5">
        <v>45755.0</v>
      </c>
      <c r="J868" s="6">
        <f>IF(OR(B868=2000, B868=2010, B868=2015),VLOOKUP(A868,tabWorldPop,IF(B868=2000,8,IF(B868=2010,7,6)),FALSE),"")</f>
        <v>102471895</v>
      </c>
      <c r="K868" s="6">
        <f>IF(J868="","", VLOOKUP(A868,tabWorldPop,12,FALSE))</f>
        <v>1104300</v>
      </c>
      <c r="L868" s="6" t="str">
        <f>IF(K868="","",VLOOKUP(A868,tabWorldPop,13,FALSE))</f>
        <v>111.7268</v>
      </c>
      <c r="M868" s="7">
        <f>IF(K868="","",VLOOKUP(A868,tabWorldPop,14,FALSE))</f>
        <v>-600091</v>
      </c>
      <c r="N868" s="6" t="str">
        <f>IF(K868="","",VLOOKUP(A868,tabWorldPop,15,FALSE))</f>
        <v>1.55</v>
      </c>
    </row>
    <row r="869">
      <c r="A869" s="3">
        <f>VLOOKUP(Life_expectancy.csv!A885,Base!$A$2:$B$235,2,FALSE)</f>
        <v>12</v>
      </c>
      <c r="B869" s="4">
        <v>2014.0</v>
      </c>
      <c r="C869" s="4">
        <f>VLOOKUP(VLOOKUP(A869,tabWorldPop,3,FALSE),Base!$D$2:$E$8,2,FALSE)</f>
        <v>3</v>
      </c>
      <c r="D869" s="4" t="s">
        <v>13</v>
      </c>
      <c r="E869" s="4" t="s">
        <v>1843</v>
      </c>
      <c r="F869" s="4" t="s">
        <v>1844</v>
      </c>
      <c r="G869" s="4" t="s">
        <v>1845</v>
      </c>
      <c r="H869" s="4">
        <v>9.7366774E7</v>
      </c>
      <c r="I869" s="5">
        <v>45755.0</v>
      </c>
      <c r="J869" s="6" t="str">
        <f>IF(OR(B869=2000, B869=2010, B869=2015),VLOOKUP(A869,tabWorldPop,IF(B869=2000,8,IF(B869=2010,7,6)),FALSE),"")</f>
        <v/>
      </c>
      <c r="K869" s="6" t="str">
        <f>IF(J869="","", VLOOKUP(A869,tabWorldPop,12,FALSE))</f>
        <v/>
      </c>
      <c r="L869" s="6" t="str">
        <f>IF(K869="","",VLOOKUP(A869,tabWorldPop,13,FALSE))</f>
        <v/>
      </c>
      <c r="M869" s="6" t="str">
        <f>IF(K869="","",VLOOKUP(A869,tabWorldPop,14,FALSE))</f>
        <v/>
      </c>
      <c r="N869" s="6" t="str">
        <f>IF(K869="","",VLOOKUP(A869,tabWorldPop,15,FALSE))</f>
        <v/>
      </c>
    </row>
    <row r="870">
      <c r="A870" s="3">
        <f>VLOOKUP(Life_expectancy.csv!A886,Base!$A$2:$B$235,2,FALSE)</f>
        <v>12</v>
      </c>
      <c r="B870" s="4">
        <v>2013.0</v>
      </c>
      <c r="C870" s="4">
        <f>VLOOKUP(VLOOKUP(A870,tabWorldPop,3,FALSE),Base!$D$2:$E$8,2,FALSE)</f>
        <v>3</v>
      </c>
      <c r="D870" s="4" t="s">
        <v>13</v>
      </c>
      <c r="E870" s="4" t="s">
        <v>1846</v>
      </c>
      <c r="F870" s="4" t="s">
        <v>768</v>
      </c>
      <c r="G870" s="4" t="s">
        <v>1847</v>
      </c>
      <c r="H870" s="4">
        <v>9.4887724E7</v>
      </c>
      <c r="I870" s="5">
        <v>45755.0</v>
      </c>
      <c r="J870" s="6" t="str">
        <f>IF(OR(B870=2000, B870=2010, B870=2015),VLOOKUP(A870,tabWorldPop,IF(B870=2000,8,IF(B870=2010,7,6)),FALSE),"")</f>
        <v/>
      </c>
      <c r="K870" s="6" t="str">
        <f>IF(J870="","", VLOOKUP(A870,tabWorldPop,12,FALSE))</f>
        <v/>
      </c>
      <c r="L870" s="6" t="str">
        <f>IF(K870="","",VLOOKUP(A870,tabWorldPop,13,FALSE))</f>
        <v/>
      </c>
      <c r="M870" s="6" t="str">
        <f>IF(K870="","",VLOOKUP(A870,tabWorldPop,14,FALSE))</f>
        <v/>
      </c>
      <c r="N870" s="6" t="str">
        <f>IF(K870="","",VLOOKUP(A870,tabWorldPop,15,FALSE))</f>
        <v/>
      </c>
    </row>
    <row r="871">
      <c r="A871" s="3">
        <f>VLOOKUP(Life_expectancy.csv!A887,Base!$A$2:$B$235,2,FALSE)</f>
        <v>12</v>
      </c>
      <c r="B871" s="4">
        <v>2012.0</v>
      </c>
      <c r="C871" s="4">
        <f>VLOOKUP(VLOOKUP(A871,tabWorldPop,3,FALSE),Base!$D$2:$E$8,2,FALSE)</f>
        <v>3</v>
      </c>
      <c r="D871" s="4" t="s">
        <v>13</v>
      </c>
      <c r="E871" s="4" t="s">
        <v>1848</v>
      </c>
      <c r="F871" s="4" t="s">
        <v>1540</v>
      </c>
      <c r="G871" s="4" t="s">
        <v>1849</v>
      </c>
      <c r="H871" s="4">
        <v>9.2444183E7</v>
      </c>
      <c r="I871" s="5">
        <v>45755.0</v>
      </c>
      <c r="J871" s="6" t="str">
        <f>IF(OR(B871=2000, B871=2010, B871=2015),VLOOKUP(A871,tabWorldPop,IF(B871=2000,8,IF(B871=2010,7,6)),FALSE),"")</f>
        <v/>
      </c>
      <c r="K871" s="6" t="str">
        <f>IF(J871="","", VLOOKUP(A871,tabWorldPop,12,FALSE))</f>
        <v/>
      </c>
      <c r="L871" s="6" t="str">
        <f>IF(K871="","",VLOOKUP(A871,tabWorldPop,13,FALSE))</f>
        <v/>
      </c>
      <c r="M871" s="6" t="str">
        <f>IF(K871="","",VLOOKUP(A871,tabWorldPop,14,FALSE))</f>
        <v/>
      </c>
      <c r="N871" s="6" t="str">
        <f>IF(K871="","",VLOOKUP(A871,tabWorldPop,15,FALSE))</f>
        <v/>
      </c>
    </row>
    <row r="872">
      <c r="A872" s="3">
        <f>VLOOKUP(Life_expectancy.csv!A888,Base!$A$2:$B$235,2,FALSE)</f>
        <v>12</v>
      </c>
      <c r="B872" s="4">
        <v>2011.0</v>
      </c>
      <c r="C872" s="4">
        <f>VLOOKUP(VLOOKUP(A872,tabWorldPop,3,FALSE),Base!$D$2:$E$8,2,FALSE)</f>
        <v>3</v>
      </c>
      <c r="D872" s="4" t="s">
        <v>13</v>
      </c>
      <c r="E872" s="4" t="s">
        <v>1850</v>
      </c>
      <c r="F872" s="4" t="s">
        <v>242</v>
      </c>
      <c r="G872" s="4" t="s">
        <v>1851</v>
      </c>
      <c r="H872" s="4">
        <v>946756.0</v>
      </c>
      <c r="I872" s="5">
        <v>45696.0</v>
      </c>
      <c r="J872" s="6" t="str">
        <f>IF(OR(B872=2000, B872=2010, B872=2015),VLOOKUP(A872,tabWorldPop,IF(B872=2000,8,IF(B872=2010,7,6)),FALSE),"")</f>
        <v/>
      </c>
      <c r="K872" s="6" t="str">
        <f>IF(J872="","", VLOOKUP(A872,tabWorldPop,12,FALSE))</f>
        <v/>
      </c>
      <c r="L872" s="6" t="str">
        <f>IF(K872="","",VLOOKUP(A872,tabWorldPop,13,FALSE))</f>
        <v/>
      </c>
      <c r="M872" s="6" t="str">
        <f>IF(K872="","",VLOOKUP(A872,tabWorldPop,14,FALSE))</f>
        <v/>
      </c>
      <c r="N872" s="6" t="str">
        <f>IF(K872="","",VLOOKUP(A872,tabWorldPop,15,FALSE))</f>
        <v/>
      </c>
    </row>
    <row r="873">
      <c r="A873" s="3">
        <f>VLOOKUP(Life_expectancy.csv!A889,Base!$A$2:$B$235,2,FALSE)</f>
        <v>12</v>
      </c>
      <c r="B873" s="4">
        <v>2010.0</v>
      </c>
      <c r="C873" s="4">
        <f>VLOOKUP(VLOOKUP(A873,tabWorldPop,3,FALSE),Base!$D$2:$E$8,2,FALSE)</f>
        <v>3</v>
      </c>
      <c r="D873" s="4" t="s">
        <v>13</v>
      </c>
      <c r="E873" s="4" t="s">
        <v>1852</v>
      </c>
      <c r="F873" s="4" t="s">
        <v>1853</v>
      </c>
      <c r="G873" s="4" t="s">
        <v>1854</v>
      </c>
      <c r="H873" s="4">
        <v>877267.0</v>
      </c>
      <c r="I873" s="5">
        <v>45665.0</v>
      </c>
      <c r="J873" s="6">
        <f>IF(OR(B873=2000, B873=2010, B873=2015),VLOOKUP(A873,tabWorldPop,IF(B873=2000,8,IF(B873=2010,7,6)),FALSE),"")</f>
        <v>89237791</v>
      </c>
      <c r="K873" s="6">
        <f>IF(J873="","", VLOOKUP(A873,tabWorldPop,12,FALSE))</f>
        <v>1104300</v>
      </c>
      <c r="L873" s="6" t="str">
        <f>IF(K873="","",VLOOKUP(A873,tabWorldPop,13,FALSE))</f>
        <v>111.7268</v>
      </c>
      <c r="M873" s="7">
        <f>IF(K873="","",VLOOKUP(A873,tabWorldPop,14,FALSE))</f>
        <v>-600091</v>
      </c>
      <c r="N873" s="6" t="str">
        <f>IF(K873="","",VLOOKUP(A873,tabWorldPop,15,FALSE))</f>
        <v>1.55</v>
      </c>
    </row>
    <row r="874">
      <c r="A874" s="3">
        <f>VLOOKUP(Life_expectancy.csv!A890,Base!$A$2:$B$235,2,FALSE)</f>
        <v>12</v>
      </c>
      <c r="B874" s="4">
        <v>2009.0</v>
      </c>
      <c r="C874" s="4">
        <f>VLOOKUP(VLOOKUP(A874,tabWorldPop,3,FALSE),Base!$D$2:$E$8,2,FALSE)</f>
        <v>3</v>
      </c>
      <c r="D874" s="4" t="s">
        <v>13</v>
      </c>
      <c r="E874" s="4" t="s">
        <v>1855</v>
      </c>
      <c r="F874" s="4" t="s">
        <v>174</v>
      </c>
      <c r="G874" s="4" t="s">
        <v>1856</v>
      </c>
      <c r="H874" s="4">
        <v>8.5416253E7</v>
      </c>
      <c r="I874" s="5">
        <v>45665.0</v>
      </c>
      <c r="J874" s="6" t="str">
        <f>IF(OR(B874=2000, B874=2010, B874=2015),VLOOKUP(A874,tabWorldPop,IF(B874=2000,8,IF(B874=2010,7,6)),FALSE),"")</f>
        <v/>
      </c>
      <c r="K874" s="6" t="str">
        <f>IF(J874="","", VLOOKUP(A874,tabWorldPop,12,FALSE))</f>
        <v/>
      </c>
      <c r="L874" s="6" t="str">
        <f>IF(K874="","",VLOOKUP(A874,tabWorldPop,13,FALSE))</f>
        <v/>
      </c>
      <c r="M874" s="6" t="str">
        <f>IF(K874="","",VLOOKUP(A874,tabWorldPop,14,FALSE))</f>
        <v/>
      </c>
      <c r="N874" s="6" t="str">
        <f>IF(K874="","",VLOOKUP(A874,tabWorldPop,15,FALSE))</f>
        <v/>
      </c>
    </row>
    <row r="875">
      <c r="A875" s="3">
        <f>VLOOKUP(Life_expectancy.csv!A891,Base!$A$2:$B$235,2,FALSE)</f>
        <v>12</v>
      </c>
      <c r="B875" s="4">
        <v>2008.0</v>
      </c>
      <c r="C875" s="4">
        <f>VLOOKUP(VLOOKUP(A875,tabWorldPop,3,FALSE),Base!$D$2:$E$8,2,FALSE)</f>
        <v>3</v>
      </c>
      <c r="D875" s="4" t="s">
        <v>13</v>
      </c>
      <c r="E875" s="4" t="s">
        <v>1857</v>
      </c>
      <c r="F875" s="4" t="s">
        <v>1660</v>
      </c>
      <c r="G875" s="4" t="s">
        <v>1858</v>
      </c>
      <c r="H875" s="4">
        <v>8.3184892E7</v>
      </c>
      <c r="I875" s="5">
        <v>45815.0</v>
      </c>
      <c r="J875" s="6" t="str">
        <f>IF(OR(B875=2000, B875=2010, B875=2015),VLOOKUP(A875,tabWorldPop,IF(B875=2000,8,IF(B875=2010,7,6)),FALSE),"")</f>
        <v/>
      </c>
      <c r="K875" s="6" t="str">
        <f>IF(J875="","", VLOOKUP(A875,tabWorldPop,12,FALSE))</f>
        <v/>
      </c>
      <c r="L875" s="6" t="str">
        <f>IF(K875="","",VLOOKUP(A875,tabWorldPop,13,FALSE))</f>
        <v/>
      </c>
      <c r="M875" s="6" t="str">
        <f>IF(K875="","",VLOOKUP(A875,tabWorldPop,14,FALSE))</f>
        <v/>
      </c>
      <c r="N875" s="6" t="str">
        <f>IF(K875="","",VLOOKUP(A875,tabWorldPop,15,FALSE))</f>
        <v/>
      </c>
    </row>
    <row r="876">
      <c r="A876" s="3">
        <f>VLOOKUP(Life_expectancy.csv!A892,Base!$A$2:$B$235,2,FALSE)</f>
        <v>12</v>
      </c>
      <c r="B876" s="4">
        <v>2007.0</v>
      </c>
      <c r="C876" s="4">
        <f>VLOOKUP(VLOOKUP(A876,tabWorldPop,3,FALSE),Base!$D$2:$E$8,2,FALSE)</f>
        <v>3</v>
      </c>
      <c r="D876" s="4" t="s">
        <v>13</v>
      </c>
      <c r="E876" s="4" t="s">
        <v>1859</v>
      </c>
      <c r="F876" s="4" t="s">
        <v>205</v>
      </c>
      <c r="G876" s="4" t="s">
        <v>1860</v>
      </c>
      <c r="H876" s="4">
        <v>8149.0</v>
      </c>
      <c r="I876" s="5">
        <v>45664.0</v>
      </c>
      <c r="J876" s="6" t="str">
        <f>IF(OR(B876=2000, B876=2010, B876=2015),VLOOKUP(A876,tabWorldPop,IF(B876=2000,8,IF(B876=2010,7,6)),FALSE),"")</f>
        <v/>
      </c>
      <c r="K876" s="6" t="str">
        <f>IF(J876="","", VLOOKUP(A876,tabWorldPop,12,FALSE))</f>
        <v/>
      </c>
      <c r="L876" s="6" t="str">
        <f>IF(K876="","",VLOOKUP(A876,tabWorldPop,13,FALSE))</f>
        <v/>
      </c>
      <c r="M876" s="6" t="str">
        <f>IF(K876="","",VLOOKUP(A876,tabWorldPop,14,FALSE))</f>
        <v/>
      </c>
      <c r="N876" s="6" t="str">
        <f>IF(K876="","",VLOOKUP(A876,tabWorldPop,15,FALSE))</f>
        <v/>
      </c>
    </row>
    <row r="877">
      <c r="A877" s="3">
        <f>VLOOKUP(Life_expectancy.csv!A893,Base!$A$2:$B$235,2,FALSE)</f>
        <v>12</v>
      </c>
      <c r="B877" s="4">
        <v>2006.0</v>
      </c>
      <c r="C877" s="4">
        <f>VLOOKUP(VLOOKUP(A877,tabWorldPop,3,FALSE),Base!$D$2:$E$8,2,FALSE)</f>
        <v>3</v>
      </c>
      <c r="D877" s="4" t="s">
        <v>13</v>
      </c>
      <c r="E877" s="4" t="s">
        <v>1861</v>
      </c>
      <c r="F877" s="4" t="s">
        <v>427</v>
      </c>
      <c r="G877" s="4" t="s">
        <v>1862</v>
      </c>
      <c r="H877" s="4">
        <v>7885689.0</v>
      </c>
      <c r="I877" s="5">
        <v>45814.0</v>
      </c>
      <c r="J877" s="6" t="str">
        <f>IF(OR(B877=2000, B877=2010, B877=2015),VLOOKUP(A877,tabWorldPop,IF(B877=2000,8,IF(B877=2010,7,6)),FALSE),"")</f>
        <v/>
      </c>
      <c r="K877" s="6" t="str">
        <f>IF(J877="","", VLOOKUP(A877,tabWorldPop,12,FALSE))</f>
        <v/>
      </c>
      <c r="L877" s="6" t="str">
        <f>IF(K877="","",VLOOKUP(A877,tabWorldPop,13,FALSE))</f>
        <v/>
      </c>
      <c r="M877" s="6" t="str">
        <f>IF(K877="","",VLOOKUP(A877,tabWorldPop,14,FALSE))</f>
        <v/>
      </c>
      <c r="N877" s="6" t="str">
        <f>IF(K877="","",VLOOKUP(A877,tabWorldPop,15,FALSE))</f>
        <v/>
      </c>
    </row>
    <row r="878">
      <c r="A878" s="3">
        <f>VLOOKUP(Life_expectancy.csv!A894,Base!$A$2:$B$235,2,FALSE)</f>
        <v>12</v>
      </c>
      <c r="B878" s="4">
        <v>2005.0</v>
      </c>
      <c r="C878" s="4">
        <f>VLOOKUP(VLOOKUP(A878,tabWorldPop,3,FALSE),Base!$D$2:$E$8,2,FALSE)</f>
        <v>3</v>
      </c>
      <c r="D878" s="4" t="s">
        <v>13</v>
      </c>
      <c r="E878" s="4" t="s">
        <v>1863</v>
      </c>
      <c r="F878" s="5">
        <v>45692.0</v>
      </c>
      <c r="G878" s="4" t="s">
        <v>1864</v>
      </c>
      <c r="H878" s="4">
        <v>7672783.0</v>
      </c>
      <c r="I878" s="5">
        <v>45874.0</v>
      </c>
      <c r="J878" s="6" t="str">
        <f>IF(OR(B878=2000, B878=2010, B878=2015),VLOOKUP(A878,tabWorldPop,IF(B878=2000,8,IF(B878=2010,7,6)),FALSE),"")</f>
        <v/>
      </c>
      <c r="K878" s="6" t="str">
        <f>IF(J878="","", VLOOKUP(A878,tabWorldPop,12,FALSE))</f>
        <v/>
      </c>
      <c r="L878" s="6" t="str">
        <f>IF(K878="","",VLOOKUP(A878,tabWorldPop,13,FALSE))</f>
        <v/>
      </c>
      <c r="M878" s="6" t="str">
        <f>IF(K878="","",VLOOKUP(A878,tabWorldPop,14,FALSE))</f>
        <v/>
      </c>
      <c r="N878" s="6" t="str">
        <f>IF(K878="","",VLOOKUP(A878,tabWorldPop,15,FALSE))</f>
        <v/>
      </c>
    </row>
    <row r="879">
      <c r="A879" s="3">
        <f>VLOOKUP(Life_expectancy.csv!A895,Base!$A$2:$B$235,2,FALSE)</f>
        <v>12</v>
      </c>
      <c r="B879" s="4">
        <v>2004.0</v>
      </c>
      <c r="C879" s="4">
        <f>VLOOKUP(VLOOKUP(A879,tabWorldPop,3,FALSE),Base!$D$2:$E$8,2,FALSE)</f>
        <v>3</v>
      </c>
      <c r="D879" s="4" t="s">
        <v>13</v>
      </c>
      <c r="E879" s="4" t="s">
        <v>1865</v>
      </c>
      <c r="F879" s="4" t="s">
        <v>1866</v>
      </c>
      <c r="G879" s="4" t="s">
        <v>1867</v>
      </c>
      <c r="H879" s="4">
        <v>7462445.0</v>
      </c>
      <c r="I879" s="5">
        <v>45752.0</v>
      </c>
      <c r="J879" s="6" t="str">
        <f>IF(OR(B879=2000, B879=2010, B879=2015),VLOOKUP(A879,tabWorldPop,IF(B879=2000,8,IF(B879=2010,7,6)),FALSE),"")</f>
        <v/>
      </c>
      <c r="K879" s="6" t="str">
        <f>IF(J879="","", VLOOKUP(A879,tabWorldPop,12,FALSE))</f>
        <v/>
      </c>
      <c r="L879" s="6" t="str">
        <f>IF(K879="","",VLOOKUP(A879,tabWorldPop,13,FALSE))</f>
        <v/>
      </c>
      <c r="M879" s="6" t="str">
        <f>IF(K879="","",VLOOKUP(A879,tabWorldPop,14,FALSE))</f>
        <v/>
      </c>
      <c r="N879" s="6" t="str">
        <f>IF(K879="","",VLOOKUP(A879,tabWorldPop,15,FALSE))</f>
        <v/>
      </c>
    </row>
    <row r="880">
      <c r="A880" s="3">
        <f>VLOOKUP(Life_expectancy.csv!A896,Base!$A$2:$B$235,2,FALSE)</f>
        <v>12</v>
      </c>
      <c r="B880" s="4">
        <v>2003.0</v>
      </c>
      <c r="C880" s="4">
        <f>VLOOKUP(VLOOKUP(A880,tabWorldPop,3,FALSE),Base!$D$2:$E$8,2,FALSE)</f>
        <v>3</v>
      </c>
      <c r="D880" s="4" t="s">
        <v>13</v>
      </c>
      <c r="E880" s="4" t="s">
        <v>1868</v>
      </c>
      <c r="F880" s="4" t="s">
        <v>851</v>
      </c>
      <c r="G880" s="4" t="s">
        <v>1869</v>
      </c>
      <c r="H880" s="4">
        <v>7.2545144E7</v>
      </c>
      <c r="I880" s="5">
        <v>45693.0</v>
      </c>
      <c r="J880" s="6" t="str">
        <f>IF(OR(B880=2000, B880=2010, B880=2015),VLOOKUP(A880,tabWorldPop,IF(B880=2000,8,IF(B880=2010,7,6)),FALSE),"")</f>
        <v/>
      </c>
      <c r="K880" s="6" t="str">
        <f>IF(J880="","", VLOOKUP(A880,tabWorldPop,12,FALSE))</f>
        <v/>
      </c>
      <c r="L880" s="6" t="str">
        <f>IF(K880="","",VLOOKUP(A880,tabWorldPop,13,FALSE))</f>
        <v/>
      </c>
      <c r="M880" s="6" t="str">
        <f>IF(K880="","",VLOOKUP(A880,tabWorldPop,14,FALSE))</f>
        <v/>
      </c>
      <c r="N880" s="6" t="str">
        <f>IF(K880="","",VLOOKUP(A880,tabWorldPop,15,FALSE))</f>
        <v/>
      </c>
    </row>
    <row r="881">
      <c r="A881" s="3">
        <f>VLOOKUP(Life_expectancy.csv!A897,Base!$A$2:$B$235,2,FALSE)</f>
        <v>12</v>
      </c>
      <c r="B881" s="4">
        <v>2002.0</v>
      </c>
      <c r="C881" s="4">
        <f>VLOOKUP(VLOOKUP(A881,tabWorldPop,3,FALSE),Base!$D$2:$E$8,2,FALSE)</f>
        <v>3</v>
      </c>
      <c r="D881" s="4" t="s">
        <v>13</v>
      </c>
      <c r="E881" s="4" t="s">
        <v>1870</v>
      </c>
      <c r="F881" s="4" t="s">
        <v>711</v>
      </c>
      <c r="G881" s="4" t="s">
        <v>1871</v>
      </c>
      <c r="H881" s="4">
        <v>7497192.0</v>
      </c>
      <c r="I881" s="5">
        <v>45904.0</v>
      </c>
      <c r="J881" s="6" t="str">
        <f>IF(OR(B881=2000, B881=2010, B881=2015),VLOOKUP(A881,tabWorldPop,IF(B881=2000,8,IF(B881=2010,7,6)),FALSE),"")</f>
        <v/>
      </c>
      <c r="K881" s="6" t="str">
        <f>IF(J881="","", VLOOKUP(A881,tabWorldPop,12,FALSE))</f>
        <v/>
      </c>
      <c r="L881" s="6" t="str">
        <f>IF(K881="","",VLOOKUP(A881,tabWorldPop,13,FALSE))</f>
        <v/>
      </c>
      <c r="M881" s="6" t="str">
        <f>IF(K881="","",VLOOKUP(A881,tabWorldPop,14,FALSE))</f>
        <v/>
      </c>
      <c r="N881" s="6" t="str">
        <f>IF(K881="","",VLOOKUP(A881,tabWorldPop,15,FALSE))</f>
        <v/>
      </c>
    </row>
    <row r="882">
      <c r="A882" s="3">
        <f>VLOOKUP(Life_expectancy.csv!A898,Base!$A$2:$B$235,2,FALSE)</f>
        <v>12</v>
      </c>
      <c r="B882" s="4">
        <v>2001.0</v>
      </c>
      <c r="C882" s="4">
        <f>VLOOKUP(VLOOKUP(A882,tabWorldPop,3,FALSE),Base!$D$2:$E$8,2,FALSE)</f>
        <v>3</v>
      </c>
      <c r="D882" s="4" t="s">
        <v>13</v>
      </c>
      <c r="E882" s="4" t="s">
        <v>1872</v>
      </c>
      <c r="F882" s="4" t="s">
        <v>148</v>
      </c>
      <c r="G882" s="4" t="s">
        <v>1873</v>
      </c>
      <c r="H882" s="4">
        <v>6.8492257E7</v>
      </c>
      <c r="I882" s="5">
        <v>45720.0</v>
      </c>
      <c r="J882" s="6" t="str">
        <f>IF(OR(B882=2000, B882=2010, B882=2015),VLOOKUP(A882,tabWorldPop,IF(B882=2000,8,IF(B882=2010,7,6)),FALSE),"")</f>
        <v/>
      </c>
      <c r="K882" s="6" t="str">
        <f>IF(J882="","", VLOOKUP(A882,tabWorldPop,12,FALSE))</f>
        <v/>
      </c>
      <c r="L882" s="6" t="str">
        <f>IF(K882="","",VLOOKUP(A882,tabWorldPop,13,FALSE))</f>
        <v/>
      </c>
      <c r="M882" s="6" t="str">
        <f>IF(K882="","",VLOOKUP(A882,tabWorldPop,14,FALSE))</f>
        <v/>
      </c>
      <c r="N882" s="6" t="str">
        <f>IF(K882="","",VLOOKUP(A882,tabWorldPop,15,FALSE))</f>
        <v/>
      </c>
    </row>
    <row r="883">
      <c r="A883" s="3">
        <f>VLOOKUP(Life_expectancy.csv!A899,Base!$A$2:$B$235,2,FALSE)</f>
        <v>12</v>
      </c>
      <c r="B883" s="4">
        <v>2000.0</v>
      </c>
      <c r="C883" s="4">
        <f>VLOOKUP(VLOOKUP(A883,tabWorldPop,3,FALSE),Base!$D$2:$E$8,2,FALSE)</f>
        <v>3</v>
      </c>
      <c r="D883" s="4" t="s">
        <v>13</v>
      </c>
      <c r="E883" s="4" t="s">
        <v>1874</v>
      </c>
      <c r="F883" s="4" t="s">
        <v>1875</v>
      </c>
      <c r="G883" s="4" t="s">
        <v>1876</v>
      </c>
      <c r="H883" s="4">
        <v>6.6537331E7</v>
      </c>
      <c r="I883" s="5">
        <v>45903.0</v>
      </c>
      <c r="J883" s="6">
        <f>IF(OR(B883=2000, B883=2010, B883=2015),VLOOKUP(A883,tabWorldPop,IF(B883=2000,8,IF(B883=2010,7,6)),FALSE),"")</f>
        <v>67031867</v>
      </c>
      <c r="K883" s="6">
        <f>IF(J883="","", VLOOKUP(A883,tabWorldPop,12,FALSE))</f>
        <v>1104300</v>
      </c>
      <c r="L883" s="6" t="str">
        <f>IF(K883="","",VLOOKUP(A883,tabWorldPop,13,FALSE))</f>
        <v>111.7268</v>
      </c>
      <c r="M883" s="7">
        <f>IF(K883="","",VLOOKUP(A883,tabWorldPop,14,FALSE))</f>
        <v>-600091</v>
      </c>
      <c r="N883" s="6" t="str">
        <f>IF(K883="","",VLOOKUP(A883,tabWorldPop,15,FALSE))</f>
        <v>1.55</v>
      </c>
    </row>
    <row r="884">
      <c r="A884" s="3">
        <f>VLOOKUP(Life_expectancy.csv!A900,Base!$A$2:$B$235,2,FALSE)</f>
        <v>162</v>
      </c>
      <c r="B884" s="4">
        <v>2015.0</v>
      </c>
      <c r="C884" s="4">
        <f>VLOOKUP(VLOOKUP(A884,tabWorldPop,3,FALSE),Base!$D$2:$E$8,2,FALSE)</f>
        <v>4</v>
      </c>
      <c r="D884" s="4" t="s">
        <v>13</v>
      </c>
      <c r="E884" s="4">
        <v>0.0</v>
      </c>
      <c r="F884" s="10"/>
      <c r="G884" s="4" t="s">
        <v>1877</v>
      </c>
      <c r="H884" s="4">
        <v>892149.0</v>
      </c>
      <c r="I884" s="5">
        <v>45731.0</v>
      </c>
      <c r="J884" s="6">
        <f>IF(OR(B884=2000, B884=2010, B884=2015),VLOOKUP(A884,tabWorldPop,IF(B884=2000,8,IF(B884=2010,7,6)),FALSE),"")</f>
        <v>917200</v>
      </c>
      <c r="K884" s="6">
        <f>IF(J884="","", VLOOKUP(A884,tabWorldPop,12,FALSE))</f>
        <v>18272</v>
      </c>
      <c r="L884" s="6" t="str">
        <f>IF(K884="","",VLOOKUP(A884,tabWorldPop,13,FALSE))</f>
        <v>50.8847</v>
      </c>
      <c r="M884" s="7">
        <f>IF(K884="","",VLOOKUP(A884,tabWorldPop,14,FALSE))</f>
        <v>20455</v>
      </c>
      <c r="N884" s="6" t="str">
        <f>IF(K884="","",VLOOKUP(A884,tabWorldPop,15,FALSE))</f>
        <v>0.01</v>
      </c>
    </row>
    <row r="885">
      <c r="A885" s="3">
        <f>VLOOKUP(Life_expectancy.csv!A901,Base!$A$2:$B$235,2,FALSE)</f>
        <v>162</v>
      </c>
      <c r="B885" s="4">
        <v>2014.0</v>
      </c>
      <c r="C885" s="4">
        <f>VLOOKUP(VLOOKUP(A885,tabWorldPop,3,FALSE),Base!$D$2:$E$8,2,FALSE)</f>
        <v>4</v>
      </c>
      <c r="D885" s="4" t="s">
        <v>13</v>
      </c>
      <c r="E885" s="4" t="s">
        <v>1878</v>
      </c>
      <c r="F885" s="4" t="s">
        <v>1879</v>
      </c>
      <c r="G885" s="4" t="s">
        <v>1880</v>
      </c>
      <c r="H885" s="4">
        <v>88586.0</v>
      </c>
      <c r="I885" s="5">
        <v>45703.0</v>
      </c>
      <c r="J885" s="6" t="str">
        <f>IF(OR(B885=2000, B885=2010, B885=2015),VLOOKUP(A885,tabWorldPop,IF(B885=2000,8,IF(B885=2010,7,6)),FALSE),"")</f>
        <v/>
      </c>
      <c r="K885" s="6" t="str">
        <f>IF(J885="","", VLOOKUP(A885,tabWorldPop,12,FALSE))</f>
        <v/>
      </c>
      <c r="L885" s="6" t="str">
        <f>IF(K885="","",VLOOKUP(A885,tabWorldPop,13,FALSE))</f>
        <v/>
      </c>
      <c r="M885" s="6" t="str">
        <f>IF(K885="","",VLOOKUP(A885,tabWorldPop,14,FALSE))</f>
        <v/>
      </c>
      <c r="N885" s="6" t="str">
        <f>IF(K885="","",VLOOKUP(A885,tabWorldPop,15,FALSE))</f>
        <v/>
      </c>
    </row>
    <row r="886">
      <c r="A886" s="3">
        <f>VLOOKUP(Life_expectancy.csv!A902,Base!$A$2:$B$235,2,FALSE)</f>
        <v>162</v>
      </c>
      <c r="B886" s="4">
        <v>2013.0</v>
      </c>
      <c r="C886" s="4">
        <f>VLOOKUP(VLOOKUP(A886,tabWorldPop,3,FALSE),Base!$D$2:$E$8,2,FALSE)</f>
        <v>4</v>
      </c>
      <c r="D886" s="4" t="s">
        <v>13</v>
      </c>
      <c r="E886" s="4" t="s">
        <v>1881</v>
      </c>
      <c r="F886" s="4" t="s">
        <v>148</v>
      </c>
      <c r="G886" s="4" t="s">
        <v>1882</v>
      </c>
      <c r="H886" s="4">
        <v>879715.0</v>
      </c>
      <c r="I886" s="4">
        <v>15.0</v>
      </c>
      <c r="J886" s="6" t="str">
        <f>IF(OR(B886=2000, B886=2010, B886=2015),VLOOKUP(A886,tabWorldPop,IF(B886=2000,8,IF(B886=2010,7,6)),FALSE),"")</f>
        <v/>
      </c>
      <c r="K886" s="6" t="str">
        <f>IF(J886="","", VLOOKUP(A886,tabWorldPop,12,FALSE))</f>
        <v/>
      </c>
      <c r="L886" s="6" t="str">
        <f>IF(K886="","",VLOOKUP(A886,tabWorldPop,13,FALSE))</f>
        <v/>
      </c>
      <c r="M886" s="6" t="str">
        <f>IF(K886="","",VLOOKUP(A886,tabWorldPop,14,FALSE))</f>
        <v/>
      </c>
      <c r="N886" s="6" t="str">
        <f>IF(K886="","",VLOOKUP(A886,tabWorldPop,15,FALSE))</f>
        <v/>
      </c>
    </row>
    <row r="887">
      <c r="A887" s="3">
        <f>VLOOKUP(Life_expectancy.csv!A903,Base!$A$2:$B$235,2,FALSE)</f>
        <v>162</v>
      </c>
      <c r="B887" s="4">
        <v>2012.0</v>
      </c>
      <c r="C887" s="4">
        <f>VLOOKUP(VLOOKUP(A887,tabWorldPop,3,FALSE),Base!$D$2:$E$8,2,FALSE)</f>
        <v>4</v>
      </c>
      <c r="D887" s="4" t="s">
        <v>13</v>
      </c>
      <c r="E887" s="4" t="s">
        <v>1883</v>
      </c>
      <c r="F887" s="4" t="s">
        <v>1189</v>
      </c>
      <c r="G887" s="4" t="s">
        <v>1884</v>
      </c>
      <c r="H887" s="4">
        <v>873596.0</v>
      </c>
      <c r="I887" s="5">
        <v>45914.0</v>
      </c>
      <c r="J887" s="6" t="str">
        <f>IF(OR(B887=2000, B887=2010, B887=2015),VLOOKUP(A887,tabWorldPop,IF(B887=2000,8,IF(B887=2010,7,6)),FALSE),"")</f>
        <v/>
      </c>
      <c r="K887" s="6" t="str">
        <f>IF(J887="","", VLOOKUP(A887,tabWorldPop,12,FALSE))</f>
        <v/>
      </c>
      <c r="L887" s="6" t="str">
        <f>IF(K887="","",VLOOKUP(A887,tabWorldPop,13,FALSE))</f>
        <v/>
      </c>
      <c r="M887" s="6" t="str">
        <f>IF(K887="","",VLOOKUP(A887,tabWorldPop,14,FALSE))</f>
        <v/>
      </c>
      <c r="N887" s="6" t="str">
        <f>IF(K887="","",VLOOKUP(A887,tabWorldPop,15,FALSE))</f>
        <v/>
      </c>
    </row>
    <row r="888">
      <c r="A888" s="3">
        <f>VLOOKUP(Life_expectancy.csv!A904,Base!$A$2:$B$235,2,FALSE)</f>
        <v>162</v>
      </c>
      <c r="B888" s="4">
        <v>2011.0</v>
      </c>
      <c r="C888" s="4">
        <f>VLOOKUP(VLOOKUP(A888,tabWorldPop,3,FALSE),Base!$D$2:$E$8,2,FALSE)</f>
        <v>4</v>
      </c>
      <c r="D888" s="4" t="s">
        <v>13</v>
      </c>
      <c r="E888" s="4" t="s">
        <v>1885</v>
      </c>
      <c r="F888" s="5">
        <v>45812.0</v>
      </c>
      <c r="G888" s="4" t="s">
        <v>1886</v>
      </c>
      <c r="H888" s="4">
        <v>86786.0</v>
      </c>
      <c r="I888" s="5">
        <v>45852.0</v>
      </c>
      <c r="J888" s="6" t="str">
        <f>IF(OR(B888=2000, B888=2010, B888=2015),VLOOKUP(A888,tabWorldPop,IF(B888=2000,8,IF(B888=2010,7,6)),FALSE),"")</f>
        <v/>
      </c>
      <c r="K888" s="6" t="str">
        <f>IF(J888="","", VLOOKUP(A888,tabWorldPop,12,FALSE))</f>
        <v/>
      </c>
      <c r="L888" s="6" t="str">
        <f>IF(K888="","",VLOOKUP(A888,tabWorldPop,13,FALSE))</f>
        <v/>
      </c>
      <c r="M888" s="6" t="str">
        <f>IF(K888="","",VLOOKUP(A888,tabWorldPop,14,FALSE))</f>
        <v/>
      </c>
      <c r="N888" s="6" t="str">
        <f>IF(K888="","",VLOOKUP(A888,tabWorldPop,15,FALSE))</f>
        <v/>
      </c>
    </row>
    <row r="889">
      <c r="A889" s="3">
        <f>VLOOKUP(Life_expectancy.csv!A905,Base!$A$2:$B$235,2,FALSE)</f>
        <v>162</v>
      </c>
      <c r="B889" s="4">
        <v>2010.0</v>
      </c>
      <c r="C889" s="4">
        <f>VLOOKUP(VLOOKUP(A889,tabWorldPop,3,FALSE),Base!$D$2:$E$8,2,FALSE)</f>
        <v>4</v>
      </c>
      <c r="D889" s="4" t="s">
        <v>13</v>
      </c>
      <c r="E889" s="4" t="s">
        <v>1887</v>
      </c>
      <c r="F889" s="4" t="s">
        <v>1866</v>
      </c>
      <c r="G889" s="4" t="s">
        <v>1888</v>
      </c>
      <c r="H889" s="4">
        <v>85995.0</v>
      </c>
      <c r="I889" s="5">
        <v>45822.0</v>
      </c>
      <c r="J889" s="6">
        <f>IF(OR(B889=2000, B889=2010, B889=2015),VLOOKUP(A889,tabWorldPop,IF(B889=2000,8,IF(B889=2010,7,6)),FALSE),"")</f>
        <v>905169</v>
      </c>
      <c r="K889" s="6">
        <f>IF(J889="","", VLOOKUP(A889,tabWorldPop,12,FALSE))</f>
        <v>18272</v>
      </c>
      <c r="L889" s="6" t="str">
        <f>IF(K889="","",VLOOKUP(A889,tabWorldPop,13,FALSE))</f>
        <v>50.8847</v>
      </c>
      <c r="M889" s="7">
        <f>IF(K889="","",VLOOKUP(A889,tabWorldPop,14,FALSE))</f>
        <v>20455</v>
      </c>
      <c r="N889" s="6" t="str">
        <f>IF(K889="","",VLOOKUP(A889,tabWorldPop,15,FALSE))</f>
        <v>0.01</v>
      </c>
    </row>
    <row r="890">
      <c r="A890" s="3">
        <f>VLOOKUP(Life_expectancy.csv!A906,Base!$A$2:$B$235,2,FALSE)</f>
        <v>162</v>
      </c>
      <c r="B890" s="4">
        <v>2009.0</v>
      </c>
      <c r="C890" s="4">
        <f>VLOOKUP(VLOOKUP(A890,tabWorldPop,3,FALSE),Base!$D$2:$E$8,2,FALSE)</f>
        <v>4</v>
      </c>
      <c r="D890" s="4" t="s">
        <v>13</v>
      </c>
      <c r="E890" s="4" t="s">
        <v>1889</v>
      </c>
      <c r="F890" s="4" t="s">
        <v>148</v>
      </c>
      <c r="G890" s="4" t="s">
        <v>1890</v>
      </c>
      <c r="H890" s="4">
        <v>851967.0</v>
      </c>
      <c r="I890" s="5">
        <v>45791.0</v>
      </c>
      <c r="J890" s="6" t="str">
        <f>IF(OR(B890=2000, B890=2010, B890=2015),VLOOKUP(A890,tabWorldPop,IF(B890=2000,8,IF(B890=2010,7,6)),FALSE),"")</f>
        <v/>
      </c>
      <c r="K890" s="6" t="str">
        <f>IF(J890="","", VLOOKUP(A890,tabWorldPop,12,FALSE))</f>
        <v/>
      </c>
      <c r="L890" s="6" t="str">
        <f>IF(K890="","",VLOOKUP(A890,tabWorldPop,13,FALSE))</f>
        <v/>
      </c>
      <c r="M890" s="6" t="str">
        <f>IF(K890="","",VLOOKUP(A890,tabWorldPop,14,FALSE))</f>
        <v/>
      </c>
      <c r="N890" s="6" t="str">
        <f>IF(K890="","",VLOOKUP(A890,tabWorldPop,15,FALSE))</f>
        <v/>
      </c>
    </row>
    <row r="891">
      <c r="A891" s="3">
        <f>VLOOKUP(Life_expectancy.csv!A907,Base!$A$2:$B$235,2,FALSE)</f>
        <v>162</v>
      </c>
      <c r="B891" s="4">
        <v>2008.0</v>
      </c>
      <c r="C891" s="4">
        <f>VLOOKUP(VLOOKUP(A891,tabWorldPop,3,FALSE),Base!$D$2:$E$8,2,FALSE)</f>
        <v>4</v>
      </c>
      <c r="D891" s="4" t="s">
        <v>13</v>
      </c>
      <c r="E891" s="4" t="s">
        <v>1891</v>
      </c>
      <c r="F891" s="4" t="s">
        <v>1892</v>
      </c>
      <c r="G891" s="4" t="s">
        <v>1893</v>
      </c>
      <c r="H891" s="4">
        <v>84334.0</v>
      </c>
      <c r="I891" s="5">
        <v>45730.0</v>
      </c>
      <c r="J891" s="6" t="str">
        <f>IF(OR(B891=2000, B891=2010, B891=2015),VLOOKUP(A891,tabWorldPop,IF(B891=2000,8,IF(B891=2010,7,6)),FALSE),"")</f>
        <v/>
      </c>
      <c r="K891" s="6" t="str">
        <f>IF(J891="","", VLOOKUP(A891,tabWorldPop,12,FALSE))</f>
        <v/>
      </c>
      <c r="L891" s="6" t="str">
        <f>IF(K891="","",VLOOKUP(A891,tabWorldPop,13,FALSE))</f>
        <v/>
      </c>
      <c r="M891" s="6" t="str">
        <f>IF(K891="","",VLOOKUP(A891,tabWorldPop,14,FALSE))</f>
        <v/>
      </c>
      <c r="N891" s="6" t="str">
        <f>IF(K891="","",VLOOKUP(A891,tabWorldPop,15,FALSE))</f>
        <v/>
      </c>
    </row>
    <row r="892">
      <c r="A892" s="3">
        <f>VLOOKUP(Life_expectancy.csv!A908,Base!$A$2:$B$235,2,FALSE)</f>
        <v>162</v>
      </c>
      <c r="B892" s="4">
        <v>2007.0</v>
      </c>
      <c r="C892" s="4">
        <f>VLOOKUP(VLOOKUP(A892,tabWorldPop,3,FALSE),Base!$D$2:$E$8,2,FALSE)</f>
        <v>4</v>
      </c>
      <c r="D892" s="4" t="s">
        <v>13</v>
      </c>
      <c r="E892" s="4" t="s">
        <v>1894</v>
      </c>
      <c r="F892" s="4" t="s">
        <v>472</v>
      </c>
      <c r="G892" s="4" t="s">
        <v>1895</v>
      </c>
      <c r="H892" s="4">
        <v>834812.0</v>
      </c>
      <c r="I892" s="5">
        <v>45702.0</v>
      </c>
      <c r="J892" s="6" t="str">
        <f>IF(OR(B892=2000, B892=2010, B892=2015),VLOOKUP(A892,tabWorldPop,IF(B892=2000,8,IF(B892=2010,7,6)),FALSE),"")</f>
        <v/>
      </c>
      <c r="K892" s="6" t="str">
        <f>IF(J892="","", VLOOKUP(A892,tabWorldPop,12,FALSE))</f>
        <v/>
      </c>
      <c r="L892" s="6" t="str">
        <f>IF(K892="","",VLOOKUP(A892,tabWorldPop,13,FALSE))</f>
        <v/>
      </c>
      <c r="M892" s="6" t="str">
        <f>IF(K892="","",VLOOKUP(A892,tabWorldPop,14,FALSE))</f>
        <v/>
      </c>
      <c r="N892" s="6" t="str">
        <f>IF(K892="","",VLOOKUP(A892,tabWorldPop,15,FALSE))</f>
        <v/>
      </c>
    </row>
    <row r="893">
      <c r="A893" s="3">
        <f>VLOOKUP(Life_expectancy.csv!A909,Base!$A$2:$B$235,2,FALSE)</f>
        <v>162</v>
      </c>
      <c r="B893" s="4">
        <v>2006.0</v>
      </c>
      <c r="C893" s="4">
        <f>VLOOKUP(VLOOKUP(A893,tabWorldPop,3,FALSE),Base!$D$2:$E$8,2,FALSE)</f>
        <v>4</v>
      </c>
      <c r="D893" s="4" t="s">
        <v>13</v>
      </c>
      <c r="E893" s="4" t="s">
        <v>1896</v>
      </c>
      <c r="F893" s="4" t="s">
        <v>138</v>
      </c>
      <c r="G893" s="4" t="s">
        <v>1897</v>
      </c>
      <c r="H893" s="4">
        <v>827411.0</v>
      </c>
      <c r="I893" s="4">
        <v>14.0</v>
      </c>
      <c r="J893" s="6" t="str">
        <f>IF(OR(B893=2000, B893=2010, B893=2015),VLOOKUP(A893,tabWorldPop,IF(B893=2000,8,IF(B893=2010,7,6)),FALSE),"")</f>
        <v/>
      </c>
      <c r="K893" s="6" t="str">
        <f>IF(J893="","", VLOOKUP(A893,tabWorldPop,12,FALSE))</f>
        <v/>
      </c>
      <c r="L893" s="6" t="str">
        <f>IF(K893="","",VLOOKUP(A893,tabWorldPop,13,FALSE))</f>
        <v/>
      </c>
      <c r="M893" s="6" t="str">
        <f>IF(K893="","",VLOOKUP(A893,tabWorldPop,14,FALSE))</f>
        <v/>
      </c>
      <c r="N893" s="6" t="str">
        <f>IF(K893="","",VLOOKUP(A893,tabWorldPop,15,FALSE))</f>
        <v/>
      </c>
    </row>
    <row r="894">
      <c r="A894" s="3">
        <f>VLOOKUP(Life_expectancy.csv!A910,Base!$A$2:$B$235,2,FALSE)</f>
        <v>162</v>
      </c>
      <c r="B894" s="4">
        <v>2005.0</v>
      </c>
      <c r="C894" s="4">
        <f>VLOOKUP(VLOOKUP(A894,tabWorldPop,3,FALSE),Base!$D$2:$E$8,2,FALSE)</f>
        <v>4</v>
      </c>
      <c r="D894" s="4" t="s">
        <v>13</v>
      </c>
      <c r="E894" s="4" t="s">
        <v>1898</v>
      </c>
      <c r="F894" s="4" t="s">
        <v>1550</v>
      </c>
      <c r="G894" s="4" t="s">
        <v>1899</v>
      </c>
      <c r="H894" s="4">
        <v>821817.0</v>
      </c>
      <c r="I894" s="5">
        <v>45913.0</v>
      </c>
      <c r="J894" s="6" t="str">
        <f>IF(OR(B894=2000, B894=2010, B894=2015),VLOOKUP(A894,tabWorldPop,IF(B894=2000,8,IF(B894=2010,7,6)),FALSE),"")</f>
        <v/>
      </c>
      <c r="K894" s="6" t="str">
        <f>IF(J894="","", VLOOKUP(A894,tabWorldPop,12,FALSE))</f>
        <v/>
      </c>
      <c r="L894" s="6" t="str">
        <f>IF(K894="","",VLOOKUP(A894,tabWorldPop,13,FALSE))</f>
        <v/>
      </c>
      <c r="M894" s="6" t="str">
        <f>IF(K894="","",VLOOKUP(A894,tabWorldPop,14,FALSE))</f>
        <v/>
      </c>
      <c r="N894" s="6" t="str">
        <f>IF(K894="","",VLOOKUP(A894,tabWorldPop,15,FALSE))</f>
        <v/>
      </c>
    </row>
    <row r="895">
      <c r="A895" s="3">
        <f>VLOOKUP(Life_expectancy.csv!A911,Base!$A$2:$B$235,2,FALSE)</f>
        <v>162</v>
      </c>
      <c r="B895" s="4">
        <v>2004.0</v>
      </c>
      <c r="C895" s="4">
        <f>VLOOKUP(VLOOKUP(A895,tabWorldPop,3,FALSE),Base!$D$2:$E$8,2,FALSE)</f>
        <v>4</v>
      </c>
      <c r="D895" s="4" t="s">
        <v>13</v>
      </c>
      <c r="E895" s="4" t="s">
        <v>1900</v>
      </c>
      <c r="F895" s="4" t="s">
        <v>1550</v>
      </c>
      <c r="G895" s="4" t="s">
        <v>1901</v>
      </c>
      <c r="H895" s="4">
        <v>818354.0</v>
      </c>
      <c r="I895" s="5">
        <v>45760.0</v>
      </c>
      <c r="J895" s="6" t="str">
        <f>IF(OR(B895=2000, B895=2010, B895=2015),VLOOKUP(A895,tabWorldPop,IF(B895=2000,8,IF(B895=2010,7,6)),FALSE),"")</f>
        <v/>
      </c>
      <c r="K895" s="6" t="str">
        <f>IF(J895="","", VLOOKUP(A895,tabWorldPop,12,FALSE))</f>
        <v/>
      </c>
      <c r="L895" s="6" t="str">
        <f>IF(K895="","",VLOOKUP(A895,tabWorldPop,13,FALSE))</f>
        <v/>
      </c>
      <c r="M895" s="6" t="str">
        <f>IF(K895="","",VLOOKUP(A895,tabWorldPop,14,FALSE))</f>
        <v/>
      </c>
      <c r="N895" s="6" t="str">
        <f>IF(K895="","",VLOOKUP(A895,tabWorldPop,15,FALSE))</f>
        <v/>
      </c>
    </row>
    <row r="896">
      <c r="A896" s="3">
        <f>VLOOKUP(Life_expectancy.csv!A912,Base!$A$2:$B$235,2,FALSE)</f>
        <v>162</v>
      </c>
      <c r="B896" s="4">
        <v>2003.0</v>
      </c>
      <c r="C896" s="4">
        <f>VLOOKUP(VLOOKUP(A896,tabWorldPop,3,FALSE),Base!$D$2:$E$8,2,FALSE)</f>
        <v>4</v>
      </c>
      <c r="D896" s="4" t="s">
        <v>13</v>
      </c>
      <c r="E896" s="4" t="s">
        <v>1902</v>
      </c>
      <c r="F896" s="4" t="s">
        <v>1215</v>
      </c>
      <c r="G896" s="4" t="s">
        <v>1903</v>
      </c>
      <c r="H896" s="4">
        <v>816628.0</v>
      </c>
      <c r="I896" s="5">
        <v>45729.0</v>
      </c>
      <c r="J896" s="6" t="str">
        <f>IF(OR(B896=2000, B896=2010, B896=2015),VLOOKUP(A896,tabWorldPop,IF(B896=2000,8,IF(B896=2010,7,6)),FALSE),"")</f>
        <v/>
      </c>
      <c r="K896" s="6" t="str">
        <f>IF(J896="","", VLOOKUP(A896,tabWorldPop,12,FALSE))</f>
        <v/>
      </c>
      <c r="L896" s="6" t="str">
        <f>IF(K896="","",VLOOKUP(A896,tabWorldPop,13,FALSE))</f>
        <v/>
      </c>
      <c r="M896" s="6" t="str">
        <f>IF(K896="","",VLOOKUP(A896,tabWorldPop,14,FALSE))</f>
        <v/>
      </c>
      <c r="N896" s="6" t="str">
        <f>IF(K896="","",VLOOKUP(A896,tabWorldPop,15,FALSE))</f>
        <v/>
      </c>
    </row>
    <row r="897">
      <c r="A897" s="3">
        <f>VLOOKUP(Life_expectancy.csv!A913,Base!$A$2:$B$235,2,FALSE)</f>
        <v>162</v>
      </c>
      <c r="B897" s="4">
        <v>2002.0</v>
      </c>
      <c r="C897" s="4">
        <f>VLOOKUP(VLOOKUP(A897,tabWorldPop,3,FALSE),Base!$D$2:$E$8,2,FALSE)</f>
        <v>4</v>
      </c>
      <c r="D897" s="4" t="s">
        <v>13</v>
      </c>
      <c r="E897" s="4" t="s">
        <v>1904</v>
      </c>
      <c r="F897" s="4" t="s">
        <v>1905</v>
      </c>
      <c r="G897" s="4" t="s">
        <v>1906</v>
      </c>
      <c r="H897" s="4">
        <v>815691.0</v>
      </c>
      <c r="I897" s="5">
        <v>45729.0</v>
      </c>
      <c r="J897" s="6" t="str">
        <f>IF(OR(B897=2000, B897=2010, B897=2015),VLOOKUP(A897,tabWorldPop,IF(B897=2000,8,IF(B897=2010,7,6)),FALSE),"")</f>
        <v/>
      </c>
      <c r="K897" s="6" t="str">
        <f>IF(J897="","", VLOOKUP(A897,tabWorldPop,12,FALSE))</f>
        <v/>
      </c>
      <c r="L897" s="6" t="str">
        <f>IF(K897="","",VLOOKUP(A897,tabWorldPop,13,FALSE))</f>
        <v/>
      </c>
      <c r="M897" s="6" t="str">
        <f>IF(K897="","",VLOOKUP(A897,tabWorldPop,14,FALSE))</f>
        <v/>
      </c>
      <c r="N897" s="6" t="str">
        <f>IF(K897="","",VLOOKUP(A897,tabWorldPop,15,FALSE))</f>
        <v/>
      </c>
    </row>
    <row r="898">
      <c r="A898" s="3">
        <f>VLOOKUP(Life_expectancy.csv!A914,Base!$A$2:$B$235,2,FALSE)</f>
        <v>162</v>
      </c>
      <c r="B898" s="4">
        <v>2001.0</v>
      </c>
      <c r="C898" s="4">
        <f>VLOOKUP(VLOOKUP(A898,tabWorldPop,3,FALSE),Base!$D$2:$E$8,2,FALSE)</f>
        <v>4</v>
      </c>
      <c r="D898" s="4" t="s">
        <v>13</v>
      </c>
      <c r="E898" s="4" t="s">
        <v>1907</v>
      </c>
      <c r="F898" s="4" t="s">
        <v>1908</v>
      </c>
      <c r="G898" s="4" t="s">
        <v>1909</v>
      </c>
      <c r="H898" s="4">
        <v>814218.0</v>
      </c>
      <c r="I898" s="5">
        <v>45701.0</v>
      </c>
      <c r="J898" s="6" t="str">
        <f>IF(OR(B898=2000, B898=2010, B898=2015),VLOOKUP(A898,tabWorldPop,IF(B898=2000,8,IF(B898=2010,7,6)),FALSE),"")</f>
        <v/>
      </c>
      <c r="K898" s="6" t="str">
        <f>IF(J898="","", VLOOKUP(A898,tabWorldPop,12,FALSE))</f>
        <v/>
      </c>
      <c r="L898" s="6" t="str">
        <f>IF(K898="","",VLOOKUP(A898,tabWorldPop,13,FALSE))</f>
        <v/>
      </c>
      <c r="M898" s="6" t="str">
        <f>IF(K898="","",VLOOKUP(A898,tabWorldPop,14,FALSE))</f>
        <v/>
      </c>
      <c r="N898" s="6" t="str">
        <f>IF(K898="","",VLOOKUP(A898,tabWorldPop,15,FALSE))</f>
        <v/>
      </c>
    </row>
    <row r="899">
      <c r="A899" s="3">
        <f>VLOOKUP(Life_expectancy.csv!A915,Base!$A$2:$B$235,2,FALSE)</f>
        <v>162</v>
      </c>
      <c r="B899" s="4">
        <v>2000.0</v>
      </c>
      <c r="C899" s="4">
        <f>VLOOKUP(VLOOKUP(A899,tabWorldPop,3,FALSE),Base!$D$2:$E$8,2,FALSE)</f>
        <v>4</v>
      </c>
      <c r="D899" s="4" t="s">
        <v>13</v>
      </c>
      <c r="E899" s="4" t="s">
        <v>1910</v>
      </c>
      <c r="F899" s="4" t="s">
        <v>1911</v>
      </c>
      <c r="G899" s="4" t="s">
        <v>1912</v>
      </c>
      <c r="H899" s="4">
        <v>811223.0</v>
      </c>
      <c r="I899" s="5">
        <v>45670.0</v>
      </c>
      <c r="J899" s="6">
        <f>IF(OR(B899=2000, B899=2010, B899=2015),VLOOKUP(A899,tabWorldPop,IF(B899=2000,8,IF(B899=2010,7,6)),FALSE),"")</f>
        <v>832509</v>
      </c>
      <c r="K899" s="6">
        <f>IF(J899="","", VLOOKUP(A899,tabWorldPop,12,FALSE))</f>
        <v>18272</v>
      </c>
      <c r="L899" s="6" t="str">
        <f>IF(K899="","",VLOOKUP(A899,tabWorldPop,13,FALSE))</f>
        <v>50.8847</v>
      </c>
      <c r="M899" s="7">
        <f>IF(K899="","",VLOOKUP(A899,tabWorldPop,14,FALSE))</f>
        <v>20455</v>
      </c>
      <c r="N899" s="6" t="str">
        <f>IF(K899="","",VLOOKUP(A899,tabWorldPop,15,FALSE))</f>
        <v>0.01</v>
      </c>
    </row>
    <row r="900">
      <c r="A900" s="3">
        <f>VLOOKUP(Life_expectancy.csv!A916,Base!$A$2:$B$235,2,FALSE)</f>
        <v>118</v>
      </c>
      <c r="B900" s="4">
        <v>2015.0</v>
      </c>
      <c r="C900" s="4">
        <f>VLOOKUP(VLOOKUP(A900,tabWorldPop,3,FALSE),Base!$D$2:$E$8,2,FALSE)</f>
        <v>2</v>
      </c>
      <c r="D900" s="4" t="s">
        <v>13</v>
      </c>
      <c r="E900" s="4">
        <v>0.0</v>
      </c>
      <c r="F900" s="10"/>
      <c r="G900" s="4" t="s">
        <v>1913</v>
      </c>
      <c r="H900" s="4">
        <v>5479531.0</v>
      </c>
      <c r="I900" s="4">
        <v>17.0</v>
      </c>
      <c r="J900" s="6">
        <f>IF(OR(B900=2000, B900=2010, B900=2015),VLOOKUP(A900,tabWorldPop,IF(B900=2000,8,IF(B900=2010,7,6)),FALSE),"")</f>
        <v>5479461</v>
      </c>
      <c r="K900" s="6">
        <f>IF(J900="","", VLOOKUP(A900,tabWorldPop,12,FALSE))</f>
        <v>338424</v>
      </c>
      <c r="L900" s="6" t="str">
        <f>IF(K900="","",VLOOKUP(A900,tabWorldPop,13,FALSE))</f>
        <v>16.3722</v>
      </c>
      <c r="M900" s="7">
        <f>IF(K900="","",VLOOKUP(A900,tabWorldPop,14,FALSE))</f>
        <v>39814</v>
      </c>
      <c r="N900" s="6" t="str">
        <f>IF(K900="","",VLOOKUP(A900,tabWorldPop,15,FALSE))</f>
        <v>0.07</v>
      </c>
    </row>
    <row r="901">
      <c r="A901" s="3">
        <f>VLOOKUP(Life_expectancy.csv!A917,Base!$A$2:$B$235,2,FALSE)</f>
        <v>118</v>
      </c>
      <c r="B901" s="4">
        <v>2014.0</v>
      </c>
      <c r="C901" s="4">
        <f>VLOOKUP(VLOOKUP(A901,tabWorldPop,3,FALSE),Base!$D$2:$E$8,2,FALSE)</f>
        <v>2</v>
      </c>
      <c r="D901" s="4" t="s">
        <v>13</v>
      </c>
      <c r="E901" s="4" t="s">
        <v>1914</v>
      </c>
      <c r="F901" s="4" t="s">
        <v>1915</v>
      </c>
      <c r="G901" s="4" t="s">
        <v>1916</v>
      </c>
      <c r="H901" s="4">
        <v>5461512.0</v>
      </c>
      <c r="I901" s="4">
        <v>17.0</v>
      </c>
      <c r="J901" s="6" t="str">
        <f>IF(OR(B901=2000, B901=2010, B901=2015),VLOOKUP(A901,tabWorldPop,IF(B901=2000,8,IF(B901=2010,7,6)),FALSE),"")</f>
        <v/>
      </c>
      <c r="K901" s="6" t="str">
        <f>IF(J901="","", VLOOKUP(A901,tabWorldPop,12,FALSE))</f>
        <v/>
      </c>
      <c r="L901" s="6" t="str">
        <f>IF(K901="","",VLOOKUP(A901,tabWorldPop,13,FALSE))</f>
        <v/>
      </c>
      <c r="M901" s="6" t="str">
        <f>IF(K901="","",VLOOKUP(A901,tabWorldPop,14,FALSE))</f>
        <v/>
      </c>
      <c r="N901" s="6" t="str">
        <f>IF(K901="","",VLOOKUP(A901,tabWorldPop,15,FALSE))</f>
        <v/>
      </c>
    </row>
    <row r="902">
      <c r="A902" s="3">
        <f>VLOOKUP(Life_expectancy.csv!A918,Base!$A$2:$B$235,2,FALSE)</f>
        <v>118</v>
      </c>
      <c r="B902" s="4">
        <v>2013.0</v>
      </c>
      <c r="C902" s="4">
        <f>VLOOKUP(VLOOKUP(A902,tabWorldPop,3,FALSE),Base!$D$2:$E$8,2,FALSE)</f>
        <v>2</v>
      </c>
      <c r="D902" s="4" t="s">
        <v>13</v>
      </c>
      <c r="E902" s="4" t="s">
        <v>1917</v>
      </c>
      <c r="F902" s="4" t="s">
        <v>1918</v>
      </c>
      <c r="G902" s="4" t="s">
        <v>1919</v>
      </c>
      <c r="H902" s="4">
        <v>5438972.0</v>
      </c>
      <c r="I902" s="4">
        <v>17.0</v>
      </c>
      <c r="J902" s="6" t="str">
        <f>IF(OR(B902=2000, B902=2010, B902=2015),VLOOKUP(A902,tabWorldPop,IF(B902=2000,8,IF(B902=2010,7,6)),FALSE),"")</f>
        <v/>
      </c>
      <c r="K902" s="6" t="str">
        <f>IF(J902="","", VLOOKUP(A902,tabWorldPop,12,FALSE))</f>
        <v/>
      </c>
      <c r="L902" s="6" t="str">
        <f>IF(K902="","",VLOOKUP(A902,tabWorldPop,13,FALSE))</f>
        <v/>
      </c>
      <c r="M902" s="6" t="str">
        <f>IF(K902="","",VLOOKUP(A902,tabWorldPop,14,FALSE))</f>
        <v/>
      </c>
      <c r="N902" s="6" t="str">
        <f>IF(K902="","",VLOOKUP(A902,tabWorldPop,15,FALSE))</f>
        <v/>
      </c>
    </row>
    <row r="903">
      <c r="A903" s="3">
        <f>VLOOKUP(Life_expectancy.csv!A919,Base!$A$2:$B$235,2,FALSE)</f>
        <v>118</v>
      </c>
      <c r="B903" s="4">
        <v>2012.0</v>
      </c>
      <c r="C903" s="4">
        <f>VLOOKUP(VLOOKUP(A903,tabWorldPop,3,FALSE),Base!$D$2:$E$8,2,FALSE)</f>
        <v>2</v>
      </c>
      <c r="D903" s="4" t="s">
        <v>13</v>
      </c>
      <c r="E903" s="4" t="s">
        <v>1920</v>
      </c>
      <c r="F903" s="5">
        <v>45725.0</v>
      </c>
      <c r="G903" s="4" t="s">
        <v>1921</v>
      </c>
      <c r="H903" s="4">
        <v>5413971.0</v>
      </c>
      <c r="I903" s="4">
        <v>17.0</v>
      </c>
      <c r="J903" s="6" t="str">
        <f>IF(OR(B903=2000, B903=2010, B903=2015),VLOOKUP(A903,tabWorldPop,IF(B903=2000,8,IF(B903=2010,7,6)),FALSE),"")</f>
        <v/>
      </c>
      <c r="K903" s="6" t="str">
        <f>IF(J903="","", VLOOKUP(A903,tabWorldPop,12,FALSE))</f>
        <v/>
      </c>
      <c r="L903" s="6" t="str">
        <f>IF(K903="","",VLOOKUP(A903,tabWorldPop,13,FALSE))</f>
        <v/>
      </c>
      <c r="M903" s="6" t="str">
        <f>IF(K903="","",VLOOKUP(A903,tabWorldPop,14,FALSE))</f>
        <v/>
      </c>
      <c r="N903" s="6" t="str">
        <f>IF(K903="","",VLOOKUP(A903,tabWorldPop,15,FALSE))</f>
        <v/>
      </c>
    </row>
    <row r="904">
      <c r="A904" s="3">
        <f>VLOOKUP(Life_expectancy.csv!A920,Base!$A$2:$B$235,2,FALSE)</f>
        <v>118</v>
      </c>
      <c r="B904" s="4">
        <v>2011.0</v>
      </c>
      <c r="C904" s="4">
        <f>VLOOKUP(VLOOKUP(A904,tabWorldPop,3,FALSE),Base!$D$2:$E$8,2,FALSE)</f>
        <v>2</v>
      </c>
      <c r="D904" s="4" t="s">
        <v>13</v>
      </c>
      <c r="E904" s="4" t="s">
        <v>1922</v>
      </c>
      <c r="F904" s="5">
        <v>45666.0</v>
      </c>
      <c r="G904" s="4" t="s">
        <v>1923</v>
      </c>
      <c r="H904" s="4">
        <v>5388272.0</v>
      </c>
      <c r="I904" s="5">
        <v>45916.0</v>
      </c>
      <c r="J904" s="6" t="str">
        <f>IF(OR(B904=2000, B904=2010, B904=2015),VLOOKUP(A904,tabWorldPop,IF(B904=2000,8,IF(B904=2010,7,6)),FALSE),"")</f>
        <v/>
      </c>
      <c r="K904" s="6" t="str">
        <f>IF(J904="","", VLOOKUP(A904,tabWorldPop,12,FALSE))</f>
        <v/>
      </c>
      <c r="L904" s="6" t="str">
        <f>IF(K904="","",VLOOKUP(A904,tabWorldPop,13,FALSE))</f>
        <v/>
      </c>
      <c r="M904" s="6" t="str">
        <f>IF(K904="","",VLOOKUP(A904,tabWorldPop,14,FALSE))</f>
        <v/>
      </c>
      <c r="N904" s="6" t="str">
        <f>IF(K904="","",VLOOKUP(A904,tabWorldPop,15,FALSE))</f>
        <v/>
      </c>
    </row>
    <row r="905">
      <c r="A905" s="3">
        <f>VLOOKUP(Life_expectancy.csv!A921,Base!$A$2:$B$235,2,FALSE)</f>
        <v>118</v>
      </c>
      <c r="B905" s="4">
        <v>2010.0</v>
      </c>
      <c r="C905" s="4">
        <f>VLOOKUP(VLOOKUP(A905,tabWorldPop,3,FALSE),Base!$D$2:$E$8,2,FALSE)</f>
        <v>2</v>
      </c>
      <c r="D905" s="4" t="s">
        <v>13</v>
      </c>
      <c r="E905" s="4" t="s">
        <v>1924</v>
      </c>
      <c r="F905" s="5">
        <v>45786.0</v>
      </c>
      <c r="G905" s="4" t="s">
        <v>1925</v>
      </c>
      <c r="H905" s="4">
        <v>5363352.0</v>
      </c>
      <c r="I905" s="5">
        <v>45885.0</v>
      </c>
      <c r="J905" s="6">
        <f>IF(OR(B905=2000, B905=2010, B905=2015),VLOOKUP(A905,tabWorldPop,IF(B905=2000,8,IF(B905=2010,7,6)),FALSE),"")</f>
        <v>5363271</v>
      </c>
      <c r="K905" s="6">
        <f>IF(J905="","", VLOOKUP(A905,tabWorldPop,12,FALSE))</f>
        <v>338424</v>
      </c>
      <c r="L905" s="6" t="str">
        <f>IF(K905="","",VLOOKUP(A905,tabWorldPop,13,FALSE))</f>
        <v>16.3722</v>
      </c>
      <c r="M905" s="7">
        <f>IF(K905="","",VLOOKUP(A905,tabWorldPop,14,FALSE))</f>
        <v>39814</v>
      </c>
      <c r="N905" s="6" t="str">
        <f>IF(K905="","",VLOOKUP(A905,tabWorldPop,15,FALSE))</f>
        <v>0.07</v>
      </c>
    </row>
    <row r="906">
      <c r="A906" s="3">
        <f>VLOOKUP(Life_expectancy.csv!A922,Base!$A$2:$B$235,2,FALSE)</f>
        <v>118</v>
      </c>
      <c r="B906" s="4">
        <v>2009.0</v>
      </c>
      <c r="C906" s="4">
        <f>VLOOKUP(VLOOKUP(A906,tabWorldPop,3,FALSE),Base!$D$2:$E$8,2,FALSE)</f>
        <v>2</v>
      </c>
      <c r="D906" s="4" t="s">
        <v>13</v>
      </c>
      <c r="E906" s="4" t="s">
        <v>1926</v>
      </c>
      <c r="F906" s="5">
        <v>45697.0</v>
      </c>
      <c r="G906" s="4" t="s">
        <v>1927</v>
      </c>
      <c r="H906" s="4">
        <v>5338871.0</v>
      </c>
      <c r="I906" s="4">
        <v>17.0</v>
      </c>
      <c r="J906" s="6" t="str">
        <f>IF(OR(B906=2000, B906=2010, B906=2015),VLOOKUP(A906,tabWorldPop,IF(B906=2000,8,IF(B906=2010,7,6)),FALSE),"")</f>
        <v/>
      </c>
      <c r="K906" s="6" t="str">
        <f>IF(J906="","", VLOOKUP(A906,tabWorldPop,12,FALSE))</f>
        <v/>
      </c>
      <c r="L906" s="6" t="str">
        <f>IF(K906="","",VLOOKUP(A906,tabWorldPop,13,FALSE))</f>
        <v/>
      </c>
      <c r="M906" s="6" t="str">
        <f>IF(K906="","",VLOOKUP(A906,tabWorldPop,14,FALSE))</f>
        <v/>
      </c>
      <c r="N906" s="6" t="str">
        <f>IF(K906="","",VLOOKUP(A906,tabWorldPop,15,FALSE))</f>
        <v/>
      </c>
    </row>
    <row r="907">
      <c r="A907" s="3">
        <f>VLOOKUP(Life_expectancy.csv!A923,Base!$A$2:$B$235,2,FALSE)</f>
        <v>118</v>
      </c>
      <c r="B907" s="4">
        <v>2008.0</v>
      </c>
      <c r="C907" s="4">
        <f>VLOOKUP(VLOOKUP(A907,tabWorldPop,3,FALSE),Base!$D$2:$E$8,2,FALSE)</f>
        <v>2</v>
      </c>
      <c r="D907" s="4" t="s">
        <v>13</v>
      </c>
      <c r="E907" s="4" t="s">
        <v>1928</v>
      </c>
      <c r="F907" s="4" t="s">
        <v>1929</v>
      </c>
      <c r="G907" s="4" t="s">
        <v>1930</v>
      </c>
      <c r="H907" s="4">
        <v>5313399.0</v>
      </c>
      <c r="I907" s="5">
        <v>45674.0</v>
      </c>
      <c r="J907" s="6" t="str">
        <f>IF(OR(B907=2000, B907=2010, B907=2015),VLOOKUP(A907,tabWorldPop,IF(B907=2000,8,IF(B907=2010,7,6)),FALSE),"")</f>
        <v/>
      </c>
      <c r="K907" s="6" t="str">
        <f>IF(J907="","", VLOOKUP(A907,tabWorldPop,12,FALSE))</f>
        <v/>
      </c>
      <c r="L907" s="6" t="str">
        <f>IF(K907="","",VLOOKUP(A907,tabWorldPop,13,FALSE))</f>
        <v/>
      </c>
      <c r="M907" s="6" t="str">
        <f>IF(K907="","",VLOOKUP(A907,tabWorldPop,14,FALSE))</f>
        <v/>
      </c>
      <c r="N907" s="6" t="str">
        <f>IF(K907="","",VLOOKUP(A907,tabWorldPop,15,FALSE))</f>
        <v/>
      </c>
    </row>
    <row r="908">
      <c r="A908" s="3">
        <f>VLOOKUP(Life_expectancy.csv!A924,Base!$A$2:$B$235,2,FALSE)</f>
        <v>118</v>
      </c>
      <c r="B908" s="4">
        <v>2007.0</v>
      </c>
      <c r="C908" s="4">
        <f>VLOOKUP(VLOOKUP(A908,tabWorldPop,3,FALSE),Base!$D$2:$E$8,2,FALSE)</f>
        <v>2</v>
      </c>
      <c r="D908" s="4" t="s">
        <v>13</v>
      </c>
      <c r="E908" s="4" t="s">
        <v>1931</v>
      </c>
      <c r="F908" s="5">
        <v>45908.0</v>
      </c>
      <c r="G908" s="4" t="s">
        <v>1932</v>
      </c>
      <c r="H908" s="4">
        <v>528872.0</v>
      </c>
      <c r="I908" s="5">
        <v>45705.0</v>
      </c>
      <c r="J908" s="6" t="str">
        <f>IF(OR(B908=2000, B908=2010, B908=2015),VLOOKUP(A908,tabWorldPop,IF(B908=2000,8,IF(B908=2010,7,6)),FALSE),"")</f>
        <v/>
      </c>
      <c r="K908" s="6" t="str">
        <f>IF(J908="","", VLOOKUP(A908,tabWorldPop,12,FALSE))</f>
        <v/>
      </c>
      <c r="L908" s="6" t="str">
        <f>IF(K908="","",VLOOKUP(A908,tabWorldPop,13,FALSE))</f>
        <v/>
      </c>
      <c r="M908" s="6" t="str">
        <f>IF(K908="","",VLOOKUP(A908,tabWorldPop,14,FALSE))</f>
        <v/>
      </c>
      <c r="N908" s="6" t="str">
        <f>IF(K908="","",VLOOKUP(A908,tabWorldPop,15,FALSE))</f>
        <v/>
      </c>
    </row>
    <row r="909">
      <c r="A909" s="3">
        <f>VLOOKUP(Life_expectancy.csv!A925,Base!$A$2:$B$235,2,FALSE)</f>
        <v>118</v>
      </c>
      <c r="B909" s="4">
        <v>2006.0</v>
      </c>
      <c r="C909" s="4">
        <f>VLOOKUP(VLOOKUP(A909,tabWorldPop,3,FALSE),Base!$D$2:$E$8,2,FALSE)</f>
        <v>2</v>
      </c>
      <c r="D909" s="4" t="s">
        <v>13</v>
      </c>
      <c r="E909" s="4" t="s">
        <v>1933</v>
      </c>
      <c r="F909" s="4" t="s">
        <v>1934</v>
      </c>
      <c r="G909" s="4" t="s">
        <v>1935</v>
      </c>
      <c r="H909" s="4">
        <v>5266268.0</v>
      </c>
      <c r="I909" s="5">
        <v>45705.0</v>
      </c>
      <c r="J909" s="6" t="str">
        <f>IF(OR(B909=2000, B909=2010, B909=2015),VLOOKUP(A909,tabWorldPop,IF(B909=2000,8,IF(B909=2010,7,6)),FALSE),"")</f>
        <v/>
      </c>
      <c r="K909" s="6" t="str">
        <f>IF(J909="","", VLOOKUP(A909,tabWorldPop,12,FALSE))</f>
        <v/>
      </c>
      <c r="L909" s="6" t="str">
        <f>IF(K909="","",VLOOKUP(A909,tabWorldPop,13,FALSE))</f>
        <v/>
      </c>
      <c r="M909" s="6" t="str">
        <f>IF(K909="","",VLOOKUP(A909,tabWorldPop,14,FALSE))</f>
        <v/>
      </c>
      <c r="N909" s="6" t="str">
        <f>IF(K909="","",VLOOKUP(A909,tabWorldPop,15,FALSE))</f>
        <v/>
      </c>
    </row>
    <row r="910">
      <c r="A910" s="3">
        <f>VLOOKUP(Life_expectancy.csv!A926,Base!$A$2:$B$235,2,FALSE)</f>
        <v>118</v>
      </c>
      <c r="B910" s="4">
        <v>2005.0</v>
      </c>
      <c r="C910" s="4">
        <f>VLOOKUP(VLOOKUP(A910,tabWorldPop,3,FALSE),Base!$D$2:$E$8,2,FALSE)</f>
        <v>2</v>
      </c>
      <c r="D910" s="4" t="s">
        <v>13</v>
      </c>
      <c r="E910" s="4" t="s">
        <v>1936</v>
      </c>
      <c r="F910" s="4" t="s">
        <v>1937</v>
      </c>
      <c r="G910" s="4" t="s">
        <v>1938</v>
      </c>
      <c r="H910" s="4">
        <v>524696.0</v>
      </c>
      <c r="I910" s="5">
        <v>45674.0</v>
      </c>
      <c r="J910" s="6" t="str">
        <f>IF(OR(B910=2000, B910=2010, B910=2015),VLOOKUP(A910,tabWorldPop,IF(B910=2000,8,IF(B910=2010,7,6)),FALSE),"")</f>
        <v/>
      </c>
      <c r="K910" s="6" t="str">
        <f>IF(J910="","", VLOOKUP(A910,tabWorldPop,12,FALSE))</f>
        <v/>
      </c>
      <c r="L910" s="6" t="str">
        <f>IF(K910="","",VLOOKUP(A910,tabWorldPop,13,FALSE))</f>
        <v/>
      </c>
      <c r="M910" s="6" t="str">
        <f>IF(K910="","",VLOOKUP(A910,tabWorldPop,14,FALSE))</f>
        <v/>
      </c>
      <c r="N910" s="6" t="str">
        <f>IF(K910="","",VLOOKUP(A910,tabWorldPop,15,FALSE))</f>
        <v/>
      </c>
    </row>
    <row r="911">
      <c r="A911" s="3">
        <f>VLOOKUP(Life_expectancy.csv!A927,Base!$A$2:$B$235,2,FALSE)</f>
        <v>118</v>
      </c>
      <c r="B911" s="4">
        <v>2004.0</v>
      </c>
      <c r="C911" s="4">
        <f>VLOOKUP(VLOOKUP(A911,tabWorldPop,3,FALSE),Base!$D$2:$E$8,2,FALSE)</f>
        <v>2</v>
      </c>
      <c r="D911" s="4" t="s">
        <v>13</v>
      </c>
      <c r="E911" s="4" t="s">
        <v>1939</v>
      </c>
      <c r="F911" s="4" t="s">
        <v>977</v>
      </c>
      <c r="G911" s="4" t="s">
        <v>1940</v>
      </c>
      <c r="H911" s="4">
        <v>5228172.0</v>
      </c>
      <c r="I911" s="5">
        <v>45734.0</v>
      </c>
      <c r="J911" s="6" t="str">
        <f>IF(OR(B911=2000, B911=2010, B911=2015),VLOOKUP(A911,tabWorldPop,IF(B911=2000,8,IF(B911=2010,7,6)),FALSE),"")</f>
        <v/>
      </c>
      <c r="K911" s="6" t="str">
        <f>IF(J911="","", VLOOKUP(A911,tabWorldPop,12,FALSE))</f>
        <v/>
      </c>
      <c r="L911" s="6" t="str">
        <f>IF(K911="","",VLOOKUP(A911,tabWorldPop,13,FALSE))</f>
        <v/>
      </c>
      <c r="M911" s="6" t="str">
        <f>IF(K911="","",VLOOKUP(A911,tabWorldPop,14,FALSE))</f>
        <v/>
      </c>
      <c r="N911" s="6" t="str">
        <f>IF(K911="","",VLOOKUP(A911,tabWorldPop,15,FALSE))</f>
        <v/>
      </c>
    </row>
    <row r="912">
      <c r="A912" s="3">
        <f>VLOOKUP(Life_expectancy.csv!A928,Base!$A$2:$B$235,2,FALSE)</f>
        <v>118</v>
      </c>
      <c r="B912" s="4">
        <v>2003.0</v>
      </c>
      <c r="C912" s="4">
        <f>VLOOKUP(VLOOKUP(A912,tabWorldPop,3,FALSE),Base!$D$2:$E$8,2,FALSE)</f>
        <v>2</v>
      </c>
      <c r="D912" s="4" t="s">
        <v>13</v>
      </c>
      <c r="E912" s="4" t="s">
        <v>1941</v>
      </c>
      <c r="F912" s="4" t="s">
        <v>1942</v>
      </c>
      <c r="G912" s="4" t="s">
        <v>1943</v>
      </c>
      <c r="H912" s="4">
        <v>521314.0</v>
      </c>
      <c r="I912" s="5">
        <v>45675.0</v>
      </c>
      <c r="J912" s="6" t="str">
        <f>IF(OR(B912=2000, B912=2010, B912=2015),VLOOKUP(A912,tabWorldPop,IF(B912=2000,8,IF(B912=2010,7,6)),FALSE),"")</f>
        <v/>
      </c>
      <c r="K912" s="6" t="str">
        <f>IF(J912="","", VLOOKUP(A912,tabWorldPop,12,FALSE))</f>
        <v/>
      </c>
      <c r="L912" s="6" t="str">
        <f>IF(K912="","",VLOOKUP(A912,tabWorldPop,13,FALSE))</f>
        <v/>
      </c>
      <c r="M912" s="6" t="str">
        <f>IF(K912="","",VLOOKUP(A912,tabWorldPop,14,FALSE))</f>
        <v/>
      </c>
      <c r="N912" s="6" t="str">
        <f>IF(K912="","",VLOOKUP(A912,tabWorldPop,15,FALSE))</f>
        <v/>
      </c>
    </row>
    <row r="913">
      <c r="A913" s="3">
        <f>VLOOKUP(Life_expectancy.csv!A929,Base!$A$2:$B$235,2,FALSE)</f>
        <v>118</v>
      </c>
      <c r="B913" s="4">
        <v>2002.0</v>
      </c>
      <c r="C913" s="4">
        <f>VLOOKUP(VLOOKUP(A913,tabWorldPop,3,FALSE),Base!$D$2:$E$8,2,FALSE)</f>
        <v>2</v>
      </c>
      <c r="D913" s="4" t="s">
        <v>13</v>
      </c>
      <c r="E913" s="4" t="s">
        <v>1944</v>
      </c>
      <c r="F913" s="4" t="s">
        <v>1945</v>
      </c>
      <c r="G913" s="4" t="s">
        <v>1946</v>
      </c>
      <c r="H913" s="4">
        <v>52598.0</v>
      </c>
      <c r="I913" s="4">
        <v>18.0</v>
      </c>
      <c r="J913" s="6" t="str">
        <f>IF(OR(B913=2000, B913=2010, B913=2015),VLOOKUP(A913,tabWorldPop,IF(B913=2000,8,IF(B913=2010,7,6)),FALSE),"")</f>
        <v/>
      </c>
      <c r="K913" s="6" t="str">
        <f>IF(J913="","", VLOOKUP(A913,tabWorldPop,12,FALSE))</f>
        <v/>
      </c>
      <c r="L913" s="6" t="str">
        <f>IF(K913="","",VLOOKUP(A913,tabWorldPop,13,FALSE))</f>
        <v/>
      </c>
      <c r="M913" s="6" t="str">
        <f>IF(K913="","",VLOOKUP(A913,tabWorldPop,14,FALSE))</f>
        <v/>
      </c>
      <c r="N913" s="6" t="str">
        <f>IF(K913="","",VLOOKUP(A913,tabWorldPop,15,FALSE))</f>
        <v/>
      </c>
    </row>
    <row r="914">
      <c r="A914" s="3">
        <f>VLOOKUP(Life_expectancy.csv!A930,Base!$A$2:$B$235,2,FALSE)</f>
        <v>118</v>
      </c>
      <c r="B914" s="4">
        <v>2001.0</v>
      </c>
      <c r="C914" s="4">
        <f>VLOOKUP(VLOOKUP(A914,tabWorldPop,3,FALSE),Base!$D$2:$E$8,2,FALSE)</f>
        <v>2</v>
      </c>
      <c r="D914" s="4" t="s">
        <v>13</v>
      </c>
      <c r="E914" s="4" t="s">
        <v>1947</v>
      </c>
      <c r="F914" s="4" t="s">
        <v>41</v>
      </c>
      <c r="G914" s="4" t="s">
        <v>1948</v>
      </c>
      <c r="H914" s="4">
        <v>51888.0</v>
      </c>
      <c r="I914" s="5">
        <v>45855.0</v>
      </c>
      <c r="J914" s="6" t="str">
        <f>IF(OR(B914=2000, B914=2010, B914=2015),VLOOKUP(A914,tabWorldPop,IF(B914=2000,8,IF(B914=2010,7,6)),FALSE),"")</f>
        <v/>
      </c>
      <c r="K914" s="6" t="str">
        <f>IF(J914="","", VLOOKUP(A914,tabWorldPop,12,FALSE))</f>
        <v/>
      </c>
      <c r="L914" s="6" t="str">
        <f>IF(K914="","",VLOOKUP(A914,tabWorldPop,13,FALSE))</f>
        <v/>
      </c>
      <c r="M914" s="6" t="str">
        <f>IF(K914="","",VLOOKUP(A914,tabWorldPop,14,FALSE))</f>
        <v/>
      </c>
      <c r="N914" s="6" t="str">
        <f>IF(K914="","",VLOOKUP(A914,tabWorldPop,15,FALSE))</f>
        <v/>
      </c>
    </row>
    <row r="915">
      <c r="A915" s="3">
        <f>VLOOKUP(Life_expectancy.csv!A931,Base!$A$2:$B$235,2,FALSE)</f>
        <v>118</v>
      </c>
      <c r="B915" s="4">
        <v>2000.0</v>
      </c>
      <c r="C915" s="4">
        <f>VLOOKUP(VLOOKUP(A915,tabWorldPop,3,FALSE),Base!$D$2:$E$8,2,FALSE)</f>
        <v>2</v>
      </c>
      <c r="D915" s="4" t="s">
        <v>13</v>
      </c>
      <c r="E915" s="4" t="s">
        <v>1949</v>
      </c>
      <c r="F915" s="4" t="s">
        <v>1950</v>
      </c>
      <c r="G915" s="4" t="s">
        <v>1951</v>
      </c>
      <c r="H915" s="4">
        <v>517629.0</v>
      </c>
      <c r="I915" s="5">
        <v>45733.0</v>
      </c>
      <c r="J915" s="6">
        <f>IF(OR(B915=2000, B915=2010, B915=2015),VLOOKUP(A915,tabWorldPop,IF(B915=2000,8,IF(B915=2010,7,6)),FALSE),"")</f>
        <v>5176209</v>
      </c>
      <c r="K915" s="6">
        <f>IF(J915="","", VLOOKUP(A915,tabWorldPop,12,FALSE))</f>
        <v>338424</v>
      </c>
      <c r="L915" s="6" t="str">
        <f>IF(K915="","",VLOOKUP(A915,tabWorldPop,13,FALSE))</f>
        <v>16.3722</v>
      </c>
      <c r="M915" s="7">
        <f>IF(K915="","",VLOOKUP(A915,tabWorldPop,14,FALSE))</f>
        <v>39814</v>
      </c>
      <c r="N915" s="6" t="str">
        <f>IF(K915="","",VLOOKUP(A915,tabWorldPop,15,FALSE))</f>
        <v>0.07</v>
      </c>
    </row>
    <row r="916">
      <c r="A916" s="3">
        <f>VLOOKUP(Life_expectancy.csv!A932,Base!$A$2:$B$235,2,FALSE)</f>
        <v>23</v>
      </c>
      <c r="B916" s="4">
        <v>2015.0</v>
      </c>
      <c r="C916" s="4">
        <f>VLOOKUP(VLOOKUP(A916,tabWorldPop,3,FALSE),Base!$D$2:$E$8,2,FALSE)</f>
        <v>2</v>
      </c>
      <c r="D916" s="4" t="s">
        <v>13</v>
      </c>
      <c r="E916" s="4">
        <v>0.0</v>
      </c>
      <c r="F916" s="10"/>
      <c r="G916" s="4" t="s">
        <v>1952</v>
      </c>
      <c r="H916" s="4">
        <v>6662468.0</v>
      </c>
      <c r="I916" s="5">
        <v>45732.0</v>
      </c>
      <c r="J916" s="6">
        <f>IF(OR(B916=2000, B916=2010, B916=2015),VLOOKUP(A916,tabWorldPop,IF(B916=2000,8,IF(B916=2010,7,6)),FALSE),"")</f>
        <v>63809769</v>
      </c>
      <c r="K916" s="6">
        <f>IF(J916="","", VLOOKUP(A916,tabWorldPop,12,FALSE))</f>
        <v>551695</v>
      </c>
      <c r="L916" s="6" t="str">
        <f>IF(K916="","",VLOOKUP(A916,tabWorldPop,13,FALSE))</f>
        <v>117.1419</v>
      </c>
      <c r="M916" s="7">
        <f>IF(K916="","",VLOOKUP(A916,tabWorldPop,14,FALSE))</f>
        <v>42005</v>
      </c>
      <c r="N916" s="6" t="str">
        <f>IF(K916="","",VLOOKUP(A916,tabWorldPop,15,FALSE))</f>
        <v>0.81</v>
      </c>
    </row>
    <row r="917">
      <c r="A917" s="3">
        <f>VLOOKUP(Life_expectancy.csv!A933,Base!$A$2:$B$235,2,FALSE)</f>
        <v>23</v>
      </c>
      <c r="B917" s="4">
        <v>2014.0</v>
      </c>
      <c r="C917" s="4">
        <f>VLOOKUP(VLOOKUP(A917,tabWorldPop,3,FALSE),Base!$D$2:$E$8,2,FALSE)</f>
        <v>2</v>
      </c>
      <c r="D917" s="4" t="s">
        <v>13</v>
      </c>
      <c r="E917" s="4" t="s">
        <v>1953</v>
      </c>
      <c r="F917" s="4" t="s">
        <v>1954</v>
      </c>
      <c r="G917" s="4" t="s">
        <v>1955</v>
      </c>
      <c r="H917" s="4">
        <v>6.6331957E7</v>
      </c>
      <c r="I917" s="5">
        <v>45704.0</v>
      </c>
      <c r="J917" s="6" t="str">
        <f>IF(OR(B917=2000, B917=2010, B917=2015),VLOOKUP(A917,tabWorldPop,IF(B917=2000,8,IF(B917=2010,7,6)),FALSE),"")</f>
        <v/>
      </c>
      <c r="K917" s="6" t="str">
        <f>IF(J917="","", VLOOKUP(A917,tabWorldPop,12,FALSE))</f>
        <v/>
      </c>
      <c r="L917" s="6" t="str">
        <f>IF(K917="","",VLOOKUP(A917,tabWorldPop,13,FALSE))</f>
        <v/>
      </c>
      <c r="M917" s="6" t="str">
        <f>IF(K917="","",VLOOKUP(A917,tabWorldPop,14,FALSE))</f>
        <v/>
      </c>
      <c r="N917" s="6" t="str">
        <f>IF(K917="","",VLOOKUP(A917,tabWorldPop,15,FALSE))</f>
        <v/>
      </c>
    </row>
    <row r="918">
      <c r="A918" s="3">
        <f>VLOOKUP(Life_expectancy.csv!A934,Base!$A$2:$B$235,2,FALSE)</f>
        <v>23</v>
      </c>
      <c r="B918" s="4">
        <v>2013.0</v>
      </c>
      <c r="C918" s="4">
        <f>VLOOKUP(VLOOKUP(A918,tabWorldPop,3,FALSE),Base!$D$2:$E$8,2,FALSE)</f>
        <v>2</v>
      </c>
      <c r="D918" s="4" t="s">
        <v>13</v>
      </c>
      <c r="E918" s="4" t="s">
        <v>1956</v>
      </c>
      <c r="F918" s="4" t="s">
        <v>1957</v>
      </c>
      <c r="G918" s="4" t="s">
        <v>1958</v>
      </c>
      <c r="H918" s="4">
        <v>6599857.0</v>
      </c>
      <c r="I918" s="5">
        <v>45704.0</v>
      </c>
      <c r="J918" s="6" t="str">
        <f>IF(OR(B918=2000, B918=2010, B918=2015),VLOOKUP(A918,tabWorldPop,IF(B918=2000,8,IF(B918=2010,7,6)),FALSE),"")</f>
        <v/>
      </c>
      <c r="K918" s="6" t="str">
        <f>IF(J918="","", VLOOKUP(A918,tabWorldPop,12,FALSE))</f>
        <v/>
      </c>
      <c r="L918" s="6" t="str">
        <f>IF(K918="","",VLOOKUP(A918,tabWorldPop,13,FALSE))</f>
        <v/>
      </c>
      <c r="M918" s="6" t="str">
        <f>IF(K918="","",VLOOKUP(A918,tabWorldPop,14,FALSE))</f>
        <v/>
      </c>
      <c r="N918" s="6" t="str">
        <f>IF(K918="","",VLOOKUP(A918,tabWorldPop,15,FALSE))</f>
        <v/>
      </c>
    </row>
    <row r="919">
      <c r="A919" s="3">
        <f>VLOOKUP(Life_expectancy.csv!A935,Base!$A$2:$B$235,2,FALSE)</f>
        <v>23</v>
      </c>
      <c r="B919" s="4">
        <v>2012.0</v>
      </c>
      <c r="C919" s="4">
        <f>VLOOKUP(VLOOKUP(A919,tabWorldPop,3,FALSE),Base!$D$2:$E$8,2,FALSE)</f>
        <v>2</v>
      </c>
      <c r="D919" s="4" t="s">
        <v>13</v>
      </c>
      <c r="E919" s="4" t="s">
        <v>1959</v>
      </c>
      <c r="F919" s="4" t="s">
        <v>1960</v>
      </c>
      <c r="G919" s="4" t="s">
        <v>1961</v>
      </c>
      <c r="H919" s="4">
        <v>6565979.0</v>
      </c>
      <c r="I919" s="5">
        <v>45673.0</v>
      </c>
      <c r="J919" s="6" t="str">
        <f>IF(OR(B919=2000, B919=2010, B919=2015),VLOOKUP(A919,tabWorldPop,IF(B919=2000,8,IF(B919=2010,7,6)),FALSE),"")</f>
        <v/>
      </c>
      <c r="K919" s="6" t="str">
        <f>IF(J919="","", VLOOKUP(A919,tabWorldPop,12,FALSE))</f>
        <v/>
      </c>
      <c r="L919" s="6" t="str">
        <f>IF(K919="","",VLOOKUP(A919,tabWorldPop,13,FALSE))</f>
        <v/>
      </c>
      <c r="M919" s="6" t="str">
        <f>IF(K919="","",VLOOKUP(A919,tabWorldPop,14,FALSE))</f>
        <v/>
      </c>
      <c r="N919" s="6" t="str">
        <f>IF(K919="","",VLOOKUP(A919,tabWorldPop,15,FALSE))</f>
        <v/>
      </c>
    </row>
    <row r="920">
      <c r="A920" s="3">
        <f>VLOOKUP(Life_expectancy.csv!A936,Base!$A$2:$B$235,2,FALSE)</f>
        <v>23</v>
      </c>
      <c r="B920" s="4">
        <v>2011.0</v>
      </c>
      <c r="C920" s="4">
        <f>VLOOKUP(VLOOKUP(A920,tabWorldPop,3,FALSE),Base!$D$2:$E$8,2,FALSE)</f>
        <v>2</v>
      </c>
      <c r="D920" s="4" t="s">
        <v>13</v>
      </c>
      <c r="E920" s="4" t="s">
        <v>1962</v>
      </c>
      <c r="F920" s="4" t="s">
        <v>1963</v>
      </c>
      <c r="G920" s="4" t="s">
        <v>1964</v>
      </c>
      <c r="H920" s="4">
        <v>6.5342776E7</v>
      </c>
      <c r="I920" s="5">
        <v>45673.0</v>
      </c>
      <c r="J920" s="6" t="str">
        <f>IF(OR(B920=2000, B920=2010, B920=2015),VLOOKUP(A920,tabWorldPop,IF(B920=2000,8,IF(B920=2010,7,6)),FALSE),"")</f>
        <v/>
      </c>
      <c r="K920" s="6" t="str">
        <f>IF(J920="","", VLOOKUP(A920,tabWorldPop,12,FALSE))</f>
        <v/>
      </c>
      <c r="L920" s="6" t="str">
        <f>IF(K920="","",VLOOKUP(A920,tabWorldPop,13,FALSE))</f>
        <v/>
      </c>
      <c r="M920" s="6" t="str">
        <f>IF(K920="","",VLOOKUP(A920,tabWorldPop,14,FALSE))</f>
        <v/>
      </c>
      <c r="N920" s="6" t="str">
        <f>IF(K920="","",VLOOKUP(A920,tabWorldPop,15,FALSE))</f>
        <v/>
      </c>
    </row>
    <row r="921">
      <c r="A921" s="3">
        <f>VLOOKUP(Life_expectancy.csv!A937,Base!$A$2:$B$235,2,FALSE)</f>
        <v>23</v>
      </c>
      <c r="B921" s="4">
        <v>2010.0</v>
      </c>
      <c r="C921" s="4">
        <f>VLOOKUP(VLOOKUP(A921,tabWorldPop,3,FALSE),Base!$D$2:$E$8,2,FALSE)</f>
        <v>2</v>
      </c>
      <c r="D921" s="4" t="s">
        <v>13</v>
      </c>
      <c r="E921" s="4" t="s">
        <v>1965</v>
      </c>
      <c r="F921" s="5">
        <v>45699.0</v>
      </c>
      <c r="G921" s="4" t="s">
        <v>1966</v>
      </c>
      <c r="H921" s="4">
        <v>6527512.0</v>
      </c>
      <c r="I921" s="4">
        <v>16.0</v>
      </c>
      <c r="J921" s="6">
        <f>IF(OR(B921=2000, B921=2010, B921=2015),VLOOKUP(A921,tabWorldPop,IF(B921=2000,8,IF(B921=2010,7,6)),FALSE),"")</f>
        <v>62444567</v>
      </c>
      <c r="K921" s="6">
        <f>IF(J921="","", VLOOKUP(A921,tabWorldPop,12,FALSE))</f>
        <v>551695</v>
      </c>
      <c r="L921" s="6" t="str">
        <f>IF(K921="","",VLOOKUP(A921,tabWorldPop,13,FALSE))</f>
        <v>117.1419</v>
      </c>
      <c r="M921" s="7">
        <f>IF(K921="","",VLOOKUP(A921,tabWorldPop,14,FALSE))</f>
        <v>42005</v>
      </c>
      <c r="N921" s="6" t="str">
        <f>IF(K921="","",VLOOKUP(A921,tabWorldPop,15,FALSE))</f>
        <v>0.81</v>
      </c>
    </row>
    <row r="922">
      <c r="A922" s="3">
        <f>VLOOKUP(Life_expectancy.csv!A938,Base!$A$2:$B$235,2,FALSE)</f>
        <v>23</v>
      </c>
      <c r="B922" s="4">
        <v>2009.0</v>
      </c>
      <c r="C922" s="4">
        <f>VLOOKUP(VLOOKUP(A922,tabWorldPop,3,FALSE),Base!$D$2:$E$8,2,FALSE)</f>
        <v>2</v>
      </c>
      <c r="D922" s="4" t="s">
        <v>13</v>
      </c>
      <c r="E922" s="4" t="s">
        <v>1967</v>
      </c>
      <c r="F922" s="4" t="s">
        <v>1968</v>
      </c>
      <c r="G922" s="4" t="s">
        <v>1969</v>
      </c>
      <c r="H922" s="4">
        <v>647744.0</v>
      </c>
      <c r="I922" s="4">
        <v>16.0</v>
      </c>
      <c r="J922" s="6" t="str">
        <f>IF(OR(B922=2000, B922=2010, B922=2015),VLOOKUP(A922,tabWorldPop,IF(B922=2000,8,IF(B922=2010,7,6)),FALSE),"")</f>
        <v/>
      </c>
      <c r="K922" s="6" t="str">
        <f>IF(J922="","", VLOOKUP(A922,tabWorldPop,12,FALSE))</f>
        <v/>
      </c>
      <c r="L922" s="6" t="str">
        <f>IF(K922="","",VLOOKUP(A922,tabWorldPop,13,FALSE))</f>
        <v/>
      </c>
      <c r="M922" s="6" t="str">
        <f>IF(K922="","",VLOOKUP(A922,tabWorldPop,14,FALSE))</f>
        <v/>
      </c>
      <c r="N922" s="6" t="str">
        <f>IF(K922="","",VLOOKUP(A922,tabWorldPop,15,FALSE))</f>
        <v/>
      </c>
    </row>
    <row r="923">
      <c r="A923" s="3">
        <f>VLOOKUP(Life_expectancy.csv!A939,Base!$A$2:$B$235,2,FALSE)</f>
        <v>23</v>
      </c>
      <c r="B923" s="4">
        <v>2008.0</v>
      </c>
      <c r="C923" s="4">
        <f>VLOOKUP(VLOOKUP(A923,tabWorldPop,3,FALSE),Base!$D$2:$E$8,2,FALSE)</f>
        <v>2</v>
      </c>
      <c r="D923" s="4" t="s">
        <v>13</v>
      </c>
      <c r="E923" s="4" t="s">
        <v>1970</v>
      </c>
      <c r="F923" s="4" t="s">
        <v>610</v>
      </c>
      <c r="G923" s="4" t="s">
        <v>1971</v>
      </c>
      <c r="H923" s="4">
        <v>6437499.0</v>
      </c>
      <c r="I923" s="5">
        <v>45673.0</v>
      </c>
      <c r="J923" s="6" t="str">
        <f>IF(OR(B923=2000, B923=2010, B923=2015),VLOOKUP(A923,tabWorldPop,IF(B923=2000,8,IF(B923=2010,7,6)),FALSE),"")</f>
        <v/>
      </c>
      <c r="K923" s="6" t="str">
        <f>IF(J923="","", VLOOKUP(A923,tabWorldPop,12,FALSE))</f>
        <v/>
      </c>
      <c r="L923" s="6" t="str">
        <f>IF(K923="","",VLOOKUP(A923,tabWorldPop,13,FALSE))</f>
        <v/>
      </c>
      <c r="M923" s="6" t="str">
        <f>IF(K923="","",VLOOKUP(A923,tabWorldPop,14,FALSE))</f>
        <v/>
      </c>
      <c r="N923" s="6" t="str">
        <f>IF(K923="","",VLOOKUP(A923,tabWorldPop,15,FALSE))</f>
        <v/>
      </c>
    </row>
    <row r="924">
      <c r="A924" s="3">
        <f>VLOOKUP(Life_expectancy.csv!A940,Base!$A$2:$B$235,2,FALSE)</f>
        <v>23</v>
      </c>
      <c r="B924" s="4">
        <v>2007.0</v>
      </c>
      <c r="C924" s="4">
        <f>VLOOKUP(VLOOKUP(A924,tabWorldPop,3,FALSE),Base!$D$2:$E$8,2,FALSE)</f>
        <v>2</v>
      </c>
      <c r="D924" s="4" t="s">
        <v>13</v>
      </c>
      <c r="E924" s="4" t="s">
        <v>1972</v>
      </c>
      <c r="F924" s="4" t="s">
        <v>1121</v>
      </c>
      <c r="G924" s="4" t="s">
        <v>1973</v>
      </c>
      <c r="H924" s="4">
        <v>6416229.0</v>
      </c>
      <c r="I924" s="5">
        <v>45673.0</v>
      </c>
      <c r="J924" s="6" t="str">
        <f>IF(OR(B924=2000, B924=2010, B924=2015),VLOOKUP(A924,tabWorldPop,IF(B924=2000,8,IF(B924=2010,7,6)),FALSE),"")</f>
        <v/>
      </c>
      <c r="K924" s="6" t="str">
        <f>IF(J924="","", VLOOKUP(A924,tabWorldPop,12,FALSE))</f>
        <v/>
      </c>
      <c r="L924" s="6" t="str">
        <f>IF(K924="","",VLOOKUP(A924,tabWorldPop,13,FALSE))</f>
        <v/>
      </c>
      <c r="M924" s="6" t="str">
        <f>IF(K924="","",VLOOKUP(A924,tabWorldPop,14,FALSE))</f>
        <v/>
      </c>
      <c r="N924" s="6" t="str">
        <f>IF(K924="","",VLOOKUP(A924,tabWorldPop,15,FALSE))</f>
        <v/>
      </c>
    </row>
    <row r="925">
      <c r="A925" s="3">
        <f>VLOOKUP(Life_expectancy.csv!A941,Base!$A$2:$B$235,2,FALSE)</f>
        <v>23</v>
      </c>
      <c r="B925" s="4">
        <v>2006.0</v>
      </c>
      <c r="C925" s="4">
        <f>VLOOKUP(VLOOKUP(A925,tabWorldPop,3,FALSE),Base!$D$2:$E$8,2,FALSE)</f>
        <v>2</v>
      </c>
      <c r="D925" s="4" t="s">
        <v>13</v>
      </c>
      <c r="E925" s="4" t="s">
        <v>1974</v>
      </c>
      <c r="F925" s="4" t="s">
        <v>380</v>
      </c>
      <c r="G925" s="4" t="s">
        <v>1975</v>
      </c>
      <c r="H925" s="4">
        <v>6.3621376E7</v>
      </c>
      <c r="I925" s="5">
        <v>45673.0</v>
      </c>
      <c r="J925" s="6" t="str">
        <f>IF(OR(B925=2000, B925=2010, B925=2015),VLOOKUP(A925,tabWorldPop,IF(B925=2000,8,IF(B925=2010,7,6)),FALSE),"")</f>
        <v/>
      </c>
      <c r="K925" s="6" t="str">
        <f>IF(J925="","", VLOOKUP(A925,tabWorldPop,12,FALSE))</f>
        <v/>
      </c>
      <c r="L925" s="6" t="str">
        <f>IF(K925="","",VLOOKUP(A925,tabWorldPop,13,FALSE))</f>
        <v/>
      </c>
      <c r="M925" s="6" t="str">
        <f>IF(K925="","",VLOOKUP(A925,tabWorldPop,14,FALSE))</f>
        <v/>
      </c>
      <c r="N925" s="6" t="str">
        <f>IF(K925="","",VLOOKUP(A925,tabWorldPop,15,FALSE))</f>
        <v/>
      </c>
    </row>
    <row r="926">
      <c r="A926" s="3">
        <f>VLOOKUP(Life_expectancy.csv!A942,Base!$A$2:$B$235,2,FALSE)</f>
        <v>23</v>
      </c>
      <c r="B926" s="4">
        <v>2005.0</v>
      </c>
      <c r="C926" s="4">
        <f>VLOOKUP(VLOOKUP(A926,tabWorldPop,3,FALSE),Base!$D$2:$E$8,2,FALSE)</f>
        <v>2</v>
      </c>
      <c r="D926" s="4" t="s">
        <v>13</v>
      </c>
      <c r="E926" s="4" t="s">
        <v>1976</v>
      </c>
      <c r="F926" s="5">
        <v>45809.0</v>
      </c>
      <c r="G926" s="4" t="s">
        <v>1977</v>
      </c>
      <c r="H926" s="4">
        <v>6.3179356E7</v>
      </c>
      <c r="I926" s="5">
        <v>45792.0</v>
      </c>
      <c r="J926" s="6" t="str">
        <f>IF(OR(B926=2000, B926=2010, B926=2015),VLOOKUP(A926,tabWorldPop,IF(B926=2000,8,IF(B926=2010,7,6)),FALSE),"")</f>
        <v/>
      </c>
      <c r="K926" s="6" t="str">
        <f>IF(J926="","", VLOOKUP(A926,tabWorldPop,12,FALSE))</f>
        <v/>
      </c>
      <c r="L926" s="6" t="str">
        <f>IF(K926="","",VLOOKUP(A926,tabWorldPop,13,FALSE))</f>
        <v/>
      </c>
      <c r="M926" s="6" t="str">
        <f>IF(K926="","",VLOOKUP(A926,tabWorldPop,14,FALSE))</f>
        <v/>
      </c>
      <c r="N926" s="6" t="str">
        <f>IF(K926="","",VLOOKUP(A926,tabWorldPop,15,FALSE))</f>
        <v/>
      </c>
    </row>
    <row r="927">
      <c r="A927" s="3">
        <f>VLOOKUP(Life_expectancy.csv!A943,Base!$A$2:$B$235,2,FALSE)</f>
        <v>23</v>
      </c>
      <c r="B927" s="4">
        <v>2004.0</v>
      </c>
      <c r="C927" s="4">
        <f>VLOOKUP(VLOOKUP(A927,tabWorldPop,3,FALSE),Base!$D$2:$E$8,2,FALSE)</f>
        <v>2</v>
      </c>
      <c r="D927" s="4" t="s">
        <v>13</v>
      </c>
      <c r="E927" s="4" t="s">
        <v>1978</v>
      </c>
      <c r="F927" s="4" t="s">
        <v>380</v>
      </c>
      <c r="G927" s="4" t="s">
        <v>1979</v>
      </c>
      <c r="H927" s="4">
        <v>6274897.0</v>
      </c>
      <c r="I927" s="5">
        <v>45792.0</v>
      </c>
      <c r="J927" s="6" t="str">
        <f>IF(OR(B927=2000, B927=2010, B927=2015),VLOOKUP(A927,tabWorldPop,IF(B927=2000,8,IF(B927=2010,7,6)),FALSE),"")</f>
        <v/>
      </c>
      <c r="K927" s="6" t="str">
        <f>IF(J927="","", VLOOKUP(A927,tabWorldPop,12,FALSE))</f>
        <v/>
      </c>
      <c r="L927" s="6" t="str">
        <f>IF(K927="","",VLOOKUP(A927,tabWorldPop,13,FALSE))</f>
        <v/>
      </c>
      <c r="M927" s="6" t="str">
        <f>IF(K927="","",VLOOKUP(A927,tabWorldPop,14,FALSE))</f>
        <v/>
      </c>
      <c r="N927" s="6" t="str">
        <f>IF(K927="","",VLOOKUP(A927,tabWorldPop,15,FALSE))</f>
        <v/>
      </c>
    </row>
    <row r="928">
      <c r="A928" s="3">
        <f>VLOOKUP(Life_expectancy.csv!A944,Base!$A$2:$B$235,2,FALSE)</f>
        <v>23</v>
      </c>
      <c r="B928" s="4">
        <v>2003.0</v>
      </c>
      <c r="C928" s="4">
        <f>VLOOKUP(VLOOKUP(A928,tabWorldPop,3,FALSE),Base!$D$2:$E$8,2,FALSE)</f>
        <v>2</v>
      </c>
      <c r="D928" s="4" t="s">
        <v>13</v>
      </c>
      <c r="E928" s="4" t="s">
        <v>1980</v>
      </c>
      <c r="F928" s="4" t="s">
        <v>1981</v>
      </c>
      <c r="G928" s="4" t="s">
        <v>1982</v>
      </c>
      <c r="H928" s="4">
        <v>6.2244884E7</v>
      </c>
      <c r="I928" s="5">
        <v>45762.0</v>
      </c>
      <c r="J928" s="6" t="str">
        <f>IF(OR(B928=2000, B928=2010, B928=2015),VLOOKUP(A928,tabWorldPop,IF(B928=2000,8,IF(B928=2010,7,6)),FALSE),"")</f>
        <v/>
      </c>
      <c r="K928" s="6" t="str">
        <f>IF(J928="","", VLOOKUP(A928,tabWorldPop,12,FALSE))</f>
        <v/>
      </c>
      <c r="L928" s="6" t="str">
        <f>IF(K928="","",VLOOKUP(A928,tabWorldPop,13,FALSE))</f>
        <v/>
      </c>
      <c r="M928" s="6" t="str">
        <f>IF(K928="","",VLOOKUP(A928,tabWorldPop,14,FALSE))</f>
        <v/>
      </c>
      <c r="N928" s="6" t="str">
        <f>IF(K928="","",VLOOKUP(A928,tabWorldPop,15,FALSE))</f>
        <v/>
      </c>
    </row>
    <row r="929">
      <c r="A929" s="3">
        <f>VLOOKUP(Life_expectancy.csv!A945,Base!$A$2:$B$235,2,FALSE)</f>
        <v>23</v>
      </c>
      <c r="B929" s="4">
        <v>2002.0</v>
      </c>
      <c r="C929" s="4">
        <f>VLOOKUP(VLOOKUP(A929,tabWorldPop,3,FALSE),Base!$D$2:$E$8,2,FALSE)</f>
        <v>2</v>
      </c>
      <c r="D929" s="4" t="s">
        <v>13</v>
      </c>
      <c r="E929" s="4" t="s">
        <v>1983</v>
      </c>
      <c r="F929" s="4" t="s">
        <v>1984</v>
      </c>
      <c r="G929" s="4" t="s">
        <v>1985</v>
      </c>
      <c r="H929" s="4">
        <v>6185267.0</v>
      </c>
      <c r="I929" s="5">
        <v>45792.0</v>
      </c>
      <c r="J929" s="6" t="str">
        <f>IF(OR(B929=2000, B929=2010, B929=2015),VLOOKUP(A929,tabWorldPop,IF(B929=2000,8,IF(B929=2010,7,6)),FALSE),"")</f>
        <v/>
      </c>
      <c r="K929" s="6" t="str">
        <f>IF(J929="","", VLOOKUP(A929,tabWorldPop,12,FALSE))</f>
        <v/>
      </c>
      <c r="L929" s="6" t="str">
        <f>IF(K929="","",VLOOKUP(A929,tabWorldPop,13,FALSE))</f>
        <v/>
      </c>
      <c r="M929" s="6" t="str">
        <f>IF(K929="","",VLOOKUP(A929,tabWorldPop,14,FALSE))</f>
        <v/>
      </c>
      <c r="N929" s="6" t="str">
        <f>IF(K929="","",VLOOKUP(A929,tabWorldPop,15,FALSE))</f>
        <v/>
      </c>
    </row>
    <row r="930">
      <c r="A930" s="3">
        <f>VLOOKUP(Life_expectancy.csv!A946,Base!$A$2:$B$235,2,FALSE)</f>
        <v>23</v>
      </c>
      <c r="B930" s="4">
        <v>2001.0</v>
      </c>
      <c r="C930" s="4">
        <f>VLOOKUP(VLOOKUP(A930,tabWorldPop,3,FALSE),Base!$D$2:$E$8,2,FALSE)</f>
        <v>2</v>
      </c>
      <c r="D930" s="4" t="s">
        <v>13</v>
      </c>
      <c r="E930" s="4" t="s">
        <v>1986</v>
      </c>
      <c r="F930" s="4" t="s">
        <v>1987</v>
      </c>
      <c r="G930" s="4" t="s">
        <v>1988</v>
      </c>
      <c r="H930" s="4">
        <v>6.1357431E7</v>
      </c>
      <c r="I930" s="5">
        <v>45823.0</v>
      </c>
      <c r="J930" s="6" t="str">
        <f>IF(OR(B930=2000, B930=2010, B930=2015),VLOOKUP(A930,tabWorldPop,IF(B930=2000,8,IF(B930=2010,7,6)),FALSE),"")</f>
        <v/>
      </c>
      <c r="K930" s="6" t="str">
        <f>IF(J930="","", VLOOKUP(A930,tabWorldPop,12,FALSE))</f>
        <v/>
      </c>
      <c r="L930" s="6" t="str">
        <f>IF(K930="","",VLOOKUP(A930,tabWorldPop,13,FALSE))</f>
        <v/>
      </c>
      <c r="M930" s="6" t="str">
        <f>IF(K930="","",VLOOKUP(A930,tabWorldPop,14,FALSE))</f>
        <v/>
      </c>
      <c r="N930" s="6" t="str">
        <f>IF(K930="","",VLOOKUP(A930,tabWorldPop,15,FALSE))</f>
        <v/>
      </c>
    </row>
    <row r="931">
      <c r="A931" s="3">
        <f>VLOOKUP(Life_expectancy.csv!A947,Base!$A$2:$B$235,2,FALSE)</f>
        <v>23</v>
      </c>
      <c r="B931" s="4">
        <v>2000.0</v>
      </c>
      <c r="C931" s="4">
        <f>VLOOKUP(VLOOKUP(A931,tabWorldPop,3,FALSE),Base!$D$2:$E$8,2,FALSE)</f>
        <v>2</v>
      </c>
      <c r="D931" s="4" t="s">
        <v>13</v>
      </c>
      <c r="E931" s="4" t="s">
        <v>1989</v>
      </c>
      <c r="F931" s="4" t="s">
        <v>1581</v>
      </c>
      <c r="G931" s="4" t="s">
        <v>1990</v>
      </c>
      <c r="H931" s="4">
        <v>6912498.0</v>
      </c>
      <c r="I931" s="5">
        <v>45853.0</v>
      </c>
      <c r="J931" s="6">
        <f>IF(OR(B931=2000, B931=2010, B931=2015),VLOOKUP(A931,tabWorldPop,IF(B931=2000,8,IF(B931=2010,7,6)),FALSE),"")</f>
        <v>58665453</v>
      </c>
      <c r="K931" s="6">
        <f>IF(J931="","", VLOOKUP(A931,tabWorldPop,12,FALSE))</f>
        <v>551695</v>
      </c>
      <c r="L931" s="6" t="str">
        <f>IF(K931="","",VLOOKUP(A931,tabWorldPop,13,FALSE))</f>
        <v>117.1419</v>
      </c>
      <c r="M931" s="7">
        <f>IF(K931="","",VLOOKUP(A931,tabWorldPop,14,FALSE))</f>
        <v>42005</v>
      </c>
      <c r="N931" s="6" t="str">
        <f>IF(K931="","",VLOOKUP(A931,tabWorldPop,15,FALSE))</f>
        <v>0.81</v>
      </c>
    </row>
    <row r="932">
      <c r="A932" s="3">
        <f>VLOOKUP(Life_expectancy.csv!A948,Base!$A$2:$B$235,2,FALSE)</f>
        <v>146</v>
      </c>
      <c r="B932" s="4">
        <v>2015.0</v>
      </c>
      <c r="C932" s="4">
        <f>VLOOKUP(VLOOKUP(A932,tabWorldPop,3,FALSE),Base!$D$2:$E$8,2,FALSE)</f>
        <v>3</v>
      </c>
      <c r="D932" s="4" t="s">
        <v>13</v>
      </c>
      <c r="E932" s="4">
        <v>0.0</v>
      </c>
      <c r="F932" s="10"/>
      <c r="G932" s="4" t="s">
        <v>1991</v>
      </c>
      <c r="H932" s="4">
        <v>193175.0</v>
      </c>
      <c r="I932" s="5">
        <v>45820.0</v>
      </c>
      <c r="J932" s="6">
        <f>IF(OR(B932=2000, B932=2010, B932=2015),VLOOKUP(A932,tabWorldPop,IF(B932=2000,8,IF(B932=2010,7,6)),FALSE),"")</f>
        <v>2028517</v>
      </c>
      <c r="K932" s="6">
        <f>IF(J932="","", VLOOKUP(A932,tabWorldPop,12,FALSE))</f>
        <v>267668</v>
      </c>
      <c r="L932" s="7">
        <f>IF(K932="","",VLOOKUP(A932,tabWorldPop,13,FALSE))</f>
        <v>2685478</v>
      </c>
      <c r="M932" s="7">
        <f>IF(K932="","",VLOOKUP(A932,tabWorldPop,14,FALSE))</f>
        <v>-619450</v>
      </c>
      <c r="N932" s="6" t="str">
        <f>IF(K932="","",VLOOKUP(A932,tabWorldPop,15,FALSE))</f>
        <v>0.03</v>
      </c>
    </row>
    <row r="933">
      <c r="A933" s="3">
        <f>VLOOKUP(Life_expectancy.csv!A949,Base!$A$2:$B$235,2,FALSE)</f>
        <v>146</v>
      </c>
      <c r="B933" s="4">
        <v>2014.0</v>
      </c>
      <c r="C933" s="4">
        <f>VLOOKUP(VLOOKUP(A933,tabWorldPop,3,FALSE),Base!$D$2:$E$8,2,FALSE)</f>
        <v>3</v>
      </c>
      <c r="D933" s="4" t="s">
        <v>13</v>
      </c>
      <c r="E933" s="4" t="s">
        <v>1992</v>
      </c>
      <c r="F933" s="4" t="s">
        <v>1993</v>
      </c>
      <c r="G933" s="4" t="s">
        <v>1994</v>
      </c>
      <c r="H933" s="4">
        <v>1875713.0</v>
      </c>
      <c r="I933" s="5">
        <v>45820.0</v>
      </c>
      <c r="J933" s="6" t="str">
        <f>IF(OR(B933=2000, B933=2010, B933=2015),VLOOKUP(A933,tabWorldPop,IF(B933=2000,8,IF(B933=2010,7,6)),FALSE),"")</f>
        <v/>
      </c>
      <c r="K933" s="6" t="str">
        <f>IF(J933="","", VLOOKUP(A933,tabWorldPop,12,FALSE))</f>
        <v/>
      </c>
      <c r="L933" s="6" t="str">
        <f>IF(K933="","",VLOOKUP(A933,tabWorldPop,13,FALSE))</f>
        <v/>
      </c>
      <c r="M933" s="6" t="str">
        <f>IF(K933="","",VLOOKUP(A933,tabWorldPop,14,FALSE))</f>
        <v/>
      </c>
      <c r="N933" s="6" t="str">
        <f>IF(K933="","",VLOOKUP(A933,tabWorldPop,15,FALSE))</f>
        <v/>
      </c>
    </row>
    <row r="934">
      <c r="A934" s="3">
        <f>VLOOKUP(Life_expectancy.csv!A950,Base!$A$2:$B$235,2,FALSE)</f>
        <v>146</v>
      </c>
      <c r="B934" s="4">
        <v>2013.0</v>
      </c>
      <c r="C934" s="4">
        <f>VLOOKUP(VLOOKUP(A934,tabWorldPop,3,FALSE),Base!$D$2:$E$8,2,FALSE)</f>
        <v>3</v>
      </c>
      <c r="D934" s="4" t="s">
        <v>13</v>
      </c>
      <c r="E934" s="4" t="s">
        <v>1995</v>
      </c>
      <c r="F934" s="4" t="s">
        <v>685</v>
      </c>
      <c r="G934" s="4" t="s">
        <v>1996</v>
      </c>
      <c r="H934" s="4">
        <v>1817271.0</v>
      </c>
      <c r="I934" s="5">
        <v>45789.0</v>
      </c>
      <c r="J934" s="6" t="str">
        <f>IF(OR(B934=2000, B934=2010, B934=2015),VLOOKUP(A934,tabWorldPop,IF(B934=2000,8,IF(B934=2010,7,6)),FALSE),"")</f>
        <v/>
      </c>
      <c r="K934" s="6" t="str">
        <f>IF(J934="","", VLOOKUP(A934,tabWorldPop,12,FALSE))</f>
        <v/>
      </c>
      <c r="L934" s="6" t="str">
        <f>IF(K934="","",VLOOKUP(A934,tabWorldPop,13,FALSE))</f>
        <v/>
      </c>
      <c r="M934" s="6" t="str">
        <f>IF(K934="","",VLOOKUP(A934,tabWorldPop,14,FALSE))</f>
        <v/>
      </c>
      <c r="N934" s="6" t="str">
        <f>IF(K934="","",VLOOKUP(A934,tabWorldPop,15,FALSE))</f>
        <v/>
      </c>
    </row>
    <row r="935">
      <c r="A935" s="3">
        <f>VLOOKUP(Life_expectancy.csv!A951,Base!$A$2:$B$235,2,FALSE)</f>
        <v>146</v>
      </c>
      <c r="B935" s="4">
        <v>2012.0</v>
      </c>
      <c r="C935" s="4">
        <f>VLOOKUP(VLOOKUP(A935,tabWorldPop,3,FALSE),Base!$D$2:$E$8,2,FALSE)</f>
        <v>3</v>
      </c>
      <c r="D935" s="4" t="s">
        <v>13</v>
      </c>
      <c r="E935" s="4" t="s">
        <v>1997</v>
      </c>
      <c r="F935" s="4" t="s">
        <v>1998</v>
      </c>
      <c r="G935" s="4" t="s">
        <v>1999</v>
      </c>
      <c r="H935" s="4">
        <v>1756817.0</v>
      </c>
      <c r="I935" s="5">
        <v>45789.0</v>
      </c>
      <c r="J935" s="6" t="str">
        <f>IF(OR(B935=2000, B935=2010, B935=2015),VLOOKUP(A935,tabWorldPop,IF(B935=2000,8,IF(B935=2010,7,6)),FALSE),"")</f>
        <v/>
      </c>
      <c r="K935" s="6" t="str">
        <f>IF(J935="","", VLOOKUP(A935,tabWorldPop,12,FALSE))</f>
        <v/>
      </c>
      <c r="L935" s="6" t="str">
        <f>IF(K935="","",VLOOKUP(A935,tabWorldPop,13,FALSE))</f>
        <v/>
      </c>
      <c r="M935" s="6" t="str">
        <f>IF(K935="","",VLOOKUP(A935,tabWorldPop,14,FALSE))</f>
        <v/>
      </c>
      <c r="N935" s="6" t="str">
        <f>IF(K935="","",VLOOKUP(A935,tabWorldPop,15,FALSE))</f>
        <v/>
      </c>
    </row>
    <row r="936">
      <c r="A936" s="3">
        <f>VLOOKUP(Life_expectancy.csv!A952,Base!$A$2:$B$235,2,FALSE)</f>
        <v>146</v>
      </c>
      <c r="B936" s="4">
        <v>2011.0</v>
      </c>
      <c r="C936" s="4">
        <f>VLOOKUP(VLOOKUP(A936,tabWorldPop,3,FALSE),Base!$D$2:$E$8,2,FALSE)</f>
        <v>3</v>
      </c>
      <c r="D936" s="4" t="s">
        <v>13</v>
      </c>
      <c r="E936" s="4" t="s">
        <v>2000</v>
      </c>
      <c r="F936" s="5">
        <v>45994.0</v>
      </c>
      <c r="G936" s="4" t="s">
        <v>2001</v>
      </c>
      <c r="H936" s="4">
        <v>169711.0</v>
      </c>
      <c r="I936" s="5">
        <v>45789.0</v>
      </c>
      <c r="J936" s="6" t="str">
        <f>IF(OR(B936=2000, B936=2010, B936=2015),VLOOKUP(A936,tabWorldPop,IF(B936=2000,8,IF(B936=2010,7,6)),FALSE),"")</f>
        <v/>
      </c>
      <c r="K936" s="6" t="str">
        <f>IF(J936="","", VLOOKUP(A936,tabWorldPop,12,FALSE))</f>
        <v/>
      </c>
      <c r="L936" s="6" t="str">
        <f>IF(K936="","",VLOOKUP(A936,tabWorldPop,13,FALSE))</f>
        <v/>
      </c>
      <c r="M936" s="6" t="str">
        <f>IF(K936="","",VLOOKUP(A936,tabWorldPop,14,FALSE))</f>
        <v/>
      </c>
      <c r="N936" s="6" t="str">
        <f>IF(K936="","",VLOOKUP(A936,tabWorldPop,15,FALSE))</f>
        <v/>
      </c>
    </row>
    <row r="937">
      <c r="A937" s="3">
        <f>VLOOKUP(Life_expectancy.csv!A953,Base!$A$2:$B$235,2,FALSE)</f>
        <v>146</v>
      </c>
      <c r="B937" s="4">
        <v>2010.0</v>
      </c>
      <c r="C937" s="4">
        <f>VLOOKUP(VLOOKUP(A937,tabWorldPop,3,FALSE),Base!$D$2:$E$8,2,FALSE)</f>
        <v>3</v>
      </c>
      <c r="D937" s="4" t="s">
        <v>13</v>
      </c>
      <c r="E937" s="4" t="s">
        <v>2002</v>
      </c>
      <c r="F937" s="4" t="s">
        <v>2003</v>
      </c>
      <c r="G937" s="4" t="s">
        <v>2004</v>
      </c>
      <c r="H937" s="4">
        <v>16421.0</v>
      </c>
      <c r="I937" s="5">
        <v>45789.0</v>
      </c>
      <c r="J937" s="6">
        <f>IF(OR(B937=2000, B937=2010, B937=2015),VLOOKUP(A937,tabWorldPop,IF(B937=2000,8,IF(B937=2010,7,6)),FALSE),"")</f>
        <v>1711105</v>
      </c>
      <c r="K937" s="6">
        <f>IF(J937="","", VLOOKUP(A937,tabWorldPop,12,FALSE))</f>
        <v>267668</v>
      </c>
      <c r="L937" s="7">
        <f>IF(K937="","",VLOOKUP(A937,tabWorldPop,13,FALSE))</f>
        <v>2685478</v>
      </c>
      <c r="M937" s="7">
        <f>IF(K937="","",VLOOKUP(A937,tabWorldPop,14,FALSE))</f>
        <v>-619450</v>
      </c>
      <c r="N937" s="6" t="str">
        <f>IF(K937="","",VLOOKUP(A937,tabWorldPop,15,FALSE))</f>
        <v>0.03</v>
      </c>
    </row>
    <row r="938">
      <c r="A938" s="3">
        <f>VLOOKUP(Life_expectancy.csv!A954,Base!$A$2:$B$235,2,FALSE)</f>
        <v>146</v>
      </c>
      <c r="B938" s="4">
        <v>2009.0</v>
      </c>
      <c r="C938" s="4">
        <f>VLOOKUP(VLOOKUP(A938,tabWorldPop,3,FALSE),Base!$D$2:$E$8,2,FALSE)</f>
        <v>3</v>
      </c>
      <c r="D938" s="4" t="s">
        <v>13</v>
      </c>
      <c r="E938" s="4" t="s">
        <v>2005</v>
      </c>
      <c r="F938" s="4" t="s">
        <v>2006</v>
      </c>
      <c r="G938" s="4" t="s">
        <v>2007</v>
      </c>
      <c r="H938" s="4">
        <v>1586754.0</v>
      </c>
      <c r="I938" s="5">
        <v>45759.0</v>
      </c>
      <c r="J938" s="6" t="str">
        <f>IF(OR(B938=2000, B938=2010, B938=2015),VLOOKUP(A938,tabWorldPop,IF(B938=2000,8,IF(B938=2010,7,6)),FALSE),"")</f>
        <v/>
      </c>
      <c r="K938" s="6" t="str">
        <f>IF(J938="","", VLOOKUP(A938,tabWorldPop,12,FALSE))</f>
        <v/>
      </c>
      <c r="L938" s="6" t="str">
        <f>IF(K938="","",VLOOKUP(A938,tabWorldPop,13,FALSE))</f>
        <v/>
      </c>
      <c r="M938" s="6" t="str">
        <f>IF(K938="","",VLOOKUP(A938,tabWorldPop,14,FALSE))</f>
        <v/>
      </c>
      <c r="N938" s="6" t="str">
        <f>IF(K938="","",VLOOKUP(A938,tabWorldPop,15,FALSE))</f>
        <v/>
      </c>
    </row>
    <row r="939">
      <c r="A939" s="3">
        <f>VLOOKUP(Life_expectancy.csv!A955,Base!$A$2:$B$235,2,FALSE)</f>
        <v>146</v>
      </c>
      <c r="B939" s="4">
        <v>2008.0</v>
      </c>
      <c r="C939" s="4">
        <f>VLOOKUP(VLOOKUP(A939,tabWorldPop,3,FALSE),Base!$D$2:$E$8,2,FALSE)</f>
        <v>3</v>
      </c>
      <c r="D939" s="4" t="s">
        <v>13</v>
      </c>
      <c r="E939" s="4" t="s">
        <v>2008</v>
      </c>
      <c r="F939" s="4" t="s">
        <v>1384</v>
      </c>
      <c r="G939" s="4" t="s">
        <v>2009</v>
      </c>
      <c r="H939" s="4">
        <v>1536411.0</v>
      </c>
      <c r="I939" s="5">
        <v>45759.0</v>
      </c>
      <c r="J939" s="6" t="str">
        <f>IF(OR(B939=2000, B939=2010, B939=2015),VLOOKUP(A939,tabWorldPop,IF(B939=2000,8,IF(B939=2010,7,6)),FALSE),"")</f>
        <v/>
      </c>
      <c r="K939" s="6" t="str">
        <f>IF(J939="","", VLOOKUP(A939,tabWorldPop,12,FALSE))</f>
        <v/>
      </c>
      <c r="L939" s="6" t="str">
        <f>IF(K939="","",VLOOKUP(A939,tabWorldPop,13,FALSE))</f>
        <v/>
      </c>
      <c r="M939" s="6" t="str">
        <f>IF(K939="","",VLOOKUP(A939,tabWorldPop,14,FALSE))</f>
        <v/>
      </c>
      <c r="N939" s="6" t="str">
        <f>IF(K939="","",VLOOKUP(A939,tabWorldPop,15,FALSE))</f>
        <v/>
      </c>
    </row>
    <row r="940">
      <c r="A940" s="3">
        <f>VLOOKUP(Life_expectancy.csv!A956,Base!$A$2:$B$235,2,FALSE)</f>
        <v>146</v>
      </c>
      <c r="B940" s="4">
        <v>2007.0</v>
      </c>
      <c r="C940" s="4">
        <f>VLOOKUP(VLOOKUP(A940,tabWorldPop,3,FALSE),Base!$D$2:$E$8,2,FALSE)</f>
        <v>3</v>
      </c>
      <c r="D940" s="4" t="s">
        <v>13</v>
      </c>
      <c r="E940" s="4" t="s">
        <v>2010</v>
      </c>
      <c r="F940" s="4" t="s">
        <v>1377</v>
      </c>
      <c r="G940" s="4" t="s">
        <v>2011</v>
      </c>
      <c r="H940" s="4">
        <v>1489193.0</v>
      </c>
      <c r="I940" s="5">
        <v>45759.0</v>
      </c>
      <c r="J940" s="6" t="str">
        <f>IF(OR(B940=2000, B940=2010, B940=2015),VLOOKUP(A940,tabWorldPop,IF(B940=2000,8,IF(B940=2010,7,6)),FALSE),"")</f>
        <v/>
      </c>
      <c r="K940" s="6" t="str">
        <f>IF(J940="","", VLOOKUP(A940,tabWorldPop,12,FALSE))</f>
        <v/>
      </c>
      <c r="L940" s="6" t="str">
        <f>IF(K940="","",VLOOKUP(A940,tabWorldPop,13,FALSE))</f>
        <v/>
      </c>
      <c r="M940" s="6" t="str">
        <f>IF(K940="","",VLOOKUP(A940,tabWorldPop,14,FALSE))</f>
        <v/>
      </c>
      <c r="N940" s="6" t="str">
        <f>IF(K940="","",VLOOKUP(A940,tabWorldPop,15,FALSE))</f>
        <v/>
      </c>
    </row>
    <row r="941">
      <c r="A941" s="3">
        <f>VLOOKUP(Life_expectancy.csv!A957,Base!$A$2:$B$235,2,FALSE)</f>
        <v>146</v>
      </c>
      <c r="B941" s="4">
        <v>2006.0</v>
      </c>
      <c r="C941" s="4">
        <f>VLOOKUP(VLOOKUP(A941,tabWorldPop,3,FALSE),Base!$D$2:$E$8,2,FALSE)</f>
        <v>3</v>
      </c>
      <c r="D941" s="4" t="s">
        <v>13</v>
      </c>
      <c r="E941" s="4" t="s">
        <v>2012</v>
      </c>
      <c r="F941" s="4" t="s">
        <v>487</v>
      </c>
      <c r="G941" s="4" t="s">
        <v>2013</v>
      </c>
      <c r="H941" s="4">
        <v>1444844.0</v>
      </c>
      <c r="I941" s="5">
        <v>45759.0</v>
      </c>
      <c r="J941" s="6" t="str">
        <f>IF(OR(B941=2000, B941=2010, B941=2015),VLOOKUP(A941,tabWorldPop,IF(B941=2000,8,IF(B941=2010,7,6)),FALSE),"")</f>
        <v/>
      </c>
      <c r="K941" s="6" t="str">
        <f>IF(J941="","", VLOOKUP(A941,tabWorldPop,12,FALSE))</f>
        <v/>
      </c>
      <c r="L941" s="6" t="str">
        <f>IF(K941="","",VLOOKUP(A941,tabWorldPop,13,FALSE))</f>
        <v/>
      </c>
      <c r="M941" s="6" t="str">
        <f>IF(K941="","",VLOOKUP(A941,tabWorldPop,14,FALSE))</f>
        <v/>
      </c>
      <c r="N941" s="6" t="str">
        <f>IF(K941="","",VLOOKUP(A941,tabWorldPop,15,FALSE))</f>
        <v/>
      </c>
    </row>
    <row r="942">
      <c r="A942" s="3">
        <f>VLOOKUP(Life_expectancy.csv!A958,Base!$A$2:$B$235,2,FALSE)</f>
        <v>146</v>
      </c>
      <c r="B942" s="4">
        <v>2005.0</v>
      </c>
      <c r="C942" s="4">
        <f>VLOOKUP(VLOOKUP(A942,tabWorldPop,3,FALSE),Base!$D$2:$E$8,2,FALSE)</f>
        <v>3</v>
      </c>
      <c r="D942" s="4" t="s">
        <v>13</v>
      </c>
      <c r="E942" s="4" t="s">
        <v>2014</v>
      </c>
      <c r="F942" s="4" t="s">
        <v>2015</v>
      </c>
      <c r="G942" s="4" t="s">
        <v>2016</v>
      </c>
      <c r="H942" s="4">
        <v>143126.0</v>
      </c>
      <c r="I942" s="5">
        <v>45759.0</v>
      </c>
      <c r="J942" s="6" t="str">
        <f>IF(OR(B942=2000, B942=2010, B942=2015),VLOOKUP(A942,tabWorldPop,IF(B942=2000,8,IF(B942=2010,7,6)),FALSE),"")</f>
        <v/>
      </c>
      <c r="K942" s="6" t="str">
        <f>IF(J942="","", VLOOKUP(A942,tabWorldPop,12,FALSE))</f>
        <v/>
      </c>
      <c r="L942" s="6" t="str">
        <f>IF(K942="","",VLOOKUP(A942,tabWorldPop,13,FALSE))</f>
        <v/>
      </c>
      <c r="M942" s="6" t="str">
        <f>IF(K942="","",VLOOKUP(A942,tabWorldPop,14,FALSE))</f>
        <v/>
      </c>
      <c r="N942" s="6" t="str">
        <f>IF(K942="","",VLOOKUP(A942,tabWorldPop,15,FALSE))</f>
        <v/>
      </c>
    </row>
    <row r="943">
      <c r="A943" s="3">
        <f>VLOOKUP(Life_expectancy.csv!A959,Base!$A$2:$B$235,2,FALSE)</f>
        <v>146</v>
      </c>
      <c r="B943" s="4">
        <v>2004.0</v>
      </c>
      <c r="C943" s="4">
        <f>VLOOKUP(VLOOKUP(A943,tabWorldPop,3,FALSE),Base!$D$2:$E$8,2,FALSE)</f>
        <v>3</v>
      </c>
      <c r="D943" s="4" t="s">
        <v>13</v>
      </c>
      <c r="E943" s="4" t="s">
        <v>2017</v>
      </c>
      <c r="F943" s="4" t="s">
        <v>2018</v>
      </c>
      <c r="G943" s="4" t="s">
        <v>2019</v>
      </c>
      <c r="H943" s="4">
        <v>136425.0</v>
      </c>
      <c r="I943" s="5">
        <v>45728.0</v>
      </c>
      <c r="J943" s="6" t="str">
        <f>IF(OR(B943=2000, B943=2010, B943=2015),VLOOKUP(A943,tabWorldPop,IF(B943=2000,8,IF(B943=2010,7,6)),FALSE),"")</f>
        <v/>
      </c>
      <c r="K943" s="6" t="str">
        <f>IF(J943="","", VLOOKUP(A943,tabWorldPop,12,FALSE))</f>
        <v/>
      </c>
      <c r="L943" s="6" t="str">
        <f>IF(K943="","",VLOOKUP(A943,tabWorldPop,13,FALSE))</f>
        <v/>
      </c>
      <c r="M943" s="6" t="str">
        <f>IF(K943="","",VLOOKUP(A943,tabWorldPop,14,FALSE))</f>
        <v/>
      </c>
      <c r="N943" s="6" t="str">
        <f>IF(K943="","",VLOOKUP(A943,tabWorldPop,15,FALSE))</f>
        <v/>
      </c>
    </row>
    <row r="944">
      <c r="A944" s="3">
        <f>VLOOKUP(Life_expectancy.csv!A960,Base!$A$2:$B$235,2,FALSE)</f>
        <v>146</v>
      </c>
      <c r="B944" s="4">
        <v>2003.0</v>
      </c>
      <c r="C944" s="4">
        <f>VLOOKUP(VLOOKUP(A944,tabWorldPop,3,FALSE),Base!$D$2:$E$8,2,FALSE)</f>
        <v>3</v>
      </c>
      <c r="D944" s="4" t="s">
        <v>13</v>
      </c>
      <c r="E944" s="4" t="s">
        <v>2020</v>
      </c>
      <c r="F944" s="4" t="s">
        <v>1905</v>
      </c>
      <c r="G944" s="4" t="s">
        <v>2021</v>
      </c>
      <c r="H944" s="4">
        <v>1328146.0</v>
      </c>
      <c r="I944" s="5">
        <v>45728.0</v>
      </c>
      <c r="J944" s="6" t="str">
        <f>IF(OR(B944=2000, B944=2010, B944=2015),VLOOKUP(A944,tabWorldPop,IF(B944=2000,8,IF(B944=2010,7,6)),FALSE),"")</f>
        <v/>
      </c>
      <c r="K944" s="6" t="str">
        <f>IF(J944="","", VLOOKUP(A944,tabWorldPop,12,FALSE))</f>
        <v/>
      </c>
      <c r="L944" s="6" t="str">
        <f>IF(K944="","",VLOOKUP(A944,tabWorldPop,13,FALSE))</f>
        <v/>
      </c>
      <c r="M944" s="6" t="str">
        <f>IF(K944="","",VLOOKUP(A944,tabWorldPop,14,FALSE))</f>
        <v/>
      </c>
      <c r="N944" s="6" t="str">
        <f>IF(K944="","",VLOOKUP(A944,tabWorldPop,15,FALSE))</f>
        <v/>
      </c>
    </row>
    <row r="945">
      <c r="A945" s="3">
        <f>VLOOKUP(Life_expectancy.csv!A961,Base!$A$2:$B$235,2,FALSE)</f>
        <v>146</v>
      </c>
      <c r="B945" s="4">
        <v>2002.0</v>
      </c>
      <c r="C945" s="4">
        <f>VLOOKUP(VLOOKUP(A945,tabWorldPop,3,FALSE),Base!$D$2:$E$8,2,FALSE)</f>
        <v>3</v>
      </c>
      <c r="D945" s="4" t="s">
        <v>13</v>
      </c>
      <c r="E945" s="4" t="s">
        <v>2022</v>
      </c>
      <c r="F945" s="4" t="s">
        <v>2023</v>
      </c>
      <c r="G945" s="4" t="s">
        <v>2024</v>
      </c>
      <c r="H945" s="4">
        <v>129449.0</v>
      </c>
      <c r="I945" s="5">
        <v>45728.0</v>
      </c>
      <c r="J945" s="6" t="str">
        <f>IF(OR(B945=2000, B945=2010, B945=2015),VLOOKUP(A945,tabWorldPop,IF(B945=2000,8,IF(B945=2010,7,6)),FALSE),"")</f>
        <v/>
      </c>
      <c r="K945" s="6" t="str">
        <f>IF(J945="","", VLOOKUP(A945,tabWorldPop,12,FALSE))</f>
        <v/>
      </c>
      <c r="L945" s="6" t="str">
        <f>IF(K945="","",VLOOKUP(A945,tabWorldPop,13,FALSE))</f>
        <v/>
      </c>
      <c r="M945" s="6" t="str">
        <f>IF(K945="","",VLOOKUP(A945,tabWorldPop,14,FALSE))</f>
        <v/>
      </c>
      <c r="N945" s="6" t="str">
        <f>IF(K945="","",VLOOKUP(A945,tabWorldPop,15,FALSE))</f>
        <v/>
      </c>
    </row>
    <row r="946">
      <c r="A946" s="3">
        <f>VLOOKUP(Life_expectancy.csv!A962,Base!$A$2:$B$235,2,FALSE)</f>
        <v>146</v>
      </c>
      <c r="B946" s="4">
        <v>2001.0</v>
      </c>
      <c r="C946" s="4">
        <f>VLOOKUP(VLOOKUP(A946,tabWorldPop,3,FALSE),Base!$D$2:$E$8,2,FALSE)</f>
        <v>3</v>
      </c>
      <c r="D946" s="4" t="s">
        <v>13</v>
      </c>
      <c r="E946" s="4" t="s">
        <v>2025</v>
      </c>
      <c r="F946" s="4" t="s">
        <v>2026</v>
      </c>
      <c r="G946" s="4" t="s">
        <v>2027</v>
      </c>
      <c r="H946" s="4">
        <v>1262259.0</v>
      </c>
      <c r="I946" s="5">
        <v>45728.0</v>
      </c>
      <c r="J946" s="6" t="str">
        <f>IF(OR(B946=2000, B946=2010, B946=2015),VLOOKUP(A946,tabWorldPop,IF(B946=2000,8,IF(B946=2010,7,6)),FALSE),"")</f>
        <v/>
      </c>
      <c r="K946" s="6" t="str">
        <f>IF(J946="","", VLOOKUP(A946,tabWorldPop,12,FALSE))</f>
        <v/>
      </c>
      <c r="L946" s="6" t="str">
        <f>IF(K946="","",VLOOKUP(A946,tabWorldPop,13,FALSE))</f>
        <v/>
      </c>
      <c r="M946" s="6" t="str">
        <f>IF(K946="","",VLOOKUP(A946,tabWorldPop,14,FALSE))</f>
        <v/>
      </c>
      <c r="N946" s="6" t="str">
        <f>IF(K946="","",VLOOKUP(A946,tabWorldPop,15,FALSE))</f>
        <v/>
      </c>
    </row>
    <row r="947">
      <c r="A947" s="3">
        <f>VLOOKUP(Life_expectancy.csv!A963,Base!$A$2:$B$235,2,FALSE)</f>
        <v>146</v>
      </c>
      <c r="B947" s="4">
        <v>2000.0</v>
      </c>
      <c r="C947" s="4">
        <f>VLOOKUP(VLOOKUP(A947,tabWorldPop,3,FALSE),Base!$D$2:$E$8,2,FALSE)</f>
        <v>3</v>
      </c>
      <c r="D947" s="4" t="s">
        <v>13</v>
      </c>
      <c r="E947" s="4" t="s">
        <v>2028</v>
      </c>
      <c r="F947" s="4" t="s">
        <v>2029</v>
      </c>
      <c r="G947" s="4" t="s">
        <v>2030</v>
      </c>
      <c r="H947" s="4">
        <v>1231122.0</v>
      </c>
      <c r="I947" s="5">
        <v>45700.0</v>
      </c>
      <c r="J947" s="6">
        <f>IF(OR(B947=2000, B947=2010, B947=2015),VLOOKUP(A947,tabWorldPop,IF(B947=2000,8,IF(B947=2010,7,6)),FALSE),"")</f>
        <v>1272935</v>
      </c>
      <c r="K947" s="6">
        <f>IF(J947="","", VLOOKUP(A947,tabWorldPop,12,FALSE))</f>
        <v>267668</v>
      </c>
      <c r="L947" s="7">
        <f>IF(K947="","",VLOOKUP(A947,tabWorldPop,13,FALSE))</f>
        <v>2685478</v>
      </c>
      <c r="M947" s="7">
        <f>IF(K947="","",VLOOKUP(A947,tabWorldPop,14,FALSE))</f>
        <v>-619450</v>
      </c>
      <c r="N947" s="6" t="str">
        <f>IF(K947="","",VLOOKUP(A947,tabWorldPop,15,FALSE))</f>
        <v>0.03</v>
      </c>
    </row>
    <row r="948">
      <c r="A948" s="3">
        <f>VLOOKUP(Life_expectancy.csv!A964,Base!$A$2:$B$235,2,FALSE)</f>
        <v>142</v>
      </c>
      <c r="B948" s="4">
        <v>2015.0</v>
      </c>
      <c r="C948" s="4">
        <f>VLOOKUP(VLOOKUP(A948,tabWorldPop,3,FALSE),Base!$D$2:$E$8,2,FALSE)</f>
        <v>3</v>
      </c>
      <c r="D948" s="4" t="s">
        <v>13</v>
      </c>
      <c r="E948" s="4">
        <v>0.0</v>
      </c>
      <c r="F948" s="10"/>
      <c r="G948" s="10"/>
      <c r="H948" s="10"/>
      <c r="I948" s="5">
        <v>45908.0</v>
      </c>
      <c r="J948" s="6">
        <f>IF(OR(B948=2000, B948=2010, B948=2015),VLOOKUP(A948,tabWorldPop,IF(B948=2000,8,IF(B948=2010,7,6)),FALSE),"")</f>
        <v>2253133</v>
      </c>
      <c r="K948" s="6">
        <f>IF(J948="","", VLOOKUP(A948,tabWorldPop,12,FALSE))</f>
        <v>10689</v>
      </c>
      <c r="L948" s="6" t="str">
        <f>IF(K948="","",VLOOKUP(A948,tabWorldPop,13,FALSE))</f>
        <v>253.1567</v>
      </c>
      <c r="M948" s="6" t="str">
        <f>IF(K948="","",VLOOKUP(A948,tabWorldPop,14,FALSE))</f>
        <v>1.025</v>
      </c>
      <c r="N948" s="6" t="str">
        <f>IF(K948="","",VLOOKUP(A948,tabWorldPop,15,FALSE))</f>
        <v>0.03</v>
      </c>
    </row>
    <row r="949">
      <c r="A949" s="3">
        <f>VLOOKUP(Life_expectancy.csv!A965,Base!$A$2:$B$235,2,FALSE)</f>
        <v>142</v>
      </c>
      <c r="B949" s="4">
        <v>2014.0</v>
      </c>
      <c r="C949" s="4">
        <f>VLOOKUP(VLOOKUP(A949,tabWorldPop,3,FALSE),Base!$D$2:$E$8,2,FALSE)</f>
        <v>3</v>
      </c>
      <c r="D949" s="4" t="s">
        <v>13</v>
      </c>
      <c r="E949" s="4">
        <v>0.0</v>
      </c>
      <c r="F949" s="4" t="s">
        <v>1264</v>
      </c>
      <c r="G949" s="10"/>
      <c r="H949" s="10"/>
      <c r="I949" s="5">
        <v>45908.0</v>
      </c>
      <c r="J949" s="6" t="str">
        <f>IF(OR(B949=2000, B949=2010, B949=2015),VLOOKUP(A949,tabWorldPop,IF(B949=2000,8,IF(B949=2010,7,6)),FALSE),"")</f>
        <v/>
      </c>
      <c r="K949" s="6" t="str">
        <f>IF(J949="","", VLOOKUP(A949,tabWorldPop,12,FALSE))</f>
        <v/>
      </c>
      <c r="L949" s="6" t="str">
        <f>IF(K949="","",VLOOKUP(A949,tabWorldPop,13,FALSE))</f>
        <v/>
      </c>
      <c r="M949" s="6" t="str">
        <f>IF(K949="","",VLOOKUP(A949,tabWorldPop,14,FALSE))</f>
        <v/>
      </c>
      <c r="N949" s="6" t="str">
        <f>IF(K949="","",VLOOKUP(A949,tabWorldPop,15,FALSE))</f>
        <v/>
      </c>
    </row>
    <row r="950">
      <c r="A950" s="3">
        <f>VLOOKUP(Life_expectancy.csv!A966,Base!$A$2:$B$235,2,FALSE)</f>
        <v>142</v>
      </c>
      <c r="B950" s="4">
        <v>2013.0</v>
      </c>
      <c r="C950" s="4">
        <f>VLOOKUP(VLOOKUP(A950,tabWorldPop,3,FALSE),Base!$D$2:$E$8,2,FALSE)</f>
        <v>3</v>
      </c>
      <c r="D950" s="4" t="s">
        <v>13</v>
      </c>
      <c r="E950" s="4">
        <v>0.0</v>
      </c>
      <c r="F950" s="4" t="s">
        <v>251</v>
      </c>
      <c r="G950" s="10"/>
      <c r="H950" s="10"/>
      <c r="I950" s="5">
        <v>45908.0</v>
      </c>
      <c r="J950" s="6" t="str">
        <f>IF(OR(B950=2000, B950=2010, B950=2015),VLOOKUP(A950,tabWorldPop,IF(B950=2000,8,IF(B950=2010,7,6)),FALSE),"")</f>
        <v/>
      </c>
      <c r="K950" s="6" t="str">
        <f>IF(J950="","", VLOOKUP(A950,tabWorldPop,12,FALSE))</f>
        <v/>
      </c>
      <c r="L950" s="6" t="str">
        <f>IF(K950="","",VLOOKUP(A950,tabWorldPop,13,FALSE))</f>
        <v/>
      </c>
      <c r="M950" s="6" t="str">
        <f>IF(K950="","",VLOOKUP(A950,tabWorldPop,14,FALSE))</f>
        <v/>
      </c>
      <c r="N950" s="6" t="str">
        <f>IF(K950="","",VLOOKUP(A950,tabWorldPop,15,FALSE))</f>
        <v/>
      </c>
    </row>
    <row r="951">
      <c r="A951" s="3">
        <f>VLOOKUP(Life_expectancy.csv!A967,Base!$A$2:$B$235,2,FALSE)</f>
        <v>142</v>
      </c>
      <c r="B951" s="4">
        <v>2012.0</v>
      </c>
      <c r="C951" s="4">
        <f>VLOOKUP(VLOOKUP(A951,tabWorldPop,3,FALSE),Base!$D$2:$E$8,2,FALSE)</f>
        <v>3</v>
      </c>
      <c r="D951" s="4" t="s">
        <v>13</v>
      </c>
      <c r="E951" s="4">
        <v>0.0</v>
      </c>
      <c r="F951" s="5">
        <v>45997.0</v>
      </c>
      <c r="G951" s="10"/>
      <c r="H951" s="10"/>
      <c r="I951" s="5">
        <v>45877.0</v>
      </c>
      <c r="J951" s="6" t="str">
        <f>IF(OR(B951=2000, B951=2010, B951=2015),VLOOKUP(A951,tabWorldPop,IF(B951=2000,8,IF(B951=2010,7,6)),FALSE),"")</f>
        <v/>
      </c>
      <c r="K951" s="6" t="str">
        <f>IF(J951="","", VLOOKUP(A951,tabWorldPop,12,FALSE))</f>
        <v/>
      </c>
      <c r="L951" s="6" t="str">
        <f>IF(K951="","",VLOOKUP(A951,tabWorldPop,13,FALSE))</f>
        <v/>
      </c>
      <c r="M951" s="6" t="str">
        <f>IF(K951="","",VLOOKUP(A951,tabWorldPop,14,FALSE))</f>
        <v/>
      </c>
      <c r="N951" s="6" t="str">
        <f>IF(K951="","",VLOOKUP(A951,tabWorldPop,15,FALSE))</f>
        <v/>
      </c>
    </row>
    <row r="952">
      <c r="A952" s="3">
        <f>VLOOKUP(Life_expectancy.csv!A968,Base!$A$2:$B$235,2,FALSE)</f>
        <v>142</v>
      </c>
      <c r="B952" s="4">
        <v>2011.0</v>
      </c>
      <c r="C952" s="4">
        <f>VLOOKUP(VLOOKUP(A952,tabWorldPop,3,FALSE),Base!$D$2:$E$8,2,FALSE)</f>
        <v>3</v>
      </c>
      <c r="D952" s="4" t="s">
        <v>13</v>
      </c>
      <c r="E952" s="4">
        <v>0.0</v>
      </c>
      <c r="F952" s="4" t="s">
        <v>1056</v>
      </c>
      <c r="G952" s="10"/>
      <c r="H952" s="10"/>
      <c r="I952" s="5">
        <v>45846.0</v>
      </c>
      <c r="J952" s="6" t="str">
        <f>IF(OR(B952=2000, B952=2010, B952=2015),VLOOKUP(A952,tabWorldPop,IF(B952=2000,8,IF(B952=2010,7,6)),FALSE),"")</f>
        <v/>
      </c>
      <c r="K952" s="6" t="str">
        <f>IF(J952="","", VLOOKUP(A952,tabWorldPop,12,FALSE))</f>
        <v/>
      </c>
      <c r="L952" s="6" t="str">
        <f>IF(K952="","",VLOOKUP(A952,tabWorldPop,13,FALSE))</f>
        <v/>
      </c>
      <c r="M952" s="6" t="str">
        <f>IF(K952="","",VLOOKUP(A952,tabWorldPop,14,FALSE))</f>
        <v/>
      </c>
      <c r="N952" s="6" t="str">
        <f>IF(K952="","",VLOOKUP(A952,tabWorldPop,15,FALSE))</f>
        <v/>
      </c>
    </row>
    <row r="953">
      <c r="A953" s="3">
        <f>VLOOKUP(Life_expectancy.csv!A969,Base!$A$2:$B$235,2,FALSE)</f>
        <v>142</v>
      </c>
      <c r="B953" s="4">
        <v>2010.0</v>
      </c>
      <c r="C953" s="4">
        <f>VLOOKUP(VLOOKUP(A953,tabWorldPop,3,FALSE),Base!$D$2:$E$8,2,FALSE)</f>
        <v>3</v>
      </c>
      <c r="D953" s="4" t="s">
        <v>13</v>
      </c>
      <c r="E953" s="4">
        <v>0.0</v>
      </c>
      <c r="F953" s="4" t="s">
        <v>1632</v>
      </c>
      <c r="G953" s="10"/>
      <c r="H953" s="10"/>
      <c r="I953" s="5">
        <v>45877.0</v>
      </c>
      <c r="J953" s="6">
        <f>IF(OR(B953=2000, B953=2010, B953=2015),VLOOKUP(A953,tabWorldPop,IF(B953=2000,8,IF(B953=2010,7,6)),FALSE),"")</f>
        <v>1937275</v>
      </c>
      <c r="K953" s="6">
        <f>IF(J953="","", VLOOKUP(A953,tabWorldPop,12,FALSE))</f>
        <v>10689</v>
      </c>
      <c r="L953" s="6" t="str">
        <f>IF(K953="","",VLOOKUP(A953,tabWorldPop,13,FALSE))</f>
        <v>253.1567</v>
      </c>
      <c r="M953" s="6" t="str">
        <f>IF(K953="","",VLOOKUP(A953,tabWorldPop,14,FALSE))</f>
        <v>1.025</v>
      </c>
      <c r="N953" s="6" t="str">
        <f>IF(K953="","",VLOOKUP(A953,tabWorldPop,15,FALSE))</f>
        <v>0.03</v>
      </c>
    </row>
    <row r="954">
      <c r="A954" s="3">
        <f>VLOOKUP(Life_expectancy.csv!A970,Base!$A$2:$B$235,2,FALSE)</f>
        <v>142</v>
      </c>
      <c r="B954" s="4">
        <v>2009.0</v>
      </c>
      <c r="C954" s="4">
        <f>VLOOKUP(VLOOKUP(A954,tabWorldPop,3,FALSE),Base!$D$2:$E$8,2,FALSE)</f>
        <v>3</v>
      </c>
      <c r="D954" s="4" t="s">
        <v>13</v>
      </c>
      <c r="E954" s="4">
        <v>0.0</v>
      </c>
      <c r="F954" s="4" t="s">
        <v>408</v>
      </c>
      <c r="G954" s="10"/>
      <c r="H954" s="10"/>
      <c r="I954" s="5">
        <v>45908.0</v>
      </c>
      <c r="J954" s="6" t="str">
        <f>IF(OR(B954=2000, B954=2010, B954=2015),VLOOKUP(A954,tabWorldPop,IF(B954=2000,8,IF(B954=2010,7,6)),FALSE),"")</f>
        <v/>
      </c>
      <c r="K954" s="6" t="str">
        <f>IF(J954="","", VLOOKUP(A954,tabWorldPop,12,FALSE))</f>
        <v/>
      </c>
      <c r="L954" s="6" t="str">
        <f>IF(K954="","",VLOOKUP(A954,tabWorldPop,13,FALSE))</f>
        <v/>
      </c>
      <c r="M954" s="6" t="str">
        <f>IF(K954="","",VLOOKUP(A954,tabWorldPop,14,FALSE))</f>
        <v/>
      </c>
      <c r="N954" s="6" t="str">
        <f>IF(K954="","",VLOOKUP(A954,tabWorldPop,15,FALSE))</f>
        <v/>
      </c>
    </row>
    <row r="955">
      <c r="A955" s="3">
        <f>VLOOKUP(Life_expectancy.csv!A971,Base!$A$2:$B$235,2,FALSE)</f>
        <v>142</v>
      </c>
      <c r="B955" s="4">
        <v>2008.0</v>
      </c>
      <c r="C955" s="4">
        <f>VLOOKUP(VLOOKUP(A955,tabWorldPop,3,FALSE),Base!$D$2:$E$8,2,FALSE)</f>
        <v>3</v>
      </c>
      <c r="D955" s="4" t="s">
        <v>13</v>
      </c>
      <c r="E955" s="4">
        <v>0.0</v>
      </c>
      <c r="F955" s="4" t="s">
        <v>437</v>
      </c>
      <c r="G955" s="10"/>
      <c r="H955" s="10"/>
      <c r="I955" s="5">
        <v>45816.0</v>
      </c>
      <c r="J955" s="6" t="str">
        <f>IF(OR(B955=2000, B955=2010, B955=2015),VLOOKUP(A955,tabWorldPop,IF(B955=2000,8,IF(B955=2010,7,6)),FALSE),"")</f>
        <v/>
      </c>
      <c r="K955" s="6" t="str">
        <f>IF(J955="","", VLOOKUP(A955,tabWorldPop,12,FALSE))</f>
        <v/>
      </c>
      <c r="L955" s="6" t="str">
        <f>IF(K955="","",VLOOKUP(A955,tabWorldPop,13,FALSE))</f>
        <v/>
      </c>
      <c r="M955" s="6" t="str">
        <f>IF(K955="","",VLOOKUP(A955,tabWorldPop,14,FALSE))</f>
        <v/>
      </c>
      <c r="N955" s="6" t="str">
        <f>IF(K955="","",VLOOKUP(A955,tabWorldPop,15,FALSE))</f>
        <v/>
      </c>
    </row>
    <row r="956">
      <c r="A956" s="3">
        <f>VLOOKUP(Life_expectancy.csv!A972,Base!$A$2:$B$235,2,FALSE)</f>
        <v>142</v>
      </c>
      <c r="B956" s="4">
        <v>2007.0</v>
      </c>
      <c r="C956" s="4">
        <f>VLOOKUP(VLOOKUP(A956,tabWorldPop,3,FALSE),Base!$D$2:$E$8,2,FALSE)</f>
        <v>3</v>
      </c>
      <c r="D956" s="4" t="s">
        <v>13</v>
      </c>
      <c r="E956" s="4">
        <v>0.0</v>
      </c>
      <c r="F956" s="4" t="s">
        <v>556</v>
      </c>
      <c r="G956" s="10"/>
      <c r="H956" s="10"/>
      <c r="I956" s="5">
        <v>45755.0</v>
      </c>
      <c r="J956" s="6" t="str">
        <f>IF(OR(B956=2000, B956=2010, B956=2015),VLOOKUP(A956,tabWorldPop,IF(B956=2000,8,IF(B956=2010,7,6)),FALSE),"")</f>
        <v/>
      </c>
      <c r="K956" s="6" t="str">
        <f>IF(J956="","", VLOOKUP(A956,tabWorldPop,12,FALSE))</f>
        <v/>
      </c>
      <c r="L956" s="6" t="str">
        <f>IF(K956="","",VLOOKUP(A956,tabWorldPop,13,FALSE))</f>
        <v/>
      </c>
      <c r="M956" s="6" t="str">
        <f>IF(K956="","",VLOOKUP(A956,tabWorldPop,14,FALSE))</f>
        <v/>
      </c>
      <c r="N956" s="6" t="str">
        <f>IF(K956="","",VLOOKUP(A956,tabWorldPop,15,FALSE))</f>
        <v/>
      </c>
    </row>
    <row r="957">
      <c r="A957" s="3">
        <f>VLOOKUP(Life_expectancy.csv!A973,Base!$A$2:$B$235,2,FALSE)</f>
        <v>142</v>
      </c>
      <c r="B957" s="4">
        <v>2006.0</v>
      </c>
      <c r="C957" s="4">
        <f>VLOOKUP(VLOOKUP(A957,tabWorldPop,3,FALSE),Base!$D$2:$E$8,2,FALSE)</f>
        <v>3</v>
      </c>
      <c r="D957" s="4" t="s">
        <v>13</v>
      </c>
      <c r="E957" s="4">
        <v>0.0</v>
      </c>
      <c r="F957" s="4" t="s">
        <v>2031</v>
      </c>
      <c r="G957" s="10"/>
      <c r="H957" s="10"/>
      <c r="I957" s="5">
        <v>45665.0</v>
      </c>
      <c r="J957" s="6" t="str">
        <f>IF(OR(B957=2000, B957=2010, B957=2015),VLOOKUP(A957,tabWorldPop,IF(B957=2000,8,IF(B957=2010,7,6)),FALSE),"")</f>
        <v/>
      </c>
      <c r="K957" s="6" t="str">
        <f>IF(J957="","", VLOOKUP(A957,tabWorldPop,12,FALSE))</f>
        <v/>
      </c>
      <c r="L957" s="6" t="str">
        <f>IF(K957="","",VLOOKUP(A957,tabWorldPop,13,FALSE))</f>
        <v/>
      </c>
      <c r="M957" s="6" t="str">
        <f>IF(K957="","",VLOOKUP(A957,tabWorldPop,14,FALSE))</f>
        <v/>
      </c>
      <c r="N957" s="6" t="str">
        <f>IF(K957="","",VLOOKUP(A957,tabWorldPop,15,FALSE))</f>
        <v/>
      </c>
    </row>
    <row r="958">
      <c r="A958" s="3">
        <f>VLOOKUP(Life_expectancy.csv!A974,Base!$A$2:$B$235,2,FALSE)</f>
        <v>142</v>
      </c>
      <c r="B958" s="4">
        <v>2005.0</v>
      </c>
      <c r="C958" s="4">
        <f>VLOOKUP(VLOOKUP(A958,tabWorldPop,3,FALSE),Base!$D$2:$E$8,2,FALSE)</f>
        <v>3</v>
      </c>
      <c r="D958" s="4" t="s">
        <v>13</v>
      </c>
      <c r="E958" s="4">
        <v>0.0</v>
      </c>
      <c r="F958" s="4" t="s">
        <v>1111</v>
      </c>
      <c r="G958" s="10"/>
      <c r="H958" s="10"/>
      <c r="I958" s="5">
        <v>45876.0</v>
      </c>
      <c r="J958" s="6" t="str">
        <f>IF(OR(B958=2000, B958=2010, B958=2015),VLOOKUP(A958,tabWorldPop,IF(B958=2000,8,IF(B958=2010,7,6)),FALSE),"")</f>
        <v/>
      </c>
      <c r="K958" s="6" t="str">
        <f>IF(J958="","", VLOOKUP(A958,tabWorldPop,12,FALSE))</f>
        <v/>
      </c>
      <c r="L958" s="6" t="str">
        <f>IF(K958="","",VLOOKUP(A958,tabWorldPop,13,FALSE))</f>
        <v/>
      </c>
      <c r="M958" s="6" t="str">
        <f>IF(K958="","",VLOOKUP(A958,tabWorldPop,14,FALSE))</f>
        <v/>
      </c>
      <c r="N958" s="6" t="str">
        <f>IF(K958="","",VLOOKUP(A958,tabWorldPop,15,FALSE))</f>
        <v/>
      </c>
    </row>
    <row r="959">
      <c r="A959" s="3">
        <f>VLOOKUP(Life_expectancy.csv!A975,Base!$A$2:$B$235,2,FALSE)</f>
        <v>142</v>
      </c>
      <c r="B959" s="4">
        <v>2004.0</v>
      </c>
      <c r="C959" s="4">
        <f>VLOOKUP(VLOOKUP(A959,tabWorldPop,3,FALSE),Base!$D$2:$E$8,2,FALSE)</f>
        <v>3</v>
      </c>
      <c r="D959" s="4" t="s">
        <v>13</v>
      </c>
      <c r="E959" s="4">
        <v>0.0</v>
      </c>
      <c r="F959" s="4" t="s">
        <v>2032</v>
      </c>
      <c r="G959" s="10"/>
      <c r="H959" s="10"/>
      <c r="I959" s="5">
        <v>45815.0</v>
      </c>
      <c r="J959" s="6" t="str">
        <f>IF(OR(B959=2000, B959=2010, B959=2015),VLOOKUP(A959,tabWorldPop,IF(B959=2000,8,IF(B959=2010,7,6)),FALSE),"")</f>
        <v/>
      </c>
      <c r="K959" s="6" t="str">
        <f>IF(J959="","", VLOOKUP(A959,tabWorldPop,12,FALSE))</f>
        <v/>
      </c>
      <c r="L959" s="6" t="str">
        <f>IF(K959="","",VLOOKUP(A959,tabWorldPop,13,FALSE))</f>
        <v/>
      </c>
      <c r="M959" s="6" t="str">
        <f>IF(K959="","",VLOOKUP(A959,tabWorldPop,14,FALSE))</f>
        <v/>
      </c>
      <c r="N959" s="6" t="str">
        <f>IF(K959="","",VLOOKUP(A959,tabWorldPop,15,FALSE))</f>
        <v/>
      </c>
    </row>
    <row r="960">
      <c r="A960" s="3">
        <f>VLOOKUP(Life_expectancy.csv!A976,Base!$A$2:$B$235,2,FALSE)</f>
        <v>142</v>
      </c>
      <c r="B960" s="4">
        <v>2003.0</v>
      </c>
      <c r="C960" s="4">
        <f>VLOOKUP(VLOOKUP(A960,tabWorldPop,3,FALSE),Base!$D$2:$E$8,2,FALSE)</f>
        <v>3</v>
      </c>
      <c r="D960" s="4" t="s">
        <v>13</v>
      </c>
      <c r="E960" s="4">
        <v>0.0</v>
      </c>
      <c r="F960" s="4" t="s">
        <v>1645</v>
      </c>
      <c r="G960" s="10"/>
      <c r="H960" s="10"/>
      <c r="I960" s="5">
        <v>45723.0</v>
      </c>
      <c r="J960" s="6" t="str">
        <f>IF(OR(B960=2000, B960=2010, B960=2015),VLOOKUP(A960,tabWorldPop,IF(B960=2000,8,IF(B960=2010,7,6)),FALSE),"")</f>
        <v/>
      </c>
      <c r="K960" s="6" t="str">
        <f>IF(J960="","", VLOOKUP(A960,tabWorldPop,12,FALSE))</f>
        <v/>
      </c>
      <c r="L960" s="6" t="str">
        <f>IF(K960="","",VLOOKUP(A960,tabWorldPop,13,FALSE))</f>
        <v/>
      </c>
      <c r="M960" s="6" t="str">
        <f>IF(K960="","",VLOOKUP(A960,tabWorldPop,14,FALSE))</f>
        <v/>
      </c>
      <c r="N960" s="6" t="str">
        <f>IF(K960="","",VLOOKUP(A960,tabWorldPop,15,FALSE))</f>
        <v/>
      </c>
    </row>
    <row r="961">
      <c r="A961" s="3">
        <f>VLOOKUP(Life_expectancy.csv!A977,Base!$A$2:$B$235,2,FALSE)</f>
        <v>142</v>
      </c>
      <c r="B961" s="4">
        <v>2002.0</v>
      </c>
      <c r="C961" s="4">
        <f>VLOOKUP(VLOOKUP(A961,tabWorldPop,3,FALSE),Base!$D$2:$E$8,2,FALSE)</f>
        <v>3</v>
      </c>
      <c r="D961" s="4" t="s">
        <v>13</v>
      </c>
      <c r="E961" s="4">
        <v>0.0</v>
      </c>
      <c r="F961" s="4" t="s">
        <v>1068</v>
      </c>
      <c r="G961" s="10"/>
      <c r="H961" s="10"/>
      <c r="I961" s="4">
        <v>7.0</v>
      </c>
      <c r="J961" s="6" t="str">
        <f>IF(OR(B961=2000, B961=2010, B961=2015),VLOOKUP(A961,tabWorldPop,IF(B961=2000,8,IF(B961=2010,7,6)),FALSE),"")</f>
        <v/>
      </c>
      <c r="K961" s="6" t="str">
        <f>IF(J961="","", VLOOKUP(A961,tabWorldPop,12,FALSE))</f>
        <v/>
      </c>
      <c r="L961" s="6" t="str">
        <f>IF(K961="","",VLOOKUP(A961,tabWorldPop,13,FALSE))</f>
        <v/>
      </c>
      <c r="M961" s="6" t="str">
        <f>IF(K961="","",VLOOKUP(A961,tabWorldPop,14,FALSE))</f>
        <v/>
      </c>
      <c r="N961" s="6" t="str">
        <f>IF(K961="","",VLOOKUP(A961,tabWorldPop,15,FALSE))</f>
        <v/>
      </c>
    </row>
    <row r="962">
      <c r="A962" s="3">
        <f>VLOOKUP(Life_expectancy.csv!A978,Base!$A$2:$B$235,2,FALSE)</f>
        <v>142</v>
      </c>
      <c r="B962" s="4">
        <v>2001.0</v>
      </c>
      <c r="C962" s="4">
        <f>VLOOKUP(VLOOKUP(A962,tabWorldPop,3,FALSE),Base!$D$2:$E$8,2,FALSE)</f>
        <v>3</v>
      </c>
      <c r="D962" s="4" t="s">
        <v>13</v>
      </c>
      <c r="E962" s="4">
        <v>0.0</v>
      </c>
      <c r="F962" s="4" t="s">
        <v>283</v>
      </c>
      <c r="G962" s="10"/>
      <c r="H962" s="10"/>
      <c r="I962" s="5">
        <v>45875.0</v>
      </c>
      <c r="J962" s="6" t="str">
        <f>IF(OR(B962=2000, B962=2010, B962=2015),VLOOKUP(A962,tabWorldPop,IF(B962=2000,8,IF(B962=2010,7,6)),FALSE),"")</f>
        <v/>
      </c>
      <c r="K962" s="6" t="str">
        <f>IF(J962="","", VLOOKUP(A962,tabWorldPop,12,FALSE))</f>
        <v/>
      </c>
      <c r="L962" s="6" t="str">
        <f>IF(K962="","",VLOOKUP(A962,tabWorldPop,13,FALSE))</f>
        <v/>
      </c>
      <c r="M962" s="6" t="str">
        <f>IF(K962="","",VLOOKUP(A962,tabWorldPop,14,FALSE))</f>
        <v/>
      </c>
      <c r="N962" s="6" t="str">
        <f>IF(K962="","",VLOOKUP(A962,tabWorldPop,15,FALSE))</f>
        <v/>
      </c>
    </row>
    <row r="963">
      <c r="A963" s="3">
        <f>VLOOKUP(Life_expectancy.csv!A979,Base!$A$2:$B$235,2,FALSE)</f>
        <v>142</v>
      </c>
      <c r="B963" s="4">
        <v>2000.0</v>
      </c>
      <c r="C963" s="4">
        <f>VLOOKUP(VLOOKUP(A963,tabWorldPop,3,FALSE),Base!$D$2:$E$8,2,FALSE)</f>
        <v>3</v>
      </c>
      <c r="D963" s="4" t="s">
        <v>13</v>
      </c>
      <c r="E963" s="4">
        <v>0.0</v>
      </c>
      <c r="F963" s="4" t="s">
        <v>1550</v>
      </c>
      <c r="G963" s="10"/>
      <c r="H963" s="10"/>
      <c r="I963" s="5">
        <v>45783.0</v>
      </c>
      <c r="J963" s="6">
        <f>IF(OR(B963=2000, B963=2010, B963=2015),VLOOKUP(A963,tabWorldPop,IF(B963=2000,8,IF(B963=2010,7,6)),FALSE),"")</f>
        <v>1437539</v>
      </c>
      <c r="K963" s="6">
        <f>IF(J963="","", VLOOKUP(A963,tabWorldPop,12,FALSE))</f>
        <v>10689</v>
      </c>
      <c r="L963" s="6" t="str">
        <f>IF(K963="","",VLOOKUP(A963,tabWorldPop,13,FALSE))</f>
        <v>253.1567</v>
      </c>
      <c r="M963" s="6" t="str">
        <f>IF(K963="","",VLOOKUP(A963,tabWorldPop,14,FALSE))</f>
        <v>1.025</v>
      </c>
      <c r="N963" s="6" t="str">
        <f>IF(K963="","",VLOOKUP(A963,tabWorldPop,15,FALSE))</f>
        <v>0.03</v>
      </c>
    </row>
    <row r="964">
      <c r="A964" s="3">
        <f>VLOOKUP(Life_expectancy.csv!A980,Base!$A$2:$B$235,2,FALSE)</f>
        <v>131</v>
      </c>
      <c r="B964" s="4">
        <v>2015.0</v>
      </c>
      <c r="C964" s="4">
        <f>VLOOKUP(VLOOKUP(A964,tabWorldPop,3,FALSE),Base!$D$2:$E$8,2,FALSE)</f>
        <v>1</v>
      </c>
      <c r="D964" s="4" t="s">
        <v>13</v>
      </c>
      <c r="E964" s="4">
        <v>0.0</v>
      </c>
      <c r="F964" s="10"/>
      <c r="G964" s="4" t="s">
        <v>2033</v>
      </c>
      <c r="H964" s="4">
        <v>37171.0</v>
      </c>
      <c r="I964" s="5">
        <v>45913.0</v>
      </c>
      <c r="J964" s="6">
        <f>IF(OR(B964=2000, B964=2010, B964=2015),VLOOKUP(A964,tabWorldPop,IF(B964=2000,8,IF(B964=2010,7,6)),FALSE),"")</f>
        <v>3771132</v>
      </c>
      <c r="K964" s="6">
        <f>IF(J964="","", VLOOKUP(A964,tabWorldPop,12,FALSE))</f>
        <v>69700</v>
      </c>
      <c r="L964" s="6" t="str">
        <f>IF(K964="","",VLOOKUP(A964,tabWorldPop,13,FALSE))</f>
        <v>53.7214</v>
      </c>
      <c r="M964" s="6" t="str">
        <f>IF(K964="","",VLOOKUP(A964,tabWorldPop,14,FALSE))</f>
        <v>0.9964</v>
      </c>
      <c r="N964" s="6" t="str">
        <f>IF(K964="","",VLOOKUP(A964,tabWorldPop,15,FALSE))</f>
        <v>0.05</v>
      </c>
    </row>
    <row r="965">
      <c r="A965" s="3">
        <f>VLOOKUP(Life_expectancy.csv!A981,Base!$A$2:$B$235,2,FALSE)</f>
        <v>131</v>
      </c>
      <c r="B965" s="4">
        <v>2014.0</v>
      </c>
      <c r="C965" s="4">
        <f>VLOOKUP(VLOOKUP(A965,tabWorldPop,3,FALSE),Base!$D$2:$E$8,2,FALSE)</f>
        <v>1</v>
      </c>
      <c r="D965" s="4" t="s">
        <v>13</v>
      </c>
      <c r="E965" s="4" t="s">
        <v>2034</v>
      </c>
      <c r="F965" s="4" t="s">
        <v>2035</v>
      </c>
      <c r="G965" s="4" t="s">
        <v>2036</v>
      </c>
      <c r="H965" s="4">
        <v>3727.0</v>
      </c>
      <c r="I965" s="5">
        <v>45790.0</v>
      </c>
      <c r="J965" s="6" t="str">
        <f>IF(OR(B965=2000, B965=2010, B965=2015),VLOOKUP(A965,tabWorldPop,IF(B965=2000,8,IF(B965=2010,7,6)),FALSE),"")</f>
        <v/>
      </c>
      <c r="K965" s="6" t="str">
        <f>IF(J965="","", VLOOKUP(A965,tabWorldPop,12,FALSE))</f>
        <v/>
      </c>
      <c r="L965" s="6" t="str">
        <f>IF(K965="","",VLOOKUP(A965,tabWorldPop,13,FALSE))</f>
        <v/>
      </c>
      <c r="M965" s="6" t="str">
        <f>IF(K965="","",VLOOKUP(A965,tabWorldPop,14,FALSE))</f>
        <v/>
      </c>
      <c r="N965" s="6" t="str">
        <f>IF(K965="","",VLOOKUP(A965,tabWorldPop,15,FALSE))</f>
        <v/>
      </c>
    </row>
    <row r="966">
      <c r="A966" s="3">
        <f>VLOOKUP(Life_expectancy.csv!A982,Base!$A$2:$B$235,2,FALSE)</f>
        <v>131</v>
      </c>
      <c r="B966" s="4">
        <v>2013.0</v>
      </c>
      <c r="C966" s="4">
        <f>VLOOKUP(VLOOKUP(A966,tabWorldPop,3,FALSE),Base!$D$2:$E$8,2,FALSE)</f>
        <v>1</v>
      </c>
      <c r="D966" s="4" t="s">
        <v>13</v>
      </c>
      <c r="E966" s="4" t="s">
        <v>2037</v>
      </c>
      <c r="F966" s="4" t="s">
        <v>1427</v>
      </c>
      <c r="G966" s="4" t="s">
        <v>2038</v>
      </c>
      <c r="H966" s="4">
        <v>3776.0</v>
      </c>
      <c r="I966" s="5">
        <v>45790.0</v>
      </c>
      <c r="J966" s="6" t="str">
        <f>IF(OR(B966=2000, B966=2010, B966=2015),VLOOKUP(A966,tabWorldPop,IF(B966=2000,8,IF(B966=2010,7,6)),FALSE),"")</f>
        <v/>
      </c>
      <c r="K966" s="6" t="str">
        <f>IF(J966="","", VLOOKUP(A966,tabWorldPop,12,FALSE))</f>
        <v/>
      </c>
      <c r="L966" s="6" t="str">
        <f>IF(K966="","",VLOOKUP(A966,tabWorldPop,13,FALSE))</f>
        <v/>
      </c>
      <c r="M966" s="6" t="str">
        <f>IF(K966="","",VLOOKUP(A966,tabWorldPop,14,FALSE))</f>
        <v/>
      </c>
      <c r="N966" s="6" t="str">
        <f>IF(K966="","",VLOOKUP(A966,tabWorldPop,15,FALSE))</f>
        <v/>
      </c>
    </row>
    <row r="967">
      <c r="A967" s="3">
        <f>VLOOKUP(Life_expectancy.csv!A983,Base!$A$2:$B$235,2,FALSE)</f>
        <v>131</v>
      </c>
      <c r="B967" s="4">
        <v>2012.0</v>
      </c>
      <c r="C967" s="4">
        <f>VLOOKUP(VLOOKUP(A967,tabWorldPop,3,FALSE),Base!$D$2:$E$8,2,FALSE)</f>
        <v>1</v>
      </c>
      <c r="D967" s="4" t="s">
        <v>13</v>
      </c>
      <c r="E967" s="4" t="s">
        <v>2039</v>
      </c>
      <c r="F967" s="4" t="s">
        <v>342</v>
      </c>
      <c r="G967" s="4" t="s">
        <v>2040</v>
      </c>
      <c r="H967" s="4">
        <v>3825.0</v>
      </c>
      <c r="I967" s="5">
        <v>45760.0</v>
      </c>
      <c r="J967" s="6" t="str">
        <f>IF(OR(B967=2000, B967=2010, B967=2015),VLOOKUP(A967,tabWorldPop,IF(B967=2000,8,IF(B967=2010,7,6)),FALSE),"")</f>
        <v/>
      </c>
      <c r="K967" s="6" t="str">
        <f>IF(J967="","", VLOOKUP(A967,tabWorldPop,12,FALSE))</f>
        <v/>
      </c>
      <c r="L967" s="6" t="str">
        <f>IF(K967="","",VLOOKUP(A967,tabWorldPop,13,FALSE))</f>
        <v/>
      </c>
      <c r="M967" s="6" t="str">
        <f>IF(K967="","",VLOOKUP(A967,tabWorldPop,14,FALSE))</f>
        <v/>
      </c>
      <c r="N967" s="6" t="str">
        <f>IF(K967="","",VLOOKUP(A967,tabWorldPop,15,FALSE))</f>
        <v/>
      </c>
    </row>
    <row r="968">
      <c r="A968" s="3">
        <f>VLOOKUP(Life_expectancy.csv!A984,Base!$A$2:$B$235,2,FALSE)</f>
        <v>131</v>
      </c>
      <c r="B968" s="4">
        <v>2011.0</v>
      </c>
      <c r="C968" s="4">
        <f>VLOOKUP(VLOOKUP(A968,tabWorldPop,3,FALSE),Base!$D$2:$E$8,2,FALSE)</f>
        <v>1</v>
      </c>
      <c r="D968" s="4" t="s">
        <v>13</v>
      </c>
      <c r="E968" s="4" t="s">
        <v>2041</v>
      </c>
      <c r="F968" s="4" t="s">
        <v>269</v>
      </c>
      <c r="G968" s="4" t="s">
        <v>2042</v>
      </c>
      <c r="H968" s="4">
        <v>3875.0</v>
      </c>
      <c r="I968" s="5">
        <v>45729.0</v>
      </c>
      <c r="J968" s="6" t="str">
        <f>IF(OR(B968=2000, B968=2010, B968=2015),VLOOKUP(A968,tabWorldPop,IF(B968=2000,8,IF(B968=2010,7,6)),FALSE),"")</f>
        <v/>
      </c>
      <c r="K968" s="6" t="str">
        <f>IF(J968="","", VLOOKUP(A968,tabWorldPop,12,FALSE))</f>
        <v/>
      </c>
      <c r="L968" s="6" t="str">
        <f>IF(K968="","",VLOOKUP(A968,tabWorldPop,13,FALSE))</f>
        <v/>
      </c>
      <c r="M968" s="6" t="str">
        <f>IF(K968="","",VLOOKUP(A968,tabWorldPop,14,FALSE))</f>
        <v/>
      </c>
      <c r="N968" s="6" t="str">
        <f>IF(K968="","",VLOOKUP(A968,tabWorldPop,15,FALSE))</f>
        <v/>
      </c>
    </row>
    <row r="969">
      <c r="A969" s="3">
        <f>VLOOKUP(Life_expectancy.csv!A985,Base!$A$2:$B$235,2,FALSE)</f>
        <v>131</v>
      </c>
      <c r="B969" s="4">
        <v>2010.0</v>
      </c>
      <c r="C969" s="4">
        <f>VLOOKUP(VLOOKUP(A969,tabWorldPop,3,FALSE),Base!$D$2:$E$8,2,FALSE)</f>
        <v>1</v>
      </c>
      <c r="D969" s="4" t="s">
        <v>13</v>
      </c>
      <c r="E969" s="4" t="s">
        <v>2043</v>
      </c>
      <c r="F969" s="5">
        <v>45778.0</v>
      </c>
      <c r="G969" s="4" t="s">
        <v>2044</v>
      </c>
      <c r="H969" s="4">
        <v>3926.0</v>
      </c>
      <c r="I969" s="5">
        <v>45729.0</v>
      </c>
      <c r="J969" s="6">
        <f>IF(OR(B969=2000, B969=2010, B969=2015),VLOOKUP(A969,tabWorldPop,IF(B969=2000,8,IF(B969=2010,7,6)),FALSE),"")</f>
        <v>3836831</v>
      </c>
      <c r="K969" s="6">
        <f>IF(J969="","", VLOOKUP(A969,tabWorldPop,12,FALSE))</f>
        <v>69700</v>
      </c>
      <c r="L969" s="6" t="str">
        <f>IF(K969="","",VLOOKUP(A969,tabWorldPop,13,FALSE))</f>
        <v>53.7214</v>
      </c>
      <c r="M969" s="6" t="str">
        <f>IF(K969="","",VLOOKUP(A969,tabWorldPop,14,FALSE))</f>
        <v>0.9964</v>
      </c>
      <c r="N969" s="6" t="str">
        <f>IF(K969="","",VLOOKUP(A969,tabWorldPop,15,FALSE))</f>
        <v>0.05</v>
      </c>
    </row>
    <row r="970">
      <c r="A970" s="3">
        <f>VLOOKUP(Life_expectancy.csv!A986,Base!$A$2:$B$235,2,FALSE)</f>
        <v>131</v>
      </c>
      <c r="B970" s="4">
        <v>2009.0</v>
      </c>
      <c r="C970" s="4">
        <f>VLOOKUP(VLOOKUP(A970,tabWorldPop,3,FALSE),Base!$D$2:$E$8,2,FALSE)</f>
        <v>1</v>
      </c>
      <c r="D970" s="4" t="s">
        <v>13</v>
      </c>
      <c r="E970" s="4" t="s">
        <v>2045</v>
      </c>
      <c r="F970" s="4" t="s">
        <v>1479</v>
      </c>
      <c r="G970" s="4" t="s">
        <v>2046</v>
      </c>
      <c r="H970" s="4">
        <v>3978.0</v>
      </c>
      <c r="I970" s="5">
        <v>45881.0</v>
      </c>
      <c r="J970" s="6" t="str">
        <f>IF(OR(B970=2000, B970=2010, B970=2015),VLOOKUP(A970,tabWorldPop,IF(B970=2000,8,IF(B970=2010,7,6)),FALSE),"")</f>
        <v/>
      </c>
      <c r="K970" s="6" t="str">
        <f>IF(J970="","", VLOOKUP(A970,tabWorldPop,12,FALSE))</f>
        <v/>
      </c>
      <c r="L970" s="6" t="str">
        <f>IF(K970="","",VLOOKUP(A970,tabWorldPop,13,FALSE))</f>
        <v/>
      </c>
      <c r="M970" s="6" t="str">
        <f>IF(K970="","",VLOOKUP(A970,tabWorldPop,14,FALSE))</f>
        <v/>
      </c>
      <c r="N970" s="6" t="str">
        <f>IF(K970="","",VLOOKUP(A970,tabWorldPop,15,FALSE))</f>
        <v/>
      </c>
    </row>
    <row r="971">
      <c r="A971" s="3">
        <f>VLOOKUP(Life_expectancy.csv!A987,Base!$A$2:$B$235,2,FALSE)</f>
        <v>131</v>
      </c>
      <c r="B971" s="4">
        <v>2008.0</v>
      </c>
      <c r="C971" s="4">
        <f>VLOOKUP(VLOOKUP(A971,tabWorldPop,3,FALSE),Base!$D$2:$E$8,2,FALSE)</f>
        <v>1</v>
      </c>
      <c r="D971" s="4" t="s">
        <v>13</v>
      </c>
      <c r="E971" s="4" t="s">
        <v>2047</v>
      </c>
      <c r="F971" s="4" t="s">
        <v>2048</v>
      </c>
      <c r="G971" s="4" t="s">
        <v>2049</v>
      </c>
      <c r="H971" s="4">
        <v>43.0</v>
      </c>
      <c r="I971" s="5">
        <v>45670.0</v>
      </c>
      <c r="J971" s="6" t="str">
        <f>IF(OR(B971=2000, B971=2010, B971=2015),VLOOKUP(A971,tabWorldPop,IF(B971=2000,8,IF(B971=2010,7,6)),FALSE),"")</f>
        <v/>
      </c>
      <c r="K971" s="6" t="str">
        <f>IF(J971="","", VLOOKUP(A971,tabWorldPop,12,FALSE))</f>
        <v/>
      </c>
      <c r="L971" s="6" t="str">
        <f>IF(K971="","",VLOOKUP(A971,tabWorldPop,13,FALSE))</f>
        <v/>
      </c>
      <c r="M971" s="6" t="str">
        <f>IF(K971="","",VLOOKUP(A971,tabWorldPop,14,FALSE))</f>
        <v/>
      </c>
      <c r="N971" s="6" t="str">
        <f>IF(K971="","",VLOOKUP(A971,tabWorldPop,15,FALSE))</f>
        <v/>
      </c>
    </row>
    <row r="972">
      <c r="A972" s="3">
        <f>VLOOKUP(Life_expectancy.csv!A988,Base!$A$2:$B$235,2,FALSE)</f>
        <v>131</v>
      </c>
      <c r="B972" s="4">
        <v>2007.0</v>
      </c>
      <c r="C972" s="4">
        <f>VLOOKUP(VLOOKUP(A972,tabWorldPop,3,FALSE),Base!$D$2:$E$8,2,FALSE)</f>
        <v>1</v>
      </c>
      <c r="D972" s="4" t="s">
        <v>13</v>
      </c>
      <c r="E972" s="4" t="s">
        <v>2050</v>
      </c>
      <c r="F972" s="4" t="s">
        <v>1741</v>
      </c>
      <c r="G972" s="4" t="s">
        <v>2051</v>
      </c>
      <c r="H972" s="4">
        <v>482.0</v>
      </c>
      <c r="I972" s="5">
        <v>45789.0</v>
      </c>
      <c r="J972" s="6" t="str">
        <f>IF(OR(B972=2000, B972=2010, B972=2015),VLOOKUP(A972,tabWorldPop,IF(B972=2000,8,IF(B972=2010,7,6)),FALSE),"")</f>
        <v/>
      </c>
      <c r="K972" s="6" t="str">
        <f>IF(J972="","", VLOOKUP(A972,tabWorldPop,12,FALSE))</f>
        <v/>
      </c>
      <c r="L972" s="6" t="str">
        <f>IF(K972="","",VLOOKUP(A972,tabWorldPop,13,FALSE))</f>
        <v/>
      </c>
      <c r="M972" s="6" t="str">
        <f>IF(K972="","",VLOOKUP(A972,tabWorldPop,14,FALSE))</f>
        <v/>
      </c>
      <c r="N972" s="6" t="str">
        <f>IF(K972="","",VLOOKUP(A972,tabWorldPop,15,FALSE))</f>
        <v/>
      </c>
    </row>
    <row r="973">
      <c r="A973" s="3">
        <f>VLOOKUP(Life_expectancy.csv!A989,Base!$A$2:$B$235,2,FALSE)</f>
        <v>131</v>
      </c>
      <c r="B973" s="4">
        <v>2006.0</v>
      </c>
      <c r="C973" s="4">
        <f>VLOOKUP(VLOOKUP(A973,tabWorldPop,3,FALSE),Base!$D$2:$E$8,2,FALSE)</f>
        <v>1</v>
      </c>
      <c r="D973" s="4" t="s">
        <v>13</v>
      </c>
      <c r="E973" s="4" t="s">
        <v>2052</v>
      </c>
      <c r="F973" s="4" t="s">
        <v>348</v>
      </c>
      <c r="G973" s="4" t="s">
        <v>2053</v>
      </c>
      <c r="H973" s="4">
        <v>4136.0</v>
      </c>
      <c r="I973" s="5">
        <v>45820.0</v>
      </c>
      <c r="J973" s="6" t="str">
        <f>IF(OR(B973=2000, B973=2010, B973=2015),VLOOKUP(A973,tabWorldPop,IF(B973=2000,8,IF(B973=2010,7,6)),FALSE),"")</f>
        <v/>
      </c>
      <c r="K973" s="6" t="str">
        <f>IF(J973="","", VLOOKUP(A973,tabWorldPop,12,FALSE))</f>
        <v/>
      </c>
      <c r="L973" s="6" t="str">
        <f>IF(K973="","",VLOOKUP(A973,tabWorldPop,13,FALSE))</f>
        <v/>
      </c>
      <c r="M973" s="6" t="str">
        <f>IF(K973="","",VLOOKUP(A973,tabWorldPop,14,FALSE))</f>
        <v/>
      </c>
      <c r="N973" s="6" t="str">
        <f>IF(K973="","",VLOOKUP(A973,tabWorldPop,15,FALSE))</f>
        <v/>
      </c>
    </row>
    <row r="974">
      <c r="A974" s="3">
        <f>VLOOKUP(Life_expectancy.csv!A990,Base!$A$2:$B$235,2,FALSE)</f>
        <v>131</v>
      </c>
      <c r="B974" s="4">
        <v>2005.0</v>
      </c>
      <c r="C974" s="4">
        <f>VLOOKUP(VLOOKUP(A974,tabWorldPop,3,FALSE),Base!$D$2:$E$8,2,FALSE)</f>
        <v>1</v>
      </c>
      <c r="D974" s="4" t="s">
        <v>13</v>
      </c>
      <c r="E974" s="4" t="s">
        <v>2054</v>
      </c>
      <c r="F974" s="5">
        <v>45816.0</v>
      </c>
      <c r="G974" s="4" t="s">
        <v>2055</v>
      </c>
      <c r="H974" s="4">
        <v>419.0</v>
      </c>
      <c r="I974" s="5">
        <v>45700.0</v>
      </c>
      <c r="J974" s="6" t="str">
        <f>IF(OR(B974=2000, B974=2010, B974=2015),VLOOKUP(A974,tabWorldPop,IF(B974=2000,8,IF(B974=2010,7,6)),FALSE),"")</f>
        <v/>
      </c>
      <c r="K974" s="6" t="str">
        <f>IF(J974="","", VLOOKUP(A974,tabWorldPop,12,FALSE))</f>
        <v/>
      </c>
      <c r="L974" s="6" t="str">
        <f>IF(K974="","",VLOOKUP(A974,tabWorldPop,13,FALSE))</f>
        <v/>
      </c>
      <c r="M974" s="6" t="str">
        <f>IF(K974="","",VLOOKUP(A974,tabWorldPop,14,FALSE))</f>
        <v/>
      </c>
      <c r="N974" s="6" t="str">
        <f>IF(K974="","",VLOOKUP(A974,tabWorldPop,15,FALSE))</f>
        <v/>
      </c>
    </row>
    <row r="975">
      <c r="A975" s="3">
        <f>VLOOKUP(Life_expectancy.csv!A991,Base!$A$2:$B$235,2,FALSE)</f>
        <v>131</v>
      </c>
      <c r="B975" s="4">
        <v>2004.0</v>
      </c>
      <c r="C975" s="4">
        <f>VLOOKUP(VLOOKUP(A975,tabWorldPop,3,FALSE),Base!$D$2:$E$8,2,FALSE)</f>
        <v>1</v>
      </c>
      <c r="D975" s="4" t="s">
        <v>13</v>
      </c>
      <c r="E975" s="4" t="s">
        <v>2056</v>
      </c>
      <c r="F975" s="4" t="s">
        <v>333</v>
      </c>
      <c r="G975" s="4" t="s">
        <v>2057</v>
      </c>
      <c r="H975" s="4">
        <v>4245.0</v>
      </c>
      <c r="I975" s="4">
        <v>12.0</v>
      </c>
      <c r="J975" s="6" t="str">
        <f>IF(OR(B975=2000, B975=2010, B975=2015),VLOOKUP(A975,tabWorldPop,IF(B975=2000,8,IF(B975=2010,7,6)),FALSE),"")</f>
        <v/>
      </c>
      <c r="K975" s="6" t="str">
        <f>IF(J975="","", VLOOKUP(A975,tabWorldPop,12,FALSE))</f>
        <v/>
      </c>
      <c r="L975" s="6" t="str">
        <f>IF(K975="","",VLOOKUP(A975,tabWorldPop,13,FALSE))</f>
        <v/>
      </c>
      <c r="M975" s="6" t="str">
        <f>IF(K975="","",VLOOKUP(A975,tabWorldPop,14,FALSE))</f>
        <v/>
      </c>
      <c r="N975" s="6" t="str">
        <f>IF(K975="","",VLOOKUP(A975,tabWorldPop,15,FALSE))</f>
        <v/>
      </c>
    </row>
    <row r="976">
      <c r="A976" s="3">
        <f>VLOOKUP(Life_expectancy.csv!A992,Base!$A$2:$B$235,2,FALSE)</f>
        <v>131</v>
      </c>
      <c r="B976" s="4">
        <v>2003.0</v>
      </c>
      <c r="C976" s="4">
        <f>VLOOKUP(VLOOKUP(A976,tabWorldPop,3,FALSE),Base!$D$2:$E$8,2,FALSE)</f>
        <v>1</v>
      </c>
      <c r="D976" s="4" t="s">
        <v>13</v>
      </c>
      <c r="E976" s="4" t="s">
        <v>2058</v>
      </c>
      <c r="F976" s="4" t="s">
        <v>336</v>
      </c>
      <c r="G976" s="4" t="s">
        <v>2059</v>
      </c>
      <c r="H976" s="4">
        <v>431.0</v>
      </c>
      <c r="I976" s="5">
        <v>45880.0</v>
      </c>
      <c r="J976" s="6" t="str">
        <f>IF(OR(B976=2000, B976=2010, B976=2015),VLOOKUP(A976,tabWorldPop,IF(B976=2000,8,IF(B976=2010,7,6)),FALSE),"")</f>
        <v/>
      </c>
      <c r="K976" s="6" t="str">
        <f>IF(J976="","", VLOOKUP(A976,tabWorldPop,12,FALSE))</f>
        <v/>
      </c>
      <c r="L976" s="6" t="str">
        <f>IF(K976="","",VLOOKUP(A976,tabWorldPop,13,FALSE))</f>
        <v/>
      </c>
      <c r="M976" s="6" t="str">
        <f>IF(K976="","",VLOOKUP(A976,tabWorldPop,14,FALSE))</f>
        <v/>
      </c>
      <c r="N976" s="6" t="str">
        <f>IF(K976="","",VLOOKUP(A976,tabWorldPop,15,FALSE))</f>
        <v/>
      </c>
    </row>
    <row r="977">
      <c r="A977" s="3">
        <f>VLOOKUP(Life_expectancy.csv!A993,Base!$A$2:$B$235,2,FALSE)</f>
        <v>131</v>
      </c>
      <c r="B977" s="4">
        <v>2002.0</v>
      </c>
      <c r="C977" s="4">
        <f>VLOOKUP(VLOOKUP(A977,tabWorldPop,3,FALSE),Base!$D$2:$E$8,2,FALSE)</f>
        <v>1</v>
      </c>
      <c r="D977" s="4" t="s">
        <v>13</v>
      </c>
      <c r="E977" s="4" t="s">
        <v>2060</v>
      </c>
      <c r="F977" s="4" t="s">
        <v>2061</v>
      </c>
      <c r="G977" s="4" t="s">
        <v>2062</v>
      </c>
      <c r="H977" s="4">
        <v>4357.0</v>
      </c>
      <c r="I977" s="5">
        <v>45880.0</v>
      </c>
      <c r="J977" s="6" t="str">
        <f>IF(OR(B977=2000, B977=2010, B977=2015),VLOOKUP(A977,tabWorldPop,IF(B977=2000,8,IF(B977=2010,7,6)),FALSE),"")</f>
        <v/>
      </c>
      <c r="K977" s="6" t="str">
        <f>IF(J977="","", VLOOKUP(A977,tabWorldPop,12,FALSE))</f>
        <v/>
      </c>
      <c r="L977" s="6" t="str">
        <f>IF(K977="","",VLOOKUP(A977,tabWorldPop,13,FALSE))</f>
        <v/>
      </c>
      <c r="M977" s="6" t="str">
        <f>IF(K977="","",VLOOKUP(A977,tabWorldPop,14,FALSE))</f>
        <v/>
      </c>
      <c r="N977" s="6" t="str">
        <f>IF(K977="","",VLOOKUP(A977,tabWorldPop,15,FALSE))</f>
        <v/>
      </c>
    </row>
    <row r="978">
      <c r="A978" s="3">
        <f>VLOOKUP(Life_expectancy.csv!A994,Base!$A$2:$B$235,2,FALSE)</f>
        <v>131</v>
      </c>
      <c r="B978" s="4">
        <v>2001.0</v>
      </c>
      <c r="C978" s="4">
        <f>VLOOKUP(VLOOKUP(A978,tabWorldPop,3,FALSE),Base!$D$2:$E$8,2,FALSE)</f>
        <v>1</v>
      </c>
      <c r="D978" s="4" t="s">
        <v>13</v>
      </c>
      <c r="E978" s="4" t="s">
        <v>2063</v>
      </c>
      <c r="F978" s="4" t="s">
        <v>1415</v>
      </c>
      <c r="G978" s="4" t="s">
        <v>2064</v>
      </c>
      <c r="H978" s="4">
        <v>43864.0</v>
      </c>
      <c r="I978" s="5">
        <v>45849.0</v>
      </c>
      <c r="J978" s="6" t="str">
        <f>IF(OR(B978=2000, B978=2010, B978=2015),VLOOKUP(A978,tabWorldPop,IF(B978=2000,8,IF(B978=2010,7,6)),FALSE),"")</f>
        <v/>
      </c>
      <c r="K978" s="6" t="str">
        <f>IF(J978="","", VLOOKUP(A978,tabWorldPop,12,FALSE))</f>
        <v/>
      </c>
      <c r="L978" s="6" t="str">
        <f>IF(K978="","",VLOOKUP(A978,tabWorldPop,13,FALSE))</f>
        <v/>
      </c>
      <c r="M978" s="6" t="str">
        <f>IF(K978="","",VLOOKUP(A978,tabWorldPop,14,FALSE))</f>
        <v/>
      </c>
      <c r="N978" s="6" t="str">
        <f>IF(K978="","",VLOOKUP(A978,tabWorldPop,15,FALSE))</f>
        <v/>
      </c>
    </row>
    <row r="979">
      <c r="A979" s="3">
        <f>VLOOKUP(Life_expectancy.csv!A995,Base!$A$2:$B$235,2,FALSE)</f>
        <v>131</v>
      </c>
      <c r="B979" s="4">
        <v>2000.0</v>
      </c>
      <c r="C979" s="4">
        <f>VLOOKUP(VLOOKUP(A979,tabWorldPop,3,FALSE),Base!$D$2:$E$8,2,FALSE)</f>
        <v>1</v>
      </c>
      <c r="D979" s="4" t="s">
        <v>13</v>
      </c>
      <c r="E979" s="4" t="s">
        <v>2065</v>
      </c>
      <c r="F979" s="4" t="s">
        <v>883</v>
      </c>
      <c r="G979" s="4" t="s">
        <v>2066</v>
      </c>
      <c r="H979" s="4">
        <v>44183.0</v>
      </c>
      <c r="I979" s="5">
        <v>45758.0</v>
      </c>
      <c r="J979" s="6">
        <f>IF(OR(B979=2000, B979=2010, B979=2015),VLOOKUP(A979,tabWorldPop,IF(B979=2000,8,IF(B979=2010,7,6)),FALSE),"")</f>
        <v>4265172</v>
      </c>
      <c r="K979" s="6">
        <f>IF(J979="","", VLOOKUP(A979,tabWorldPop,12,FALSE))</f>
        <v>69700</v>
      </c>
      <c r="L979" s="6" t="str">
        <f>IF(K979="","",VLOOKUP(A979,tabWorldPop,13,FALSE))</f>
        <v>53.7214</v>
      </c>
      <c r="M979" s="6" t="str">
        <f>IF(K979="","",VLOOKUP(A979,tabWorldPop,14,FALSE))</f>
        <v>0.9964</v>
      </c>
      <c r="N979" s="6" t="str">
        <f>IF(K979="","",VLOOKUP(A979,tabWorldPop,15,FALSE))</f>
        <v>0.05</v>
      </c>
    </row>
    <row r="980">
      <c r="A980" s="3">
        <f>VLOOKUP(Life_expectancy.csv!A996,Base!$A$2:$B$235,2,FALSE)</f>
        <v>19</v>
      </c>
      <c r="B980" s="4">
        <v>2015.0</v>
      </c>
      <c r="C980" s="4">
        <f>VLOOKUP(VLOOKUP(A980,tabWorldPop,3,FALSE),Base!$D$2:$E$8,2,FALSE)</f>
        <v>2</v>
      </c>
      <c r="D980" s="4" t="s">
        <v>314</v>
      </c>
      <c r="E980" s="4">
        <v>0.0</v>
      </c>
      <c r="F980" s="10"/>
      <c r="G980" s="4" t="s">
        <v>2067</v>
      </c>
      <c r="H980" s="4">
        <v>8.1686611E7</v>
      </c>
      <c r="I980" s="5">
        <v>45674.0</v>
      </c>
      <c r="J980" s="6">
        <f>IF(OR(B980=2000, B980=2010, B980=2015),VLOOKUP(A980,tabWorldPop,IF(B980=2000,8,IF(B980=2010,7,6)),FALSE),"")</f>
        <v>82073226</v>
      </c>
      <c r="K980" s="6">
        <f>IF(J980="","", VLOOKUP(A980,tabWorldPop,12,FALSE))</f>
        <v>357114</v>
      </c>
      <c r="L980" s="6" t="str">
        <f>IF(K980="","",VLOOKUP(A980,tabWorldPop,13,FALSE))</f>
        <v>233.4544</v>
      </c>
      <c r="M980" s="6" t="str">
        <f>IF(K980="","",VLOOKUP(A980,tabWorldPop,14,FALSE))</f>
        <v>0.9995</v>
      </c>
      <c r="N980" s="12">
        <f>IF(K980="","",VLOOKUP(A980,tabWorldPop,15,FALSE))</f>
        <v>45778</v>
      </c>
    </row>
    <row r="981">
      <c r="A981" s="3">
        <f>VLOOKUP(Life_expectancy.csv!A997,Base!$A$2:$B$235,2,FALSE)</f>
        <v>19</v>
      </c>
      <c r="B981" s="4">
        <v>2014.0</v>
      </c>
      <c r="C981" s="4">
        <f>VLOOKUP(VLOOKUP(A981,tabWorldPop,3,FALSE),Base!$D$2:$E$8,2,FALSE)</f>
        <v>2</v>
      </c>
      <c r="D981" s="4" t="s">
        <v>314</v>
      </c>
      <c r="E981" s="4" t="s">
        <v>2068</v>
      </c>
      <c r="F981" s="5">
        <v>45727.0</v>
      </c>
      <c r="G981" s="4" t="s">
        <v>2069</v>
      </c>
      <c r="H981" s="4">
        <v>89825.0</v>
      </c>
      <c r="I981" s="4">
        <v>17.0</v>
      </c>
      <c r="J981" s="6" t="str">
        <f>IF(OR(B981=2000, B981=2010, B981=2015),VLOOKUP(A981,tabWorldPop,IF(B981=2000,8,IF(B981=2010,7,6)),FALSE),"")</f>
        <v/>
      </c>
      <c r="K981" s="6" t="str">
        <f>IF(J981="","", VLOOKUP(A981,tabWorldPop,12,FALSE))</f>
        <v/>
      </c>
      <c r="L981" s="6" t="str">
        <f>IF(K981="","",VLOOKUP(A981,tabWorldPop,13,FALSE))</f>
        <v/>
      </c>
      <c r="M981" s="6" t="str">
        <f>IF(K981="","",VLOOKUP(A981,tabWorldPop,14,FALSE))</f>
        <v/>
      </c>
      <c r="N981" s="6" t="str">
        <f>IF(K981="","",VLOOKUP(A981,tabWorldPop,15,FALSE))</f>
        <v/>
      </c>
    </row>
    <row r="982">
      <c r="A982" s="3">
        <f>VLOOKUP(Life_expectancy.csv!A998,Base!$A$2:$B$235,2,FALSE)</f>
        <v>19</v>
      </c>
      <c r="B982" s="4">
        <v>2013.0</v>
      </c>
      <c r="C982" s="4">
        <f>VLOOKUP(VLOOKUP(A982,tabWorldPop,3,FALSE),Base!$D$2:$E$8,2,FALSE)</f>
        <v>2</v>
      </c>
      <c r="D982" s="4" t="s">
        <v>314</v>
      </c>
      <c r="E982" s="4" t="s">
        <v>2070</v>
      </c>
      <c r="F982" s="4" t="s">
        <v>2071</v>
      </c>
      <c r="G982" s="4" t="s">
        <v>2072</v>
      </c>
      <c r="H982" s="4">
        <v>864565.0</v>
      </c>
      <c r="I982" s="5">
        <v>45916.0</v>
      </c>
      <c r="J982" s="6" t="str">
        <f>IF(OR(B982=2000, B982=2010, B982=2015),VLOOKUP(A982,tabWorldPop,IF(B982=2000,8,IF(B982=2010,7,6)),FALSE),"")</f>
        <v/>
      </c>
      <c r="K982" s="6" t="str">
        <f>IF(J982="","", VLOOKUP(A982,tabWorldPop,12,FALSE))</f>
        <v/>
      </c>
      <c r="L982" s="6" t="str">
        <f>IF(K982="","",VLOOKUP(A982,tabWorldPop,13,FALSE))</f>
        <v/>
      </c>
      <c r="M982" s="6" t="str">
        <f>IF(K982="","",VLOOKUP(A982,tabWorldPop,14,FALSE))</f>
        <v/>
      </c>
      <c r="N982" s="6" t="str">
        <f>IF(K982="","",VLOOKUP(A982,tabWorldPop,15,FALSE))</f>
        <v/>
      </c>
    </row>
    <row r="983">
      <c r="A983" s="3">
        <f>VLOOKUP(Life_expectancy.csv!A999,Base!$A$2:$B$235,2,FALSE)</f>
        <v>19</v>
      </c>
      <c r="B983" s="4">
        <v>2012.0</v>
      </c>
      <c r="C983" s="4">
        <f>VLOOKUP(VLOOKUP(A983,tabWorldPop,3,FALSE),Base!$D$2:$E$8,2,FALSE)</f>
        <v>2</v>
      </c>
      <c r="D983" s="4" t="s">
        <v>314</v>
      </c>
      <c r="E983" s="4" t="s">
        <v>2073</v>
      </c>
      <c r="F983" s="4" t="s">
        <v>2074</v>
      </c>
      <c r="G983" s="4" t="s">
        <v>2075</v>
      </c>
      <c r="H983" s="4">
        <v>8425823.0</v>
      </c>
      <c r="I983" s="5">
        <v>45916.0</v>
      </c>
      <c r="J983" s="6" t="str">
        <f>IF(OR(B983=2000, B983=2010, B983=2015),VLOOKUP(A983,tabWorldPop,IF(B983=2000,8,IF(B983=2010,7,6)),FALSE),"")</f>
        <v/>
      </c>
      <c r="K983" s="6" t="str">
        <f>IF(J983="","", VLOOKUP(A983,tabWorldPop,12,FALSE))</f>
        <v/>
      </c>
      <c r="L983" s="6" t="str">
        <f>IF(K983="","",VLOOKUP(A983,tabWorldPop,13,FALSE))</f>
        <v/>
      </c>
      <c r="M983" s="6" t="str">
        <f>IF(K983="","",VLOOKUP(A983,tabWorldPop,14,FALSE))</f>
        <v/>
      </c>
      <c r="N983" s="6" t="str">
        <f>IF(K983="","",VLOOKUP(A983,tabWorldPop,15,FALSE))</f>
        <v/>
      </c>
    </row>
    <row r="984">
      <c r="A984" s="3">
        <f>VLOOKUP(Life_expectancy.csv!A1000,Base!$A$2:$B$235,2,FALSE)</f>
        <v>19</v>
      </c>
      <c r="B984" s="4">
        <v>2011.0</v>
      </c>
      <c r="C984" s="4">
        <f>VLOOKUP(VLOOKUP(A984,tabWorldPop,3,FALSE),Base!$D$2:$E$8,2,FALSE)</f>
        <v>2</v>
      </c>
      <c r="D984" s="4" t="s">
        <v>314</v>
      </c>
      <c r="E984" s="4" t="s">
        <v>2076</v>
      </c>
      <c r="F984" s="4" t="s">
        <v>2077</v>
      </c>
      <c r="G984" s="4" t="s">
        <v>2078</v>
      </c>
      <c r="H984" s="4">
        <v>8274983.0</v>
      </c>
      <c r="I984" s="5">
        <v>45885.0</v>
      </c>
      <c r="J984" s="6" t="str">
        <f>IF(OR(B984=2000, B984=2010, B984=2015),VLOOKUP(A984,tabWorldPop,IF(B984=2000,8,IF(B984=2010,7,6)),FALSE),"")</f>
        <v/>
      </c>
      <c r="K984" s="6" t="str">
        <f>IF(J984="","", VLOOKUP(A984,tabWorldPop,12,FALSE))</f>
        <v/>
      </c>
      <c r="L984" s="6" t="str">
        <f>IF(K984="","",VLOOKUP(A984,tabWorldPop,13,FALSE))</f>
        <v/>
      </c>
      <c r="M984" s="6" t="str">
        <f>IF(K984="","",VLOOKUP(A984,tabWorldPop,14,FALSE))</f>
        <v/>
      </c>
      <c r="N984" s="6" t="str">
        <f>IF(K984="","",VLOOKUP(A984,tabWorldPop,15,FALSE))</f>
        <v/>
      </c>
    </row>
    <row r="985">
      <c r="A985" s="3">
        <f>VLOOKUP(Life_expectancy.csv!A1001,Base!$A$2:$B$235,2,FALSE)</f>
        <v>19</v>
      </c>
      <c r="B985" s="4">
        <v>2010.0</v>
      </c>
      <c r="C985" s="4">
        <f>VLOOKUP(VLOOKUP(A985,tabWorldPop,3,FALSE),Base!$D$2:$E$8,2,FALSE)</f>
        <v>2</v>
      </c>
      <c r="D985" s="4" t="s">
        <v>314</v>
      </c>
      <c r="E985" s="4" t="s">
        <v>2079</v>
      </c>
      <c r="F985" s="4" t="s">
        <v>1558</v>
      </c>
      <c r="G985" s="4" t="s">
        <v>2080</v>
      </c>
      <c r="H985" s="4">
        <v>8177693.0</v>
      </c>
      <c r="I985" s="5">
        <v>45854.0</v>
      </c>
      <c r="J985" s="6">
        <f>IF(OR(B985=2000, B985=2010, B985=2015),VLOOKUP(A985,tabWorldPop,IF(B985=2000,8,IF(B985=2010,7,6)),FALSE),"")</f>
        <v>81325090</v>
      </c>
      <c r="K985" s="6">
        <f>IF(J985="","", VLOOKUP(A985,tabWorldPop,12,FALSE))</f>
        <v>357114</v>
      </c>
      <c r="L985" s="6" t="str">
        <f>IF(K985="","",VLOOKUP(A985,tabWorldPop,13,FALSE))</f>
        <v>233.4544</v>
      </c>
      <c r="M985" s="6" t="str">
        <f>IF(K985="","",VLOOKUP(A985,tabWorldPop,14,FALSE))</f>
        <v>0.9995</v>
      </c>
      <c r="N985" s="12">
        <f>IF(K985="","",VLOOKUP(A985,tabWorldPop,15,FALSE))</f>
        <v>45778</v>
      </c>
    </row>
    <row r="986">
      <c r="A986" s="3">
        <f>VLOOKUP(Life_expectancy.csv!A1002,Base!$A$2:$B$235,2,FALSE)</f>
        <v>19</v>
      </c>
      <c r="B986" s="4">
        <v>2009.0</v>
      </c>
      <c r="C986" s="4">
        <f>VLOOKUP(VLOOKUP(A986,tabWorldPop,3,FALSE),Base!$D$2:$E$8,2,FALSE)</f>
        <v>2</v>
      </c>
      <c r="D986" s="4" t="s">
        <v>314</v>
      </c>
      <c r="E986" s="4" t="s">
        <v>2081</v>
      </c>
      <c r="F986" s="5">
        <v>45758.0</v>
      </c>
      <c r="G986" s="4" t="s">
        <v>2082</v>
      </c>
      <c r="H986" s="4">
        <v>819237.0</v>
      </c>
      <c r="I986" s="5">
        <v>45854.0</v>
      </c>
      <c r="J986" s="6" t="str">
        <f>IF(OR(B986=2000, B986=2010, B986=2015),VLOOKUP(A986,tabWorldPop,IF(B986=2000,8,IF(B986=2010,7,6)),FALSE),"")</f>
        <v/>
      </c>
      <c r="K986" s="6" t="str">
        <f>IF(J986="","", VLOOKUP(A986,tabWorldPop,12,FALSE))</f>
        <v/>
      </c>
      <c r="L986" s="6" t="str">
        <f>IF(K986="","",VLOOKUP(A986,tabWorldPop,13,FALSE))</f>
        <v/>
      </c>
      <c r="M986" s="6" t="str">
        <f>IF(K986="","",VLOOKUP(A986,tabWorldPop,14,FALSE))</f>
        <v/>
      </c>
      <c r="N986" s="6" t="str">
        <f>IF(K986="","",VLOOKUP(A986,tabWorldPop,15,FALSE))</f>
        <v/>
      </c>
    </row>
    <row r="987">
      <c r="A987" s="3">
        <f>VLOOKUP(Life_expectancy.csv!A1003,Base!$A$2:$B$235,2,FALSE)</f>
        <v>19</v>
      </c>
      <c r="B987" s="4">
        <v>2008.0</v>
      </c>
      <c r="C987" s="4">
        <f>VLOOKUP(VLOOKUP(A987,tabWorldPop,3,FALSE),Base!$D$2:$E$8,2,FALSE)</f>
        <v>2</v>
      </c>
      <c r="D987" s="4" t="s">
        <v>314</v>
      </c>
      <c r="E987" s="4" t="s">
        <v>2083</v>
      </c>
      <c r="F987" s="4" t="s">
        <v>622</v>
      </c>
      <c r="G987" s="4" t="s">
        <v>2084</v>
      </c>
      <c r="H987" s="4">
        <v>821197.0</v>
      </c>
      <c r="I987" s="5">
        <v>45824.0</v>
      </c>
      <c r="J987" s="6" t="str">
        <f>IF(OR(B987=2000, B987=2010, B987=2015),VLOOKUP(A987,tabWorldPop,IF(B987=2000,8,IF(B987=2010,7,6)),FALSE),"")</f>
        <v/>
      </c>
      <c r="K987" s="6" t="str">
        <f>IF(J987="","", VLOOKUP(A987,tabWorldPop,12,FALSE))</f>
        <v/>
      </c>
      <c r="L987" s="6" t="str">
        <f>IF(K987="","",VLOOKUP(A987,tabWorldPop,13,FALSE))</f>
        <v/>
      </c>
      <c r="M987" s="6" t="str">
        <f>IF(K987="","",VLOOKUP(A987,tabWorldPop,14,FALSE))</f>
        <v/>
      </c>
      <c r="N987" s="6" t="str">
        <f>IF(K987="","",VLOOKUP(A987,tabWorldPop,15,FALSE))</f>
        <v/>
      </c>
    </row>
    <row r="988">
      <c r="A988" s="3">
        <f>VLOOKUP(Life_expectancy.csv!A1004,Base!$A$2:$B$235,2,FALSE)</f>
        <v>19</v>
      </c>
      <c r="B988" s="4">
        <v>2007.0</v>
      </c>
      <c r="C988" s="4">
        <f>VLOOKUP(VLOOKUP(A988,tabWorldPop,3,FALSE),Base!$D$2:$E$8,2,FALSE)</f>
        <v>2</v>
      </c>
      <c r="D988" s="4" t="s">
        <v>314</v>
      </c>
      <c r="E988" s="4" t="s">
        <v>2085</v>
      </c>
      <c r="F988" s="4" t="s">
        <v>1572</v>
      </c>
      <c r="G988" s="4" t="s">
        <v>2086</v>
      </c>
      <c r="H988" s="4">
        <v>8.2266372E7</v>
      </c>
      <c r="I988" s="5">
        <v>45824.0</v>
      </c>
      <c r="J988" s="6" t="str">
        <f>IF(OR(B988=2000, B988=2010, B988=2015),VLOOKUP(A988,tabWorldPop,IF(B988=2000,8,IF(B988=2010,7,6)),FALSE),"")</f>
        <v/>
      </c>
      <c r="K988" s="6" t="str">
        <f>IF(J988="","", VLOOKUP(A988,tabWorldPop,12,FALSE))</f>
        <v/>
      </c>
      <c r="L988" s="6" t="str">
        <f>IF(K988="","",VLOOKUP(A988,tabWorldPop,13,FALSE))</f>
        <v/>
      </c>
      <c r="M988" s="6" t="str">
        <f>IF(K988="","",VLOOKUP(A988,tabWorldPop,14,FALSE))</f>
        <v/>
      </c>
      <c r="N988" s="6" t="str">
        <f>IF(K988="","",VLOOKUP(A988,tabWorldPop,15,FALSE))</f>
        <v/>
      </c>
    </row>
    <row r="989">
      <c r="A989" s="3">
        <f>VLOOKUP(Life_expectancy.csv!A1005,Base!$A$2:$B$235,2,FALSE)</f>
        <v>19</v>
      </c>
      <c r="B989" s="4">
        <v>2006.0</v>
      </c>
      <c r="C989" s="4">
        <f>VLOOKUP(VLOOKUP(A989,tabWorldPop,3,FALSE),Base!$D$2:$E$8,2,FALSE)</f>
        <v>2</v>
      </c>
      <c r="D989" s="4" t="s">
        <v>314</v>
      </c>
      <c r="E989" s="4" t="s">
        <v>2087</v>
      </c>
      <c r="F989" s="4" t="s">
        <v>2088</v>
      </c>
      <c r="G989" s="4" t="s">
        <v>2089</v>
      </c>
      <c r="H989" s="4">
        <v>8.2376451E7</v>
      </c>
      <c r="I989" s="5">
        <v>45793.0</v>
      </c>
      <c r="J989" s="6" t="str">
        <f>IF(OR(B989=2000, B989=2010, B989=2015),VLOOKUP(A989,tabWorldPop,IF(B989=2000,8,IF(B989=2010,7,6)),FALSE),"")</f>
        <v/>
      </c>
      <c r="K989" s="6" t="str">
        <f>IF(J989="","", VLOOKUP(A989,tabWorldPop,12,FALSE))</f>
        <v/>
      </c>
      <c r="L989" s="6" t="str">
        <f>IF(K989="","",VLOOKUP(A989,tabWorldPop,13,FALSE))</f>
        <v/>
      </c>
      <c r="M989" s="6" t="str">
        <f>IF(K989="","",VLOOKUP(A989,tabWorldPop,14,FALSE))</f>
        <v/>
      </c>
      <c r="N989" s="6" t="str">
        <f>IF(K989="","",VLOOKUP(A989,tabWorldPop,15,FALSE))</f>
        <v/>
      </c>
    </row>
    <row r="990">
      <c r="A990" s="3">
        <f>VLOOKUP(Life_expectancy.csv!A1006,Base!$A$2:$B$235,2,FALSE)</f>
        <v>19</v>
      </c>
      <c r="B990" s="4">
        <v>2005.0</v>
      </c>
      <c r="C990" s="4">
        <f>VLOOKUP(VLOOKUP(A990,tabWorldPop,3,FALSE),Base!$D$2:$E$8,2,FALSE)</f>
        <v>2</v>
      </c>
      <c r="D990" s="4" t="s">
        <v>314</v>
      </c>
      <c r="E990" s="4" t="s">
        <v>2090</v>
      </c>
      <c r="F990" s="4" t="s">
        <v>2091</v>
      </c>
      <c r="G990" s="4" t="s">
        <v>2092</v>
      </c>
      <c r="H990" s="4">
        <v>8.2469422E7</v>
      </c>
      <c r="I990" s="5">
        <v>45763.0</v>
      </c>
      <c r="J990" s="6" t="str">
        <f>IF(OR(B990=2000, B990=2010, B990=2015),VLOOKUP(A990,tabWorldPop,IF(B990=2000,8,IF(B990=2010,7,6)),FALSE),"")</f>
        <v/>
      </c>
      <c r="K990" s="6" t="str">
        <f>IF(J990="","", VLOOKUP(A990,tabWorldPop,12,FALSE))</f>
        <v/>
      </c>
      <c r="L990" s="6" t="str">
        <f>IF(K990="","",VLOOKUP(A990,tabWorldPop,13,FALSE))</f>
        <v/>
      </c>
      <c r="M990" s="6" t="str">
        <f>IF(K990="","",VLOOKUP(A990,tabWorldPop,14,FALSE))</f>
        <v/>
      </c>
      <c r="N990" s="6" t="str">
        <f>IF(K990="","",VLOOKUP(A990,tabWorldPop,15,FALSE))</f>
        <v/>
      </c>
    </row>
    <row r="991">
      <c r="A991" s="3">
        <f>VLOOKUP(Life_expectancy.csv!A1007,Base!$A$2:$B$235,2,FALSE)</f>
        <v>19</v>
      </c>
      <c r="B991" s="4">
        <v>2004.0</v>
      </c>
      <c r="C991" s="4">
        <f>VLOOKUP(VLOOKUP(A991,tabWorldPop,3,FALSE),Base!$D$2:$E$8,2,FALSE)</f>
        <v>2</v>
      </c>
      <c r="D991" s="4" t="s">
        <v>314</v>
      </c>
      <c r="E991" s="4" t="s">
        <v>2093</v>
      </c>
      <c r="F991" s="4" t="s">
        <v>2094</v>
      </c>
      <c r="G991" s="4" t="s">
        <v>2095</v>
      </c>
      <c r="H991" s="4">
        <v>8251626.0</v>
      </c>
      <c r="I991" s="5">
        <v>45763.0</v>
      </c>
      <c r="J991" s="6" t="str">
        <f>IF(OR(B991=2000, B991=2010, B991=2015),VLOOKUP(A991,tabWorldPop,IF(B991=2000,8,IF(B991=2010,7,6)),FALSE),"")</f>
        <v/>
      </c>
      <c r="K991" s="6" t="str">
        <f>IF(J991="","", VLOOKUP(A991,tabWorldPop,12,FALSE))</f>
        <v/>
      </c>
      <c r="L991" s="6" t="str">
        <f>IF(K991="","",VLOOKUP(A991,tabWorldPop,13,FALSE))</f>
        <v/>
      </c>
      <c r="M991" s="6" t="str">
        <f>IF(K991="","",VLOOKUP(A991,tabWorldPop,14,FALSE))</f>
        <v/>
      </c>
      <c r="N991" s="6" t="str">
        <f>IF(K991="","",VLOOKUP(A991,tabWorldPop,15,FALSE))</f>
        <v/>
      </c>
    </row>
    <row r="992">
      <c r="A992" s="3">
        <f>VLOOKUP(Life_expectancy.csv!A1008,Base!$A$2:$B$235,2,FALSE)</f>
        <v>19</v>
      </c>
      <c r="B992" s="4">
        <v>2003.0</v>
      </c>
      <c r="C992" s="4">
        <f>VLOOKUP(VLOOKUP(A992,tabWorldPop,3,FALSE),Base!$D$2:$E$8,2,FALSE)</f>
        <v>2</v>
      </c>
      <c r="D992" s="4" t="s">
        <v>314</v>
      </c>
      <c r="E992" s="4" t="s">
        <v>2096</v>
      </c>
      <c r="F992" s="4" t="s">
        <v>2097</v>
      </c>
      <c r="G992" s="4" t="s">
        <v>2098</v>
      </c>
      <c r="H992" s="4">
        <v>8.2534176E7</v>
      </c>
      <c r="I992" s="5">
        <v>45732.0</v>
      </c>
      <c r="J992" s="6" t="str">
        <f>IF(OR(B992=2000, B992=2010, B992=2015),VLOOKUP(A992,tabWorldPop,IF(B992=2000,8,IF(B992=2010,7,6)),FALSE),"")</f>
        <v/>
      </c>
      <c r="K992" s="6" t="str">
        <f>IF(J992="","", VLOOKUP(A992,tabWorldPop,12,FALSE))</f>
        <v/>
      </c>
      <c r="L992" s="6" t="str">
        <f>IF(K992="","",VLOOKUP(A992,tabWorldPop,13,FALSE))</f>
        <v/>
      </c>
      <c r="M992" s="6" t="str">
        <f>IF(K992="","",VLOOKUP(A992,tabWorldPop,14,FALSE))</f>
        <v/>
      </c>
      <c r="N992" s="6" t="str">
        <f>IF(K992="","",VLOOKUP(A992,tabWorldPop,15,FALSE))</f>
        <v/>
      </c>
    </row>
    <row r="993">
      <c r="A993" s="3">
        <f>VLOOKUP(Life_expectancy.csv!A1009,Base!$A$2:$B$235,2,FALSE)</f>
        <v>19</v>
      </c>
      <c r="B993" s="4">
        <v>2002.0</v>
      </c>
      <c r="C993" s="4">
        <f>VLOOKUP(VLOOKUP(A993,tabWorldPop,3,FALSE),Base!$D$2:$E$8,2,FALSE)</f>
        <v>2</v>
      </c>
      <c r="D993" s="4" t="s">
        <v>314</v>
      </c>
      <c r="E993" s="4" t="s">
        <v>2099</v>
      </c>
      <c r="F993" s="5">
        <v>45748.0</v>
      </c>
      <c r="G993" s="4" t="s">
        <v>2100</v>
      </c>
      <c r="H993" s="4">
        <v>8.2488495E7</v>
      </c>
      <c r="I993" s="5">
        <v>45732.0</v>
      </c>
      <c r="J993" s="6" t="str">
        <f>IF(OR(B993=2000, B993=2010, B993=2015),VLOOKUP(A993,tabWorldPop,IF(B993=2000,8,IF(B993=2010,7,6)),FALSE),"")</f>
        <v/>
      </c>
      <c r="K993" s="6" t="str">
        <f>IF(J993="","", VLOOKUP(A993,tabWorldPop,12,FALSE))</f>
        <v/>
      </c>
      <c r="L993" s="6" t="str">
        <f>IF(K993="","",VLOOKUP(A993,tabWorldPop,13,FALSE))</f>
        <v/>
      </c>
      <c r="M993" s="6" t="str">
        <f>IF(K993="","",VLOOKUP(A993,tabWorldPop,14,FALSE))</f>
        <v/>
      </c>
      <c r="N993" s="6" t="str">
        <f>IF(K993="","",VLOOKUP(A993,tabWorldPop,15,FALSE))</f>
        <v/>
      </c>
    </row>
    <row r="994">
      <c r="A994" s="3">
        <f>VLOOKUP(Life_expectancy.csv!A1010,Base!$A$2:$B$235,2,FALSE)</f>
        <v>19</v>
      </c>
      <c r="B994" s="4">
        <v>2001.0</v>
      </c>
      <c r="C994" s="4">
        <f>VLOOKUP(VLOOKUP(A994,tabWorldPop,3,FALSE),Base!$D$2:$E$8,2,FALSE)</f>
        <v>2</v>
      </c>
      <c r="D994" s="4" t="s">
        <v>314</v>
      </c>
      <c r="E994" s="4" t="s">
        <v>2101</v>
      </c>
      <c r="F994" s="4" t="s">
        <v>2102</v>
      </c>
      <c r="G994" s="4" t="s">
        <v>2103</v>
      </c>
      <c r="H994" s="4">
        <v>8.2349925E7</v>
      </c>
      <c r="I994" s="5">
        <v>45704.0</v>
      </c>
      <c r="J994" s="6" t="str">
        <f>IF(OR(B994=2000, B994=2010, B994=2015),VLOOKUP(A994,tabWorldPop,IF(B994=2000,8,IF(B994=2010,7,6)),FALSE),"")</f>
        <v/>
      </c>
      <c r="K994" s="6" t="str">
        <f>IF(J994="","", VLOOKUP(A994,tabWorldPop,12,FALSE))</f>
        <v/>
      </c>
      <c r="L994" s="6" t="str">
        <f>IF(K994="","",VLOOKUP(A994,tabWorldPop,13,FALSE))</f>
        <v/>
      </c>
      <c r="M994" s="6" t="str">
        <f>IF(K994="","",VLOOKUP(A994,tabWorldPop,14,FALSE))</f>
        <v/>
      </c>
      <c r="N994" s="6" t="str">
        <f>IF(K994="","",VLOOKUP(A994,tabWorldPop,15,FALSE))</f>
        <v/>
      </c>
    </row>
    <row r="995">
      <c r="A995" s="3">
        <f>VLOOKUP(Life_expectancy.csv!A1011,Base!$A$2:$B$235,2,FALSE)</f>
        <v>19</v>
      </c>
      <c r="B995" s="4">
        <v>2000.0</v>
      </c>
      <c r="C995" s="4">
        <f>VLOOKUP(VLOOKUP(A995,tabWorldPop,3,FALSE),Base!$D$2:$E$8,2,FALSE)</f>
        <v>2</v>
      </c>
      <c r="D995" s="4" t="s">
        <v>314</v>
      </c>
      <c r="E995" s="4" t="s">
        <v>2104</v>
      </c>
      <c r="F995" s="5">
        <v>45658.0</v>
      </c>
      <c r="G995" s="4" t="s">
        <v>2105</v>
      </c>
      <c r="H995" s="4">
        <v>8221158.0</v>
      </c>
      <c r="I995" s="5">
        <v>45704.0</v>
      </c>
      <c r="J995" s="6">
        <f>IF(OR(B995=2000, B995=2010, B995=2015),VLOOKUP(A995,tabWorldPop,IF(B995=2000,8,IF(B995=2010,7,6)),FALSE),"")</f>
        <v>81551677</v>
      </c>
      <c r="K995" s="6">
        <f>IF(J995="","", VLOOKUP(A995,tabWorldPop,12,FALSE))</f>
        <v>357114</v>
      </c>
      <c r="L995" s="6" t="str">
        <f>IF(K995="","",VLOOKUP(A995,tabWorldPop,13,FALSE))</f>
        <v>233.4544</v>
      </c>
      <c r="M995" s="6" t="str">
        <f>IF(K995="","",VLOOKUP(A995,tabWorldPop,14,FALSE))</f>
        <v>0.9995</v>
      </c>
      <c r="N995" s="12">
        <f>IF(K995="","",VLOOKUP(A995,tabWorldPop,15,FALSE))</f>
        <v>45778</v>
      </c>
    </row>
    <row r="996">
      <c r="A996" s="3">
        <f>VLOOKUP(Life_expectancy.csv!A1012,Base!$A$2:$B$235,2,FALSE)</f>
        <v>47</v>
      </c>
      <c r="B996" s="4">
        <v>2015.0</v>
      </c>
      <c r="C996" s="4">
        <f>VLOOKUP(VLOOKUP(A996,tabWorldPop,3,FALSE),Base!$D$2:$E$8,2,FALSE)</f>
        <v>3</v>
      </c>
      <c r="D996" s="4" t="s">
        <v>13</v>
      </c>
      <c r="E996" s="4">
        <v>0.0</v>
      </c>
      <c r="F996" s="10"/>
      <c r="G996" s="4" t="s">
        <v>2106</v>
      </c>
      <c r="H996" s="4">
        <v>2.7582821E7</v>
      </c>
      <c r="I996" s="5">
        <v>45758.0</v>
      </c>
      <c r="J996" s="6">
        <f>IF(OR(B996=2000, B996=2010, B996=2015),VLOOKUP(A996,tabWorldPop,IF(B996=2000,8,IF(B996=2010,7,6)),FALSE),"")</f>
        <v>28870939</v>
      </c>
      <c r="K996" s="6">
        <f>IF(J996="","", VLOOKUP(A996,tabWorldPop,12,FALSE))</f>
        <v>238533</v>
      </c>
      <c r="L996" s="6" t="str">
        <f>IF(K996="","",VLOOKUP(A996,tabWorldPop,13,FALSE))</f>
        <v>140.3406</v>
      </c>
      <c r="M996" s="7">
        <f>IF(K996="","",VLOOKUP(A996,tabWorldPop,14,FALSE))</f>
        <v>-622371</v>
      </c>
      <c r="N996" s="6" t="str">
        <f>IF(K996="","",VLOOKUP(A996,tabWorldPop,15,FALSE))</f>
        <v>0.42</v>
      </c>
    </row>
    <row r="997">
      <c r="A997" s="3">
        <f>VLOOKUP(Life_expectancy.csv!A1013,Base!$A$2:$B$235,2,FALSE)</f>
        <v>47</v>
      </c>
      <c r="B997" s="4">
        <v>2014.0</v>
      </c>
      <c r="C997" s="4">
        <f>VLOOKUP(VLOOKUP(A997,tabWorldPop,3,FALSE),Base!$D$2:$E$8,2,FALSE)</f>
        <v>3</v>
      </c>
      <c r="D997" s="4" t="s">
        <v>13</v>
      </c>
      <c r="E997" s="4" t="s">
        <v>2107</v>
      </c>
      <c r="F997" s="4" t="s">
        <v>1380</v>
      </c>
      <c r="G997" s="4" t="s">
        <v>2108</v>
      </c>
      <c r="H997" s="4">
        <v>2.6962563E7</v>
      </c>
      <c r="I997" s="5">
        <v>45849.0</v>
      </c>
      <c r="J997" s="6" t="str">
        <f>IF(OR(B997=2000, B997=2010, B997=2015),VLOOKUP(A997,tabWorldPop,IF(B997=2000,8,IF(B997=2010,7,6)),FALSE),"")</f>
        <v/>
      </c>
      <c r="K997" s="6" t="str">
        <f>IF(J997="","", VLOOKUP(A997,tabWorldPop,12,FALSE))</f>
        <v/>
      </c>
      <c r="L997" s="6" t="str">
        <f>IF(K997="","",VLOOKUP(A997,tabWorldPop,13,FALSE))</f>
        <v/>
      </c>
      <c r="M997" s="6" t="str">
        <f>IF(K997="","",VLOOKUP(A997,tabWorldPop,14,FALSE))</f>
        <v/>
      </c>
      <c r="N997" s="6" t="str">
        <f>IF(K997="","",VLOOKUP(A997,tabWorldPop,15,FALSE))</f>
        <v/>
      </c>
    </row>
    <row r="998">
      <c r="A998" s="3">
        <f>VLOOKUP(Life_expectancy.csv!A1014,Base!$A$2:$B$235,2,FALSE)</f>
        <v>47</v>
      </c>
      <c r="B998" s="4">
        <v>2013.0</v>
      </c>
      <c r="C998" s="4">
        <f>VLOOKUP(VLOOKUP(A998,tabWorldPop,3,FALSE),Base!$D$2:$E$8,2,FALSE)</f>
        <v>3</v>
      </c>
      <c r="D998" s="4" t="s">
        <v>13</v>
      </c>
      <c r="E998" s="4" t="s">
        <v>2109</v>
      </c>
      <c r="F998" s="4" t="s">
        <v>716</v>
      </c>
      <c r="G998" s="4" t="s">
        <v>2110</v>
      </c>
      <c r="H998" s="4">
        <v>2.6346251E7</v>
      </c>
      <c r="I998" s="5">
        <v>45788.0</v>
      </c>
      <c r="J998" s="6" t="str">
        <f>IF(OR(B998=2000, B998=2010, B998=2015),VLOOKUP(A998,tabWorldPop,IF(B998=2000,8,IF(B998=2010,7,6)),FALSE),"")</f>
        <v/>
      </c>
      <c r="K998" s="6" t="str">
        <f>IF(J998="","", VLOOKUP(A998,tabWorldPop,12,FALSE))</f>
        <v/>
      </c>
      <c r="L998" s="6" t="str">
        <f>IF(K998="","",VLOOKUP(A998,tabWorldPop,13,FALSE))</f>
        <v/>
      </c>
      <c r="M998" s="6" t="str">
        <f>IF(K998="","",VLOOKUP(A998,tabWorldPop,14,FALSE))</f>
        <v/>
      </c>
      <c r="N998" s="6" t="str">
        <f>IF(K998="","",VLOOKUP(A998,tabWorldPop,15,FALSE))</f>
        <v/>
      </c>
    </row>
    <row r="999">
      <c r="A999" s="3">
        <f>VLOOKUP(Life_expectancy.csv!A1015,Base!$A$2:$B$235,2,FALSE)</f>
        <v>47</v>
      </c>
      <c r="B999" s="4">
        <v>2012.0</v>
      </c>
      <c r="C999" s="4">
        <f>VLOOKUP(VLOOKUP(A999,tabWorldPop,3,FALSE),Base!$D$2:$E$8,2,FALSE)</f>
        <v>3</v>
      </c>
      <c r="D999" s="4" t="s">
        <v>13</v>
      </c>
      <c r="E999" s="4" t="s">
        <v>2111</v>
      </c>
      <c r="F999" s="4" t="s">
        <v>231</v>
      </c>
      <c r="G999" s="4" t="s">
        <v>2112</v>
      </c>
      <c r="H999" s="4">
        <v>2573349.0</v>
      </c>
      <c r="I999" s="5">
        <v>45699.0</v>
      </c>
      <c r="J999" s="6" t="str">
        <f>IF(OR(B999=2000, B999=2010, B999=2015),VLOOKUP(A999,tabWorldPop,IF(B999=2000,8,IF(B999=2010,7,6)),FALSE),"")</f>
        <v/>
      </c>
      <c r="K999" s="6" t="str">
        <f>IF(J999="","", VLOOKUP(A999,tabWorldPop,12,FALSE))</f>
        <v/>
      </c>
      <c r="L999" s="6" t="str">
        <f>IF(K999="","",VLOOKUP(A999,tabWorldPop,13,FALSE))</f>
        <v/>
      </c>
      <c r="M999" s="6" t="str">
        <f>IF(K999="","",VLOOKUP(A999,tabWorldPop,14,FALSE))</f>
        <v/>
      </c>
      <c r="N999" s="6" t="str">
        <f>IF(K999="","",VLOOKUP(A999,tabWorldPop,15,FALSE))</f>
        <v/>
      </c>
    </row>
    <row r="1000">
      <c r="A1000" s="3">
        <f>VLOOKUP(Life_expectancy.csv!A1016,Base!$A$2:$B$235,2,FALSE)</f>
        <v>47</v>
      </c>
      <c r="B1000" s="4">
        <v>2011.0</v>
      </c>
      <c r="C1000" s="4">
        <f>VLOOKUP(VLOOKUP(A1000,tabWorldPop,3,FALSE),Base!$D$2:$E$8,2,FALSE)</f>
        <v>3</v>
      </c>
      <c r="D1000" s="4" t="s">
        <v>13</v>
      </c>
      <c r="E1000" s="4" t="s">
        <v>2113</v>
      </c>
      <c r="F1000" s="4" t="s">
        <v>1046</v>
      </c>
      <c r="G1000" s="4" t="s">
        <v>2114</v>
      </c>
      <c r="H1000" s="4">
        <v>2.5121796E7</v>
      </c>
      <c r="I1000" s="5">
        <v>45910.0</v>
      </c>
      <c r="J1000" s="6" t="str">
        <f>IF(OR(B1000=2000, B1000=2010, B1000=2015),VLOOKUP(A1000,tabWorldPop,IF(B1000=2000,8,IF(B1000=2010,7,6)),FALSE),"")</f>
        <v/>
      </c>
      <c r="K1000" s="6" t="str">
        <f>IF(J1000="","", VLOOKUP(A1000,tabWorldPop,12,FALSE))</f>
        <v/>
      </c>
      <c r="L1000" s="6" t="str">
        <f>IF(K1000="","",VLOOKUP(A1000,tabWorldPop,13,FALSE))</f>
        <v/>
      </c>
      <c r="M1000" s="6" t="str">
        <f>IF(K1000="","",VLOOKUP(A1000,tabWorldPop,14,FALSE))</f>
        <v/>
      </c>
      <c r="N1000" s="6" t="str">
        <f>IF(K1000="","",VLOOKUP(A1000,tabWorldPop,15,FALSE))</f>
        <v/>
      </c>
    </row>
    <row r="1001">
      <c r="A1001" s="3">
        <f>VLOOKUP(Life_expectancy.csv!A1017,Base!$A$2:$B$235,2,FALSE)</f>
        <v>47</v>
      </c>
      <c r="B1001" s="4">
        <v>2010.0</v>
      </c>
      <c r="C1001" s="4">
        <f>VLOOKUP(VLOOKUP(A1001,tabWorldPop,3,FALSE),Base!$D$2:$E$8,2,FALSE)</f>
        <v>3</v>
      </c>
      <c r="D1001" s="4" t="s">
        <v>13</v>
      </c>
      <c r="E1001" s="4" t="s">
        <v>2115</v>
      </c>
      <c r="F1001" s="4" t="s">
        <v>190</v>
      </c>
      <c r="G1001" s="4" t="s">
        <v>2116</v>
      </c>
      <c r="H1001" s="4">
        <v>2451214.0</v>
      </c>
      <c r="I1001" s="5">
        <v>45787.0</v>
      </c>
      <c r="J1001" s="6">
        <f>IF(OR(B1001=2000, B1001=2010, B1001=2015),VLOOKUP(A1001,tabWorldPop,IF(B1001=2000,8,IF(B1001=2010,7,6)),FALSE),"")</f>
        <v>25574719</v>
      </c>
      <c r="K1001" s="6">
        <f>IF(J1001="","", VLOOKUP(A1001,tabWorldPop,12,FALSE))</f>
        <v>238533</v>
      </c>
      <c r="L1001" s="6" t="str">
        <f>IF(K1001="","",VLOOKUP(A1001,tabWorldPop,13,FALSE))</f>
        <v>140.3406</v>
      </c>
      <c r="M1001" s="7">
        <f>IF(K1001="","",VLOOKUP(A1001,tabWorldPop,14,FALSE))</f>
        <v>-622371</v>
      </c>
      <c r="N1001" s="6" t="str">
        <f>IF(K1001="","",VLOOKUP(A1001,tabWorldPop,15,FALSE))</f>
        <v>0.42</v>
      </c>
    </row>
    <row r="1002">
      <c r="A1002" s="3">
        <f>VLOOKUP(Life_expectancy.csv!A1018,Base!$A$2:$B$235,2,FALSE)</f>
        <v>47</v>
      </c>
      <c r="B1002" s="4">
        <v>2009.0</v>
      </c>
      <c r="C1002" s="4">
        <f>VLOOKUP(VLOOKUP(A1002,tabWorldPop,3,FALSE),Base!$D$2:$E$8,2,FALSE)</f>
        <v>3</v>
      </c>
      <c r="D1002" s="4" t="s">
        <v>13</v>
      </c>
      <c r="E1002" s="4" t="s">
        <v>2117</v>
      </c>
      <c r="F1002" s="4" t="s">
        <v>736</v>
      </c>
      <c r="G1002" s="4" t="s">
        <v>2118</v>
      </c>
      <c r="H1002" s="4">
        <v>2393831.0</v>
      </c>
      <c r="I1002" s="5">
        <v>45757.0</v>
      </c>
      <c r="J1002" s="6" t="str">
        <f>IF(OR(B1002=2000, B1002=2010, B1002=2015),VLOOKUP(A1002,tabWorldPop,IF(B1002=2000,8,IF(B1002=2010,7,6)),FALSE),"")</f>
        <v/>
      </c>
      <c r="K1002" s="6" t="str">
        <f>IF(J1002="","", VLOOKUP(A1002,tabWorldPop,12,FALSE))</f>
        <v/>
      </c>
      <c r="L1002" s="6" t="str">
        <f>IF(K1002="","",VLOOKUP(A1002,tabWorldPop,13,FALSE))</f>
        <v/>
      </c>
      <c r="M1002" s="6" t="str">
        <f>IF(K1002="","",VLOOKUP(A1002,tabWorldPop,14,FALSE))</f>
        <v/>
      </c>
      <c r="N1002" s="6" t="str">
        <f>IF(K1002="","",VLOOKUP(A1002,tabWorldPop,15,FALSE))</f>
        <v/>
      </c>
    </row>
    <row r="1003">
      <c r="A1003" s="3">
        <f>VLOOKUP(Life_expectancy.csv!A1019,Base!$A$2:$B$235,2,FALSE)</f>
        <v>47</v>
      </c>
      <c r="B1003" s="4">
        <v>2008.0</v>
      </c>
      <c r="C1003" s="4">
        <f>VLOOKUP(VLOOKUP(A1003,tabWorldPop,3,FALSE),Base!$D$2:$E$8,2,FALSE)</f>
        <v>3</v>
      </c>
      <c r="D1003" s="4" t="s">
        <v>13</v>
      </c>
      <c r="E1003" s="4" t="s">
        <v>2119</v>
      </c>
      <c r="F1003" s="4" t="s">
        <v>966</v>
      </c>
      <c r="G1003" s="4" t="s">
        <v>2120</v>
      </c>
      <c r="H1003" s="4">
        <v>2329864.0</v>
      </c>
      <c r="I1003" s="5">
        <v>45878.0</v>
      </c>
      <c r="J1003" s="6" t="str">
        <f>IF(OR(B1003=2000, B1003=2010, B1003=2015),VLOOKUP(A1003,tabWorldPop,IF(B1003=2000,8,IF(B1003=2010,7,6)),FALSE),"")</f>
        <v/>
      </c>
      <c r="K1003" s="6" t="str">
        <f>IF(J1003="","", VLOOKUP(A1003,tabWorldPop,12,FALSE))</f>
        <v/>
      </c>
      <c r="L1003" s="6" t="str">
        <f>IF(K1003="","",VLOOKUP(A1003,tabWorldPop,13,FALSE))</f>
        <v/>
      </c>
      <c r="M1003" s="6" t="str">
        <f>IF(K1003="","",VLOOKUP(A1003,tabWorldPop,14,FALSE))</f>
        <v/>
      </c>
      <c r="N1003" s="6" t="str">
        <f>IF(K1003="","",VLOOKUP(A1003,tabWorldPop,15,FALSE))</f>
        <v/>
      </c>
    </row>
    <row r="1004">
      <c r="A1004" s="3">
        <f>VLOOKUP(Life_expectancy.csv!A1020,Base!$A$2:$B$235,2,FALSE)</f>
        <v>47</v>
      </c>
      <c r="B1004" s="4">
        <v>2007.0</v>
      </c>
      <c r="C1004" s="4">
        <f>VLOOKUP(VLOOKUP(A1004,tabWorldPop,3,FALSE),Base!$D$2:$E$8,2,FALSE)</f>
        <v>3</v>
      </c>
      <c r="D1004" s="4" t="s">
        <v>13</v>
      </c>
      <c r="E1004" s="4" t="s">
        <v>2121</v>
      </c>
      <c r="F1004" s="5">
        <v>45721.0</v>
      </c>
      <c r="G1004" s="4" t="s">
        <v>2122</v>
      </c>
      <c r="H1004" s="4">
        <v>227212.0</v>
      </c>
      <c r="I1004" s="5">
        <v>45666.0</v>
      </c>
      <c r="J1004" s="6" t="str">
        <f>IF(OR(B1004=2000, B1004=2010, B1004=2015),VLOOKUP(A1004,tabWorldPop,IF(B1004=2000,8,IF(B1004=2010,7,6)),FALSE),"")</f>
        <v/>
      </c>
      <c r="K1004" s="6" t="str">
        <f>IF(J1004="","", VLOOKUP(A1004,tabWorldPop,12,FALSE))</f>
        <v/>
      </c>
      <c r="L1004" s="6" t="str">
        <f>IF(K1004="","",VLOOKUP(A1004,tabWorldPop,13,FALSE))</f>
        <v/>
      </c>
      <c r="M1004" s="6" t="str">
        <f>IF(K1004="","",VLOOKUP(A1004,tabWorldPop,14,FALSE))</f>
        <v/>
      </c>
      <c r="N1004" s="6" t="str">
        <f>IF(K1004="","",VLOOKUP(A1004,tabWorldPop,15,FALSE))</f>
        <v/>
      </c>
    </row>
    <row r="1005">
      <c r="A1005" s="3">
        <f>VLOOKUP(Life_expectancy.csv!A1021,Base!$A$2:$B$235,2,FALSE)</f>
        <v>47</v>
      </c>
      <c r="B1005" s="4">
        <v>2006.0</v>
      </c>
      <c r="C1005" s="4">
        <f>VLOOKUP(VLOOKUP(A1005,tabWorldPop,3,FALSE),Base!$D$2:$E$8,2,FALSE)</f>
        <v>3</v>
      </c>
      <c r="D1005" s="4" t="s">
        <v>13</v>
      </c>
      <c r="E1005" s="4" t="s">
        <v>2123</v>
      </c>
      <c r="F1005" s="4" t="s">
        <v>851</v>
      </c>
      <c r="G1005" s="4" t="s">
        <v>2124</v>
      </c>
      <c r="H1005" s="4">
        <v>2.2113425E7</v>
      </c>
      <c r="I1005" s="5">
        <v>45846.0</v>
      </c>
      <c r="J1005" s="6" t="str">
        <f>IF(OR(B1005=2000, B1005=2010, B1005=2015),VLOOKUP(A1005,tabWorldPop,IF(B1005=2000,8,IF(B1005=2010,7,6)),FALSE),"")</f>
        <v/>
      </c>
      <c r="K1005" s="6" t="str">
        <f>IF(J1005="","", VLOOKUP(A1005,tabWorldPop,12,FALSE))</f>
        <v/>
      </c>
      <c r="L1005" s="6" t="str">
        <f>IF(K1005="","",VLOOKUP(A1005,tabWorldPop,13,FALSE))</f>
        <v/>
      </c>
      <c r="M1005" s="6" t="str">
        <f>IF(K1005="","",VLOOKUP(A1005,tabWorldPop,14,FALSE))</f>
        <v/>
      </c>
      <c r="N1005" s="6" t="str">
        <f>IF(K1005="","",VLOOKUP(A1005,tabWorldPop,15,FALSE))</f>
        <v/>
      </c>
    </row>
    <row r="1006">
      <c r="A1006" s="3">
        <f>VLOOKUP(Life_expectancy.csv!A1022,Base!$A$2:$B$235,2,FALSE)</f>
        <v>47</v>
      </c>
      <c r="B1006" s="4">
        <v>2005.0</v>
      </c>
      <c r="C1006" s="4">
        <f>VLOOKUP(VLOOKUP(A1006,tabWorldPop,3,FALSE),Base!$D$2:$E$8,2,FALSE)</f>
        <v>3</v>
      </c>
      <c r="D1006" s="4" t="s">
        <v>13</v>
      </c>
      <c r="E1006" s="4" t="s">
        <v>2125</v>
      </c>
      <c r="F1006" s="4" t="s">
        <v>2126</v>
      </c>
      <c r="G1006" s="4" t="s">
        <v>2127</v>
      </c>
      <c r="H1006" s="4">
        <v>215429.0</v>
      </c>
      <c r="I1006" s="5">
        <v>45665.0</v>
      </c>
      <c r="J1006" s="6" t="str">
        <f>IF(OR(B1006=2000, B1006=2010, B1006=2015),VLOOKUP(A1006,tabWorldPop,IF(B1006=2000,8,IF(B1006=2010,7,6)),FALSE),"")</f>
        <v/>
      </c>
      <c r="K1006" s="6" t="str">
        <f>IF(J1006="","", VLOOKUP(A1006,tabWorldPop,12,FALSE))</f>
        <v/>
      </c>
      <c r="L1006" s="6" t="str">
        <f>IF(K1006="","",VLOOKUP(A1006,tabWorldPop,13,FALSE))</f>
        <v/>
      </c>
      <c r="M1006" s="6" t="str">
        <f>IF(K1006="","",VLOOKUP(A1006,tabWorldPop,14,FALSE))</f>
        <v/>
      </c>
      <c r="N1006" s="6" t="str">
        <f>IF(K1006="","",VLOOKUP(A1006,tabWorldPop,15,FALSE))</f>
        <v/>
      </c>
    </row>
    <row r="1007">
      <c r="A1007" s="3">
        <f>VLOOKUP(Life_expectancy.csv!A1023,Base!$A$2:$B$235,2,FALSE)</f>
        <v>47</v>
      </c>
      <c r="B1007" s="4">
        <v>2004.0</v>
      </c>
      <c r="C1007" s="4">
        <f>VLOOKUP(VLOOKUP(A1007,tabWorldPop,3,FALSE),Base!$D$2:$E$8,2,FALSE)</f>
        <v>3</v>
      </c>
      <c r="D1007" s="4" t="s">
        <v>13</v>
      </c>
      <c r="E1007" s="4" t="s">
        <v>2128</v>
      </c>
      <c r="F1007" s="4" t="s">
        <v>1029</v>
      </c>
      <c r="G1007" s="4" t="s">
        <v>2129</v>
      </c>
      <c r="H1007" s="4">
        <v>2986536.0</v>
      </c>
      <c r="I1007" s="5">
        <v>45845.0</v>
      </c>
      <c r="J1007" s="6" t="str">
        <f>IF(OR(B1007=2000, B1007=2010, B1007=2015),VLOOKUP(A1007,tabWorldPop,IF(B1007=2000,8,IF(B1007=2010,7,6)),FALSE),"")</f>
        <v/>
      </c>
      <c r="K1007" s="6" t="str">
        <f>IF(J1007="","", VLOOKUP(A1007,tabWorldPop,12,FALSE))</f>
        <v/>
      </c>
      <c r="L1007" s="6" t="str">
        <f>IF(K1007="","",VLOOKUP(A1007,tabWorldPop,13,FALSE))</f>
        <v/>
      </c>
      <c r="M1007" s="6" t="str">
        <f>IF(K1007="","",VLOOKUP(A1007,tabWorldPop,14,FALSE))</f>
        <v/>
      </c>
      <c r="N1007" s="6" t="str">
        <f>IF(K1007="","",VLOOKUP(A1007,tabWorldPop,15,FALSE))</f>
        <v/>
      </c>
    </row>
    <row r="1008">
      <c r="A1008" s="3">
        <f>VLOOKUP(Life_expectancy.csv!A1024,Base!$A$2:$B$235,2,FALSE)</f>
        <v>47</v>
      </c>
      <c r="B1008" s="4">
        <v>2003.0</v>
      </c>
      <c r="C1008" s="4">
        <f>VLOOKUP(VLOOKUP(A1008,tabWorldPop,3,FALSE),Base!$D$2:$E$8,2,FALSE)</f>
        <v>3</v>
      </c>
      <c r="D1008" s="4" t="s">
        <v>13</v>
      </c>
      <c r="E1008" s="4" t="s">
        <v>2130</v>
      </c>
      <c r="F1008" s="5">
        <v>45994.0</v>
      </c>
      <c r="G1008" s="4" t="s">
        <v>2131</v>
      </c>
      <c r="H1008" s="4">
        <v>2446782.0</v>
      </c>
      <c r="I1008" s="5">
        <v>45907.0</v>
      </c>
      <c r="J1008" s="6" t="str">
        <f>IF(OR(B1008=2000, B1008=2010, B1008=2015),VLOOKUP(A1008,tabWorldPop,IF(B1008=2000,8,IF(B1008=2010,7,6)),FALSE),"")</f>
        <v/>
      </c>
      <c r="K1008" s="6" t="str">
        <f>IF(J1008="","", VLOOKUP(A1008,tabWorldPop,12,FALSE))</f>
        <v/>
      </c>
      <c r="L1008" s="6" t="str">
        <f>IF(K1008="","",VLOOKUP(A1008,tabWorldPop,13,FALSE))</f>
        <v/>
      </c>
      <c r="M1008" s="6" t="str">
        <f>IF(K1008="","",VLOOKUP(A1008,tabWorldPop,14,FALSE))</f>
        <v/>
      </c>
      <c r="N1008" s="6" t="str">
        <f>IF(K1008="","",VLOOKUP(A1008,tabWorldPop,15,FALSE))</f>
        <v/>
      </c>
    </row>
    <row r="1009">
      <c r="A1009" s="3">
        <f>VLOOKUP(Life_expectancy.csv!A1025,Base!$A$2:$B$235,2,FALSE)</f>
        <v>47</v>
      </c>
      <c r="B1009" s="4">
        <v>2002.0</v>
      </c>
      <c r="C1009" s="4">
        <f>VLOOKUP(VLOOKUP(A1009,tabWorldPop,3,FALSE),Base!$D$2:$E$8,2,FALSE)</f>
        <v>3</v>
      </c>
      <c r="D1009" s="4" t="s">
        <v>13</v>
      </c>
      <c r="E1009" s="4" t="s">
        <v>2132</v>
      </c>
      <c r="F1009" s="5">
        <v>45841.0</v>
      </c>
      <c r="G1009" s="4" t="s">
        <v>2133</v>
      </c>
      <c r="H1009" s="4">
        <v>1.9924522E7</v>
      </c>
      <c r="I1009" s="5">
        <v>45815.0</v>
      </c>
      <c r="J1009" s="6" t="str">
        <f>IF(OR(B1009=2000, B1009=2010, B1009=2015),VLOOKUP(A1009,tabWorldPop,IF(B1009=2000,8,IF(B1009=2010,7,6)),FALSE),"")</f>
        <v/>
      </c>
      <c r="K1009" s="6" t="str">
        <f>IF(J1009="","", VLOOKUP(A1009,tabWorldPop,12,FALSE))</f>
        <v/>
      </c>
      <c r="L1009" s="6" t="str">
        <f>IF(K1009="","",VLOOKUP(A1009,tabWorldPop,13,FALSE))</f>
        <v/>
      </c>
      <c r="M1009" s="6" t="str">
        <f>IF(K1009="","",VLOOKUP(A1009,tabWorldPop,14,FALSE))</f>
        <v/>
      </c>
      <c r="N1009" s="6" t="str">
        <f>IF(K1009="","",VLOOKUP(A1009,tabWorldPop,15,FALSE))</f>
        <v/>
      </c>
    </row>
    <row r="1010">
      <c r="A1010" s="3">
        <f>VLOOKUP(Life_expectancy.csv!A1026,Base!$A$2:$B$235,2,FALSE)</f>
        <v>47</v>
      </c>
      <c r="B1010" s="4">
        <v>2001.0</v>
      </c>
      <c r="C1010" s="4">
        <f>VLOOKUP(VLOOKUP(A1010,tabWorldPop,3,FALSE),Base!$D$2:$E$8,2,FALSE)</f>
        <v>3</v>
      </c>
      <c r="D1010" s="4" t="s">
        <v>13</v>
      </c>
      <c r="E1010" s="4" t="s">
        <v>2134</v>
      </c>
      <c r="F1010" s="4" t="s">
        <v>1380</v>
      </c>
      <c r="G1010" s="4" t="s">
        <v>2135</v>
      </c>
      <c r="H1010" s="4">
        <v>1942165.0</v>
      </c>
      <c r="I1010" s="4">
        <v>8.0</v>
      </c>
      <c r="J1010" s="6" t="str">
        <f>IF(OR(B1010=2000, B1010=2010, B1010=2015),VLOOKUP(A1010,tabWorldPop,IF(B1010=2000,8,IF(B1010=2010,7,6)),FALSE),"")</f>
        <v/>
      </c>
      <c r="K1010" s="6" t="str">
        <f>IF(J1010="","", VLOOKUP(A1010,tabWorldPop,12,FALSE))</f>
        <v/>
      </c>
      <c r="L1010" s="6" t="str">
        <f>IF(K1010="","",VLOOKUP(A1010,tabWorldPop,13,FALSE))</f>
        <v/>
      </c>
      <c r="M1010" s="6" t="str">
        <f>IF(K1010="","",VLOOKUP(A1010,tabWorldPop,14,FALSE))</f>
        <v/>
      </c>
      <c r="N1010" s="6" t="str">
        <f>IF(K1010="","",VLOOKUP(A1010,tabWorldPop,15,FALSE))</f>
        <v/>
      </c>
    </row>
    <row r="1011">
      <c r="A1011" s="3">
        <f>VLOOKUP(Life_expectancy.csv!A1027,Base!$A$2:$B$235,2,FALSE)</f>
        <v>47</v>
      </c>
      <c r="B1011" s="4">
        <v>2000.0</v>
      </c>
      <c r="C1011" s="4">
        <f>VLOOKUP(VLOOKUP(A1011,tabWorldPop,3,FALSE),Base!$D$2:$E$8,2,FALSE)</f>
        <v>3</v>
      </c>
      <c r="D1011" s="4" t="s">
        <v>13</v>
      </c>
      <c r="E1011" s="4" t="s">
        <v>2136</v>
      </c>
      <c r="F1011" s="4">
        <v>3.0</v>
      </c>
      <c r="G1011" s="4" t="s">
        <v>2137</v>
      </c>
      <c r="H1011" s="4">
        <v>1.8938762E7</v>
      </c>
      <c r="I1011" s="5">
        <v>45845.0</v>
      </c>
      <c r="J1011" s="6">
        <f>IF(OR(B1011=2000, B1011=2010, B1011=2015),VLOOKUP(A1011,tabWorldPop,IF(B1011=2000,8,IF(B1011=2010,7,6)),FALSE),"")</f>
        <v>19665502</v>
      </c>
      <c r="K1011" s="6">
        <f>IF(J1011="","", VLOOKUP(A1011,tabWorldPop,12,FALSE))</f>
        <v>238533</v>
      </c>
      <c r="L1011" s="6" t="str">
        <f>IF(K1011="","",VLOOKUP(A1011,tabWorldPop,13,FALSE))</f>
        <v>140.3406</v>
      </c>
      <c r="M1011" s="7">
        <f>IF(K1011="","",VLOOKUP(A1011,tabWorldPop,14,FALSE))</f>
        <v>-622371</v>
      </c>
      <c r="N1011" s="6" t="str">
        <f>IF(K1011="","",VLOOKUP(A1011,tabWorldPop,15,FALSE))</f>
        <v>0.42</v>
      </c>
    </row>
    <row r="1012">
      <c r="A1012" s="3">
        <f>VLOOKUP(Life_expectancy.csv!A1028,Base!$A$2:$B$235,2,FALSE)</f>
        <v>90</v>
      </c>
      <c r="B1012" s="4">
        <v>2015.0</v>
      </c>
      <c r="C1012" s="4">
        <f>VLOOKUP(VLOOKUP(A1012,tabWorldPop,3,FALSE),Base!$D$2:$E$8,2,FALSE)</f>
        <v>2</v>
      </c>
      <c r="D1012" s="4" t="s">
        <v>13</v>
      </c>
      <c r="E1012" s="4">
        <v>0.0</v>
      </c>
      <c r="F1012" s="10"/>
      <c r="G1012" s="4" t="s">
        <v>2138</v>
      </c>
      <c r="H1012" s="4">
        <v>182883.0</v>
      </c>
      <c r="I1012" s="5">
        <v>45705.0</v>
      </c>
      <c r="J1012" s="6">
        <f>IF(OR(B1012=2000, B1012=2010, B1012=2015),VLOOKUP(A1012,tabWorldPop,IF(B1012=2000,8,IF(B1012=2010,7,6)),FALSE),"")</f>
        <v>10806641</v>
      </c>
      <c r="K1012" s="6">
        <f>IF(J1012="","", VLOOKUP(A1012,tabWorldPop,12,FALSE))</f>
        <v>131990</v>
      </c>
      <c r="L1012" s="6" t="str">
        <f>IF(K1012="","",VLOOKUP(A1012,tabWorldPop,13,FALSE))</f>
        <v>78.68</v>
      </c>
      <c r="M1012" s="6" t="str">
        <f>IF(K1012="","",VLOOKUP(A1012,tabWorldPop,14,FALSE))</f>
        <v>0.9942</v>
      </c>
      <c r="N1012" s="6" t="str">
        <f>IF(K1012="","",VLOOKUP(A1012,tabWorldPop,15,FALSE))</f>
        <v>0.13</v>
      </c>
    </row>
    <row r="1013">
      <c r="A1013" s="3">
        <f>VLOOKUP(Life_expectancy.csv!A1029,Base!$A$2:$B$235,2,FALSE)</f>
        <v>90</v>
      </c>
      <c r="B1013" s="4">
        <v>2014.0</v>
      </c>
      <c r="C1013" s="4">
        <f>VLOOKUP(VLOOKUP(A1013,tabWorldPop,3,FALSE),Base!$D$2:$E$8,2,FALSE)</f>
        <v>2</v>
      </c>
      <c r="D1013" s="4" t="s">
        <v>13</v>
      </c>
      <c r="E1013" s="4" t="s">
        <v>2139</v>
      </c>
      <c r="F1013" s="5">
        <v>45877.0</v>
      </c>
      <c r="G1013" s="4" t="s">
        <v>2140</v>
      </c>
      <c r="H1013" s="4">
        <v>1892413.0</v>
      </c>
      <c r="I1013" s="5">
        <v>45705.0</v>
      </c>
      <c r="J1013" s="6" t="str">
        <f>IF(OR(B1013=2000, B1013=2010, B1013=2015),VLOOKUP(A1013,tabWorldPop,IF(B1013=2000,8,IF(B1013=2010,7,6)),FALSE),"")</f>
        <v/>
      </c>
      <c r="K1013" s="6" t="str">
        <f>IF(J1013="","", VLOOKUP(A1013,tabWorldPop,12,FALSE))</f>
        <v/>
      </c>
      <c r="L1013" s="6" t="str">
        <f>IF(K1013="","",VLOOKUP(A1013,tabWorldPop,13,FALSE))</f>
        <v/>
      </c>
      <c r="M1013" s="6" t="str">
        <f>IF(K1013="","",VLOOKUP(A1013,tabWorldPop,14,FALSE))</f>
        <v/>
      </c>
      <c r="N1013" s="6" t="str">
        <f>IF(K1013="","",VLOOKUP(A1013,tabWorldPop,15,FALSE))</f>
        <v/>
      </c>
    </row>
    <row r="1014">
      <c r="A1014" s="3">
        <f>VLOOKUP(Life_expectancy.csv!A1030,Base!$A$2:$B$235,2,FALSE)</f>
        <v>90</v>
      </c>
      <c r="B1014" s="4">
        <v>2013.0</v>
      </c>
      <c r="C1014" s="4">
        <f>VLOOKUP(VLOOKUP(A1014,tabWorldPop,3,FALSE),Base!$D$2:$E$8,2,FALSE)</f>
        <v>2</v>
      </c>
      <c r="D1014" s="4" t="s">
        <v>13</v>
      </c>
      <c r="E1014" s="4" t="s">
        <v>2141</v>
      </c>
      <c r="F1014" s="4" t="s">
        <v>2142</v>
      </c>
      <c r="G1014" s="4" t="s">
        <v>2143</v>
      </c>
      <c r="H1014" s="4">
        <v>1965211.0</v>
      </c>
      <c r="I1014" s="5">
        <v>45674.0</v>
      </c>
      <c r="J1014" s="6" t="str">
        <f>IF(OR(B1014=2000, B1014=2010, B1014=2015),VLOOKUP(A1014,tabWorldPop,IF(B1014=2000,8,IF(B1014=2010,7,6)),FALSE),"")</f>
        <v/>
      </c>
      <c r="K1014" s="6" t="str">
        <f>IF(J1014="","", VLOOKUP(A1014,tabWorldPop,12,FALSE))</f>
        <v/>
      </c>
      <c r="L1014" s="6" t="str">
        <f>IF(K1014="","",VLOOKUP(A1014,tabWorldPop,13,FALSE))</f>
        <v/>
      </c>
      <c r="M1014" s="6" t="str">
        <f>IF(K1014="","",VLOOKUP(A1014,tabWorldPop,14,FALSE))</f>
        <v/>
      </c>
      <c r="N1014" s="6" t="str">
        <f>IF(K1014="","",VLOOKUP(A1014,tabWorldPop,15,FALSE))</f>
        <v/>
      </c>
    </row>
    <row r="1015">
      <c r="A1015" s="3">
        <f>VLOOKUP(Life_expectancy.csv!A1031,Base!$A$2:$B$235,2,FALSE)</f>
        <v>90</v>
      </c>
      <c r="B1015" s="4">
        <v>2012.0</v>
      </c>
      <c r="C1015" s="4">
        <f>VLOOKUP(VLOOKUP(A1015,tabWorldPop,3,FALSE),Base!$D$2:$E$8,2,FALSE)</f>
        <v>2</v>
      </c>
      <c r="D1015" s="4" t="s">
        <v>13</v>
      </c>
      <c r="E1015" s="4" t="s">
        <v>2144</v>
      </c>
      <c r="F1015" s="4" t="s">
        <v>633</v>
      </c>
      <c r="G1015" s="4" t="s">
        <v>2145</v>
      </c>
      <c r="H1015" s="4">
        <v>114511.0</v>
      </c>
      <c r="I1015" s="5">
        <v>45885.0</v>
      </c>
      <c r="J1015" s="6" t="str">
        <f>IF(OR(B1015=2000, B1015=2010, B1015=2015),VLOOKUP(A1015,tabWorldPop,IF(B1015=2000,8,IF(B1015=2010,7,6)),FALSE),"")</f>
        <v/>
      </c>
      <c r="K1015" s="6" t="str">
        <f>IF(J1015="","", VLOOKUP(A1015,tabWorldPop,12,FALSE))</f>
        <v/>
      </c>
      <c r="L1015" s="6" t="str">
        <f>IF(K1015="","",VLOOKUP(A1015,tabWorldPop,13,FALSE))</f>
        <v/>
      </c>
      <c r="M1015" s="6" t="str">
        <f>IF(K1015="","",VLOOKUP(A1015,tabWorldPop,14,FALSE))</f>
        <v/>
      </c>
      <c r="N1015" s="6" t="str">
        <f>IF(K1015="","",VLOOKUP(A1015,tabWorldPop,15,FALSE))</f>
        <v/>
      </c>
    </row>
    <row r="1016">
      <c r="A1016" s="3">
        <f>VLOOKUP(Life_expectancy.csv!A1032,Base!$A$2:$B$235,2,FALSE)</f>
        <v>90</v>
      </c>
      <c r="B1016" s="4">
        <v>2011.0</v>
      </c>
      <c r="C1016" s="4">
        <f>VLOOKUP(VLOOKUP(A1016,tabWorldPop,3,FALSE),Base!$D$2:$E$8,2,FALSE)</f>
        <v>2</v>
      </c>
      <c r="D1016" s="4" t="s">
        <v>13</v>
      </c>
      <c r="E1016" s="4" t="s">
        <v>2146</v>
      </c>
      <c r="F1016" s="4" t="s">
        <v>1581</v>
      </c>
      <c r="G1016" s="4" t="s">
        <v>2147</v>
      </c>
      <c r="H1016" s="4">
        <v>1114899.0</v>
      </c>
      <c r="I1016" s="5">
        <v>45854.0</v>
      </c>
      <c r="J1016" s="6" t="str">
        <f>IF(OR(B1016=2000, B1016=2010, B1016=2015),VLOOKUP(A1016,tabWorldPop,IF(B1016=2000,8,IF(B1016=2010,7,6)),FALSE),"")</f>
        <v/>
      </c>
      <c r="K1016" s="6" t="str">
        <f>IF(J1016="","", VLOOKUP(A1016,tabWorldPop,12,FALSE))</f>
        <v/>
      </c>
      <c r="L1016" s="6" t="str">
        <f>IF(K1016="","",VLOOKUP(A1016,tabWorldPop,13,FALSE))</f>
        <v/>
      </c>
      <c r="M1016" s="6" t="str">
        <f>IF(K1016="","",VLOOKUP(A1016,tabWorldPop,14,FALSE))</f>
        <v/>
      </c>
      <c r="N1016" s="6" t="str">
        <f>IF(K1016="","",VLOOKUP(A1016,tabWorldPop,15,FALSE))</f>
        <v/>
      </c>
    </row>
    <row r="1017">
      <c r="A1017" s="3">
        <f>VLOOKUP(Life_expectancy.csv!A1033,Base!$A$2:$B$235,2,FALSE)</f>
        <v>90</v>
      </c>
      <c r="B1017" s="4">
        <v>2010.0</v>
      </c>
      <c r="C1017" s="4">
        <f>VLOOKUP(VLOOKUP(A1017,tabWorldPop,3,FALSE),Base!$D$2:$E$8,2,FALSE)</f>
        <v>2</v>
      </c>
      <c r="D1017" s="4" t="s">
        <v>13</v>
      </c>
      <c r="E1017" s="4" t="s">
        <v>2148</v>
      </c>
      <c r="F1017" s="4" t="s">
        <v>2149</v>
      </c>
      <c r="G1017" s="4" t="s">
        <v>2150</v>
      </c>
      <c r="H1017" s="4">
        <v>1.1121341E7</v>
      </c>
      <c r="I1017" s="5">
        <v>45763.0</v>
      </c>
      <c r="J1017" s="6">
        <f>IF(OR(B1017=2000, B1017=2010, B1017=2015),VLOOKUP(A1017,tabWorldPop,IF(B1017=2000,8,IF(B1017=2010,7,6)),FALSE),"")</f>
        <v>11033783</v>
      </c>
      <c r="K1017" s="6">
        <f>IF(J1017="","", VLOOKUP(A1017,tabWorldPop,12,FALSE))</f>
        <v>131990</v>
      </c>
      <c r="L1017" s="6" t="str">
        <f>IF(K1017="","",VLOOKUP(A1017,tabWorldPop,13,FALSE))</f>
        <v>78.68</v>
      </c>
      <c r="M1017" s="6" t="str">
        <f>IF(K1017="","",VLOOKUP(A1017,tabWorldPop,14,FALSE))</f>
        <v>0.9942</v>
      </c>
      <c r="N1017" s="6" t="str">
        <f>IF(K1017="","",VLOOKUP(A1017,tabWorldPop,15,FALSE))</f>
        <v>0.13</v>
      </c>
    </row>
    <row r="1018">
      <c r="A1018" s="3">
        <f>VLOOKUP(Life_expectancy.csv!A1034,Base!$A$2:$B$235,2,FALSE)</f>
        <v>90</v>
      </c>
      <c r="B1018" s="4">
        <v>2009.0</v>
      </c>
      <c r="C1018" s="4">
        <f>VLOOKUP(VLOOKUP(A1018,tabWorldPop,3,FALSE),Base!$D$2:$E$8,2,FALSE)</f>
        <v>2</v>
      </c>
      <c r="D1018" s="4" t="s">
        <v>13</v>
      </c>
      <c r="E1018" s="4" t="s">
        <v>2151</v>
      </c>
      <c r="F1018" s="4" t="s">
        <v>2152</v>
      </c>
      <c r="G1018" s="4" t="s">
        <v>2153</v>
      </c>
      <c r="H1018" s="4">
        <v>111717.0</v>
      </c>
      <c r="I1018" s="5">
        <v>45704.0</v>
      </c>
      <c r="J1018" s="6" t="str">
        <f>IF(OR(B1018=2000, B1018=2010, B1018=2015),VLOOKUP(A1018,tabWorldPop,IF(B1018=2000,8,IF(B1018=2010,7,6)),FALSE),"")</f>
        <v/>
      </c>
      <c r="K1018" s="6" t="str">
        <f>IF(J1018="","", VLOOKUP(A1018,tabWorldPop,12,FALSE))</f>
        <v/>
      </c>
      <c r="L1018" s="6" t="str">
        <f>IF(K1018="","",VLOOKUP(A1018,tabWorldPop,13,FALSE))</f>
        <v/>
      </c>
      <c r="M1018" s="6" t="str">
        <f>IF(K1018="","",VLOOKUP(A1018,tabWorldPop,14,FALSE))</f>
        <v/>
      </c>
      <c r="N1018" s="6" t="str">
        <f>IF(K1018="","",VLOOKUP(A1018,tabWorldPop,15,FALSE))</f>
        <v/>
      </c>
    </row>
    <row r="1019">
      <c r="A1019" s="3">
        <f>VLOOKUP(Life_expectancy.csv!A1035,Base!$A$2:$B$235,2,FALSE)</f>
        <v>90</v>
      </c>
      <c r="B1019" s="4">
        <v>2008.0</v>
      </c>
      <c r="C1019" s="4">
        <f>VLOOKUP(VLOOKUP(A1019,tabWorldPop,3,FALSE),Base!$D$2:$E$8,2,FALSE)</f>
        <v>2</v>
      </c>
      <c r="D1019" s="4" t="s">
        <v>13</v>
      </c>
      <c r="E1019" s="4" t="s">
        <v>2154</v>
      </c>
      <c r="F1019" s="4" t="s">
        <v>2152</v>
      </c>
      <c r="G1019" s="4" t="s">
        <v>2155</v>
      </c>
      <c r="H1019" s="4">
        <v>1177841.0</v>
      </c>
      <c r="I1019" s="5">
        <v>45915.0</v>
      </c>
      <c r="J1019" s="6" t="str">
        <f>IF(OR(B1019=2000, B1019=2010, B1019=2015),VLOOKUP(A1019,tabWorldPop,IF(B1019=2000,8,IF(B1019=2010,7,6)),FALSE),"")</f>
        <v/>
      </c>
      <c r="K1019" s="6" t="str">
        <f>IF(J1019="","", VLOOKUP(A1019,tabWorldPop,12,FALSE))</f>
        <v/>
      </c>
      <c r="L1019" s="6" t="str">
        <f>IF(K1019="","",VLOOKUP(A1019,tabWorldPop,13,FALSE))</f>
        <v/>
      </c>
      <c r="M1019" s="6" t="str">
        <f>IF(K1019="","",VLOOKUP(A1019,tabWorldPop,14,FALSE))</f>
        <v/>
      </c>
      <c r="N1019" s="6" t="str">
        <f>IF(K1019="","",VLOOKUP(A1019,tabWorldPop,15,FALSE))</f>
        <v/>
      </c>
    </row>
    <row r="1020">
      <c r="A1020" s="3">
        <f>VLOOKUP(Life_expectancy.csv!A1036,Base!$A$2:$B$235,2,FALSE)</f>
        <v>90</v>
      </c>
      <c r="B1020" s="4">
        <v>2007.0</v>
      </c>
      <c r="C1020" s="4">
        <f>VLOOKUP(VLOOKUP(A1020,tabWorldPop,3,FALSE),Base!$D$2:$E$8,2,FALSE)</f>
        <v>2</v>
      </c>
      <c r="D1020" s="4" t="s">
        <v>13</v>
      </c>
      <c r="E1020" s="4" t="s">
        <v>2156</v>
      </c>
      <c r="F1020" s="4" t="s">
        <v>2157</v>
      </c>
      <c r="G1020" s="4" t="s">
        <v>2158</v>
      </c>
      <c r="H1020" s="4">
        <v>1148473.0</v>
      </c>
      <c r="I1020" s="5">
        <v>45763.0</v>
      </c>
      <c r="J1020" s="6" t="str">
        <f>IF(OR(B1020=2000, B1020=2010, B1020=2015),VLOOKUP(A1020,tabWorldPop,IF(B1020=2000,8,IF(B1020=2010,7,6)),FALSE),"")</f>
        <v/>
      </c>
      <c r="K1020" s="6" t="str">
        <f>IF(J1020="","", VLOOKUP(A1020,tabWorldPop,12,FALSE))</f>
        <v/>
      </c>
      <c r="L1020" s="6" t="str">
        <f>IF(K1020="","",VLOOKUP(A1020,tabWorldPop,13,FALSE))</f>
        <v/>
      </c>
      <c r="M1020" s="6" t="str">
        <f>IF(K1020="","",VLOOKUP(A1020,tabWorldPop,14,FALSE))</f>
        <v/>
      </c>
      <c r="N1020" s="6" t="str">
        <f>IF(K1020="","",VLOOKUP(A1020,tabWorldPop,15,FALSE))</f>
        <v/>
      </c>
    </row>
    <row r="1021">
      <c r="A1021" s="3">
        <f>VLOOKUP(Life_expectancy.csv!A1037,Base!$A$2:$B$235,2,FALSE)</f>
        <v>90</v>
      </c>
      <c r="B1021" s="4">
        <v>2006.0</v>
      </c>
      <c r="C1021" s="4">
        <f>VLOOKUP(VLOOKUP(A1021,tabWorldPop,3,FALSE),Base!$D$2:$E$8,2,FALSE)</f>
        <v>2</v>
      </c>
      <c r="D1021" s="4" t="s">
        <v>13</v>
      </c>
      <c r="E1021" s="4" t="s">
        <v>2159</v>
      </c>
      <c r="F1021" s="4" t="s">
        <v>2160</v>
      </c>
      <c r="G1021" s="4" t="s">
        <v>2161</v>
      </c>
      <c r="H1021" s="4">
        <v>112362.0</v>
      </c>
      <c r="I1021" s="5">
        <v>45732.0</v>
      </c>
      <c r="J1021" s="6" t="str">
        <f>IF(OR(B1021=2000, B1021=2010, B1021=2015),VLOOKUP(A1021,tabWorldPop,IF(B1021=2000,8,IF(B1021=2010,7,6)),FALSE),"")</f>
        <v/>
      </c>
      <c r="K1021" s="6" t="str">
        <f>IF(J1021="","", VLOOKUP(A1021,tabWorldPop,12,FALSE))</f>
        <v/>
      </c>
      <c r="L1021" s="6" t="str">
        <f>IF(K1021="","",VLOOKUP(A1021,tabWorldPop,13,FALSE))</f>
        <v/>
      </c>
      <c r="M1021" s="6" t="str">
        <f>IF(K1021="","",VLOOKUP(A1021,tabWorldPop,14,FALSE))</f>
        <v/>
      </c>
      <c r="N1021" s="6" t="str">
        <f>IF(K1021="","",VLOOKUP(A1021,tabWorldPop,15,FALSE))</f>
        <v/>
      </c>
    </row>
    <row r="1022">
      <c r="A1022" s="3">
        <f>VLOOKUP(Life_expectancy.csv!A1038,Base!$A$2:$B$235,2,FALSE)</f>
        <v>90</v>
      </c>
      <c r="B1022" s="4">
        <v>2005.0</v>
      </c>
      <c r="C1022" s="4">
        <f>VLOOKUP(VLOOKUP(A1022,tabWorldPop,3,FALSE),Base!$D$2:$E$8,2,FALSE)</f>
        <v>2</v>
      </c>
      <c r="D1022" s="4" t="s">
        <v>13</v>
      </c>
      <c r="E1022" s="4" t="s">
        <v>2162</v>
      </c>
      <c r="F1022" s="4" t="s">
        <v>319</v>
      </c>
      <c r="G1022" s="4" t="s">
        <v>2163</v>
      </c>
      <c r="H1022" s="4">
        <v>1987314.0</v>
      </c>
      <c r="I1022" s="5">
        <v>45823.0</v>
      </c>
      <c r="J1022" s="6" t="str">
        <f>IF(OR(B1022=2000, B1022=2010, B1022=2015),VLOOKUP(A1022,tabWorldPop,IF(B1022=2000,8,IF(B1022=2010,7,6)),FALSE),"")</f>
        <v/>
      </c>
      <c r="K1022" s="6" t="str">
        <f>IF(J1022="","", VLOOKUP(A1022,tabWorldPop,12,FALSE))</f>
        <v/>
      </c>
      <c r="L1022" s="6" t="str">
        <f>IF(K1022="","",VLOOKUP(A1022,tabWorldPop,13,FALSE))</f>
        <v/>
      </c>
      <c r="M1022" s="6" t="str">
        <f>IF(K1022="","",VLOOKUP(A1022,tabWorldPop,14,FALSE))</f>
        <v/>
      </c>
      <c r="N1022" s="6" t="str">
        <f>IF(K1022="","",VLOOKUP(A1022,tabWorldPop,15,FALSE))</f>
        <v/>
      </c>
    </row>
    <row r="1023">
      <c r="A1023" s="3">
        <f>VLOOKUP(Life_expectancy.csv!A1039,Base!$A$2:$B$235,2,FALSE)</f>
        <v>90</v>
      </c>
      <c r="B1023" s="4">
        <v>2004.0</v>
      </c>
      <c r="C1023" s="4">
        <f>VLOOKUP(VLOOKUP(A1023,tabWorldPop,3,FALSE),Base!$D$2:$E$8,2,FALSE)</f>
        <v>2</v>
      </c>
      <c r="D1023" s="4" t="s">
        <v>13</v>
      </c>
      <c r="E1023" s="4" t="s">
        <v>2164</v>
      </c>
      <c r="F1023" s="5">
        <v>45724.0</v>
      </c>
      <c r="G1023" s="4" t="s">
        <v>2165</v>
      </c>
      <c r="H1023" s="4">
        <v>1955141.0</v>
      </c>
      <c r="I1023" s="5">
        <v>45731.0</v>
      </c>
      <c r="J1023" s="6" t="str">
        <f>IF(OR(B1023=2000, B1023=2010, B1023=2015),VLOOKUP(A1023,tabWorldPop,IF(B1023=2000,8,IF(B1023=2010,7,6)),FALSE),"")</f>
        <v/>
      </c>
      <c r="K1023" s="6" t="str">
        <f>IF(J1023="","", VLOOKUP(A1023,tabWorldPop,12,FALSE))</f>
        <v/>
      </c>
      <c r="L1023" s="6" t="str">
        <f>IF(K1023="","",VLOOKUP(A1023,tabWorldPop,13,FALSE))</f>
        <v/>
      </c>
      <c r="M1023" s="6" t="str">
        <f>IF(K1023="","",VLOOKUP(A1023,tabWorldPop,14,FALSE))</f>
        <v/>
      </c>
      <c r="N1023" s="6" t="str">
        <f>IF(K1023="","",VLOOKUP(A1023,tabWorldPop,15,FALSE))</f>
        <v/>
      </c>
    </row>
    <row r="1024">
      <c r="A1024" s="3">
        <f>VLOOKUP(Life_expectancy.csv!A1040,Base!$A$2:$B$235,2,FALSE)</f>
        <v>90</v>
      </c>
      <c r="B1024" s="4">
        <v>2003.0</v>
      </c>
      <c r="C1024" s="4">
        <f>VLOOKUP(VLOOKUP(A1024,tabWorldPop,3,FALSE),Base!$D$2:$E$8,2,FALSE)</f>
        <v>2</v>
      </c>
      <c r="D1024" s="4" t="s">
        <v>13</v>
      </c>
      <c r="E1024" s="4" t="s">
        <v>2166</v>
      </c>
      <c r="F1024" s="4" t="s">
        <v>2167</v>
      </c>
      <c r="G1024" s="4" t="s">
        <v>2168</v>
      </c>
      <c r="H1024" s="4">
        <v>19287.0</v>
      </c>
      <c r="I1024" s="5">
        <v>45703.0</v>
      </c>
      <c r="J1024" s="6" t="str">
        <f>IF(OR(B1024=2000, B1024=2010, B1024=2015),VLOOKUP(A1024,tabWorldPop,IF(B1024=2000,8,IF(B1024=2010,7,6)),FALSE),"")</f>
        <v/>
      </c>
      <c r="K1024" s="6" t="str">
        <f>IF(J1024="","", VLOOKUP(A1024,tabWorldPop,12,FALSE))</f>
        <v/>
      </c>
      <c r="L1024" s="6" t="str">
        <f>IF(K1024="","",VLOOKUP(A1024,tabWorldPop,13,FALSE))</f>
        <v/>
      </c>
      <c r="M1024" s="6" t="str">
        <f>IF(K1024="","",VLOOKUP(A1024,tabWorldPop,14,FALSE))</f>
        <v/>
      </c>
      <c r="N1024" s="6" t="str">
        <f>IF(K1024="","",VLOOKUP(A1024,tabWorldPop,15,FALSE))</f>
        <v/>
      </c>
    </row>
    <row r="1025">
      <c r="A1025" s="3">
        <f>VLOOKUP(Life_expectancy.csv!A1041,Base!$A$2:$B$235,2,FALSE)</f>
        <v>90</v>
      </c>
      <c r="B1025" s="4">
        <v>2002.0</v>
      </c>
      <c r="C1025" s="4">
        <f>VLOOKUP(VLOOKUP(A1025,tabWorldPop,3,FALSE),Base!$D$2:$E$8,2,FALSE)</f>
        <v>2</v>
      </c>
      <c r="D1025" s="4" t="s">
        <v>13</v>
      </c>
      <c r="E1025" s="4" t="s">
        <v>2169</v>
      </c>
      <c r="F1025" s="4" t="s">
        <v>2061</v>
      </c>
      <c r="G1025" s="4" t="s">
        <v>2170</v>
      </c>
      <c r="H1025" s="4">
        <v>19222.0</v>
      </c>
      <c r="I1025" s="5">
        <v>45822.0</v>
      </c>
      <c r="J1025" s="6" t="str">
        <f>IF(OR(B1025=2000, B1025=2010, B1025=2015),VLOOKUP(A1025,tabWorldPop,IF(B1025=2000,8,IF(B1025=2010,7,6)),FALSE),"")</f>
        <v/>
      </c>
      <c r="K1025" s="6" t="str">
        <f>IF(J1025="","", VLOOKUP(A1025,tabWorldPop,12,FALSE))</f>
        <v/>
      </c>
      <c r="L1025" s="6" t="str">
        <f>IF(K1025="","",VLOOKUP(A1025,tabWorldPop,13,FALSE))</f>
        <v/>
      </c>
      <c r="M1025" s="6" t="str">
        <f>IF(K1025="","",VLOOKUP(A1025,tabWorldPop,14,FALSE))</f>
        <v/>
      </c>
      <c r="N1025" s="6" t="str">
        <f>IF(K1025="","",VLOOKUP(A1025,tabWorldPop,15,FALSE))</f>
        <v/>
      </c>
    </row>
    <row r="1026">
      <c r="A1026" s="3">
        <f>VLOOKUP(Life_expectancy.csv!A1042,Base!$A$2:$B$235,2,FALSE)</f>
        <v>90</v>
      </c>
      <c r="B1026" s="4">
        <v>2001.0</v>
      </c>
      <c r="C1026" s="4">
        <f>VLOOKUP(VLOOKUP(A1026,tabWorldPop,3,FALSE),Base!$D$2:$E$8,2,FALSE)</f>
        <v>2</v>
      </c>
      <c r="D1026" s="4" t="s">
        <v>13</v>
      </c>
      <c r="E1026" s="4" t="s">
        <v>2171</v>
      </c>
      <c r="F1026" s="4" t="s">
        <v>2172</v>
      </c>
      <c r="G1026" s="4" t="s">
        <v>2173</v>
      </c>
      <c r="H1026" s="4">
        <v>1862132.0</v>
      </c>
      <c r="I1026" s="5">
        <v>45702.0</v>
      </c>
      <c r="J1026" s="6" t="str">
        <f>IF(OR(B1026=2000, B1026=2010, B1026=2015),VLOOKUP(A1026,tabWorldPop,IF(B1026=2000,8,IF(B1026=2010,7,6)),FALSE),"")</f>
        <v/>
      </c>
      <c r="K1026" s="6" t="str">
        <f>IF(J1026="","", VLOOKUP(A1026,tabWorldPop,12,FALSE))</f>
        <v/>
      </c>
      <c r="L1026" s="6" t="str">
        <f>IF(K1026="","",VLOOKUP(A1026,tabWorldPop,13,FALSE))</f>
        <v/>
      </c>
      <c r="M1026" s="6" t="str">
        <f>IF(K1026="","",VLOOKUP(A1026,tabWorldPop,14,FALSE))</f>
        <v/>
      </c>
      <c r="N1026" s="6" t="str">
        <f>IF(K1026="","",VLOOKUP(A1026,tabWorldPop,15,FALSE))</f>
        <v/>
      </c>
    </row>
    <row r="1027">
      <c r="A1027" s="3">
        <f>VLOOKUP(Life_expectancy.csv!A1043,Base!$A$2:$B$235,2,FALSE)</f>
        <v>90</v>
      </c>
      <c r="B1027" s="4">
        <v>2000.0</v>
      </c>
      <c r="C1027" s="4">
        <f>VLOOKUP(VLOOKUP(A1027,tabWorldPop,3,FALSE),Base!$D$2:$E$8,2,FALSE)</f>
        <v>2</v>
      </c>
      <c r="D1027" s="4" t="s">
        <v>13</v>
      </c>
      <c r="E1027" s="4" t="s">
        <v>2174</v>
      </c>
      <c r="F1027" s="5">
        <v>45815.0</v>
      </c>
      <c r="G1027" s="4" t="s">
        <v>2175</v>
      </c>
      <c r="H1027" s="4">
        <v>18588.0</v>
      </c>
      <c r="I1027" s="5">
        <v>45913.0</v>
      </c>
      <c r="J1027" s="6">
        <f>IF(OR(B1027=2000, B1027=2010, B1027=2015),VLOOKUP(A1027,tabWorldPop,IF(B1027=2000,8,IF(B1027=2010,7,6)),FALSE),"")</f>
        <v>11038109</v>
      </c>
      <c r="K1027" s="6">
        <f>IF(J1027="","", VLOOKUP(A1027,tabWorldPop,12,FALSE))</f>
        <v>131990</v>
      </c>
      <c r="L1027" s="6" t="str">
        <f>IF(K1027="","",VLOOKUP(A1027,tabWorldPop,13,FALSE))</f>
        <v>78.68</v>
      </c>
      <c r="M1027" s="6" t="str">
        <f>IF(K1027="","",VLOOKUP(A1027,tabWorldPop,14,FALSE))</f>
        <v>0.9942</v>
      </c>
      <c r="N1027" s="6" t="str">
        <f>IF(K1027="","",VLOOKUP(A1027,tabWorldPop,15,FALSE))</f>
        <v>0.13</v>
      </c>
    </row>
    <row r="1028">
      <c r="A1028" s="3">
        <f>VLOOKUP(Life_expectancy.csv!A1044,Base!$A$2:$B$235,2,FALSE)</f>
        <v>193</v>
      </c>
      <c r="B1028" s="4">
        <v>2015.0</v>
      </c>
      <c r="C1028" s="4">
        <f>VLOOKUP(VLOOKUP(A1028,tabWorldPop,3,FALSE),Base!$D$2:$E$8,2,FALSE)</f>
        <v>6</v>
      </c>
      <c r="D1028" s="4" t="s">
        <v>13</v>
      </c>
      <c r="E1028" s="4">
        <v>0.0</v>
      </c>
      <c r="F1028" s="10"/>
      <c r="G1028" s="4" t="s">
        <v>2176</v>
      </c>
      <c r="H1028" s="10"/>
      <c r="I1028" s="5">
        <v>45884.0</v>
      </c>
      <c r="J1028" s="6">
        <f>IF(OR(B1028=2000, B1028=2010, B1028=2015),VLOOKUP(A1028,tabWorldPop,IF(B1028=2000,8,IF(B1028=2010,7,6)),FALSE),"")</f>
        <v>118980</v>
      </c>
      <c r="K1028" s="6">
        <f>IF(J1028="","", VLOOKUP(A1028,tabWorldPop,12,FALSE))</f>
        <v>344</v>
      </c>
      <c r="L1028" s="6" t="str">
        <f>IF(K1028="","",VLOOKUP(A1028,tabWorldPop,13,FALSE))</f>
        <v>364.6453</v>
      </c>
      <c r="M1028" s="7">
        <f>IF(K1028="","",VLOOKUP(A1028,tabWorldPop,14,FALSE))</f>
        <v>24108</v>
      </c>
      <c r="N1028" s="6">
        <f>IF(K1028="","",VLOOKUP(A1028,tabWorldPop,15,FALSE))</f>
        <v>0</v>
      </c>
    </row>
    <row r="1029">
      <c r="A1029" s="3">
        <f>VLOOKUP(Life_expectancy.csv!A1045,Base!$A$2:$B$235,2,FALSE)</f>
        <v>193</v>
      </c>
      <c r="B1029" s="4">
        <v>2014.0</v>
      </c>
      <c r="C1029" s="4">
        <f>VLOOKUP(VLOOKUP(A1029,tabWorldPop,3,FALSE),Base!$D$2:$E$8,2,FALSE)</f>
        <v>6</v>
      </c>
      <c r="D1029" s="4" t="s">
        <v>13</v>
      </c>
      <c r="E1029" s="4" t="s">
        <v>2177</v>
      </c>
      <c r="F1029" s="5">
        <v>45663.0</v>
      </c>
      <c r="G1029" s="4" t="s">
        <v>2178</v>
      </c>
      <c r="H1029" s="10"/>
      <c r="I1029" s="5">
        <v>45884.0</v>
      </c>
      <c r="J1029" s="6" t="str">
        <f>IF(OR(B1029=2000, B1029=2010, B1029=2015),VLOOKUP(A1029,tabWorldPop,IF(B1029=2000,8,IF(B1029=2010,7,6)),FALSE),"")</f>
        <v/>
      </c>
      <c r="K1029" s="6" t="str">
        <f>IF(J1029="","", VLOOKUP(A1029,tabWorldPop,12,FALSE))</f>
        <v/>
      </c>
      <c r="L1029" s="6" t="str">
        <f>IF(K1029="","",VLOOKUP(A1029,tabWorldPop,13,FALSE))</f>
        <v/>
      </c>
      <c r="M1029" s="6" t="str">
        <f>IF(K1029="","",VLOOKUP(A1029,tabWorldPop,14,FALSE))</f>
        <v/>
      </c>
      <c r="N1029" s="6" t="str">
        <f>IF(K1029="","",VLOOKUP(A1029,tabWorldPop,15,FALSE))</f>
        <v/>
      </c>
    </row>
    <row r="1030">
      <c r="A1030" s="3">
        <f>VLOOKUP(Life_expectancy.csv!A1046,Base!$A$2:$B$235,2,FALSE)</f>
        <v>193</v>
      </c>
      <c r="B1030" s="4">
        <v>2013.0</v>
      </c>
      <c r="C1030" s="4">
        <f>VLOOKUP(VLOOKUP(A1030,tabWorldPop,3,FALSE),Base!$D$2:$E$8,2,FALSE)</f>
        <v>6</v>
      </c>
      <c r="D1030" s="4" t="s">
        <v>13</v>
      </c>
      <c r="E1030" s="4" t="s">
        <v>2179</v>
      </c>
      <c r="F1030" s="4" t="s">
        <v>2180</v>
      </c>
      <c r="G1030" s="4" t="s">
        <v>2181</v>
      </c>
      <c r="H1030" s="10"/>
      <c r="I1030" s="5">
        <v>45884.0</v>
      </c>
      <c r="J1030" s="6" t="str">
        <f>IF(OR(B1030=2000, B1030=2010, B1030=2015),VLOOKUP(A1030,tabWorldPop,IF(B1030=2000,8,IF(B1030=2010,7,6)),FALSE),"")</f>
        <v/>
      </c>
      <c r="K1030" s="6" t="str">
        <f>IF(J1030="","", VLOOKUP(A1030,tabWorldPop,12,FALSE))</f>
        <v/>
      </c>
      <c r="L1030" s="6" t="str">
        <f>IF(K1030="","",VLOOKUP(A1030,tabWorldPop,13,FALSE))</f>
        <v/>
      </c>
      <c r="M1030" s="6" t="str">
        <f>IF(K1030="","",VLOOKUP(A1030,tabWorldPop,14,FALSE))</f>
        <v/>
      </c>
      <c r="N1030" s="6" t="str">
        <f>IF(K1030="","",VLOOKUP(A1030,tabWorldPop,15,FALSE))</f>
        <v/>
      </c>
    </row>
    <row r="1031">
      <c r="A1031" s="3">
        <f>VLOOKUP(Life_expectancy.csv!A1047,Base!$A$2:$B$235,2,FALSE)</f>
        <v>193</v>
      </c>
      <c r="B1031" s="4">
        <v>2012.0</v>
      </c>
      <c r="C1031" s="4">
        <f>VLOOKUP(VLOOKUP(A1031,tabWorldPop,3,FALSE),Base!$D$2:$E$8,2,FALSE)</f>
        <v>6</v>
      </c>
      <c r="D1031" s="4" t="s">
        <v>13</v>
      </c>
      <c r="E1031" s="4" t="s">
        <v>2182</v>
      </c>
      <c r="F1031" s="4" t="s">
        <v>1063</v>
      </c>
      <c r="G1031" s="4" t="s">
        <v>2183</v>
      </c>
      <c r="H1031" s="10"/>
      <c r="I1031" s="5">
        <v>45884.0</v>
      </c>
      <c r="J1031" s="6" t="str">
        <f>IF(OR(B1031=2000, B1031=2010, B1031=2015),VLOOKUP(A1031,tabWorldPop,IF(B1031=2000,8,IF(B1031=2010,7,6)),FALSE),"")</f>
        <v/>
      </c>
      <c r="K1031" s="6" t="str">
        <f>IF(J1031="","", VLOOKUP(A1031,tabWorldPop,12,FALSE))</f>
        <v/>
      </c>
      <c r="L1031" s="6" t="str">
        <f>IF(K1031="","",VLOOKUP(A1031,tabWorldPop,13,FALSE))</f>
        <v/>
      </c>
      <c r="M1031" s="6" t="str">
        <f>IF(K1031="","",VLOOKUP(A1031,tabWorldPop,14,FALSE))</f>
        <v/>
      </c>
      <c r="N1031" s="6" t="str">
        <f>IF(K1031="","",VLOOKUP(A1031,tabWorldPop,15,FALSE))</f>
        <v/>
      </c>
    </row>
    <row r="1032">
      <c r="A1032" s="3">
        <f>VLOOKUP(Life_expectancy.csv!A1048,Base!$A$2:$B$235,2,FALSE)</f>
        <v>193</v>
      </c>
      <c r="B1032" s="4">
        <v>2011.0</v>
      </c>
      <c r="C1032" s="4">
        <f>VLOOKUP(VLOOKUP(A1032,tabWorldPop,3,FALSE),Base!$D$2:$E$8,2,FALSE)</f>
        <v>6</v>
      </c>
      <c r="D1032" s="4" t="s">
        <v>13</v>
      </c>
      <c r="E1032" s="4" t="s">
        <v>2184</v>
      </c>
      <c r="F1032" s="4" t="s">
        <v>1009</v>
      </c>
      <c r="G1032" s="4" t="s">
        <v>2185</v>
      </c>
      <c r="H1032" s="10"/>
      <c r="I1032" s="5">
        <v>45884.0</v>
      </c>
      <c r="J1032" s="6" t="str">
        <f>IF(OR(B1032=2000, B1032=2010, B1032=2015),VLOOKUP(A1032,tabWorldPop,IF(B1032=2000,8,IF(B1032=2010,7,6)),FALSE),"")</f>
        <v/>
      </c>
      <c r="K1032" s="6" t="str">
        <f>IF(J1032="","", VLOOKUP(A1032,tabWorldPop,12,FALSE))</f>
        <v/>
      </c>
      <c r="L1032" s="6" t="str">
        <f>IF(K1032="","",VLOOKUP(A1032,tabWorldPop,13,FALSE))</f>
        <v/>
      </c>
      <c r="M1032" s="6" t="str">
        <f>IF(K1032="","",VLOOKUP(A1032,tabWorldPop,14,FALSE))</f>
        <v/>
      </c>
      <c r="N1032" s="6" t="str">
        <f>IF(K1032="","",VLOOKUP(A1032,tabWorldPop,15,FALSE))</f>
        <v/>
      </c>
    </row>
    <row r="1033">
      <c r="A1033" s="3">
        <f>VLOOKUP(Life_expectancy.csv!A1049,Base!$A$2:$B$235,2,FALSE)</f>
        <v>193</v>
      </c>
      <c r="B1033" s="4">
        <v>2010.0</v>
      </c>
      <c r="C1033" s="4">
        <f>VLOOKUP(VLOOKUP(A1033,tabWorldPop,3,FALSE),Base!$D$2:$E$8,2,FALSE)</f>
        <v>6</v>
      </c>
      <c r="D1033" s="4" t="s">
        <v>13</v>
      </c>
      <c r="E1033" s="4" t="s">
        <v>2186</v>
      </c>
      <c r="F1033" s="4" t="s">
        <v>915</v>
      </c>
      <c r="G1033" s="4" t="s">
        <v>2187</v>
      </c>
      <c r="H1033" s="10"/>
      <c r="I1033" s="5">
        <v>45884.0</v>
      </c>
      <c r="J1033" s="6">
        <f>IF(OR(B1033=2000, B1033=2010, B1033=2015),VLOOKUP(A1033,tabWorldPop,IF(B1033=2000,8,IF(B1033=2010,7,6)),FALSE),"")</f>
        <v>114039</v>
      </c>
      <c r="K1033" s="6">
        <f>IF(J1033="","", VLOOKUP(A1033,tabWorldPop,12,FALSE))</f>
        <v>344</v>
      </c>
      <c r="L1033" s="6" t="str">
        <f>IF(K1033="","",VLOOKUP(A1033,tabWorldPop,13,FALSE))</f>
        <v>364.6453</v>
      </c>
      <c r="M1033" s="7">
        <f>IF(K1033="","",VLOOKUP(A1033,tabWorldPop,14,FALSE))</f>
        <v>24108</v>
      </c>
      <c r="N1033" s="6">
        <f>IF(K1033="","",VLOOKUP(A1033,tabWorldPop,15,FALSE))</f>
        <v>0</v>
      </c>
    </row>
    <row r="1034">
      <c r="A1034" s="3">
        <f>VLOOKUP(Life_expectancy.csv!A1050,Base!$A$2:$B$235,2,FALSE)</f>
        <v>193</v>
      </c>
      <c r="B1034" s="4">
        <v>2009.0</v>
      </c>
      <c r="C1034" s="4">
        <f>VLOOKUP(VLOOKUP(A1034,tabWorldPop,3,FALSE),Base!$D$2:$E$8,2,FALSE)</f>
        <v>6</v>
      </c>
      <c r="D1034" s="4" t="s">
        <v>13</v>
      </c>
      <c r="E1034" s="4" t="s">
        <v>2188</v>
      </c>
      <c r="F1034" s="4" t="s">
        <v>1056</v>
      </c>
      <c r="G1034" s="4" t="s">
        <v>2189</v>
      </c>
      <c r="H1034" s="10"/>
      <c r="I1034" s="5">
        <v>45823.0</v>
      </c>
      <c r="J1034" s="6" t="str">
        <f>IF(OR(B1034=2000, B1034=2010, B1034=2015),VLOOKUP(A1034,tabWorldPop,IF(B1034=2000,8,IF(B1034=2010,7,6)),FALSE),"")</f>
        <v/>
      </c>
      <c r="K1034" s="6" t="str">
        <f>IF(J1034="","", VLOOKUP(A1034,tabWorldPop,12,FALSE))</f>
        <v/>
      </c>
      <c r="L1034" s="6" t="str">
        <f>IF(K1034="","",VLOOKUP(A1034,tabWorldPop,13,FALSE))</f>
        <v/>
      </c>
      <c r="M1034" s="6" t="str">
        <f>IF(K1034="","",VLOOKUP(A1034,tabWorldPop,14,FALSE))</f>
        <v/>
      </c>
      <c r="N1034" s="6" t="str">
        <f>IF(K1034="","",VLOOKUP(A1034,tabWorldPop,15,FALSE))</f>
        <v/>
      </c>
    </row>
    <row r="1035">
      <c r="A1035" s="3">
        <f>VLOOKUP(Life_expectancy.csv!A1051,Base!$A$2:$B$235,2,FALSE)</f>
        <v>193</v>
      </c>
      <c r="B1035" s="4">
        <v>2008.0</v>
      </c>
      <c r="C1035" s="4">
        <f>VLOOKUP(VLOOKUP(A1035,tabWorldPop,3,FALSE),Base!$D$2:$E$8,2,FALSE)</f>
        <v>6</v>
      </c>
      <c r="D1035" s="4" t="s">
        <v>13</v>
      </c>
      <c r="E1035" s="4" t="s">
        <v>2190</v>
      </c>
      <c r="F1035" s="4" t="s">
        <v>556</v>
      </c>
      <c r="G1035" s="4" t="s">
        <v>2191</v>
      </c>
      <c r="H1035" s="10"/>
      <c r="I1035" s="5">
        <v>45762.0</v>
      </c>
      <c r="J1035" s="6" t="str">
        <f>IF(OR(B1035=2000, B1035=2010, B1035=2015),VLOOKUP(A1035,tabWorldPop,IF(B1035=2000,8,IF(B1035=2010,7,6)),FALSE),"")</f>
        <v/>
      </c>
      <c r="K1035" s="6" t="str">
        <f>IF(J1035="","", VLOOKUP(A1035,tabWorldPop,12,FALSE))</f>
        <v/>
      </c>
      <c r="L1035" s="6" t="str">
        <f>IF(K1035="","",VLOOKUP(A1035,tabWorldPop,13,FALSE))</f>
        <v/>
      </c>
      <c r="M1035" s="6" t="str">
        <f>IF(K1035="","",VLOOKUP(A1035,tabWorldPop,14,FALSE))</f>
        <v/>
      </c>
      <c r="N1035" s="6" t="str">
        <f>IF(K1035="","",VLOOKUP(A1035,tabWorldPop,15,FALSE))</f>
        <v/>
      </c>
    </row>
    <row r="1036">
      <c r="A1036" s="3">
        <f>VLOOKUP(Life_expectancy.csv!A1052,Base!$A$2:$B$235,2,FALSE)</f>
        <v>193</v>
      </c>
      <c r="B1036" s="4">
        <v>2007.0</v>
      </c>
      <c r="C1036" s="4">
        <f>VLOOKUP(VLOOKUP(A1036,tabWorldPop,3,FALSE),Base!$D$2:$E$8,2,FALSE)</f>
        <v>6</v>
      </c>
      <c r="D1036" s="4" t="s">
        <v>13</v>
      </c>
      <c r="E1036" s="4" t="s">
        <v>2192</v>
      </c>
      <c r="F1036" s="4" t="s">
        <v>61</v>
      </c>
      <c r="G1036" s="4" t="s">
        <v>2193</v>
      </c>
      <c r="H1036" s="10"/>
      <c r="I1036" s="5">
        <v>45731.0</v>
      </c>
      <c r="J1036" s="6" t="str">
        <f>IF(OR(B1036=2000, B1036=2010, B1036=2015),VLOOKUP(A1036,tabWorldPop,IF(B1036=2000,8,IF(B1036=2010,7,6)),FALSE),"")</f>
        <v/>
      </c>
      <c r="K1036" s="6" t="str">
        <f>IF(J1036="","", VLOOKUP(A1036,tabWorldPop,12,FALSE))</f>
        <v/>
      </c>
      <c r="L1036" s="6" t="str">
        <f>IF(K1036="","",VLOOKUP(A1036,tabWorldPop,13,FALSE))</f>
        <v/>
      </c>
      <c r="M1036" s="6" t="str">
        <f>IF(K1036="","",VLOOKUP(A1036,tabWorldPop,14,FALSE))</f>
        <v/>
      </c>
      <c r="N1036" s="6" t="str">
        <f>IF(K1036="","",VLOOKUP(A1036,tabWorldPop,15,FALSE))</f>
        <v/>
      </c>
    </row>
    <row r="1037">
      <c r="A1037" s="3">
        <f>VLOOKUP(Life_expectancy.csv!A1053,Base!$A$2:$B$235,2,FALSE)</f>
        <v>193</v>
      </c>
      <c r="B1037" s="4">
        <v>2006.0</v>
      </c>
      <c r="C1037" s="4">
        <f>VLOOKUP(VLOOKUP(A1037,tabWorldPop,3,FALSE),Base!$D$2:$E$8,2,FALSE)</f>
        <v>6</v>
      </c>
      <c r="D1037" s="4" t="s">
        <v>13</v>
      </c>
      <c r="E1037" s="4" t="s">
        <v>2194</v>
      </c>
      <c r="F1037" s="4" t="s">
        <v>2195</v>
      </c>
      <c r="G1037" s="4" t="s">
        <v>2196</v>
      </c>
      <c r="H1037" s="10"/>
      <c r="I1037" s="5">
        <v>45672.0</v>
      </c>
      <c r="J1037" s="6" t="str">
        <f>IF(OR(B1037=2000, B1037=2010, B1037=2015),VLOOKUP(A1037,tabWorldPop,IF(B1037=2000,8,IF(B1037=2010,7,6)),FALSE),"")</f>
        <v/>
      </c>
      <c r="K1037" s="6" t="str">
        <f>IF(J1037="","", VLOOKUP(A1037,tabWorldPop,12,FALSE))</f>
        <v/>
      </c>
      <c r="L1037" s="6" t="str">
        <f>IF(K1037="","",VLOOKUP(A1037,tabWorldPop,13,FALSE))</f>
        <v/>
      </c>
      <c r="M1037" s="6" t="str">
        <f>IF(K1037="","",VLOOKUP(A1037,tabWorldPop,14,FALSE))</f>
        <v/>
      </c>
      <c r="N1037" s="6" t="str">
        <f>IF(K1037="","",VLOOKUP(A1037,tabWorldPop,15,FALSE))</f>
        <v/>
      </c>
    </row>
    <row r="1038">
      <c r="A1038" s="3">
        <f>VLOOKUP(Life_expectancy.csv!A1054,Base!$A$2:$B$235,2,FALSE)</f>
        <v>193</v>
      </c>
      <c r="B1038" s="4">
        <v>2005.0</v>
      </c>
      <c r="C1038" s="4">
        <f>VLOOKUP(VLOOKUP(A1038,tabWorldPop,3,FALSE),Base!$D$2:$E$8,2,FALSE)</f>
        <v>6</v>
      </c>
      <c r="D1038" s="4" t="s">
        <v>13</v>
      </c>
      <c r="E1038" s="4" t="s">
        <v>2197</v>
      </c>
      <c r="F1038" s="5">
        <v>45782.0</v>
      </c>
      <c r="G1038" s="4" t="s">
        <v>2198</v>
      </c>
      <c r="H1038" s="10"/>
      <c r="I1038" s="5">
        <v>45914.0</v>
      </c>
      <c r="J1038" s="6" t="str">
        <f>IF(OR(B1038=2000, B1038=2010, B1038=2015),VLOOKUP(A1038,tabWorldPop,IF(B1038=2000,8,IF(B1038=2010,7,6)),FALSE),"")</f>
        <v/>
      </c>
      <c r="K1038" s="6" t="str">
        <f>IF(J1038="","", VLOOKUP(A1038,tabWorldPop,12,FALSE))</f>
        <v/>
      </c>
      <c r="L1038" s="6" t="str">
        <f>IF(K1038="","",VLOOKUP(A1038,tabWorldPop,13,FALSE))</f>
        <v/>
      </c>
      <c r="M1038" s="6" t="str">
        <f>IF(K1038="","",VLOOKUP(A1038,tabWorldPop,14,FALSE))</f>
        <v/>
      </c>
      <c r="N1038" s="6" t="str">
        <f>IF(K1038="","",VLOOKUP(A1038,tabWorldPop,15,FALSE))</f>
        <v/>
      </c>
    </row>
    <row r="1039">
      <c r="A1039" s="3">
        <f>VLOOKUP(Life_expectancy.csv!A1055,Base!$A$2:$B$235,2,FALSE)</f>
        <v>193</v>
      </c>
      <c r="B1039" s="4">
        <v>2004.0</v>
      </c>
      <c r="C1039" s="4">
        <f>VLOOKUP(VLOOKUP(A1039,tabWorldPop,3,FALSE),Base!$D$2:$E$8,2,FALSE)</f>
        <v>6</v>
      </c>
      <c r="D1039" s="4" t="s">
        <v>13</v>
      </c>
      <c r="E1039" s="4" t="s">
        <v>2199</v>
      </c>
      <c r="F1039" s="4" t="s">
        <v>1010</v>
      </c>
      <c r="G1039" s="4" t="s">
        <v>2200</v>
      </c>
      <c r="H1039" s="10"/>
      <c r="I1039" s="5">
        <v>45883.0</v>
      </c>
      <c r="J1039" s="6" t="str">
        <f>IF(OR(B1039=2000, B1039=2010, B1039=2015),VLOOKUP(A1039,tabWorldPop,IF(B1039=2000,8,IF(B1039=2010,7,6)),FALSE),"")</f>
        <v/>
      </c>
      <c r="K1039" s="6" t="str">
        <f>IF(J1039="","", VLOOKUP(A1039,tabWorldPop,12,FALSE))</f>
        <v/>
      </c>
      <c r="L1039" s="6" t="str">
        <f>IF(K1039="","",VLOOKUP(A1039,tabWorldPop,13,FALSE))</f>
        <v/>
      </c>
      <c r="M1039" s="6" t="str">
        <f>IF(K1039="","",VLOOKUP(A1039,tabWorldPop,14,FALSE))</f>
        <v/>
      </c>
      <c r="N1039" s="6" t="str">
        <f>IF(K1039="","",VLOOKUP(A1039,tabWorldPop,15,FALSE))</f>
        <v/>
      </c>
    </row>
    <row r="1040">
      <c r="A1040" s="3">
        <f>VLOOKUP(Life_expectancy.csv!A1056,Base!$A$2:$B$235,2,FALSE)</f>
        <v>193</v>
      </c>
      <c r="B1040" s="4">
        <v>2003.0</v>
      </c>
      <c r="C1040" s="4">
        <f>VLOOKUP(VLOOKUP(A1040,tabWorldPop,3,FALSE),Base!$D$2:$E$8,2,FALSE)</f>
        <v>6</v>
      </c>
      <c r="D1040" s="4" t="s">
        <v>13</v>
      </c>
      <c r="E1040" s="4" t="s">
        <v>2201</v>
      </c>
      <c r="F1040" s="4" t="s">
        <v>239</v>
      </c>
      <c r="G1040" s="4" t="s">
        <v>2202</v>
      </c>
      <c r="H1040" s="10"/>
      <c r="I1040" s="5">
        <v>45822.0</v>
      </c>
      <c r="J1040" s="6" t="str">
        <f>IF(OR(B1040=2000, B1040=2010, B1040=2015),VLOOKUP(A1040,tabWorldPop,IF(B1040=2000,8,IF(B1040=2010,7,6)),FALSE),"")</f>
        <v/>
      </c>
      <c r="K1040" s="6" t="str">
        <f>IF(J1040="","", VLOOKUP(A1040,tabWorldPop,12,FALSE))</f>
        <v/>
      </c>
      <c r="L1040" s="6" t="str">
        <f>IF(K1040="","",VLOOKUP(A1040,tabWorldPop,13,FALSE))</f>
        <v/>
      </c>
      <c r="M1040" s="6" t="str">
        <f>IF(K1040="","",VLOOKUP(A1040,tabWorldPop,14,FALSE))</f>
        <v/>
      </c>
      <c r="N1040" s="6" t="str">
        <f>IF(K1040="","",VLOOKUP(A1040,tabWorldPop,15,FALSE))</f>
        <v/>
      </c>
    </row>
    <row r="1041">
      <c r="A1041" s="3">
        <f>VLOOKUP(Life_expectancy.csv!A1057,Base!$A$2:$B$235,2,FALSE)</f>
        <v>193</v>
      </c>
      <c r="B1041" s="4">
        <v>2002.0</v>
      </c>
      <c r="C1041" s="4">
        <f>VLOOKUP(VLOOKUP(A1041,tabWorldPop,3,FALSE),Base!$D$2:$E$8,2,FALSE)</f>
        <v>6</v>
      </c>
      <c r="D1041" s="4" t="s">
        <v>13</v>
      </c>
      <c r="E1041" s="4" t="s">
        <v>2203</v>
      </c>
      <c r="F1041" s="4" t="s">
        <v>533</v>
      </c>
      <c r="G1041" s="4" t="s">
        <v>2204</v>
      </c>
      <c r="H1041" s="10"/>
      <c r="I1041" s="5">
        <v>45761.0</v>
      </c>
      <c r="J1041" s="6" t="str">
        <f>IF(OR(B1041=2000, B1041=2010, B1041=2015),VLOOKUP(A1041,tabWorldPop,IF(B1041=2000,8,IF(B1041=2010,7,6)),FALSE),"")</f>
        <v/>
      </c>
      <c r="K1041" s="6" t="str">
        <f>IF(J1041="","", VLOOKUP(A1041,tabWorldPop,12,FALSE))</f>
        <v/>
      </c>
      <c r="L1041" s="6" t="str">
        <f>IF(K1041="","",VLOOKUP(A1041,tabWorldPop,13,FALSE))</f>
        <v/>
      </c>
      <c r="M1041" s="6" t="str">
        <f>IF(K1041="","",VLOOKUP(A1041,tabWorldPop,14,FALSE))</f>
        <v/>
      </c>
      <c r="N1041" s="6" t="str">
        <f>IF(K1041="","",VLOOKUP(A1041,tabWorldPop,15,FALSE))</f>
        <v/>
      </c>
    </row>
    <row r="1042">
      <c r="A1042" s="3">
        <f>VLOOKUP(Life_expectancy.csv!A1058,Base!$A$2:$B$235,2,FALSE)</f>
        <v>193</v>
      </c>
      <c r="B1042" s="4">
        <v>2001.0</v>
      </c>
      <c r="C1042" s="4">
        <f>VLOOKUP(VLOOKUP(A1042,tabWorldPop,3,FALSE),Base!$D$2:$E$8,2,FALSE)</f>
        <v>6</v>
      </c>
      <c r="D1042" s="4" t="s">
        <v>13</v>
      </c>
      <c r="E1042" s="4" t="s">
        <v>2205</v>
      </c>
      <c r="F1042" s="4" t="s">
        <v>1490</v>
      </c>
      <c r="G1042" s="4" t="s">
        <v>2206</v>
      </c>
      <c r="H1042" s="10"/>
      <c r="I1042" s="5">
        <v>45730.0</v>
      </c>
      <c r="J1042" s="6" t="str">
        <f>IF(OR(B1042=2000, B1042=2010, B1042=2015),VLOOKUP(A1042,tabWorldPop,IF(B1042=2000,8,IF(B1042=2010,7,6)),FALSE),"")</f>
        <v/>
      </c>
      <c r="K1042" s="6" t="str">
        <f>IF(J1042="","", VLOOKUP(A1042,tabWorldPop,12,FALSE))</f>
        <v/>
      </c>
      <c r="L1042" s="6" t="str">
        <f>IF(K1042="","",VLOOKUP(A1042,tabWorldPop,13,FALSE))</f>
        <v/>
      </c>
      <c r="M1042" s="6" t="str">
        <f>IF(K1042="","",VLOOKUP(A1042,tabWorldPop,14,FALSE))</f>
        <v/>
      </c>
      <c r="N1042" s="6" t="str">
        <f>IF(K1042="","",VLOOKUP(A1042,tabWorldPop,15,FALSE))</f>
        <v/>
      </c>
    </row>
    <row r="1043">
      <c r="A1043" s="3">
        <f>VLOOKUP(Life_expectancy.csv!A1059,Base!$A$2:$B$235,2,FALSE)</f>
        <v>193</v>
      </c>
      <c r="B1043" s="4">
        <v>2000.0</v>
      </c>
      <c r="C1043" s="4">
        <f>VLOOKUP(VLOOKUP(A1043,tabWorldPop,3,FALSE),Base!$D$2:$E$8,2,FALSE)</f>
        <v>6</v>
      </c>
      <c r="D1043" s="4" t="s">
        <v>13</v>
      </c>
      <c r="E1043" s="4" t="s">
        <v>2207</v>
      </c>
      <c r="F1043" s="4" t="s">
        <v>600</v>
      </c>
      <c r="G1043" s="4" t="s">
        <v>2208</v>
      </c>
      <c r="H1043" s="10"/>
      <c r="I1043" s="5">
        <v>45671.0</v>
      </c>
      <c r="J1043" s="6">
        <f>IF(OR(B1043=2000, B1043=2010, B1043=2015),VLOOKUP(A1043,tabWorldPop,IF(B1043=2000,8,IF(B1043=2010,7,6)),FALSE),"")</f>
        <v>107432</v>
      </c>
      <c r="K1043" s="6">
        <f>IF(J1043="","", VLOOKUP(A1043,tabWorldPop,12,FALSE))</f>
        <v>344</v>
      </c>
      <c r="L1043" s="6" t="str">
        <f>IF(K1043="","",VLOOKUP(A1043,tabWorldPop,13,FALSE))</f>
        <v>364.6453</v>
      </c>
      <c r="M1043" s="7">
        <f>IF(K1043="","",VLOOKUP(A1043,tabWorldPop,14,FALSE))</f>
        <v>24108</v>
      </c>
      <c r="N1043" s="6">
        <f>IF(K1043="","",VLOOKUP(A1043,tabWorldPop,15,FALSE))</f>
        <v>0</v>
      </c>
    </row>
    <row r="1044">
      <c r="A1044" s="3">
        <f>VLOOKUP(Life_expectancy.csv!A1060,Base!$A$2:$B$235,2,FALSE)</f>
        <v>68</v>
      </c>
      <c r="B1044" s="4">
        <v>2015.0</v>
      </c>
      <c r="C1044" s="4">
        <f>VLOOKUP(VLOOKUP(A1044,tabWorldPop,3,FALSE),Base!$D$2:$E$8,2,FALSE)</f>
        <v>6</v>
      </c>
      <c r="D1044" s="4" t="s">
        <v>13</v>
      </c>
      <c r="E1044" s="4">
        <v>0.0</v>
      </c>
      <c r="F1044" s="10"/>
      <c r="G1044" s="4" t="s">
        <v>2209</v>
      </c>
      <c r="H1044" s="4">
        <v>1.6252429E7</v>
      </c>
      <c r="I1044" s="5">
        <v>45848.0</v>
      </c>
      <c r="J1044" s="6">
        <f>IF(OR(B1044=2000, B1044=2010, B1044=2015),VLOOKUP(A1044,tabWorldPop,IF(B1044=2000,8,IF(B1044=2010,7,6)),FALSE),"")</f>
        <v>16001107</v>
      </c>
      <c r="K1044" s="6">
        <f>IF(J1044="","", VLOOKUP(A1044,tabWorldPop,12,FALSE))</f>
        <v>108889</v>
      </c>
      <c r="L1044" s="6" t="str">
        <f>IF(K1044="","",VLOOKUP(A1044,tabWorldPop,13,FALSE))</f>
        <v>163.8725</v>
      </c>
      <c r="M1044" s="7">
        <f>IF(K1044="","",VLOOKUP(A1044,tabWorldPop,14,FALSE))</f>
        <v>-645016</v>
      </c>
      <c r="N1044" s="6" t="str">
        <f>IF(K1044="","",VLOOKUP(A1044,tabWorldPop,15,FALSE))</f>
        <v>0.22</v>
      </c>
    </row>
    <row r="1045">
      <c r="A1045" s="3">
        <f>VLOOKUP(Life_expectancy.csv!A1061,Base!$A$2:$B$235,2,FALSE)</f>
        <v>68</v>
      </c>
      <c r="B1045" s="4">
        <v>2014.0</v>
      </c>
      <c r="C1045" s="4">
        <f>VLOOKUP(VLOOKUP(A1045,tabWorldPop,3,FALSE),Base!$D$2:$E$8,2,FALSE)</f>
        <v>6</v>
      </c>
      <c r="D1045" s="4" t="s">
        <v>13</v>
      </c>
      <c r="E1045" s="4" t="s">
        <v>2210</v>
      </c>
      <c r="F1045" s="5">
        <v>45694.0</v>
      </c>
      <c r="G1045" s="4" t="s">
        <v>2211</v>
      </c>
      <c r="H1045" s="4">
        <v>1.5923559E7</v>
      </c>
      <c r="I1045" s="5">
        <v>45848.0</v>
      </c>
      <c r="J1045" s="6" t="str">
        <f>IF(OR(B1045=2000, B1045=2010, B1045=2015),VLOOKUP(A1045,tabWorldPop,IF(B1045=2000,8,IF(B1045=2010,7,6)),FALSE),"")</f>
        <v/>
      </c>
      <c r="K1045" s="6" t="str">
        <f>IF(J1045="","", VLOOKUP(A1045,tabWorldPop,12,FALSE))</f>
        <v/>
      </c>
      <c r="L1045" s="6" t="str">
        <f>IF(K1045="","",VLOOKUP(A1045,tabWorldPop,13,FALSE))</f>
        <v/>
      </c>
      <c r="M1045" s="6" t="str">
        <f>IF(K1045="","",VLOOKUP(A1045,tabWorldPop,14,FALSE))</f>
        <v/>
      </c>
      <c r="N1045" s="6" t="str">
        <f>IF(K1045="","",VLOOKUP(A1045,tabWorldPop,15,FALSE))</f>
        <v/>
      </c>
    </row>
    <row r="1046">
      <c r="A1046" s="3">
        <f>VLOOKUP(Life_expectancy.csv!A1062,Base!$A$2:$B$235,2,FALSE)</f>
        <v>68</v>
      </c>
      <c r="B1046" s="4">
        <v>2013.0</v>
      </c>
      <c r="C1046" s="4">
        <f>VLOOKUP(VLOOKUP(A1046,tabWorldPop,3,FALSE),Base!$D$2:$E$8,2,FALSE)</f>
        <v>6</v>
      </c>
      <c r="D1046" s="4" t="s">
        <v>13</v>
      </c>
      <c r="E1046" s="4" t="s">
        <v>2212</v>
      </c>
      <c r="F1046" s="5">
        <v>45722.0</v>
      </c>
      <c r="G1046" s="4" t="s">
        <v>2213</v>
      </c>
      <c r="H1046" s="4">
        <v>1.5596214E7</v>
      </c>
      <c r="I1046" s="5">
        <v>45848.0</v>
      </c>
      <c r="J1046" s="6" t="str">
        <f>IF(OR(B1046=2000, B1046=2010, B1046=2015),VLOOKUP(A1046,tabWorldPop,IF(B1046=2000,8,IF(B1046=2010,7,6)),FALSE),"")</f>
        <v/>
      </c>
      <c r="K1046" s="6" t="str">
        <f>IF(J1046="","", VLOOKUP(A1046,tabWorldPop,12,FALSE))</f>
        <v/>
      </c>
      <c r="L1046" s="6" t="str">
        <f>IF(K1046="","",VLOOKUP(A1046,tabWorldPop,13,FALSE))</f>
        <v/>
      </c>
      <c r="M1046" s="6" t="str">
        <f>IF(K1046="","",VLOOKUP(A1046,tabWorldPop,14,FALSE))</f>
        <v/>
      </c>
      <c r="N1046" s="6" t="str">
        <f>IF(K1046="","",VLOOKUP(A1046,tabWorldPop,15,FALSE))</f>
        <v/>
      </c>
    </row>
    <row r="1047">
      <c r="A1047" s="3">
        <f>VLOOKUP(Life_expectancy.csv!A1063,Base!$A$2:$B$235,2,FALSE)</f>
        <v>68</v>
      </c>
      <c r="B1047" s="4">
        <v>2012.0</v>
      </c>
      <c r="C1047" s="4">
        <f>VLOOKUP(VLOOKUP(A1047,tabWorldPop,3,FALSE),Base!$D$2:$E$8,2,FALSE)</f>
        <v>6</v>
      </c>
      <c r="D1047" s="4" t="s">
        <v>13</v>
      </c>
      <c r="E1047" s="4" t="s">
        <v>2214</v>
      </c>
      <c r="F1047" s="4" t="s">
        <v>763</v>
      </c>
      <c r="G1047" s="4" t="s">
        <v>2215</v>
      </c>
      <c r="H1047" s="4">
        <v>1527156.0</v>
      </c>
      <c r="I1047" s="5">
        <v>45818.0</v>
      </c>
      <c r="J1047" s="6" t="str">
        <f>IF(OR(B1047=2000, B1047=2010, B1047=2015),VLOOKUP(A1047,tabWorldPop,IF(B1047=2000,8,IF(B1047=2010,7,6)),FALSE),"")</f>
        <v/>
      </c>
      <c r="K1047" s="6" t="str">
        <f>IF(J1047="","", VLOOKUP(A1047,tabWorldPop,12,FALSE))</f>
        <v/>
      </c>
      <c r="L1047" s="6" t="str">
        <f>IF(K1047="","",VLOOKUP(A1047,tabWorldPop,13,FALSE))</f>
        <v/>
      </c>
      <c r="M1047" s="6" t="str">
        <f>IF(K1047="","",VLOOKUP(A1047,tabWorldPop,14,FALSE))</f>
        <v/>
      </c>
      <c r="N1047" s="6" t="str">
        <f>IF(K1047="","",VLOOKUP(A1047,tabWorldPop,15,FALSE))</f>
        <v/>
      </c>
    </row>
    <row r="1048">
      <c r="A1048" s="3">
        <f>VLOOKUP(Life_expectancy.csv!A1064,Base!$A$2:$B$235,2,FALSE)</f>
        <v>68</v>
      </c>
      <c r="B1048" s="4">
        <v>2011.0</v>
      </c>
      <c r="C1048" s="4">
        <f>VLOOKUP(VLOOKUP(A1048,tabWorldPop,3,FALSE),Base!$D$2:$E$8,2,FALSE)</f>
        <v>6</v>
      </c>
      <c r="D1048" s="4" t="s">
        <v>13</v>
      </c>
      <c r="E1048" s="4" t="s">
        <v>2216</v>
      </c>
      <c r="F1048" s="4" t="s">
        <v>1232</v>
      </c>
      <c r="G1048" s="4" t="s">
        <v>2217</v>
      </c>
      <c r="H1048" s="4">
        <v>1.4948919E7</v>
      </c>
      <c r="I1048" s="5">
        <v>45787.0</v>
      </c>
      <c r="J1048" s="6" t="str">
        <f>IF(OR(B1048=2000, B1048=2010, B1048=2015),VLOOKUP(A1048,tabWorldPop,IF(B1048=2000,8,IF(B1048=2010,7,6)),FALSE),"")</f>
        <v/>
      </c>
      <c r="K1048" s="6" t="str">
        <f>IF(J1048="","", VLOOKUP(A1048,tabWorldPop,12,FALSE))</f>
        <v/>
      </c>
      <c r="L1048" s="6" t="str">
        <f>IF(K1048="","",VLOOKUP(A1048,tabWorldPop,13,FALSE))</f>
        <v/>
      </c>
      <c r="M1048" s="6" t="str">
        <f>IF(K1048="","",VLOOKUP(A1048,tabWorldPop,14,FALSE))</f>
        <v/>
      </c>
      <c r="N1048" s="6" t="str">
        <f>IF(K1048="","",VLOOKUP(A1048,tabWorldPop,15,FALSE))</f>
        <v/>
      </c>
    </row>
    <row r="1049">
      <c r="A1049" s="3">
        <f>VLOOKUP(Life_expectancy.csv!A1065,Base!$A$2:$B$235,2,FALSE)</f>
        <v>68</v>
      </c>
      <c r="B1049" s="4">
        <v>2010.0</v>
      </c>
      <c r="C1049" s="4">
        <f>VLOOKUP(VLOOKUP(A1049,tabWorldPop,3,FALSE),Base!$D$2:$E$8,2,FALSE)</f>
        <v>6</v>
      </c>
      <c r="D1049" s="4" t="s">
        <v>13</v>
      </c>
      <c r="E1049" s="4" t="s">
        <v>2218</v>
      </c>
      <c r="F1049" s="4" t="s">
        <v>1319</v>
      </c>
      <c r="G1049" s="4" t="s">
        <v>2219</v>
      </c>
      <c r="H1049" s="4">
        <v>1463417.0</v>
      </c>
      <c r="I1049" s="5">
        <v>45787.0</v>
      </c>
      <c r="J1049" s="6">
        <f>IF(OR(B1049=2000, B1049=2010, B1049=2015),VLOOKUP(A1049,tabWorldPop,IF(B1049=2000,8,IF(B1049=2010,7,6)),FALSE),"")</f>
        <v>14543121</v>
      </c>
      <c r="K1049" s="6">
        <f>IF(J1049="","", VLOOKUP(A1049,tabWorldPop,12,FALSE))</f>
        <v>108889</v>
      </c>
      <c r="L1049" s="6" t="str">
        <f>IF(K1049="","",VLOOKUP(A1049,tabWorldPop,13,FALSE))</f>
        <v>163.8725</v>
      </c>
      <c r="M1049" s="7">
        <f>IF(K1049="","",VLOOKUP(A1049,tabWorldPop,14,FALSE))</f>
        <v>-645016</v>
      </c>
      <c r="N1049" s="6" t="str">
        <f>IF(K1049="","",VLOOKUP(A1049,tabWorldPop,15,FALSE))</f>
        <v>0.22</v>
      </c>
    </row>
    <row r="1050">
      <c r="A1050" s="3">
        <f>VLOOKUP(Life_expectancy.csv!A1066,Base!$A$2:$B$235,2,FALSE)</f>
        <v>68</v>
      </c>
      <c r="B1050" s="4">
        <v>2009.0</v>
      </c>
      <c r="C1050" s="4">
        <f>VLOOKUP(VLOOKUP(A1050,tabWorldPop,3,FALSE),Base!$D$2:$E$8,2,FALSE)</f>
        <v>6</v>
      </c>
      <c r="D1050" s="4" t="s">
        <v>13</v>
      </c>
      <c r="E1050" s="4" t="s">
        <v>2220</v>
      </c>
      <c r="F1050" s="4" t="s">
        <v>2221</v>
      </c>
      <c r="G1050" s="4" t="s">
        <v>2222</v>
      </c>
      <c r="H1050" s="4">
        <v>1431628.0</v>
      </c>
      <c r="I1050" s="5">
        <v>45757.0</v>
      </c>
      <c r="J1050" s="6" t="str">
        <f>IF(OR(B1050=2000, B1050=2010, B1050=2015),VLOOKUP(A1050,tabWorldPop,IF(B1050=2000,8,IF(B1050=2010,7,6)),FALSE),"")</f>
        <v/>
      </c>
      <c r="K1050" s="6" t="str">
        <f>IF(J1050="","", VLOOKUP(A1050,tabWorldPop,12,FALSE))</f>
        <v/>
      </c>
      <c r="L1050" s="6" t="str">
        <f>IF(K1050="","",VLOOKUP(A1050,tabWorldPop,13,FALSE))</f>
        <v/>
      </c>
      <c r="M1050" s="6" t="str">
        <f>IF(K1050="","",VLOOKUP(A1050,tabWorldPop,14,FALSE))</f>
        <v/>
      </c>
      <c r="N1050" s="6" t="str">
        <f>IF(K1050="","",VLOOKUP(A1050,tabWorldPop,15,FALSE))</f>
        <v/>
      </c>
    </row>
    <row r="1051">
      <c r="A1051" s="3">
        <f>VLOOKUP(Life_expectancy.csv!A1067,Base!$A$2:$B$235,2,FALSE)</f>
        <v>68</v>
      </c>
      <c r="B1051" s="4">
        <v>2008.0</v>
      </c>
      <c r="C1051" s="4">
        <f>VLOOKUP(VLOOKUP(A1051,tabWorldPop,3,FALSE),Base!$D$2:$E$8,2,FALSE)</f>
        <v>6</v>
      </c>
      <c r="D1051" s="4" t="s">
        <v>13</v>
      </c>
      <c r="E1051" s="4" t="s">
        <v>2223</v>
      </c>
      <c r="F1051" s="4" t="s">
        <v>2224</v>
      </c>
      <c r="G1051" s="4" t="s">
        <v>2225</v>
      </c>
      <c r="H1051" s="4">
        <v>146366.0</v>
      </c>
      <c r="I1051" s="5">
        <v>45757.0</v>
      </c>
      <c r="J1051" s="6" t="str">
        <f>IF(OR(B1051=2000, B1051=2010, B1051=2015),VLOOKUP(A1051,tabWorldPop,IF(B1051=2000,8,IF(B1051=2010,7,6)),FALSE),"")</f>
        <v/>
      </c>
      <c r="K1051" s="6" t="str">
        <f>IF(J1051="","", VLOOKUP(A1051,tabWorldPop,12,FALSE))</f>
        <v/>
      </c>
      <c r="L1051" s="6" t="str">
        <f>IF(K1051="","",VLOOKUP(A1051,tabWorldPop,13,FALSE))</f>
        <v/>
      </c>
      <c r="M1051" s="6" t="str">
        <f>IF(K1051="","",VLOOKUP(A1051,tabWorldPop,14,FALSE))</f>
        <v/>
      </c>
      <c r="N1051" s="6" t="str">
        <f>IF(K1051="","",VLOOKUP(A1051,tabWorldPop,15,FALSE))</f>
        <v/>
      </c>
    </row>
    <row r="1052">
      <c r="A1052" s="3">
        <f>VLOOKUP(Life_expectancy.csv!A1068,Base!$A$2:$B$235,2,FALSE)</f>
        <v>68</v>
      </c>
      <c r="B1052" s="4">
        <v>2007.0</v>
      </c>
      <c r="C1052" s="4">
        <f>VLOOKUP(VLOOKUP(A1052,tabWorldPop,3,FALSE),Base!$D$2:$E$8,2,FALSE)</f>
        <v>6</v>
      </c>
      <c r="D1052" s="4" t="s">
        <v>13</v>
      </c>
      <c r="E1052" s="4" t="s">
        <v>2226</v>
      </c>
      <c r="F1052" s="4" t="s">
        <v>1853</v>
      </c>
      <c r="G1052" s="4" t="s">
        <v>2227</v>
      </c>
      <c r="H1052" s="4">
        <v>137286.0</v>
      </c>
      <c r="I1052" s="5">
        <v>45667.0</v>
      </c>
      <c r="J1052" s="6" t="str">
        <f>IF(OR(B1052=2000, B1052=2010, B1052=2015),VLOOKUP(A1052,tabWorldPop,IF(B1052=2000,8,IF(B1052=2010,7,6)),FALSE),"")</f>
        <v/>
      </c>
      <c r="K1052" s="6" t="str">
        <f>IF(J1052="","", VLOOKUP(A1052,tabWorldPop,12,FALSE))</f>
        <v/>
      </c>
      <c r="L1052" s="6" t="str">
        <f>IF(K1052="","",VLOOKUP(A1052,tabWorldPop,13,FALSE))</f>
        <v/>
      </c>
      <c r="M1052" s="6" t="str">
        <f>IF(K1052="","",VLOOKUP(A1052,tabWorldPop,14,FALSE))</f>
        <v/>
      </c>
      <c r="N1052" s="6" t="str">
        <f>IF(K1052="","",VLOOKUP(A1052,tabWorldPop,15,FALSE))</f>
        <v/>
      </c>
    </row>
    <row r="1053">
      <c r="A1053" s="3">
        <f>VLOOKUP(Life_expectancy.csv!A1069,Base!$A$2:$B$235,2,FALSE)</f>
        <v>68</v>
      </c>
      <c r="B1053" s="4">
        <v>2006.0</v>
      </c>
      <c r="C1053" s="4">
        <f>VLOOKUP(VLOOKUP(A1053,tabWorldPop,3,FALSE),Base!$D$2:$E$8,2,FALSE)</f>
        <v>6</v>
      </c>
      <c r="D1053" s="4" t="s">
        <v>13</v>
      </c>
      <c r="E1053" s="4" t="s">
        <v>2228</v>
      </c>
      <c r="F1053" s="5">
        <v>45845.0</v>
      </c>
      <c r="G1053" s="4" t="s">
        <v>2229</v>
      </c>
      <c r="H1053" s="4">
        <v>133978.0</v>
      </c>
      <c r="I1053" s="5">
        <v>45878.0</v>
      </c>
      <c r="J1053" s="6" t="str">
        <f>IF(OR(B1053=2000, B1053=2010, B1053=2015),VLOOKUP(A1053,tabWorldPop,IF(B1053=2000,8,IF(B1053=2010,7,6)),FALSE),"")</f>
        <v/>
      </c>
      <c r="K1053" s="6" t="str">
        <f>IF(J1053="","", VLOOKUP(A1053,tabWorldPop,12,FALSE))</f>
        <v/>
      </c>
      <c r="L1053" s="6" t="str">
        <f>IF(K1053="","",VLOOKUP(A1053,tabWorldPop,13,FALSE))</f>
        <v/>
      </c>
      <c r="M1053" s="6" t="str">
        <f>IF(K1053="","",VLOOKUP(A1053,tabWorldPop,14,FALSE))</f>
        <v/>
      </c>
      <c r="N1053" s="6" t="str">
        <f>IF(K1053="","",VLOOKUP(A1053,tabWorldPop,15,FALSE))</f>
        <v/>
      </c>
    </row>
    <row r="1054">
      <c r="A1054" s="3">
        <f>VLOOKUP(Life_expectancy.csv!A1070,Base!$A$2:$B$235,2,FALSE)</f>
        <v>68</v>
      </c>
      <c r="B1054" s="4">
        <v>2005.0</v>
      </c>
      <c r="C1054" s="4">
        <f>VLOOKUP(VLOOKUP(A1054,tabWorldPop,3,FALSE),Base!$D$2:$E$8,2,FALSE)</f>
        <v>6</v>
      </c>
      <c r="D1054" s="4" t="s">
        <v>13</v>
      </c>
      <c r="E1054" s="4" t="s">
        <v>2230</v>
      </c>
      <c r="F1054" s="4" t="s">
        <v>2221</v>
      </c>
      <c r="G1054" s="4" t="s">
        <v>2231</v>
      </c>
      <c r="H1054" s="4">
        <v>139628.0</v>
      </c>
      <c r="I1054" s="5">
        <v>45817.0</v>
      </c>
      <c r="J1054" s="6" t="str">
        <f>IF(OR(B1054=2000, B1054=2010, B1054=2015),VLOOKUP(A1054,tabWorldPop,IF(B1054=2000,8,IF(B1054=2010,7,6)),FALSE),"")</f>
        <v/>
      </c>
      <c r="K1054" s="6" t="str">
        <f>IF(J1054="","", VLOOKUP(A1054,tabWorldPop,12,FALSE))</f>
        <v/>
      </c>
      <c r="L1054" s="6" t="str">
        <f>IF(K1054="","",VLOOKUP(A1054,tabWorldPop,13,FALSE))</f>
        <v/>
      </c>
      <c r="M1054" s="6" t="str">
        <f>IF(K1054="","",VLOOKUP(A1054,tabWorldPop,14,FALSE))</f>
        <v/>
      </c>
      <c r="N1054" s="6" t="str">
        <f>IF(K1054="","",VLOOKUP(A1054,tabWorldPop,15,FALSE))</f>
        <v/>
      </c>
    </row>
    <row r="1055">
      <c r="A1055" s="3">
        <f>VLOOKUP(Life_expectancy.csv!A1071,Base!$A$2:$B$235,2,FALSE)</f>
        <v>68</v>
      </c>
      <c r="B1055" s="4">
        <v>2004.0</v>
      </c>
      <c r="C1055" s="4">
        <f>VLOOKUP(VLOOKUP(A1055,tabWorldPop,3,FALSE),Base!$D$2:$E$8,2,FALSE)</f>
        <v>6</v>
      </c>
      <c r="D1055" s="4" t="s">
        <v>13</v>
      </c>
      <c r="E1055" s="4" t="s">
        <v>2232</v>
      </c>
      <c r="F1055" s="4" t="s">
        <v>948</v>
      </c>
      <c r="G1055" s="4" t="s">
        <v>2233</v>
      </c>
      <c r="H1055" s="4">
        <v>1.2796925E7</v>
      </c>
      <c r="I1055" s="5">
        <v>45725.0</v>
      </c>
      <c r="J1055" s="6" t="str">
        <f>IF(OR(B1055=2000, B1055=2010, B1055=2015),VLOOKUP(A1055,tabWorldPop,IF(B1055=2000,8,IF(B1055=2010,7,6)),FALSE),"")</f>
        <v/>
      </c>
      <c r="K1055" s="6" t="str">
        <f>IF(J1055="","", VLOOKUP(A1055,tabWorldPop,12,FALSE))</f>
        <v/>
      </c>
      <c r="L1055" s="6" t="str">
        <f>IF(K1055="","",VLOOKUP(A1055,tabWorldPop,13,FALSE))</f>
        <v/>
      </c>
      <c r="M1055" s="6" t="str">
        <f>IF(K1055="","",VLOOKUP(A1055,tabWorldPop,14,FALSE))</f>
        <v/>
      </c>
      <c r="N1055" s="6" t="str">
        <f>IF(K1055="","",VLOOKUP(A1055,tabWorldPop,15,FALSE))</f>
        <v/>
      </c>
    </row>
    <row r="1056">
      <c r="A1056" s="3">
        <f>VLOOKUP(Life_expectancy.csv!A1072,Base!$A$2:$B$235,2,FALSE)</f>
        <v>68</v>
      </c>
      <c r="B1056" s="4">
        <v>2003.0</v>
      </c>
      <c r="C1056" s="4">
        <f>VLOOKUP(VLOOKUP(A1056,tabWorldPop,3,FALSE),Base!$D$2:$E$8,2,FALSE)</f>
        <v>6</v>
      </c>
      <c r="D1056" s="4" t="s">
        <v>13</v>
      </c>
      <c r="E1056" s="4" t="s">
        <v>2234</v>
      </c>
      <c r="F1056" s="4" t="s">
        <v>903</v>
      </c>
      <c r="G1056" s="4" t="s">
        <v>2235</v>
      </c>
      <c r="H1056" s="4">
        <v>125478.0</v>
      </c>
      <c r="I1056" s="4">
        <v>9.0</v>
      </c>
      <c r="J1056" s="6" t="str">
        <f>IF(OR(B1056=2000, B1056=2010, B1056=2015),VLOOKUP(A1056,tabWorldPop,IF(B1056=2000,8,IF(B1056=2010,7,6)),FALSE),"")</f>
        <v/>
      </c>
      <c r="K1056" s="6" t="str">
        <f>IF(J1056="","", VLOOKUP(A1056,tabWorldPop,12,FALSE))</f>
        <v/>
      </c>
      <c r="L1056" s="6" t="str">
        <f>IF(K1056="","",VLOOKUP(A1056,tabWorldPop,13,FALSE))</f>
        <v/>
      </c>
      <c r="M1056" s="6" t="str">
        <f>IF(K1056="","",VLOOKUP(A1056,tabWorldPop,14,FALSE))</f>
        <v/>
      </c>
      <c r="N1056" s="6" t="str">
        <f>IF(K1056="","",VLOOKUP(A1056,tabWorldPop,15,FALSE))</f>
        <v/>
      </c>
    </row>
    <row r="1057">
      <c r="A1057" s="3">
        <f>VLOOKUP(Life_expectancy.csv!A1073,Base!$A$2:$B$235,2,FALSE)</f>
        <v>68</v>
      </c>
      <c r="B1057" s="4">
        <v>2002.0</v>
      </c>
      <c r="C1057" s="4">
        <f>VLOOKUP(VLOOKUP(A1057,tabWorldPop,3,FALSE),Base!$D$2:$E$8,2,FALSE)</f>
        <v>6</v>
      </c>
      <c r="D1057" s="4" t="s">
        <v>13</v>
      </c>
      <c r="E1057" s="4" t="s">
        <v>2236</v>
      </c>
      <c r="F1057" s="4" t="s">
        <v>2237</v>
      </c>
      <c r="G1057" s="4" t="s">
        <v>2238</v>
      </c>
      <c r="H1057" s="4">
        <v>1228848.0</v>
      </c>
      <c r="I1057" s="5">
        <v>45877.0</v>
      </c>
      <c r="J1057" s="6" t="str">
        <f>IF(OR(B1057=2000, B1057=2010, B1057=2015),VLOOKUP(A1057,tabWorldPop,IF(B1057=2000,8,IF(B1057=2010,7,6)),FALSE),"")</f>
        <v/>
      </c>
      <c r="K1057" s="6" t="str">
        <f>IF(J1057="","", VLOOKUP(A1057,tabWorldPop,12,FALSE))</f>
        <v/>
      </c>
      <c r="L1057" s="6" t="str">
        <f>IF(K1057="","",VLOOKUP(A1057,tabWorldPop,13,FALSE))</f>
        <v/>
      </c>
      <c r="M1057" s="6" t="str">
        <f>IF(K1057="","",VLOOKUP(A1057,tabWorldPop,14,FALSE))</f>
        <v/>
      </c>
      <c r="N1057" s="6" t="str">
        <f>IF(K1057="","",VLOOKUP(A1057,tabWorldPop,15,FALSE))</f>
        <v/>
      </c>
    </row>
    <row r="1058">
      <c r="A1058" s="3">
        <f>VLOOKUP(Life_expectancy.csv!A1074,Base!$A$2:$B$235,2,FALSE)</f>
        <v>68</v>
      </c>
      <c r="B1058" s="4">
        <v>2001.0</v>
      </c>
      <c r="C1058" s="4">
        <f>VLOOKUP(VLOOKUP(A1058,tabWorldPop,3,FALSE),Base!$D$2:$E$8,2,FALSE)</f>
        <v>6</v>
      </c>
      <c r="D1058" s="4" t="s">
        <v>13</v>
      </c>
      <c r="E1058" s="4" t="s">
        <v>2239</v>
      </c>
      <c r="F1058" s="4" t="s">
        <v>1322</v>
      </c>
      <c r="G1058" s="4" t="s">
        <v>2240</v>
      </c>
      <c r="H1058" s="4">
        <v>1.1924946E7</v>
      </c>
      <c r="I1058" s="5">
        <v>45785.0</v>
      </c>
      <c r="J1058" s="6" t="str">
        <f>IF(OR(B1058=2000, B1058=2010, B1058=2015),VLOOKUP(A1058,tabWorldPop,IF(B1058=2000,8,IF(B1058=2010,7,6)),FALSE),"")</f>
        <v/>
      </c>
      <c r="K1058" s="6" t="str">
        <f>IF(J1058="","", VLOOKUP(A1058,tabWorldPop,12,FALSE))</f>
        <v/>
      </c>
      <c r="L1058" s="6" t="str">
        <f>IF(K1058="","",VLOOKUP(A1058,tabWorldPop,13,FALSE))</f>
        <v/>
      </c>
      <c r="M1058" s="6" t="str">
        <f>IF(K1058="","",VLOOKUP(A1058,tabWorldPop,14,FALSE))</f>
        <v/>
      </c>
      <c r="N1058" s="6" t="str">
        <f>IF(K1058="","",VLOOKUP(A1058,tabWorldPop,15,FALSE))</f>
        <v/>
      </c>
    </row>
    <row r="1059">
      <c r="A1059" s="3">
        <f>VLOOKUP(Life_expectancy.csv!A1075,Base!$A$2:$B$235,2,FALSE)</f>
        <v>68</v>
      </c>
      <c r="B1059" s="4">
        <v>2000.0</v>
      </c>
      <c r="C1059" s="4">
        <f>VLOOKUP(VLOOKUP(A1059,tabWorldPop,3,FALSE),Base!$D$2:$E$8,2,FALSE)</f>
        <v>6</v>
      </c>
      <c r="D1059" s="4" t="s">
        <v>13</v>
      </c>
      <c r="E1059" s="4" t="s">
        <v>2241</v>
      </c>
      <c r="F1059" s="4" t="s">
        <v>299</v>
      </c>
      <c r="G1059" s="4" t="s">
        <v>2242</v>
      </c>
      <c r="H1059" s="4">
        <v>1165743.0</v>
      </c>
      <c r="I1059" s="5">
        <v>45696.0</v>
      </c>
      <c r="J1059" s="6">
        <f>IF(OR(B1059=2000, B1059=2010, B1059=2015),VLOOKUP(A1059,tabWorldPop,IF(B1059=2000,8,IF(B1059=2010,7,6)),FALSE),"")</f>
        <v>11735894</v>
      </c>
      <c r="K1059" s="6">
        <f>IF(J1059="","", VLOOKUP(A1059,tabWorldPop,12,FALSE))</f>
        <v>108889</v>
      </c>
      <c r="L1059" s="6" t="str">
        <f>IF(K1059="","",VLOOKUP(A1059,tabWorldPop,13,FALSE))</f>
        <v>163.8725</v>
      </c>
      <c r="M1059" s="7">
        <f>IF(K1059="","",VLOOKUP(A1059,tabWorldPop,14,FALSE))</f>
        <v>-645016</v>
      </c>
      <c r="N1059" s="6" t="str">
        <f>IF(K1059="","",VLOOKUP(A1059,tabWorldPop,15,FALSE))</f>
        <v>0.22</v>
      </c>
    </row>
    <row r="1060">
      <c r="A1060" s="3">
        <f>VLOOKUP(Life_expectancy.csv!A1076,Base!$A$2:$B$235,2,FALSE)</f>
        <v>75</v>
      </c>
      <c r="B1060" s="4">
        <v>2015.0</v>
      </c>
      <c r="C1060" s="4">
        <f>VLOOKUP(VLOOKUP(A1060,tabWorldPop,3,FALSE),Base!$D$2:$E$8,2,FALSE)</f>
        <v>3</v>
      </c>
      <c r="D1060" s="4" t="s">
        <v>13</v>
      </c>
      <c r="E1060" s="4">
        <v>0.0</v>
      </c>
      <c r="F1060" s="10"/>
      <c r="G1060" s="4" t="s">
        <v>2243</v>
      </c>
      <c r="H1060" s="4">
        <v>1291533.0</v>
      </c>
      <c r="I1060" s="5">
        <v>45877.0</v>
      </c>
      <c r="J1060" s="6">
        <f>IF(OR(B1060=2000, B1060=2010, B1060=2015),VLOOKUP(A1060,tabWorldPop,IF(B1060=2000,8,IF(B1060=2010,7,6)),FALSE),"")</f>
        <v>11625998</v>
      </c>
      <c r="K1060" s="6">
        <f>IF(J1060="","", VLOOKUP(A1060,tabWorldPop,12,FALSE))</f>
        <v>245857</v>
      </c>
      <c r="L1060" s="6" t="str">
        <f>IF(K1060="","",VLOOKUP(A1060,tabWorldPop,13,FALSE))</f>
        <v>56.3716</v>
      </c>
      <c r="M1060" s="7">
        <f>IF(K1060="","",VLOOKUP(A1060,tabWorldPop,14,FALSE))</f>
        <v>-605570</v>
      </c>
      <c r="N1060" s="6" t="str">
        <f>IF(K1060="","",VLOOKUP(A1060,tabWorldPop,15,FALSE))</f>
        <v>0.17</v>
      </c>
    </row>
    <row r="1061">
      <c r="A1061" s="3">
        <f>VLOOKUP(Life_expectancy.csv!A1077,Base!$A$2:$B$235,2,FALSE)</f>
        <v>75</v>
      </c>
      <c r="B1061" s="4">
        <v>2014.0</v>
      </c>
      <c r="C1061" s="4">
        <f>VLOOKUP(VLOOKUP(A1061,tabWorldPop,3,FALSE),Base!$D$2:$E$8,2,FALSE)</f>
        <v>3</v>
      </c>
      <c r="D1061" s="4" t="s">
        <v>13</v>
      </c>
      <c r="E1061" s="4" t="s">
        <v>2244</v>
      </c>
      <c r="F1061" s="4" t="s">
        <v>543</v>
      </c>
      <c r="G1061" s="4" t="s">
        <v>2245</v>
      </c>
      <c r="H1061" s="4">
        <v>118559.0</v>
      </c>
      <c r="I1061" s="5">
        <v>45816.0</v>
      </c>
      <c r="J1061" s="6" t="str">
        <f>IF(OR(B1061=2000, B1061=2010, B1061=2015),VLOOKUP(A1061,tabWorldPop,IF(B1061=2000,8,IF(B1061=2010,7,6)),FALSE),"")</f>
        <v/>
      </c>
      <c r="K1061" s="6" t="str">
        <f>IF(J1061="","", VLOOKUP(A1061,tabWorldPop,12,FALSE))</f>
        <v/>
      </c>
      <c r="L1061" s="6" t="str">
        <f>IF(K1061="","",VLOOKUP(A1061,tabWorldPop,13,FALSE))</f>
        <v/>
      </c>
      <c r="M1061" s="6" t="str">
        <f>IF(K1061="","",VLOOKUP(A1061,tabWorldPop,14,FALSE))</f>
        <v/>
      </c>
      <c r="N1061" s="6" t="str">
        <f>IF(K1061="","",VLOOKUP(A1061,tabWorldPop,15,FALSE))</f>
        <v/>
      </c>
    </row>
    <row r="1062">
      <c r="A1062" s="3">
        <f>VLOOKUP(Life_expectancy.csv!A1078,Base!$A$2:$B$235,2,FALSE)</f>
        <v>75</v>
      </c>
      <c r="B1062" s="4">
        <v>2013.0</v>
      </c>
      <c r="C1062" s="4">
        <f>VLOOKUP(VLOOKUP(A1062,tabWorldPop,3,FALSE),Base!$D$2:$E$8,2,FALSE)</f>
        <v>3</v>
      </c>
      <c r="D1062" s="4" t="s">
        <v>13</v>
      </c>
      <c r="E1062" s="4" t="s">
        <v>2246</v>
      </c>
      <c r="F1062" s="4" t="s">
        <v>765</v>
      </c>
      <c r="G1062" s="4" t="s">
        <v>2247</v>
      </c>
      <c r="H1062" s="4">
        <v>1.1536615E7</v>
      </c>
      <c r="I1062" s="5">
        <v>45785.0</v>
      </c>
      <c r="J1062" s="6" t="str">
        <f>IF(OR(B1062=2000, B1062=2010, B1062=2015),VLOOKUP(A1062,tabWorldPop,IF(B1062=2000,8,IF(B1062=2010,7,6)),FALSE),"")</f>
        <v/>
      </c>
      <c r="K1062" s="6" t="str">
        <f>IF(J1062="","", VLOOKUP(A1062,tabWorldPop,12,FALSE))</f>
        <v/>
      </c>
      <c r="L1062" s="6" t="str">
        <f>IF(K1062="","",VLOOKUP(A1062,tabWorldPop,13,FALSE))</f>
        <v/>
      </c>
      <c r="M1062" s="6" t="str">
        <f>IF(K1062="","",VLOOKUP(A1062,tabWorldPop,14,FALSE))</f>
        <v/>
      </c>
      <c r="N1062" s="6" t="str">
        <f>IF(K1062="","",VLOOKUP(A1062,tabWorldPop,15,FALSE))</f>
        <v/>
      </c>
    </row>
    <row r="1063">
      <c r="A1063" s="3">
        <f>VLOOKUP(Life_expectancy.csv!A1079,Base!$A$2:$B$235,2,FALSE)</f>
        <v>75</v>
      </c>
      <c r="B1063" s="4">
        <v>2012.0</v>
      </c>
      <c r="C1063" s="4">
        <f>VLOOKUP(VLOOKUP(A1063,tabWorldPop,3,FALSE),Base!$D$2:$E$8,2,FALSE)</f>
        <v>3</v>
      </c>
      <c r="D1063" s="4" t="s">
        <v>13</v>
      </c>
      <c r="E1063" s="4" t="s">
        <v>2248</v>
      </c>
      <c r="F1063" s="4" t="s">
        <v>193</v>
      </c>
      <c r="G1063" s="4" t="s">
        <v>2249</v>
      </c>
      <c r="H1063" s="4">
        <v>1.1281469E7</v>
      </c>
      <c r="I1063" s="5">
        <v>45785.0</v>
      </c>
      <c r="J1063" s="6" t="str">
        <f>IF(OR(B1063=2000, B1063=2010, B1063=2015),VLOOKUP(A1063,tabWorldPop,IF(B1063=2000,8,IF(B1063=2010,7,6)),FALSE),"")</f>
        <v/>
      </c>
      <c r="K1063" s="6" t="str">
        <f>IF(J1063="","", VLOOKUP(A1063,tabWorldPop,12,FALSE))</f>
        <v/>
      </c>
      <c r="L1063" s="6" t="str">
        <f>IF(K1063="","",VLOOKUP(A1063,tabWorldPop,13,FALSE))</f>
        <v/>
      </c>
      <c r="M1063" s="6" t="str">
        <f>IF(K1063="","",VLOOKUP(A1063,tabWorldPop,14,FALSE))</f>
        <v/>
      </c>
      <c r="N1063" s="6" t="str">
        <f>IF(K1063="","",VLOOKUP(A1063,tabWorldPop,15,FALSE))</f>
        <v/>
      </c>
    </row>
    <row r="1064">
      <c r="A1064" s="3">
        <f>VLOOKUP(Life_expectancy.csv!A1080,Base!$A$2:$B$235,2,FALSE)</f>
        <v>75</v>
      </c>
      <c r="B1064" s="4">
        <v>2011.0</v>
      </c>
      <c r="C1064" s="4">
        <f>VLOOKUP(VLOOKUP(A1064,tabWorldPop,3,FALSE),Base!$D$2:$E$8,2,FALSE)</f>
        <v>3</v>
      </c>
      <c r="D1064" s="4" t="s">
        <v>13</v>
      </c>
      <c r="E1064" s="4" t="s">
        <v>2250</v>
      </c>
      <c r="F1064" s="4" t="s">
        <v>711</v>
      </c>
      <c r="G1064" s="4" t="s">
        <v>2251</v>
      </c>
      <c r="H1064" s="4">
        <v>113517.0</v>
      </c>
      <c r="I1064" s="5">
        <v>45755.0</v>
      </c>
      <c r="J1064" s="6" t="str">
        <f>IF(OR(B1064=2000, B1064=2010, B1064=2015),VLOOKUP(A1064,tabWorldPop,IF(B1064=2000,8,IF(B1064=2010,7,6)),FALSE),"")</f>
        <v/>
      </c>
      <c r="K1064" s="6" t="str">
        <f>IF(J1064="","", VLOOKUP(A1064,tabWorldPop,12,FALSE))</f>
        <v/>
      </c>
      <c r="L1064" s="6" t="str">
        <f>IF(K1064="","",VLOOKUP(A1064,tabWorldPop,13,FALSE))</f>
        <v/>
      </c>
      <c r="M1064" s="6" t="str">
        <f>IF(K1064="","",VLOOKUP(A1064,tabWorldPop,14,FALSE))</f>
        <v/>
      </c>
      <c r="N1064" s="6" t="str">
        <f>IF(K1064="","",VLOOKUP(A1064,tabWorldPop,15,FALSE))</f>
        <v/>
      </c>
    </row>
    <row r="1065">
      <c r="A1065" s="3">
        <f>VLOOKUP(Life_expectancy.csv!A1081,Base!$A$2:$B$235,2,FALSE)</f>
        <v>75</v>
      </c>
      <c r="B1065" s="4">
        <v>2010.0</v>
      </c>
      <c r="C1065" s="4">
        <f>VLOOKUP(VLOOKUP(A1065,tabWorldPop,3,FALSE),Base!$D$2:$E$8,2,FALSE)</f>
        <v>3</v>
      </c>
      <c r="D1065" s="4" t="s">
        <v>13</v>
      </c>
      <c r="E1065" s="4" t="s">
        <v>2252</v>
      </c>
      <c r="F1065" s="4" t="s">
        <v>278</v>
      </c>
      <c r="G1065" s="4" t="s">
        <v>2253</v>
      </c>
      <c r="H1065" s="4">
        <v>179417.0</v>
      </c>
      <c r="I1065" s="5">
        <v>45724.0</v>
      </c>
      <c r="J1065" s="6">
        <f>IF(OR(B1065=2000, B1065=2010, B1065=2015),VLOOKUP(A1065,tabWorldPop,IF(B1065=2000,8,IF(B1065=2010,7,6)),FALSE),"")</f>
        <v>10270728</v>
      </c>
      <c r="K1065" s="6">
        <f>IF(J1065="","", VLOOKUP(A1065,tabWorldPop,12,FALSE))</f>
        <v>245857</v>
      </c>
      <c r="L1065" s="6" t="str">
        <f>IF(K1065="","",VLOOKUP(A1065,tabWorldPop,13,FALSE))</f>
        <v>56.3716</v>
      </c>
      <c r="M1065" s="7">
        <f>IF(K1065="","",VLOOKUP(A1065,tabWorldPop,14,FALSE))</f>
        <v>-605570</v>
      </c>
      <c r="N1065" s="6" t="str">
        <f>IF(K1065="","",VLOOKUP(A1065,tabWorldPop,15,FALSE))</f>
        <v>0.17</v>
      </c>
    </row>
    <row r="1066">
      <c r="A1066" s="3">
        <f>VLOOKUP(Life_expectancy.csv!A1082,Base!$A$2:$B$235,2,FALSE)</f>
        <v>75</v>
      </c>
      <c r="B1066" s="4">
        <v>2009.0</v>
      </c>
      <c r="C1066" s="4">
        <f>VLOOKUP(VLOOKUP(A1066,tabWorldPop,3,FALSE),Base!$D$2:$E$8,2,FALSE)</f>
        <v>3</v>
      </c>
      <c r="D1066" s="4" t="s">
        <v>13</v>
      </c>
      <c r="E1066" s="4" t="s">
        <v>2254</v>
      </c>
      <c r="F1066" s="4" t="s">
        <v>2255</v>
      </c>
      <c r="G1066" s="4" t="s">
        <v>2256</v>
      </c>
      <c r="H1066" s="4">
        <v>1556524.0</v>
      </c>
      <c r="I1066" s="5">
        <v>45665.0</v>
      </c>
      <c r="J1066" s="6" t="str">
        <f>IF(OR(B1066=2000, B1066=2010, B1066=2015),VLOOKUP(A1066,tabWorldPop,IF(B1066=2000,8,IF(B1066=2010,7,6)),FALSE),"")</f>
        <v/>
      </c>
      <c r="K1066" s="6" t="str">
        <f>IF(J1066="","", VLOOKUP(A1066,tabWorldPop,12,FALSE))</f>
        <v/>
      </c>
      <c r="L1066" s="6" t="str">
        <f>IF(K1066="","",VLOOKUP(A1066,tabWorldPop,13,FALSE))</f>
        <v/>
      </c>
      <c r="M1066" s="6" t="str">
        <f>IF(K1066="","",VLOOKUP(A1066,tabWorldPop,14,FALSE))</f>
        <v/>
      </c>
      <c r="N1066" s="6" t="str">
        <f>IF(K1066="","",VLOOKUP(A1066,tabWorldPop,15,FALSE))</f>
        <v/>
      </c>
    </row>
    <row r="1067">
      <c r="A1067" s="3">
        <f>VLOOKUP(Life_expectancy.csv!A1083,Base!$A$2:$B$235,2,FALSE)</f>
        <v>75</v>
      </c>
      <c r="B1067" s="4">
        <v>2008.0</v>
      </c>
      <c r="C1067" s="4">
        <f>VLOOKUP(VLOOKUP(A1067,tabWorldPop,3,FALSE),Base!$D$2:$E$8,2,FALSE)</f>
        <v>3</v>
      </c>
      <c r="D1067" s="4" t="s">
        <v>13</v>
      </c>
      <c r="E1067" s="4" t="s">
        <v>2257</v>
      </c>
      <c r="F1067" s="4" t="s">
        <v>2258</v>
      </c>
      <c r="G1067" s="4" t="s">
        <v>2259</v>
      </c>
      <c r="H1067" s="4">
        <v>1323142.0</v>
      </c>
      <c r="I1067" s="5">
        <v>45907.0</v>
      </c>
      <c r="J1067" s="6" t="str">
        <f>IF(OR(B1067=2000, B1067=2010, B1067=2015),VLOOKUP(A1067,tabWorldPop,IF(B1067=2000,8,IF(B1067=2010,7,6)),FALSE),"")</f>
        <v/>
      </c>
      <c r="K1067" s="6" t="str">
        <f>IF(J1067="","", VLOOKUP(A1067,tabWorldPop,12,FALSE))</f>
        <v/>
      </c>
      <c r="L1067" s="6" t="str">
        <f>IF(K1067="","",VLOOKUP(A1067,tabWorldPop,13,FALSE))</f>
        <v/>
      </c>
      <c r="M1067" s="6" t="str">
        <f>IF(K1067="","",VLOOKUP(A1067,tabWorldPop,14,FALSE))</f>
        <v/>
      </c>
      <c r="N1067" s="6" t="str">
        <f>IF(K1067="","",VLOOKUP(A1067,tabWorldPop,15,FALSE))</f>
        <v/>
      </c>
    </row>
    <row r="1068">
      <c r="A1068" s="3">
        <f>VLOOKUP(Life_expectancy.csv!A1084,Base!$A$2:$B$235,2,FALSE)</f>
        <v>75</v>
      </c>
      <c r="B1068" s="4">
        <v>2007.0</v>
      </c>
      <c r="C1068" s="4">
        <f>VLOOKUP(VLOOKUP(A1068,tabWorldPop,3,FALSE),Base!$D$2:$E$8,2,FALSE)</f>
        <v>3</v>
      </c>
      <c r="D1068" s="4" t="s">
        <v>13</v>
      </c>
      <c r="E1068" s="4" t="s">
        <v>2260</v>
      </c>
      <c r="F1068" s="5">
        <v>45872.0</v>
      </c>
      <c r="G1068" s="4" t="s">
        <v>2261</v>
      </c>
      <c r="H1068" s="4">
        <v>196727.0</v>
      </c>
      <c r="I1068" s="5">
        <v>45815.0</v>
      </c>
      <c r="J1068" s="6" t="str">
        <f>IF(OR(B1068=2000, B1068=2010, B1068=2015),VLOOKUP(A1068,tabWorldPop,IF(B1068=2000,8,IF(B1068=2010,7,6)),FALSE),"")</f>
        <v/>
      </c>
      <c r="K1068" s="6" t="str">
        <f>IF(J1068="","", VLOOKUP(A1068,tabWorldPop,12,FALSE))</f>
        <v/>
      </c>
      <c r="L1068" s="6" t="str">
        <f>IF(K1068="","",VLOOKUP(A1068,tabWorldPop,13,FALSE))</f>
        <v/>
      </c>
      <c r="M1068" s="6" t="str">
        <f>IF(K1068="","",VLOOKUP(A1068,tabWorldPop,14,FALSE))</f>
        <v/>
      </c>
      <c r="N1068" s="6" t="str">
        <f>IF(K1068="","",VLOOKUP(A1068,tabWorldPop,15,FALSE))</f>
        <v/>
      </c>
    </row>
    <row r="1069">
      <c r="A1069" s="3">
        <f>VLOOKUP(Life_expectancy.csv!A1085,Base!$A$2:$B$235,2,FALSE)</f>
        <v>75</v>
      </c>
      <c r="B1069" s="4">
        <v>2006.0</v>
      </c>
      <c r="C1069" s="4">
        <f>VLOOKUP(VLOOKUP(A1069,tabWorldPop,3,FALSE),Base!$D$2:$E$8,2,FALSE)</f>
        <v>3</v>
      </c>
      <c r="D1069" s="4" t="s">
        <v>13</v>
      </c>
      <c r="E1069" s="4" t="s">
        <v>2262</v>
      </c>
      <c r="F1069" s="5">
        <v>45691.0</v>
      </c>
      <c r="G1069" s="4" t="s">
        <v>2263</v>
      </c>
      <c r="H1069" s="4">
        <v>9881428.0</v>
      </c>
      <c r="I1069" s="5">
        <v>45664.0</v>
      </c>
      <c r="J1069" s="6" t="str">
        <f>IF(OR(B1069=2000, B1069=2010, B1069=2015),VLOOKUP(A1069,tabWorldPop,IF(B1069=2000,8,IF(B1069=2010,7,6)),FALSE),"")</f>
        <v/>
      </c>
      <c r="K1069" s="6" t="str">
        <f>IF(J1069="","", VLOOKUP(A1069,tabWorldPop,12,FALSE))</f>
        <v/>
      </c>
      <c r="L1069" s="6" t="str">
        <f>IF(K1069="","",VLOOKUP(A1069,tabWorldPop,13,FALSE))</f>
        <v/>
      </c>
      <c r="M1069" s="6" t="str">
        <f>IF(K1069="","",VLOOKUP(A1069,tabWorldPop,14,FALSE))</f>
        <v/>
      </c>
      <c r="N1069" s="6" t="str">
        <f>IF(K1069="","",VLOOKUP(A1069,tabWorldPop,15,FALSE))</f>
        <v/>
      </c>
    </row>
    <row r="1070">
      <c r="A1070" s="3">
        <f>VLOOKUP(Life_expectancy.csv!A1086,Base!$A$2:$B$235,2,FALSE)</f>
        <v>75</v>
      </c>
      <c r="B1070" s="4">
        <v>2005.0</v>
      </c>
      <c r="C1070" s="4">
        <f>VLOOKUP(VLOOKUP(A1070,tabWorldPop,3,FALSE),Base!$D$2:$E$8,2,FALSE)</f>
        <v>3</v>
      </c>
      <c r="D1070" s="4" t="s">
        <v>13</v>
      </c>
      <c r="E1070" s="4" t="s">
        <v>2264</v>
      </c>
      <c r="F1070" s="4" t="s">
        <v>484</v>
      </c>
      <c r="G1070" s="4" t="s">
        <v>2265</v>
      </c>
      <c r="H1070" s="4">
        <v>9679745.0</v>
      </c>
      <c r="I1070" s="5">
        <v>45814.0</v>
      </c>
      <c r="J1070" s="6" t="str">
        <f>IF(OR(B1070=2000, B1070=2010, B1070=2015),VLOOKUP(A1070,tabWorldPop,IF(B1070=2000,8,IF(B1070=2010,7,6)),FALSE),"")</f>
        <v/>
      </c>
      <c r="K1070" s="6" t="str">
        <f>IF(J1070="","", VLOOKUP(A1070,tabWorldPop,12,FALSE))</f>
        <v/>
      </c>
      <c r="L1070" s="6" t="str">
        <f>IF(K1070="","",VLOOKUP(A1070,tabWorldPop,13,FALSE))</f>
        <v/>
      </c>
      <c r="M1070" s="6" t="str">
        <f>IF(K1070="","",VLOOKUP(A1070,tabWorldPop,14,FALSE))</f>
        <v/>
      </c>
      <c r="N1070" s="6" t="str">
        <f>IF(K1070="","",VLOOKUP(A1070,tabWorldPop,15,FALSE))</f>
        <v/>
      </c>
    </row>
    <row r="1071">
      <c r="A1071" s="3">
        <f>VLOOKUP(Life_expectancy.csv!A1087,Base!$A$2:$B$235,2,FALSE)</f>
        <v>75</v>
      </c>
      <c r="B1071" s="4">
        <v>2004.0</v>
      </c>
      <c r="C1071" s="4">
        <f>VLOOKUP(VLOOKUP(A1071,tabWorldPop,3,FALSE),Base!$D$2:$E$8,2,FALSE)</f>
        <v>3</v>
      </c>
      <c r="D1071" s="4" t="s">
        <v>13</v>
      </c>
      <c r="E1071" s="4" t="s">
        <v>2266</v>
      </c>
      <c r="F1071" s="4" t="s">
        <v>1551</v>
      </c>
      <c r="G1071" s="4" t="s">
        <v>2267</v>
      </c>
      <c r="H1071" s="4">
        <v>949229.0</v>
      </c>
      <c r="I1071" s="5">
        <v>45662.0</v>
      </c>
      <c r="J1071" s="6" t="str">
        <f>IF(OR(B1071=2000, B1071=2010, B1071=2015),VLOOKUP(A1071,tabWorldPop,IF(B1071=2000,8,IF(B1071=2010,7,6)),FALSE),"")</f>
        <v/>
      </c>
      <c r="K1071" s="6" t="str">
        <f>IF(J1071="","", VLOOKUP(A1071,tabWorldPop,12,FALSE))</f>
        <v/>
      </c>
      <c r="L1071" s="6" t="str">
        <f>IF(K1071="","",VLOOKUP(A1071,tabWorldPop,13,FALSE))</f>
        <v/>
      </c>
      <c r="M1071" s="6" t="str">
        <f>IF(K1071="","",VLOOKUP(A1071,tabWorldPop,14,FALSE))</f>
        <v/>
      </c>
      <c r="N1071" s="6" t="str">
        <f>IF(K1071="","",VLOOKUP(A1071,tabWorldPop,15,FALSE))</f>
        <v/>
      </c>
    </row>
    <row r="1072">
      <c r="A1072" s="3">
        <f>VLOOKUP(Life_expectancy.csv!A1088,Base!$A$2:$B$235,2,FALSE)</f>
        <v>75</v>
      </c>
      <c r="B1072" s="4">
        <v>2003.0</v>
      </c>
      <c r="C1072" s="4">
        <f>VLOOKUP(VLOOKUP(A1072,tabWorldPop,3,FALSE),Base!$D$2:$E$8,2,FALSE)</f>
        <v>3</v>
      </c>
      <c r="D1072" s="4" t="s">
        <v>13</v>
      </c>
      <c r="E1072" s="4" t="s">
        <v>2268</v>
      </c>
      <c r="F1072" s="4" t="s">
        <v>2269</v>
      </c>
      <c r="G1072" s="4" t="s">
        <v>2270</v>
      </c>
      <c r="H1072" s="4">
        <v>939848.0</v>
      </c>
      <c r="I1072" s="5">
        <v>45905.0</v>
      </c>
      <c r="J1072" s="6" t="str">
        <f>IF(OR(B1072=2000, B1072=2010, B1072=2015),VLOOKUP(A1072,tabWorldPop,IF(B1072=2000,8,IF(B1072=2010,7,6)),FALSE),"")</f>
        <v/>
      </c>
      <c r="K1072" s="6" t="str">
        <f>IF(J1072="","", VLOOKUP(A1072,tabWorldPop,12,FALSE))</f>
        <v/>
      </c>
      <c r="L1072" s="6" t="str">
        <f>IF(K1072="","",VLOOKUP(A1072,tabWorldPop,13,FALSE))</f>
        <v/>
      </c>
      <c r="M1072" s="6" t="str">
        <f>IF(K1072="","",VLOOKUP(A1072,tabWorldPop,14,FALSE))</f>
        <v/>
      </c>
      <c r="N1072" s="6" t="str">
        <f>IF(K1072="","",VLOOKUP(A1072,tabWorldPop,15,FALSE))</f>
        <v/>
      </c>
    </row>
    <row r="1073">
      <c r="A1073" s="3">
        <f>VLOOKUP(Life_expectancy.csv!A1089,Base!$A$2:$B$235,2,FALSE)</f>
        <v>75</v>
      </c>
      <c r="B1073" s="4">
        <v>2002.0</v>
      </c>
      <c r="C1073" s="4">
        <f>VLOOKUP(VLOOKUP(A1073,tabWorldPop,3,FALSE),Base!$D$2:$E$8,2,FALSE)</f>
        <v>3</v>
      </c>
      <c r="D1073" s="4" t="s">
        <v>13</v>
      </c>
      <c r="E1073" s="4" t="s">
        <v>2271</v>
      </c>
      <c r="F1073" s="4" t="s">
        <v>2272</v>
      </c>
      <c r="G1073" s="4" t="s">
        <v>2273</v>
      </c>
      <c r="H1073" s="4">
        <v>9137345.0</v>
      </c>
      <c r="I1073" s="5">
        <v>45782.0</v>
      </c>
      <c r="J1073" s="6" t="str">
        <f>IF(OR(B1073=2000, B1073=2010, B1073=2015),VLOOKUP(A1073,tabWorldPop,IF(B1073=2000,8,IF(B1073=2010,7,6)),FALSE),"")</f>
        <v/>
      </c>
      <c r="K1073" s="6" t="str">
        <f>IF(J1073="","", VLOOKUP(A1073,tabWorldPop,12,FALSE))</f>
        <v/>
      </c>
      <c r="L1073" s="6" t="str">
        <f>IF(K1073="","",VLOOKUP(A1073,tabWorldPop,13,FALSE))</f>
        <v/>
      </c>
      <c r="M1073" s="6" t="str">
        <f>IF(K1073="","",VLOOKUP(A1073,tabWorldPop,14,FALSE))</f>
        <v/>
      </c>
      <c r="N1073" s="6" t="str">
        <f>IF(K1073="","",VLOOKUP(A1073,tabWorldPop,15,FALSE))</f>
        <v/>
      </c>
    </row>
    <row r="1074">
      <c r="A1074" s="3">
        <f>VLOOKUP(Life_expectancy.csv!A1090,Base!$A$2:$B$235,2,FALSE)</f>
        <v>75</v>
      </c>
      <c r="B1074" s="4">
        <v>2001.0</v>
      </c>
      <c r="C1074" s="4">
        <f>VLOOKUP(VLOOKUP(A1074,tabWorldPop,3,FALSE),Base!$D$2:$E$8,2,FALSE)</f>
        <v>3</v>
      </c>
      <c r="D1074" s="4" t="s">
        <v>13</v>
      </c>
      <c r="E1074" s="4" t="s">
        <v>2274</v>
      </c>
      <c r="F1074" s="4" t="s">
        <v>1372</v>
      </c>
      <c r="G1074" s="4" t="s">
        <v>2275</v>
      </c>
      <c r="H1074" s="4">
        <v>8971139.0</v>
      </c>
      <c r="I1074" s="5">
        <v>45662.0</v>
      </c>
      <c r="J1074" s="6" t="str">
        <f>IF(OR(B1074=2000, B1074=2010, B1074=2015),VLOOKUP(A1074,tabWorldPop,IF(B1074=2000,8,IF(B1074=2010,7,6)),FALSE),"")</f>
        <v/>
      </c>
      <c r="K1074" s="6" t="str">
        <f>IF(J1074="","", VLOOKUP(A1074,tabWorldPop,12,FALSE))</f>
        <v/>
      </c>
      <c r="L1074" s="6" t="str">
        <f>IF(K1074="","",VLOOKUP(A1074,tabWorldPop,13,FALSE))</f>
        <v/>
      </c>
      <c r="M1074" s="6" t="str">
        <f>IF(K1074="","",VLOOKUP(A1074,tabWorldPop,14,FALSE))</f>
        <v/>
      </c>
      <c r="N1074" s="6" t="str">
        <f>IF(K1074="","",VLOOKUP(A1074,tabWorldPop,15,FALSE))</f>
        <v/>
      </c>
    </row>
    <row r="1075">
      <c r="A1075" s="3">
        <f>VLOOKUP(Life_expectancy.csv!A1091,Base!$A$2:$B$235,2,FALSE)</f>
        <v>75</v>
      </c>
      <c r="B1075" s="4">
        <v>2000.0</v>
      </c>
      <c r="C1075" s="4">
        <f>VLOOKUP(VLOOKUP(A1075,tabWorldPop,3,FALSE),Base!$D$2:$E$8,2,FALSE)</f>
        <v>3</v>
      </c>
      <c r="D1075" s="4" t="s">
        <v>13</v>
      </c>
      <c r="E1075" s="4" t="s">
        <v>2276</v>
      </c>
      <c r="F1075" s="4" t="s">
        <v>2277</v>
      </c>
      <c r="G1075" s="4" t="s">
        <v>2278</v>
      </c>
      <c r="H1075" s="4">
        <v>888546.0</v>
      </c>
      <c r="I1075" s="5">
        <v>45873.0</v>
      </c>
      <c r="J1075" s="6">
        <f>IF(OR(B1075=2000, B1075=2010, B1075=2015),VLOOKUP(A1075,tabWorldPop,IF(B1075=2000,8,IF(B1075=2010,7,6)),FALSE),"")</f>
        <v>8336967</v>
      </c>
      <c r="K1075" s="6">
        <f>IF(J1075="","", VLOOKUP(A1075,tabWorldPop,12,FALSE))</f>
        <v>245857</v>
      </c>
      <c r="L1075" s="6" t="str">
        <f>IF(K1075="","",VLOOKUP(A1075,tabWorldPop,13,FALSE))</f>
        <v>56.3716</v>
      </c>
      <c r="M1075" s="7">
        <f>IF(K1075="","",VLOOKUP(A1075,tabWorldPop,14,FALSE))</f>
        <v>-605570</v>
      </c>
      <c r="N1075" s="6" t="str">
        <f>IF(K1075="","",VLOOKUP(A1075,tabWorldPop,15,FALSE))</f>
        <v>0.17</v>
      </c>
    </row>
    <row r="1076">
      <c r="A1076" s="3">
        <f>VLOOKUP(Life_expectancy.csv!A1092,Base!$A$2:$B$235,2,FALSE)</f>
        <v>149</v>
      </c>
      <c r="B1076" s="4">
        <v>2015.0</v>
      </c>
      <c r="C1076" s="4">
        <f>VLOOKUP(VLOOKUP(A1076,tabWorldPop,3,FALSE),Base!$D$2:$E$8,2,FALSE)</f>
        <v>3</v>
      </c>
      <c r="D1076" s="4" t="s">
        <v>13</v>
      </c>
      <c r="E1076" s="4">
        <v>0.0</v>
      </c>
      <c r="F1076" s="10"/>
      <c r="G1076" s="4" t="s">
        <v>2279</v>
      </c>
      <c r="H1076" s="4">
        <v>177526.0</v>
      </c>
      <c r="I1076" s="5">
        <v>45697.0</v>
      </c>
      <c r="J1076" s="6">
        <f>IF(OR(B1076=2000, B1076=2010, B1076=2015),VLOOKUP(A1076,tabWorldPop,IF(B1076=2000,8,IF(B1076=2010,7,6)),FALSE),"")</f>
        <v>1788919</v>
      </c>
      <c r="K1076" s="6">
        <f>IF(J1076="","", VLOOKUP(A1076,tabWorldPop,12,FALSE))</f>
        <v>36125</v>
      </c>
      <c r="L1076" s="6" t="str">
        <f>IF(K1076="","",VLOOKUP(A1076,tabWorldPop,13,FALSE))</f>
        <v>58.2856</v>
      </c>
      <c r="M1076" s="7">
        <f>IF(K1076="","",VLOOKUP(A1076,tabWorldPop,14,FALSE))</f>
        <v>-614336</v>
      </c>
      <c r="N1076" s="6" t="str">
        <f>IF(K1076="","",VLOOKUP(A1076,tabWorldPop,15,FALSE))</f>
        <v>0.03</v>
      </c>
    </row>
    <row r="1077">
      <c r="A1077" s="3">
        <f>VLOOKUP(Life_expectancy.csv!A1093,Base!$A$2:$B$235,2,FALSE)</f>
        <v>149</v>
      </c>
      <c r="B1077" s="4">
        <v>2014.0</v>
      </c>
      <c r="C1077" s="4">
        <f>VLOOKUP(VLOOKUP(A1077,tabWorldPop,3,FALSE),Base!$D$2:$E$8,2,FALSE)</f>
        <v>3</v>
      </c>
      <c r="D1077" s="4" t="s">
        <v>13</v>
      </c>
      <c r="E1077" s="4" t="s">
        <v>2280</v>
      </c>
      <c r="F1077" s="4" t="s">
        <v>67</v>
      </c>
      <c r="G1077" s="4" t="s">
        <v>2281</v>
      </c>
      <c r="H1077" s="4">
        <v>1725744.0</v>
      </c>
      <c r="I1077" s="5">
        <v>45697.0</v>
      </c>
      <c r="J1077" s="6" t="str">
        <f>IF(OR(B1077=2000, B1077=2010, B1077=2015),VLOOKUP(A1077,tabWorldPop,IF(B1077=2000,8,IF(B1077=2010,7,6)),FALSE),"")</f>
        <v/>
      </c>
      <c r="K1077" s="6" t="str">
        <f>IF(J1077="","", VLOOKUP(A1077,tabWorldPop,12,FALSE))</f>
        <v/>
      </c>
      <c r="L1077" s="6" t="str">
        <f>IF(K1077="","",VLOOKUP(A1077,tabWorldPop,13,FALSE))</f>
        <v/>
      </c>
      <c r="M1077" s="6" t="str">
        <f>IF(K1077="","",VLOOKUP(A1077,tabWorldPop,14,FALSE))</f>
        <v/>
      </c>
      <c r="N1077" s="6" t="str">
        <f>IF(K1077="","",VLOOKUP(A1077,tabWorldPop,15,FALSE))</f>
        <v/>
      </c>
    </row>
    <row r="1078">
      <c r="A1078" s="3">
        <f>VLOOKUP(Life_expectancy.csv!A1094,Base!$A$2:$B$235,2,FALSE)</f>
        <v>149</v>
      </c>
      <c r="B1078" s="4">
        <v>2013.0</v>
      </c>
      <c r="C1078" s="4">
        <f>VLOOKUP(VLOOKUP(A1078,tabWorldPop,3,FALSE),Base!$D$2:$E$8,2,FALSE)</f>
        <v>3</v>
      </c>
      <c r="D1078" s="4" t="s">
        <v>13</v>
      </c>
      <c r="E1078" s="4" t="s">
        <v>2282</v>
      </c>
      <c r="F1078" s="4" t="s">
        <v>108</v>
      </c>
      <c r="G1078" s="4" t="s">
        <v>2283</v>
      </c>
      <c r="H1078" s="4">
        <v>1681495.0</v>
      </c>
      <c r="I1078" s="5">
        <v>45666.0</v>
      </c>
      <c r="J1078" s="6" t="str">
        <f>IF(OR(B1078=2000, B1078=2010, B1078=2015),VLOOKUP(A1078,tabWorldPop,IF(B1078=2000,8,IF(B1078=2010,7,6)),FALSE),"")</f>
        <v/>
      </c>
      <c r="K1078" s="6" t="str">
        <f>IF(J1078="","", VLOOKUP(A1078,tabWorldPop,12,FALSE))</f>
        <v/>
      </c>
      <c r="L1078" s="6" t="str">
        <f>IF(K1078="","",VLOOKUP(A1078,tabWorldPop,13,FALSE))</f>
        <v/>
      </c>
      <c r="M1078" s="6" t="str">
        <f>IF(K1078="","",VLOOKUP(A1078,tabWorldPop,14,FALSE))</f>
        <v/>
      </c>
      <c r="N1078" s="6" t="str">
        <f>IF(K1078="","",VLOOKUP(A1078,tabWorldPop,15,FALSE))</f>
        <v/>
      </c>
    </row>
    <row r="1079">
      <c r="A1079" s="3">
        <f>VLOOKUP(Life_expectancy.csv!A1095,Base!$A$2:$B$235,2,FALSE)</f>
        <v>149</v>
      </c>
      <c r="B1079" s="4">
        <v>2012.0</v>
      </c>
      <c r="C1079" s="4">
        <f>VLOOKUP(VLOOKUP(A1079,tabWorldPop,3,FALSE),Base!$D$2:$E$8,2,FALSE)</f>
        <v>3</v>
      </c>
      <c r="D1079" s="4" t="s">
        <v>13</v>
      </c>
      <c r="E1079" s="4" t="s">
        <v>2284</v>
      </c>
      <c r="F1079" s="4" t="s">
        <v>764</v>
      </c>
      <c r="G1079" s="4" t="s">
        <v>2285</v>
      </c>
      <c r="H1079" s="4">
        <v>1638139.0</v>
      </c>
      <c r="I1079" s="5">
        <v>45666.0</v>
      </c>
      <c r="J1079" s="6" t="str">
        <f>IF(OR(B1079=2000, B1079=2010, B1079=2015),VLOOKUP(A1079,tabWorldPop,IF(B1079=2000,8,IF(B1079=2010,7,6)),FALSE),"")</f>
        <v/>
      </c>
      <c r="K1079" s="6" t="str">
        <f>IF(J1079="","", VLOOKUP(A1079,tabWorldPop,12,FALSE))</f>
        <v/>
      </c>
      <c r="L1079" s="6" t="str">
        <f>IF(K1079="","",VLOOKUP(A1079,tabWorldPop,13,FALSE))</f>
        <v/>
      </c>
      <c r="M1079" s="6" t="str">
        <f>IF(K1079="","",VLOOKUP(A1079,tabWorldPop,14,FALSE))</f>
        <v/>
      </c>
      <c r="N1079" s="6" t="str">
        <f>IF(K1079="","",VLOOKUP(A1079,tabWorldPop,15,FALSE))</f>
        <v/>
      </c>
    </row>
    <row r="1080">
      <c r="A1080" s="3">
        <f>VLOOKUP(Life_expectancy.csv!A1096,Base!$A$2:$B$235,2,FALSE)</f>
        <v>149</v>
      </c>
      <c r="B1080" s="4">
        <v>2011.0</v>
      </c>
      <c r="C1080" s="4">
        <f>VLOOKUP(VLOOKUP(A1080,tabWorldPop,3,FALSE),Base!$D$2:$E$8,2,FALSE)</f>
        <v>3</v>
      </c>
      <c r="D1080" s="4" t="s">
        <v>13</v>
      </c>
      <c r="E1080" s="4" t="s">
        <v>2286</v>
      </c>
      <c r="F1080" s="4" t="s">
        <v>1707</v>
      </c>
      <c r="G1080" s="4" t="s">
        <v>2287</v>
      </c>
      <c r="H1080" s="4">
        <v>1596154.0</v>
      </c>
      <c r="I1080" s="4">
        <v>9.0</v>
      </c>
      <c r="J1080" s="6" t="str">
        <f>IF(OR(B1080=2000, B1080=2010, B1080=2015),VLOOKUP(A1080,tabWorldPop,IF(B1080=2000,8,IF(B1080=2010,7,6)),FALSE),"")</f>
        <v/>
      </c>
      <c r="K1080" s="6" t="str">
        <f>IF(J1080="","", VLOOKUP(A1080,tabWorldPop,12,FALSE))</f>
        <v/>
      </c>
      <c r="L1080" s="6" t="str">
        <f>IF(K1080="","",VLOOKUP(A1080,tabWorldPop,13,FALSE))</f>
        <v/>
      </c>
      <c r="M1080" s="6" t="str">
        <f>IF(K1080="","",VLOOKUP(A1080,tabWorldPop,14,FALSE))</f>
        <v/>
      </c>
      <c r="N1080" s="6" t="str">
        <f>IF(K1080="","",VLOOKUP(A1080,tabWorldPop,15,FALSE))</f>
        <v/>
      </c>
    </row>
    <row r="1081">
      <c r="A1081" s="3">
        <f>VLOOKUP(Life_expectancy.csv!A1097,Base!$A$2:$B$235,2,FALSE)</f>
        <v>149</v>
      </c>
      <c r="B1081" s="4">
        <v>2010.0</v>
      </c>
      <c r="C1081" s="4">
        <f>VLOOKUP(VLOOKUP(A1081,tabWorldPop,3,FALSE),Base!$D$2:$E$8,2,FALSE)</f>
        <v>3</v>
      </c>
      <c r="D1081" s="4" t="s">
        <v>13</v>
      </c>
      <c r="E1081" s="4" t="s">
        <v>2288</v>
      </c>
      <c r="F1081" s="5">
        <v>45844.0</v>
      </c>
      <c r="G1081" s="4" t="s">
        <v>2289</v>
      </c>
      <c r="H1081" s="4">
        <v>155588.0</v>
      </c>
      <c r="I1081" s="5">
        <v>45908.0</v>
      </c>
      <c r="J1081" s="6">
        <f>IF(OR(B1081=2000, B1081=2010, B1081=2015),VLOOKUP(A1081,tabWorldPop,IF(B1081=2000,8,IF(B1081=2010,7,6)),FALSE),"")</f>
        <v>1567220</v>
      </c>
      <c r="K1081" s="6">
        <f>IF(J1081="","", VLOOKUP(A1081,tabWorldPop,12,FALSE))</f>
        <v>36125</v>
      </c>
      <c r="L1081" s="6" t="str">
        <f>IF(K1081="","",VLOOKUP(A1081,tabWorldPop,13,FALSE))</f>
        <v>58.2856</v>
      </c>
      <c r="M1081" s="7">
        <f>IF(K1081="","",VLOOKUP(A1081,tabWorldPop,14,FALSE))</f>
        <v>-614336</v>
      </c>
      <c r="N1081" s="6" t="str">
        <f>IF(K1081="","",VLOOKUP(A1081,tabWorldPop,15,FALSE))</f>
        <v>0.03</v>
      </c>
    </row>
    <row r="1082">
      <c r="A1082" s="3">
        <f>VLOOKUP(Life_expectancy.csv!A1098,Base!$A$2:$B$235,2,FALSE)</f>
        <v>149</v>
      </c>
      <c r="B1082" s="4">
        <v>2009.0</v>
      </c>
      <c r="C1082" s="4">
        <f>VLOOKUP(VLOOKUP(A1082,tabWorldPop,3,FALSE),Base!$D$2:$E$8,2,FALSE)</f>
        <v>3</v>
      </c>
      <c r="D1082" s="4" t="s">
        <v>13</v>
      </c>
      <c r="E1082" s="4" t="s">
        <v>2290</v>
      </c>
      <c r="F1082" s="4" t="s">
        <v>1717</v>
      </c>
      <c r="G1082" s="4" t="s">
        <v>2291</v>
      </c>
      <c r="H1082" s="4">
        <v>1517448.0</v>
      </c>
      <c r="I1082" s="5">
        <v>45908.0</v>
      </c>
      <c r="J1082" s="6" t="str">
        <f>IF(OR(B1082=2000, B1082=2010, B1082=2015),VLOOKUP(A1082,tabWorldPop,IF(B1082=2000,8,IF(B1082=2010,7,6)),FALSE),"")</f>
        <v/>
      </c>
      <c r="K1082" s="6" t="str">
        <f>IF(J1082="","", VLOOKUP(A1082,tabWorldPop,12,FALSE))</f>
        <v/>
      </c>
      <c r="L1082" s="6" t="str">
        <f>IF(K1082="","",VLOOKUP(A1082,tabWorldPop,13,FALSE))</f>
        <v/>
      </c>
      <c r="M1082" s="6" t="str">
        <f>IF(K1082="","",VLOOKUP(A1082,tabWorldPop,14,FALSE))</f>
        <v/>
      </c>
      <c r="N1082" s="6" t="str">
        <f>IF(K1082="","",VLOOKUP(A1082,tabWorldPop,15,FALSE))</f>
        <v/>
      </c>
    </row>
    <row r="1083">
      <c r="A1083" s="3">
        <f>VLOOKUP(Life_expectancy.csv!A1099,Base!$A$2:$B$235,2,FALSE)</f>
        <v>149</v>
      </c>
      <c r="B1083" s="4">
        <v>2008.0</v>
      </c>
      <c r="C1083" s="4">
        <f>VLOOKUP(VLOOKUP(A1083,tabWorldPop,3,FALSE),Base!$D$2:$E$8,2,FALSE)</f>
        <v>3</v>
      </c>
      <c r="D1083" s="4" t="s">
        <v>13</v>
      </c>
      <c r="E1083" s="4" t="s">
        <v>2292</v>
      </c>
      <c r="F1083" s="5">
        <v>45783.0</v>
      </c>
      <c r="G1083" s="4" t="s">
        <v>2293</v>
      </c>
      <c r="H1083" s="4">
        <v>148841.0</v>
      </c>
      <c r="I1083" s="5">
        <v>45877.0</v>
      </c>
      <c r="J1083" s="6" t="str">
        <f>IF(OR(B1083=2000, B1083=2010, B1083=2015),VLOOKUP(A1083,tabWorldPop,IF(B1083=2000,8,IF(B1083=2010,7,6)),FALSE),"")</f>
        <v/>
      </c>
      <c r="K1083" s="6" t="str">
        <f>IF(J1083="","", VLOOKUP(A1083,tabWorldPop,12,FALSE))</f>
        <v/>
      </c>
      <c r="L1083" s="6" t="str">
        <f>IF(K1083="","",VLOOKUP(A1083,tabWorldPop,13,FALSE))</f>
        <v/>
      </c>
      <c r="M1083" s="6" t="str">
        <f>IF(K1083="","",VLOOKUP(A1083,tabWorldPop,14,FALSE))</f>
        <v/>
      </c>
      <c r="N1083" s="6" t="str">
        <f>IF(K1083="","",VLOOKUP(A1083,tabWorldPop,15,FALSE))</f>
        <v/>
      </c>
    </row>
    <row r="1084">
      <c r="A1084" s="3">
        <f>VLOOKUP(Life_expectancy.csv!A1100,Base!$A$2:$B$235,2,FALSE)</f>
        <v>149</v>
      </c>
      <c r="B1084" s="4">
        <v>2007.0</v>
      </c>
      <c r="C1084" s="4">
        <f>VLOOKUP(VLOOKUP(A1084,tabWorldPop,3,FALSE),Base!$D$2:$E$8,2,FALSE)</f>
        <v>3</v>
      </c>
      <c r="D1084" s="4" t="s">
        <v>13</v>
      </c>
      <c r="E1084" s="4" t="s">
        <v>2294</v>
      </c>
      <c r="F1084" s="5">
        <v>45663.0</v>
      </c>
      <c r="G1084" s="4" t="s">
        <v>2295</v>
      </c>
      <c r="H1084" s="4">
        <v>1445958.0</v>
      </c>
      <c r="I1084" s="5">
        <v>45877.0</v>
      </c>
      <c r="J1084" s="6" t="str">
        <f>IF(OR(B1084=2000, B1084=2010, B1084=2015),VLOOKUP(A1084,tabWorldPop,IF(B1084=2000,8,IF(B1084=2010,7,6)),FALSE),"")</f>
        <v/>
      </c>
      <c r="K1084" s="6" t="str">
        <f>IF(J1084="","", VLOOKUP(A1084,tabWorldPop,12,FALSE))</f>
        <v/>
      </c>
      <c r="L1084" s="6" t="str">
        <f>IF(K1084="","",VLOOKUP(A1084,tabWorldPop,13,FALSE))</f>
        <v/>
      </c>
      <c r="M1084" s="6" t="str">
        <f>IF(K1084="","",VLOOKUP(A1084,tabWorldPop,14,FALSE))</f>
        <v/>
      </c>
      <c r="N1084" s="6" t="str">
        <f>IF(K1084="","",VLOOKUP(A1084,tabWorldPop,15,FALSE))</f>
        <v/>
      </c>
    </row>
    <row r="1085">
      <c r="A1085" s="3">
        <f>VLOOKUP(Life_expectancy.csv!A1101,Base!$A$2:$B$235,2,FALSE)</f>
        <v>149</v>
      </c>
      <c r="B1085" s="4">
        <v>2006.0</v>
      </c>
      <c r="C1085" s="4">
        <f>VLOOKUP(VLOOKUP(A1085,tabWorldPop,3,FALSE),Base!$D$2:$E$8,2,FALSE)</f>
        <v>3</v>
      </c>
      <c r="D1085" s="4" t="s">
        <v>13</v>
      </c>
      <c r="E1085" s="4" t="s">
        <v>2296</v>
      </c>
      <c r="F1085" s="4" t="s">
        <v>79</v>
      </c>
      <c r="G1085" s="4" t="s">
        <v>2297</v>
      </c>
      <c r="H1085" s="4">
        <v>1412669.0</v>
      </c>
      <c r="I1085" s="5">
        <v>45724.0</v>
      </c>
      <c r="J1085" s="6" t="str">
        <f>IF(OR(B1085=2000, B1085=2010, B1085=2015),VLOOKUP(A1085,tabWorldPop,IF(B1085=2000,8,IF(B1085=2010,7,6)),FALSE),"")</f>
        <v/>
      </c>
      <c r="K1085" s="6" t="str">
        <f>IF(J1085="","", VLOOKUP(A1085,tabWorldPop,12,FALSE))</f>
        <v/>
      </c>
      <c r="L1085" s="6" t="str">
        <f>IF(K1085="","",VLOOKUP(A1085,tabWorldPop,13,FALSE))</f>
        <v/>
      </c>
      <c r="M1085" s="6" t="str">
        <f>IF(K1085="","",VLOOKUP(A1085,tabWorldPop,14,FALSE))</f>
        <v/>
      </c>
      <c r="N1085" s="6" t="str">
        <f>IF(K1085="","",VLOOKUP(A1085,tabWorldPop,15,FALSE))</f>
        <v/>
      </c>
    </row>
    <row r="1086">
      <c r="A1086" s="3">
        <f>VLOOKUP(Life_expectancy.csv!A1102,Base!$A$2:$B$235,2,FALSE)</f>
        <v>149</v>
      </c>
      <c r="B1086" s="4">
        <v>2005.0</v>
      </c>
      <c r="C1086" s="4">
        <f>VLOOKUP(VLOOKUP(A1086,tabWorldPop,3,FALSE),Base!$D$2:$E$8,2,FALSE)</f>
        <v>3</v>
      </c>
      <c r="D1086" s="4" t="s">
        <v>13</v>
      </c>
      <c r="E1086" s="4" t="s">
        <v>2298</v>
      </c>
      <c r="F1086" s="4" t="s">
        <v>1006</v>
      </c>
      <c r="G1086" s="4" t="s">
        <v>2299</v>
      </c>
      <c r="H1086" s="4">
        <v>138838.0</v>
      </c>
      <c r="I1086" s="4">
        <v>8.0</v>
      </c>
      <c r="J1086" s="6" t="str">
        <f>IF(OR(B1086=2000, B1086=2010, B1086=2015),VLOOKUP(A1086,tabWorldPop,IF(B1086=2000,8,IF(B1086=2010,7,6)),FALSE),"")</f>
        <v/>
      </c>
      <c r="K1086" s="6" t="str">
        <f>IF(J1086="","", VLOOKUP(A1086,tabWorldPop,12,FALSE))</f>
        <v/>
      </c>
      <c r="L1086" s="6" t="str">
        <f>IF(K1086="","",VLOOKUP(A1086,tabWorldPop,13,FALSE))</f>
        <v/>
      </c>
      <c r="M1086" s="6" t="str">
        <f>IF(K1086="","",VLOOKUP(A1086,tabWorldPop,14,FALSE))</f>
        <v/>
      </c>
      <c r="N1086" s="6" t="str">
        <f>IF(K1086="","",VLOOKUP(A1086,tabWorldPop,15,FALSE))</f>
        <v/>
      </c>
    </row>
    <row r="1087">
      <c r="A1087" s="3">
        <f>VLOOKUP(Life_expectancy.csv!A1103,Base!$A$2:$B$235,2,FALSE)</f>
        <v>149</v>
      </c>
      <c r="B1087" s="4">
        <v>2004.0</v>
      </c>
      <c r="C1087" s="4">
        <f>VLOOKUP(VLOOKUP(A1087,tabWorldPop,3,FALSE),Base!$D$2:$E$8,2,FALSE)</f>
        <v>3</v>
      </c>
      <c r="D1087" s="4" t="s">
        <v>13</v>
      </c>
      <c r="E1087" s="4" t="s">
        <v>2300</v>
      </c>
      <c r="F1087" s="4" t="s">
        <v>817</v>
      </c>
      <c r="G1087" s="4" t="s">
        <v>2301</v>
      </c>
      <c r="H1087" s="4">
        <v>135345.0</v>
      </c>
      <c r="I1087" s="5">
        <v>45845.0</v>
      </c>
      <c r="J1087" s="6" t="str">
        <f>IF(OR(B1087=2000, B1087=2010, B1087=2015),VLOOKUP(A1087,tabWorldPop,IF(B1087=2000,8,IF(B1087=2010,7,6)),FALSE),"")</f>
        <v/>
      </c>
      <c r="K1087" s="6" t="str">
        <f>IF(J1087="","", VLOOKUP(A1087,tabWorldPop,12,FALSE))</f>
        <v/>
      </c>
      <c r="L1087" s="6" t="str">
        <f>IF(K1087="","",VLOOKUP(A1087,tabWorldPop,13,FALSE))</f>
        <v/>
      </c>
      <c r="M1087" s="6" t="str">
        <f>IF(K1087="","",VLOOKUP(A1087,tabWorldPop,14,FALSE))</f>
        <v/>
      </c>
      <c r="N1087" s="6" t="str">
        <f>IF(K1087="","",VLOOKUP(A1087,tabWorldPop,15,FALSE))</f>
        <v/>
      </c>
    </row>
    <row r="1088">
      <c r="A1088" s="3">
        <f>VLOOKUP(Life_expectancy.csv!A1104,Base!$A$2:$B$235,2,FALSE)</f>
        <v>149</v>
      </c>
      <c r="B1088" s="4">
        <v>2003.0</v>
      </c>
      <c r="C1088" s="4">
        <f>VLOOKUP(VLOOKUP(A1088,tabWorldPop,3,FALSE),Base!$D$2:$E$8,2,FALSE)</f>
        <v>3</v>
      </c>
      <c r="D1088" s="4" t="s">
        <v>13</v>
      </c>
      <c r="E1088" s="4" t="s">
        <v>2302</v>
      </c>
      <c r="F1088" s="4" t="s">
        <v>438</v>
      </c>
      <c r="G1088" s="4" t="s">
        <v>2303</v>
      </c>
      <c r="H1088" s="4">
        <v>132122.0</v>
      </c>
      <c r="I1088" s="5">
        <v>45754.0</v>
      </c>
      <c r="J1088" s="6" t="str">
        <f>IF(OR(B1088=2000, B1088=2010, B1088=2015),VLOOKUP(A1088,tabWorldPop,IF(B1088=2000,8,IF(B1088=2010,7,6)),FALSE),"")</f>
        <v/>
      </c>
      <c r="K1088" s="6" t="str">
        <f>IF(J1088="","", VLOOKUP(A1088,tabWorldPop,12,FALSE))</f>
        <v/>
      </c>
      <c r="L1088" s="6" t="str">
        <f>IF(K1088="","",VLOOKUP(A1088,tabWorldPop,13,FALSE))</f>
        <v/>
      </c>
      <c r="M1088" s="6" t="str">
        <f>IF(K1088="","",VLOOKUP(A1088,tabWorldPop,14,FALSE))</f>
        <v/>
      </c>
      <c r="N1088" s="6" t="str">
        <f>IF(K1088="","",VLOOKUP(A1088,tabWorldPop,15,FALSE))</f>
        <v/>
      </c>
    </row>
    <row r="1089">
      <c r="A1089" s="3">
        <f>VLOOKUP(Life_expectancy.csv!A1105,Base!$A$2:$B$235,2,FALSE)</f>
        <v>149</v>
      </c>
      <c r="B1089" s="4">
        <v>2002.0</v>
      </c>
      <c r="C1089" s="4">
        <f>VLOOKUP(VLOOKUP(A1089,tabWorldPop,3,FALSE),Base!$D$2:$E$8,2,FALSE)</f>
        <v>3</v>
      </c>
      <c r="D1089" s="4" t="s">
        <v>13</v>
      </c>
      <c r="E1089" s="4" t="s">
        <v>2304</v>
      </c>
      <c r="F1089" s="4" t="s">
        <v>820</v>
      </c>
      <c r="G1089" s="4" t="s">
        <v>2305</v>
      </c>
      <c r="H1089" s="4">
        <v>1293523.0</v>
      </c>
      <c r="I1089" s="5">
        <v>45664.0</v>
      </c>
      <c r="J1089" s="6" t="str">
        <f>IF(OR(B1089=2000, B1089=2010, B1089=2015),VLOOKUP(A1089,tabWorldPop,IF(B1089=2000,8,IF(B1089=2010,7,6)),FALSE),"")</f>
        <v/>
      </c>
      <c r="K1089" s="6" t="str">
        <f>IF(J1089="","", VLOOKUP(A1089,tabWorldPop,12,FALSE))</f>
        <v/>
      </c>
      <c r="L1089" s="6" t="str">
        <f>IF(K1089="","",VLOOKUP(A1089,tabWorldPop,13,FALSE))</f>
        <v/>
      </c>
      <c r="M1089" s="6" t="str">
        <f>IF(K1089="","",VLOOKUP(A1089,tabWorldPop,14,FALSE))</f>
        <v/>
      </c>
      <c r="N1089" s="6" t="str">
        <f>IF(K1089="","",VLOOKUP(A1089,tabWorldPop,15,FALSE))</f>
        <v/>
      </c>
    </row>
    <row r="1090">
      <c r="A1090" s="3">
        <f>VLOOKUP(Life_expectancy.csv!A1106,Base!$A$2:$B$235,2,FALSE)</f>
        <v>149</v>
      </c>
      <c r="B1090" s="4">
        <v>2001.0</v>
      </c>
      <c r="C1090" s="4">
        <f>VLOOKUP(VLOOKUP(A1090,tabWorldPop,3,FALSE),Base!$D$2:$E$8,2,FALSE)</f>
        <v>3</v>
      </c>
      <c r="D1090" s="4" t="s">
        <v>13</v>
      </c>
      <c r="E1090" s="4" t="s">
        <v>2306</v>
      </c>
      <c r="F1090" s="5">
        <v>45752.0</v>
      </c>
      <c r="G1090" s="4" t="s">
        <v>2307</v>
      </c>
      <c r="H1090" s="4">
        <v>1267512.0</v>
      </c>
      <c r="I1090" s="5">
        <v>45844.0</v>
      </c>
      <c r="J1090" s="6" t="str">
        <f>IF(OR(B1090=2000, B1090=2010, B1090=2015),VLOOKUP(A1090,tabWorldPop,IF(B1090=2000,8,IF(B1090=2010,7,6)),FALSE),"")</f>
        <v/>
      </c>
      <c r="K1090" s="6" t="str">
        <f>IF(J1090="","", VLOOKUP(A1090,tabWorldPop,12,FALSE))</f>
        <v/>
      </c>
      <c r="L1090" s="6" t="str">
        <f>IF(K1090="","",VLOOKUP(A1090,tabWorldPop,13,FALSE))</f>
        <v/>
      </c>
      <c r="M1090" s="6" t="str">
        <f>IF(K1090="","",VLOOKUP(A1090,tabWorldPop,14,FALSE))</f>
        <v/>
      </c>
      <c r="N1090" s="6" t="str">
        <f>IF(K1090="","",VLOOKUP(A1090,tabWorldPop,15,FALSE))</f>
        <v/>
      </c>
    </row>
    <row r="1091">
      <c r="A1091" s="3">
        <f>VLOOKUP(Life_expectancy.csv!A1107,Base!$A$2:$B$235,2,FALSE)</f>
        <v>149</v>
      </c>
      <c r="B1091" s="4">
        <v>2000.0</v>
      </c>
      <c r="C1091" s="4">
        <f>VLOOKUP(VLOOKUP(A1091,tabWorldPop,3,FALSE),Base!$D$2:$E$8,2,FALSE)</f>
        <v>3</v>
      </c>
      <c r="D1091" s="4" t="s">
        <v>13</v>
      </c>
      <c r="E1091" s="4" t="s">
        <v>2308</v>
      </c>
      <c r="F1091" s="4" t="s">
        <v>2309</v>
      </c>
      <c r="G1091" s="4" t="s">
        <v>2310</v>
      </c>
      <c r="H1091" s="4">
        <v>1243229.0</v>
      </c>
      <c r="I1091" s="5">
        <v>45753.0</v>
      </c>
      <c r="J1091" s="6">
        <f>IF(OR(B1091=2000, B1091=2010, B1091=2015),VLOOKUP(A1091,tabWorldPop,IF(B1091=2000,8,IF(B1091=2010,7,6)),FALSE),"")</f>
        <v>1230849</v>
      </c>
      <c r="K1091" s="6">
        <f>IF(J1091="","", VLOOKUP(A1091,tabWorldPop,12,FALSE))</f>
        <v>36125</v>
      </c>
      <c r="L1091" s="6" t="str">
        <f>IF(K1091="","",VLOOKUP(A1091,tabWorldPop,13,FALSE))</f>
        <v>58.2856</v>
      </c>
      <c r="M1091" s="7">
        <f>IF(K1091="","",VLOOKUP(A1091,tabWorldPop,14,FALSE))</f>
        <v>-614336</v>
      </c>
      <c r="N1091" s="6" t="str">
        <f>IF(K1091="","",VLOOKUP(A1091,tabWorldPop,15,FALSE))</f>
        <v>0.03</v>
      </c>
    </row>
    <row r="1092">
      <c r="A1092" s="3">
        <f>VLOOKUP(Life_expectancy.csv!A1108,Base!$A$2:$B$235,2,FALSE)</f>
        <v>164</v>
      </c>
      <c r="B1092" s="4">
        <v>2015.0</v>
      </c>
      <c r="C1092" s="4">
        <f>VLOOKUP(VLOOKUP(A1092,tabWorldPop,3,FALSE),Base!$D$2:$E$8,2,FALSE)</f>
        <v>7</v>
      </c>
      <c r="D1092" s="4" t="s">
        <v>13</v>
      </c>
      <c r="E1092" s="4">
        <v>0.0</v>
      </c>
      <c r="F1092" s="10"/>
      <c r="G1092" s="4" t="s">
        <v>2311</v>
      </c>
      <c r="H1092" s="4">
        <v>768514.0</v>
      </c>
      <c r="I1092" s="5">
        <v>45726.0</v>
      </c>
      <c r="J1092" s="6">
        <f>IF(OR(B1092=2000, B1092=2010, B1092=2015),VLOOKUP(A1092,tabWorldPop,IF(B1092=2000,8,IF(B1092=2010,7,6)),FALSE),"")</f>
        <v>755031</v>
      </c>
      <c r="K1092" s="6">
        <f>IF(J1092="","", VLOOKUP(A1092,tabWorldPop,12,FALSE))</f>
        <v>214969</v>
      </c>
      <c r="L1092" s="7">
        <f>IF(K1092="","",VLOOKUP(A1092,tabWorldPop,13,FALSE))</f>
        <v>2089614</v>
      </c>
      <c r="M1092" s="7">
        <f>IF(K1092="","",VLOOKUP(A1092,tabWorldPop,14,FALSE))</f>
        <v>18994</v>
      </c>
      <c r="N1092" s="6" t="str">
        <f>IF(K1092="","",VLOOKUP(A1092,tabWorldPop,15,FALSE))</f>
        <v>0.01</v>
      </c>
    </row>
    <row r="1093">
      <c r="A1093" s="3">
        <f>VLOOKUP(Life_expectancy.csv!A1109,Base!$A$2:$B$235,2,FALSE)</f>
        <v>164</v>
      </c>
      <c r="B1093" s="4">
        <v>2014.0</v>
      </c>
      <c r="C1093" s="4">
        <f>VLOOKUP(VLOOKUP(A1093,tabWorldPop,3,FALSE),Base!$D$2:$E$8,2,FALSE)</f>
        <v>7</v>
      </c>
      <c r="D1093" s="4" t="s">
        <v>13</v>
      </c>
      <c r="E1093" s="4" t="s">
        <v>2312</v>
      </c>
      <c r="F1093" s="4" t="s">
        <v>299</v>
      </c>
      <c r="G1093" s="4" t="s">
        <v>2313</v>
      </c>
      <c r="H1093" s="4">
        <v>763393.0</v>
      </c>
      <c r="I1093" s="5">
        <v>45726.0</v>
      </c>
      <c r="J1093" s="6" t="str">
        <f>IF(OR(B1093=2000, B1093=2010, B1093=2015),VLOOKUP(A1093,tabWorldPop,IF(B1093=2000,8,IF(B1093=2010,7,6)),FALSE),"")</f>
        <v/>
      </c>
      <c r="K1093" s="6" t="str">
        <f>IF(J1093="","", VLOOKUP(A1093,tabWorldPop,12,FALSE))</f>
        <v/>
      </c>
      <c r="L1093" s="6" t="str">
        <f>IF(K1093="","",VLOOKUP(A1093,tabWorldPop,13,FALSE))</f>
        <v/>
      </c>
      <c r="M1093" s="6" t="str">
        <f>IF(K1093="","",VLOOKUP(A1093,tabWorldPop,14,FALSE))</f>
        <v/>
      </c>
      <c r="N1093" s="6" t="str">
        <f>IF(K1093="","",VLOOKUP(A1093,tabWorldPop,15,FALSE))</f>
        <v/>
      </c>
    </row>
    <row r="1094">
      <c r="A1094" s="3">
        <f>VLOOKUP(Life_expectancy.csv!A1110,Base!$A$2:$B$235,2,FALSE)</f>
        <v>164</v>
      </c>
      <c r="B1094" s="4">
        <v>2013.0</v>
      </c>
      <c r="C1094" s="4">
        <f>VLOOKUP(VLOOKUP(A1094,tabWorldPop,3,FALSE),Base!$D$2:$E$8,2,FALSE)</f>
        <v>7</v>
      </c>
      <c r="D1094" s="4" t="s">
        <v>13</v>
      </c>
      <c r="E1094" s="4" t="s">
        <v>2314</v>
      </c>
      <c r="F1094" s="5">
        <v>45662.0</v>
      </c>
      <c r="G1094" s="4" t="s">
        <v>2315</v>
      </c>
      <c r="H1094" s="4">
        <v>75881.0</v>
      </c>
      <c r="I1094" s="5">
        <v>45726.0</v>
      </c>
      <c r="J1094" s="6" t="str">
        <f>IF(OR(B1094=2000, B1094=2010, B1094=2015),VLOOKUP(A1094,tabWorldPop,IF(B1094=2000,8,IF(B1094=2010,7,6)),FALSE),"")</f>
        <v/>
      </c>
      <c r="K1094" s="6" t="str">
        <f>IF(J1094="","", VLOOKUP(A1094,tabWorldPop,12,FALSE))</f>
        <v/>
      </c>
      <c r="L1094" s="6" t="str">
        <f>IF(K1094="","",VLOOKUP(A1094,tabWorldPop,13,FALSE))</f>
        <v/>
      </c>
      <c r="M1094" s="6" t="str">
        <f>IF(K1094="","",VLOOKUP(A1094,tabWorldPop,14,FALSE))</f>
        <v/>
      </c>
      <c r="N1094" s="6" t="str">
        <f>IF(K1094="","",VLOOKUP(A1094,tabWorldPop,15,FALSE))</f>
        <v/>
      </c>
    </row>
    <row r="1095">
      <c r="A1095" s="3">
        <f>VLOOKUP(Life_expectancy.csv!A1111,Base!$A$2:$B$235,2,FALSE)</f>
        <v>164</v>
      </c>
      <c r="B1095" s="4">
        <v>2012.0</v>
      </c>
      <c r="C1095" s="4">
        <f>VLOOKUP(VLOOKUP(A1095,tabWorldPop,3,FALSE),Base!$D$2:$E$8,2,FALSE)</f>
        <v>7</v>
      </c>
      <c r="D1095" s="4" t="s">
        <v>13</v>
      </c>
      <c r="E1095" s="4" t="s">
        <v>2316</v>
      </c>
      <c r="F1095" s="4" t="s">
        <v>2317</v>
      </c>
      <c r="G1095" s="4" t="s">
        <v>2318</v>
      </c>
      <c r="H1095" s="4">
        <v>75391.0</v>
      </c>
      <c r="I1095" s="5">
        <v>45818.0</v>
      </c>
      <c r="J1095" s="6" t="str">
        <f>IF(OR(B1095=2000, B1095=2010, B1095=2015),VLOOKUP(A1095,tabWorldPop,IF(B1095=2000,8,IF(B1095=2010,7,6)),FALSE),"")</f>
        <v/>
      </c>
      <c r="K1095" s="6" t="str">
        <f>IF(J1095="","", VLOOKUP(A1095,tabWorldPop,12,FALSE))</f>
        <v/>
      </c>
      <c r="L1095" s="6" t="str">
        <f>IF(K1095="","",VLOOKUP(A1095,tabWorldPop,13,FALSE))</f>
        <v/>
      </c>
      <c r="M1095" s="6" t="str">
        <f>IF(K1095="","",VLOOKUP(A1095,tabWorldPop,14,FALSE))</f>
        <v/>
      </c>
      <c r="N1095" s="6" t="str">
        <f>IF(K1095="","",VLOOKUP(A1095,tabWorldPop,15,FALSE))</f>
        <v/>
      </c>
    </row>
    <row r="1096">
      <c r="A1096" s="3">
        <f>VLOOKUP(Life_expectancy.csv!A1112,Base!$A$2:$B$235,2,FALSE)</f>
        <v>164</v>
      </c>
      <c r="B1096" s="4">
        <v>2011.0</v>
      </c>
      <c r="C1096" s="4">
        <f>VLOOKUP(VLOOKUP(A1096,tabWorldPop,3,FALSE),Base!$D$2:$E$8,2,FALSE)</f>
        <v>7</v>
      </c>
      <c r="D1096" s="4" t="s">
        <v>13</v>
      </c>
      <c r="E1096" s="4" t="s">
        <v>2319</v>
      </c>
      <c r="F1096" s="5">
        <v>45875.0</v>
      </c>
      <c r="G1096" s="4" t="s">
        <v>2320</v>
      </c>
      <c r="H1096" s="4">
        <v>7491.0</v>
      </c>
      <c r="I1096" s="5">
        <v>45726.0</v>
      </c>
      <c r="J1096" s="6" t="str">
        <f>IF(OR(B1096=2000, B1096=2010, B1096=2015),VLOOKUP(A1096,tabWorldPop,IF(B1096=2000,8,IF(B1096=2010,7,6)),FALSE),"")</f>
        <v/>
      </c>
      <c r="K1096" s="6" t="str">
        <f>IF(J1096="","", VLOOKUP(A1096,tabWorldPop,12,FALSE))</f>
        <v/>
      </c>
      <c r="L1096" s="6" t="str">
        <f>IF(K1096="","",VLOOKUP(A1096,tabWorldPop,13,FALSE))</f>
        <v/>
      </c>
      <c r="M1096" s="6" t="str">
        <f>IF(K1096="","",VLOOKUP(A1096,tabWorldPop,14,FALSE))</f>
        <v/>
      </c>
      <c r="N1096" s="6" t="str">
        <f>IF(K1096="","",VLOOKUP(A1096,tabWorldPop,15,FALSE))</f>
        <v/>
      </c>
    </row>
    <row r="1097">
      <c r="A1097" s="3">
        <f>VLOOKUP(Life_expectancy.csv!A1113,Base!$A$2:$B$235,2,FALSE)</f>
        <v>164</v>
      </c>
      <c r="B1097" s="4">
        <v>2010.0</v>
      </c>
      <c r="C1097" s="4">
        <f>VLOOKUP(VLOOKUP(A1097,tabWorldPop,3,FALSE),Base!$D$2:$E$8,2,FALSE)</f>
        <v>7</v>
      </c>
      <c r="D1097" s="4" t="s">
        <v>13</v>
      </c>
      <c r="E1097" s="4" t="s">
        <v>2321</v>
      </c>
      <c r="F1097" s="5">
        <v>45814.0</v>
      </c>
      <c r="G1097" s="4" t="s">
        <v>2322</v>
      </c>
      <c r="H1097" s="4">
        <v>746556.0</v>
      </c>
      <c r="I1097" s="5">
        <v>45698.0</v>
      </c>
      <c r="J1097" s="6">
        <f>IF(OR(B1097=2000, B1097=2010, B1097=2015),VLOOKUP(A1097,tabWorldPop,IF(B1097=2000,8,IF(B1097=2010,7,6)),FALSE),"")</f>
        <v>747932</v>
      </c>
      <c r="K1097" s="6">
        <f>IF(J1097="","", VLOOKUP(A1097,tabWorldPop,12,FALSE))</f>
        <v>214969</v>
      </c>
      <c r="L1097" s="7">
        <f>IF(K1097="","",VLOOKUP(A1097,tabWorldPop,13,FALSE))</f>
        <v>2089614</v>
      </c>
      <c r="M1097" s="7">
        <f>IF(K1097="","",VLOOKUP(A1097,tabWorldPop,14,FALSE))</f>
        <v>18994</v>
      </c>
      <c r="N1097" s="6" t="str">
        <f>IF(K1097="","",VLOOKUP(A1097,tabWorldPop,15,FALSE))</f>
        <v>0.01</v>
      </c>
    </row>
    <row r="1098">
      <c r="A1098" s="3">
        <f>VLOOKUP(Life_expectancy.csv!A1114,Base!$A$2:$B$235,2,FALSE)</f>
        <v>164</v>
      </c>
      <c r="B1098" s="4">
        <v>2009.0</v>
      </c>
      <c r="C1098" s="4">
        <f>VLOOKUP(VLOOKUP(A1098,tabWorldPop,3,FALSE),Base!$D$2:$E$8,2,FALSE)</f>
        <v>7</v>
      </c>
      <c r="D1098" s="4" t="s">
        <v>13</v>
      </c>
      <c r="E1098" s="4" t="s">
        <v>2323</v>
      </c>
      <c r="F1098" s="4" t="s">
        <v>2324</v>
      </c>
      <c r="G1098" s="4" t="s">
        <v>2325</v>
      </c>
      <c r="H1098" s="4">
        <v>745693.0</v>
      </c>
      <c r="I1098" s="5">
        <v>45787.0</v>
      </c>
      <c r="J1098" s="6" t="str">
        <f>IF(OR(B1098=2000, B1098=2010, B1098=2015),VLOOKUP(A1098,tabWorldPop,IF(B1098=2000,8,IF(B1098=2010,7,6)),FALSE),"")</f>
        <v/>
      </c>
      <c r="K1098" s="6" t="str">
        <f>IF(J1098="","", VLOOKUP(A1098,tabWorldPop,12,FALSE))</f>
        <v/>
      </c>
      <c r="L1098" s="6" t="str">
        <f>IF(K1098="","",VLOOKUP(A1098,tabWorldPop,13,FALSE))</f>
        <v/>
      </c>
      <c r="M1098" s="6" t="str">
        <f>IF(K1098="","",VLOOKUP(A1098,tabWorldPop,14,FALSE))</f>
        <v/>
      </c>
      <c r="N1098" s="6" t="str">
        <f>IF(K1098="","",VLOOKUP(A1098,tabWorldPop,15,FALSE))</f>
        <v/>
      </c>
    </row>
    <row r="1099">
      <c r="A1099" s="3">
        <f>VLOOKUP(Life_expectancy.csv!A1115,Base!$A$2:$B$235,2,FALSE)</f>
        <v>164</v>
      </c>
      <c r="B1099" s="4">
        <v>2008.0</v>
      </c>
      <c r="C1099" s="4">
        <f>VLOOKUP(VLOOKUP(A1099,tabWorldPop,3,FALSE),Base!$D$2:$E$8,2,FALSE)</f>
        <v>7</v>
      </c>
      <c r="D1099" s="4" t="s">
        <v>13</v>
      </c>
      <c r="E1099" s="4" t="s">
        <v>2326</v>
      </c>
      <c r="F1099" s="4" t="s">
        <v>1510</v>
      </c>
      <c r="G1099" s="4" t="s">
        <v>2327</v>
      </c>
      <c r="H1099" s="4">
        <v>746314.0</v>
      </c>
      <c r="I1099" s="5">
        <v>45848.0</v>
      </c>
      <c r="J1099" s="6" t="str">
        <f>IF(OR(B1099=2000, B1099=2010, B1099=2015),VLOOKUP(A1099,tabWorldPop,IF(B1099=2000,8,IF(B1099=2010,7,6)),FALSE),"")</f>
        <v/>
      </c>
      <c r="K1099" s="6" t="str">
        <f>IF(J1099="","", VLOOKUP(A1099,tabWorldPop,12,FALSE))</f>
        <v/>
      </c>
      <c r="L1099" s="6" t="str">
        <f>IF(K1099="","",VLOOKUP(A1099,tabWorldPop,13,FALSE))</f>
        <v/>
      </c>
      <c r="M1099" s="6" t="str">
        <f>IF(K1099="","",VLOOKUP(A1099,tabWorldPop,14,FALSE))</f>
        <v/>
      </c>
      <c r="N1099" s="6" t="str">
        <f>IF(K1099="","",VLOOKUP(A1099,tabWorldPop,15,FALSE))</f>
        <v/>
      </c>
    </row>
    <row r="1100">
      <c r="A1100" s="3">
        <f>VLOOKUP(Life_expectancy.csv!A1116,Base!$A$2:$B$235,2,FALSE)</f>
        <v>164</v>
      </c>
      <c r="B1100" s="4">
        <v>2007.0</v>
      </c>
      <c r="C1100" s="4">
        <f>VLOOKUP(VLOOKUP(A1100,tabWorldPop,3,FALSE),Base!$D$2:$E$8,2,FALSE)</f>
        <v>7</v>
      </c>
      <c r="D1100" s="4" t="s">
        <v>13</v>
      </c>
      <c r="E1100" s="4" t="s">
        <v>2328</v>
      </c>
      <c r="F1100" s="4" t="s">
        <v>959</v>
      </c>
      <c r="G1100" s="4" t="s">
        <v>2329</v>
      </c>
      <c r="H1100" s="4">
        <v>747869.0</v>
      </c>
      <c r="I1100" s="5">
        <v>45699.0</v>
      </c>
      <c r="J1100" s="6" t="str">
        <f>IF(OR(B1100=2000, B1100=2010, B1100=2015),VLOOKUP(A1100,tabWorldPop,IF(B1100=2000,8,IF(B1100=2010,7,6)),FALSE),"")</f>
        <v/>
      </c>
      <c r="K1100" s="6" t="str">
        <f>IF(J1100="","", VLOOKUP(A1100,tabWorldPop,12,FALSE))</f>
        <v/>
      </c>
      <c r="L1100" s="6" t="str">
        <f>IF(K1100="","",VLOOKUP(A1100,tabWorldPop,13,FALSE))</f>
        <v/>
      </c>
      <c r="M1100" s="6" t="str">
        <f>IF(K1100="","",VLOOKUP(A1100,tabWorldPop,14,FALSE))</f>
        <v/>
      </c>
      <c r="N1100" s="6" t="str">
        <f>IF(K1100="","",VLOOKUP(A1100,tabWorldPop,15,FALSE))</f>
        <v/>
      </c>
    </row>
    <row r="1101">
      <c r="A1101" s="3">
        <f>VLOOKUP(Life_expectancy.csv!A1117,Base!$A$2:$B$235,2,FALSE)</f>
        <v>164</v>
      </c>
      <c r="B1101" s="4">
        <v>2006.0</v>
      </c>
      <c r="C1101" s="4">
        <f>VLOOKUP(VLOOKUP(A1101,tabWorldPop,3,FALSE),Base!$D$2:$E$8,2,FALSE)</f>
        <v>7</v>
      </c>
      <c r="D1101" s="4" t="s">
        <v>13</v>
      </c>
      <c r="E1101" s="4" t="s">
        <v>2330</v>
      </c>
      <c r="F1101" s="4" t="s">
        <v>432</v>
      </c>
      <c r="G1101" s="4" t="s">
        <v>2331</v>
      </c>
      <c r="H1101" s="4">
        <v>74961.0</v>
      </c>
      <c r="I1101" s="5">
        <v>45849.0</v>
      </c>
      <c r="J1101" s="6" t="str">
        <f>IF(OR(B1101=2000, B1101=2010, B1101=2015),VLOOKUP(A1101,tabWorldPop,IF(B1101=2000,8,IF(B1101=2010,7,6)),FALSE),"")</f>
        <v/>
      </c>
      <c r="K1101" s="6" t="str">
        <f>IF(J1101="","", VLOOKUP(A1101,tabWorldPop,12,FALSE))</f>
        <v/>
      </c>
      <c r="L1101" s="6" t="str">
        <f>IF(K1101="","",VLOOKUP(A1101,tabWorldPop,13,FALSE))</f>
        <v/>
      </c>
      <c r="M1101" s="6" t="str">
        <f>IF(K1101="","",VLOOKUP(A1101,tabWorldPop,14,FALSE))</f>
        <v/>
      </c>
      <c r="N1101" s="6" t="str">
        <f>IF(K1101="","",VLOOKUP(A1101,tabWorldPop,15,FALSE))</f>
        <v/>
      </c>
    </row>
    <row r="1102">
      <c r="A1102" s="3">
        <f>VLOOKUP(Life_expectancy.csv!A1118,Base!$A$2:$B$235,2,FALSE)</f>
        <v>164</v>
      </c>
      <c r="B1102" s="4">
        <v>2005.0</v>
      </c>
      <c r="C1102" s="4">
        <f>VLOOKUP(VLOOKUP(A1102,tabWorldPop,3,FALSE),Base!$D$2:$E$8,2,FALSE)</f>
        <v>7</v>
      </c>
      <c r="D1102" s="4" t="s">
        <v>13</v>
      </c>
      <c r="E1102" s="4" t="s">
        <v>2332</v>
      </c>
      <c r="F1102" s="4" t="s">
        <v>1817</v>
      </c>
      <c r="G1102" s="4" t="s">
        <v>2333</v>
      </c>
      <c r="H1102" s="4">
        <v>75946.0</v>
      </c>
      <c r="I1102" s="5">
        <v>45758.0</v>
      </c>
      <c r="J1102" s="6" t="str">
        <f>IF(OR(B1102=2000, B1102=2010, B1102=2015),VLOOKUP(A1102,tabWorldPop,IF(B1102=2000,8,IF(B1102=2010,7,6)),FALSE),"")</f>
        <v/>
      </c>
      <c r="K1102" s="6" t="str">
        <f>IF(J1102="","", VLOOKUP(A1102,tabWorldPop,12,FALSE))</f>
        <v/>
      </c>
      <c r="L1102" s="6" t="str">
        <f>IF(K1102="","",VLOOKUP(A1102,tabWorldPop,13,FALSE))</f>
        <v/>
      </c>
      <c r="M1102" s="6" t="str">
        <f>IF(K1102="","",VLOOKUP(A1102,tabWorldPop,14,FALSE))</f>
        <v/>
      </c>
      <c r="N1102" s="6" t="str">
        <f>IF(K1102="","",VLOOKUP(A1102,tabWorldPop,15,FALSE))</f>
        <v/>
      </c>
    </row>
    <row r="1103">
      <c r="A1103" s="3">
        <f>VLOOKUP(Life_expectancy.csv!A1119,Base!$A$2:$B$235,2,FALSE)</f>
        <v>164</v>
      </c>
      <c r="B1103" s="4">
        <v>2004.0</v>
      </c>
      <c r="C1103" s="4">
        <f>VLOOKUP(VLOOKUP(A1103,tabWorldPop,3,FALSE),Base!$D$2:$E$8,2,FALSE)</f>
        <v>7</v>
      </c>
      <c r="D1103" s="4" t="s">
        <v>13</v>
      </c>
      <c r="E1103" s="4" t="s">
        <v>2334</v>
      </c>
      <c r="F1103" s="4" t="s">
        <v>848</v>
      </c>
      <c r="G1103" s="4" t="s">
        <v>2335</v>
      </c>
      <c r="H1103" s="4">
        <v>751652.0</v>
      </c>
      <c r="I1103" s="5">
        <v>45699.0</v>
      </c>
      <c r="J1103" s="6" t="str">
        <f>IF(OR(B1103=2000, B1103=2010, B1103=2015),VLOOKUP(A1103,tabWorldPop,IF(B1103=2000,8,IF(B1103=2010,7,6)),FALSE),"")</f>
        <v/>
      </c>
      <c r="K1103" s="6" t="str">
        <f>IF(J1103="","", VLOOKUP(A1103,tabWorldPop,12,FALSE))</f>
        <v/>
      </c>
      <c r="L1103" s="6" t="str">
        <f>IF(K1103="","",VLOOKUP(A1103,tabWorldPop,13,FALSE))</f>
        <v/>
      </c>
      <c r="M1103" s="6" t="str">
        <f>IF(K1103="","",VLOOKUP(A1103,tabWorldPop,14,FALSE))</f>
        <v/>
      </c>
      <c r="N1103" s="6" t="str">
        <f>IF(K1103="","",VLOOKUP(A1103,tabWorldPop,15,FALSE))</f>
        <v/>
      </c>
    </row>
    <row r="1104">
      <c r="A1104" s="3">
        <f>VLOOKUP(Life_expectancy.csv!A1120,Base!$A$2:$B$235,2,FALSE)</f>
        <v>164</v>
      </c>
      <c r="B1104" s="4">
        <v>2003.0</v>
      </c>
      <c r="C1104" s="4">
        <f>VLOOKUP(VLOOKUP(A1104,tabWorldPop,3,FALSE),Base!$D$2:$E$8,2,FALSE)</f>
        <v>7</v>
      </c>
      <c r="D1104" s="4" t="s">
        <v>13</v>
      </c>
      <c r="E1104" s="4" t="s">
        <v>2336</v>
      </c>
      <c r="F1104" s="4" t="s">
        <v>1708</v>
      </c>
      <c r="G1104" s="4" t="s">
        <v>2337</v>
      </c>
      <c r="H1104" s="4">
        <v>751857.0</v>
      </c>
      <c r="I1104" s="5">
        <v>45668.0</v>
      </c>
      <c r="J1104" s="6" t="str">
        <f>IF(OR(B1104=2000, B1104=2010, B1104=2015),VLOOKUP(A1104,tabWorldPop,IF(B1104=2000,8,IF(B1104=2010,7,6)),FALSE),"")</f>
        <v/>
      </c>
      <c r="K1104" s="6" t="str">
        <f>IF(J1104="","", VLOOKUP(A1104,tabWorldPop,12,FALSE))</f>
        <v/>
      </c>
      <c r="L1104" s="6" t="str">
        <f>IF(K1104="","",VLOOKUP(A1104,tabWorldPop,13,FALSE))</f>
        <v/>
      </c>
      <c r="M1104" s="6" t="str">
        <f>IF(K1104="","",VLOOKUP(A1104,tabWorldPop,14,FALSE))</f>
        <v/>
      </c>
      <c r="N1104" s="6" t="str">
        <f>IF(K1104="","",VLOOKUP(A1104,tabWorldPop,15,FALSE))</f>
        <v/>
      </c>
    </row>
    <row r="1105">
      <c r="A1105" s="3">
        <f>VLOOKUP(Life_expectancy.csv!A1121,Base!$A$2:$B$235,2,FALSE)</f>
        <v>164</v>
      </c>
      <c r="B1105" s="4">
        <v>2002.0</v>
      </c>
      <c r="C1105" s="4">
        <f>VLOOKUP(VLOOKUP(A1105,tabWorldPop,3,FALSE),Base!$D$2:$E$8,2,FALSE)</f>
        <v>7</v>
      </c>
      <c r="D1105" s="4" t="s">
        <v>13</v>
      </c>
      <c r="E1105" s="4" t="s">
        <v>2338</v>
      </c>
      <c r="F1105" s="4" t="s">
        <v>820</v>
      </c>
      <c r="G1105" s="4" t="s">
        <v>2339</v>
      </c>
      <c r="H1105" s="4">
        <v>751884.0</v>
      </c>
      <c r="I1105" s="4">
        <v>11.0</v>
      </c>
      <c r="J1105" s="6" t="str">
        <f>IF(OR(B1105=2000, B1105=2010, B1105=2015),VLOOKUP(A1105,tabWorldPop,IF(B1105=2000,8,IF(B1105=2010,7,6)),FALSE),"")</f>
        <v/>
      </c>
      <c r="K1105" s="6" t="str">
        <f>IF(J1105="","", VLOOKUP(A1105,tabWorldPop,12,FALSE))</f>
        <v/>
      </c>
      <c r="L1105" s="6" t="str">
        <f>IF(K1105="","",VLOOKUP(A1105,tabWorldPop,13,FALSE))</f>
        <v/>
      </c>
      <c r="M1105" s="6" t="str">
        <f>IF(K1105="","",VLOOKUP(A1105,tabWorldPop,14,FALSE))</f>
        <v/>
      </c>
      <c r="N1105" s="6" t="str">
        <f>IF(K1105="","",VLOOKUP(A1105,tabWorldPop,15,FALSE))</f>
        <v/>
      </c>
    </row>
    <row r="1106">
      <c r="A1106" s="3">
        <f>VLOOKUP(Life_expectancy.csv!A1122,Base!$A$2:$B$235,2,FALSE)</f>
        <v>164</v>
      </c>
      <c r="B1106" s="4">
        <v>2001.0</v>
      </c>
      <c r="C1106" s="4">
        <f>VLOOKUP(VLOOKUP(A1106,tabWorldPop,3,FALSE),Base!$D$2:$E$8,2,FALSE)</f>
        <v>7</v>
      </c>
      <c r="D1106" s="4" t="s">
        <v>13</v>
      </c>
      <c r="E1106" s="4" t="s">
        <v>2340</v>
      </c>
      <c r="F1106" s="4" t="s">
        <v>553</v>
      </c>
      <c r="G1106" s="4" t="s">
        <v>2341</v>
      </c>
      <c r="H1106" s="4">
        <v>752263.0</v>
      </c>
      <c r="I1106" s="5">
        <v>45910.0</v>
      </c>
      <c r="J1106" s="6" t="str">
        <f>IF(OR(B1106=2000, B1106=2010, B1106=2015),VLOOKUP(A1106,tabWorldPop,IF(B1106=2000,8,IF(B1106=2010,7,6)),FALSE),"")</f>
        <v/>
      </c>
      <c r="K1106" s="6" t="str">
        <f>IF(J1106="","", VLOOKUP(A1106,tabWorldPop,12,FALSE))</f>
        <v/>
      </c>
      <c r="L1106" s="6" t="str">
        <f>IF(K1106="","",VLOOKUP(A1106,tabWorldPop,13,FALSE))</f>
        <v/>
      </c>
      <c r="M1106" s="6" t="str">
        <f>IF(K1106="","",VLOOKUP(A1106,tabWorldPop,14,FALSE))</f>
        <v/>
      </c>
      <c r="N1106" s="6" t="str">
        <f>IF(K1106="","",VLOOKUP(A1106,tabWorldPop,15,FALSE))</f>
        <v/>
      </c>
    </row>
    <row r="1107">
      <c r="A1107" s="3">
        <f>VLOOKUP(Life_expectancy.csv!A1123,Base!$A$2:$B$235,2,FALSE)</f>
        <v>164</v>
      </c>
      <c r="B1107" s="4">
        <v>2000.0</v>
      </c>
      <c r="C1107" s="4">
        <f>VLOOKUP(VLOOKUP(A1107,tabWorldPop,3,FALSE),Base!$D$2:$E$8,2,FALSE)</f>
        <v>7</v>
      </c>
      <c r="D1107" s="4" t="s">
        <v>13</v>
      </c>
      <c r="E1107" s="4" t="s">
        <v>2342</v>
      </c>
      <c r="F1107" s="4" t="s">
        <v>408</v>
      </c>
      <c r="G1107" s="4" t="s">
        <v>2343</v>
      </c>
      <c r="H1107" s="4">
        <v>75331.0</v>
      </c>
      <c r="I1107" s="5">
        <v>45910.0</v>
      </c>
      <c r="J1107" s="6">
        <f>IF(OR(B1107=2000, B1107=2010, B1107=2015),VLOOKUP(A1107,tabWorldPop,IF(B1107=2000,8,IF(B1107=2010,7,6)),FALSE),"")</f>
        <v>759051</v>
      </c>
      <c r="K1107" s="6">
        <f>IF(J1107="","", VLOOKUP(A1107,tabWorldPop,12,FALSE))</f>
        <v>214969</v>
      </c>
      <c r="L1107" s="7">
        <f>IF(K1107="","",VLOOKUP(A1107,tabWorldPop,13,FALSE))</f>
        <v>2089614</v>
      </c>
      <c r="M1107" s="7">
        <f>IF(K1107="","",VLOOKUP(A1107,tabWorldPop,14,FALSE))</f>
        <v>18994</v>
      </c>
      <c r="N1107" s="6" t="str">
        <f>IF(K1107="","",VLOOKUP(A1107,tabWorldPop,15,FALSE))</f>
        <v>0.01</v>
      </c>
    </row>
    <row r="1108">
      <c r="A1108" s="3">
        <f>VLOOKUP(Life_expectancy.csv!A1124,Base!$A$2:$B$235,2,FALSE)</f>
        <v>82</v>
      </c>
      <c r="B1108" s="4">
        <v>2015.0</v>
      </c>
      <c r="C1108" s="4">
        <f>VLOOKUP(VLOOKUP(A1108,tabWorldPop,3,FALSE),Base!$D$2:$E$8,2,FALSE)</f>
        <v>6</v>
      </c>
      <c r="D1108" s="4" t="s">
        <v>13</v>
      </c>
      <c r="E1108" s="4">
        <v>0.0</v>
      </c>
      <c r="F1108" s="10"/>
      <c r="G1108" s="4" t="s">
        <v>2344</v>
      </c>
      <c r="H1108" s="4">
        <v>171161.0</v>
      </c>
      <c r="I1108" s="5">
        <v>45666.0</v>
      </c>
      <c r="J1108" s="6">
        <f>IF(OR(B1108=2000, B1108=2010, B1108=2015),VLOOKUP(A1108,tabWorldPop,IF(B1108=2000,8,IF(B1108=2010,7,6)),FALSE),"")</f>
        <v>10563757</v>
      </c>
      <c r="K1108" s="6">
        <f>IF(J1108="","", VLOOKUP(A1108,tabWorldPop,12,FALSE))</f>
        <v>27750</v>
      </c>
      <c r="L1108" s="6" t="str">
        <f>IF(K1108="","",VLOOKUP(A1108,tabWorldPop,13,FALSE))</f>
        <v>417.4773</v>
      </c>
      <c r="M1108" s="6" t="str">
        <f>IF(K1108="","",VLOOKUP(A1108,tabWorldPop,14,FALSE))</f>
        <v>1.012</v>
      </c>
      <c r="N1108" s="6" t="str">
        <f>IF(K1108="","",VLOOKUP(A1108,tabWorldPop,15,FALSE))</f>
        <v>0.15</v>
      </c>
    </row>
    <row r="1109">
      <c r="A1109" s="3">
        <f>VLOOKUP(Life_expectancy.csv!A1125,Base!$A$2:$B$235,2,FALSE)</f>
        <v>82</v>
      </c>
      <c r="B1109" s="4">
        <v>2014.0</v>
      </c>
      <c r="C1109" s="4">
        <f>VLOOKUP(VLOOKUP(A1109,tabWorldPop,3,FALSE),Base!$D$2:$E$8,2,FALSE)</f>
        <v>6</v>
      </c>
      <c r="D1109" s="4" t="s">
        <v>13</v>
      </c>
      <c r="E1109" s="4" t="s">
        <v>2345</v>
      </c>
      <c r="F1109" s="4" t="s">
        <v>2346</v>
      </c>
      <c r="G1109" s="4" t="s">
        <v>2347</v>
      </c>
      <c r="H1109" s="4">
        <v>1572466.0</v>
      </c>
      <c r="I1109" s="5">
        <v>45666.0</v>
      </c>
      <c r="J1109" s="6" t="str">
        <f>IF(OR(B1109=2000, B1109=2010, B1109=2015),VLOOKUP(A1109,tabWorldPop,IF(B1109=2000,8,IF(B1109=2010,7,6)),FALSE),"")</f>
        <v/>
      </c>
      <c r="K1109" s="6" t="str">
        <f>IF(J1109="","", VLOOKUP(A1109,tabWorldPop,12,FALSE))</f>
        <v/>
      </c>
      <c r="L1109" s="6" t="str">
        <f>IF(K1109="","",VLOOKUP(A1109,tabWorldPop,13,FALSE))</f>
        <v/>
      </c>
      <c r="M1109" s="6" t="str">
        <f>IF(K1109="","",VLOOKUP(A1109,tabWorldPop,14,FALSE))</f>
        <v/>
      </c>
      <c r="N1109" s="6" t="str">
        <f>IF(K1109="","",VLOOKUP(A1109,tabWorldPop,15,FALSE))</f>
        <v/>
      </c>
    </row>
    <row r="1110">
      <c r="A1110" s="3">
        <f>VLOOKUP(Life_expectancy.csv!A1126,Base!$A$2:$B$235,2,FALSE)</f>
        <v>82</v>
      </c>
      <c r="B1110" s="4">
        <v>2013.0</v>
      </c>
      <c r="C1110" s="4">
        <f>VLOOKUP(VLOOKUP(A1110,tabWorldPop,3,FALSE),Base!$D$2:$E$8,2,FALSE)</f>
        <v>6</v>
      </c>
      <c r="D1110" s="4" t="s">
        <v>13</v>
      </c>
      <c r="E1110" s="4" t="s">
        <v>2348</v>
      </c>
      <c r="F1110" s="5">
        <v>45665.0</v>
      </c>
      <c r="G1110" s="4" t="s">
        <v>2349</v>
      </c>
      <c r="H1110" s="4">
        <v>1431776.0</v>
      </c>
      <c r="I1110" s="5">
        <v>45666.0</v>
      </c>
      <c r="J1110" s="6" t="str">
        <f>IF(OR(B1110=2000, B1110=2010, B1110=2015),VLOOKUP(A1110,tabWorldPop,IF(B1110=2000,8,IF(B1110=2010,7,6)),FALSE),"")</f>
        <v/>
      </c>
      <c r="K1110" s="6" t="str">
        <f>IF(J1110="","", VLOOKUP(A1110,tabWorldPop,12,FALSE))</f>
        <v/>
      </c>
      <c r="L1110" s="6" t="str">
        <f>IF(K1110="","",VLOOKUP(A1110,tabWorldPop,13,FALSE))</f>
        <v/>
      </c>
      <c r="M1110" s="6" t="str">
        <f>IF(K1110="","",VLOOKUP(A1110,tabWorldPop,14,FALSE))</f>
        <v/>
      </c>
      <c r="N1110" s="6" t="str">
        <f>IF(K1110="","",VLOOKUP(A1110,tabWorldPop,15,FALSE))</f>
        <v/>
      </c>
    </row>
    <row r="1111">
      <c r="A1111" s="3">
        <f>VLOOKUP(Life_expectancy.csv!A1127,Base!$A$2:$B$235,2,FALSE)</f>
        <v>82</v>
      </c>
      <c r="B1111" s="4">
        <v>2012.0</v>
      </c>
      <c r="C1111" s="4">
        <f>VLOOKUP(VLOOKUP(A1111,tabWorldPop,3,FALSE),Base!$D$2:$E$8,2,FALSE)</f>
        <v>6</v>
      </c>
      <c r="D1111" s="4" t="s">
        <v>13</v>
      </c>
      <c r="E1111" s="4" t="s">
        <v>2350</v>
      </c>
      <c r="F1111" s="4" t="s">
        <v>2351</v>
      </c>
      <c r="G1111" s="4" t="s">
        <v>2352</v>
      </c>
      <c r="H1111" s="4">
        <v>128921.0</v>
      </c>
      <c r="I1111" s="5">
        <v>45908.0</v>
      </c>
      <c r="J1111" s="6" t="str">
        <f>IF(OR(B1111=2000, B1111=2010, B1111=2015),VLOOKUP(A1111,tabWorldPop,IF(B1111=2000,8,IF(B1111=2010,7,6)),FALSE),"")</f>
        <v/>
      </c>
      <c r="K1111" s="6" t="str">
        <f>IF(J1111="","", VLOOKUP(A1111,tabWorldPop,12,FALSE))</f>
        <v/>
      </c>
      <c r="L1111" s="6" t="str">
        <f>IF(K1111="","",VLOOKUP(A1111,tabWorldPop,13,FALSE))</f>
        <v/>
      </c>
      <c r="M1111" s="6" t="str">
        <f>IF(K1111="","",VLOOKUP(A1111,tabWorldPop,14,FALSE))</f>
        <v/>
      </c>
      <c r="N1111" s="6" t="str">
        <f>IF(K1111="","",VLOOKUP(A1111,tabWorldPop,15,FALSE))</f>
        <v/>
      </c>
    </row>
    <row r="1112">
      <c r="A1112" s="3">
        <f>VLOOKUP(Life_expectancy.csv!A1128,Base!$A$2:$B$235,2,FALSE)</f>
        <v>82</v>
      </c>
      <c r="B1112" s="4">
        <v>2011.0</v>
      </c>
      <c r="C1112" s="4">
        <f>VLOOKUP(VLOOKUP(A1112,tabWorldPop,3,FALSE),Base!$D$2:$E$8,2,FALSE)</f>
        <v>6</v>
      </c>
      <c r="D1112" s="4" t="s">
        <v>13</v>
      </c>
      <c r="E1112" s="4" t="s">
        <v>2353</v>
      </c>
      <c r="F1112" s="4" t="s">
        <v>2354</v>
      </c>
      <c r="G1112" s="4" t="s">
        <v>2355</v>
      </c>
      <c r="H1112" s="4">
        <v>114554.0</v>
      </c>
      <c r="I1112" s="5">
        <v>45846.0</v>
      </c>
      <c r="J1112" s="6" t="str">
        <f>IF(OR(B1112=2000, B1112=2010, B1112=2015),VLOOKUP(A1112,tabWorldPop,IF(B1112=2000,8,IF(B1112=2010,7,6)),FALSE),"")</f>
        <v/>
      </c>
      <c r="K1112" s="6" t="str">
        <f>IF(J1112="","", VLOOKUP(A1112,tabWorldPop,12,FALSE))</f>
        <v/>
      </c>
      <c r="L1112" s="6" t="str">
        <f>IF(K1112="","",VLOOKUP(A1112,tabWorldPop,13,FALSE))</f>
        <v/>
      </c>
      <c r="M1112" s="6" t="str">
        <f>IF(K1112="","",VLOOKUP(A1112,tabWorldPop,14,FALSE))</f>
        <v/>
      </c>
      <c r="N1112" s="6" t="str">
        <f>IF(K1112="","",VLOOKUP(A1112,tabWorldPop,15,FALSE))</f>
        <v/>
      </c>
    </row>
    <row r="1113">
      <c r="A1113" s="3">
        <f>VLOOKUP(Life_expectancy.csv!A1129,Base!$A$2:$B$235,2,FALSE)</f>
        <v>82</v>
      </c>
      <c r="B1113" s="4">
        <v>2010.0</v>
      </c>
      <c r="C1113" s="4">
        <f>VLOOKUP(VLOOKUP(A1113,tabWorldPop,3,FALSE),Base!$D$2:$E$8,2,FALSE)</f>
        <v>6</v>
      </c>
      <c r="D1113" s="4" t="s">
        <v>13</v>
      </c>
      <c r="E1113" s="4" t="s">
        <v>2356</v>
      </c>
      <c r="F1113" s="5">
        <v>45908.0</v>
      </c>
      <c r="G1113" s="4" t="s">
        <v>2357</v>
      </c>
      <c r="H1113" s="4">
        <v>9999617.0</v>
      </c>
      <c r="I1113" s="5">
        <v>45816.0</v>
      </c>
      <c r="J1113" s="6">
        <f>IF(OR(B1113=2000, B1113=2010, B1113=2015),VLOOKUP(A1113,tabWorldPop,IF(B1113=2000,8,IF(B1113=2010,7,6)),FALSE),"")</f>
        <v>9842880</v>
      </c>
      <c r="K1113" s="6">
        <f>IF(J1113="","", VLOOKUP(A1113,tabWorldPop,12,FALSE))</f>
        <v>27750</v>
      </c>
      <c r="L1113" s="6" t="str">
        <f>IF(K1113="","",VLOOKUP(A1113,tabWorldPop,13,FALSE))</f>
        <v>417.4773</v>
      </c>
      <c r="M1113" s="6" t="str">
        <f>IF(K1113="","",VLOOKUP(A1113,tabWorldPop,14,FALSE))</f>
        <v>1.012</v>
      </c>
      <c r="N1113" s="6" t="str">
        <f>IF(K1113="","",VLOOKUP(A1113,tabWorldPop,15,FALSE))</f>
        <v>0.15</v>
      </c>
    </row>
    <row r="1114">
      <c r="A1114" s="3">
        <f>VLOOKUP(Life_expectancy.csv!A1130,Base!$A$2:$B$235,2,FALSE)</f>
        <v>82</v>
      </c>
      <c r="B1114" s="4">
        <v>2009.0</v>
      </c>
      <c r="C1114" s="4">
        <f>VLOOKUP(VLOOKUP(A1114,tabWorldPop,3,FALSE),Base!$D$2:$E$8,2,FALSE)</f>
        <v>6</v>
      </c>
      <c r="D1114" s="4" t="s">
        <v>13</v>
      </c>
      <c r="E1114" s="4" t="s">
        <v>2358</v>
      </c>
      <c r="F1114" s="4" t="s">
        <v>254</v>
      </c>
      <c r="G1114" s="4" t="s">
        <v>2359</v>
      </c>
      <c r="H1114" s="4">
        <v>985287.0</v>
      </c>
      <c r="I1114" s="5">
        <v>45785.0</v>
      </c>
      <c r="J1114" s="6" t="str">
        <f>IF(OR(B1114=2000, B1114=2010, B1114=2015),VLOOKUP(A1114,tabWorldPop,IF(B1114=2000,8,IF(B1114=2010,7,6)),FALSE),"")</f>
        <v/>
      </c>
      <c r="K1114" s="6" t="str">
        <f>IF(J1114="","", VLOOKUP(A1114,tabWorldPop,12,FALSE))</f>
        <v/>
      </c>
      <c r="L1114" s="6" t="str">
        <f>IF(K1114="","",VLOOKUP(A1114,tabWorldPop,13,FALSE))</f>
        <v/>
      </c>
      <c r="M1114" s="6" t="str">
        <f>IF(K1114="","",VLOOKUP(A1114,tabWorldPop,14,FALSE))</f>
        <v/>
      </c>
      <c r="N1114" s="6" t="str">
        <f>IF(K1114="","",VLOOKUP(A1114,tabWorldPop,15,FALSE))</f>
        <v/>
      </c>
    </row>
    <row r="1115">
      <c r="A1115" s="3">
        <f>VLOOKUP(Life_expectancy.csv!A1131,Base!$A$2:$B$235,2,FALSE)</f>
        <v>82</v>
      </c>
      <c r="B1115" s="4">
        <v>2008.0</v>
      </c>
      <c r="C1115" s="4">
        <f>VLOOKUP(VLOOKUP(A1115,tabWorldPop,3,FALSE),Base!$D$2:$E$8,2,FALSE)</f>
        <v>6</v>
      </c>
      <c r="D1115" s="4" t="s">
        <v>13</v>
      </c>
      <c r="E1115" s="4" t="s">
        <v>2360</v>
      </c>
      <c r="F1115" s="4" t="s">
        <v>1337</v>
      </c>
      <c r="G1115" s="4" t="s">
        <v>2361</v>
      </c>
      <c r="H1115" s="4">
        <v>97529.0</v>
      </c>
      <c r="I1115" s="5">
        <v>45755.0</v>
      </c>
      <c r="J1115" s="6" t="str">
        <f>IF(OR(B1115=2000, B1115=2010, B1115=2015),VLOOKUP(A1115,tabWorldPop,IF(B1115=2000,8,IF(B1115=2010,7,6)),FALSE),"")</f>
        <v/>
      </c>
      <c r="K1115" s="6" t="str">
        <f>IF(J1115="","", VLOOKUP(A1115,tabWorldPop,12,FALSE))</f>
        <v/>
      </c>
      <c r="L1115" s="6" t="str">
        <f>IF(K1115="","",VLOOKUP(A1115,tabWorldPop,13,FALSE))</f>
        <v/>
      </c>
      <c r="M1115" s="6" t="str">
        <f>IF(K1115="","",VLOOKUP(A1115,tabWorldPop,14,FALSE))</f>
        <v/>
      </c>
      <c r="N1115" s="6" t="str">
        <f>IF(K1115="","",VLOOKUP(A1115,tabWorldPop,15,FALSE))</f>
        <v/>
      </c>
    </row>
    <row r="1116">
      <c r="A1116" s="3">
        <f>VLOOKUP(Life_expectancy.csv!A1132,Base!$A$2:$B$235,2,FALSE)</f>
        <v>82</v>
      </c>
      <c r="B1116" s="4">
        <v>2007.0</v>
      </c>
      <c r="C1116" s="4">
        <f>VLOOKUP(VLOOKUP(A1116,tabWorldPop,3,FALSE),Base!$D$2:$E$8,2,FALSE)</f>
        <v>6</v>
      </c>
      <c r="D1116" s="4" t="s">
        <v>13</v>
      </c>
      <c r="E1116" s="4" t="s">
        <v>2362</v>
      </c>
      <c r="F1116" s="4" t="s">
        <v>304</v>
      </c>
      <c r="G1116" s="4" t="s">
        <v>2363</v>
      </c>
      <c r="H1116" s="4">
        <v>9556889.0</v>
      </c>
      <c r="I1116" s="5">
        <v>45755.0</v>
      </c>
      <c r="J1116" s="6" t="str">
        <f>IF(OR(B1116=2000, B1116=2010, B1116=2015),VLOOKUP(A1116,tabWorldPop,IF(B1116=2000,8,IF(B1116=2010,7,6)),FALSE),"")</f>
        <v/>
      </c>
      <c r="K1116" s="6" t="str">
        <f>IF(J1116="","", VLOOKUP(A1116,tabWorldPop,12,FALSE))</f>
        <v/>
      </c>
      <c r="L1116" s="6" t="str">
        <f>IF(K1116="","",VLOOKUP(A1116,tabWorldPop,13,FALSE))</f>
        <v/>
      </c>
      <c r="M1116" s="6" t="str">
        <f>IF(K1116="","",VLOOKUP(A1116,tabWorldPop,14,FALSE))</f>
        <v/>
      </c>
      <c r="N1116" s="6" t="str">
        <f>IF(K1116="","",VLOOKUP(A1116,tabWorldPop,15,FALSE))</f>
        <v/>
      </c>
    </row>
    <row r="1117">
      <c r="A1117" s="3">
        <f>VLOOKUP(Life_expectancy.csv!A1133,Base!$A$2:$B$235,2,FALSE)</f>
        <v>82</v>
      </c>
      <c r="B1117" s="4">
        <v>2006.0</v>
      </c>
      <c r="C1117" s="4">
        <f>VLOOKUP(VLOOKUP(A1117,tabWorldPop,3,FALSE),Base!$D$2:$E$8,2,FALSE)</f>
        <v>6</v>
      </c>
      <c r="D1117" s="4" t="s">
        <v>13</v>
      </c>
      <c r="E1117" s="4" t="s">
        <v>2364</v>
      </c>
      <c r="F1117" s="5">
        <v>45843.0</v>
      </c>
      <c r="G1117" s="4" t="s">
        <v>2365</v>
      </c>
      <c r="H1117" s="4">
        <v>949457.0</v>
      </c>
      <c r="I1117" s="5">
        <v>45724.0</v>
      </c>
      <c r="J1117" s="6" t="str">
        <f>IF(OR(B1117=2000, B1117=2010, B1117=2015),VLOOKUP(A1117,tabWorldPop,IF(B1117=2000,8,IF(B1117=2010,7,6)),FALSE),"")</f>
        <v/>
      </c>
      <c r="K1117" s="6" t="str">
        <f>IF(J1117="","", VLOOKUP(A1117,tabWorldPop,12,FALSE))</f>
        <v/>
      </c>
      <c r="L1117" s="6" t="str">
        <f>IF(K1117="","",VLOOKUP(A1117,tabWorldPop,13,FALSE))</f>
        <v/>
      </c>
      <c r="M1117" s="6" t="str">
        <f>IF(K1117="","",VLOOKUP(A1117,tabWorldPop,14,FALSE))</f>
        <v/>
      </c>
      <c r="N1117" s="6" t="str">
        <f>IF(K1117="","",VLOOKUP(A1117,tabWorldPop,15,FALSE))</f>
        <v/>
      </c>
    </row>
    <row r="1118">
      <c r="A1118" s="3">
        <f>VLOOKUP(Life_expectancy.csv!A1134,Base!$A$2:$B$235,2,FALSE)</f>
        <v>82</v>
      </c>
      <c r="B1118" s="4">
        <v>2005.0</v>
      </c>
      <c r="C1118" s="4">
        <f>VLOOKUP(VLOOKUP(A1118,tabWorldPop,3,FALSE),Base!$D$2:$E$8,2,FALSE)</f>
        <v>6</v>
      </c>
      <c r="D1118" s="4" t="s">
        <v>13</v>
      </c>
      <c r="E1118" s="4" t="s">
        <v>2366</v>
      </c>
      <c r="F1118" s="4" t="s">
        <v>174</v>
      </c>
      <c r="G1118" s="4" t="s">
        <v>2367</v>
      </c>
      <c r="H1118" s="4">
        <v>926344.0</v>
      </c>
      <c r="I1118" s="5">
        <v>45696.0</v>
      </c>
      <c r="J1118" s="6" t="str">
        <f>IF(OR(B1118=2000, B1118=2010, B1118=2015),VLOOKUP(A1118,tabWorldPop,IF(B1118=2000,8,IF(B1118=2010,7,6)),FALSE),"")</f>
        <v/>
      </c>
      <c r="K1118" s="6" t="str">
        <f>IF(J1118="","", VLOOKUP(A1118,tabWorldPop,12,FALSE))</f>
        <v/>
      </c>
      <c r="L1118" s="6" t="str">
        <f>IF(K1118="","",VLOOKUP(A1118,tabWorldPop,13,FALSE))</f>
        <v/>
      </c>
      <c r="M1118" s="6" t="str">
        <f>IF(K1118="","",VLOOKUP(A1118,tabWorldPop,14,FALSE))</f>
        <v/>
      </c>
      <c r="N1118" s="6" t="str">
        <f>IF(K1118="","",VLOOKUP(A1118,tabWorldPop,15,FALSE))</f>
        <v/>
      </c>
    </row>
    <row r="1119">
      <c r="A1119" s="3">
        <f>VLOOKUP(Life_expectancy.csv!A1135,Base!$A$2:$B$235,2,FALSE)</f>
        <v>82</v>
      </c>
      <c r="B1119" s="4">
        <v>2004.0</v>
      </c>
      <c r="C1119" s="4">
        <f>VLOOKUP(VLOOKUP(A1119,tabWorldPop,3,FALSE),Base!$D$2:$E$8,2,FALSE)</f>
        <v>6</v>
      </c>
      <c r="D1119" s="4" t="s">
        <v>13</v>
      </c>
      <c r="E1119" s="4" t="s">
        <v>2368</v>
      </c>
      <c r="F1119" s="4" t="s">
        <v>657</v>
      </c>
      <c r="G1119" s="4" t="s">
        <v>2369</v>
      </c>
      <c r="H1119" s="4">
        <v>9119178.0</v>
      </c>
      <c r="I1119" s="5">
        <v>45665.0</v>
      </c>
      <c r="J1119" s="6" t="str">
        <f>IF(OR(B1119=2000, B1119=2010, B1119=2015),VLOOKUP(A1119,tabWorldPop,IF(B1119=2000,8,IF(B1119=2010,7,6)),FALSE),"")</f>
        <v/>
      </c>
      <c r="K1119" s="6" t="str">
        <f>IF(J1119="","", VLOOKUP(A1119,tabWorldPop,12,FALSE))</f>
        <v/>
      </c>
      <c r="L1119" s="6" t="str">
        <f>IF(K1119="","",VLOOKUP(A1119,tabWorldPop,13,FALSE))</f>
        <v/>
      </c>
      <c r="M1119" s="6" t="str">
        <f>IF(K1119="","",VLOOKUP(A1119,tabWorldPop,14,FALSE))</f>
        <v/>
      </c>
      <c r="N1119" s="6" t="str">
        <f>IF(K1119="","",VLOOKUP(A1119,tabWorldPop,15,FALSE))</f>
        <v/>
      </c>
    </row>
    <row r="1120">
      <c r="A1120" s="3">
        <f>VLOOKUP(Life_expectancy.csv!A1136,Base!$A$2:$B$235,2,FALSE)</f>
        <v>82</v>
      </c>
      <c r="B1120" s="4">
        <v>2003.0</v>
      </c>
      <c r="C1120" s="4">
        <f>VLOOKUP(VLOOKUP(A1120,tabWorldPop,3,FALSE),Base!$D$2:$E$8,2,FALSE)</f>
        <v>6</v>
      </c>
      <c r="D1120" s="4" t="s">
        <v>13</v>
      </c>
      <c r="E1120" s="4" t="s">
        <v>2370</v>
      </c>
      <c r="F1120" s="4" t="s">
        <v>1756</v>
      </c>
      <c r="G1120" s="4" t="s">
        <v>2371</v>
      </c>
      <c r="H1120" s="4">
        <v>8976552.0</v>
      </c>
      <c r="I1120" s="5">
        <v>45665.0</v>
      </c>
      <c r="J1120" s="6" t="str">
        <f>IF(OR(B1120=2000, B1120=2010, B1120=2015),VLOOKUP(A1120,tabWorldPop,IF(B1120=2000,8,IF(B1120=2010,7,6)),FALSE),"")</f>
        <v/>
      </c>
      <c r="K1120" s="6" t="str">
        <f>IF(J1120="","", VLOOKUP(A1120,tabWorldPop,12,FALSE))</f>
        <v/>
      </c>
      <c r="L1120" s="6" t="str">
        <f>IF(K1120="","",VLOOKUP(A1120,tabWorldPop,13,FALSE))</f>
        <v/>
      </c>
      <c r="M1120" s="6" t="str">
        <f>IF(K1120="","",VLOOKUP(A1120,tabWorldPop,14,FALSE))</f>
        <v/>
      </c>
      <c r="N1120" s="6" t="str">
        <f>IF(K1120="","",VLOOKUP(A1120,tabWorldPop,15,FALSE))</f>
        <v/>
      </c>
    </row>
    <row r="1121">
      <c r="A1121" s="3">
        <f>VLOOKUP(Life_expectancy.csv!A1137,Base!$A$2:$B$235,2,FALSE)</f>
        <v>82</v>
      </c>
      <c r="B1121" s="4">
        <v>2002.0</v>
      </c>
      <c r="C1121" s="4">
        <f>VLOOKUP(VLOOKUP(A1121,tabWorldPop,3,FALSE),Base!$D$2:$E$8,2,FALSE)</f>
        <v>6</v>
      </c>
      <c r="D1121" s="4" t="s">
        <v>13</v>
      </c>
      <c r="E1121" s="4" t="s">
        <v>2372</v>
      </c>
      <c r="F1121" s="4" t="s">
        <v>559</v>
      </c>
      <c r="G1121" s="4" t="s">
        <v>2373</v>
      </c>
      <c r="H1121" s="4">
        <v>8834733.0</v>
      </c>
      <c r="I1121" s="4">
        <v>8.0</v>
      </c>
      <c r="J1121" s="6" t="str">
        <f>IF(OR(B1121=2000, B1121=2010, B1121=2015),VLOOKUP(A1121,tabWorldPop,IF(B1121=2000,8,IF(B1121=2010,7,6)),FALSE),"")</f>
        <v/>
      </c>
      <c r="K1121" s="6" t="str">
        <f>IF(J1121="","", VLOOKUP(A1121,tabWorldPop,12,FALSE))</f>
        <v/>
      </c>
      <c r="L1121" s="6" t="str">
        <f>IF(K1121="","",VLOOKUP(A1121,tabWorldPop,13,FALSE))</f>
        <v/>
      </c>
      <c r="M1121" s="6" t="str">
        <f>IF(K1121="","",VLOOKUP(A1121,tabWorldPop,14,FALSE))</f>
        <v/>
      </c>
      <c r="N1121" s="6" t="str">
        <f>IF(K1121="","",VLOOKUP(A1121,tabWorldPop,15,FALSE))</f>
        <v/>
      </c>
    </row>
    <row r="1122">
      <c r="A1122" s="3">
        <f>VLOOKUP(Life_expectancy.csv!A1138,Base!$A$2:$B$235,2,FALSE)</f>
        <v>82</v>
      </c>
      <c r="B1122" s="4">
        <v>2001.0</v>
      </c>
      <c r="C1122" s="4">
        <f>VLOOKUP(VLOOKUP(A1122,tabWorldPop,3,FALSE),Base!$D$2:$E$8,2,FALSE)</f>
        <v>6</v>
      </c>
      <c r="D1122" s="4" t="s">
        <v>13</v>
      </c>
      <c r="E1122" s="4" t="s">
        <v>2374</v>
      </c>
      <c r="F1122" s="4" t="s">
        <v>199</v>
      </c>
      <c r="G1122" s="4" t="s">
        <v>2375</v>
      </c>
      <c r="H1122" s="4">
        <v>8692567.0</v>
      </c>
      <c r="I1122" s="5">
        <v>45907.0</v>
      </c>
      <c r="J1122" s="6" t="str">
        <f>IF(OR(B1122=2000, B1122=2010, B1122=2015),VLOOKUP(A1122,tabWorldPop,IF(B1122=2000,8,IF(B1122=2010,7,6)),FALSE),"")</f>
        <v/>
      </c>
      <c r="K1122" s="6" t="str">
        <f>IF(J1122="","", VLOOKUP(A1122,tabWorldPop,12,FALSE))</f>
        <v/>
      </c>
      <c r="L1122" s="6" t="str">
        <f>IF(K1122="","",VLOOKUP(A1122,tabWorldPop,13,FALSE))</f>
        <v/>
      </c>
      <c r="M1122" s="6" t="str">
        <f>IF(K1122="","",VLOOKUP(A1122,tabWorldPop,14,FALSE))</f>
        <v/>
      </c>
      <c r="N1122" s="6" t="str">
        <f>IF(K1122="","",VLOOKUP(A1122,tabWorldPop,15,FALSE))</f>
        <v/>
      </c>
    </row>
    <row r="1123">
      <c r="A1123" s="3">
        <f>VLOOKUP(Life_expectancy.csv!A1139,Base!$A$2:$B$235,2,FALSE)</f>
        <v>82</v>
      </c>
      <c r="B1123" s="4">
        <v>2000.0</v>
      </c>
      <c r="C1123" s="4">
        <f>VLOOKUP(VLOOKUP(A1123,tabWorldPop,3,FALSE),Base!$D$2:$E$8,2,FALSE)</f>
        <v>6</v>
      </c>
      <c r="D1123" s="4" t="s">
        <v>13</v>
      </c>
      <c r="E1123" s="4" t="s">
        <v>2376</v>
      </c>
      <c r="F1123" s="5">
        <v>45814.0</v>
      </c>
      <c r="G1123" s="4" t="s">
        <v>2377</v>
      </c>
      <c r="H1123" s="4">
        <v>85492.0</v>
      </c>
      <c r="I1123" s="5">
        <v>45876.0</v>
      </c>
      <c r="J1123" s="6">
        <f>IF(OR(B1123=2000, B1123=2010, B1123=2015),VLOOKUP(A1123,tabWorldPop,IF(B1123=2000,8,IF(B1123=2010,7,6)),FALSE),"")</f>
        <v>8360225</v>
      </c>
      <c r="K1123" s="6">
        <f>IF(J1123="","", VLOOKUP(A1123,tabWorldPop,12,FALSE))</f>
        <v>27750</v>
      </c>
      <c r="L1123" s="6" t="str">
        <f>IF(K1123="","",VLOOKUP(A1123,tabWorldPop,13,FALSE))</f>
        <v>417.4773</v>
      </c>
      <c r="M1123" s="6" t="str">
        <f>IF(K1123="","",VLOOKUP(A1123,tabWorldPop,14,FALSE))</f>
        <v>1.012</v>
      </c>
      <c r="N1123" s="6" t="str">
        <f>IF(K1123="","",VLOOKUP(A1123,tabWorldPop,15,FALSE))</f>
        <v>0.15</v>
      </c>
    </row>
    <row r="1124">
      <c r="A1124" s="3">
        <f>VLOOKUP(Life_expectancy.csv!A1140,Base!$A$2:$B$235,2,FALSE)</f>
        <v>89</v>
      </c>
      <c r="B1124" s="4">
        <v>2015.0</v>
      </c>
      <c r="C1124" s="4">
        <f>VLOOKUP(VLOOKUP(A1124,tabWorldPop,3,FALSE),Base!$D$2:$E$8,2,FALSE)</f>
        <v>6</v>
      </c>
      <c r="D1124" s="4" t="s">
        <v>13</v>
      </c>
      <c r="E1124" s="4">
        <v>0.0</v>
      </c>
      <c r="F1124" s="10"/>
      <c r="G1124" s="4" t="s">
        <v>2378</v>
      </c>
      <c r="H1124" s="4">
        <v>896829.0</v>
      </c>
      <c r="I1124" s="5">
        <v>45699.0</v>
      </c>
      <c r="J1124" s="6">
        <f>IF(OR(B1124=2000, B1124=2010, B1124=2015),VLOOKUP(A1124,tabWorldPop,IF(B1124=2000,8,IF(B1124=2010,7,6)),FALSE),"")</f>
        <v>9294505</v>
      </c>
      <c r="K1124" s="6">
        <f>IF(J1124="","", VLOOKUP(A1124,tabWorldPop,12,FALSE))</f>
        <v>112492</v>
      </c>
      <c r="L1124" s="6" t="str">
        <f>IF(K1124="","",VLOOKUP(A1124,tabWorldPop,13,FALSE))</f>
        <v>92.7431</v>
      </c>
      <c r="M1124" s="6" t="str">
        <f>IF(K1124="","",VLOOKUP(A1124,tabWorldPop,14,FALSE))</f>
        <v>1.015</v>
      </c>
      <c r="N1124" s="6" t="str">
        <f>IF(K1124="","",VLOOKUP(A1124,tabWorldPop,15,FALSE))</f>
        <v>0.13</v>
      </c>
    </row>
    <row r="1125">
      <c r="A1125" s="3">
        <f>VLOOKUP(Life_expectancy.csv!A1141,Base!$A$2:$B$235,2,FALSE)</f>
        <v>89</v>
      </c>
      <c r="B1125" s="4">
        <v>2014.0</v>
      </c>
      <c r="C1125" s="4">
        <f>VLOOKUP(VLOOKUP(A1125,tabWorldPop,3,FALSE),Base!$D$2:$E$8,2,FALSE)</f>
        <v>6</v>
      </c>
      <c r="D1125" s="4" t="s">
        <v>13</v>
      </c>
      <c r="E1125" s="4" t="s">
        <v>2379</v>
      </c>
      <c r="F1125" s="4" t="s">
        <v>2061</v>
      </c>
      <c r="G1125" s="4" t="s">
        <v>2380</v>
      </c>
      <c r="H1125" s="4">
        <v>889216.0</v>
      </c>
      <c r="I1125" s="5">
        <v>45758.0</v>
      </c>
      <c r="J1125" s="6" t="str">
        <f>IF(OR(B1125=2000, B1125=2010, B1125=2015),VLOOKUP(A1125,tabWorldPop,IF(B1125=2000,8,IF(B1125=2010,7,6)),FALSE),"")</f>
        <v/>
      </c>
      <c r="K1125" s="6" t="str">
        <f>IF(J1125="","", VLOOKUP(A1125,tabWorldPop,12,FALSE))</f>
        <v/>
      </c>
      <c r="L1125" s="6" t="str">
        <f>IF(K1125="","",VLOOKUP(A1125,tabWorldPop,13,FALSE))</f>
        <v/>
      </c>
      <c r="M1125" s="6" t="str">
        <f>IF(K1125="","",VLOOKUP(A1125,tabWorldPop,14,FALSE))</f>
        <v/>
      </c>
      <c r="N1125" s="6" t="str">
        <f>IF(K1125="","",VLOOKUP(A1125,tabWorldPop,15,FALSE))</f>
        <v/>
      </c>
    </row>
    <row r="1126">
      <c r="A1126" s="3">
        <f>VLOOKUP(Life_expectancy.csv!A1142,Base!$A$2:$B$235,2,FALSE)</f>
        <v>89</v>
      </c>
      <c r="B1126" s="4">
        <v>2013.0</v>
      </c>
      <c r="C1126" s="4">
        <f>VLOOKUP(VLOOKUP(A1126,tabWorldPop,3,FALSE),Base!$D$2:$E$8,2,FALSE)</f>
        <v>6</v>
      </c>
      <c r="D1126" s="4" t="s">
        <v>13</v>
      </c>
      <c r="E1126" s="4" t="s">
        <v>2381</v>
      </c>
      <c r="F1126" s="4" t="s">
        <v>2382</v>
      </c>
      <c r="G1126" s="4" t="s">
        <v>2383</v>
      </c>
      <c r="H1126" s="4">
        <v>8657785.0</v>
      </c>
      <c r="I1126" s="5">
        <v>45819.0</v>
      </c>
      <c r="J1126" s="6" t="str">
        <f>IF(OR(B1126=2000, B1126=2010, B1126=2015),VLOOKUP(A1126,tabWorldPop,IF(B1126=2000,8,IF(B1126=2010,7,6)),FALSE),"")</f>
        <v/>
      </c>
      <c r="K1126" s="6" t="str">
        <f>IF(J1126="","", VLOOKUP(A1126,tabWorldPop,12,FALSE))</f>
        <v/>
      </c>
      <c r="L1126" s="6" t="str">
        <f>IF(K1126="","",VLOOKUP(A1126,tabWorldPop,13,FALSE))</f>
        <v/>
      </c>
      <c r="M1126" s="6" t="str">
        <f>IF(K1126="","",VLOOKUP(A1126,tabWorldPop,14,FALSE))</f>
        <v/>
      </c>
      <c r="N1126" s="6" t="str">
        <f>IF(K1126="","",VLOOKUP(A1126,tabWorldPop,15,FALSE))</f>
        <v/>
      </c>
    </row>
    <row r="1127">
      <c r="A1127" s="3">
        <f>VLOOKUP(Life_expectancy.csv!A1143,Base!$A$2:$B$235,2,FALSE)</f>
        <v>89</v>
      </c>
      <c r="B1127" s="4">
        <v>2012.0</v>
      </c>
      <c r="C1127" s="4">
        <f>VLOOKUP(VLOOKUP(A1127,tabWorldPop,3,FALSE),Base!$D$2:$E$8,2,FALSE)</f>
        <v>6</v>
      </c>
      <c r="D1127" s="4" t="s">
        <v>13</v>
      </c>
      <c r="E1127" s="4" t="s">
        <v>2384</v>
      </c>
      <c r="F1127" s="4" t="s">
        <v>2385</v>
      </c>
      <c r="G1127" s="4" t="s">
        <v>2386</v>
      </c>
      <c r="H1127" s="4">
        <v>855646.0</v>
      </c>
      <c r="I1127" s="5">
        <v>45819.0</v>
      </c>
      <c r="J1127" s="6" t="str">
        <f>IF(OR(B1127=2000, B1127=2010, B1127=2015),VLOOKUP(A1127,tabWorldPop,IF(B1127=2000,8,IF(B1127=2010,7,6)),FALSE),"")</f>
        <v/>
      </c>
      <c r="K1127" s="6" t="str">
        <f>IF(J1127="","", VLOOKUP(A1127,tabWorldPop,12,FALSE))</f>
        <v/>
      </c>
      <c r="L1127" s="6" t="str">
        <f>IF(K1127="","",VLOOKUP(A1127,tabWorldPop,13,FALSE))</f>
        <v/>
      </c>
      <c r="M1127" s="6" t="str">
        <f>IF(K1127="","",VLOOKUP(A1127,tabWorldPop,14,FALSE))</f>
        <v/>
      </c>
      <c r="N1127" s="6" t="str">
        <f>IF(K1127="","",VLOOKUP(A1127,tabWorldPop,15,FALSE))</f>
        <v/>
      </c>
    </row>
    <row r="1128">
      <c r="A1128" s="3">
        <f>VLOOKUP(Life_expectancy.csv!A1144,Base!$A$2:$B$235,2,FALSE)</f>
        <v>89</v>
      </c>
      <c r="B1128" s="4">
        <v>2011.0</v>
      </c>
      <c r="C1128" s="4">
        <f>VLOOKUP(VLOOKUP(A1128,tabWorldPop,3,FALSE),Base!$D$2:$E$8,2,FALSE)</f>
        <v>6</v>
      </c>
      <c r="D1128" s="4" t="s">
        <v>13</v>
      </c>
      <c r="E1128" s="4" t="s">
        <v>2387</v>
      </c>
      <c r="F1128" s="4" t="s">
        <v>342</v>
      </c>
      <c r="G1128" s="4" t="s">
        <v>2388</v>
      </c>
      <c r="H1128" s="4">
        <v>83516.0</v>
      </c>
      <c r="I1128" s="5">
        <v>45849.0</v>
      </c>
      <c r="J1128" s="6" t="str">
        <f>IF(OR(B1128=2000, B1128=2010, B1128=2015),VLOOKUP(A1128,tabWorldPop,IF(B1128=2000,8,IF(B1128=2010,7,6)),FALSE),"")</f>
        <v/>
      </c>
      <c r="K1128" s="6" t="str">
        <f>IF(J1128="","", VLOOKUP(A1128,tabWorldPop,12,FALSE))</f>
        <v/>
      </c>
      <c r="L1128" s="6" t="str">
        <f>IF(K1128="","",VLOOKUP(A1128,tabWorldPop,13,FALSE))</f>
        <v/>
      </c>
      <c r="M1128" s="6" t="str">
        <f>IF(K1128="","",VLOOKUP(A1128,tabWorldPop,14,FALSE))</f>
        <v/>
      </c>
      <c r="N1128" s="6" t="str">
        <f>IF(K1128="","",VLOOKUP(A1128,tabWorldPop,15,FALSE))</f>
        <v/>
      </c>
    </row>
    <row r="1129">
      <c r="A1129" s="3">
        <f>VLOOKUP(Life_expectancy.csv!A1145,Base!$A$2:$B$235,2,FALSE)</f>
        <v>89</v>
      </c>
      <c r="B1129" s="4">
        <v>2010.0</v>
      </c>
      <c r="C1129" s="4">
        <f>VLOOKUP(VLOOKUP(A1129,tabWorldPop,3,FALSE),Base!$D$2:$E$8,2,FALSE)</f>
        <v>6</v>
      </c>
      <c r="D1129" s="4" t="s">
        <v>13</v>
      </c>
      <c r="E1129" s="4" t="s">
        <v>2389</v>
      </c>
      <c r="F1129" s="4" t="s">
        <v>339</v>
      </c>
      <c r="G1129" s="4" t="s">
        <v>2390</v>
      </c>
      <c r="H1129" s="4">
        <v>8194778.0</v>
      </c>
      <c r="I1129" s="5">
        <v>45788.0</v>
      </c>
      <c r="J1129" s="6">
        <f>IF(OR(B1129=2000, B1129=2010, B1129=2015),VLOOKUP(A1129,tabWorldPop,IF(B1129=2000,8,IF(B1129=2010,7,6)),FALSE),"")</f>
        <v>8450933</v>
      </c>
      <c r="K1129" s="6">
        <f>IF(J1129="","", VLOOKUP(A1129,tabWorldPop,12,FALSE))</f>
        <v>112492</v>
      </c>
      <c r="L1129" s="6" t="str">
        <f>IF(K1129="","",VLOOKUP(A1129,tabWorldPop,13,FALSE))</f>
        <v>92.7431</v>
      </c>
      <c r="M1129" s="6" t="str">
        <f>IF(K1129="","",VLOOKUP(A1129,tabWorldPop,14,FALSE))</f>
        <v>1.015</v>
      </c>
      <c r="N1129" s="6" t="str">
        <f>IF(K1129="","",VLOOKUP(A1129,tabWorldPop,15,FALSE))</f>
        <v>0.13</v>
      </c>
    </row>
    <row r="1130">
      <c r="A1130" s="3">
        <f>VLOOKUP(Life_expectancy.csv!A1146,Base!$A$2:$B$235,2,FALSE)</f>
        <v>89</v>
      </c>
      <c r="B1130" s="4">
        <v>2009.0</v>
      </c>
      <c r="C1130" s="4">
        <f>VLOOKUP(VLOOKUP(A1130,tabWorldPop,3,FALSE),Base!$D$2:$E$8,2,FALSE)</f>
        <v>6</v>
      </c>
      <c r="D1130" s="4" t="s">
        <v>13</v>
      </c>
      <c r="E1130" s="4" t="s">
        <v>2391</v>
      </c>
      <c r="F1130" s="4" t="s">
        <v>1609</v>
      </c>
      <c r="G1130" s="4" t="s">
        <v>2392</v>
      </c>
      <c r="H1130" s="4">
        <v>83521.0</v>
      </c>
      <c r="I1130" s="5">
        <v>45727.0</v>
      </c>
      <c r="J1130" s="6" t="str">
        <f>IF(OR(B1130=2000, B1130=2010, B1130=2015),VLOOKUP(A1130,tabWorldPop,IF(B1130=2000,8,IF(B1130=2010,7,6)),FALSE),"")</f>
        <v/>
      </c>
      <c r="K1130" s="6" t="str">
        <f>IF(J1130="","", VLOOKUP(A1130,tabWorldPop,12,FALSE))</f>
        <v/>
      </c>
      <c r="L1130" s="6" t="str">
        <f>IF(K1130="","",VLOOKUP(A1130,tabWorldPop,13,FALSE))</f>
        <v/>
      </c>
      <c r="M1130" s="6" t="str">
        <f>IF(K1130="","",VLOOKUP(A1130,tabWorldPop,14,FALSE))</f>
        <v/>
      </c>
      <c r="N1130" s="6" t="str">
        <f>IF(K1130="","",VLOOKUP(A1130,tabWorldPop,15,FALSE))</f>
        <v/>
      </c>
    </row>
    <row r="1131">
      <c r="A1131" s="3">
        <f>VLOOKUP(Life_expectancy.csv!A1147,Base!$A$2:$B$235,2,FALSE)</f>
        <v>89</v>
      </c>
      <c r="B1131" s="4">
        <v>2008.0</v>
      </c>
      <c r="C1131" s="4">
        <f>VLOOKUP(VLOOKUP(A1131,tabWorldPop,3,FALSE),Base!$D$2:$E$8,2,FALSE)</f>
        <v>6</v>
      </c>
      <c r="D1131" s="4" t="s">
        <v>13</v>
      </c>
      <c r="E1131" s="4" t="s">
        <v>2393</v>
      </c>
      <c r="F1131" s="5">
        <v>45755.0</v>
      </c>
      <c r="G1131" s="4" t="s">
        <v>2394</v>
      </c>
      <c r="H1131" s="4">
        <v>7872658.0</v>
      </c>
      <c r="I1131" s="5">
        <v>45668.0</v>
      </c>
      <c r="J1131" s="6" t="str">
        <f>IF(OR(B1131=2000, B1131=2010, B1131=2015),VLOOKUP(A1131,tabWorldPop,IF(B1131=2000,8,IF(B1131=2010,7,6)),FALSE),"")</f>
        <v/>
      </c>
      <c r="K1131" s="6" t="str">
        <f>IF(J1131="","", VLOOKUP(A1131,tabWorldPop,12,FALSE))</f>
        <v/>
      </c>
      <c r="L1131" s="6" t="str">
        <f>IF(K1131="","",VLOOKUP(A1131,tabWorldPop,13,FALSE))</f>
        <v/>
      </c>
      <c r="M1131" s="6" t="str">
        <f>IF(K1131="","",VLOOKUP(A1131,tabWorldPop,14,FALSE))</f>
        <v/>
      </c>
      <c r="N1131" s="6" t="str">
        <f>IF(K1131="","",VLOOKUP(A1131,tabWorldPop,15,FALSE))</f>
        <v/>
      </c>
    </row>
    <row r="1132">
      <c r="A1132" s="3">
        <f>VLOOKUP(Life_expectancy.csv!A1148,Base!$A$2:$B$235,2,FALSE)</f>
        <v>89</v>
      </c>
      <c r="B1132" s="4">
        <v>2007.0</v>
      </c>
      <c r="C1132" s="4">
        <f>VLOOKUP(VLOOKUP(A1132,tabWorldPop,3,FALSE),Base!$D$2:$E$8,2,FALSE)</f>
        <v>6</v>
      </c>
      <c r="D1132" s="4" t="s">
        <v>13</v>
      </c>
      <c r="E1132" s="4" t="s">
        <v>2395</v>
      </c>
      <c r="F1132" s="4" t="s">
        <v>2396</v>
      </c>
      <c r="G1132" s="4" t="s">
        <v>2397</v>
      </c>
      <c r="H1132" s="4">
        <v>777972.0</v>
      </c>
      <c r="I1132" s="5">
        <v>45910.0</v>
      </c>
      <c r="J1132" s="6" t="str">
        <f>IF(OR(B1132=2000, B1132=2010, B1132=2015),VLOOKUP(A1132,tabWorldPop,IF(B1132=2000,8,IF(B1132=2010,7,6)),FALSE),"")</f>
        <v/>
      </c>
      <c r="K1132" s="6" t="str">
        <f>IF(J1132="","", VLOOKUP(A1132,tabWorldPop,12,FALSE))</f>
        <v/>
      </c>
      <c r="L1132" s="6" t="str">
        <f>IF(K1132="","",VLOOKUP(A1132,tabWorldPop,13,FALSE))</f>
        <v/>
      </c>
      <c r="M1132" s="6" t="str">
        <f>IF(K1132="","",VLOOKUP(A1132,tabWorldPop,14,FALSE))</f>
        <v/>
      </c>
      <c r="N1132" s="6" t="str">
        <f>IF(K1132="","",VLOOKUP(A1132,tabWorldPop,15,FALSE))</f>
        <v/>
      </c>
    </row>
    <row r="1133">
      <c r="A1133" s="3">
        <f>VLOOKUP(Life_expectancy.csv!A1149,Base!$A$2:$B$235,2,FALSE)</f>
        <v>89</v>
      </c>
      <c r="B1133" s="4">
        <v>2006.0</v>
      </c>
      <c r="C1133" s="4">
        <f>VLOOKUP(VLOOKUP(A1133,tabWorldPop,3,FALSE),Base!$D$2:$E$8,2,FALSE)</f>
        <v>6</v>
      </c>
      <c r="D1133" s="4" t="s">
        <v>13</v>
      </c>
      <c r="E1133" s="4" t="s">
        <v>2398</v>
      </c>
      <c r="F1133" s="4" t="s">
        <v>245</v>
      </c>
      <c r="G1133" s="4" t="s">
        <v>2399</v>
      </c>
      <c r="H1133" s="4">
        <v>754146.0</v>
      </c>
      <c r="I1133" s="5">
        <v>45879.0</v>
      </c>
      <c r="J1133" s="6" t="str">
        <f>IF(OR(B1133=2000, B1133=2010, B1133=2015),VLOOKUP(A1133,tabWorldPop,IF(B1133=2000,8,IF(B1133=2010,7,6)),FALSE),"")</f>
        <v/>
      </c>
      <c r="K1133" s="6" t="str">
        <f>IF(J1133="","", VLOOKUP(A1133,tabWorldPop,12,FALSE))</f>
        <v/>
      </c>
      <c r="L1133" s="6" t="str">
        <f>IF(K1133="","",VLOOKUP(A1133,tabWorldPop,13,FALSE))</f>
        <v/>
      </c>
      <c r="M1133" s="6" t="str">
        <f>IF(K1133="","",VLOOKUP(A1133,tabWorldPop,14,FALSE))</f>
        <v/>
      </c>
      <c r="N1133" s="6" t="str">
        <f>IF(K1133="","",VLOOKUP(A1133,tabWorldPop,15,FALSE))</f>
        <v/>
      </c>
    </row>
    <row r="1134">
      <c r="A1134" s="3">
        <f>VLOOKUP(Life_expectancy.csv!A1150,Base!$A$2:$B$235,2,FALSE)</f>
        <v>89</v>
      </c>
      <c r="B1134" s="4">
        <v>2005.0</v>
      </c>
      <c r="C1134" s="4">
        <f>VLOOKUP(VLOOKUP(A1134,tabWorldPop,3,FALSE),Base!$D$2:$E$8,2,FALSE)</f>
        <v>6</v>
      </c>
      <c r="D1134" s="4" t="s">
        <v>13</v>
      </c>
      <c r="E1134" s="4" t="s">
        <v>2400</v>
      </c>
      <c r="F1134" s="4" t="s">
        <v>1945</v>
      </c>
      <c r="G1134" s="4" t="s">
        <v>2401</v>
      </c>
      <c r="H1134" s="4">
        <v>737343.0</v>
      </c>
      <c r="I1134" s="5">
        <v>45818.0</v>
      </c>
      <c r="J1134" s="6" t="str">
        <f>IF(OR(B1134=2000, B1134=2010, B1134=2015),VLOOKUP(A1134,tabWorldPop,IF(B1134=2000,8,IF(B1134=2010,7,6)),FALSE),"")</f>
        <v/>
      </c>
      <c r="K1134" s="6" t="str">
        <f>IF(J1134="","", VLOOKUP(A1134,tabWorldPop,12,FALSE))</f>
        <v/>
      </c>
      <c r="L1134" s="6" t="str">
        <f>IF(K1134="","",VLOOKUP(A1134,tabWorldPop,13,FALSE))</f>
        <v/>
      </c>
      <c r="M1134" s="6" t="str">
        <f>IF(K1134="","",VLOOKUP(A1134,tabWorldPop,14,FALSE))</f>
        <v/>
      </c>
      <c r="N1134" s="6" t="str">
        <f>IF(K1134="","",VLOOKUP(A1134,tabWorldPop,15,FALSE))</f>
        <v/>
      </c>
    </row>
    <row r="1135">
      <c r="A1135" s="3">
        <f>VLOOKUP(Life_expectancy.csv!A1151,Base!$A$2:$B$235,2,FALSE)</f>
        <v>89</v>
      </c>
      <c r="B1135" s="4">
        <v>2004.0</v>
      </c>
      <c r="C1135" s="4">
        <f>VLOOKUP(VLOOKUP(A1135,tabWorldPop,3,FALSE),Base!$D$2:$E$8,2,FALSE)</f>
        <v>6</v>
      </c>
      <c r="D1135" s="4" t="s">
        <v>13</v>
      </c>
      <c r="E1135" s="4" t="s">
        <v>2402</v>
      </c>
      <c r="F1135" s="4" t="s">
        <v>2396</v>
      </c>
      <c r="G1135" s="4" t="s">
        <v>2403</v>
      </c>
      <c r="H1135" s="4">
        <v>724153.0</v>
      </c>
      <c r="I1135" s="5">
        <v>45757.0</v>
      </c>
      <c r="J1135" s="6" t="str">
        <f>IF(OR(B1135=2000, B1135=2010, B1135=2015),VLOOKUP(A1135,tabWorldPop,IF(B1135=2000,8,IF(B1135=2010,7,6)),FALSE),"")</f>
        <v/>
      </c>
      <c r="K1135" s="6" t="str">
        <f>IF(J1135="","", VLOOKUP(A1135,tabWorldPop,12,FALSE))</f>
        <v/>
      </c>
      <c r="L1135" s="6" t="str">
        <f>IF(K1135="","",VLOOKUP(A1135,tabWorldPop,13,FALSE))</f>
        <v/>
      </c>
      <c r="M1135" s="6" t="str">
        <f>IF(K1135="","",VLOOKUP(A1135,tabWorldPop,14,FALSE))</f>
        <v/>
      </c>
      <c r="N1135" s="6" t="str">
        <f>IF(K1135="","",VLOOKUP(A1135,tabWorldPop,15,FALSE))</f>
        <v/>
      </c>
    </row>
    <row r="1136">
      <c r="A1136" s="3">
        <f>VLOOKUP(Life_expectancy.csv!A1152,Base!$A$2:$B$235,2,FALSE)</f>
        <v>89</v>
      </c>
      <c r="B1136" s="4">
        <v>2003.0</v>
      </c>
      <c r="C1136" s="4">
        <f>VLOOKUP(VLOOKUP(A1136,tabWorldPop,3,FALSE),Base!$D$2:$E$8,2,FALSE)</f>
        <v>6</v>
      </c>
      <c r="D1136" s="4" t="s">
        <v>13</v>
      </c>
      <c r="E1136" s="4" t="s">
        <v>2404</v>
      </c>
      <c r="F1136" s="4" t="s">
        <v>644</v>
      </c>
      <c r="G1136" s="4" t="s">
        <v>2405</v>
      </c>
      <c r="H1136" s="4">
        <v>733821.0</v>
      </c>
      <c r="I1136" s="5">
        <v>45726.0</v>
      </c>
      <c r="J1136" s="6" t="str">
        <f>IF(OR(B1136=2000, B1136=2010, B1136=2015),VLOOKUP(A1136,tabWorldPop,IF(B1136=2000,8,IF(B1136=2010,7,6)),FALSE),"")</f>
        <v/>
      </c>
      <c r="K1136" s="6" t="str">
        <f>IF(J1136="","", VLOOKUP(A1136,tabWorldPop,12,FALSE))</f>
        <v/>
      </c>
      <c r="L1136" s="6" t="str">
        <f>IF(K1136="","",VLOOKUP(A1136,tabWorldPop,13,FALSE))</f>
        <v/>
      </c>
      <c r="M1136" s="6" t="str">
        <f>IF(K1136="","",VLOOKUP(A1136,tabWorldPop,14,FALSE))</f>
        <v/>
      </c>
      <c r="N1136" s="6" t="str">
        <f>IF(K1136="","",VLOOKUP(A1136,tabWorldPop,15,FALSE))</f>
        <v/>
      </c>
    </row>
    <row r="1137">
      <c r="A1137" s="3">
        <f>VLOOKUP(Life_expectancy.csv!A1153,Base!$A$2:$B$235,2,FALSE)</f>
        <v>89</v>
      </c>
      <c r="B1137" s="4">
        <v>2002.0</v>
      </c>
      <c r="C1137" s="4">
        <f>VLOOKUP(VLOOKUP(A1137,tabWorldPop,3,FALSE),Base!$D$2:$E$8,2,FALSE)</f>
        <v>6</v>
      </c>
      <c r="D1137" s="4" t="s">
        <v>13</v>
      </c>
      <c r="E1137" s="4" t="s">
        <v>2406</v>
      </c>
      <c r="F1137" s="4" t="s">
        <v>2407</v>
      </c>
      <c r="G1137" s="4" t="s">
        <v>2408</v>
      </c>
      <c r="H1137" s="4">
        <v>6863157.0</v>
      </c>
      <c r="I1137" s="5">
        <v>45667.0</v>
      </c>
      <c r="J1137" s="6" t="str">
        <f>IF(OR(B1137=2000, B1137=2010, B1137=2015),VLOOKUP(A1137,tabWorldPop,IF(B1137=2000,8,IF(B1137=2010,7,6)),FALSE),"")</f>
        <v/>
      </c>
      <c r="K1137" s="6" t="str">
        <f>IF(J1137="","", VLOOKUP(A1137,tabWorldPop,12,FALSE))</f>
        <v/>
      </c>
      <c r="L1137" s="6" t="str">
        <f>IF(K1137="","",VLOOKUP(A1137,tabWorldPop,13,FALSE))</f>
        <v/>
      </c>
      <c r="M1137" s="6" t="str">
        <f>IF(K1137="","",VLOOKUP(A1137,tabWorldPop,14,FALSE))</f>
        <v/>
      </c>
      <c r="N1137" s="6" t="str">
        <f>IF(K1137="","",VLOOKUP(A1137,tabWorldPop,15,FALSE))</f>
        <v/>
      </c>
    </row>
    <row r="1138">
      <c r="A1138" s="3">
        <f>VLOOKUP(Life_expectancy.csv!A1154,Base!$A$2:$B$235,2,FALSE)</f>
        <v>89</v>
      </c>
      <c r="B1138" s="4">
        <v>2001.0</v>
      </c>
      <c r="C1138" s="4">
        <f>VLOOKUP(VLOOKUP(A1138,tabWorldPop,3,FALSE),Base!$D$2:$E$8,2,FALSE)</f>
        <v>6</v>
      </c>
      <c r="D1138" s="4" t="s">
        <v>13</v>
      </c>
      <c r="E1138" s="4" t="s">
        <v>2409</v>
      </c>
      <c r="F1138" s="4" t="s">
        <v>903</v>
      </c>
      <c r="G1138" s="4" t="s">
        <v>2410</v>
      </c>
      <c r="H1138" s="4">
        <v>669361.0</v>
      </c>
      <c r="I1138" s="5">
        <v>45909.0</v>
      </c>
      <c r="J1138" s="6" t="str">
        <f>IF(OR(B1138=2000, B1138=2010, B1138=2015),VLOOKUP(A1138,tabWorldPop,IF(B1138=2000,8,IF(B1138=2010,7,6)),FALSE),"")</f>
        <v/>
      </c>
      <c r="K1138" s="6" t="str">
        <f>IF(J1138="","", VLOOKUP(A1138,tabWorldPop,12,FALSE))</f>
        <v/>
      </c>
      <c r="L1138" s="6" t="str">
        <f>IF(K1138="","",VLOOKUP(A1138,tabWorldPop,13,FALSE))</f>
        <v/>
      </c>
      <c r="M1138" s="6" t="str">
        <f>IF(K1138="","",VLOOKUP(A1138,tabWorldPop,14,FALSE))</f>
        <v/>
      </c>
      <c r="N1138" s="6" t="str">
        <f>IF(K1138="","",VLOOKUP(A1138,tabWorldPop,15,FALSE))</f>
        <v/>
      </c>
    </row>
    <row r="1139">
      <c r="A1139" s="3">
        <f>VLOOKUP(Life_expectancy.csv!A1155,Base!$A$2:$B$235,2,FALSE)</f>
        <v>89</v>
      </c>
      <c r="B1139" s="4">
        <v>2000.0</v>
      </c>
      <c r="C1139" s="4">
        <f>VLOOKUP(VLOOKUP(A1139,tabWorldPop,3,FALSE),Base!$D$2:$E$8,2,FALSE)</f>
        <v>6</v>
      </c>
      <c r="D1139" s="4" t="s">
        <v>13</v>
      </c>
      <c r="E1139" s="4" t="s">
        <v>2411</v>
      </c>
      <c r="F1139" s="4" t="s">
        <v>951</v>
      </c>
      <c r="G1139" s="4" t="s">
        <v>2412</v>
      </c>
      <c r="H1139" s="4">
        <v>6524283.0</v>
      </c>
      <c r="I1139" s="5">
        <v>45878.0</v>
      </c>
      <c r="J1139" s="6">
        <f>IF(OR(B1139=2000, B1139=2010, B1139=2015),VLOOKUP(A1139,tabWorldPop,IF(B1139=2000,8,IF(B1139=2010,7,6)),FALSE),"")</f>
        <v>6656725</v>
      </c>
      <c r="K1139" s="6">
        <f>IF(J1139="","", VLOOKUP(A1139,tabWorldPop,12,FALSE))</f>
        <v>112492</v>
      </c>
      <c r="L1139" s="6" t="str">
        <f>IF(K1139="","",VLOOKUP(A1139,tabWorldPop,13,FALSE))</f>
        <v>92.7431</v>
      </c>
      <c r="M1139" s="6" t="str">
        <f>IF(K1139="","",VLOOKUP(A1139,tabWorldPop,14,FALSE))</f>
        <v>1.015</v>
      </c>
      <c r="N1139" s="6" t="str">
        <f>IF(K1139="","",VLOOKUP(A1139,tabWorldPop,15,FALSE))</f>
        <v>0.13</v>
      </c>
    </row>
    <row r="1140">
      <c r="A1140" s="3">
        <f>VLOOKUP(Life_expectancy.csv!A1156,Base!$A$2:$B$235,2,FALSE)</f>
        <v>94</v>
      </c>
      <c r="B1140" s="4">
        <v>2015.0</v>
      </c>
      <c r="C1140" s="4">
        <f>VLOOKUP(VLOOKUP(A1140,tabWorldPop,3,FALSE),Base!$D$2:$E$8,2,FALSE)</f>
        <v>2</v>
      </c>
      <c r="D1140" s="4" t="s">
        <v>314</v>
      </c>
      <c r="E1140" s="4">
        <v>0.0</v>
      </c>
      <c r="F1140" s="10"/>
      <c r="G1140" s="4" t="s">
        <v>2413</v>
      </c>
      <c r="H1140" s="4">
        <v>984328.0</v>
      </c>
      <c r="I1140" s="5">
        <v>45823.0</v>
      </c>
      <c r="J1140" s="6">
        <f>IF(OR(B1140=2000, B1140=2010, B1140=2015),VLOOKUP(A1140,tabWorldPop,IF(B1140=2000,8,IF(B1140=2010,7,6)),FALSE),"")</f>
        <v>9844246</v>
      </c>
      <c r="K1140" s="6">
        <f>IF(J1140="","", VLOOKUP(A1140,tabWorldPop,12,FALSE))</f>
        <v>93028</v>
      </c>
      <c r="L1140" s="6" t="str">
        <f>IF(K1140="","",VLOOKUP(A1140,tabWorldPop,13,FALSE))</f>
        <v>107.1431</v>
      </c>
      <c r="M1140" s="7">
        <f>IF(K1140="","",VLOOKUP(A1140,tabWorldPop,14,FALSE))</f>
        <v>-597169</v>
      </c>
      <c r="N1140" s="6" t="str">
        <f>IF(K1140="","",VLOOKUP(A1140,tabWorldPop,15,FALSE))</f>
        <v>0.12</v>
      </c>
    </row>
    <row r="1141">
      <c r="A1141" s="3">
        <f>VLOOKUP(Life_expectancy.csv!A1157,Base!$A$2:$B$235,2,FALSE)</f>
        <v>94</v>
      </c>
      <c r="B1141" s="4">
        <v>2014.0</v>
      </c>
      <c r="C1141" s="4">
        <f>VLOOKUP(VLOOKUP(A1141,tabWorldPop,3,FALSE),Base!$D$2:$E$8,2,FALSE)</f>
        <v>2</v>
      </c>
      <c r="D1141" s="4" t="s">
        <v>314</v>
      </c>
      <c r="E1141" s="4" t="s">
        <v>2414</v>
      </c>
      <c r="F1141" s="5">
        <v>45754.0</v>
      </c>
      <c r="G1141" s="4" t="s">
        <v>2415</v>
      </c>
      <c r="H1141" s="4">
        <v>9866468.0</v>
      </c>
      <c r="I1141" s="5">
        <v>45884.0</v>
      </c>
      <c r="J1141" s="6" t="str">
        <f>IF(OR(B1141=2000, B1141=2010, B1141=2015),VLOOKUP(A1141,tabWorldPop,IF(B1141=2000,8,IF(B1141=2010,7,6)),FALSE),"")</f>
        <v/>
      </c>
      <c r="K1141" s="6" t="str">
        <f>IF(J1141="","", VLOOKUP(A1141,tabWorldPop,12,FALSE))</f>
        <v/>
      </c>
      <c r="L1141" s="6" t="str">
        <f>IF(K1141="","",VLOOKUP(A1141,tabWorldPop,13,FALSE))</f>
        <v/>
      </c>
      <c r="M1141" s="6" t="str">
        <f>IF(K1141="","",VLOOKUP(A1141,tabWorldPop,14,FALSE))</f>
        <v/>
      </c>
      <c r="N1141" s="6" t="str">
        <f>IF(K1141="","",VLOOKUP(A1141,tabWorldPop,15,FALSE))</f>
        <v/>
      </c>
    </row>
    <row r="1142">
      <c r="A1142" s="3">
        <f>VLOOKUP(Life_expectancy.csv!A1158,Base!$A$2:$B$235,2,FALSE)</f>
        <v>94</v>
      </c>
      <c r="B1142" s="4">
        <v>2013.0</v>
      </c>
      <c r="C1142" s="4">
        <f>VLOOKUP(VLOOKUP(A1142,tabWorldPop,3,FALSE),Base!$D$2:$E$8,2,FALSE)</f>
        <v>2</v>
      </c>
      <c r="D1142" s="4" t="s">
        <v>314</v>
      </c>
      <c r="E1142" s="4" t="s">
        <v>2416</v>
      </c>
      <c r="F1142" s="4" t="s">
        <v>1239</v>
      </c>
      <c r="G1142" s="4" t="s">
        <v>2417</v>
      </c>
      <c r="H1142" s="4">
        <v>989382.0</v>
      </c>
      <c r="I1142" s="5">
        <v>45762.0</v>
      </c>
      <c r="J1142" s="6" t="str">
        <f>IF(OR(B1142=2000, B1142=2010, B1142=2015),VLOOKUP(A1142,tabWorldPop,IF(B1142=2000,8,IF(B1142=2010,7,6)),FALSE),"")</f>
        <v/>
      </c>
      <c r="K1142" s="6" t="str">
        <f>IF(J1142="","", VLOOKUP(A1142,tabWorldPop,12,FALSE))</f>
        <v/>
      </c>
      <c r="L1142" s="6" t="str">
        <f>IF(K1142="","",VLOOKUP(A1142,tabWorldPop,13,FALSE))</f>
        <v/>
      </c>
      <c r="M1142" s="6" t="str">
        <f>IF(K1142="","",VLOOKUP(A1142,tabWorldPop,14,FALSE))</f>
        <v/>
      </c>
      <c r="N1142" s="6" t="str">
        <f>IF(K1142="","",VLOOKUP(A1142,tabWorldPop,15,FALSE))</f>
        <v/>
      </c>
    </row>
    <row r="1143">
      <c r="A1143" s="3">
        <f>VLOOKUP(Life_expectancy.csv!A1159,Base!$A$2:$B$235,2,FALSE)</f>
        <v>94</v>
      </c>
      <c r="B1143" s="4">
        <v>2012.0</v>
      </c>
      <c r="C1143" s="4">
        <f>VLOOKUP(VLOOKUP(A1143,tabWorldPop,3,FALSE),Base!$D$2:$E$8,2,FALSE)</f>
        <v>2</v>
      </c>
      <c r="D1143" s="4" t="s">
        <v>314</v>
      </c>
      <c r="E1143" s="4" t="s">
        <v>2418</v>
      </c>
      <c r="F1143" s="4" t="s">
        <v>434</v>
      </c>
      <c r="G1143" s="4" t="s">
        <v>2419</v>
      </c>
      <c r="H1143" s="4">
        <v>992362.0</v>
      </c>
      <c r="I1143" s="5">
        <v>45762.0</v>
      </c>
      <c r="J1143" s="6" t="str">
        <f>IF(OR(B1143=2000, B1143=2010, B1143=2015),VLOOKUP(A1143,tabWorldPop,IF(B1143=2000,8,IF(B1143=2010,7,6)),FALSE),"")</f>
        <v/>
      </c>
      <c r="K1143" s="6" t="str">
        <f>IF(J1143="","", VLOOKUP(A1143,tabWorldPop,12,FALSE))</f>
        <v/>
      </c>
      <c r="L1143" s="6" t="str">
        <f>IF(K1143="","",VLOOKUP(A1143,tabWorldPop,13,FALSE))</f>
        <v/>
      </c>
      <c r="M1143" s="6" t="str">
        <f>IF(K1143="","",VLOOKUP(A1143,tabWorldPop,14,FALSE))</f>
        <v/>
      </c>
      <c r="N1143" s="6" t="str">
        <f>IF(K1143="","",VLOOKUP(A1143,tabWorldPop,15,FALSE))</f>
        <v/>
      </c>
    </row>
    <row r="1144">
      <c r="A1144" s="3">
        <f>VLOOKUP(Life_expectancy.csv!A1160,Base!$A$2:$B$235,2,FALSE)</f>
        <v>94</v>
      </c>
      <c r="B1144" s="4">
        <v>2011.0</v>
      </c>
      <c r="C1144" s="4">
        <f>VLOOKUP(VLOOKUP(A1144,tabWorldPop,3,FALSE),Base!$D$2:$E$8,2,FALSE)</f>
        <v>2</v>
      </c>
      <c r="D1144" s="4" t="s">
        <v>314</v>
      </c>
      <c r="E1144" s="4" t="s">
        <v>2420</v>
      </c>
      <c r="F1144" s="4" t="s">
        <v>2421</v>
      </c>
      <c r="G1144" s="4" t="s">
        <v>2422</v>
      </c>
      <c r="H1144" s="4">
        <v>9971727.0</v>
      </c>
      <c r="I1144" s="5">
        <v>45762.0</v>
      </c>
      <c r="J1144" s="6" t="str">
        <f>IF(OR(B1144=2000, B1144=2010, B1144=2015),VLOOKUP(A1144,tabWorldPop,IF(B1144=2000,8,IF(B1144=2010,7,6)),FALSE),"")</f>
        <v/>
      </c>
      <c r="K1144" s="6" t="str">
        <f>IF(J1144="","", VLOOKUP(A1144,tabWorldPop,12,FALSE))</f>
        <v/>
      </c>
      <c r="L1144" s="6" t="str">
        <f>IF(K1144="","",VLOOKUP(A1144,tabWorldPop,13,FALSE))</f>
        <v/>
      </c>
      <c r="M1144" s="6" t="str">
        <f>IF(K1144="","",VLOOKUP(A1144,tabWorldPop,14,FALSE))</f>
        <v/>
      </c>
      <c r="N1144" s="6" t="str">
        <f>IF(K1144="","",VLOOKUP(A1144,tabWorldPop,15,FALSE))</f>
        <v/>
      </c>
    </row>
    <row r="1145">
      <c r="A1145" s="3">
        <f>VLOOKUP(Life_expectancy.csv!A1161,Base!$A$2:$B$235,2,FALSE)</f>
        <v>94</v>
      </c>
      <c r="B1145" s="4">
        <v>2010.0</v>
      </c>
      <c r="C1145" s="4">
        <f>VLOOKUP(VLOOKUP(A1145,tabWorldPop,3,FALSE),Base!$D$2:$E$8,2,FALSE)</f>
        <v>2</v>
      </c>
      <c r="D1145" s="4" t="s">
        <v>314</v>
      </c>
      <c r="E1145" s="4" t="s">
        <v>2423</v>
      </c>
      <c r="F1145" s="4" t="s">
        <v>1544</v>
      </c>
      <c r="G1145" s="4" t="s">
        <v>2424</v>
      </c>
      <c r="H1145" s="4">
        <v>123.0</v>
      </c>
      <c r="I1145" s="5">
        <v>45731.0</v>
      </c>
      <c r="J1145" s="6">
        <f>IF(OR(B1145=2000, B1145=2010, B1145=2015),VLOOKUP(A1145,tabWorldPop,IF(B1145=2000,8,IF(B1145=2010,7,6)),FALSE),"")</f>
        <v>9986825</v>
      </c>
      <c r="K1145" s="6">
        <f>IF(J1145="","", VLOOKUP(A1145,tabWorldPop,12,FALSE))</f>
        <v>93028</v>
      </c>
      <c r="L1145" s="6" t="str">
        <f>IF(K1145="","",VLOOKUP(A1145,tabWorldPop,13,FALSE))</f>
        <v>107.1431</v>
      </c>
      <c r="M1145" s="7">
        <f>IF(K1145="","",VLOOKUP(A1145,tabWorldPop,14,FALSE))</f>
        <v>-597169</v>
      </c>
      <c r="N1145" s="6" t="str">
        <f>IF(K1145="","",VLOOKUP(A1145,tabWorldPop,15,FALSE))</f>
        <v>0.12</v>
      </c>
    </row>
    <row r="1146">
      <c r="A1146" s="3">
        <f>VLOOKUP(Life_expectancy.csv!A1162,Base!$A$2:$B$235,2,FALSE)</f>
        <v>94</v>
      </c>
      <c r="B1146" s="4">
        <v>2009.0</v>
      </c>
      <c r="C1146" s="4">
        <f>VLOOKUP(VLOOKUP(A1146,tabWorldPop,3,FALSE),Base!$D$2:$E$8,2,FALSE)</f>
        <v>2</v>
      </c>
      <c r="D1146" s="4" t="s">
        <v>314</v>
      </c>
      <c r="E1146" s="4" t="s">
        <v>2425</v>
      </c>
      <c r="F1146" s="4" t="s">
        <v>1543</v>
      </c>
      <c r="G1146" s="4" t="s">
        <v>2426</v>
      </c>
      <c r="H1146" s="4">
        <v>12265.0</v>
      </c>
      <c r="I1146" s="5">
        <v>45731.0</v>
      </c>
      <c r="J1146" s="6" t="str">
        <f>IF(OR(B1146=2000, B1146=2010, B1146=2015),VLOOKUP(A1146,tabWorldPop,IF(B1146=2000,8,IF(B1146=2010,7,6)),FALSE),"")</f>
        <v/>
      </c>
      <c r="K1146" s="6" t="str">
        <f>IF(J1146="","", VLOOKUP(A1146,tabWorldPop,12,FALSE))</f>
        <v/>
      </c>
      <c r="L1146" s="6" t="str">
        <f>IF(K1146="","",VLOOKUP(A1146,tabWorldPop,13,FALSE))</f>
        <v/>
      </c>
      <c r="M1146" s="6" t="str">
        <f>IF(K1146="","",VLOOKUP(A1146,tabWorldPop,14,FALSE))</f>
        <v/>
      </c>
      <c r="N1146" s="6" t="str">
        <f>IF(K1146="","",VLOOKUP(A1146,tabWorldPop,15,FALSE))</f>
        <v/>
      </c>
    </row>
    <row r="1147">
      <c r="A1147" s="3">
        <f>VLOOKUP(Life_expectancy.csv!A1163,Base!$A$2:$B$235,2,FALSE)</f>
        <v>94</v>
      </c>
      <c r="B1147" s="4">
        <v>2008.0</v>
      </c>
      <c r="C1147" s="4">
        <f>VLOOKUP(VLOOKUP(A1147,tabWorldPop,3,FALSE),Base!$D$2:$E$8,2,FALSE)</f>
        <v>2</v>
      </c>
      <c r="D1147" s="4" t="s">
        <v>314</v>
      </c>
      <c r="E1147" s="4" t="s">
        <v>2427</v>
      </c>
      <c r="F1147" s="4" t="s">
        <v>2428</v>
      </c>
      <c r="G1147" s="4" t="s">
        <v>2429</v>
      </c>
      <c r="H1147" s="4">
        <v>138188.0</v>
      </c>
      <c r="I1147" s="5">
        <v>45731.0</v>
      </c>
      <c r="J1147" s="6" t="str">
        <f>IF(OR(B1147=2000, B1147=2010, B1147=2015),VLOOKUP(A1147,tabWorldPop,IF(B1147=2000,8,IF(B1147=2010,7,6)),FALSE),"")</f>
        <v/>
      </c>
      <c r="K1147" s="6" t="str">
        <f>IF(J1147="","", VLOOKUP(A1147,tabWorldPop,12,FALSE))</f>
        <v/>
      </c>
      <c r="L1147" s="6" t="str">
        <f>IF(K1147="","",VLOOKUP(A1147,tabWorldPop,13,FALSE))</f>
        <v/>
      </c>
      <c r="M1147" s="6" t="str">
        <f>IF(K1147="","",VLOOKUP(A1147,tabWorldPop,14,FALSE))</f>
        <v/>
      </c>
      <c r="N1147" s="6" t="str">
        <f>IF(K1147="","",VLOOKUP(A1147,tabWorldPop,15,FALSE))</f>
        <v/>
      </c>
    </row>
    <row r="1148">
      <c r="A1148" s="3">
        <f>VLOOKUP(Life_expectancy.csv!A1164,Base!$A$2:$B$235,2,FALSE)</f>
        <v>94</v>
      </c>
      <c r="B1148" s="4">
        <v>2007.0</v>
      </c>
      <c r="C1148" s="4">
        <f>VLOOKUP(VLOOKUP(A1148,tabWorldPop,3,FALSE),Base!$D$2:$E$8,2,FALSE)</f>
        <v>2</v>
      </c>
      <c r="D1148" s="4" t="s">
        <v>314</v>
      </c>
      <c r="E1148" s="4" t="s">
        <v>2430</v>
      </c>
      <c r="F1148" s="4" t="s">
        <v>2431</v>
      </c>
      <c r="G1148" s="4" t="s">
        <v>2432</v>
      </c>
      <c r="H1148" s="4">
        <v>15578.0</v>
      </c>
      <c r="I1148" s="5">
        <v>45731.0</v>
      </c>
      <c r="J1148" s="6" t="str">
        <f>IF(OR(B1148=2000, B1148=2010, B1148=2015),VLOOKUP(A1148,tabWorldPop,IF(B1148=2000,8,IF(B1148=2010,7,6)),FALSE),"")</f>
        <v/>
      </c>
      <c r="K1148" s="6" t="str">
        <f>IF(J1148="","", VLOOKUP(A1148,tabWorldPop,12,FALSE))</f>
        <v/>
      </c>
      <c r="L1148" s="6" t="str">
        <f>IF(K1148="","",VLOOKUP(A1148,tabWorldPop,13,FALSE))</f>
        <v/>
      </c>
      <c r="M1148" s="6" t="str">
        <f>IF(K1148="","",VLOOKUP(A1148,tabWorldPop,14,FALSE))</f>
        <v/>
      </c>
      <c r="N1148" s="6" t="str">
        <f>IF(K1148="","",VLOOKUP(A1148,tabWorldPop,15,FALSE))</f>
        <v/>
      </c>
    </row>
    <row r="1149">
      <c r="A1149" s="3">
        <f>VLOOKUP(Life_expectancy.csv!A1165,Base!$A$2:$B$235,2,FALSE)</f>
        <v>94</v>
      </c>
      <c r="B1149" s="4">
        <v>2006.0</v>
      </c>
      <c r="C1149" s="4">
        <f>VLOOKUP(VLOOKUP(A1149,tabWorldPop,3,FALSE),Base!$D$2:$E$8,2,FALSE)</f>
        <v>2</v>
      </c>
      <c r="D1149" s="4" t="s">
        <v>314</v>
      </c>
      <c r="E1149" s="4" t="s">
        <v>2433</v>
      </c>
      <c r="F1149" s="5">
        <v>45665.0</v>
      </c>
      <c r="G1149" s="4" t="s">
        <v>2434</v>
      </c>
      <c r="H1149" s="4">
        <v>17137.0</v>
      </c>
      <c r="I1149" s="5">
        <v>45703.0</v>
      </c>
      <c r="J1149" s="6" t="str">
        <f>IF(OR(B1149=2000, B1149=2010, B1149=2015),VLOOKUP(A1149,tabWorldPop,IF(B1149=2000,8,IF(B1149=2010,7,6)),FALSE),"")</f>
        <v/>
      </c>
      <c r="K1149" s="6" t="str">
        <f>IF(J1149="","", VLOOKUP(A1149,tabWorldPop,12,FALSE))</f>
        <v/>
      </c>
      <c r="L1149" s="6" t="str">
        <f>IF(K1149="","",VLOOKUP(A1149,tabWorldPop,13,FALSE))</f>
        <v/>
      </c>
      <c r="M1149" s="6" t="str">
        <f>IF(K1149="","",VLOOKUP(A1149,tabWorldPop,14,FALSE))</f>
        <v/>
      </c>
      <c r="N1149" s="6" t="str">
        <f>IF(K1149="","",VLOOKUP(A1149,tabWorldPop,15,FALSE))</f>
        <v/>
      </c>
    </row>
    <row r="1150">
      <c r="A1150" s="3">
        <f>VLOOKUP(Life_expectancy.csv!A1166,Base!$A$2:$B$235,2,FALSE)</f>
        <v>94</v>
      </c>
      <c r="B1150" s="4">
        <v>2005.0</v>
      </c>
      <c r="C1150" s="4">
        <f>VLOOKUP(VLOOKUP(A1150,tabWorldPop,3,FALSE),Base!$D$2:$E$8,2,FALSE)</f>
        <v>2</v>
      </c>
      <c r="D1150" s="4" t="s">
        <v>314</v>
      </c>
      <c r="E1150" s="4" t="s">
        <v>2435</v>
      </c>
      <c r="F1150" s="4" t="s">
        <v>799</v>
      </c>
      <c r="G1150" s="4" t="s">
        <v>2436</v>
      </c>
      <c r="H1150" s="4">
        <v>18765.0</v>
      </c>
      <c r="I1150" s="4">
        <v>15.0</v>
      </c>
      <c r="J1150" s="6" t="str">
        <f>IF(OR(B1150=2000, B1150=2010, B1150=2015),VLOOKUP(A1150,tabWorldPop,IF(B1150=2000,8,IF(B1150=2010,7,6)),FALSE),"")</f>
        <v/>
      </c>
      <c r="K1150" s="6" t="str">
        <f>IF(J1150="","", VLOOKUP(A1150,tabWorldPop,12,FALSE))</f>
        <v/>
      </c>
      <c r="L1150" s="6" t="str">
        <f>IF(K1150="","",VLOOKUP(A1150,tabWorldPop,13,FALSE))</f>
        <v/>
      </c>
      <c r="M1150" s="6" t="str">
        <f>IF(K1150="","",VLOOKUP(A1150,tabWorldPop,14,FALSE))</f>
        <v/>
      </c>
      <c r="N1150" s="6" t="str">
        <f>IF(K1150="","",VLOOKUP(A1150,tabWorldPop,15,FALSE))</f>
        <v/>
      </c>
    </row>
    <row r="1151">
      <c r="A1151" s="3">
        <f>VLOOKUP(Life_expectancy.csv!A1167,Base!$A$2:$B$235,2,FALSE)</f>
        <v>94</v>
      </c>
      <c r="B1151" s="4">
        <v>2004.0</v>
      </c>
      <c r="C1151" s="4">
        <f>VLOOKUP(VLOOKUP(A1151,tabWorldPop,3,FALSE),Base!$D$2:$E$8,2,FALSE)</f>
        <v>2</v>
      </c>
      <c r="D1151" s="4" t="s">
        <v>314</v>
      </c>
      <c r="E1151" s="4" t="s">
        <v>2437</v>
      </c>
      <c r="F1151" s="5">
        <v>45877.0</v>
      </c>
      <c r="G1151" s="4" t="s">
        <v>2438</v>
      </c>
      <c r="H1151" s="4">
        <v>117146.0</v>
      </c>
      <c r="I1151" s="5">
        <v>45731.0</v>
      </c>
      <c r="J1151" s="6" t="str">
        <f>IF(OR(B1151=2000, B1151=2010, B1151=2015),VLOOKUP(A1151,tabWorldPop,IF(B1151=2000,8,IF(B1151=2010,7,6)),FALSE),"")</f>
        <v/>
      </c>
      <c r="K1151" s="6" t="str">
        <f>IF(J1151="","", VLOOKUP(A1151,tabWorldPop,12,FALSE))</f>
        <v/>
      </c>
      <c r="L1151" s="6" t="str">
        <f>IF(K1151="","",VLOOKUP(A1151,tabWorldPop,13,FALSE))</f>
        <v/>
      </c>
      <c r="M1151" s="6" t="str">
        <f>IF(K1151="","",VLOOKUP(A1151,tabWorldPop,14,FALSE))</f>
        <v/>
      </c>
      <c r="N1151" s="6" t="str">
        <f>IF(K1151="","",VLOOKUP(A1151,tabWorldPop,15,FALSE))</f>
        <v/>
      </c>
    </row>
    <row r="1152">
      <c r="A1152" s="3">
        <f>VLOOKUP(Life_expectancy.csv!A1168,Base!$A$2:$B$235,2,FALSE)</f>
        <v>94</v>
      </c>
      <c r="B1152" s="4">
        <v>2003.0</v>
      </c>
      <c r="C1152" s="4">
        <f>VLOOKUP(VLOOKUP(A1152,tabWorldPop,3,FALSE),Base!$D$2:$E$8,2,FALSE)</f>
        <v>2</v>
      </c>
      <c r="D1152" s="4" t="s">
        <v>314</v>
      </c>
      <c r="E1152" s="4" t="s">
        <v>2439</v>
      </c>
      <c r="F1152" s="4" t="s">
        <v>2440</v>
      </c>
      <c r="G1152" s="4" t="s">
        <v>2441</v>
      </c>
      <c r="H1152" s="4">
        <v>1129552.0</v>
      </c>
      <c r="I1152" s="5">
        <v>45914.0</v>
      </c>
      <c r="J1152" s="6" t="str">
        <f>IF(OR(B1152=2000, B1152=2010, B1152=2015),VLOOKUP(A1152,tabWorldPop,IF(B1152=2000,8,IF(B1152=2010,7,6)),FALSE),"")</f>
        <v/>
      </c>
      <c r="K1152" s="6" t="str">
        <f>IF(J1152="","", VLOOKUP(A1152,tabWorldPop,12,FALSE))</f>
        <v/>
      </c>
      <c r="L1152" s="6" t="str">
        <f>IF(K1152="","",VLOOKUP(A1152,tabWorldPop,13,FALSE))</f>
        <v/>
      </c>
      <c r="M1152" s="6" t="str">
        <f>IF(K1152="","",VLOOKUP(A1152,tabWorldPop,14,FALSE))</f>
        <v/>
      </c>
      <c r="N1152" s="6" t="str">
        <f>IF(K1152="","",VLOOKUP(A1152,tabWorldPop,15,FALSE))</f>
        <v/>
      </c>
    </row>
    <row r="1153">
      <c r="A1153" s="3">
        <f>VLOOKUP(Life_expectancy.csv!A1169,Base!$A$2:$B$235,2,FALSE)</f>
        <v>94</v>
      </c>
      <c r="B1153" s="4">
        <v>2002.0</v>
      </c>
      <c r="C1153" s="4">
        <f>VLOOKUP(VLOOKUP(A1153,tabWorldPop,3,FALSE),Base!$D$2:$E$8,2,FALSE)</f>
        <v>2</v>
      </c>
      <c r="D1153" s="4" t="s">
        <v>314</v>
      </c>
      <c r="E1153" s="4" t="s">
        <v>2442</v>
      </c>
      <c r="F1153" s="4" t="s">
        <v>525</v>
      </c>
      <c r="G1153" s="4" t="s">
        <v>2443</v>
      </c>
      <c r="H1153" s="4">
        <v>115868.0</v>
      </c>
      <c r="I1153" s="5">
        <v>45822.0</v>
      </c>
      <c r="J1153" s="6" t="str">
        <f>IF(OR(B1153=2000, B1153=2010, B1153=2015),VLOOKUP(A1153,tabWorldPop,IF(B1153=2000,8,IF(B1153=2010,7,6)),FALSE),"")</f>
        <v/>
      </c>
      <c r="K1153" s="6" t="str">
        <f>IF(J1153="","", VLOOKUP(A1153,tabWorldPop,12,FALSE))</f>
        <v/>
      </c>
      <c r="L1153" s="6" t="str">
        <f>IF(K1153="","",VLOOKUP(A1153,tabWorldPop,13,FALSE))</f>
        <v/>
      </c>
      <c r="M1153" s="6" t="str">
        <f>IF(K1153="","",VLOOKUP(A1153,tabWorldPop,14,FALSE))</f>
        <v/>
      </c>
      <c r="N1153" s="6" t="str">
        <f>IF(K1153="","",VLOOKUP(A1153,tabWorldPop,15,FALSE))</f>
        <v/>
      </c>
    </row>
    <row r="1154">
      <c r="A1154" s="3">
        <f>VLOOKUP(Life_expectancy.csv!A1170,Base!$A$2:$B$235,2,FALSE)</f>
        <v>94</v>
      </c>
      <c r="B1154" s="4">
        <v>2001.0</v>
      </c>
      <c r="C1154" s="4">
        <f>VLOOKUP(VLOOKUP(A1154,tabWorldPop,3,FALSE),Base!$D$2:$E$8,2,FALSE)</f>
        <v>2</v>
      </c>
      <c r="D1154" s="4" t="s">
        <v>314</v>
      </c>
      <c r="E1154" s="4" t="s">
        <v>2444</v>
      </c>
      <c r="F1154" s="5">
        <v>45968.0</v>
      </c>
      <c r="G1154" s="4" t="s">
        <v>2445</v>
      </c>
      <c r="H1154" s="4">
        <v>1187576.0</v>
      </c>
      <c r="I1154" s="5">
        <v>45702.0</v>
      </c>
      <c r="J1154" s="6" t="str">
        <f>IF(OR(B1154=2000, B1154=2010, B1154=2015),VLOOKUP(A1154,tabWorldPop,IF(B1154=2000,8,IF(B1154=2010,7,6)),FALSE),"")</f>
        <v/>
      </c>
      <c r="K1154" s="6" t="str">
        <f>IF(J1154="","", VLOOKUP(A1154,tabWorldPop,12,FALSE))</f>
        <v/>
      </c>
      <c r="L1154" s="6" t="str">
        <f>IF(K1154="","",VLOOKUP(A1154,tabWorldPop,13,FALSE))</f>
        <v/>
      </c>
      <c r="M1154" s="6" t="str">
        <f>IF(K1154="","",VLOOKUP(A1154,tabWorldPop,14,FALSE))</f>
        <v/>
      </c>
      <c r="N1154" s="6" t="str">
        <f>IF(K1154="","",VLOOKUP(A1154,tabWorldPop,15,FALSE))</f>
        <v/>
      </c>
    </row>
    <row r="1155">
      <c r="A1155" s="3">
        <f>VLOOKUP(Life_expectancy.csv!A1171,Base!$A$2:$B$235,2,FALSE)</f>
        <v>94</v>
      </c>
      <c r="B1155" s="4">
        <v>2000.0</v>
      </c>
      <c r="C1155" s="4">
        <f>VLOOKUP(VLOOKUP(A1155,tabWorldPop,3,FALSE),Base!$D$2:$E$8,2,FALSE)</f>
        <v>2</v>
      </c>
      <c r="D1155" s="4" t="s">
        <v>314</v>
      </c>
      <c r="E1155" s="4" t="s">
        <v>2446</v>
      </c>
      <c r="F1155" s="5">
        <v>45815.0</v>
      </c>
      <c r="G1155" s="4" t="s">
        <v>2447</v>
      </c>
      <c r="H1155" s="4">
        <v>121971.0</v>
      </c>
      <c r="I1155" s="5">
        <v>45913.0</v>
      </c>
      <c r="J1155" s="6">
        <f>IF(OR(B1155=2000, B1155=2010, B1155=2015),VLOOKUP(A1155,tabWorldPop,IF(B1155=2000,8,IF(B1155=2010,7,6)),FALSE),"")</f>
        <v>10202055</v>
      </c>
      <c r="K1155" s="6">
        <f>IF(J1155="","", VLOOKUP(A1155,tabWorldPop,12,FALSE))</f>
        <v>93028</v>
      </c>
      <c r="L1155" s="6" t="str">
        <f>IF(K1155="","",VLOOKUP(A1155,tabWorldPop,13,FALSE))</f>
        <v>107.1431</v>
      </c>
      <c r="M1155" s="7">
        <f>IF(K1155="","",VLOOKUP(A1155,tabWorldPop,14,FALSE))</f>
        <v>-597169</v>
      </c>
      <c r="N1155" s="6" t="str">
        <f>IF(K1155="","",VLOOKUP(A1155,tabWorldPop,15,FALSE))</f>
        <v>0.12</v>
      </c>
    </row>
    <row r="1156">
      <c r="A1156" s="3">
        <f>VLOOKUP(Life_expectancy.csv!A1172,Base!$A$2:$B$235,2,FALSE)</f>
        <v>179</v>
      </c>
      <c r="B1156" s="4">
        <v>2015.0</v>
      </c>
      <c r="C1156" s="4">
        <f>VLOOKUP(VLOOKUP(A1156,tabWorldPop,3,FALSE),Base!$D$2:$E$8,2,FALSE)</f>
        <v>2</v>
      </c>
      <c r="D1156" s="4" t="s">
        <v>314</v>
      </c>
      <c r="E1156" s="4">
        <v>0.0</v>
      </c>
      <c r="F1156" s="10"/>
      <c r="G1156" s="4" t="s">
        <v>2448</v>
      </c>
      <c r="H1156" s="4">
        <v>33815.0</v>
      </c>
      <c r="I1156" s="4">
        <v>19.0</v>
      </c>
      <c r="J1156" s="6">
        <f>IF(OR(B1156=2000, B1156=2010, B1156=2015),VLOOKUP(A1156,tabWorldPop,IF(B1156=2000,8,IF(B1156=2010,7,6)),FALSE),"")</f>
        <v>331060</v>
      </c>
      <c r="K1156" s="6">
        <f>IF(J1156="","", VLOOKUP(A1156,tabWorldPop,12,FALSE))</f>
        <v>103000</v>
      </c>
      <c r="L1156" s="7">
        <f>IF(K1156="","",VLOOKUP(A1156,tabWorldPop,13,FALSE))</f>
        <v>1572065</v>
      </c>
      <c r="M1156" s="7">
        <f>IF(K1156="","",VLOOKUP(A1156,tabWorldPop,14,FALSE))</f>
        <v>25204</v>
      </c>
      <c r="N1156" s="6">
        <f>IF(K1156="","",VLOOKUP(A1156,tabWorldPop,15,FALSE))</f>
        <v>0</v>
      </c>
    </row>
    <row r="1157">
      <c r="A1157" s="3">
        <f>VLOOKUP(Life_expectancy.csv!A1173,Base!$A$2:$B$235,2,FALSE)</f>
        <v>179</v>
      </c>
      <c r="B1157" s="4">
        <v>2014.0</v>
      </c>
      <c r="C1157" s="4">
        <f>VLOOKUP(VLOOKUP(A1157,tabWorldPop,3,FALSE),Base!$D$2:$E$8,2,FALSE)</f>
        <v>2</v>
      </c>
      <c r="D1157" s="4" t="s">
        <v>314</v>
      </c>
      <c r="E1157" s="4" t="s">
        <v>2449</v>
      </c>
      <c r="F1157" s="4" t="s">
        <v>2450</v>
      </c>
      <c r="G1157" s="4" t="s">
        <v>2451</v>
      </c>
      <c r="H1157" s="4">
        <v>327386.0</v>
      </c>
      <c r="I1157" s="4">
        <v>19.0</v>
      </c>
      <c r="J1157" s="6" t="str">
        <f>IF(OR(B1157=2000, B1157=2010, B1157=2015),VLOOKUP(A1157,tabWorldPop,IF(B1157=2000,8,IF(B1157=2010,7,6)),FALSE),"")</f>
        <v/>
      </c>
      <c r="K1157" s="6" t="str">
        <f>IF(J1157="","", VLOOKUP(A1157,tabWorldPop,12,FALSE))</f>
        <v/>
      </c>
      <c r="L1157" s="6" t="str">
        <f>IF(K1157="","",VLOOKUP(A1157,tabWorldPop,13,FALSE))</f>
        <v/>
      </c>
      <c r="M1157" s="6" t="str">
        <f>IF(K1157="","",VLOOKUP(A1157,tabWorldPop,14,FALSE))</f>
        <v/>
      </c>
      <c r="N1157" s="6" t="str">
        <f>IF(K1157="","",VLOOKUP(A1157,tabWorldPop,15,FALSE))</f>
        <v/>
      </c>
    </row>
    <row r="1158">
      <c r="A1158" s="3">
        <f>VLOOKUP(Life_expectancy.csv!A1174,Base!$A$2:$B$235,2,FALSE)</f>
        <v>179</v>
      </c>
      <c r="B1158" s="4">
        <v>2013.0</v>
      </c>
      <c r="C1158" s="4">
        <f>VLOOKUP(VLOOKUP(A1158,tabWorldPop,3,FALSE),Base!$D$2:$E$8,2,FALSE)</f>
        <v>2</v>
      </c>
      <c r="D1158" s="4" t="s">
        <v>314</v>
      </c>
      <c r="E1158" s="4" t="s">
        <v>2452</v>
      </c>
      <c r="F1158" s="4" t="s">
        <v>2453</v>
      </c>
      <c r="G1158" s="4" t="s">
        <v>2454</v>
      </c>
      <c r="H1158" s="4">
        <v>323764.0</v>
      </c>
      <c r="I1158" s="4">
        <v>19.0</v>
      </c>
      <c r="J1158" s="6" t="str">
        <f>IF(OR(B1158=2000, B1158=2010, B1158=2015),VLOOKUP(A1158,tabWorldPop,IF(B1158=2000,8,IF(B1158=2010,7,6)),FALSE),"")</f>
        <v/>
      </c>
      <c r="K1158" s="6" t="str">
        <f>IF(J1158="","", VLOOKUP(A1158,tabWorldPop,12,FALSE))</f>
        <v/>
      </c>
      <c r="L1158" s="6" t="str">
        <f>IF(K1158="","",VLOOKUP(A1158,tabWorldPop,13,FALSE))</f>
        <v/>
      </c>
      <c r="M1158" s="6" t="str">
        <f>IF(K1158="","",VLOOKUP(A1158,tabWorldPop,14,FALSE))</f>
        <v/>
      </c>
      <c r="N1158" s="6" t="str">
        <f>IF(K1158="","",VLOOKUP(A1158,tabWorldPop,15,FALSE))</f>
        <v/>
      </c>
    </row>
    <row r="1159">
      <c r="A1159" s="3">
        <f>VLOOKUP(Life_expectancy.csv!A1175,Base!$A$2:$B$235,2,FALSE)</f>
        <v>179</v>
      </c>
      <c r="B1159" s="4">
        <v>2012.0</v>
      </c>
      <c r="C1159" s="4">
        <f>VLOOKUP(VLOOKUP(A1159,tabWorldPop,3,FALSE),Base!$D$2:$E$8,2,FALSE)</f>
        <v>2</v>
      </c>
      <c r="D1159" s="4" t="s">
        <v>314</v>
      </c>
      <c r="E1159" s="4" t="s">
        <v>2455</v>
      </c>
      <c r="F1159" s="4" t="s">
        <v>2456</v>
      </c>
      <c r="G1159" s="4" t="s">
        <v>2457</v>
      </c>
      <c r="H1159" s="4">
        <v>32716.0</v>
      </c>
      <c r="I1159" s="5">
        <v>45856.0</v>
      </c>
      <c r="J1159" s="6" t="str">
        <f>IF(OR(B1159=2000, B1159=2010, B1159=2015),VLOOKUP(A1159,tabWorldPop,IF(B1159=2000,8,IF(B1159=2010,7,6)),FALSE),"")</f>
        <v/>
      </c>
      <c r="K1159" s="6" t="str">
        <f>IF(J1159="","", VLOOKUP(A1159,tabWorldPop,12,FALSE))</f>
        <v/>
      </c>
      <c r="L1159" s="6" t="str">
        <f>IF(K1159="","",VLOOKUP(A1159,tabWorldPop,13,FALSE))</f>
        <v/>
      </c>
      <c r="M1159" s="6" t="str">
        <f>IF(K1159="","",VLOOKUP(A1159,tabWorldPop,14,FALSE))</f>
        <v/>
      </c>
      <c r="N1159" s="6" t="str">
        <f>IF(K1159="","",VLOOKUP(A1159,tabWorldPop,15,FALSE))</f>
        <v/>
      </c>
    </row>
    <row r="1160">
      <c r="A1160" s="3">
        <f>VLOOKUP(Life_expectancy.csv!A1176,Base!$A$2:$B$235,2,FALSE)</f>
        <v>179</v>
      </c>
      <c r="B1160" s="4">
        <v>2011.0</v>
      </c>
      <c r="C1160" s="4">
        <f>VLOOKUP(VLOOKUP(A1160,tabWorldPop,3,FALSE),Base!$D$2:$E$8,2,FALSE)</f>
        <v>2</v>
      </c>
      <c r="D1160" s="4" t="s">
        <v>314</v>
      </c>
      <c r="E1160" s="4" t="s">
        <v>2458</v>
      </c>
      <c r="F1160" s="4" t="s">
        <v>868</v>
      </c>
      <c r="G1160" s="4" t="s">
        <v>2459</v>
      </c>
      <c r="H1160" s="4">
        <v>31914.0</v>
      </c>
      <c r="I1160" s="5">
        <v>45826.0</v>
      </c>
      <c r="J1160" s="6" t="str">
        <f>IF(OR(B1160=2000, B1160=2010, B1160=2015),VLOOKUP(A1160,tabWorldPop,IF(B1160=2000,8,IF(B1160=2010,7,6)),FALSE),"")</f>
        <v/>
      </c>
      <c r="K1160" s="6" t="str">
        <f>IF(J1160="","", VLOOKUP(A1160,tabWorldPop,12,FALSE))</f>
        <v/>
      </c>
      <c r="L1160" s="6" t="str">
        <f>IF(K1160="","",VLOOKUP(A1160,tabWorldPop,13,FALSE))</f>
        <v/>
      </c>
      <c r="M1160" s="6" t="str">
        <f>IF(K1160="","",VLOOKUP(A1160,tabWorldPop,14,FALSE))</f>
        <v/>
      </c>
      <c r="N1160" s="6" t="str">
        <f>IF(K1160="","",VLOOKUP(A1160,tabWorldPop,15,FALSE))</f>
        <v/>
      </c>
    </row>
    <row r="1161">
      <c r="A1161" s="3">
        <f>VLOOKUP(Life_expectancy.csv!A1177,Base!$A$2:$B$235,2,FALSE)</f>
        <v>179</v>
      </c>
      <c r="B1161" s="4">
        <v>2010.0</v>
      </c>
      <c r="C1161" s="4">
        <f>VLOOKUP(VLOOKUP(A1161,tabWorldPop,3,FALSE),Base!$D$2:$E$8,2,FALSE)</f>
        <v>2</v>
      </c>
      <c r="D1161" s="4" t="s">
        <v>314</v>
      </c>
      <c r="E1161" s="4" t="s">
        <v>2460</v>
      </c>
      <c r="F1161" s="4" t="s">
        <v>2450</v>
      </c>
      <c r="G1161" s="4" t="s">
        <v>2461</v>
      </c>
      <c r="H1161" s="4">
        <v>31841.0</v>
      </c>
      <c r="I1161" s="5">
        <v>45765.0</v>
      </c>
      <c r="J1161" s="6">
        <f>IF(OR(B1161=2000, B1161=2010, B1161=2015),VLOOKUP(A1161,tabWorldPop,IF(B1161=2000,8,IF(B1161=2010,7,6)),FALSE),"")</f>
        <v>318333</v>
      </c>
      <c r="K1161" s="6">
        <f>IF(J1161="","", VLOOKUP(A1161,tabWorldPop,12,FALSE))</f>
        <v>103000</v>
      </c>
      <c r="L1161" s="7">
        <f>IF(K1161="","",VLOOKUP(A1161,tabWorldPop,13,FALSE))</f>
        <v>1572065</v>
      </c>
      <c r="M1161" s="7">
        <f>IF(K1161="","",VLOOKUP(A1161,tabWorldPop,14,FALSE))</f>
        <v>25204</v>
      </c>
      <c r="N1161" s="6">
        <f>IF(K1161="","",VLOOKUP(A1161,tabWorldPop,15,FALSE))</f>
        <v>0</v>
      </c>
    </row>
    <row r="1162">
      <c r="A1162" s="3">
        <f>VLOOKUP(Life_expectancy.csv!A1178,Base!$A$2:$B$235,2,FALSE)</f>
        <v>179</v>
      </c>
      <c r="B1162" s="4">
        <v>2009.0</v>
      </c>
      <c r="C1162" s="4">
        <f>VLOOKUP(VLOOKUP(A1162,tabWorldPop,3,FALSE),Base!$D$2:$E$8,2,FALSE)</f>
        <v>2</v>
      </c>
      <c r="D1162" s="4" t="s">
        <v>314</v>
      </c>
      <c r="E1162" s="4" t="s">
        <v>2462</v>
      </c>
      <c r="F1162" s="5">
        <v>46000.0</v>
      </c>
      <c r="G1162" s="4" t="s">
        <v>2463</v>
      </c>
      <c r="H1162" s="4">
        <v>318499.0</v>
      </c>
      <c r="I1162" s="5">
        <v>45765.0</v>
      </c>
      <c r="J1162" s="6" t="str">
        <f>IF(OR(B1162=2000, B1162=2010, B1162=2015),VLOOKUP(A1162,tabWorldPop,IF(B1162=2000,8,IF(B1162=2010,7,6)),FALSE),"")</f>
        <v/>
      </c>
      <c r="K1162" s="6" t="str">
        <f>IF(J1162="","", VLOOKUP(A1162,tabWorldPop,12,FALSE))</f>
        <v/>
      </c>
      <c r="L1162" s="6" t="str">
        <f>IF(K1162="","",VLOOKUP(A1162,tabWorldPop,13,FALSE))</f>
        <v/>
      </c>
      <c r="M1162" s="6" t="str">
        <f>IF(K1162="","",VLOOKUP(A1162,tabWorldPop,14,FALSE))</f>
        <v/>
      </c>
      <c r="N1162" s="6" t="str">
        <f>IF(K1162="","",VLOOKUP(A1162,tabWorldPop,15,FALSE))</f>
        <v/>
      </c>
    </row>
    <row r="1163">
      <c r="A1163" s="3">
        <f>VLOOKUP(Life_expectancy.csv!A1179,Base!$A$2:$B$235,2,FALSE)</f>
        <v>179</v>
      </c>
      <c r="B1163" s="4">
        <v>2008.0</v>
      </c>
      <c r="C1163" s="4">
        <f>VLOOKUP(VLOOKUP(A1163,tabWorldPop,3,FALSE),Base!$D$2:$E$8,2,FALSE)</f>
        <v>2</v>
      </c>
      <c r="D1163" s="4" t="s">
        <v>314</v>
      </c>
      <c r="E1163" s="4" t="s">
        <v>2464</v>
      </c>
      <c r="F1163" s="5">
        <v>45877.0</v>
      </c>
      <c r="G1163" s="4" t="s">
        <v>2465</v>
      </c>
      <c r="H1163" s="4">
        <v>317414.0</v>
      </c>
      <c r="I1163" s="5">
        <v>45706.0</v>
      </c>
      <c r="J1163" s="6" t="str">
        <f>IF(OR(B1163=2000, B1163=2010, B1163=2015),VLOOKUP(A1163,tabWorldPop,IF(B1163=2000,8,IF(B1163=2010,7,6)),FALSE),"")</f>
        <v/>
      </c>
      <c r="K1163" s="6" t="str">
        <f>IF(J1163="","", VLOOKUP(A1163,tabWorldPop,12,FALSE))</f>
        <v/>
      </c>
      <c r="L1163" s="6" t="str">
        <f>IF(K1163="","",VLOOKUP(A1163,tabWorldPop,13,FALSE))</f>
        <v/>
      </c>
      <c r="M1163" s="6" t="str">
        <f>IF(K1163="","",VLOOKUP(A1163,tabWorldPop,14,FALSE))</f>
        <v/>
      </c>
      <c r="N1163" s="6" t="str">
        <f>IF(K1163="","",VLOOKUP(A1163,tabWorldPop,15,FALSE))</f>
        <v/>
      </c>
    </row>
    <row r="1164">
      <c r="A1164" s="3">
        <f>VLOOKUP(Life_expectancy.csv!A1180,Base!$A$2:$B$235,2,FALSE)</f>
        <v>179</v>
      </c>
      <c r="B1164" s="4">
        <v>2007.0</v>
      </c>
      <c r="C1164" s="4">
        <f>VLOOKUP(VLOOKUP(A1164,tabWorldPop,3,FALSE),Base!$D$2:$E$8,2,FALSE)</f>
        <v>2</v>
      </c>
      <c r="D1164" s="4" t="s">
        <v>314</v>
      </c>
      <c r="E1164" s="4" t="s">
        <v>2466</v>
      </c>
      <c r="F1164" s="4" t="s">
        <v>2453</v>
      </c>
      <c r="G1164" s="4" t="s">
        <v>2467</v>
      </c>
      <c r="H1164" s="4">
        <v>311566.0</v>
      </c>
      <c r="I1164" s="5">
        <v>45706.0</v>
      </c>
      <c r="J1164" s="6" t="str">
        <f>IF(OR(B1164=2000, B1164=2010, B1164=2015),VLOOKUP(A1164,tabWorldPop,IF(B1164=2000,8,IF(B1164=2010,7,6)),FALSE),"")</f>
        <v/>
      </c>
      <c r="K1164" s="6" t="str">
        <f>IF(J1164="","", VLOOKUP(A1164,tabWorldPop,12,FALSE))</f>
        <v/>
      </c>
      <c r="L1164" s="6" t="str">
        <f>IF(K1164="","",VLOOKUP(A1164,tabWorldPop,13,FALSE))</f>
        <v/>
      </c>
      <c r="M1164" s="6" t="str">
        <f>IF(K1164="","",VLOOKUP(A1164,tabWorldPop,14,FALSE))</f>
        <v/>
      </c>
      <c r="N1164" s="6" t="str">
        <f>IF(K1164="","",VLOOKUP(A1164,tabWorldPop,15,FALSE))</f>
        <v/>
      </c>
    </row>
    <row r="1165">
      <c r="A1165" s="3">
        <f>VLOOKUP(Life_expectancy.csv!A1181,Base!$A$2:$B$235,2,FALSE)</f>
        <v>179</v>
      </c>
      <c r="B1165" s="4">
        <v>2006.0</v>
      </c>
      <c r="C1165" s="4">
        <f>VLOOKUP(VLOOKUP(A1165,tabWorldPop,3,FALSE),Base!$D$2:$E$8,2,FALSE)</f>
        <v>2</v>
      </c>
      <c r="D1165" s="4" t="s">
        <v>314</v>
      </c>
      <c r="E1165" s="4" t="s">
        <v>2468</v>
      </c>
      <c r="F1165" s="4" t="s">
        <v>2469</v>
      </c>
      <c r="G1165" s="4" t="s">
        <v>2470</v>
      </c>
      <c r="H1165" s="4">
        <v>33782.0</v>
      </c>
      <c r="I1165" s="5">
        <v>45675.0</v>
      </c>
      <c r="J1165" s="6" t="str">
        <f>IF(OR(B1165=2000, B1165=2010, B1165=2015),VLOOKUP(A1165,tabWorldPop,IF(B1165=2000,8,IF(B1165=2010,7,6)),FALSE),"")</f>
        <v/>
      </c>
      <c r="K1165" s="6" t="str">
        <f>IF(J1165="","", VLOOKUP(A1165,tabWorldPop,12,FALSE))</f>
        <v/>
      </c>
      <c r="L1165" s="6" t="str">
        <f>IF(K1165="","",VLOOKUP(A1165,tabWorldPop,13,FALSE))</f>
        <v/>
      </c>
      <c r="M1165" s="6" t="str">
        <f>IF(K1165="","",VLOOKUP(A1165,tabWorldPop,14,FALSE))</f>
        <v/>
      </c>
      <c r="N1165" s="6" t="str">
        <f>IF(K1165="","",VLOOKUP(A1165,tabWorldPop,15,FALSE))</f>
        <v/>
      </c>
    </row>
    <row r="1166">
      <c r="A1166" s="3">
        <f>VLOOKUP(Life_expectancy.csv!A1182,Base!$A$2:$B$235,2,FALSE)</f>
        <v>179</v>
      </c>
      <c r="B1166" s="4">
        <v>2005.0</v>
      </c>
      <c r="C1166" s="4">
        <f>VLOOKUP(VLOOKUP(A1166,tabWorldPop,3,FALSE),Base!$D$2:$E$8,2,FALSE)</f>
        <v>2</v>
      </c>
      <c r="D1166" s="4" t="s">
        <v>314</v>
      </c>
      <c r="E1166" s="4" t="s">
        <v>2471</v>
      </c>
      <c r="F1166" s="4" t="s">
        <v>272</v>
      </c>
      <c r="G1166" s="4" t="s">
        <v>2472</v>
      </c>
      <c r="H1166" s="4">
        <v>296734.0</v>
      </c>
      <c r="I1166" s="5">
        <v>45917.0</v>
      </c>
      <c r="J1166" s="6" t="str">
        <f>IF(OR(B1166=2000, B1166=2010, B1166=2015),VLOOKUP(A1166,tabWorldPop,IF(B1166=2000,8,IF(B1166=2010,7,6)),FALSE),"")</f>
        <v/>
      </c>
      <c r="K1166" s="6" t="str">
        <f>IF(J1166="","", VLOOKUP(A1166,tabWorldPop,12,FALSE))</f>
        <v/>
      </c>
      <c r="L1166" s="6" t="str">
        <f>IF(K1166="","",VLOOKUP(A1166,tabWorldPop,13,FALSE))</f>
        <v/>
      </c>
      <c r="M1166" s="6" t="str">
        <f>IF(K1166="","",VLOOKUP(A1166,tabWorldPop,14,FALSE))</f>
        <v/>
      </c>
      <c r="N1166" s="6" t="str">
        <f>IF(K1166="","",VLOOKUP(A1166,tabWorldPop,15,FALSE))</f>
        <v/>
      </c>
    </row>
    <row r="1167">
      <c r="A1167" s="3">
        <f>VLOOKUP(Life_expectancy.csv!A1183,Base!$A$2:$B$235,2,FALSE)</f>
        <v>179</v>
      </c>
      <c r="B1167" s="4">
        <v>2004.0</v>
      </c>
      <c r="C1167" s="4">
        <f>VLOOKUP(VLOOKUP(A1167,tabWorldPop,3,FALSE),Base!$D$2:$E$8,2,FALSE)</f>
        <v>2</v>
      </c>
      <c r="D1167" s="4" t="s">
        <v>314</v>
      </c>
      <c r="E1167" s="4" t="s">
        <v>2473</v>
      </c>
      <c r="F1167" s="4" t="s">
        <v>2474</v>
      </c>
      <c r="G1167" s="4" t="s">
        <v>2475</v>
      </c>
      <c r="H1167" s="4">
        <v>29274.0</v>
      </c>
      <c r="I1167" s="5">
        <v>45734.0</v>
      </c>
      <c r="J1167" s="6" t="str">
        <f>IF(OR(B1167=2000, B1167=2010, B1167=2015),VLOOKUP(A1167,tabWorldPop,IF(B1167=2000,8,IF(B1167=2010,7,6)),FALSE),"")</f>
        <v/>
      </c>
      <c r="K1167" s="6" t="str">
        <f>IF(J1167="","", VLOOKUP(A1167,tabWorldPop,12,FALSE))</f>
        <v/>
      </c>
      <c r="L1167" s="6" t="str">
        <f>IF(K1167="","",VLOOKUP(A1167,tabWorldPop,13,FALSE))</f>
        <v/>
      </c>
      <c r="M1167" s="6" t="str">
        <f>IF(K1167="","",VLOOKUP(A1167,tabWorldPop,14,FALSE))</f>
        <v/>
      </c>
      <c r="N1167" s="6" t="str">
        <f>IF(K1167="","",VLOOKUP(A1167,tabWorldPop,15,FALSE))</f>
        <v/>
      </c>
    </row>
    <row r="1168">
      <c r="A1168" s="3">
        <f>VLOOKUP(Life_expectancy.csv!A1184,Base!$A$2:$B$235,2,FALSE)</f>
        <v>179</v>
      </c>
      <c r="B1168" s="4">
        <v>2003.0</v>
      </c>
      <c r="C1168" s="4">
        <f>VLOOKUP(VLOOKUP(A1168,tabWorldPop,3,FALSE),Base!$D$2:$E$8,2,FALSE)</f>
        <v>2</v>
      </c>
      <c r="D1168" s="4" t="s">
        <v>314</v>
      </c>
      <c r="E1168" s="4" t="s">
        <v>2476</v>
      </c>
      <c r="F1168" s="5">
        <v>45839.0</v>
      </c>
      <c r="G1168" s="4" t="s">
        <v>2477</v>
      </c>
      <c r="H1168" s="4">
        <v>289521.0</v>
      </c>
      <c r="I1168" s="5">
        <v>45825.0</v>
      </c>
      <c r="J1168" s="6" t="str">
        <f>IF(OR(B1168=2000, B1168=2010, B1168=2015),VLOOKUP(A1168,tabWorldPop,IF(B1168=2000,8,IF(B1168=2010,7,6)),FALSE),"")</f>
        <v/>
      </c>
      <c r="K1168" s="6" t="str">
        <f>IF(J1168="","", VLOOKUP(A1168,tabWorldPop,12,FALSE))</f>
        <v/>
      </c>
      <c r="L1168" s="6" t="str">
        <f>IF(K1168="","",VLOOKUP(A1168,tabWorldPop,13,FALSE))</f>
        <v/>
      </c>
      <c r="M1168" s="6" t="str">
        <f>IF(K1168="","",VLOOKUP(A1168,tabWorldPop,14,FALSE))</f>
        <v/>
      </c>
      <c r="N1168" s="6" t="str">
        <f>IF(K1168="","",VLOOKUP(A1168,tabWorldPop,15,FALSE))</f>
        <v/>
      </c>
    </row>
    <row r="1169">
      <c r="A1169" s="3">
        <f>VLOOKUP(Life_expectancy.csv!A1185,Base!$A$2:$B$235,2,FALSE)</f>
        <v>179</v>
      </c>
      <c r="B1169" s="4">
        <v>2002.0</v>
      </c>
      <c r="C1169" s="4">
        <f>VLOOKUP(VLOOKUP(A1169,tabWorldPop,3,FALSE),Base!$D$2:$E$8,2,FALSE)</f>
        <v>2</v>
      </c>
      <c r="D1169" s="4" t="s">
        <v>314</v>
      </c>
      <c r="E1169" s="4" t="s">
        <v>2478</v>
      </c>
      <c r="F1169" s="4" t="s">
        <v>2479</v>
      </c>
      <c r="G1169" s="4" t="s">
        <v>2480</v>
      </c>
      <c r="H1169" s="4">
        <v>287523.0</v>
      </c>
      <c r="I1169" s="5">
        <v>45705.0</v>
      </c>
      <c r="J1169" s="6" t="str">
        <f>IF(OR(B1169=2000, B1169=2010, B1169=2015),VLOOKUP(A1169,tabWorldPop,IF(B1169=2000,8,IF(B1169=2010,7,6)),FALSE),"")</f>
        <v/>
      </c>
      <c r="K1169" s="6" t="str">
        <f>IF(J1169="","", VLOOKUP(A1169,tabWorldPop,12,FALSE))</f>
        <v/>
      </c>
      <c r="L1169" s="6" t="str">
        <f>IF(K1169="","",VLOOKUP(A1169,tabWorldPop,13,FALSE))</f>
        <v/>
      </c>
      <c r="M1169" s="6" t="str">
        <f>IF(K1169="","",VLOOKUP(A1169,tabWorldPop,14,FALSE))</f>
        <v/>
      </c>
      <c r="N1169" s="6" t="str">
        <f>IF(K1169="","",VLOOKUP(A1169,tabWorldPop,15,FALSE))</f>
        <v/>
      </c>
    </row>
    <row r="1170">
      <c r="A1170" s="3">
        <f>VLOOKUP(Life_expectancy.csv!A1186,Base!$A$2:$B$235,2,FALSE)</f>
        <v>179</v>
      </c>
      <c r="B1170" s="4">
        <v>2001.0</v>
      </c>
      <c r="C1170" s="4">
        <f>VLOOKUP(VLOOKUP(A1170,tabWorldPop,3,FALSE),Base!$D$2:$E$8,2,FALSE)</f>
        <v>2</v>
      </c>
      <c r="D1170" s="4" t="s">
        <v>314</v>
      </c>
      <c r="E1170" s="4" t="s">
        <v>2481</v>
      </c>
      <c r="F1170" s="5">
        <v>46000.0</v>
      </c>
      <c r="G1170" s="4" t="s">
        <v>2482</v>
      </c>
      <c r="H1170" s="4">
        <v>284968.0</v>
      </c>
      <c r="I1170" s="5">
        <v>45674.0</v>
      </c>
      <c r="J1170" s="6" t="str">
        <f>IF(OR(B1170=2000, B1170=2010, B1170=2015),VLOOKUP(A1170,tabWorldPop,IF(B1170=2000,8,IF(B1170=2010,7,6)),FALSE),"")</f>
        <v/>
      </c>
      <c r="K1170" s="6" t="str">
        <f>IF(J1170="","", VLOOKUP(A1170,tabWorldPop,12,FALSE))</f>
        <v/>
      </c>
      <c r="L1170" s="6" t="str">
        <f>IF(K1170="","",VLOOKUP(A1170,tabWorldPop,13,FALSE))</f>
        <v/>
      </c>
      <c r="M1170" s="6" t="str">
        <f>IF(K1170="","",VLOOKUP(A1170,tabWorldPop,14,FALSE))</f>
        <v/>
      </c>
      <c r="N1170" s="6" t="str">
        <f>IF(K1170="","",VLOOKUP(A1170,tabWorldPop,15,FALSE))</f>
        <v/>
      </c>
    </row>
    <row r="1171">
      <c r="A1171" s="3">
        <f>VLOOKUP(Life_expectancy.csv!A1187,Base!$A$2:$B$235,2,FALSE)</f>
        <v>179</v>
      </c>
      <c r="B1171" s="4">
        <v>2000.0</v>
      </c>
      <c r="C1171" s="4">
        <f>VLOOKUP(VLOOKUP(A1171,tabWorldPop,3,FALSE),Base!$D$2:$E$8,2,FALSE)</f>
        <v>2</v>
      </c>
      <c r="D1171" s="4" t="s">
        <v>314</v>
      </c>
      <c r="E1171" s="4" t="s">
        <v>2483</v>
      </c>
      <c r="F1171" s="4" t="s">
        <v>2484</v>
      </c>
      <c r="G1171" s="4" t="s">
        <v>2485</v>
      </c>
      <c r="H1171" s="4">
        <v>28125.0</v>
      </c>
      <c r="I1171" s="5">
        <v>45885.0</v>
      </c>
      <c r="J1171" s="6">
        <f>IF(OR(B1171=2000, B1171=2010, B1171=2015),VLOOKUP(A1171,tabWorldPop,IF(B1171=2000,8,IF(B1171=2010,7,6)),FALSE),"")</f>
        <v>281462</v>
      </c>
      <c r="K1171" s="6">
        <f>IF(J1171="","", VLOOKUP(A1171,tabWorldPop,12,FALSE))</f>
        <v>103000</v>
      </c>
      <c r="L1171" s="7">
        <f>IF(K1171="","",VLOOKUP(A1171,tabWorldPop,13,FALSE))</f>
        <v>1572065</v>
      </c>
      <c r="M1171" s="7">
        <f>IF(K1171="","",VLOOKUP(A1171,tabWorldPop,14,FALSE))</f>
        <v>25204</v>
      </c>
      <c r="N1171" s="6">
        <f>IF(K1171="","",VLOOKUP(A1171,tabWorldPop,15,FALSE))</f>
        <v>0</v>
      </c>
    </row>
    <row r="1172">
      <c r="A1172" s="3">
        <f>VLOOKUP(Life_expectancy.csv!A1188,Base!$A$2:$B$235,2,FALSE)</f>
        <v>2</v>
      </c>
      <c r="B1172" s="4">
        <v>2015.0</v>
      </c>
      <c r="C1172" s="4">
        <f>VLOOKUP(VLOOKUP(A1172,tabWorldPop,3,FALSE),Base!$D$2:$E$8,2,FALSE)</f>
        <v>1</v>
      </c>
      <c r="D1172" s="4" t="s">
        <v>13</v>
      </c>
      <c r="E1172" s="4">
        <v>0.0</v>
      </c>
      <c r="F1172" s="10"/>
      <c r="G1172" s="4" t="s">
        <v>2486</v>
      </c>
      <c r="H1172" s="4">
        <v>1395398.0</v>
      </c>
      <c r="I1172" s="5">
        <v>45819.0</v>
      </c>
      <c r="J1172" s="6">
        <f>IF(OR(B1172=2000, B1172=2010, B1172=2015),VLOOKUP(A1172,tabWorldPop,IF(B1172=2000,8,IF(B1172=2010,7,6)),FALSE),"")</f>
        <v>1322866505</v>
      </c>
      <c r="K1172" s="6">
        <f>IF(J1172="","", VLOOKUP(A1172,tabWorldPop,12,FALSE))</f>
        <v>3287590</v>
      </c>
      <c r="L1172" s="6" t="str">
        <f>IF(K1172="","",VLOOKUP(A1172,tabWorldPop,13,FALSE))</f>
        <v>431.0675</v>
      </c>
      <c r="M1172" s="7">
        <f>IF(K1172="","",VLOOKUP(A1172,tabWorldPop,14,FALSE))</f>
        <v>24838</v>
      </c>
      <c r="N1172" s="6" t="str">
        <f>IF(K1172="","",VLOOKUP(A1172,tabWorldPop,15,FALSE))</f>
        <v>17.77</v>
      </c>
    </row>
    <row r="1173">
      <c r="A1173" s="3">
        <f>VLOOKUP(Life_expectancy.csv!A1189,Base!$A$2:$B$235,2,FALSE)</f>
        <v>2</v>
      </c>
      <c r="B1173" s="4">
        <v>2014.0</v>
      </c>
      <c r="C1173" s="4">
        <f>VLOOKUP(VLOOKUP(A1173,tabWorldPop,3,FALSE),Base!$D$2:$E$8,2,FALSE)</f>
        <v>1</v>
      </c>
      <c r="D1173" s="4" t="s">
        <v>13</v>
      </c>
      <c r="E1173" s="4" t="s">
        <v>2487</v>
      </c>
      <c r="F1173" s="4" t="s">
        <v>205</v>
      </c>
      <c r="G1173" s="4" t="s">
        <v>2488</v>
      </c>
      <c r="H1173" s="4">
        <v>1.293859294E9</v>
      </c>
      <c r="I1173" s="5">
        <v>45819.0</v>
      </c>
      <c r="J1173" s="6" t="str">
        <f>IF(OR(B1173=2000, B1173=2010, B1173=2015),VLOOKUP(A1173,tabWorldPop,IF(B1173=2000,8,IF(B1173=2010,7,6)),FALSE),"")</f>
        <v/>
      </c>
      <c r="K1173" s="6" t="str">
        <f>IF(J1173="","", VLOOKUP(A1173,tabWorldPop,12,FALSE))</f>
        <v/>
      </c>
      <c r="L1173" s="6" t="str">
        <f>IF(K1173="","",VLOOKUP(A1173,tabWorldPop,13,FALSE))</f>
        <v/>
      </c>
      <c r="M1173" s="6" t="str">
        <f>IF(K1173="","",VLOOKUP(A1173,tabWorldPop,14,FALSE))</f>
        <v/>
      </c>
      <c r="N1173" s="6" t="str">
        <f>IF(K1173="","",VLOOKUP(A1173,tabWorldPop,15,FALSE))</f>
        <v/>
      </c>
    </row>
    <row r="1174">
      <c r="A1174" s="3">
        <f>VLOOKUP(Life_expectancy.csv!A1190,Base!$A$2:$B$235,2,FALSE)</f>
        <v>2</v>
      </c>
      <c r="B1174" s="4">
        <v>2013.0</v>
      </c>
      <c r="C1174" s="4">
        <f>VLOOKUP(VLOOKUP(A1174,tabWorldPop,3,FALSE),Base!$D$2:$E$8,2,FALSE)</f>
        <v>1</v>
      </c>
      <c r="D1174" s="4" t="s">
        <v>13</v>
      </c>
      <c r="E1174" s="4" t="s">
        <v>2489</v>
      </c>
      <c r="F1174" s="4" t="s">
        <v>219</v>
      </c>
      <c r="G1174" s="4" t="s">
        <v>2490</v>
      </c>
      <c r="H1174" s="4">
        <v>1.27856227E8</v>
      </c>
      <c r="I1174" s="5">
        <v>45788.0</v>
      </c>
      <c r="J1174" s="6" t="str">
        <f>IF(OR(B1174=2000, B1174=2010, B1174=2015),VLOOKUP(A1174,tabWorldPop,IF(B1174=2000,8,IF(B1174=2010,7,6)),FALSE),"")</f>
        <v/>
      </c>
      <c r="K1174" s="6" t="str">
        <f>IF(J1174="","", VLOOKUP(A1174,tabWorldPop,12,FALSE))</f>
        <v/>
      </c>
      <c r="L1174" s="6" t="str">
        <f>IF(K1174="","",VLOOKUP(A1174,tabWorldPop,13,FALSE))</f>
        <v/>
      </c>
      <c r="M1174" s="6" t="str">
        <f>IF(K1174="","",VLOOKUP(A1174,tabWorldPop,14,FALSE))</f>
        <v/>
      </c>
      <c r="N1174" s="6" t="str">
        <f>IF(K1174="","",VLOOKUP(A1174,tabWorldPop,15,FALSE))</f>
        <v/>
      </c>
    </row>
    <row r="1175">
      <c r="A1175" s="3">
        <f>VLOOKUP(Life_expectancy.csv!A1191,Base!$A$2:$B$235,2,FALSE)</f>
        <v>2</v>
      </c>
      <c r="B1175" s="4">
        <v>2012.0</v>
      </c>
      <c r="C1175" s="4">
        <f>VLOOKUP(VLOOKUP(A1175,tabWorldPop,3,FALSE),Base!$D$2:$E$8,2,FALSE)</f>
        <v>1</v>
      </c>
      <c r="D1175" s="4" t="s">
        <v>13</v>
      </c>
      <c r="E1175" s="4" t="s">
        <v>2491</v>
      </c>
      <c r="F1175" s="4" t="s">
        <v>675</v>
      </c>
      <c r="G1175" s="4" t="s">
        <v>2492</v>
      </c>
      <c r="H1175" s="4">
        <v>1.26365852E8</v>
      </c>
      <c r="I1175" s="5">
        <v>45727.0</v>
      </c>
      <c r="J1175" s="6" t="str">
        <f>IF(OR(B1175=2000, B1175=2010, B1175=2015),VLOOKUP(A1175,tabWorldPop,IF(B1175=2000,8,IF(B1175=2010,7,6)),FALSE),"")</f>
        <v/>
      </c>
      <c r="K1175" s="6" t="str">
        <f>IF(J1175="","", VLOOKUP(A1175,tabWorldPop,12,FALSE))</f>
        <v/>
      </c>
      <c r="L1175" s="6" t="str">
        <f>IF(K1175="","",VLOOKUP(A1175,tabWorldPop,13,FALSE))</f>
        <v/>
      </c>
      <c r="M1175" s="6" t="str">
        <f>IF(K1175="","",VLOOKUP(A1175,tabWorldPop,14,FALSE))</f>
        <v/>
      </c>
      <c r="N1175" s="6" t="str">
        <f>IF(K1175="","",VLOOKUP(A1175,tabWorldPop,15,FALSE))</f>
        <v/>
      </c>
    </row>
    <row r="1176">
      <c r="A1176" s="3">
        <f>VLOOKUP(Life_expectancy.csv!A1192,Base!$A$2:$B$235,2,FALSE)</f>
        <v>2</v>
      </c>
      <c r="B1176" s="4">
        <v>2011.0</v>
      </c>
      <c r="C1176" s="4">
        <f>VLOOKUP(VLOOKUP(A1176,tabWorldPop,3,FALSE),Base!$D$2:$E$8,2,FALSE)</f>
        <v>1</v>
      </c>
      <c r="D1176" s="4" t="s">
        <v>13</v>
      </c>
      <c r="E1176" s="4" t="s">
        <v>2493</v>
      </c>
      <c r="F1176" s="4" t="s">
        <v>1547</v>
      </c>
      <c r="G1176" s="4" t="s">
        <v>2494</v>
      </c>
      <c r="H1176" s="4">
        <v>1.24723629E8</v>
      </c>
      <c r="I1176" s="5">
        <v>45879.0</v>
      </c>
      <c r="J1176" s="6" t="str">
        <f>IF(OR(B1176=2000, B1176=2010, B1176=2015),VLOOKUP(A1176,tabWorldPop,IF(B1176=2000,8,IF(B1176=2010,7,6)),FALSE),"")</f>
        <v/>
      </c>
      <c r="K1176" s="6" t="str">
        <f>IF(J1176="","", VLOOKUP(A1176,tabWorldPop,12,FALSE))</f>
        <v/>
      </c>
      <c r="L1176" s="6" t="str">
        <f>IF(K1176="","",VLOOKUP(A1176,tabWorldPop,13,FALSE))</f>
        <v/>
      </c>
      <c r="M1176" s="6" t="str">
        <f>IF(K1176="","",VLOOKUP(A1176,tabWorldPop,14,FALSE))</f>
        <v/>
      </c>
      <c r="N1176" s="6" t="str">
        <f>IF(K1176="","",VLOOKUP(A1176,tabWorldPop,15,FALSE))</f>
        <v/>
      </c>
    </row>
    <row r="1177">
      <c r="A1177" s="3">
        <f>VLOOKUP(Life_expectancy.csv!A1193,Base!$A$2:$B$235,2,FALSE)</f>
        <v>2</v>
      </c>
      <c r="B1177" s="4">
        <v>2010.0</v>
      </c>
      <c r="C1177" s="4">
        <f>VLOOKUP(VLOOKUP(A1177,tabWorldPop,3,FALSE),Base!$D$2:$E$8,2,FALSE)</f>
        <v>1</v>
      </c>
      <c r="D1177" s="4" t="s">
        <v>13</v>
      </c>
      <c r="E1177" s="4" t="s">
        <v>2495</v>
      </c>
      <c r="F1177" s="4" t="s">
        <v>1660</v>
      </c>
      <c r="G1177" s="4" t="s">
        <v>2496</v>
      </c>
      <c r="H1177" s="4">
        <v>1.2398691E7</v>
      </c>
      <c r="I1177" s="5">
        <v>45757.0</v>
      </c>
      <c r="J1177" s="6">
        <f>IF(OR(B1177=2000, B1177=2010, B1177=2015),VLOOKUP(A1177,tabWorldPop,IF(B1177=2000,8,IF(B1177=2010,7,6)),FALSE),"")</f>
        <v>1240613620</v>
      </c>
      <c r="K1177" s="6">
        <f>IF(J1177="","", VLOOKUP(A1177,tabWorldPop,12,FALSE))</f>
        <v>3287590</v>
      </c>
      <c r="L1177" s="6" t="str">
        <f>IF(K1177="","",VLOOKUP(A1177,tabWorldPop,13,FALSE))</f>
        <v>431.0675</v>
      </c>
      <c r="M1177" s="7">
        <f>IF(K1177="","",VLOOKUP(A1177,tabWorldPop,14,FALSE))</f>
        <v>24838</v>
      </c>
      <c r="N1177" s="6" t="str">
        <f>IF(K1177="","",VLOOKUP(A1177,tabWorldPop,15,FALSE))</f>
        <v>17.77</v>
      </c>
    </row>
    <row r="1178">
      <c r="A1178" s="3">
        <f>VLOOKUP(Life_expectancy.csv!A1194,Base!$A$2:$B$235,2,FALSE)</f>
        <v>2</v>
      </c>
      <c r="B1178" s="4">
        <v>2009.0</v>
      </c>
      <c r="C1178" s="4">
        <f>VLOOKUP(VLOOKUP(A1178,tabWorldPop,3,FALSE),Base!$D$2:$E$8,2,FALSE)</f>
        <v>1</v>
      </c>
      <c r="D1178" s="4" t="s">
        <v>13</v>
      </c>
      <c r="E1178" s="4" t="s">
        <v>2497</v>
      </c>
      <c r="F1178" s="4" t="s">
        <v>680</v>
      </c>
      <c r="G1178" s="4" t="s">
        <v>2498</v>
      </c>
      <c r="H1178" s="4">
        <v>1.21427132E8</v>
      </c>
      <c r="I1178" s="5">
        <v>45787.0</v>
      </c>
      <c r="J1178" s="6" t="str">
        <f>IF(OR(B1178=2000, B1178=2010, B1178=2015),VLOOKUP(A1178,tabWorldPop,IF(B1178=2000,8,IF(B1178=2010,7,6)),FALSE),"")</f>
        <v/>
      </c>
      <c r="K1178" s="6" t="str">
        <f>IF(J1178="","", VLOOKUP(A1178,tabWorldPop,12,FALSE))</f>
        <v/>
      </c>
      <c r="L1178" s="6" t="str">
        <f>IF(K1178="","",VLOOKUP(A1178,tabWorldPop,13,FALSE))</f>
        <v/>
      </c>
      <c r="M1178" s="6" t="str">
        <f>IF(K1178="","",VLOOKUP(A1178,tabWorldPop,14,FALSE))</f>
        <v/>
      </c>
      <c r="N1178" s="6" t="str">
        <f>IF(K1178="","",VLOOKUP(A1178,tabWorldPop,15,FALSE))</f>
        <v/>
      </c>
    </row>
    <row r="1179">
      <c r="A1179" s="3">
        <f>VLOOKUP(Life_expectancy.csv!A1195,Base!$A$2:$B$235,2,FALSE)</f>
        <v>2</v>
      </c>
      <c r="B1179" s="4">
        <v>2008.0</v>
      </c>
      <c r="C1179" s="4">
        <f>VLOOKUP(VLOOKUP(A1179,tabWorldPop,3,FALSE),Base!$D$2:$E$8,2,FALSE)</f>
        <v>1</v>
      </c>
      <c r="D1179" s="4" t="s">
        <v>13</v>
      </c>
      <c r="E1179" s="4" t="s">
        <v>2499</v>
      </c>
      <c r="F1179" s="4" t="s">
        <v>211</v>
      </c>
      <c r="G1179" s="4" t="s">
        <v>2500</v>
      </c>
      <c r="H1179" s="4">
        <v>1.19714696E8</v>
      </c>
      <c r="I1179" s="5">
        <v>45698.0</v>
      </c>
      <c r="J1179" s="6" t="str">
        <f>IF(OR(B1179=2000, B1179=2010, B1179=2015),VLOOKUP(A1179,tabWorldPop,IF(B1179=2000,8,IF(B1179=2010,7,6)),FALSE),"")</f>
        <v/>
      </c>
      <c r="K1179" s="6" t="str">
        <f>IF(J1179="","", VLOOKUP(A1179,tabWorldPop,12,FALSE))</f>
        <v/>
      </c>
      <c r="L1179" s="6" t="str">
        <f>IF(K1179="","",VLOOKUP(A1179,tabWorldPop,13,FALSE))</f>
        <v/>
      </c>
      <c r="M1179" s="6" t="str">
        <f>IF(K1179="","",VLOOKUP(A1179,tabWorldPop,14,FALSE))</f>
        <v/>
      </c>
      <c r="N1179" s="6" t="str">
        <f>IF(K1179="","",VLOOKUP(A1179,tabWorldPop,15,FALSE))</f>
        <v/>
      </c>
    </row>
    <row r="1180">
      <c r="A1180" s="3">
        <f>VLOOKUP(Life_expectancy.csv!A1196,Base!$A$2:$B$235,2,FALSE)</f>
        <v>2</v>
      </c>
      <c r="B1180" s="4">
        <v>2007.0</v>
      </c>
      <c r="C1180" s="4">
        <f>VLOOKUP(VLOOKUP(A1180,tabWorldPop,3,FALSE),Base!$D$2:$E$8,2,FALSE)</f>
        <v>1</v>
      </c>
      <c r="D1180" s="4" t="s">
        <v>13</v>
      </c>
      <c r="E1180" s="4" t="s">
        <v>2501</v>
      </c>
      <c r="F1180" s="4" t="s">
        <v>1866</v>
      </c>
      <c r="G1180" s="4" t="s">
        <v>2502</v>
      </c>
      <c r="H1180" s="4">
        <v>1.179681239E9</v>
      </c>
      <c r="I1180" s="5">
        <v>45909.0</v>
      </c>
      <c r="J1180" s="6" t="str">
        <f>IF(OR(B1180=2000, B1180=2010, B1180=2015),VLOOKUP(A1180,tabWorldPop,IF(B1180=2000,8,IF(B1180=2010,7,6)),FALSE),"")</f>
        <v/>
      </c>
      <c r="K1180" s="6" t="str">
        <f>IF(J1180="","", VLOOKUP(A1180,tabWorldPop,12,FALSE))</f>
        <v/>
      </c>
      <c r="L1180" s="6" t="str">
        <f>IF(K1180="","",VLOOKUP(A1180,tabWorldPop,13,FALSE))</f>
        <v/>
      </c>
      <c r="M1180" s="6" t="str">
        <f>IF(K1180="","",VLOOKUP(A1180,tabWorldPop,14,FALSE))</f>
        <v/>
      </c>
      <c r="N1180" s="6" t="str">
        <f>IF(K1180="","",VLOOKUP(A1180,tabWorldPop,15,FALSE))</f>
        <v/>
      </c>
    </row>
    <row r="1181">
      <c r="A1181" s="3">
        <f>VLOOKUP(Life_expectancy.csv!A1197,Base!$A$2:$B$235,2,FALSE)</f>
        <v>2</v>
      </c>
      <c r="B1181" s="4">
        <v>2006.0</v>
      </c>
      <c r="C1181" s="4">
        <f>VLOOKUP(VLOOKUP(A1181,tabWorldPop,3,FALSE),Base!$D$2:$E$8,2,FALSE)</f>
        <v>1</v>
      </c>
      <c r="D1181" s="4" t="s">
        <v>13</v>
      </c>
      <c r="E1181" s="4" t="s">
        <v>2503</v>
      </c>
      <c r="F1181" s="4" t="s">
        <v>2504</v>
      </c>
      <c r="G1181" s="4" t="s">
        <v>2505</v>
      </c>
      <c r="H1181" s="4">
        <v>1.161977719E9</v>
      </c>
      <c r="I1181" s="5">
        <v>45847.0</v>
      </c>
      <c r="J1181" s="6" t="str">
        <f>IF(OR(B1181=2000, B1181=2010, B1181=2015),VLOOKUP(A1181,tabWorldPop,IF(B1181=2000,8,IF(B1181=2010,7,6)),FALSE),"")</f>
        <v/>
      </c>
      <c r="K1181" s="6" t="str">
        <f>IF(J1181="","", VLOOKUP(A1181,tabWorldPop,12,FALSE))</f>
        <v/>
      </c>
      <c r="L1181" s="6" t="str">
        <f>IF(K1181="","",VLOOKUP(A1181,tabWorldPop,13,FALSE))</f>
        <v/>
      </c>
      <c r="M1181" s="6" t="str">
        <f>IF(K1181="","",VLOOKUP(A1181,tabWorldPop,14,FALSE))</f>
        <v/>
      </c>
      <c r="N1181" s="6" t="str">
        <f>IF(K1181="","",VLOOKUP(A1181,tabWorldPop,15,FALSE))</f>
        <v/>
      </c>
    </row>
    <row r="1182">
      <c r="A1182" s="3">
        <f>VLOOKUP(Life_expectancy.csv!A1198,Base!$A$2:$B$235,2,FALSE)</f>
        <v>2</v>
      </c>
      <c r="B1182" s="4">
        <v>2005.0</v>
      </c>
      <c r="C1182" s="4">
        <f>VLOOKUP(VLOOKUP(A1182,tabWorldPop,3,FALSE),Base!$D$2:$E$8,2,FALSE)</f>
        <v>1</v>
      </c>
      <c r="D1182" s="4" t="s">
        <v>13</v>
      </c>
      <c r="E1182" s="4" t="s">
        <v>2506</v>
      </c>
      <c r="F1182" s="4" t="s">
        <v>1660</v>
      </c>
      <c r="G1182" s="4" t="s">
        <v>2507</v>
      </c>
      <c r="H1182" s="4">
        <v>1.144118674E9</v>
      </c>
      <c r="I1182" s="5">
        <v>45756.0</v>
      </c>
      <c r="J1182" s="6" t="str">
        <f>IF(OR(B1182=2000, B1182=2010, B1182=2015),VLOOKUP(A1182,tabWorldPop,IF(B1182=2000,8,IF(B1182=2010,7,6)),FALSE),"")</f>
        <v/>
      </c>
      <c r="K1182" s="6" t="str">
        <f>IF(J1182="","", VLOOKUP(A1182,tabWorldPop,12,FALSE))</f>
        <v/>
      </c>
      <c r="L1182" s="6" t="str">
        <f>IF(K1182="","",VLOOKUP(A1182,tabWorldPop,13,FALSE))</f>
        <v/>
      </c>
      <c r="M1182" s="6" t="str">
        <f>IF(K1182="","",VLOOKUP(A1182,tabWorldPop,14,FALSE))</f>
        <v/>
      </c>
      <c r="N1182" s="6" t="str">
        <f>IF(K1182="","",VLOOKUP(A1182,tabWorldPop,15,FALSE))</f>
        <v/>
      </c>
    </row>
    <row r="1183">
      <c r="A1183" s="3">
        <f>VLOOKUP(Life_expectancy.csv!A1199,Base!$A$2:$B$235,2,FALSE)</f>
        <v>2</v>
      </c>
      <c r="B1183" s="4">
        <v>2004.0</v>
      </c>
      <c r="C1183" s="4">
        <f>VLOOKUP(VLOOKUP(A1183,tabWorldPop,3,FALSE),Base!$D$2:$E$8,2,FALSE)</f>
        <v>1</v>
      </c>
      <c r="D1183" s="4" t="s">
        <v>13</v>
      </c>
      <c r="E1183" s="4" t="s">
        <v>2508</v>
      </c>
      <c r="F1183" s="4" t="s">
        <v>1645</v>
      </c>
      <c r="G1183" s="4" t="s">
        <v>2509</v>
      </c>
      <c r="H1183" s="4">
        <v>1.126135777E9</v>
      </c>
      <c r="I1183" s="5">
        <v>45697.0</v>
      </c>
      <c r="J1183" s="6" t="str">
        <f>IF(OR(B1183=2000, B1183=2010, B1183=2015),VLOOKUP(A1183,tabWorldPop,IF(B1183=2000,8,IF(B1183=2010,7,6)),FALSE),"")</f>
        <v/>
      </c>
      <c r="K1183" s="6" t="str">
        <f>IF(J1183="","", VLOOKUP(A1183,tabWorldPop,12,FALSE))</f>
        <v/>
      </c>
      <c r="L1183" s="6" t="str">
        <f>IF(K1183="","",VLOOKUP(A1183,tabWorldPop,13,FALSE))</f>
        <v/>
      </c>
      <c r="M1183" s="6" t="str">
        <f>IF(K1183="","",VLOOKUP(A1183,tabWorldPop,14,FALSE))</f>
        <v/>
      </c>
      <c r="N1183" s="6" t="str">
        <f>IF(K1183="","",VLOOKUP(A1183,tabWorldPop,15,FALSE))</f>
        <v/>
      </c>
    </row>
    <row r="1184">
      <c r="A1184" s="3">
        <f>VLOOKUP(Life_expectancy.csv!A1200,Base!$A$2:$B$235,2,FALSE)</f>
        <v>2</v>
      </c>
      <c r="B1184" s="4">
        <v>2003.0</v>
      </c>
      <c r="C1184" s="4">
        <f>VLOOKUP(VLOOKUP(A1184,tabWorldPop,3,FALSE),Base!$D$2:$E$8,2,FALSE)</f>
        <v>1</v>
      </c>
      <c r="D1184" s="4" t="s">
        <v>13</v>
      </c>
      <c r="E1184" s="4" t="s">
        <v>2510</v>
      </c>
      <c r="F1184" s="5">
        <v>45720.0</v>
      </c>
      <c r="G1184" s="4" t="s">
        <v>2511</v>
      </c>
      <c r="H1184" s="4">
        <v>1.1827848E7</v>
      </c>
      <c r="I1184" s="5">
        <v>45816.0</v>
      </c>
      <c r="J1184" s="6" t="str">
        <f>IF(OR(B1184=2000, B1184=2010, B1184=2015),VLOOKUP(A1184,tabWorldPop,IF(B1184=2000,8,IF(B1184=2010,7,6)),FALSE),"")</f>
        <v/>
      </c>
      <c r="K1184" s="6" t="str">
        <f>IF(J1184="","", VLOOKUP(A1184,tabWorldPop,12,FALSE))</f>
        <v/>
      </c>
      <c r="L1184" s="6" t="str">
        <f>IF(K1184="","",VLOOKUP(A1184,tabWorldPop,13,FALSE))</f>
        <v/>
      </c>
      <c r="M1184" s="6" t="str">
        <f>IF(K1184="","",VLOOKUP(A1184,tabWorldPop,14,FALSE))</f>
        <v/>
      </c>
      <c r="N1184" s="6" t="str">
        <f>IF(K1184="","",VLOOKUP(A1184,tabWorldPop,15,FALSE))</f>
        <v/>
      </c>
    </row>
    <row r="1185">
      <c r="A1185" s="3">
        <f>VLOOKUP(Life_expectancy.csv!A1201,Base!$A$2:$B$235,2,FALSE)</f>
        <v>2</v>
      </c>
      <c r="B1185" s="4">
        <v>2002.0</v>
      </c>
      <c r="C1185" s="4">
        <f>VLOOKUP(VLOOKUP(A1185,tabWorldPop,3,FALSE),Base!$D$2:$E$8,2,FALSE)</f>
        <v>1</v>
      </c>
      <c r="D1185" s="4" t="s">
        <v>13</v>
      </c>
      <c r="E1185" s="4" t="s">
        <v>2512</v>
      </c>
      <c r="F1185" s="5">
        <v>45751.0</v>
      </c>
      <c r="G1185" s="4" t="s">
        <v>2513</v>
      </c>
      <c r="H1185" s="4">
        <v>1.8987112E7</v>
      </c>
      <c r="I1185" s="5">
        <v>45755.0</v>
      </c>
      <c r="J1185" s="6" t="str">
        <f>IF(OR(B1185=2000, B1185=2010, B1185=2015),VLOOKUP(A1185,tabWorldPop,IF(B1185=2000,8,IF(B1185=2010,7,6)),FALSE),"")</f>
        <v/>
      </c>
      <c r="K1185" s="6" t="str">
        <f>IF(J1185="","", VLOOKUP(A1185,tabWorldPop,12,FALSE))</f>
        <v/>
      </c>
      <c r="L1185" s="6" t="str">
        <f>IF(K1185="","",VLOOKUP(A1185,tabWorldPop,13,FALSE))</f>
        <v/>
      </c>
      <c r="M1185" s="6" t="str">
        <f>IF(K1185="","",VLOOKUP(A1185,tabWorldPop,14,FALSE))</f>
        <v/>
      </c>
      <c r="N1185" s="6" t="str">
        <f>IF(K1185="","",VLOOKUP(A1185,tabWorldPop,15,FALSE))</f>
        <v/>
      </c>
    </row>
    <row r="1186">
      <c r="A1186" s="3">
        <f>VLOOKUP(Life_expectancy.csv!A1202,Base!$A$2:$B$235,2,FALSE)</f>
        <v>2</v>
      </c>
      <c r="B1186" s="4">
        <v>2001.0</v>
      </c>
      <c r="C1186" s="4">
        <f>VLOOKUP(VLOOKUP(A1186,tabWorldPop,3,FALSE),Base!$D$2:$E$8,2,FALSE)</f>
        <v>1</v>
      </c>
      <c r="D1186" s="4" t="s">
        <v>13</v>
      </c>
      <c r="E1186" s="4" t="s">
        <v>2514</v>
      </c>
      <c r="F1186" s="5">
        <v>45781.0</v>
      </c>
      <c r="G1186" s="4" t="s">
        <v>2515</v>
      </c>
      <c r="H1186" s="4">
        <v>1.71477855E8</v>
      </c>
      <c r="I1186" s="5">
        <v>45724.0</v>
      </c>
      <c r="J1186" s="6" t="str">
        <f>IF(OR(B1186=2000, B1186=2010, B1186=2015),VLOOKUP(A1186,tabWorldPop,IF(B1186=2000,8,IF(B1186=2010,7,6)),FALSE),"")</f>
        <v/>
      </c>
      <c r="K1186" s="6" t="str">
        <f>IF(J1186="","", VLOOKUP(A1186,tabWorldPop,12,FALSE))</f>
        <v/>
      </c>
      <c r="L1186" s="6" t="str">
        <f>IF(K1186="","",VLOOKUP(A1186,tabWorldPop,13,FALSE))</f>
        <v/>
      </c>
      <c r="M1186" s="6" t="str">
        <f>IF(K1186="","",VLOOKUP(A1186,tabWorldPop,14,FALSE))</f>
        <v/>
      </c>
      <c r="N1186" s="6" t="str">
        <f>IF(K1186="","",VLOOKUP(A1186,tabWorldPop,15,FALSE))</f>
        <v/>
      </c>
    </row>
    <row r="1187">
      <c r="A1187" s="3">
        <f>VLOOKUP(Life_expectancy.csv!A1203,Base!$A$2:$B$235,2,FALSE)</f>
        <v>2</v>
      </c>
      <c r="B1187" s="4">
        <v>2000.0</v>
      </c>
      <c r="C1187" s="4">
        <f>VLOOKUP(VLOOKUP(A1187,tabWorldPop,3,FALSE),Base!$D$2:$E$8,2,FALSE)</f>
        <v>1</v>
      </c>
      <c r="D1187" s="4" t="s">
        <v>13</v>
      </c>
      <c r="E1187" s="4" t="s">
        <v>2516</v>
      </c>
      <c r="F1187" s="4" t="s">
        <v>148</v>
      </c>
      <c r="G1187" s="4" t="s">
        <v>2517</v>
      </c>
      <c r="H1187" s="4">
        <v>1535912.0</v>
      </c>
      <c r="I1187" s="5">
        <v>45724.0</v>
      </c>
      <c r="J1187" s="6">
        <f>IF(OR(B1187=2000, B1187=2010, B1187=2015),VLOOKUP(A1187,tabWorldPop,IF(B1187=2000,8,IF(B1187=2010,7,6)),FALSE),"")</f>
        <v>1059633675</v>
      </c>
      <c r="K1187" s="6">
        <f>IF(J1187="","", VLOOKUP(A1187,tabWorldPop,12,FALSE))</f>
        <v>3287590</v>
      </c>
      <c r="L1187" s="6" t="str">
        <f>IF(K1187="","",VLOOKUP(A1187,tabWorldPop,13,FALSE))</f>
        <v>431.0675</v>
      </c>
      <c r="M1187" s="7">
        <f>IF(K1187="","",VLOOKUP(A1187,tabWorldPop,14,FALSE))</f>
        <v>24838</v>
      </c>
      <c r="N1187" s="6" t="str">
        <f>IF(K1187="","",VLOOKUP(A1187,tabWorldPop,15,FALSE))</f>
        <v>17.77</v>
      </c>
    </row>
    <row r="1188">
      <c r="A1188" s="3">
        <f>VLOOKUP(Life_expectancy.csv!A1204,Base!$A$2:$B$235,2,FALSE)</f>
        <v>4</v>
      </c>
      <c r="B1188" s="4">
        <v>2015.0</v>
      </c>
      <c r="C1188" s="4">
        <f>VLOOKUP(VLOOKUP(A1188,tabWorldPop,3,FALSE),Base!$D$2:$E$8,2,FALSE)</f>
        <v>1</v>
      </c>
      <c r="D1188" s="4" t="s">
        <v>13</v>
      </c>
      <c r="E1188" s="4">
        <v>0.0</v>
      </c>
      <c r="F1188" s="10"/>
      <c r="G1188" s="4" t="s">
        <v>2518</v>
      </c>
      <c r="H1188" s="4">
        <v>2.58162113E8</v>
      </c>
      <c r="I1188" s="5">
        <v>45912.0</v>
      </c>
      <c r="J1188" s="6">
        <f>IF(OR(B1188=2000, B1188=2010, B1188=2015),VLOOKUP(A1188,tabWorldPop,IF(B1188=2000,8,IF(B1188=2010,7,6)),FALSE),"")</f>
        <v>259091970</v>
      </c>
      <c r="K1188" s="6">
        <f>IF(J1188="","", VLOOKUP(A1188,tabWorldPop,12,FALSE))</f>
        <v>1904569</v>
      </c>
      <c r="L1188" s="6" t="str">
        <f>IF(K1188="","",VLOOKUP(A1188,tabWorldPop,13,FALSE))</f>
        <v>144.6529</v>
      </c>
      <c r="M1188" s="7">
        <f>IF(K1188="","",VLOOKUP(A1188,tabWorldPop,14,FALSE))</f>
        <v>23377</v>
      </c>
      <c r="N1188" s="6" t="str">
        <f>IF(K1188="","",VLOOKUP(A1188,tabWorldPop,15,FALSE))</f>
        <v>3.45</v>
      </c>
    </row>
    <row r="1189">
      <c r="A1189" s="3">
        <f>VLOOKUP(Life_expectancy.csv!A1205,Base!$A$2:$B$235,2,FALSE)</f>
        <v>4</v>
      </c>
      <c r="B1189" s="4">
        <v>2014.0</v>
      </c>
      <c r="C1189" s="4">
        <f>VLOOKUP(VLOOKUP(A1189,tabWorldPop,3,FALSE),Base!$D$2:$E$8,2,FALSE)</f>
        <v>1</v>
      </c>
      <c r="D1189" s="4" t="s">
        <v>13</v>
      </c>
      <c r="E1189" s="4" t="s">
        <v>2519</v>
      </c>
      <c r="F1189" s="4" t="s">
        <v>499</v>
      </c>
      <c r="G1189" s="4" t="s">
        <v>2520</v>
      </c>
      <c r="H1189" s="4">
        <v>2.55131116E8</v>
      </c>
      <c r="I1189" s="5">
        <v>45912.0</v>
      </c>
      <c r="J1189" s="6" t="str">
        <f>IF(OR(B1189=2000, B1189=2010, B1189=2015),VLOOKUP(A1189,tabWorldPop,IF(B1189=2000,8,IF(B1189=2010,7,6)),FALSE),"")</f>
        <v/>
      </c>
      <c r="K1189" s="6" t="str">
        <f>IF(J1189="","", VLOOKUP(A1189,tabWorldPop,12,FALSE))</f>
        <v/>
      </c>
      <c r="L1189" s="6" t="str">
        <f>IF(K1189="","",VLOOKUP(A1189,tabWorldPop,13,FALSE))</f>
        <v/>
      </c>
      <c r="M1189" s="6" t="str">
        <f>IF(K1189="","",VLOOKUP(A1189,tabWorldPop,14,FALSE))</f>
        <v/>
      </c>
      <c r="N1189" s="6" t="str">
        <f>IF(K1189="","",VLOOKUP(A1189,tabWorldPop,15,FALSE))</f>
        <v/>
      </c>
    </row>
    <row r="1190">
      <c r="A1190" s="3">
        <f>VLOOKUP(Life_expectancy.csv!A1206,Base!$A$2:$B$235,2,FALSE)</f>
        <v>4</v>
      </c>
      <c r="B1190" s="4">
        <v>2013.0</v>
      </c>
      <c r="C1190" s="4">
        <f>VLOOKUP(VLOOKUP(A1190,tabWorldPop,3,FALSE),Base!$D$2:$E$8,2,FALSE)</f>
        <v>1</v>
      </c>
      <c r="D1190" s="4" t="s">
        <v>13</v>
      </c>
      <c r="E1190" s="4" t="s">
        <v>2521</v>
      </c>
      <c r="F1190" s="4" t="s">
        <v>2522</v>
      </c>
      <c r="G1190" s="4" t="s">
        <v>2523</v>
      </c>
      <c r="H1190" s="4">
        <v>2.5232263E7</v>
      </c>
      <c r="I1190" s="5">
        <v>45912.0</v>
      </c>
      <c r="J1190" s="6" t="str">
        <f>IF(OR(B1190=2000, B1190=2010, B1190=2015),VLOOKUP(A1190,tabWorldPop,IF(B1190=2000,8,IF(B1190=2010,7,6)),FALSE),"")</f>
        <v/>
      </c>
      <c r="K1190" s="6" t="str">
        <f>IF(J1190="","", VLOOKUP(A1190,tabWorldPop,12,FALSE))</f>
        <v/>
      </c>
      <c r="L1190" s="6" t="str">
        <f>IF(K1190="","",VLOOKUP(A1190,tabWorldPop,13,FALSE))</f>
        <v/>
      </c>
      <c r="M1190" s="6" t="str">
        <f>IF(K1190="","",VLOOKUP(A1190,tabWorldPop,14,FALSE))</f>
        <v/>
      </c>
      <c r="N1190" s="6" t="str">
        <f>IF(K1190="","",VLOOKUP(A1190,tabWorldPop,15,FALSE))</f>
        <v/>
      </c>
    </row>
    <row r="1191">
      <c r="A1191" s="3">
        <f>VLOOKUP(Life_expectancy.csv!A1207,Base!$A$2:$B$235,2,FALSE)</f>
        <v>4</v>
      </c>
      <c r="B1191" s="4">
        <v>2012.0</v>
      </c>
      <c r="C1191" s="4">
        <f>VLOOKUP(VLOOKUP(A1191,tabWorldPop,3,FALSE),Base!$D$2:$E$8,2,FALSE)</f>
        <v>1</v>
      </c>
      <c r="D1191" s="4" t="s">
        <v>13</v>
      </c>
      <c r="E1191" s="4" t="s">
        <v>2524</v>
      </c>
      <c r="F1191" s="5">
        <v>45902.0</v>
      </c>
      <c r="G1191" s="4" t="s">
        <v>2525</v>
      </c>
      <c r="H1191" s="4">
        <v>2.48883232E8</v>
      </c>
      <c r="I1191" s="5">
        <v>45820.0</v>
      </c>
      <c r="J1191" s="6" t="str">
        <f>IF(OR(B1191=2000, B1191=2010, B1191=2015),VLOOKUP(A1191,tabWorldPop,IF(B1191=2000,8,IF(B1191=2010,7,6)),FALSE),"")</f>
        <v/>
      </c>
      <c r="K1191" s="6" t="str">
        <f>IF(J1191="","", VLOOKUP(A1191,tabWorldPop,12,FALSE))</f>
        <v/>
      </c>
      <c r="L1191" s="6" t="str">
        <f>IF(K1191="","",VLOOKUP(A1191,tabWorldPop,13,FALSE))</f>
        <v/>
      </c>
      <c r="M1191" s="6" t="str">
        <f>IF(K1191="","",VLOOKUP(A1191,tabWorldPop,14,FALSE))</f>
        <v/>
      </c>
      <c r="N1191" s="6" t="str">
        <f>IF(K1191="","",VLOOKUP(A1191,tabWorldPop,15,FALSE))</f>
        <v/>
      </c>
    </row>
    <row r="1192">
      <c r="A1192" s="3">
        <f>VLOOKUP(Life_expectancy.csv!A1208,Base!$A$2:$B$235,2,FALSE)</f>
        <v>4</v>
      </c>
      <c r="B1192" s="4">
        <v>2011.0</v>
      </c>
      <c r="C1192" s="4">
        <f>VLOOKUP(VLOOKUP(A1192,tabWorldPop,3,FALSE),Base!$D$2:$E$8,2,FALSE)</f>
        <v>1</v>
      </c>
      <c r="D1192" s="4" t="s">
        <v>13</v>
      </c>
      <c r="E1192" s="4" t="s">
        <v>2526</v>
      </c>
      <c r="F1192" s="4" t="s">
        <v>2527</v>
      </c>
      <c r="G1192" s="4" t="s">
        <v>2528</v>
      </c>
      <c r="H1192" s="4">
        <v>2.4577511E7</v>
      </c>
      <c r="I1192" s="5">
        <v>45728.0</v>
      </c>
      <c r="J1192" s="6" t="str">
        <f>IF(OR(B1192=2000, B1192=2010, B1192=2015),VLOOKUP(A1192,tabWorldPop,IF(B1192=2000,8,IF(B1192=2010,7,6)),FALSE),"")</f>
        <v/>
      </c>
      <c r="K1192" s="6" t="str">
        <f>IF(J1192="","", VLOOKUP(A1192,tabWorldPop,12,FALSE))</f>
        <v/>
      </c>
      <c r="L1192" s="6" t="str">
        <f>IF(K1192="","",VLOOKUP(A1192,tabWorldPop,13,FALSE))</f>
        <v/>
      </c>
      <c r="M1192" s="6" t="str">
        <f>IF(K1192="","",VLOOKUP(A1192,tabWorldPop,14,FALSE))</f>
        <v/>
      </c>
      <c r="N1192" s="6" t="str">
        <f>IF(K1192="","",VLOOKUP(A1192,tabWorldPop,15,FALSE))</f>
        <v/>
      </c>
    </row>
    <row r="1193">
      <c r="A1193" s="3">
        <f>VLOOKUP(Life_expectancy.csv!A1209,Base!$A$2:$B$235,2,FALSE)</f>
        <v>4</v>
      </c>
      <c r="B1193" s="4">
        <v>2010.0</v>
      </c>
      <c r="C1193" s="4">
        <f>VLOOKUP(VLOOKUP(A1193,tabWorldPop,3,FALSE),Base!$D$2:$E$8,2,FALSE)</f>
        <v>1</v>
      </c>
      <c r="D1193" s="4" t="s">
        <v>13</v>
      </c>
      <c r="E1193" s="4" t="s">
        <v>2529</v>
      </c>
      <c r="F1193" s="4" t="s">
        <v>2530</v>
      </c>
      <c r="G1193" s="4" t="s">
        <v>2531</v>
      </c>
      <c r="H1193" s="4">
        <v>2.42524123E8</v>
      </c>
      <c r="I1193" s="5">
        <v>45669.0</v>
      </c>
      <c r="J1193" s="6">
        <f>IF(OR(B1193=2000, B1193=2010, B1193=2015),VLOOKUP(A1193,tabWorldPop,IF(B1193=2000,8,IF(B1193=2010,7,6)),FALSE),"")</f>
        <v>244016173</v>
      </c>
      <c r="K1193" s="6">
        <f>IF(J1193="","", VLOOKUP(A1193,tabWorldPop,12,FALSE))</f>
        <v>1904569</v>
      </c>
      <c r="L1193" s="6" t="str">
        <f>IF(K1193="","",VLOOKUP(A1193,tabWorldPop,13,FALSE))</f>
        <v>144.6529</v>
      </c>
      <c r="M1193" s="7">
        <f>IF(K1193="","",VLOOKUP(A1193,tabWorldPop,14,FALSE))</f>
        <v>23377</v>
      </c>
      <c r="N1193" s="6" t="str">
        <f>IF(K1193="","",VLOOKUP(A1193,tabWorldPop,15,FALSE))</f>
        <v>3.45</v>
      </c>
    </row>
    <row r="1194">
      <c r="A1194" s="3">
        <f>VLOOKUP(Life_expectancy.csv!A1210,Base!$A$2:$B$235,2,FALSE)</f>
        <v>4</v>
      </c>
      <c r="B1194" s="4">
        <v>2009.0</v>
      </c>
      <c r="C1194" s="4">
        <f>VLOOKUP(VLOOKUP(A1194,tabWorldPop,3,FALSE),Base!$D$2:$E$8,2,FALSE)</f>
        <v>1</v>
      </c>
      <c r="D1194" s="4" t="s">
        <v>13</v>
      </c>
      <c r="E1194" s="4" t="s">
        <v>2532</v>
      </c>
      <c r="F1194" s="4" t="s">
        <v>2533</v>
      </c>
      <c r="G1194" s="4" t="s">
        <v>2534</v>
      </c>
      <c r="H1194" s="4">
        <v>2.3934478E7</v>
      </c>
      <c r="I1194" s="5">
        <v>45849.0</v>
      </c>
      <c r="J1194" s="6" t="str">
        <f>IF(OR(B1194=2000, B1194=2010, B1194=2015),VLOOKUP(A1194,tabWorldPop,IF(B1194=2000,8,IF(B1194=2010,7,6)),FALSE),"")</f>
        <v/>
      </c>
      <c r="K1194" s="6" t="str">
        <f>IF(J1194="","", VLOOKUP(A1194,tabWorldPop,12,FALSE))</f>
        <v/>
      </c>
      <c r="L1194" s="6" t="str">
        <f>IF(K1194="","",VLOOKUP(A1194,tabWorldPop,13,FALSE))</f>
        <v/>
      </c>
      <c r="M1194" s="6" t="str">
        <f>IF(K1194="","",VLOOKUP(A1194,tabWorldPop,14,FALSE))</f>
        <v/>
      </c>
      <c r="N1194" s="6" t="str">
        <f>IF(K1194="","",VLOOKUP(A1194,tabWorldPop,15,FALSE))</f>
        <v/>
      </c>
    </row>
    <row r="1195">
      <c r="A1195" s="3">
        <f>VLOOKUP(Life_expectancy.csv!A1211,Base!$A$2:$B$235,2,FALSE)</f>
        <v>4</v>
      </c>
      <c r="B1195" s="4">
        <v>2008.0</v>
      </c>
      <c r="C1195" s="4">
        <f>VLOOKUP(VLOOKUP(A1195,tabWorldPop,3,FALSE),Base!$D$2:$E$8,2,FALSE)</f>
        <v>1</v>
      </c>
      <c r="D1195" s="4" t="s">
        <v>13</v>
      </c>
      <c r="E1195" s="4" t="s">
        <v>2535</v>
      </c>
      <c r="F1195" s="4" t="s">
        <v>2536</v>
      </c>
      <c r="G1195" s="4" t="s">
        <v>2537</v>
      </c>
      <c r="H1195" s="4">
        <v>2.36159276E8</v>
      </c>
      <c r="I1195" s="5">
        <v>45849.0</v>
      </c>
      <c r="J1195" s="6" t="str">
        <f>IF(OR(B1195=2000, B1195=2010, B1195=2015),VLOOKUP(A1195,tabWorldPop,IF(B1195=2000,8,IF(B1195=2010,7,6)),FALSE),"")</f>
        <v/>
      </c>
      <c r="K1195" s="6" t="str">
        <f>IF(J1195="","", VLOOKUP(A1195,tabWorldPop,12,FALSE))</f>
        <v/>
      </c>
      <c r="L1195" s="6" t="str">
        <f>IF(K1195="","",VLOOKUP(A1195,tabWorldPop,13,FALSE))</f>
        <v/>
      </c>
      <c r="M1195" s="6" t="str">
        <f>IF(K1195="","",VLOOKUP(A1195,tabWorldPop,14,FALSE))</f>
        <v/>
      </c>
      <c r="N1195" s="6" t="str">
        <f>IF(K1195="","",VLOOKUP(A1195,tabWorldPop,15,FALSE))</f>
        <v/>
      </c>
    </row>
    <row r="1196">
      <c r="A1196" s="3">
        <f>VLOOKUP(Life_expectancy.csv!A1212,Base!$A$2:$B$235,2,FALSE)</f>
        <v>4</v>
      </c>
      <c r="B1196" s="4">
        <v>2007.0</v>
      </c>
      <c r="C1196" s="4">
        <f>VLOOKUP(VLOOKUP(A1196,tabWorldPop,3,FALSE),Base!$D$2:$E$8,2,FALSE)</f>
        <v>1</v>
      </c>
      <c r="D1196" s="4" t="s">
        <v>13</v>
      </c>
      <c r="E1196" s="4" t="s">
        <v>2538</v>
      </c>
      <c r="F1196" s="5">
        <v>45660.0</v>
      </c>
      <c r="G1196" s="4" t="s">
        <v>2539</v>
      </c>
      <c r="H1196" s="4">
        <v>2.32989141E8</v>
      </c>
      <c r="I1196" s="4">
        <v>11.0</v>
      </c>
      <c r="J1196" s="6" t="str">
        <f>IF(OR(B1196=2000, B1196=2010, B1196=2015),VLOOKUP(A1196,tabWorldPop,IF(B1196=2000,8,IF(B1196=2010,7,6)),FALSE),"")</f>
        <v/>
      </c>
      <c r="K1196" s="6" t="str">
        <f>IF(J1196="","", VLOOKUP(A1196,tabWorldPop,12,FALSE))</f>
        <v/>
      </c>
      <c r="L1196" s="6" t="str">
        <f>IF(K1196="","",VLOOKUP(A1196,tabWorldPop,13,FALSE))</f>
        <v/>
      </c>
      <c r="M1196" s="6" t="str">
        <f>IF(K1196="","",VLOOKUP(A1196,tabWorldPop,14,FALSE))</f>
        <v/>
      </c>
      <c r="N1196" s="6" t="str">
        <f>IF(K1196="","",VLOOKUP(A1196,tabWorldPop,15,FALSE))</f>
        <v/>
      </c>
    </row>
    <row r="1197">
      <c r="A1197" s="3">
        <f>VLOOKUP(Life_expectancy.csv!A1213,Base!$A$2:$B$235,2,FALSE)</f>
        <v>4</v>
      </c>
      <c r="B1197" s="4">
        <v>2006.0</v>
      </c>
      <c r="C1197" s="4">
        <f>VLOOKUP(VLOOKUP(A1197,tabWorldPop,3,FALSE),Base!$D$2:$E$8,2,FALSE)</f>
        <v>1</v>
      </c>
      <c r="D1197" s="4" t="s">
        <v>13</v>
      </c>
      <c r="E1197" s="4" t="s">
        <v>2540</v>
      </c>
      <c r="F1197" s="4" t="s">
        <v>496</v>
      </c>
      <c r="G1197" s="4" t="s">
        <v>2541</v>
      </c>
      <c r="H1197" s="4">
        <v>2.2983822E7</v>
      </c>
      <c r="I1197" s="5">
        <v>45910.0</v>
      </c>
      <c r="J1197" s="6" t="str">
        <f>IF(OR(B1197=2000, B1197=2010, B1197=2015),VLOOKUP(A1197,tabWorldPop,IF(B1197=2000,8,IF(B1197=2010,7,6)),FALSE),"")</f>
        <v/>
      </c>
      <c r="K1197" s="6" t="str">
        <f>IF(J1197="","", VLOOKUP(A1197,tabWorldPop,12,FALSE))</f>
        <v/>
      </c>
      <c r="L1197" s="6" t="str">
        <f>IF(K1197="","",VLOOKUP(A1197,tabWorldPop,13,FALSE))</f>
        <v/>
      </c>
      <c r="M1197" s="6" t="str">
        <f>IF(K1197="","",VLOOKUP(A1197,tabWorldPop,14,FALSE))</f>
        <v/>
      </c>
      <c r="N1197" s="6" t="str">
        <f>IF(K1197="","",VLOOKUP(A1197,tabWorldPop,15,FALSE))</f>
        <v/>
      </c>
    </row>
    <row r="1198">
      <c r="A1198" s="3">
        <f>VLOOKUP(Life_expectancy.csv!A1214,Base!$A$2:$B$235,2,FALSE)</f>
        <v>4</v>
      </c>
      <c r="B1198" s="4">
        <v>2005.0</v>
      </c>
      <c r="C1198" s="4">
        <f>VLOOKUP(VLOOKUP(A1198,tabWorldPop,3,FALSE),Base!$D$2:$E$8,2,FALSE)</f>
        <v>1</v>
      </c>
      <c r="D1198" s="4" t="s">
        <v>13</v>
      </c>
      <c r="E1198" s="4" t="s">
        <v>2542</v>
      </c>
      <c r="F1198" s="4" t="s">
        <v>183</v>
      </c>
      <c r="G1198" s="4" t="s">
        <v>2543</v>
      </c>
      <c r="H1198" s="4">
        <v>2.2671273E7</v>
      </c>
      <c r="I1198" s="5">
        <v>45668.0</v>
      </c>
      <c r="J1198" s="6" t="str">
        <f>IF(OR(B1198=2000, B1198=2010, B1198=2015),VLOOKUP(A1198,tabWorldPop,IF(B1198=2000,8,IF(B1198=2010,7,6)),FALSE),"")</f>
        <v/>
      </c>
      <c r="K1198" s="6" t="str">
        <f>IF(J1198="","", VLOOKUP(A1198,tabWorldPop,12,FALSE))</f>
        <v/>
      </c>
      <c r="L1198" s="6" t="str">
        <f>IF(K1198="","",VLOOKUP(A1198,tabWorldPop,13,FALSE))</f>
        <v/>
      </c>
      <c r="M1198" s="6" t="str">
        <f>IF(K1198="","",VLOOKUP(A1198,tabWorldPop,14,FALSE))</f>
        <v/>
      </c>
      <c r="N1198" s="6" t="str">
        <f>IF(K1198="","",VLOOKUP(A1198,tabWorldPop,15,FALSE))</f>
        <v/>
      </c>
    </row>
    <row r="1199">
      <c r="A1199" s="3">
        <f>VLOOKUP(Life_expectancy.csv!A1215,Base!$A$2:$B$235,2,FALSE)</f>
        <v>4</v>
      </c>
      <c r="B1199" s="4">
        <v>2004.0</v>
      </c>
      <c r="C1199" s="4">
        <f>VLOOKUP(VLOOKUP(A1199,tabWorldPop,3,FALSE),Base!$D$2:$E$8,2,FALSE)</f>
        <v>1</v>
      </c>
      <c r="D1199" s="4" t="s">
        <v>13</v>
      </c>
      <c r="E1199" s="4" t="s">
        <v>2544</v>
      </c>
      <c r="F1199" s="4" t="s">
        <v>1385</v>
      </c>
      <c r="G1199" s="4" t="s">
        <v>2545</v>
      </c>
      <c r="H1199" s="4">
        <v>2.23614649E8</v>
      </c>
      <c r="I1199" s="4">
        <v>11.0</v>
      </c>
      <c r="J1199" s="6" t="str">
        <f>IF(OR(B1199=2000, B1199=2010, B1199=2015),VLOOKUP(A1199,tabWorldPop,IF(B1199=2000,8,IF(B1199=2010,7,6)),FALSE),"")</f>
        <v/>
      </c>
      <c r="K1199" s="6" t="str">
        <f>IF(J1199="","", VLOOKUP(A1199,tabWorldPop,12,FALSE))</f>
        <v/>
      </c>
      <c r="L1199" s="6" t="str">
        <f>IF(K1199="","",VLOOKUP(A1199,tabWorldPop,13,FALSE))</f>
        <v/>
      </c>
      <c r="M1199" s="6" t="str">
        <f>IF(K1199="","",VLOOKUP(A1199,tabWorldPop,14,FALSE))</f>
        <v/>
      </c>
      <c r="N1199" s="6" t="str">
        <f>IF(K1199="","",VLOOKUP(A1199,tabWorldPop,15,FALSE))</f>
        <v/>
      </c>
    </row>
    <row r="1200">
      <c r="A1200" s="3">
        <f>VLOOKUP(Life_expectancy.csv!A1216,Base!$A$2:$B$235,2,FALSE)</f>
        <v>4</v>
      </c>
      <c r="B1200" s="4">
        <v>2003.0</v>
      </c>
      <c r="C1200" s="4">
        <f>VLOOKUP(VLOOKUP(A1200,tabWorldPop,3,FALSE),Base!$D$2:$E$8,2,FALSE)</f>
        <v>1</v>
      </c>
      <c r="D1200" s="4" t="s">
        <v>13</v>
      </c>
      <c r="E1200" s="4" t="s">
        <v>2546</v>
      </c>
      <c r="F1200" s="4" t="s">
        <v>2547</v>
      </c>
      <c r="G1200" s="4" t="s">
        <v>2548</v>
      </c>
      <c r="H1200" s="4">
        <v>2.2545214E7</v>
      </c>
      <c r="I1200" s="5">
        <v>45879.0</v>
      </c>
      <c r="J1200" s="6" t="str">
        <f>IF(OR(B1200=2000, B1200=2010, B1200=2015),VLOOKUP(A1200,tabWorldPop,IF(B1200=2000,8,IF(B1200=2010,7,6)),FALSE),"")</f>
        <v/>
      </c>
      <c r="K1200" s="6" t="str">
        <f>IF(J1200="","", VLOOKUP(A1200,tabWorldPop,12,FALSE))</f>
        <v/>
      </c>
      <c r="L1200" s="6" t="str">
        <f>IF(K1200="","",VLOOKUP(A1200,tabWorldPop,13,FALSE))</f>
        <v/>
      </c>
      <c r="M1200" s="6" t="str">
        <f>IF(K1200="","",VLOOKUP(A1200,tabWorldPop,14,FALSE))</f>
        <v/>
      </c>
      <c r="N1200" s="6" t="str">
        <f>IF(K1200="","",VLOOKUP(A1200,tabWorldPop,15,FALSE))</f>
        <v/>
      </c>
    </row>
    <row r="1201">
      <c r="A1201" s="3">
        <f>VLOOKUP(Life_expectancy.csv!A1217,Base!$A$2:$B$235,2,FALSE)</f>
        <v>4</v>
      </c>
      <c r="B1201" s="4">
        <v>2002.0</v>
      </c>
      <c r="C1201" s="4">
        <f>VLOOKUP(VLOOKUP(A1201,tabWorldPop,3,FALSE),Base!$D$2:$E$8,2,FALSE)</f>
        <v>1</v>
      </c>
      <c r="D1201" s="4" t="s">
        <v>13</v>
      </c>
      <c r="E1201" s="4" t="s">
        <v>2549</v>
      </c>
      <c r="F1201" s="4" t="s">
        <v>1383</v>
      </c>
      <c r="G1201" s="4" t="s">
        <v>2550</v>
      </c>
      <c r="H1201" s="4">
        <v>2175859.0</v>
      </c>
      <c r="I1201" s="5">
        <v>45818.0</v>
      </c>
      <c r="J1201" s="6" t="str">
        <f>IF(OR(B1201=2000, B1201=2010, B1201=2015),VLOOKUP(A1201,tabWorldPop,IF(B1201=2000,8,IF(B1201=2010,7,6)),FALSE),"")</f>
        <v/>
      </c>
      <c r="K1201" s="6" t="str">
        <f>IF(J1201="","", VLOOKUP(A1201,tabWorldPop,12,FALSE))</f>
        <v/>
      </c>
      <c r="L1201" s="6" t="str">
        <f>IF(K1201="","",VLOOKUP(A1201,tabWorldPop,13,FALSE))</f>
        <v/>
      </c>
      <c r="M1201" s="6" t="str">
        <f>IF(K1201="","",VLOOKUP(A1201,tabWorldPop,14,FALSE))</f>
        <v/>
      </c>
      <c r="N1201" s="6" t="str">
        <f>IF(K1201="","",VLOOKUP(A1201,tabWorldPop,15,FALSE))</f>
        <v/>
      </c>
    </row>
    <row r="1202">
      <c r="A1202" s="3">
        <f>VLOOKUP(Life_expectancy.csv!A1218,Base!$A$2:$B$235,2,FALSE)</f>
        <v>4</v>
      </c>
      <c r="B1202" s="4">
        <v>2001.0</v>
      </c>
      <c r="C1202" s="4">
        <f>VLOOKUP(VLOOKUP(A1202,tabWorldPop,3,FALSE),Base!$D$2:$E$8,2,FALSE)</f>
        <v>1</v>
      </c>
      <c r="D1202" s="4" t="s">
        <v>13</v>
      </c>
      <c r="E1202" s="4" t="s">
        <v>2551</v>
      </c>
      <c r="F1202" s="4" t="s">
        <v>1772</v>
      </c>
      <c r="G1202" s="4" t="s">
        <v>2552</v>
      </c>
      <c r="H1202" s="4">
        <v>2145652.0</v>
      </c>
      <c r="I1202" s="5">
        <v>45818.0</v>
      </c>
      <c r="J1202" s="6" t="str">
        <f>IF(OR(B1202=2000, B1202=2010, B1202=2015),VLOOKUP(A1202,tabWorldPop,IF(B1202=2000,8,IF(B1202=2010,7,6)),FALSE),"")</f>
        <v/>
      </c>
      <c r="K1202" s="6" t="str">
        <f>IF(J1202="","", VLOOKUP(A1202,tabWorldPop,12,FALSE))</f>
        <v/>
      </c>
      <c r="L1202" s="6" t="str">
        <f>IF(K1202="","",VLOOKUP(A1202,tabWorldPop,13,FALSE))</f>
        <v/>
      </c>
      <c r="M1202" s="6" t="str">
        <f>IF(K1202="","",VLOOKUP(A1202,tabWorldPop,14,FALSE))</f>
        <v/>
      </c>
      <c r="N1202" s="6" t="str">
        <f>IF(K1202="","",VLOOKUP(A1202,tabWorldPop,15,FALSE))</f>
        <v/>
      </c>
    </row>
    <row r="1203">
      <c r="A1203" s="3">
        <f>VLOOKUP(Life_expectancy.csv!A1219,Base!$A$2:$B$235,2,FALSE)</f>
        <v>4</v>
      </c>
      <c r="B1203" s="4">
        <v>2000.0</v>
      </c>
      <c r="C1203" s="4">
        <f>VLOOKUP(VLOOKUP(A1203,tabWorldPop,3,FALSE),Base!$D$2:$E$8,2,FALSE)</f>
        <v>1</v>
      </c>
      <c r="D1203" s="4" t="s">
        <v>13</v>
      </c>
      <c r="E1203" s="4" t="s">
        <v>2553</v>
      </c>
      <c r="F1203" s="4" t="s">
        <v>1561</v>
      </c>
      <c r="G1203" s="4" t="s">
        <v>2554</v>
      </c>
      <c r="H1203" s="4">
        <v>2.1154429E7</v>
      </c>
      <c r="I1203" s="5">
        <v>45848.0</v>
      </c>
      <c r="J1203" s="6">
        <f>IF(OR(B1203=2000, B1203=2010, B1203=2015),VLOOKUP(A1203,tabWorldPop,IF(B1203=2000,8,IF(B1203=2010,7,6)),FALSE),"")</f>
        <v>214072421</v>
      </c>
      <c r="K1203" s="6">
        <f>IF(J1203="","", VLOOKUP(A1203,tabWorldPop,12,FALSE))</f>
        <v>1904569</v>
      </c>
      <c r="L1203" s="6" t="str">
        <f>IF(K1203="","",VLOOKUP(A1203,tabWorldPop,13,FALSE))</f>
        <v>144.6529</v>
      </c>
      <c r="M1203" s="7">
        <f>IF(K1203="","",VLOOKUP(A1203,tabWorldPop,14,FALSE))</f>
        <v>23377</v>
      </c>
      <c r="N1203" s="6" t="str">
        <f>IF(K1203="","",VLOOKUP(A1203,tabWorldPop,15,FALSE))</f>
        <v>3.45</v>
      </c>
    </row>
    <row r="1204">
      <c r="A1204" s="3">
        <f>VLOOKUP(Life_expectancy.csv!A1220,Base!$A$2:$B$235,2,FALSE)</f>
        <v>17</v>
      </c>
      <c r="B1204" s="4">
        <v>2015.0</v>
      </c>
      <c r="C1204" s="4">
        <f>VLOOKUP(VLOOKUP(A1204,tabWorldPop,3,FALSE),Base!$D$2:$E$8,2,FALSE)</f>
        <v>1</v>
      </c>
      <c r="D1204" s="4" t="s">
        <v>13</v>
      </c>
      <c r="E1204" s="4">
        <v>0.0</v>
      </c>
      <c r="F1204" s="10"/>
      <c r="G1204" s="10"/>
      <c r="H1204" s="10"/>
      <c r="I1204" s="5">
        <v>45883.0</v>
      </c>
      <c r="J1204" s="6">
        <f>IF(OR(B1204=2000, B1204=2010, B1204=2015),VLOOKUP(A1204,tabWorldPop,IF(B1204=2000,8,IF(B1204=2010,7,6)),FALSE),"")</f>
        <v>81790841</v>
      </c>
      <c r="K1204" s="6">
        <f>IF(J1204="","", VLOOKUP(A1204,tabWorldPop,12,FALSE))</f>
        <v>1648195</v>
      </c>
      <c r="L1204" s="6" t="str">
        <f>IF(K1204="","",VLOOKUP(A1204,tabWorldPop,13,FALSE))</f>
        <v>53.7258</v>
      </c>
      <c r="M1204" s="7">
        <f>IF(K1204="","",VLOOKUP(A1204,tabWorldPop,14,FALSE))</f>
        <v>25934</v>
      </c>
      <c r="N1204" s="11">
        <f>IF(K1204="","",VLOOKUP(A1204,tabWorldPop,15,FALSE))</f>
        <v>45962</v>
      </c>
    </row>
    <row r="1205">
      <c r="A1205" s="3">
        <f>VLOOKUP(Life_expectancy.csv!A1221,Base!$A$2:$B$235,2,FALSE)</f>
        <v>17</v>
      </c>
      <c r="B1205" s="4">
        <v>2014.0</v>
      </c>
      <c r="C1205" s="4">
        <f>VLOOKUP(VLOOKUP(A1205,tabWorldPop,3,FALSE),Base!$D$2:$E$8,2,FALSE)</f>
        <v>1</v>
      </c>
      <c r="D1205" s="4" t="s">
        <v>13</v>
      </c>
      <c r="E1205" s="4">
        <v>0.0</v>
      </c>
      <c r="F1205" s="4" t="s">
        <v>589</v>
      </c>
      <c r="G1205" s="10"/>
      <c r="H1205" s="10"/>
      <c r="I1205" s="5">
        <v>45914.0</v>
      </c>
      <c r="J1205" s="6" t="str">
        <f>IF(OR(B1205=2000, B1205=2010, B1205=2015),VLOOKUP(A1205,tabWorldPop,IF(B1205=2000,8,IF(B1205=2010,7,6)),FALSE),"")</f>
        <v/>
      </c>
      <c r="K1205" s="6" t="str">
        <f>IF(J1205="","", VLOOKUP(A1205,tabWorldPop,12,FALSE))</f>
        <v/>
      </c>
      <c r="L1205" s="6" t="str">
        <f>IF(K1205="","",VLOOKUP(A1205,tabWorldPop,13,FALSE))</f>
        <v/>
      </c>
      <c r="M1205" s="6" t="str">
        <f>IF(K1205="","",VLOOKUP(A1205,tabWorldPop,14,FALSE))</f>
        <v/>
      </c>
      <c r="N1205" s="6" t="str">
        <f>IF(K1205="","",VLOOKUP(A1205,tabWorldPop,15,FALSE))</f>
        <v/>
      </c>
    </row>
    <row r="1206">
      <c r="A1206" s="3">
        <f>VLOOKUP(Life_expectancy.csv!A1222,Base!$A$2:$B$235,2,FALSE)</f>
        <v>17</v>
      </c>
      <c r="B1206" s="4">
        <v>2013.0</v>
      </c>
      <c r="C1206" s="4">
        <f>VLOOKUP(VLOOKUP(A1206,tabWorldPop,3,FALSE),Base!$D$2:$E$8,2,FALSE)</f>
        <v>1</v>
      </c>
      <c r="D1206" s="4" t="s">
        <v>13</v>
      </c>
      <c r="E1206" s="4">
        <v>0.0</v>
      </c>
      <c r="F1206" s="4" t="s">
        <v>251</v>
      </c>
      <c r="G1206" s="10"/>
      <c r="H1206" s="10"/>
      <c r="I1206" s="4">
        <v>15.0</v>
      </c>
      <c r="J1206" s="6" t="str">
        <f>IF(OR(B1206=2000, B1206=2010, B1206=2015),VLOOKUP(A1206,tabWorldPop,IF(B1206=2000,8,IF(B1206=2010,7,6)),FALSE),"")</f>
        <v/>
      </c>
      <c r="K1206" s="6" t="str">
        <f>IF(J1206="","", VLOOKUP(A1206,tabWorldPop,12,FALSE))</f>
        <v/>
      </c>
      <c r="L1206" s="6" t="str">
        <f>IF(K1206="","",VLOOKUP(A1206,tabWorldPop,13,FALSE))</f>
        <v/>
      </c>
      <c r="M1206" s="6" t="str">
        <f>IF(K1206="","",VLOOKUP(A1206,tabWorldPop,14,FALSE))</f>
        <v/>
      </c>
      <c r="N1206" s="6" t="str">
        <f>IF(K1206="","",VLOOKUP(A1206,tabWorldPop,15,FALSE))</f>
        <v/>
      </c>
    </row>
    <row r="1207">
      <c r="A1207" s="3">
        <f>VLOOKUP(Life_expectancy.csv!A1223,Base!$A$2:$B$235,2,FALSE)</f>
        <v>17</v>
      </c>
      <c r="B1207" s="4">
        <v>2012.0</v>
      </c>
      <c r="C1207" s="4">
        <f>VLOOKUP(VLOOKUP(A1207,tabWorldPop,3,FALSE),Base!$D$2:$E$8,2,FALSE)</f>
        <v>1</v>
      </c>
      <c r="D1207" s="4" t="s">
        <v>13</v>
      </c>
      <c r="E1207" s="4">
        <v>0.0</v>
      </c>
      <c r="F1207" s="4" t="s">
        <v>2555</v>
      </c>
      <c r="G1207" s="10"/>
      <c r="H1207" s="10"/>
      <c r="I1207" s="5">
        <v>45821.0</v>
      </c>
      <c r="J1207" s="6" t="str">
        <f>IF(OR(B1207=2000, B1207=2010, B1207=2015),VLOOKUP(A1207,tabWorldPop,IF(B1207=2000,8,IF(B1207=2010,7,6)),FALSE),"")</f>
        <v/>
      </c>
      <c r="K1207" s="6" t="str">
        <f>IF(J1207="","", VLOOKUP(A1207,tabWorldPop,12,FALSE))</f>
        <v/>
      </c>
      <c r="L1207" s="6" t="str">
        <f>IF(K1207="","",VLOOKUP(A1207,tabWorldPop,13,FALSE))</f>
        <v/>
      </c>
      <c r="M1207" s="6" t="str">
        <f>IF(K1207="","",VLOOKUP(A1207,tabWorldPop,14,FALSE))</f>
        <v/>
      </c>
      <c r="N1207" s="6" t="str">
        <f>IF(K1207="","",VLOOKUP(A1207,tabWorldPop,15,FALSE))</f>
        <v/>
      </c>
    </row>
    <row r="1208">
      <c r="A1208" s="3">
        <f>VLOOKUP(Life_expectancy.csv!A1224,Base!$A$2:$B$235,2,FALSE)</f>
        <v>17</v>
      </c>
      <c r="B1208" s="4">
        <v>2011.0</v>
      </c>
      <c r="C1208" s="4">
        <f>VLOOKUP(VLOOKUP(A1208,tabWorldPop,3,FALSE),Base!$D$2:$E$8,2,FALSE)</f>
        <v>1</v>
      </c>
      <c r="D1208" s="4" t="s">
        <v>13</v>
      </c>
      <c r="E1208" s="4">
        <v>0.0</v>
      </c>
      <c r="F1208" s="5">
        <v>45998.0</v>
      </c>
      <c r="G1208" s="10"/>
      <c r="H1208" s="10"/>
      <c r="I1208" s="5">
        <v>45670.0</v>
      </c>
      <c r="J1208" s="6" t="str">
        <f>IF(OR(B1208=2000, B1208=2010, B1208=2015),VLOOKUP(A1208,tabWorldPop,IF(B1208=2000,8,IF(B1208=2010,7,6)),FALSE),"")</f>
        <v/>
      </c>
      <c r="K1208" s="6" t="str">
        <f>IF(J1208="","", VLOOKUP(A1208,tabWorldPop,12,FALSE))</f>
        <v/>
      </c>
      <c r="L1208" s="6" t="str">
        <f>IF(K1208="","",VLOOKUP(A1208,tabWorldPop,13,FALSE))</f>
        <v/>
      </c>
      <c r="M1208" s="6" t="str">
        <f>IF(K1208="","",VLOOKUP(A1208,tabWorldPop,14,FALSE))</f>
        <v/>
      </c>
      <c r="N1208" s="6" t="str">
        <f>IF(K1208="","",VLOOKUP(A1208,tabWorldPop,15,FALSE))</f>
        <v/>
      </c>
    </row>
    <row r="1209">
      <c r="A1209" s="3">
        <f>VLOOKUP(Life_expectancy.csv!A1225,Base!$A$2:$B$235,2,FALSE)</f>
        <v>17</v>
      </c>
      <c r="B1209" s="4">
        <v>2010.0</v>
      </c>
      <c r="C1209" s="4">
        <f>VLOOKUP(VLOOKUP(A1209,tabWorldPop,3,FALSE),Base!$D$2:$E$8,2,FALSE)</f>
        <v>1</v>
      </c>
      <c r="D1209" s="4" t="s">
        <v>13</v>
      </c>
      <c r="E1209" s="4">
        <v>0.0</v>
      </c>
      <c r="F1209" s="5">
        <v>45696.0</v>
      </c>
      <c r="G1209" s="10"/>
      <c r="H1209" s="10"/>
      <c r="I1209" s="5">
        <v>45912.0</v>
      </c>
      <c r="J1209" s="6">
        <f>IF(OR(B1209=2000, B1209=2010, B1209=2015),VLOOKUP(A1209,tabWorldPop,IF(B1209=2000,8,IF(B1209=2010,7,6)),FALSE),"")</f>
        <v>75373855</v>
      </c>
      <c r="K1209" s="6">
        <f>IF(J1209="","", VLOOKUP(A1209,tabWorldPop,12,FALSE))</f>
        <v>1648195</v>
      </c>
      <c r="L1209" s="6" t="str">
        <f>IF(K1209="","",VLOOKUP(A1209,tabWorldPop,13,FALSE))</f>
        <v>53.7258</v>
      </c>
      <c r="M1209" s="7">
        <f>IF(K1209="","",VLOOKUP(A1209,tabWorldPop,14,FALSE))</f>
        <v>25934</v>
      </c>
      <c r="N1209" s="11">
        <f>IF(K1209="","",VLOOKUP(A1209,tabWorldPop,15,FALSE))</f>
        <v>45962</v>
      </c>
    </row>
    <row r="1210">
      <c r="A1210" s="3">
        <f>VLOOKUP(Life_expectancy.csv!A1226,Base!$A$2:$B$235,2,FALSE)</f>
        <v>17</v>
      </c>
      <c r="B1210" s="4">
        <v>2009.0</v>
      </c>
      <c r="C1210" s="4">
        <f>VLOOKUP(VLOOKUP(A1210,tabWorldPop,3,FALSE),Base!$D$2:$E$8,2,FALSE)</f>
        <v>1</v>
      </c>
      <c r="D1210" s="4" t="s">
        <v>13</v>
      </c>
      <c r="E1210" s="4">
        <v>0.0</v>
      </c>
      <c r="F1210" s="4" t="s">
        <v>245</v>
      </c>
      <c r="G1210" s="10"/>
      <c r="H1210" s="10"/>
      <c r="I1210" s="5">
        <v>45881.0</v>
      </c>
      <c r="J1210" s="6" t="str">
        <f>IF(OR(B1210=2000, B1210=2010, B1210=2015),VLOOKUP(A1210,tabWorldPop,IF(B1210=2000,8,IF(B1210=2010,7,6)),FALSE),"")</f>
        <v/>
      </c>
      <c r="K1210" s="6" t="str">
        <f>IF(J1210="","", VLOOKUP(A1210,tabWorldPop,12,FALSE))</f>
        <v/>
      </c>
      <c r="L1210" s="6" t="str">
        <f>IF(K1210="","",VLOOKUP(A1210,tabWorldPop,13,FALSE))</f>
        <v/>
      </c>
      <c r="M1210" s="6" t="str">
        <f>IF(K1210="","",VLOOKUP(A1210,tabWorldPop,14,FALSE))</f>
        <v/>
      </c>
      <c r="N1210" s="6" t="str">
        <f>IF(K1210="","",VLOOKUP(A1210,tabWorldPop,15,FALSE))</f>
        <v/>
      </c>
    </row>
    <row r="1211">
      <c r="A1211" s="3">
        <f>VLOOKUP(Life_expectancy.csv!A1227,Base!$A$2:$B$235,2,FALSE)</f>
        <v>17</v>
      </c>
      <c r="B1211" s="4">
        <v>2008.0</v>
      </c>
      <c r="C1211" s="4">
        <f>VLOOKUP(VLOOKUP(A1211,tabWorldPop,3,FALSE),Base!$D$2:$E$8,2,FALSE)</f>
        <v>1</v>
      </c>
      <c r="D1211" s="4" t="s">
        <v>13</v>
      </c>
      <c r="E1211" s="4">
        <v>0.0</v>
      </c>
      <c r="F1211" s="4" t="s">
        <v>1232</v>
      </c>
      <c r="G1211" s="10"/>
      <c r="H1211" s="10"/>
      <c r="I1211" s="5">
        <v>45669.0</v>
      </c>
      <c r="J1211" s="6" t="str">
        <f>IF(OR(B1211=2000, B1211=2010, B1211=2015),VLOOKUP(A1211,tabWorldPop,IF(B1211=2000,8,IF(B1211=2010,7,6)),FALSE),"")</f>
        <v/>
      </c>
      <c r="K1211" s="6" t="str">
        <f>IF(J1211="","", VLOOKUP(A1211,tabWorldPop,12,FALSE))</f>
        <v/>
      </c>
      <c r="L1211" s="6" t="str">
        <f>IF(K1211="","",VLOOKUP(A1211,tabWorldPop,13,FALSE))</f>
        <v/>
      </c>
      <c r="M1211" s="6" t="str">
        <f>IF(K1211="","",VLOOKUP(A1211,tabWorldPop,14,FALSE))</f>
        <v/>
      </c>
      <c r="N1211" s="6" t="str">
        <f>IF(K1211="","",VLOOKUP(A1211,tabWorldPop,15,FALSE))</f>
        <v/>
      </c>
    </row>
    <row r="1212">
      <c r="A1212" s="3">
        <f>VLOOKUP(Life_expectancy.csv!A1228,Base!$A$2:$B$235,2,FALSE)</f>
        <v>17</v>
      </c>
      <c r="B1212" s="4">
        <v>2007.0</v>
      </c>
      <c r="C1212" s="4">
        <f>VLOOKUP(VLOOKUP(A1212,tabWorldPop,3,FALSE),Base!$D$2:$E$8,2,FALSE)</f>
        <v>1</v>
      </c>
      <c r="D1212" s="4" t="s">
        <v>13</v>
      </c>
      <c r="E1212" s="4">
        <v>0.0</v>
      </c>
      <c r="F1212" s="4" t="s">
        <v>820</v>
      </c>
      <c r="G1212" s="10"/>
      <c r="H1212" s="10"/>
      <c r="I1212" s="5">
        <v>45880.0</v>
      </c>
      <c r="J1212" s="6" t="str">
        <f>IF(OR(B1212=2000, B1212=2010, B1212=2015),VLOOKUP(A1212,tabWorldPop,IF(B1212=2000,8,IF(B1212=2010,7,6)),FALSE),"")</f>
        <v/>
      </c>
      <c r="K1212" s="6" t="str">
        <f>IF(J1212="","", VLOOKUP(A1212,tabWorldPop,12,FALSE))</f>
        <v/>
      </c>
      <c r="L1212" s="6" t="str">
        <f>IF(K1212="","",VLOOKUP(A1212,tabWorldPop,13,FALSE))</f>
        <v/>
      </c>
      <c r="M1212" s="6" t="str">
        <f>IF(K1212="","",VLOOKUP(A1212,tabWorldPop,14,FALSE))</f>
        <v/>
      </c>
      <c r="N1212" s="6" t="str">
        <f>IF(K1212="","",VLOOKUP(A1212,tabWorldPop,15,FALSE))</f>
        <v/>
      </c>
    </row>
    <row r="1213">
      <c r="A1213" s="3">
        <f>VLOOKUP(Life_expectancy.csv!A1229,Base!$A$2:$B$235,2,FALSE)</f>
        <v>17</v>
      </c>
      <c r="B1213" s="4">
        <v>2006.0</v>
      </c>
      <c r="C1213" s="4">
        <f>VLOOKUP(VLOOKUP(A1213,tabWorldPop,3,FALSE),Base!$D$2:$E$8,2,FALSE)</f>
        <v>1</v>
      </c>
      <c r="D1213" s="4" t="s">
        <v>13</v>
      </c>
      <c r="E1213" s="4">
        <v>0.0</v>
      </c>
      <c r="F1213" s="4" t="s">
        <v>437</v>
      </c>
      <c r="G1213" s="10"/>
      <c r="H1213" s="10"/>
      <c r="I1213" s="5">
        <v>45758.0</v>
      </c>
      <c r="J1213" s="6" t="str">
        <f>IF(OR(B1213=2000, B1213=2010, B1213=2015),VLOOKUP(A1213,tabWorldPop,IF(B1213=2000,8,IF(B1213=2010,7,6)),FALSE),"")</f>
        <v/>
      </c>
      <c r="K1213" s="6" t="str">
        <f>IF(J1213="","", VLOOKUP(A1213,tabWorldPop,12,FALSE))</f>
        <v/>
      </c>
      <c r="L1213" s="6" t="str">
        <f>IF(K1213="","",VLOOKUP(A1213,tabWorldPop,13,FALSE))</f>
        <v/>
      </c>
      <c r="M1213" s="6" t="str">
        <f>IF(K1213="","",VLOOKUP(A1213,tabWorldPop,14,FALSE))</f>
        <v/>
      </c>
      <c r="N1213" s="6" t="str">
        <f>IF(K1213="","",VLOOKUP(A1213,tabWorldPop,15,FALSE))</f>
        <v/>
      </c>
    </row>
    <row r="1214">
      <c r="A1214" s="3">
        <f>VLOOKUP(Life_expectancy.csv!A1230,Base!$A$2:$B$235,2,FALSE)</f>
        <v>17</v>
      </c>
      <c r="B1214" s="4">
        <v>2005.0</v>
      </c>
      <c r="C1214" s="4">
        <f>VLOOKUP(VLOOKUP(A1214,tabWorldPop,3,FALSE),Base!$D$2:$E$8,2,FALSE)</f>
        <v>1</v>
      </c>
      <c r="D1214" s="4" t="s">
        <v>13</v>
      </c>
      <c r="E1214" s="4">
        <v>0.0</v>
      </c>
      <c r="F1214" s="5">
        <v>45814.0</v>
      </c>
      <c r="G1214" s="10"/>
      <c r="H1214" s="10"/>
      <c r="I1214" s="5">
        <v>45758.0</v>
      </c>
      <c r="J1214" s="6" t="str">
        <f>IF(OR(B1214=2000, B1214=2010, B1214=2015),VLOOKUP(A1214,tabWorldPop,IF(B1214=2000,8,IF(B1214=2010,7,6)),FALSE),"")</f>
        <v/>
      </c>
      <c r="K1214" s="6" t="str">
        <f>IF(J1214="","", VLOOKUP(A1214,tabWorldPop,12,FALSE))</f>
        <v/>
      </c>
      <c r="L1214" s="6" t="str">
        <f>IF(K1214="","",VLOOKUP(A1214,tabWorldPop,13,FALSE))</f>
        <v/>
      </c>
      <c r="M1214" s="6" t="str">
        <f>IF(K1214="","",VLOOKUP(A1214,tabWorldPop,14,FALSE))</f>
        <v/>
      </c>
      <c r="N1214" s="6" t="str">
        <f>IF(K1214="","",VLOOKUP(A1214,tabWorldPop,15,FALSE))</f>
        <v/>
      </c>
    </row>
    <row r="1215">
      <c r="A1215" s="3">
        <f>VLOOKUP(Life_expectancy.csv!A1231,Base!$A$2:$B$235,2,FALSE)</f>
        <v>17</v>
      </c>
      <c r="B1215" s="4">
        <v>2004.0</v>
      </c>
      <c r="C1215" s="4">
        <f>VLOOKUP(VLOOKUP(A1215,tabWorldPop,3,FALSE),Base!$D$2:$E$8,2,FALSE)</f>
        <v>1</v>
      </c>
      <c r="D1215" s="4" t="s">
        <v>13</v>
      </c>
      <c r="E1215" s="4">
        <v>0.0</v>
      </c>
      <c r="F1215" s="4" t="s">
        <v>239</v>
      </c>
      <c r="G1215" s="10"/>
      <c r="H1215" s="10"/>
      <c r="I1215" s="5">
        <v>45880.0</v>
      </c>
      <c r="J1215" s="6" t="str">
        <f>IF(OR(B1215=2000, B1215=2010, B1215=2015),VLOOKUP(A1215,tabWorldPop,IF(B1215=2000,8,IF(B1215=2010,7,6)),FALSE),"")</f>
        <v/>
      </c>
      <c r="K1215" s="6" t="str">
        <f>IF(J1215="","", VLOOKUP(A1215,tabWorldPop,12,FALSE))</f>
        <v/>
      </c>
      <c r="L1215" s="6" t="str">
        <f>IF(K1215="","",VLOOKUP(A1215,tabWorldPop,13,FALSE))</f>
        <v/>
      </c>
      <c r="M1215" s="6" t="str">
        <f>IF(K1215="","",VLOOKUP(A1215,tabWorldPop,14,FALSE))</f>
        <v/>
      </c>
      <c r="N1215" s="6" t="str">
        <f>IF(K1215="","",VLOOKUP(A1215,tabWorldPop,15,FALSE))</f>
        <v/>
      </c>
    </row>
    <row r="1216">
      <c r="A1216" s="3">
        <f>VLOOKUP(Life_expectancy.csv!A1232,Base!$A$2:$B$235,2,FALSE)</f>
        <v>17</v>
      </c>
      <c r="B1216" s="4">
        <v>2003.0</v>
      </c>
      <c r="C1216" s="4">
        <f>VLOOKUP(VLOOKUP(A1216,tabWorldPop,3,FALSE),Base!$D$2:$E$8,2,FALSE)</f>
        <v>1</v>
      </c>
      <c r="D1216" s="4" t="s">
        <v>13</v>
      </c>
      <c r="E1216" s="4">
        <v>0.0</v>
      </c>
      <c r="F1216" s="4" t="s">
        <v>2556</v>
      </c>
      <c r="G1216" s="10"/>
      <c r="H1216" s="10"/>
      <c r="I1216" s="5">
        <v>45880.0</v>
      </c>
      <c r="J1216" s="6" t="str">
        <f>IF(OR(B1216=2000, B1216=2010, B1216=2015),VLOOKUP(A1216,tabWorldPop,IF(B1216=2000,8,IF(B1216=2010,7,6)),FALSE),"")</f>
        <v/>
      </c>
      <c r="K1216" s="6" t="str">
        <f>IF(J1216="","", VLOOKUP(A1216,tabWorldPop,12,FALSE))</f>
        <v/>
      </c>
      <c r="L1216" s="6" t="str">
        <f>IF(K1216="","",VLOOKUP(A1216,tabWorldPop,13,FALSE))</f>
        <v/>
      </c>
      <c r="M1216" s="6" t="str">
        <f>IF(K1216="","",VLOOKUP(A1216,tabWorldPop,14,FALSE))</f>
        <v/>
      </c>
      <c r="N1216" s="6" t="str">
        <f>IF(K1216="","",VLOOKUP(A1216,tabWorldPop,15,FALSE))</f>
        <v/>
      </c>
    </row>
    <row r="1217">
      <c r="A1217" s="3">
        <f>VLOOKUP(Life_expectancy.csv!A1233,Base!$A$2:$B$235,2,FALSE)</f>
        <v>17</v>
      </c>
      <c r="B1217" s="4">
        <v>2002.0</v>
      </c>
      <c r="C1217" s="4">
        <f>VLOOKUP(VLOOKUP(A1217,tabWorldPop,3,FALSE),Base!$D$2:$E$8,2,FALSE)</f>
        <v>1</v>
      </c>
      <c r="D1217" s="4" t="s">
        <v>13</v>
      </c>
      <c r="E1217" s="4">
        <v>0.0</v>
      </c>
      <c r="F1217" s="4" t="s">
        <v>193</v>
      </c>
      <c r="G1217" s="10"/>
      <c r="H1217" s="10"/>
      <c r="I1217" s="5">
        <v>45911.0</v>
      </c>
      <c r="J1217" s="6" t="str">
        <f>IF(OR(B1217=2000, B1217=2010, B1217=2015),VLOOKUP(A1217,tabWorldPop,IF(B1217=2000,8,IF(B1217=2010,7,6)),FALSE),"")</f>
        <v/>
      </c>
      <c r="K1217" s="6" t="str">
        <f>IF(J1217="","", VLOOKUP(A1217,tabWorldPop,12,FALSE))</f>
        <v/>
      </c>
      <c r="L1217" s="6" t="str">
        <f>IF(K1217="","",VLOOKUP(A1217,tabWorldPop,13,FALSE))</f>
        <v/>
      </c>
      <c r="M1217" s="6" t="str">
        <f>IF(K1217="","",VLOOKUP(A1217,tabWorldPop,14,FALSE))</f>
        <v/>
      </c>
      <c r="N1217" s="6" t="str">
        <f>IF(K1217="","",VLOOKUP(A1217,tabWorldPop,15,FALSE))</f>
        <v/>
      </c>
    </row>
    <row r="1218">
      <c r="A1218" s="3">
        <f>VLOOKUP(Life_expectancy.csv!A1234,Base!$A$2:$B$235,2,FALSE)</f>
        <v>17</v>
      </c>
      <c r="B1218" s="4">
        <v>2001.0</v>
      </c>
      <c r="C1218" s="4">
        <f>VLOOKUP(VLOOKUP(A1218,tabWorldPop,3,FALSE),Base!$D$2:$E$8,2,FALSE)</f>
        <v>1</v>
      </c>
      <c r="D1218" s="4" t="s">
        <v>13</v>
      </c>
      <c r="E1218" s="4">
        <v>0.0</v>
      </c>
      <c r="F1218" s="5">
        <v>45693.0</v>
      </c>
      <c r="G1218" s="10"/>
      <c r="H1218" s="10"/>
      <c r="I1218" s="5">
        <v>45819.0</v>
      </c>
      <c r="J1218" s="6" t="str">
        <f>IF(OR(B1218=2000, B1218=2010, B1218=2015),VLOOKUP(A1218,tabWorldPop,IF(B1218=2000,8,IF(B1218=2010,7,6)),FALSE),"")</f>
        <v/>
      </c>
      <c r="K1218" s="6" t="str">
        <f>IF(J1218="","", VLOOKUP(A1218,tabWorldPop,12,FALSE))</f>
        <v/>
      </c>
      <c r="L1218" s="6" t="str">
        <f>IF(K1218="","",VLOOKUP(A1218,tabWorldPop,13,FALSE))</f>
        <v/>
      </c>
      <c r="M1218" s="6" t="str">
        <f>IF(K1218="","",VLOOKUP(A1218,tabWorldPop,14,FALSE))</f>
        <v/>
      </c>
      <c r="N1218" s="6" t="str">
        <f>IF(K1218="","",VLOOKUP(A1218,tabWorldPop,15,FALSE))</f>
        <v/>
      </c>
    </row>
    <row r="1219">
      <c r="A1219" s="3">
        <f>VLOOKUP(Life_expectancy.csv!A1235,Base!$A$2:$B$235,2,FALSE)</f>
        <v>17</v>
      </c>
      <c r="B1219" s="4">
        <v>2000.0</v>
      </c>
      <c r="C1219" s="4">
        <f>VLOOKUP(VLOOKUP(A1219,tabWorldPop,3,FALSE),Base!$D$2:$E$8,2,FALSE)</f>
        <v>1</v>
      </c>
      <c r="D1219" s="4" t="s">
        <v>13</v>
      </c>
      <c r="E1219" s="4">
        <v>0.0</v>
      </c>
      <c r="F1219" s="4" t="s">
        <v>427</v>
      </c>
      <c r="G1219" s="10"/>
      <c r="H1219" s="10"/>
      <c r="I1219" s="5">
        <v>45819.0</v>
      </c>
      <c r="J1219" s="6">
        <f>IF(OR(B1219=2000, B1219=2010, B1219=2015),VLOOKUP(A1219,tabWorldPop,IF(B1219=2000,8,IF(B1219=2010,7,6)),FALSE),"")</f>
        <v>65544383</v>
      </c>
      <c r="K1219" s="6">
        <f>IF(J1219="","", VLOOKUP(A1219,tabWorldPop,12,FALSE))</f>
        <v>1648195</v>
      </c>
      <c r="L1219" s="6" t="str">
        <f>IF(K1219="","",VLOOKUP(A1219,tabWorldPop,13,FALSE))</f>
        <v>53.7258</v>
      </c>
      <c r="M1219" s="7">
        <f>IF(K1219="","",VLOOKUP(A1219,tabWorldPop,14,FALSE))</f>
        <v>25934</v>
      </c>
      <c r="N1219" s="11">
        <f>IF(K1219="","",VLOOKUP(A1219,tabWorldPop,15,FALSE))</f>
        <v>45962</v>
      </c>
    </row>
    <row r="1220">
      <c r="A1220" s="3">
        <f>VLOOKUP(Life_expectancy.csv!A1236,Base!$A$2:$B$235,2,FALSE)</f>
        <v>35</v>
      </c>
      <c r="B1220" s="4">
        <v>2015.0</v>
      </c>
      <c r="C1220" s="4">
        <f>VLOOKUP(VLOOKUP(A1220,tabWorldPop,3,FALSE),Base!$D$2:$E$8,2,FALSE)</f>
        <v>1</v>
      </c>
      <c r="D1220" s="4" t="s">
        <v>13</v>
      </c>
      <c r="E1220" s="4">
        <v>0.0</v>
      </c>
      <c r="F1220" s="10"/>
      <c r="G1220" s="4" t="s">
        <v>2557</v>
      </c>
      <c r="H1220" s="4">
        <v>3.6115649E7</v>
      </c>
      <c r="I1220" s="5">
        <v>45667.0</v>
      </c>
      <c r="J1220" s="6">
        <f>IF(OR(B1220=2000, B1220=2010, B1220=2015),VLOOKUP(A1220,tabWorldPop,IF(B1220=2000,8,IF(B1220=2010,7,6)),FALSE),"")</f>
        <v>37757813</v>
      </c>
      <c r="K1220" s="6">
        <f>IF(J1220="","", VLOOKUP(A1220,tabWorldPop,12,FALSE))</f>
        <v>438317</v>
      </c>
      <c r="L1220" s="6" t="str">
        <f>IF(K1220="","",VLOOKUP(A1220,tabWorldPop,13,FALSE))</f>
        <v>101.5158</v>
      </c>
      <c r="M1220" s="7">
        <f>IF(K1220="","",VLOOKUP(A1220,tabWorldPop,14,FALSE))</f>
        <v>-613240</v>
      </c>
      <c r="N1220" s="6" t="str">
        <f>IF(K1220="","",VLOOKUP(A1220,tabWorldPop,15,FALSE))</f>
        <v>0.56</v>
      </c>
    </row>
    <row r="1221">
      <c r="A1221" s="3">
        <f>VLOOKUP(Life_expectancy.csv!A1237,Base!$A$2:$B$235,2,FALSE)</f>
        <v>35</v>
      </c>
      <c r="B1221" s="4">
        <v>2014.0</v>
      </c>
      <c r="C1221" s="4">
        <f>VLOOKUP(VLOOKUP(A1221,tabWorldPop,3,FALSE),Base!$D$2:$E$8,2,FALSE)</f>
        <v>1</v>
      </c>
      <c r="D1221" s="4" t="s">
        <v>13</v>
      </c>
      <c r="E1221" s="4" t="s">
        <v>2558</v>
      </c>
      <c r="F1221" s="4" t="s">
        <v>187</v>
      </c>
      <c r="G1221" s="4" t="s">
        <v>2559</v>
      </c>
      <c r="H1221" s="4">
        <v>3568.0</v>
      </c>
      <c r="I1221" s="5">
        <v>45667.0</v>
      </c>
      <c r="J1221" s="6" t="str">
        <f>IF(OR(B1221=2000, B1221=2010, B1221=2015),VLOOKUP(A1221,tabWorldPop,IF(B1221=2000,8,IF(B1221=2010,7,6)),FALSE),"")</f>
        <v/>
      </c>
      <c r="K1221" s="6" t="str">
        <f>IF(J1221="","", VLOOKUP(A1221,tabWorldPop,12,FALSE))</f>
        <v/>
      </c>
      <c r="L1221" s="6" t="str">
        <f>IF(K1221="","",VLOOKUP(A1221,tabWorldPop,13,FALSE))</f>
        <v/>
      </c>
      <c r="M1221" s="6" t="str">
        <f>IF(K1221="","",VLOOKUP(A1221,tabWorldPop,14,FALSE))</f>
        <v/>
      </c>
      <c r="N1221" s="6" t="str">
        <f>IF(K1221="","",VLOOKUP(A1221,tabWorldPop,15,FALSE))</f>
        <v/>
      </c>
    </row>
    <row r="1222">
      <c r="A1222" s="3">
        <f>VLOOKUP(Life_expectancy.csv!A1238,Base!$A$2:$B$235,2,FALSE)</f>
        <v>35</v>
      </c>
      <c r="B1222" s="4">
        <v>2013.0</v>
      </c>
      <c r="C1222" s="4">
        <f>VLOOKUP(VLOOKUP(A1222,tabWorldPop,3,FALSE),Base!$D$2:$E$8,2,FALSE)</f>
        <v>1</v>
      </c>
      <c r="D1222" s="4" t="s">
        <v>13</v>
      </c>
      <c r="E1222" s="4" t="s">
        <v>2560</v>
      </c>
      <c r="F1222" s="4" t="s">
        <v>1337</v>
      </c>
      <c r="G1222" s="4" t="s">
        <v>2561</v>
      </c>
      <c r="H1222" s="4">
        <v>3.3883145E7</v>
      </c>
      <c r="I1222" s="5">
        <v>45726.0</v>
      </c>
      <c r="J1222" s="6" t="str">
        <f>IF(OR(B1222=2000, B1222=2010, B1222=2015),VLOOKUP(A1222,tabWorldPop,IF(B1222=2000,8,IF(B1222=2010,7,6)),FALSE),"")</f>
        <v/>
      </c>
      <c r="K1222" s="6" t="str">
        <f>IF(J1222="","", VLOOKUP(A1222,tabWorldPop,12,FALSE))</f>
        <v/>
      </c>
      <c r="L1222" s="6" t="str">
        <f>IF(K1222="","",VLOOKUP(A1222,tabWorldPop,13,FALSE))</f>
        <v/>
      </c>
      <c r="M1222" s="6" t="str">
        <f>IF(K1222="","",VLOOKUP(A1222,tabWorldPop,14,FALSE))</f>
        <v/>
      </c>
      <c r="N1222" s="6" t="str">
        <f>IF(K1222="","",VLOOKUP(A1222,tabWorldPop,15,FALSE))</f>
        <v/>
      </c>
    </row>
    <row r="1223">
      <c r="A1223" s="3">
        <f>VLOOKUP(Life_expectancy.csv!A1239,Base!$A$2:$B$235,2,FALSE)</f>
        <v>35</v>
      </c>
      <c r="B1223" s="4">
        <v>2012.0</v>
      </c>
      <c r="C1223" s="4">
        <f>VLOOKUP(VLOOKUP(A1223,tabWorldPop,3,FALSE),Base!$D$2:$E$8,2,FALSE)</f>
        <v>1</v>
      </c>
      <c r="D1223" s="4" t="s">
        <v>13</v>
      </c>
      <c r="E1223" s="4" t="s">
        <v>2562</v>
      </c>
      <c r="F1223" s="4" t="s">
        <v>439</v>
      </c>
      <c r="G1223" s="4" t="s">
        <v>2563</v>
      </c>
      <c r="H1223" s="4">
        <v>3.2776571E7</v>
      </c>
      <c r="I1223" s="5">
        <v>45787.0</v>
      </c>
      <c r="J1223" s="6" t="str">
        <f>IF(OR(B1223=2000, B1223=2010, B1223=2015),VLOOKUP(A1223,tabWorldPop,IF(B1223=2000,8,IF(B1223=2010,7,6)),FALSE),"")</f>
        <v/>
      </c>
      <c r="K1223" s="6" t="str">
        <f>IF(J1223="","", VLOOKUP(A1223,tabWorldPop,12,FALSE))</f>
        <v/>
      </c>
      <c r="L1223" s="6" t="str">
        <f>IF(K1223="","",VLOOKUP(A1223,tabWorldPop,13,FALSE))</f>
        <v/>
      </c>
      <c r="M1223" s="6" t="str">
        <f>IF(K1223="","",VLOOKUP(A1223,tabWorldPop,14,FALSE))</f>
        <v/>
      </c>
      <c r="N1223" s="6" t="str">
        <f>IF(K1223="","",VLOOKUP(A1223,tabWorldPop,15,FALSE))</f>
        <v/>
      </c>
    </row>
    <row r="1224">
      <c r="A1224" s="3">
        <f>VLOOKUP(Life_expectancy.csv!A1240,Base!$A$2:$B$235,2,FALSE)</f>
        <v>35</v>
      </c>
      <c r="B1224" s="4">
        <v>2011.0</v>
      </c>
      <c r="C1224" s="4">
        <f>VLOOKUP(VLOOKUP(A1224,tabWorldPop,3,FALSE),Base!$D$2:$E$8,2,FALSE)</f>
        <v>1</v>
      </c>
      <c r="D1224" s="4" t="s">
        <v>13</v>
      </c>
      <c r="E1224" s="4" t="s">
        <v>2564</v>
      </c>
      <c r="F1224" s="4" t="s">
        <v>1218</v>
      </c>
      <c r="G1224" s="4" t="s">
        <v>2565</v>
      </c>
      <c r="H1224" s="4">
        <v>3172753.0</v>
      </c>
      <c r="I1224" s="5">
        <v>45757.0</v>
      </c>
      <c r="J1224" s="6" t="str">
        <f>IF(OR(B1224=2000, B1224=2010, B1224=2015),VLOOKUP(A1224,tabWorldPop,IF(B1224=2000,8,IF(B1224=2010,7,6)),FALSE),"")</f>
        <v/>
      </c>
      <c r="K1224" s="6" t="str">
        <f>IF(J1224="","", VLOOKUP(A1224,tabWorldPop,12,FALSE))</f>
        <v/>
      </c>
      <c r="L1224" s="6" t="str">
        <f>IF(K1224="","",VLOOKUP(A1224,tabWorldPop,13,FALSE))</f>
        <v/>
      </c>
      <c r="M1224" s="6" t="str">
        <f>IF(K1224="","",VLOOKUP(A1224,tabWorldPop,14,FALSE))</f>
        <v/>
      </c>
      <c r="N1224" s="6" t="str">
        <f>IF(K1224="","",VLOOKUP(A1224,tabWorldPop,15,FALSE))</f>
        <v/>
      </c>
    </row>
    <row r="1225">
      <c r="A1225" s="3">
        <f>VLOOKUP(Life_expectancy.csv!A1241,Base!$A$2:$B$235,2,FALSE)</f>
        <v>35</v>
      </c>
      <c r="B1225" s="4">
        <v>2010.0</v>
      </c>
      <c r="C1225" s="4">
        <f>VLOOKUP(VLOOKUP(A1225,tabWorldPop,3,FALSE),Base!$D$2:$E$8,2,FALSE)</f>
        <v>1</v>
      </c>
      <c r="D1225" s="4" t="s">
        <v>13</v>
      </c>
      <c r="E1225" s="4" t="s">
        <v>2566</v>
      </c>
      <c r="F1225" s="4" t="s">
        <v>121</v>
      </c>
      <c r="G1225" s="4" t="s">
        <v>2567</v>
      </c>
      <c r="H1225" s="4">
        <v>376271.0</v>
      </c>
      <c r="I1225" s="5">
        <v>45757.0</v>
      </c>
      <c r="J1225" s="6">
        <f>IF(OR(B1225=2000, B1225=2010, B1225=2015),VLOOKUP(A1225,tabWorldPop,IF(B1225=2000,8,IF(B1225=2010,7,6)),FALSE),"")</f>
        <v>31264875</v>
      </c>
      <c r="K1225" s="6">
        <f>IF(J1225="","", VLOOKUP(A1225,tabWorldPop,12,FALSE))</f>
        <v>438317</v>
      </c>
      <c r="L1225" s="6" t="str">
        <f>IF(K1225="","",VLOOKUP(A1225,tabWorldPop,13,FALSE))</f>
        <v>101.5158</v>
      </c>
      <c r="M1225" s="7">
        <f>IF(K1225="","",VLOOKUP(A1225,tabWorldPop,14,FALSE))</f>
        <v>-613240</v>
      </c>
      <c r="N1225" s="6" t="str">
        <f>IF(K1225="","",VLOOKUP(A1225,tabWorldPop,15,FALSE))</f>
        <v>0.56</v>
      </c>
    </row>
    <row r="1226">
      <c r="A1226" s="3">
        <f>VLOOKUP(Life_expectancy.csv!A1242,Base!$A$2:$B$235,2,FALSE)</f>
        <v>35</v>
      </c>
      <c r="B1226" s="4">
        <v>2009.0</v>
      </c>
      <c r="C1226" s="4">
        <f>VLOOKUP(VLOOKUP(A1226,tabWorldPop,3,FALSE),Base!$D$2:$E$8,2,FALSE)</f>
        <v>1</v>
      </c>
      <c r="D1226" s="4" t="s">
        <v>13</v>
      </c>
      <c r="E1226" s="4" t="s">
        <v>2568</v>
      </c>
      <c r="F1226" s="4" t="s">
        <v>843</v>
      </c>
      <c r="G1226" s="4" t="s">
        <v>2569</v>
      </c>
      <c r="H1226" s="4">
        <v>2.9894652E7</v>
      </c>
      <c r="I1226" s="5">
        <v>45726.0</v>
      </c>
      <c r="J1226" s="6" t="str">
        <f>IF(OR(B1226=2000, B1226=2010, B1226=2015),VLOOKUP(A1226,tabWorldPop,IF(B1226=2000,8,IF(B1226=2010,7,6)),FALSE),"")</f>
        <v/>
      </c>
      <c r="K1226" s="6" t="str">
        <f>IF(J1226="","", VLOOKUP(A1226,tabWorldPop,12,FALSE))</f>
        <v/>
      </c>
      <c r="L1226" s="6" t="str">
        <f>IF(K1226="","",VLOOKUP(A1226,tabWorldPop,13,FALSE))</f>
        <v/>
      </c>
      <c r="M1226" s="6" t="str">
        <f>IF(K1226="","",VLOOKUP(A1226,tabWorldPop,14,FALSE))</f>
        <v/>
      </c>
      <c r="N1226" s="6" t="str">
        <f>IF(K1226="","",VLOOKUP(A1226,tabWorldPop,15,FALSE))</f>
        <v/>
      </c>
    </row>
    <row r="1227">
      <c r="A1227" s="3">
        <f>VLOOKUP(Life_expectancy.csv!A1243,Base!$A$2:$B$235,2,FALSE)</f>
        <v>35</v>
      </c>
      <c r="B1227" s="4">
        <v>2008.0</v>
      </c>
      <c r="C1227" s="4">
        <f>VLOOKUP(VLOOKUP(A1227,tabWorldPop,3,FALSE),Base!$D$2:$E$8,2,FALSE)</f>
        <v>1</v>
      </c>
      <c r="D1227" s="4" t="s">
        <v>13</v>
      </c>
      <c r="E1227" s="4" t="s">
        <v>2570</v>
      </c>
      <c r="F1227" s="4" t="s">
        <v>2571</v>
      </c>
      <c r="G1227" s="4" t="s">
        <v>2572</v>
      </c>
      <c r="H1227" s="4">
        <v>2.9111417E7</v>
      </c>
      <c r="I1227" s="5">
        <v>45726.0</v>
      </c>
      <c r="J1227" s="6" t="str">
        <f>IF(OR(B1227=2000, B1227=2010, B1227=2015),VLOOKUP(A1227,tabWorldPop,IF(B1227=2000,8,IF(B1227=2010,7,6)),FALSE),"")</f>
        <v/>
      </c>
      <c r="K1227" s="6" t="str">
        <f>IF(J1227="","", VLOOKUP(A1227,tabWorldPop,12,FALSE))</f>
        <v/>
      </c>
      <c r="L1227" s="6" t="str">
        <f>IF(K1227="","",VLOOKUP(A1227,tabWorldPop,13,FALSE))</f>
        <v/>
      </c>
      <c r="M1227" s="6" t="str">
        <f>IF(K1227="","",VLOOKUP(A1227,tabWorldPop,14,FALSE))</f>
        <v/>
      </c>
      <c r="N1227" s="6" t="str">
        <f>IF(K1227="","",VLOOKUP(A1227,tabWorldPop,15,FALSE))</f>
        <v/>
      </c>
    </row>
    <row r="1228">
      <c r="A1228" s="3">
        <f>VLOOKUP(Life_expectancy.csv!A1244,Base!$A$2:$B$235,2,FALSE)</f>
        <v>35</v>
      </c>
      <c r="B1228" s="4">
        <v>2007.0</v>
      </c>
      <c r="C1228" s="4">
        <f>VLOOKUP(VLOOKUP(A1228,tabWorldPop,3,FALSE),Base!$D$2:$E$8,2,FALSE)</f>
        <v>1</v>
      </c>
      <c r="D1228" s="4" t="s">
        <v>13</v>
      </c>
      <c r="E1228" s="4" t="s">
        <v>2573</v>
      </c>
      <c r="F1228" s="4" t="s">
        <v>1789</v>
      </c>
      <c r="G1228" s="4" t="s">
        <v>2574</v>
      </c>
      <c r="H1228" s="4">
        <v>2839433.0</v>
      </c>
      <c r="I1228" s="5">
        <v>45698.0</v>
      </c>
      <c r="J1228" s="6" t="str">
        <f>IF(OR(B1228=2000, B1228=2010, B1228=2015),VLOOKUP(A1228,tabWorldPop,IF(B1228=2000,8,IF(B1228=2010,7,6)),FALSE),"")</f>
        <v/>
      </c>
      <c r="K1228" s="6" t="str">
        <f>IF(J1228="","", VLOOKUP(A1228,tabWorldPop,12,FALSE))</f>
        <v/>
      </c>
      <c r="L1228" s="6" t="str">
        <f>IF(K1228="","",VLOOKUP(A1228,tabWorldPop,13,FALSE))</f>
        <v/>
      </c>
      <c r="M1228" s="6" t="str">
        <f>IF(K1228="","",VLOOKUP(A1228,tabWorldPop,14,FALSE))</f>
        <v/>
      </c>
      <c r="N1228" s="6" t="str">
        <f>IF(K1228="","",VLOOKUP(A1228,tabWorldPop,15,FALSE))</f>
        <v/>
      </c>
    </row>
    <row r="1229">
      <c r="A1229" s="3">
        <f>VLOOKUP(Life_expectancy.csv!A1245,Base!$A$2:$B$235,2,FALSE)</f>
        <v>35</v>
      </c>
      <c r="B1229" s="4">
        <v>2006.0</v>
      </c>
      <c r="C1229" s="4">
        <f>VLOOKUP(VLOOKUP(A1229,tabWorldPop,3,FALSE),Base!$D$2:$E$8,2,FALSE)</f>
        <v>1</v>
      </c>
      <c r="D1229" s="4" t="s">
        <v>13</v>
      </c>
      <c r="E1229" s="4" t="s">
        <v>2575</v>
      </c>
      <c r="F1229" s="4">
        <v>3.0</v>
      </c>
      <c r="G1229" s="4" t="s">
        <v>2576</v>
      </c>
      <c r="H1229" s="4">
        <v>2.7697912E7</v>
      </c>
      <c r="I1229" s="5">
        <v>45698.0</v>
      </c>
      <c r="J1229" s="6" t="str">
        <f>IF(OR(B1229=2000, B1229=2010, B1229=2015),VLOOKUP(A1229,tabWorldPop,IF(B1229=2000,8,IF(B1229=2010,7,6)),FALSE),"")</f>
        <v/>
      </c>
      <c r="K1229" s="6" t="str">
        <f>IF(J1229="","", VLOOKUP(A1229,tabWorldPop,12,FALSE))</f>
        <v/>
      </c>
      <c r="L1229" s="6" t="str">
        <f>IF(K1229="","",VLOOKUP(A1229,tabWorldPop,13,FALSE))</f>
        <v/>
      </c>
      <c r="M1229" s="6" t="str">
        <f>IF(K1229="","",VLOOKUP(A1229,tabWorldPop,14,FALSE))</f>
        <v/>
      </c>
      <c r="N1229" s="6" t="str">
        <f>IF(K1229="","",VLOOKUP(A1229,tabWorldPop,15,FALSE))</f>
        <v/>
      </c>
    </row>
    <row r="1230">
      <c r="A1230" s="3">
        <f>VLOOKUP(Life_expectancy.csv!A1246,Base!$A$2:$B$235,2,FALSE)</f>
        <v>35</v>
      </c>
      <c r="B1230" s="4">
        <v>2005.0</v>
      </c>
      <c r="C1230" s="4">
        <f>VLOOKUP(VLOOKUP(A1230,tabWorldPop,3,FALSE),Base!$D$2:$E$8,2,FALSE)</f>
        <v>1</v>
      </c>
      <c r="D1230" s="4" t="s">
        <v>13</v>
      </c>
      <c r="E1230" s="4" t="s">
        <v>2577</v>
      </c>
      <c r="F1230" s="4" t="s">
        <v>227</v>
      </c>
      <c r="G1230" s="4" t="s">
        <v>2578</v>
      </c>
      <c r="H1230" s="4">
        <v>278426.0</v>
      </c>
      <c r="I1230" s="5">
        <v>45667.0</v>
      </c>
      <c r="J1230" s="6" t="str">
        <f>IF(OR(B1230=2000, B1230=2010, B1230=2015),VLOOKUP(A1230,tabWorldPop,IF(B1230=2000,8,IF(B1230=2010,7,6)),FALSE),"")</f>
        <v/>
      </c>
      <c r="K1230" s="6" t="str">
        <f>IF(J1230="","", VLOOKUP(A1230,tabWorldPop,12,FALSE))</f>
        <v/>
      </c>
      <c r="L1230" s="6" t="str">
        <f>IF(K1230="","",VLOOKUP(A1230,tabWorldPop,13,FALSE))</f>
        <v/>
      </c>
      <c r="M1230" s="6" t="str">
        <f>IF(K1230="","",VLOOKUP(A1230,tabWorldPop,14,FALSE))</f>
        <v/>
      </c>
      <c r="N1230" s="6" t="str">
        <f>IF(K1230="","",VLOOKUP(A1230,tabWorldPop,15,FALSE))</f>
        <v/>
      </c>
    </row>
    <row r="1231">
      <c r="A1231" s="3">
        <f>VLOOKUP(Life_expectancy.csv!A1247,Base!$A$2:$B$235,2,FALSE)</f>
        <v>35</v>
      </c>
      <c r="B1231" s="4">
        <v>2004.0</v>
      </c>
      <c r="C1231" s="4">
        <f>VLOOKUP(VLOOKUP(A1231,tabWorldPop,3,FALSE),Base!$D$2:$E$8,2,FALSE)</f>
        <v>1</v>
      </c>
      <c r="D1231" s="4" t="s">
        <v>13</v>
      </c>
      <c r="E1231" s="4" t="s">
        <v>2579</v>
      </c>
      <c r="F1231" s="4" t="s">
        <v>657</v>
      </c>
      <c r="G1231" s="4" t="s">
        <v>2580</v>
      </c>
      <c r="H1231" s="4">
        <v>2631669.0</v>
      </c>
      <c r="I1231" s="5">
        <v>45878.0</v>
      </c>
      <c r="J1231" s="6" t="str">
        <f>IF(OR(B1231=2000, B1231=2010, B1231=2015),VLOOKUP(A1231,tabWorldPop,IF(B1231=2000,8,IF(B1231=2010,7,6)),FALSE),"")</f>
        <v/>
      </c>
      <c r="K1231" s="6" t="str">
        <f>IF(J1231="","", VLOOKUP(A1231,tabWorldPop,12,FALSE))</f>
        <v/>
      </c>
      <c r="L1231" s="6" t="str">
        <f>IF(K1231="","",VLOOKUP(A1231,tabWorldPop,13,FALSE))</f>
        <v/>
      </c>
      <c r="M1231" s="6" t="str">
        <f>IF(K1231="","",VLOOKUP(A1231,tabWorldPop,14,FALSE))</f>
        <v/>
      </c>
      <c r="N1231" s="6" t="str">
        <f>IF(K1231="","",VLOOKUP(A1231,tabWorldPop,15,FALSE))</f>
        <v/>
      </c>
    </row>
    <row r="1232">
      <c r="A1232" s="3">
        <f>VLOOKUP(Life_expectancy.csv!A1248,Base!$A$2:$B$235,2,FALSE)</f>
        <v>35</v>
      </c>
      <c r="B1232" s="4">
        <v>2003.0</v>
      </c>
      <c r="C1232" s="4">
        <f>VLOOKUP(VLOOKUP(A1232,tabWorldPop,3,FALSE),Base!$D$2:$E$8,2,FALSE)</f>
        <v>1</v>
      </c>
      <c r="D1232" s="4" t="s">
        <v>13</v>
      </c>
      <c r="E1232" s="4">
        <v>0.0</v>
      </c>
      <c r="F1232" s="4" t="s">
        <v>1875</v>
      </c>
      <c r="G1232" s="10"/>
      <c r="H1232" s="4">
        <v>2.5627626E7</v>
      </c>
      <c r="I1232" s="5">
        <v>45756.0</v>
      </c>
      <c r="J1232" s="6" t="str">
        <f>IF(OR(B1232=2000, B1232=2010, B1232=2015),VLOOKUP(A1232,tabWorldPop,IF(B1232=2000,8,IF(B1232=2010,7,6)),FALSE),"")</f>
        <v/>
      </c>
      <c r="K1232" s="6" t="str">
        <f>IF(J1232="","", VLOOKUP(A1232,tabWorldPop,12,FALSE))</f>
        <v/>
      </c>
      <c r="L1232" s="6" t="str">
        <f>IF(K1232="","",VLOOKUP(A1232,tabWorldPop,13,FALSE))</f>
        <v/>
      </c>
      <c r="M1232" s="6" t="str">
        <f>IF(K1232="","",VLOOKUP(A1232,tabWorldPop,14,FALSE))</f>
        <v/>
      </c>
      <c r="N1232" s="6" t="str">
        <f>IF(K1232="","",VLOOKUP(A1232,tabWorldPop,15,FALSE))</f>
        <v/>
      </c>
    </row>
    <row r="1233">
      <c r="A1233" s="3">
        <f>VLOOKUP(Life_expectancy.csv!A1249,Base!$A$2:$B$235,2,FALSE)</f>
        <v>35</v>
      </c>
      <c r="B1233" s="4">
        <v>2002.0</v>
      </c>
      <c r="C1233" s="4">
        <f>VLOOKUP(VLOOKUP(A1233,tabWorldPop,3,FALSE),Base!$D$2:$E$8,2,FALSE)</f>
        <v>1</v>
      </c>
      <c r="D1233" s="4" t="s">
        <v>13</v>
      </c>
      <c r="E1233" s="4">
        <v>0.0</v>
      </c>
      <c r="F1233" s="10"/>
      <c r="G1233" s="10"/>
      <c r="H1233" s="4">
        <v>2.4939299E7</v>
      </c>
      <c r="I1233" s="5">
        <v>45666.0</v>
      </c>
      <c r="J1233" s="6" t="str">
        <f>IF(OR(B1233=2000, B1233=2010, B1233=2015),VLOOKUP(A1233,tabWorldPop,IF(B1233=2000,8,IF(B1233=2010,7,6)),FALSE),"")</f>
        <v/>
      </c>
      <c r="K1233" s="6" t="str">
        <f>IF(J1233="","", VLOOKUP(A1233,tabWorldPop,12,FALSE))</f>
        <v/>
      </c>
      <c r="L1233" s="6" t="str">
        <f>IF(K1233="","",VLOOKUP(A1233,tabWorldPop,13,FALSE))</f>
        <v/>
      </c>
      <c r="M1233" s="6" t="str">
        <f>IF(K1233="","",VLOOKUP(A1233,tabWorldPop,14,FALSE))</f>
        <v/>
      </c>
      <c r="N1233" s="6" t="str">
        <f>IF(K1233="","",VLOOKUP(A1233,tabWorldPop,15,FALSE))</f>
        <v/>
      </c>
    </row>
    <row r="1234">
      <c r="A1234" s="3">
        <f>VLOOKUP(Life_expectancy.csv!A1250,Base!$A$2:$B$235,2,FALSE)</f>
        <v>35</v>
      </c>
      <c r="B1234" s="4">
        <v>2001.0</v>
      </c>
      <c r="C1234" s="4">
        <f>VLOOKUP(VLOOKUP(A1234,tabWorldPop,3,FALSE),Base!$D$2:$E$8,2,FALSE)</f>
        <v>1</v>
      </c>
      <c r="D1234" s="4" t="s">
        <v>13</v>
      </c>
      <c r="E1234" s="4">
        <v>0.0</v>
      </c>
      <c r="F1234" s="10"/>
      <c r="G1234" s="10"/>
      <c r="H1234" s="4">
        <v>2.4251649E7</v>
      </c>
      <c r="I1234" s="5">
        <v>45846.0</v>
      </c>
      <c r="J1234" s="6" t="str">
        <f>IF(OR(B1234=2000, B1234=2010, B1234=2015),VLOOKUP(A1234,tabWorldPop,IF(B1234=2000,8,IF(B1234=2010,7,6)),FALSE),"")</f>
        <v/>
      </c>
      <c r="K1234" s="6" t="str">
        <f>IF(J1234="","", VLOOKUP(A1234,tabWorldPop,12,FALSE))</f>
        <v/>
      </c>
      <c r="L1234" s="6" t="str">
        <f>IF(K1234="","",VLOOKUP(A1234,tabWorldPop,13,FALSE))</f>
        <v/>
      </c>
      <c r="M1234" s="6" t="str">
        <f>IF(K1234="","",VLOOKUP(A1234,tabWorldPop,14,FALSE))</f>
        <v/>
      </c>
      <c r="N1234" s="6" t="str">
        <f>IF(K1234="","",VLOOKUP(A1234,tabWorldPop,15,FALSE))</f>
        <v/>
      </c>
    </row>
    <row r="1235">
      <c r="A1235" s="3">
        <f>VLOOKUP(Life_expectancy.csv!A1251,Base!$A$2:$B$235,2,FALSE)</f>
        <v>35</v>
      </c>
      <c r="B1235" s="4">
        <v>2000.0</v>
      </c>
      <c r="C1235" s="4">
        <f>VLOOKUP(VLOOKUP(A1235,tabWorldPop,3,FALSE),Base!$D$2:$E$8,2,FALSE)</f>
        <v>1</v>
      </c>
      <c r="D1235" s="4" t="s">
        <v>13</v>
      </c>
      <c r="E1235" s="4">
        <v>0.0</v>
      </c>
      <c r="F1235" s="10"/>
      <c r="G1235" s="10"/>
      <c r="H1235" s="4">
        <v>2.3565413E7</v>
      </c>
      <c r="I1235" s="5">
        <v>45816.0</v>
      </c>
      <c r="J1235" s="6">
        <f>IF(OR(B1235=2000, B1235=2010, B1235=2015),VLOOKUP(A1235,tabWorldPop,IF(B1235=2000,8,IF(B1235=2010,7,6)),FALSE),"")</f>
        <v>24628858</v>
      </c>
      <c r="K1235" s="6">
        <f>IF(J1235="","", VLOOKUP(A1235,tabWorldPop,12,FALSE))</f>
        <v>438317</v>
      </c>
      <c r="L1235" s="6" t="str">
        <f>IF(K1235="","",VLOOKUP(A1235,tabWorldPop,13,FALSE))</f>
        <v>101.5158</v>
      </c>
      <c r="M1235" s="7">
        <f>IF(K1235="","",VLOOKUP(A1235,tabWorldPop,14,FALSE))</f>
        <v>-613240</v>
      </c>
      <c r="N1235" s="6" t="str">
        <f>IF(K1235="","",VLOOKUP(A1235,tabWorldPop,15,FALSE))</f>
        <v>0.56</v>
      </c>
    </row>
    <row r="1236">
      <c r="A1236" s="3">
        <f>VLOOKUP(Life_expectancy.csv!A1252,Base!$A$2:$B$235,2,FALSE)</f>
        <v>125</v>
      </c>
      <c r="B1236" s="4">
        <v>2015.0</v>
      </c>
      <c r="C1236" s="4">
        <f>VLOOKUP(VLOOKUP(A1236,tabWorldPop,3,FALSE),Base!$D$2:$E$8,2,FALSE)</f>
        <v>2</v>
      </c>
      <c r="D1236" s="4" t="s">
        <v>314</v>
      </c>
      <c r="E1236" s="4">
        <v>0.0</v>
      </c>
      <c r="F1236" s="10"/>
      <c r="G1236" s="4" t="s">
        <v>2581</v>
      </c>
      <c r="H1236" s="4">
        <v>4676835.0</v>
      </c>
      <c r="I1236" s="5">
        <v>45826.0</v>
      </c>
      <c r="J1236" s="6">
        <f>IF(OR(B1236=2000, B1236=2010, B1236=2015),VLOOKUP(A1236,tabWorldPop,IF(B1236=2000,8,IF(B1236=2010,7,6)),FALSE),"")</f>
        <v>4665760</v>
      </c>
      <c r="K1236" s="6">
        <f>IF(J1236="","", VLOOKUP(A1236,tabWorldPop,12,FALSE))</f>
        <v>70273</v>
      </c>
      <c r="L1236" s="6" t="str">
        <f>IF(K1236="","",VLOOKUP(A1236,tabWorldPop,13,FALSE))</f>
        <v>71.4799</v>
      </c>
      <c r="M1236" s="7">
        <f>IF(K1236="","",VLOOKUP(A1236,tabWorldPop,14,FALSE))</f>
        <v>26665</v>
      </c>
      <c r="N1236" s="6" t="str">
        <f>IF(K1236="","",VLOOKUP(A1236,tabWorldPop,15,FALSE))</f>
        <v>0.06</v>
      </c>
    </row>
    <row r="1237">
      <c r="A1237" s="3">
        <f>VLOOKUP(Life_expectancy.csv!A1253,Base!$A$2:$B$235,2,FALSE)</f>
        <v>125</v>
      </c>
      <c r="B1237" s="4">
        <v>2014.0</v>
      </c>
      <c r="C1237" s="4">
        <f>VLOOKUP(VLOOKUP(A1237,tabWorldPop,3,FALSE),Base!$D$2:$E$8,2,FALSE)</f>
        <v>2</v>
      </c>
      <c r="D1237" s="4" t="s">
        <v>314</v>
      </c>
      <c r="E1237" s="4" t="s">
        <v>2582</v>
      </c>
      <c r="F1237" s="4" t="s">
        <v>2583</v>
      </c>
      <c r="G1237" s="4" t="s">
        <v>2584</v>
      </c>
      <c r="H1237" s="4">
        <v>4617225.0</v>
      </c>
      <c r="I1237" s="5">
        <v>45826.0</v>
      </c>
      <c r="J1237" s="6" t="str">
        <f>IF(OR(B1237=2000, B1237=2010, B1237=2015),VLOOKUP(A1237,tabWorldPop,IF(B1237=2000,8,IF(B1237=2010,7,6)),FALSE),"")</f>
        <v/>
      </c>
      <c r="K1237" s="6" t="str">
        <f>IF(J1237="","", VLOOKUP(A1237,tabWorldPop,12,FALSE))</f>
        <v/>
      </c>
      <c r="L1237" s="6" t="str">
        <f>IF(K1237="","",VLOOKUP(A1237,tabWorldPop,13,FALSE))</f>
        <v/>
      </c>
      <c r="M1237" s="6" t="str">
        <f>IF(K1237="","",VLOOKUP(A1237,tabWorldPop,14,FALSE))</f>
        <v/>
      </c>
      <c r="N1237" s="6" t="str">
        <f>IF(K1237="","",VLOOKUP(A1237,tabWorldPop,15,FALSE))</f>
        <v/>
      </c>
    </row>
    <row r="1238">
      <c r="A1238" s="3">
        <f>VLOOKUP(Life_expectancy.csv!A1254,Base!$A$2:$B$235,2,FALSE)</f>
        <v>125</v>
      </c>
      <c r="B1238" s="4">
        <v>2013.0</v>
      </c>
      <c r="C1238" s="4">
        <f>VLOOKUP(VLOOKUP(A1238,tabWorldPop,3,FALSE),Base!$D$2:$E$8,2,FALSE)</f>
        <v>2</v>
      </c>
      <c r="D1238" s="4" t="s">
        <v>314</v>
      </c>
      <c r="E1238" s="4" t="s">
        <v>2585</v>
      </c>
      <c r="F1238" s="5">
        <v>45665.0</v>
      </c>
      <c r="G1238" s="4" t="s">
        <v>2586</v>
      </c>
      <c r="H1238" s="4">
        <v>4598294.0</v>
      </c>
      <c r="I1238" s="5">
        <v>45826.0</v>
      </c>
      <c r="J1238" s="6" t="str">
        <f>IF(OR(B1238=2000, B1238=2010, B1238=2015),VLOOKUP(A1238,tabWorldPop,IF(B1238=2000,8,IF(B1238=2010,7,6)),FALSE),"")</f>
        <v/>
      </c>
      <c r="K1238" s="6" t="str">
        <f>IF(J1238="","", VLOOKUP(A1238,tabWorldPop,12,FALSE))</f>
        <v/>
      </c>
      <c r="L1238" s="6" t="str">
        <f>IF(K1238="","",VLOOKUP(A1238,tabWorldPop,13,FALSE))</f>
        <v/>
      </c>
      <c r="M1238" s="6" t="str">
        <f>IF(K1238="","",VLOOKUP(A1238,tabWorldPop,14,FALSE))</f>
        <v/>
      </c>
      <c r="N1238" s="6" t="str">
        <f>IF(K1238="","",VLOOKUP(A1238,tabWorldPop,15,FALSE))</f>
        <v/>
      </c>
    </row>
    <row r="1239">
      <c r="A1239" s="3">
        <f>VLOOKUP(Life_expectancy.csv!A1255,Base!$A$2:$B$235,2,FALSE)</f>
        <v>125</v>
      </c>
      <c r="B1239" s="4">
        <v>2012.0</v>
      </c>
      <c r="C1239" s="4">
        <f>VLOOKUP(VLOOKUP(A1239,tabWorldPop,3,FALSE),Base!$D$2:$E$8,2,FALSE)</f>
        <v>2</v>
      </c>
      <c r="D1239" s="4" t="s">
        <v>314</v>
      </c>
      <c r="E1239" s="4" t="s">
        <v>2587</v>
      </c>
      <c r="F1239" s="4" t="s">
        <v>345</v>
      </c>
      <c r="G1239" s="4" t="s">
        <v>2588</v>
      </c>
      <c r="H1239" s="4">
        <v>4586897.0</v>
      </c>
      <c r="I1239" s="5">
        <v>45795.0</v>
      </c>
      <c r="J1239" s="6" t="str">
        <f>IF(OR(B1239=2000, B1239=2010, B1239=2015),VLOOKUP(A1239,tabWorldPop,IF(B1239=2000,8,IF(B1239=2010,7,6)),FALSE),"")</f>
        <v/>
      </c>
      <c r="K1239" s="6" t="str">
        <f>IF(J1239="","", VLOOKUP(A1239,tabWorldPop,12,FALSE))</f>
        <v/>
      </c>
      <c r="L1239" s="6" t="str">
        <f>IF(K1239="","",VLOOKUP(A1239,tabWorldPop,13,FALSE))</f>
        <v/>
      </c>
      <c r="M1239" s="6" t="str">
        <f>IF(K1239="","",VLOOKUP(A1239,tabWorldPop,14,FALSE))</f>
        <v/>
      </c>
      <c r="N1239" s="6" t="str">
        <f>IF(K1239="","",VLOOKUP(A1239,tabWorldPop,15,FALSE))</f>
        <v/>
      </c>
    </row>
    <row r="1240">
      <c r="A1240" s="3">
        <f>VLOOKUP(Life_expectancy.csv!A1256,Base!$A$2:$B$235,2,FALSE)</f>
        <v>125</v>
      </c>
      <c r="B1240" s="4">
        <v>2011.0</v>
      </c>
      <c r="C1240" s="4">
        <f>VLOOKUP(VLOOKUP(A1240,tabWorldPop,3,FALSE),Base!$D$2:$E$8,2,FALSE)</f>
        <v>2</v>
      </c>
      <c r="D1240" s="4" t="s">
        <v>314</v>
      </c>
      <c r="E1240" s="4" t="s">
        <v>2589</v>
      </c>
      <c r="F1240" s="4" t="s">
        <v>1942</v>
      </c>
      <c r="G1240" s="4" t="s">
        <v>2590</v>
      </c>
      <c r="H1240" s="4">
        <v>4576794.0</v>
      </c>
      <c r="I1240" s="5">
        <v>45795.0</v>
      </c>
      <c r="J1240" s="6" t="str">
        <f>IF(OR(B1240=2000, B1240=2010, B1240=2015),VLOOKUP(A1240,tabWorldPop,IF(B1240=2000,8,IF(B1240=2010,7,6)),FALSE),"")</f>
        <v/>
      </c>
      <c r="K1240" s="6" t="str">
        <f>IF(J1240="","", VLOOKUP(A1240,tabWorldPop,12,FALSE))</f>
        <v/>
      </c>
      <c r="L1240" s="6" t="str">
        <f>IF(K1240="","",VLOOKUP(A1240,tabWorldPop,13,FALSE))</f>
        <v/>
      </c>
      <c r="M1240" s="6" t="str">
        <f>IF(K1240="","",VLOOKUP(A1240,tabWorldPop,14,FALSE))</f>
        <v/>
      </c>
      <c r="N1240" s="6" t="str">
        <f>IF(K1240="","",VLOOKUP(A1240,tabWorldPop,15,FALSE))</f>
        <v/>
      </c>
    </row>
    <row r="1241">
      <c r="A1241" s="3">
        <f>VLOOKUP(Life_expectancy.csv!A1257,Base!$A$2:$B$235,2,FALSE)</f>
        <v>125</v>
      </c>
      <c r="B1241" s="4">
        <v>2010.0</v>
      </c>
      <c r="C1241" s="4">
        <f>VLOOKUP(VLOOKUP(A1241,tabWorldPop,3,FALSE),Base!$D$2:$E$8,2,FALSE)</f>
        <v>2</v>
      </c>
      <c r="D1241" s="4" t="s">
        <v>314</v>
      </c>
      <c r="E1241" s="4" t="s">
        <v>2591</v>
      </c>
      <c r="F1241" s="4" t="s">
        <v>2592</v>
      </c>
      <c r="G1241" s="4" t="s">
        <v>2593</v>
      </c>
      <c r="H1241" s="4">
        <v>456155.0</v>
      </c>
      <c r="I1241" s="5">
        <v>45706.0</v>
      </c>
      <c r="J1241" s="6">
        <f>IF(OR(B1241=2000, B1241=2010, B1241=2015),VLOOKUP(A1241,tabWorldPop,IF(B1241=2000,8,IF(B1241=2010,7,6)),FALSE),"")</f>
        <v>4524585</v>
      </c>
      <c r="K1241" s="6">
        <f>IF(J1241="","", VLOOKUP(A1241,tabWorldPop,12,FALSE))</f>
        <v>70273</v>
      </c>
      <c r="L1241" s="6" t="str">
        <f>IF(K1241="","",VLOOKUP(A1241,tabWorldPop,13,FALSE))</f>
        <v>71.4799</v>
      </c>
      <c r="M1241" s="7">
        <f>IF(K1241="","",VLOOKUP(A1241,tabWorldPop,14,FALSE))</f>
        <v>26665</v>
      </c>
      <c r="N1241" s="6" t="str">
        <f>IF(K1241="","",VLOOKUP(A1241,tabWorldPop,15,FALSE))</f>
        <v>0.06</v>
      </c>
    </row>
    <row r="1242">
      <c r="A1242" s="3">
        <f>VLOOKUP(Life_expectancy.csv!A1258,Base!$A$2:$B$235,2,FALSE)</f>
        <v>125</v>
      </c>
      <c r="B1242" s="4">
        <v>2009.0</v>
      </c>
      <c r="C1242" s="4">
        <f>VLOOKUP(VLOOKUP(A1242,tabWorldPop,3,FALSE),Base!$D$2:$E$8,2,FALSE)</f>
        <v>2</v>
      </c>
      <c r="D1242" s="4" t="s">
        <v>314</v>
      </c>
      <c r="E1242" s="4" t="s">
        <v>2594</v>
      </c>
      <c r="F1242" s="4" t="s">
        <v>2595</v>
      </c>
      <c r="G1242" s="4" t="s">
        <v>2596</v>
      </c>
      <c r="H1242" s="4">
        <v>4535375.0</v>
      </c>
      <c r="I1242" s="5">
        <v>45917.0</v>
      </c>
      <c r="J1242" s="6" t="str">
        <f>IF(OR(B1242=2000, B1242=2010, B1242=2015),VLOOKUP(A1242,tabWorldPop,IF(B1242=2000,8,IF(B1242=2010,7,6)),FALSE),"")</f>
        <v/>
      </c>
      <c r="K1242" s="6" t="str">
        <f>IF(J1242="","", VLOOKUP(A1242,tabWorldPop,12,FALSE))</f>
        <v/>
      </c>
      <c r="L1242" s="6" t="str">
        <f>IF(K1242="","",VLOOKUP(A1242,tabWorldPop,13,FALSE))</f>
        <v/>
      </c>
      <c r="M1242" s="6" t="str">
        <f>IF(K1242="","",VLOOKUP(A1242,tabWorldPop,14,FALSE))</f>
        <v/>
      </c>
      <c r="N1242" s="6" t="str">
        <f>IF(K1242="","",VLOOKUP(A1242,tabWorldPop,15,FALSE))</f>
        <v/>
      </c>
    </row>
    <row r="1243">
      <c r="A1243" s="3">
        <f>VLOOKUP(Life_expectancy.csv!A1259,Base!$A$2:$B$235,2,FALSE)</f>
        <v>125</v>
      </c>
      <c r="B1243" s="4">
        <v>2008.0</v>
      </c>
      <c r="C1243" s="4">
        <f>VLOOKUP(VLOOKUP(A1243,tabWorldPop,3,FALSE),Base!$D$2:$E$8,2,FALSE)</f>
        <v>2</v>
      </c>
      <c r="D1243" s="4" t="s">
        <v>314</v>
      </c>
      <c r="E1243" s="4" t="s">
        <v>2597</v>
      </c>
      <c r="F1243" s="4" t="s">
        <v>2598</v>
      </c>
      <c r="G1243" s="4" t="s">
        <v>2599</v>
      </c>
      <c r="H1243" s="4">
        <v>4489544.0</v>
      </c>
      <c r="I1243" s="5">
        <v>45917.0</v>
      </c>
      <c r="J1243" s="6" t="str">
        <f>IF(OR(B1243=2000, B1243=2010, B1243=2015),VLOOKUP(A1243,tabWorldPop,IF(B1243=2000,8,IF(B1243=2010,7,6)),FALSE),"")</f>
        <v/>
      </c>
      <c r="K1243" s="6" t="str">
        <f>IF(J1243="","", VLOOKUP(A1243,tabWorldPop,12,FALSE))</f>
        <v/>
      </c>
      <c r="L1243" s="6" t="str">
        <f>IF(K1243="","",VLOOKUP(A1243,tabWorldPop,13,FALSE))</f>
        <v/>
      </c>
      <c r="M1243" s="6" t="str">
        <f>IF(K1243="","",VLOOKUP(A1243,tabWorldPop,14,FALSE))</f>
        <v/>
      </c>
      <c r="N1243" s="6" t="str">
        <f>IF(K1243="","",VLOOKUP(A1243,tabWorldPop,15,FALSE))</f>
        <v/>
      </c>
    </row>
    <row r="1244">
      <c r="A1244" s="3">
        <f>VLOOKUP(Life_expectancy.csv!A1260,Base!$A$2:$B$235,2,FALSE)</f>
        <v>125</v>
      </c>
      <c r="B1244" s="4">
        <v>2007.0</v>
      </c>
      <c r="C1244" s="4">
        <f>VLOOKUP(VLOOKUP(A1244,tabWorldPop,3,FALSE),Base!$D$2:$E$8,2,FALSE)</f>
        <v>2</v>
      </c>
      <c r="D1244" s="4" t="s">
        <v>314</v>
      </c>
      <c r="E1244" s="4" t="s">
        <v>2600</v>
      </c>
      <c r="F1244" s="4" t="s">
        <v>528</v>
      </c>
      <c r="G1244" s="4" t="s">
        <v>2601</v>
      </c>
      <c r="H1244" s="4">
        <v>4398942.0</v>
      </c>
      <c r="I1244" s="5">
        <v>45825.0</v>
      </c>
      <c r="J1244" s="6" t="str">
        <f>IF(OR(B1244=2000, B1244=2010, B1244=2015),VLOOKUP(A1244,tabWorldPop,IF(B1244=2000,8,IF(B1244=2010,7,6)),FALSE),"")</f>
        <v/>
      </c>
      <c r="K1244" s="6" t="str">
        <f>IF(J1244="","", VLOOKUP(A1244,tabWorldPop,12,FALSE))</f>
        <v/>
      </c>
      <c r="L1244" s="6" t="str">
        <f>IF(K1244="","",VLOOKUP(A1244,tabWorldPop,13,FALSE))</f>
        <v/>
      </c>
      <c r="M1244" s="6" t="str">
        <f>IF(K1244="","",VLOOKUP(A1244,tabWorldPop,14,FALSE))</f>
        <v/>
      </c>
      <c r="N1244" s="6" t="str">
        <f>IF(K1244="","",VLOOKUP(A1244,tabWorldPop,15,FALSE))</f>
        <v/>
      </c>
    </row>
    <row r="1245">
      <c r="A1245" s="3">
        <f>VLOOKUP(Life_expectancy.csv!A1261,Base!$A$2:$B$235,2,FALSE)</f>
        <v>125</v>
      </c>
      <c r="B1245" s="4">
        <v>2006.0</v>
      </c>
      <c r="C1245" s="4">
        <f>VLOOKUP(VLOOKUP(A1245,tabWorldPop,3,FALSE),Base!$D$2:$E$8,2,FALSE)</f>
        <v>2</v>
      </c>
      <c r="D1245" s="4" t="s">
        <v>314</v>
      </c>
      <c r="E1245" s="4" t="s">
        <v>2602</v>
      </c>
      <c r="F1245" s="4" t="s">
        <v>1950</v>
      </c>
      <c r="G1245" s="4" t="s">
        <v>2603</v>
      </c>
      <c r="H1245" s="4">
        <v>4273591.0</v>
      </c>
      <c r="I1245" s="5">
        <v>45825.0</v>
      </c>
      <c r="J1245" s="6" t="str">
        <f>IF(OR(B1245=2000, B1245=2010, B1245=2015),VLOOKUP(A1245,tabWorldPop,IF(B1245=2000,8,IF(B1245=2010,7,6)),FALSE),"")</f>
        <v/>
      </c>
      <c r="K1245" s="6" t="str">
        <f>IF(J1245="","", VLOOKUP(A1245,tabWorldPop,12,FALSE))</f>
        <v/>
      </c>
      <c r="L1245" s="6" t="str">
        <f>IF(K1245="","",VLOOKUP(A1245,tabWorldPop,13,FALSE))</f>
        <v/>
      </c>
      <c r="M1245" s="6" t="str">
        <f>IF(K1245="","",VLOOKUP(A1245,tabWorldPop,14,FALSE))</f>
        <v/>
      </c>
      <c r="N1245" s="6" t="str">
        <f>IF(K1245="","",VLOOKUP(A1245,tabWorldPop,15,FALSE))</f>
        <v/>
      </c>
    </row>
    <row r="1246">
      <c r="A1246" s="3">
        <f>VLOOKUP(Life_expectancy.csv!A1262,Base!$A$2:$B$235,2,FALSE)</f>
        <v>125</v>
      </c>
      <c r="B1246" s="4">
        <v>2005.0</v>
      </c>
      <c r="C1246" s="4">
        <f>VLOOKUP(VLOOKUP(A1246,tabWorldPop,3,FALSE),Base!$D$2:$E$8,2,FALSE)</f>
        <v>2</v>
      </c>
      <c r="D1246" s="4" t="s">
        <v>314</v>
      </c>
      <c r="E1246" s="4" t="s">
        <v>2604</v>
      </c>
      <c r="F1246" s="4" t="s">
        <v>2605</v>
      </c>
      <c r="G1246" s="4" t="s">
        <v>2606</v>
      </c>
      <c r="H1246" s="4">
        <v>4159914.0</v>
      </c>
      <c r="I1246" s="5">
        <v>45794.0</v>
      </c>
      <c r="J1246" s="6" t="str">
        <f>IF(OR(B1246=2000, B1246=2010, B1246=2015),VLOOKUP(A1246,tabWorldPop,IF(B1246=2000,8,IF(B1246=2010,7,6)),FALSE),"")</f>
        <v/>
      </c>
      <c r="K1246" s="6" t="str">
        <f>IF(J1246="","", VLOOKUP(A1246,tabWorldPop,12,FALSE))</f>
        <v/>
      </c>
      <c r="L1246" s="6" t="str">
        <f>IF(K1246="","",VLOOKUP(A1246,tabWorldPop,13,FALSE))</f>
        <v/>
      </c>
      <c r="M1246" s="6" t="str">
        <f>IF(K1246="","",VLOOKUP(A1246,tabWorldPop,14,FALSE))</f>
        <v/>
      </c>
      <c r="N1246" s="6" t="str">
        <f>IF(K1246="","",VLOOKUP(A1246,tabWorldPop,15,FALSE))</f>
        <v/>
      </c>
    </row>
    <row r="1247">
      <c r="A1247" s="3">
        <f>VLOOKUP(Life_expectancy.csv!A1263,Base!$A$2:$B$235,2,FALSE)</f>
        <v>125</v>
      </c>
      <c r="B1247" s="4">
        <v>2004.0</v>
      </c>
      <c r="C1247" s="4">
        <f>VLOOKUP(VLOOKUP(A1247,tabWorldPop,3,FALSE),Base!$D$2:$E$8,2,FALSE)</f>
        <v>2</v>
      </c>
      <c r="D1247" s="4" t="s">
        <v>314</v>
      </c>
      <c r="E1247" s="4" t="s">
        <v>2607</v>
      </c>
      <c r="F1247" s="4" t="s">
        <v>1264</v>
      </c>
      <c r="G1247" s="4" t="s">
        <v>2608</v>
      </c>
      <c r="H1247" s="4">
        <v>47262.0</v>
      </c>
      <c r="I1247" s="5">
        <v>45674.0</v>
      </c>
      <c r="J1247" s="6" t="str">
        <f>IF(OR(B1247=2000, B1247=2010, B1247=2015),VLOOKUP(A1247,tabWorldPop,IF(B1247=2000,8,IF(B1247=2010,7,6)),FALSE),"")</f>
        <v/>
      </c>
      <c r="K1247" s="6" t="str">
        <f>IF(J1247="","", VLOOKUP(A1247,tabWorldPop,12,FALSE))</f>
        <v/>
      </c>
      <c r="L1247" s="6" t="str">
        <f>IF(K1247="","",VLOOKUP(A1247,tabWorldPop,13,FALSE))</f>
        <v/>
      </c>
      <c r="M1247" s="6" t="str">
        <f>IF(K1247="","",VLOOKUP(A1247,tabWorldPop,14,FALSE))</f>
        <v/>
      </c>
      <c r="N1247" s="6" t="str">
        <f>IF(K1247="","",VLOOKUP(A1247,tabWorldPop,15,FALSE))</f>
        <v/>
      </c>
    </row>
    <row r="1248">
      <c r="A1248" s="3">
        <f>VLOOKUP(Life_expectancy.csv!A1264,Base!$A$2:$B$235,2,FALSE)</f>
        <v>125</v>
      </c>
      <c r="B1248" s="4">
        <v>2003.0</v>
      </c>
      <c r="C1248" s="4">
        <f>VLOOKUP(VLOOKUP(A1248,tabWorldPop,3,FALSE),Base!$D$2:$E$8,2,FALSE)</f>
        <v>2</v>
      </c>
      <c r="D1248" s="4" t="s">
        <v>314</v>
      </c>
      <c r="E1248" s="4" t="s">
        <v>2609</v>
      </c>
      <c r="F1248" s="5">
        <v>45784.0</v>
      </c>
      <c r="G1248" s="4" t="s">
        <v>2610</v>
      </c>
      <c r="H1248" s="4">
        <v>3996521.0</v>
      </c>
      <c r="I1248" s="5">
        <v>45885.0</v>
      </c>
      <c r="J1248" s="6" t="str">
        <f>IF(OR(B1248=2000, B1248=2010, B1248=2015),VLOOKUP(A1248,tabWorldPop,IF(B1248=2000,8,IF(B1248=2010,7,6)),FALSE),"")</f>
        <v/>
      </c>
      <c r="K1248" s="6" t="str">
        <f>IF(J1248="","", VLOOKUP(A1248,tabWorldPop,12,FALSE))</f>
        <v/>
      </c>
      <c r="L1248" s="6" t="str">
        <f>IF(K1248="","",VLOOKUP(A1248,tabWorldPop,13,FALSE))</f>
        <v/>
      </c>
      <c r="M1248" s="6" t="str">
        <f>IF(K1248="","",VLOOKUP(A1248,tabWorldPop,14,FALSE))</f>
        <v/>
      </c>
      <c r="N1248" s="6" t="str">
        <f>IF(K1248="","",VLOOKUP(A1248,tabWorldPop,15,FALSE))</f>
        <v/>
      </c>
    </row>
    <row r="1249">
      <c r="A1249" s="3">
        <f>VLOOKUP(Life_expectancy.csv!A1265,Base!$A$2:$B$235,2,FALSE)</f>
        <v>125</v>
      </c>
      <c r="B1249" s="4">
        <v>2002.0</v>
      </c>
      <c r="C1249" s="4">
        <f>VLOOKUP(VLOOKUP(A1249,tabWorldPop,3,FALSE),Base!$D$2:$E$8,2,FALSE)</f>
        <v>2</v>
      </c>
      <c r="D1249" s="4" t="s">
        <v>314</v>
      </c>
      <c r="E1249" s="4" t="s">
        <v>2611</v>
      </c>
      <c r="F1249" s="4" t="s">
        <v>257</v>
      </c>
      <c r="G1249" s="4" t="s">
        <v>2612</v>
      </c>
      <c r="H1249" s="4">
        <v>3931947.0</v>
      </c>
      <c r="I1249" s="5">
        <v>45793.0</v>
      </c>
      <c r="J1249" s="6" t="str">
        <f>IF(OR(B1249=2000, B1249=2010, B1249=2015),VLOOKUP(A1249,tabWorldPop,IF(B1249=2000,8,IF(B1249=2010,7,6)),FALSE),"")</f>
        <v/>
      </c>
      <c r="K1249" s="6" t="str">
        <f>IF(J1249="","", VLOOKUP(A1249,tabWorldPop,12,FALSE))</f>
        <v/>
      </c>
      <c r="L1249" s="6" t="str">
        <f>IF(K1249="","",VLOOKUP(A1249,tabWorldPop,13,FALSE))</f>
        <v/>
      </c>
      <c r="M1249" s="6" t="str">
        <f>IF(K1249="","",VLOOKUP(A1249,tabWorldPop,14,FALSE))</f>
        <v/>
      </c>
      <c r="N1249" s="6" t="str">
        <f>IF(K1249="","",VLOOKUP(A1249,tabWorldPop,15,FALSE))</f>
        <v/>
      </c>
    </row>
    <row r="1250">
      <c r="A1250" s="3">
        <f>VLOOKUP(Life_expectancy.csv!A1266,Base!$A$2:$B$235,2,FALSE)</f>
        <v>125</v>
      </c>
      <c r="B1250" s="4">
        <v>2001.0</v>
      </c>
      <c r="C1250" s="4">
        <f>VLOOKUP(VLOOKUP(A1250,tabWorldPop,3,FALSE),Base!$D$2:$E$8,2,FALSE)</f>
        <v>2</v>
      </c>
      <c r="D1250" s="4" t="s">
        <v>314</v>
      </c>
      <c r="E1250" s="4" t="s">
        <v>2613</v>
      </c>
      <c r="F1250" s="5">
        <v>45814.0</v>
      </c>
      <c r="G1250" s="4" t="s">
        <v>2614</v>
      </c>
      <c r="H1250" s="4">
        <v>3866243.0</v>
      </c>
      <c r="I1250" s="5">
        <v>45763.0</v>
      </c>
      <c r="J1250" s="6" t="str">
        <f>IF(OR(B1250=2000, B1250=2010, B1250=2015),VLOOKUP(A1250,tabWorldPop,IF(B1250=2000,8,IF(B1250=2010,7,6)),FALSE),"")</f>
        <v/>
      </c>
      <c r="K1250" s="6" t="str">
        <f>IF(J1250="","", VLOOKUP(A1250,tabWorldPop,12,FALSE))</f>
        <v/>
      </c>
      <c r="L1250" s="6" t="str">
        <f>IF(K1250="","",VLOOKUP(A1250,tabWorldPop,13,FALSE))</f>
        <v/>
      </c>
      <c r="M1250" s="6" t="str">
        <f>IF(K1250="","",VLOOKUP(A1250,tabWorldPop,14,FALSE))</f>
        <v/>
      </c>
      <c r="N1250" s="6" t="str">
        <f>IF(K1250="","",VLOOKUP(A1250,tabWorldPop,15,FALSE))</f>
        <v/>
      </c>
    </row>
    <row r="1251">
      <c r="A1251" s="3">
        <f>VLOOKUP(Life_expectancy.csv!A1267,Base!$A$2:$B$235,2,FALSE)</f>
        <v>125</v>
      </c>
      <c r="B1251" s="4">
        <v>2000.0</v>
      </c>
      <c r="C1251" s="4">
        <f>VLOOKUP(VLOOKUP(A1251,tabWorldPop,3,FALSE),Base!$D$2:$E$8,2,FALSE)</f>
        <v>2</v>
      </c>
      <c r="D1251" s="4" t="s">
        <v>314</v>
      </c>
      <c r="E1251" s="4" t="s">
        <v>2615</v>
      </c>
      <c r="F1251" s="5">
        <v>45722.0</v>
      </c>
      <c r="G1251" s="4" t="s">
        <v>2616</v>
      </c>
      <c r="H1251" s="4">
        <v>385174.0</v>
      </c>
      <c r="I1251" s="5">
        <v>45704.0</v>
      </c>
      <c r="J1251" s="6">
        <f>IF(OR(B1251=2000, B1251=2010, B1251=2015),VLOOKUP(A1251,tabWorldPop,IF(B1251=2000,8,IF(B1251=2010,7,6)),FALSE),"")</f>
        <v>3768950</v>
      </c>
      <c r="K1251" s="6">
        <f>IF(J1251="","", VLOOKUP(A1251,tabWorldPop,12,FALSE))</f>
        <v>70273</v>
      </c>
      <c r="L1251" s="6" t="str">
        <f>IF(K1251="","",VLOOKUP(A1251,tabWorldPop,13,FALSE))</f>
        <v>71.4799</v>
      </c>
      <c r="M1251" s="7">
        <f>IF(K1251="","",VLOOKUP(A1251,tabWorldPop,14,FALSE))</f>
        <v>26665</v>
      </c>
      <c r="N1251" s="6" t="str">
        <f>IF(K1251="","",VLOOKUP(A1251,tabWorldPop,15,FALSE))</f>
        <v>0.06</v>
      </c>
    </row>
    <row r="1252">
      <c r="A1252" s="3">
        <f>VLOOKUP(Life_expectancy.csv!A1268,Base!$A$2:$B$235,2,FALSE)</f>
        <v>98</v>
      </c>
      <c r="B1252" s="4">
        <v>2015.0</v>
      </c>
      <c r="C1252" s="4">
        <f>VLOOKUP(VLOOKUP(A1252,tabWorldPop,3,FALSE),Base!$D$2:$E$8,2,FALSE)</f>
        <v>1</v>
      </c>
      <c r="D1252" s="4" t="s">
        <v>13</v>
      </c>
      <c r="E1252" s="4">
        <v>0.0</v>
      </c>
      <c r="F1252" s="10"/>
      <c r="G1252" s="4" t="s">
        <v>2617</v>
      </c>
      <c r="H1252" s="4">
        <v>8381.0</v>
      </c>
      <c r="I1252" s="4">
        <v>16.0</v>
      </c>
      <c r="J1252" s="6">
        <f>IF(OR(B1252=2000, B1252=2010, B1252=2015),VLOOKUP(A1252,tabWorldPop,IF(B1252=2000,8,IF(B1252=2010,7,6)),FALSE),"")</f>
        <v>8007778</v>
      </c>
      <c r="K1252" s="6">
        <f>IF(J1252="","", VLOOKUP(A1252,tabWorldPop,12,FALSE))</f>
        <v>20770</v>
      </c>
      <c r="L1252" s="6" t="str">
        <f>IF(K1252="","",VLOOKUP(A1252,tabWorldPop,13,FALSE))</f>
        <v>435.1617</v>
      </c>
      <c r="M1252" s="7">
        <f>IF(K1252="","",VLOOKUP(A1252,tabWorldPop,14,FALSE))</f>
        <v>-637346</v>
      </c>
      <c r="N1252" s="6" t="str">
        <f>IF(K1252="","",VLOOKUP(A1252,tabWorldPop,15,FALSE))</f>
        <v>0.11</v>
      </c>
    </row>
    <row r="1253">
      <c r="A1253" s="3">
        <f>VLOOKUP(Life_expectancy.csv!A1269,Base!$A$2:$B$235,2,FALSE)</f>
        <v>98</v>
      </c>
      <c r="B1253" s="4">
        <v>2014.0</v>
      </c>
      <c r="C1253" s="4">
        <f>VLOOKUP(VLOOKUP(A1253,tabWorldPop,3,FALSE),Base!$D$2:$E$8,2,FALSE)</f>
        <v>1</v>
      </c>
      <c r="D1253" s="4" t="s">
        <v>13</v>
      </c>
      <c r="E1253" s="4" t="s">
        <v>2618</v>
      </c>
      <c r="F1253" s="4" t="s">
        <v>1945</v>
      </c>
      <c r="G1253" s="4" t="s">
        <v>2619</v>
      </c>
      <c r="H1253" s="4">
        <v>82157.0</v>
      </c>
      <c r="I1253" s="4">
        <v>16.0</v>
      </c>
      <c r="J1253" s="6" t="str">
        <f>IF(OR(B1253=2000, B1253=2010, B1253=2015),VLOOKUP(A1253,tabWorldPop,IF(B1253=2000,8,IF(B1253=2010,7,6)),FALSE),"")</f>
        <v/>
      </c>
      <c r="K1253" s="6" t="str">
        <f>IF(J1253="","", VLOOKUP(A1253,tabWorldPop,12,FALSE))</f>
        <v/>
      </c>
      <c r="L1253" s="6" t="str">
        <f>IF(K1253="","",VLOOKUP(A1253,tabWorldPop,13,FALSE))</f>
        <v/>
      </c>
      <c r="M1253" s="6" t="str">
        <f>IF(K1253="","",VLOOKUP(A1253,tabWorldPop,14,FALSE))</f>
        <v/>
      </c>
      <c r="N1253" s="6" t="str">
        <f>IF(K1253="","",VLOOKUP(A1253,tabWorldPop,15,FALSE))</f>
        <v/>
      </c>
    </row>
    <row r="1254">
      <c r="A1254" s="3">
        <f>VLOOKUP(Life_expectancy.csv!A1270,Base!$A$2:$B$235,2,FALSE)</f>
        <v>98</v>
      </c>
      <c r="B1254" s="4">
        <v>2013.0</v>
      </c>
      <c r="C1254" s="4">
        <f>VLOOKUP(VLOOKUP(A1254,tabWorldPop,3,FALSE),Base!$D$2:$E$8,2,FALSE)</f>
        <v>1</v>
      </c>
      <c r="D1254" s="4" t="s">
        <v>13</v>
      </c>
      <c r="E1254" s="4" t="s">
        <v>2620</v>
      </c>
      <c r="F1254" s="4" t="s">
        <v>2396</v>
      </c>
      <c r="G1254" s="4" t="s">
        <v>2621</v>
      </c>
      <c r="H1254" s="4">
        <v>8595.0</v>
      </c>
      <c r="I1254" s="5">
        <v>45915.0</v>
      </c>
      <c r="J1254" s="6" t="str">
        <f>IF(OR(B1254=2000, B1254=2010, B1254=2015),VLOOKUP(A1254,tabWorldPop,IF(B1254=2000,8,IF(B1254=2010,7,6)),FALSE),"")</f>
        <v/>
      </c>
      <c r="K1254" s="6" t="str">
        <f>IF(J1254="","", VLOOKUP(A1254,tabWorldPop,12,FALSE))</f>
        <v/>
      </c>
      <c r="L1254" s="6" t="str">
        <f>IF(K1254="","",VLOOKUP(A1254,tabWorldPop,13,FALSE))</f>
        <v/>
      </c>
      <c r="M1254" s="6" t="str">
        <f>IF(K1254="","",VLOOKUP(A1254,tabWorldPop,14,FALSE))</f>
        <v/>
      </c>
      <c r="N1254" s="6" t="str">
        <f>IF(K1254="","",VLOOKUP(A1254,tabWorldPop,15,FALSE))</f>
        <v/>
      </c>
    </row>
    <row r="1255">
      <c r="A1255" s="3">
        <f>VLOOKUP(Life_expectancy.csv!A1271,Base!$A$2:$B$235,2,FALSE)</f>
        <v>98</v>
      </c>
      <c r="B1255" s="4">
        <v>2012.0</v>
      </c>
      <c r="C1255" s="4">
        <f>VLOOKUP(VLOOKUP(A1255,tabWorldPop,3,FALSE),Base!$D$2:$E$8,2,FALSE)</f>
        <v>1</v>
      </c>
      <c r="D1255" s="4" t="s">
        <v>13</v>
      </c>
      <c r="E1255" s="4" t="s">
        <v>2622</v>
      </c>
      <c r="F1255" s="4" t="s">
        <v>2623</v>
      </c>
      <c r="G1255" s="4" t="s">
        <v>2624</v>
      </c>
      <c r="H1255" s="4">
        <v>7915.0</v>
      </c>
      <c r="I1255" s="5">
        <v>45915.0</v>
      </c>
      <c r="J1255" s="6" t="str">
        <f>IF(OR(B1255=2000, B1255=2010, B1255=2015),VLOOKUP(A1255,tabWorldPop,IF(B1255=2000,8,IF(B1255=2010,7,6)),FALSE),"")</f>
        <v/>
      </c>
      <c r="K1255" s="6" t="str">
        <f>IF(J1255="","", VLOOKUP(A1255,tabWorldPop,12,FALSE))</f>
        <v/>
      </c>
      <c r="L1255" s="6" t="str">
        <f>IF(K1255="","",VLOOKUP(A1255,tabWorldPop,13,FALSE))</f>
        <v/>
      </c>
      <c r="M1255" s="6" t="str">
        <f>IF(K1255="","",VLOOKUP(A1255,tabWorldPop,14,FALSE))</f>
        <v/>
      </c>
      <c r="N1255" s="6" t="str">
        <f>IF(K1255="","",VLOOKUP(A1255,tabWorldPop,15,FALSE))</f>
        <v/>
      </c>
    </row>
    <row r="1256">
      <c r="A1256" s="3">
        <f>VLOOKUP(Life_expectancy.csv!A1272,Base!$A$2:$B$235,2,FALSE)</f>
        <v>98</v>
      </c>
      <c r="B1256" s="4">
        <v>2011.0</v>
      </c>
      <c r="C1256" s="4">
        <f>VLOOKUP(VLOOKUP(A1256,tabWorldPop,3,FALSE),Base!$D$2:$E$8,2,FALSE)</f>
        <v>1</v>
      </c>
      <c r="D1256" s="4" t="s">
        <v>13</v>
      </c>
      <c r="E1256" s="4" t="s">
        <v>2625</v>
      </c>
      <c r="F1256" s="4" t="s">
        <v>1249</v>
      </c>
      <c r="G1256" s="4" t="s">
        <v>2626</v>
      </c>
      <c r="H1256" s="4">
        <v>77658.0</v>
      </c>
      <c r="I1256" s="5">
        <v>45884.0</v>
      </c>
      <c r="J1256" s="6" t="str">
        <f>IF(OR(B1256=2000, B1256=2010, B1256=2015),VLOOKUP(A1256,tabWorldPop,IF(B1256=2000,8,IF(B1256=2010,7,6)),FALSE),"")</f>
        <v/>
      </c>
      <c r="K1256" s="6" t="str">
        <f>IF(J1256="","", VLOOKUP(A1256,tabWorldPop,12,FALSE))</f>
        <v/>
      </c>
      <c r="L1256" s="6" t="str">
        <f>IF(K1256="","",VLOOKUP(A1256,tabWorldPop,13,FALSE))</f>
        <v/>
      </c>
      <c r="M1256" s="6" t="str">
        <f>IF(K1256="","",VLOOKUP(A1256,tabWorldPop,14,FALSE))</f>
        <v/>
      </c>
      <c r="N1256" s="6" t="str">
        <f>IF(K1256="","",VLOOKUP(A1256,tabWorldPop,15,FALSE))</f>
        <v/>
      </c>
    </row>
    <row r="1257">
      <c r="A1257" s="3">
        <f>VLOOKUP(Life_expectancy.csv!A1273,Base!$A$2:$B$235,2,FALSE)</f>
        <v>98</v>
      </c>
      <c r="B1257" s="4">
        <v>2010.0</v>
      </c>
      <c r="C1257" s="4">
        <f>VLOOKUP(VLOOKUP(A1257,tabWorldPop,3,FALSE),Base!$D$2:$E$8,2,FALSE)</f>
        <v>1</v>
      </c>
      <c r="D1257" s="4" t="s">
        <v>13</v>
      </c>
      <c r="E1257" s="4" t="s">
        <v>2627</v>
      </c>
      <c r="F1257" s="4" t="s">
        <v>2628</v>
      </c>
      <c r="G1257" s="4" t="s">
        <v>2629</v>
      </c>
      <c r="H1257" s="4">
        <v>76236.0</v>
      </c>
      <c r="I1257" s="5">
        <v>45853.0</v>
      </c>
      <c r="J1257" s="6">
        <f>IF(OR(B1257=2000, B1257=2010, B1257=2015),VLOOKUP(A1257,tabWorldPop,IF(B1257=2000,8,IF(B1257=2010,7,6)),FALSE),"")</f>
        <v>7328445</v>
      </c>
      <c r="K1257" s="6">
        <f>IF(J1257="","", VLOOKUP(A1257,tabWorldPop,12,FALSE))</f>
        <v>20770</v>
      </c>
      <c r="L1257" s="6" t="str">
        <f>IF(K1257="","",VLOOKUP(A1257,tabWorldPop,13,FALSE))</f>
        <v>435.1617</v>
      </c>
      <c r="M1257" s="7">
        <f>IF(K1257="","",VLOOKUP(A1257,tabWorldPop,14,FALSE))</f>
        <v>-637346</v>
      </c>
      <c r="N1257" s="6" t="str">
        <f>IF(K1257="","",VLOOKUP(A1257,tabWorldPop,15,FALSE))</f>
        <v>0.11</v>
      </c>
    </row>
    <row r="1258">
      <c r="A1258" s="3">
        <f>VLOOKUP(Life_expectancy.csv!A1274,Base!$A$2:$B$235,2,FALSE)</f>
        <v>98</v>
      </c>
      <c r="B1258" s="4">
        <v>2009.0</v>
      </c>
      <c r="C1258" s="4">
        <f>VLOOKUP(VLOOKUP(A1258,tabWorldPop,3,FALSE),Base!$D$2:$E$8,2,FALSE)</f>
        <v>1</v>
      </c>
      <c r="D1258" s="4" t="s">
        <v>13</v>
      </c>
      <c r="E1258" s="4" t="s">
        <v>2630</v>
      </c>
      <c r="F1258" s="4" t="s">
        <v>1510</v>
      </c>
      <c r="G1258" s="4" t="s">
        <v>2631</v>
      </c>
      <c r="H1258" s="4">
        <v>74856.0</v>
      </c>
      <c r="I1258" s="5">
        <v>45823.0</v>
      </c>
      <c r="J1258" s="6" t="str">
        <f>IF(OR(B1258=2000, B1258=2010, B1258=2015),VLOOKUP(A1258,tabWorldPop,IF(B1258=2000,8,IF(B1258=2010,7,6)),FALSE),"")</f>
        <v/>
      </c>
      <c r="K1258" s="6" t="str">
        <f>IF(J1258="","", VLOOKUP(A1258,tabWorldPop,12,FALSE))</f>
        <v/>
      </c>
      <c r="L1258" s="6" t="str">
        <f>IF(K1258="","",VLOOKUP(A1258,tabWorldPop,13,FALSE))</f>
        <v/>
      </c>
      <c r="M1258" s="6" t="str">
        <f>IF(K1258="","",VLOOKUP(A1258,tabWorldPop,14,FALSE))</f>
        <v/>
      </c>
      <c r="N1258" s="6" t="str">
        <f>IF(K1258="","",VLOOKUP(A1258,tabWorldPop,15,FALSE))</f>
        <v/>
      </c>
    </row>
    <row r="1259">
      <c r="A1259" s="3">
        <f>VLOOKUP(Life_expectancy.csv!A1275,Base!$A$2:$B$235,2,FALSE)</f>
        <v>98</v>
      </c>
      <c r="B1259" s="4">
        <v>2008.0</v>
      </c>
      <c r="C1259" s="4">
        <f>VLOOKUP(VLOOKUP(A1259,tabWorldPop,3,FALSE),Base!$D$2:$E$8,2,FALSE)</f>
        <v>1</v>
      </c>
      <c r="D1259" s="4" t="s">
        <v>13</v>
      </c>
      <c r="E1259" s="4" t="s">
        <v>2632</v>
      </c>
      <c r="F1259" s="4" t="s">
        <v>2428</v>
      </c>
      <c r="G1259" s="4" t="s">
        <v>2633</v>
      </c>
      <c r="H1259" s="4">
        <v>7388.0</v>
      </c>
      <c r="I1259" s="5">
        <v>45884.0</v>
      </c>
      <c r="J1259" s="6" t="str">
        <f>IF(OR(B1259=2000, B1259=2010, B1259=2015),VLOOKUP(A1259,tabWorldPop,IF(B1259=2000,8,IF(B1259=2010,7,6)),FALSE),"")</f>
        <v/>
      </c>
      <c r="K1259" s="6" t="str">
        <f>IF(J1259="","", VLOOKUP(A1259,tabWorldPop,12,FALSE))</f>
        <v/>
      </c>
      <c r="L1259" s="6" t="str">
        <f>IF(K1259="","",VLOOKUP(A1259,tabWorldPop,13,FALSE))</f>
        <v/>
      </c>
      <c r="M1259" s="6" t="str">
        <f>IF(K1259="","",VLOOKUP(A1259,tabWorldPop,14,FALSE))</f>
        <v/>
      </c>
      <c r="N1259" s="6" t="str">
        <f>IF(K1259="","",VLOOKUP(A1259,tabWorldPop,15,FALSE))</f>
        <v/>
      </c>
    </row>
    <row r="1260">
      <c r="A1260" s="3">
        <f>VLOOKUP(Life_expectancy.csv!A1276,Base!$A$2:$B$235,2,FALSE)</f>
        <v>98</v>
      </c>
      <c r="B1260" s="4">
        <v>2007.0</v>
      </c>
      <c r="C1260" s="4">
        <f>VLOOKUP(VLOOKUP(A1260,tabWorldPop,3,FALSE),Base!$D$2:$E$8,2,FALSE)</f>
        <v>1</v>
      </c>
      <c r="D1260" s="4" t="s">
        <v>13</v>
      </c>
      <c r="E1260" s="4" t="s">
        <v>2634</v>
      </c>
      <c r="F1260" s="4" t="s">
        <v>1507</v>
      </c>
      <c r="G1260" s="4" t="s">
        <v>2635</v>
      </c>
      <c r="H1260" s="4">
        <v>7181.0</v>
      </c>
      <c r="I1260" s="5">
        <v>45853.0</v>
      </c>
      <c r="J1260" s="6" t="str">
        <f>IF(OR(B1260=2000, B1260=2010, B1260=2015),VLOOKUP(A1260,tabWorldPop,IF(B1260=2000,8,IF(B1260=2010,7,6)),FALSE),"")</f>
        <v/>
      </c>
      <c r="K1260" s="6" t="str">
        <f>IF(J1260="","", VLOOKUP(A1260,tabWorldPop,12,FALSE))</f>
        <v/>
      </c>
      <c r="L1260" s="6" t="str">
        <f>IF(K1260="","",VLOOKUP(A1260,tabWorldPop,13,FALSE))</f>
        <v/>
      </c>
      <c r="M1260" s="6" t="str">
        <f>IF(K1260="","",VLOOKUP(A1260,tabWorldPop,14,FALSE))</f>
        <v/>
      </c>
      <c r="N1260" s="6" t="str">
        <f>IF(K1260="","",VLOOKUP(A1260,tabWorldPop,15,FALSE))</f>
        <v/>
      </c>
    </row>
    <row r="1261">
      <c r="A1261" s="3">
        <f>VLOOKUP(Life_expectancy.csv!A1277,Base!$A$2:$B$235,2,FALSE)</f>
        <v>98</v>
      </c>
      <c r="B1261" s="4">
        <v>2006.0</v>
      </c>
      <c r="C1261" s="4">
        <f>VLOOKUP(VLOOKUP(A1261,tabWorldPop,3,FALSE),Base!$D$2:$E$8,2,FALSE)</f>
        <v>1</v>
      </c>
      <c r="D1261" s="4" t="s">
        <v>13</v>
      </c>
      <c r="E1261" s="4" t="s">
        <v>2636</v>
      </c>
      <c r="F1261" s="4" t="s">
        <v>2637</v>
      </c>
      <c r="G1261" s="4" t="s">
        <v>2638</v>
      </c>
      <c r="H1261" s="4">
        <v>7537.0</v>
      </c>
      <c r="I1261" s="5">
        <v>45853.0</v>
      </c>
      <c r="J1261" s="6" t="str">
        <f>IF(OR(B1261=2000, B1261=2010, B1261=2015),VLOOKUP(A1261,tabWorldPop,IF(B1261=2000,8,IF(B1261=2010,7,6)),FALSE),"")</f>
        <v/>
      </c>
      <c r="K1261" s="6" t="str">
        <f>IF(J1261="","", VLOOKUP(A1261,tabWorldPop,12,FALSE))</f>
        <v/>
      </c>
      <c r="L1261" s="6" t="str">
        <f>IF(K1261="","",VLOOKUP(A1261,tabWorldPop,13,FALSE))</f>
        <v/>
      </c>
      <c r="M1261" s="6" t="str">
        <f>IF(K1261="","",VLOOKUP(A1261,tabWorldPop,14,FALSE))</f>
        <v/>
      </c>
      <c r="N1261" s="6" t="str">
        <f>IF(K1261="","",VLOOKUP(A1261,tabWorldPop,15,FALSE))</f>
        <v/>
      </c>
    </row>
    <row r="1262">
      <c r="A1262" s="3">
        <f>VLOOKUP(Life_expectancy.csv!A1278,Base!$A$2:$B$235,2,FALSE)</f>
        <v>98</v>
      </c>
      <c r="B1262" s="4">
        <v>2005.0</v>
      </c>
      <c r="C1262" s="4">
        <f>VLOOKUP(VLOOKUP(A1262,tabWorldPop,3,FALSE),Base!$D$2:$E$8,2,FALSE)</f>
        <v>1</v>
      </c>
      <c r="D1262" s="4" t="s">
        <v>13</v>
      </c>
      <c r="E1262" s="4" t="s">
        <v>2639</v>
      </c>
      <c r="F1262" s="4" t="s">
        <v>435</v>
      </c>
      <c r="G1262" s="4" t="s">
        <v>2640</v>
      </c>
      <c r="H1262" s="4">
        <v>6931.0</v>
      </c>
      <c r="I1262" s="5">
        <v>45884.0</v>
      </c>
      <c r="J1262" s="6" t="str">
        <f>IF(OR(B1262=2000, B1262=2010, B1262=2015),VLOOKUP(A1262,tabWorldPop,IF(B1262=2000,8,IF(B1262=2010,7,6)),FALSE),"")</f>
        <v/>
      </c>
      <c r="K1262" s="6" t="str">
        <f>IF(J1262="","", VLOOKUP(A1262,tabWorldPop,12,FALSE))</f>
        <v/>
      </c>
      <c r="L1262" s="6" t="str">
        <f>IF(K1262="","",VLOOKUP(A1262,tabWorldPop,13,FALSE))</f>
        <v/>
      </c>
      <c r="M1262" s="6" t="str">
        <f>IF(K1262="","",VLOOKUP(A1262,tabWorldPop,14,FALSE))</f>
        <v/>
      </c>
      <c r="N1262" s="6" t="str">
        <f>IF(K1262="","",VLOOKUP(A1262,tabWorldPop,15,FALSE))</f>
        <v/>
      </c>
    </row>
    <row r="1263">
      <c r="A1263" s="3">
        <f>VLOOKUP(Life_expectancy.csv!A1279,Base!$A$2:$B$235,2,FALSE)</f>
        <v>98</v>
      </c>
      <c r="B1263" s="4">
        <v>2004.0</v>
      </c>
      <c r="C1263" s="4">
        <f>VLOOKUP(VLOOKUP(A1263,tabWorldPop,3,FALSE),Base!$D$2:$E$8,2,FALSE)</f>
        <v>1</v>
      </c>
      <c r="D1263" s="4" t="s">
        <v>13</v>
      </c>
      <c r="E1263" s="4" t="s">
        <v>2641</v>
      </c>
      <c r="F1263" s="4" t="s">
        <v>2642</v>
      </c>
      <c r="G1263" s="4" t="s">
        <v>2643</v>
      </c>
      <c r="H1263" s="4">
        <v>689.0</v>
      </c>
      <c r="I1263" s="5">
        <v>45915.0</v>
      </c>
      <c r="J1263" s="6" t="str">
        <f>IF(OR(B1263=2000, B1263=2010, B1263=2015),VLOOKUP(A1263,tabWorldPop,IF(B1263=2000,8,IF(B1263=2010,7,6)),FALSE),"")</f>
        <v/>
      </c>
      <c r="K1263" s="6" t="str">
        <f>IF(J1263="","", VLOOKUP(A1263,tabWorldPop,12,FALSE))</f>
        <v/>
      </c>
      <c r="L1263" s="6" t="str">
        <f>IF(K1263="","",VLOOKUP(A1263,tabWorldPop,13,FALSE))</f>
        <v/>
      </c>
      <c r="M1263" s="6" t="str">
        <f>IF(K1263="","",VLOOKUP(A1263,tabWorldPop,14,FALSE))</f>
        <v/>
      </c>
      <c r="N1263" s="6" t="str">
        <f>IF(K1263="","",VLOOKUP(A1263,tabWorldPop,15,FALSE))</f>
        <v/>
      </c>
    </row>
    <row r="1264">
      <c r="A1264" s="3">
        <f>VLOOKUP(Life_expectancy.csv!A1280,Base!$A$2:$B$235,2,FALSE)</f>
        <v>98</v>
      </c>
      <c r="B1264" s="4">
        <v>2003.0</v>
      </c>
      <c r="C1264" s="4">
        <f>VLOOKUP(VLOOKUP(A1264,tabWorldPop,3,FALSE),Base!$D$2:$E$8,2,FALSE)</f>
        <v>1</v>
      </c>
      <c r="D1264" s="4" t="s">
        <v>13</v>
      </c>
      <c r="E1264" s="4" t="s">
        <v>2644</v>
      </c>
      <c r="F1264" s="4" t="s">
        <v>435</v>
      </c>
      <c r="G1264" s="4" t="s">
        <v>2645</v>
      </c>
      <c r="H1264" s="4">
        <v>66897.0</v>
      </c>
      <c r="I1264" s="4">
        <v>16.0</v>
      </c>
      <c r="J1264" s="6" t="str">
        <f>IF(OR(B1264=2000, B1264=2010, B1264=2015),VLOOKUP(A1264,tabWorldPop,IF(B1264=2000,8,IF(B1264=2010,7,6)),FALSE),"")</f>
        <v/>
      </c>
      <c r="K1264" s="6" t="str">
        <f>IF(J1264="","", VLOOKUP(A1264,tabWorldPop,12,FALSE))</f>
        <v/>
      </c>
      <c r="L1264" s="6" t="str">
        <f>IF(K1264="","",VLOOKUP(A1264,tabWorldPop,13,FALSE))</f>
        <v/>
      </c>
      <c r="M1264" s="6" t="str">
        <f>IF(K1264="","",VLOOKUP(A1264,tabWorldPop,14,FALSE))</f>
        <v/>
      </c>
      <c r="N1264" s="6" t="str">
        <f>IF(K1264="","",VLOOKUP(A1264,tabWorldPop,15,FALSE))</f>
        <v/>
      </c>
    </row>
    <row r="1265">
      <c r="A1265" s="3">
        <f>VLOOKUP(Life_expectancy.csv!A1281,Base!$A$2:$B$235,2,FALSE)</f>
        <v>98</v>
      </c>
      <c r="B1265" s="4">
        <v>2002.0</v>
      </c>
      <c r="C1265" s="4">
        <f>VLOOKUP(VLOOKUP(A1265,tabWorldPop,3,FALSE),Base!$D$2:$E$8,2,FALSE)</f>
        <v>1</v>
      </c>
      <c r="D1265" s="4" t="s">
        <v>13</v>
      </c>
      <c r="E1265" s="4" t="s">
        <v>2646</v>
      </c>
      <c r="F1265" s="4" t="s">
        <v>1542</v>
      </c>
      <c r="G1265" s="4" t="s">
        <v>2647</v>
      </c>
      <c r="H1265" s="4">
        <v>657.0</v>
      </c>
      <c r="I1265" s="5">
        <v>45731.0</v>
      </c>
      <c r="J1265" s="6" t="str">
        <f>IF(OR(B1265=2000, B1265=2010, B1265=2015),VLOOKUP(A1265,tabWorldPop,IF(B1265=2000,8,IF(B1265=2010,7,6)),FALSE),"")</f>
        <v/>
      </c>
      <c r="K1265" s="6" t="str">
        <f>IF(J1265="","", VLOOKUP(A1265,tabWorldPop,12,FALSE))</f>
        <v/>
      </c>
      <c r="L1265" s="6" t="str">
        <f>IF(K1265="","",VLOOKUP(A1265,tabWorldPop,13,FALSE))</f>
        <v/>
      </c>
      <c r="M1265" s="6" t="str">
        <f>IF(K1265="","",VLOOKUP(A1265,tabWorldPop,14,FALSE))</f>
        <v/>
      </c>
      <c r="N1265" s="6" t="str">
        <f>IF(K1265="","",VLOOKUP(A1265,tabWorldPop,15,FALSE))</f>
        <v/>
      </c>
    </row>
    <row r="1266">
      <c r="A1266" s="3">
        <f>VLOOKUP(Life_expectancy.csv!A1282,Base!$A$2:$B$235,2,FALSE)</f>
        <v>98</v>
      </c>
      <c r="B1266" s="4">
        <v>2001.0</v>
      </c>
      <c r="C1266" s="4">
        <f>VLOOKUP(VLOOKUP(A1266,tabWorldPop,3,FALSE),Base!$D$2:$E$8,2,FALSE)</f>
        <v>1</v>
      </c>
      <c r="D1266" s="4" t="s">
        <v>13</v>
      </c>
      <c r="E1266" s="4" t="s">
        <v>2648</v>
      </c>
      <c r="F1266" s="4" t="s">
        <v>1734</v>
      </c>
      <c r="G1266" s="4" t="s">
        <v>2649</v>
      </c>
      <c r="H1266" s="4">
        <v>6439.0</v>
      </c>
      <c r="I1266" s="5">
        <v>45672.0</v>
      </c>
      <c r="J1266" s="6" t="str">
        <f>IF(OR(B1266=2000, B1266=2010, B1266=2015),VLOOKUP(A1266,tabWorldPop,IF(B1266=2000,8,IF(B1266=2010,7,6)),FALSE),"")</f>
        <v/>
      </c>
      <c r="K1266" s="6" t="str">
        <f>IF(J1266="","", VLOOKUP(A1266,tabWorldPop,12,FALSE))</f>
        <v/>
      </c>
      <c r="L1266" s="6" t="str">
        <f>IF(K1266="","",VLOOKUP(A1266,tabWorldPop,13,FALSE))</f>
        <v/>
      </c>
      <c r="M1266" s="6" t="str">
        <f>IF(K1266="","",VLOOKUP(A1266,tabWorldPop,14,FALSE))</f>
        <v/>
      </c>
      <c r="N1266" s="6" t="str">
        <f>IF(K1266="","",VLOOKUP(A1266,tabWorldPop,15,FALSE))</f>
        <v/>
      </c>
    </row>
    <row r="1267">
      <c r="A1267" s="3">
        <f>VLOOKUP(Life_expectancy.csv!A1283,Base!$A$2:$B$235,2,FALSE)</f>
        <v>98</v>
      </c>
      <c r="B1267" s="4">
        <v>2000.0</v>
      </c>
      <c r="C1267" s="4">
        <f>VLOOKUP(VLOOKUP(A1267,tabWorldPop,3,FALSE),Base!$D$2:$E$8,2,FALSE)</f>
        <v>1</v>
      </c>
      <c r="D1267" s="4" t="s">
        <v>13</v>
      </c>
      <c r="E1267" s="4" t="s">
        <v>2650</v>
      </c>
      <c r="F1267" s="4" t="s">
        <v>886</v>
      </c>
      <c r="G1267" s="4" t="s">
        <v>2651</v>
      </c>
      <c r="H1267" s="4">
        <v>6289.0</v>
      </c>
      <c r="I1267" s="5">
        <v>45703.0</v>
      </c>
      <c r="J1267" s="6">
        <f>IF(OR(B1267=2000, B1267=2010, B1267=2015),VLOOKUP(A1267,tabWorldPop,IF(B1267=2000,8,IF(B1267=2010,7,6)),FALSE),"")</f>
        <v>6116958</v>
      </c>
      <c r="K1267" s="6">
        <f>IF(J1267="","", VLOOKUP(A1267,tabWorldPop,12,FALSE))</f>
        <v>20770</v>
      </c>
      <c r="L1267" s="6" t="str">
        <f>IF(K1267="","",VLOOKUP(A1267,tabWorldPop,13,FALSE))</f>
        <v>435.1617</v>
      </c>
      <c r="M1267" s="7">
        <f>IF(K1267="","",VLOOKUP(A1267,tabWorldPop,14,FALSE))</f>
        <v>-637346</v>
      </c>
      <c r="N1267" s="6" t="str">
        <f>IF(K1267="","",VLOOKUP(A1267,tabWorldPop,15,FALSE))</f>
        <v>0.11</v>
      </c>
    </row>
    <row r="1268">
      <c r="A1268" s="3">
        <f>VLOOKUP(Life_expectancy.csv!A1284,Base!$A$2:$B$235,2,FALSE)</f>
        <v>25</v>
      </c>
      <c r="B1268" s="4">
        <v>2015.0</v>
      </c>
      <c r="C1268" s="4">
        <f>VLOOKUP(VLOOKUP(A1268,tabWorldPop,3,FALSE),Base!$D$2:$E$8,2,FALSE)</f>
        <v>2</v>
      </c>
      <c r="D1268" s="4" t="s">
        <v>314</v>
      </c>
      <c r="E1268" s="4">
        <v>0.0</v>
      </c>
      <c r="F1268" s="10"/>
      <c r="G1268" s="4" t="s">
        <v>2652</v>
      </c>
      <c r="H1268" s="4">
        <v>673582.0</v>
      </c>
      <c r="I1268" s="5">
        <v>45732.0</v>
      </c>
      <c r="J1268" s="6">
        <f>IF(OR(B1268=2000, B1268=2010, B1268=2015),VLOOKUP(A1268,tabWorldPop,IF(B1268=2000,8,IF(B1268=2010,7,6)),FALSE),"")</f>
        <v>60232906</v>
      </c>
      <c r="K1268" s="6">
        <f>IF(J1268="","", VLOOKUP(A1268,tabWorldPop,12,FALSE))</f>
        <v>301336</v>
      </c>
      <c r="L1268" s="6" t="str">
        <f>IF(K1268="","",VLOOKUP(A1268,tabWorldPop,13,FALSE))</f>
        <v>195.9191</v>
      </c>
      <c r="M1268" s="6" t="str">
        <f>IF(K1268="","",VLOOKUP(A1268,tabWorldPop,14,FALSE))</f>
        <v>0.9966</v>
      </c>
      <c r="N1268" s="6" t="str">
        <f>IF(K1268="","",VLOOKUP(A1268,tabWorldPop,15,FALSE))</f>
        <v>0.74</v>
      </c>
    </row>
    <row r="1269">
      <c r="A1269" s="3">
        <f>VLOOKUP(Life_expectancy.csv!A1285,Base!$A$2:$B$235,2,FALSE)</f>
        <v>25</v>
      </c>
      <c r="B1269" s="4">
        <v>2014.0</v>
      </c>
      <c r="C1269" s="4">
        <f>VLOOKUP(VLOOKUP(A1269,tabWorldPop,3,FALSE),Base!$D$2:$E$8,2,FALSE)</f>
        <v>2</v>
      </c>
      <c r="D1269" s="4" t="s">
        <v>314</v>
      </c>
      <c r="E1269" s="4" t="s">
        <v>2653</v>
      </c>
      <c r="F1269" s="4" t="s">
        <v>627</v>
      </c>
      <c r="G1269" s="4" t="s">
        <v>2654</v>
      </c>
      <c r="H1269" s="4">
        <v>678914.0</v>
      </c>
      <c r="I1269" s="5">
        <v>45732.0</v>
      </c>
      <c r="J1269" s="6" t="str">
        <f>IF(OR(B1269=2000, B1269=2010, B1269=2015),VLOOKUP(A1269,tabWorldPop,IF(B1269=2000,8,IF(B1269=2010,7,6)),FALSE),"")</f>
        <v/>
      </c>
      <c r="K1269" s="6" t="str">
        <f>IF(J1269="","", VLOOKUP(A1269,tabWorldPop,12,FALSE))</f>
        <v/>
      </c>
      <c r="L1269" s="6" t="str">
        <f>IF(K1269="","",VLOOKUP(A1269,tabWorldPop,13,FALSE))</f>
        <v/>
      </c>
      <c r="M1269" s="6" t="str">
        <f>IF(K1269="","",VLOOKUP(A1269,tabWorldPop,14,FALSE))</f>
        <v/>
      </c>
      <c r="N1269" s="6" t="str">
        <f>IF(K1269="","",VLOOKUP(A1269,tabWorldPop,15,FALSE))</f>
        <v/>
      </c>
    </row>
    <row r="1270">
      <c r="A1270" s="3">
        <f>VLOOKUP(Life_expectancy.csv!A1286,Base!$A$2:$B$235,2,FALSE)</f>
        <v>25</v>
      </c>
      <c r="B1270" s="4">
        <v>2013.0</v>
      </c>
      <c r="C1270" s="4">
        <f>VLOOKUP(VLOOKUP(A1270,tabWorldPop,3,FALSE),Base!$D$2:$E$8,2,FALSE)</f>
        <v>2</v>
      </c>
      <c r="D1270" s="4" t="s">
        <v>314</v>
      </c>
      <c r="E1270" s="4" t="s">
        <v>2655</v>
      </c>
      <c r="F1270" s="4" t="s">
        <v>2656</v>
      </c>
      <c r="G1270" s="4" t="s">
        <v>2657</v>
      </c>
      <c r="H1270" s="4">
        <v>6233948.0</v>
      </c>
      <c r="I1270" s="5">
        <v>45793.0</v>
      </c>
      <c r="J1270" s="6" t="str">
        <f>IF(OR(B1270=2000, B1270=2010, B1270=2015),VLOOKUP(A1270,tabWorldPop,IF(B1270=2000,8,IF(B1270=2010,7,6)),FALSE),"")</f>
        <v/>
      </c>
      <c r="K1270" s="6" t="str">
        <f>IF(J1270="","", VLOOKUP(A1270,tabWorldPop,12,FALSE))</f>
        <v/>
      </c>
      <c r="L1270" s="6" t="str">
        <f>IF(K1270="","",VLOOKUP(A1270,tabWorldPop,13,FALSE))</f>
        <v/>
      </c>
      <c r="M1270" s="6" t="str">
        <f>IF(K1270="","",VLOOKUP(A1270,tabWorldPop,14,FALSE))</f>
        <v/>
      </c>
      <c r="N1270" s="6" t="str">
        <f>IF(K1270="","",VLOOKUP(A1270,tabWorldPop,15,FALSE))</f>
        <v/>
      </c>
    </row>
    <row r="1271">
      <c r="A1271" s="3">
        <f>VLOOKUP(Life_expectancy.csv!A1287,Base!$A$2:$B$235,2,FALSE)</f>
        <v>25</v>
      </c>
      <c r="B1271" s="4">
        <v>2012.0</v>
      </c>
      <c r="C1271" s="4">
        <f>VLOOKUP(VLOOKUP(A1271,tabWorldPop,3,FALSE),Base!$D$2:$E$8,2,FALSE)</f>
        <v>2</v>
      </c>
      <c r="D1271" s="4" t="s">
        <v>314</v>
      </c>
      <c r="E1271" s="4" t="s">
        <v>2658</v>
      </c>
      <c r="F1271" s="4" t="s">
        <v>2484</v>
      </c>
      <c r="G1271" s="4" t="s">
        <v>2659</v>
      </c>
      <c r="H1271" s="4">
        <v>5.9539717E7</v>
      </c>
      <c r="I1271" s="5">
        <v>45824.0</v>
      </c>
      <c r="J1271" s="6" t="str">
        <f>IF(OR(B1271=2000, B1271=2010, B1271=2015),VLOOKUP(A1271,tabWorldPop,IF(B1271=2000,8,IF(B1271=2010,7,6)),FALSE),"")</f>
        <v/>
      </c>
      <c r="K1271" s="6" t="str">
        <f>IF(J1271="","", VLOOKUP(A1271,tabWorldPop,12,FALSE))</f>
        <v/>
      </c>
      <c r="L1271" s="6" t="str">
        <f>IF(K1271="","",VLOOKUP(A1271,tabWorldPop,13,FALSE))</f>
        <v/>
      </c>
      <c r="M1271" s="6" t="str">
        <f>IF(K1271="","",VLOOKUP(A1271,tabWorldPop,14,FALSE))</f>
        <v/>
      </c>
      <c r="N1271" s="6" t="str">
        <f>IF(K1271="","",VLOOKUP(A1271,tabWorldPop,15,FALSE))</f>
        <v/>
      </c>
    </row>
    <row r="1272">
      <c r="A1272" s="3">
        <f>VLOOKUP(Life_expectancy.csv!A1288,Base!$A$2:$B$235,2,FALSE)</f>
        <v>25</v>
      </c>
      <c r="B1272" s="4">
        <v>2011.0</v>
      </c>
      <c r="C1272" s="4">
        <f>VLOOKUP(VLOOKUP(A1272,tabWorldPop,3,FALSE),Base!$D$2:$E$8,2,FALSE)</f>
        <v>2</v>
      </c>
      <c r="D1272" s="4" t="s">
        <v>314</v>
      </c>
      <c r="E1272" s="4" t="s">
        <v>2660</v>
      </c>
      <c r="F1272" s="4" t="s">
        <v>2661</v>
      </c>
      <c r="G1272" s="4" t="s">
        <v>2662</v>
      </c>
      <c r="H1272" s="4">
        <v>5.9379449E7</v>
      </c>
      <c r="I1272" s="5">
        <v>45763.0</v>
      </c>
      <c r="J1272" s="6" t="str">
        <f>IF(OR(B1272=2000, B1272=2010, B1272=2015),VLOOKUP(A1272,tabWorldPop,IF(B1272=2000,8,IF(B1272=2010,7,6)),FALSE),"")</f>
        <v/>
      </c>
      <c r="K1272" s="6" t="str">
        <f>IF(J1272="","", VLOOKUP(A1272,tabWorldPop,12,FALSE))</f>
        <v/>
      </c>
      <c r="L1272" s="6" t="str">
        <f>IF(K1272="","",VLOOKUP(A1272,tabWorldPop,13,FALSE))</f>
        <v/>
      </c>
      <c r="M1272" s="6" t="str">
        <f>IF(K1272="","",VLOOKUP(A1272,tabWorldPop,14,FALSE))</f>
        <v/>
      </c>
      <c r="N1272" s="6" t="str">
        <f>IF(K1272="","",VLOOKUP(A1272,tabWorldPop,15,FALSE))</f>
        <v/>
      </c>
    </row>
    <row r="1273">
      <c r="A1273" s="3">
        <f>VLOOKUP(Life_expectancy.csv!A1289,Base!$A$2:$B$235,2,FALSE)</f>
        <v>25</v>
      </c>
      <c r="B1273" s="4">
        <v>2010.0</v>
      </c>
      <c r="C1273" s="4">
        <f>VLOOKUP(VLOOKUP(A1273,tabWorldPop,3,FALSE),Base!$D$2:$E$8,2,FALSE)</f>
        <v>2</v>
      </c>
      <c r="D1273" s="4" t="s">
        <v>314</v>
      </c>
      <c r="E1273" s="4" t="s">
        <v>2663</v>
      </c>
      <c r="F1273" s="4" t="s">
        <v>32</v>
      </c>
      <c r="G1273" s="4" t="s">
        <v>2664</v>
      </c>
      <c r="H1273" s="4">
        <v>5.9277417E7</v>
      </c>
      <c r="I1273" s="5">
        <v>45763.0</v>
      </c>
      <c r="J1273" s="6">
        <f>IF(OR(B1273=2000, B1273=2010, B1273=2015),VLOOKUP(A1273,tabWorldPop,IF(B1273=2000,8,IF(B1273=2010,7,6)),FALSE),"")</f>
        <v>59822450</v>
      </c>
      <c r="K1273" s="6">
        <f>IF(J1273="","", VLOOKUP(A1273,tabWorldPop,12,FALSE))</f>
        <v>301336</v>
      </c>
      <c r="L1273" s="6" t="str">
        <f>IF(K1273="","",VLOOKUP(A1273,tabWorldPop,13,FALSE))</f>
        <v>195.9191</v>
      </c>
      <c r="M1273" s="6" t="str">
        <f>IF(K1273="","",VLOOKUP(A1273,tabWorldPop,14,FALSE))</f>
        <v>0.9966</v>
      </c>
      <c r="N1273" s="6" t="str">
        <f>IF(K1273="","",VLOOKUP(A1273,tabWorldPop,15,FALSE))</f>
        <v>0.74</v>
      </c>
    </row>
    <row r="1274">
      <c r="A1274" s="3">
        <f>VLOOKUP(Life_expectancy.csv!A1290,Base!$A$2:$B$235,2,FALSE)</f>
        <v>25</v>
      </c>
      <c r="B1274" s="4">
        <v>2009.0</v>
      </c>
      <c r="C1274" s="4">
        <f>VLOOKUP(VLOOKUP(A1274,tabWorldPop,3,FALSE),Base!$D$2:$E$8,2,FALSE)</f>
        <v>2</v>
      </c>
      <c r="D1274" s="4" t="s">
        <v>314</v>
      </c>
      <c r="E1274" s="4" t="s">
        <v>2665</v>
      </c>
      <c r="F1274" s="4" t="s">
        <v>2157</v>
      </c>
      <c r="G1274" s="4" t="s">
        <v>2666</v>
      </c>
      <c r="H1274" s="4">
        <v>5995365.0</v>
      </c>
      <c r="I1274" s="5">
        <v>45732.0</v>
      </c>
      <c r="J1274" s="6" t="str">
        <f>IF(OR(B1274=2000, B1274=2010, B1274=2015),VLOOKUP(A1274,tabWorldPop,IF(B1274=2000,8,IF(B1274=2010,7,6)),FALSE),"")</f>
        <v/>
      </c>
      <c r="K1274" s="6" t="str">
        <f>IF(J1274="","", VLOOKUP(A1274,tabWorldPop,12,FALSE))</f>
        <v/>
      </c>
      <c r="L1274" s="6" t="str">
        <f>IF(K1274="","",VLOOKUP(A1274,tabWorldPop,13,FALSE))</f>
        <v/>
      </c>
      <c r="M1274" s="6" t="str">
        <f>IF(K1274="","",VLOOKUP(A1274,tabWorldPop,14,FALSE))</f>
        <v/>
      </c>
      <c r="N1274" s="6" t="str">
        <f>IF(K1274="","",VLOOKUP(A1274,tabWorldPop,15,FALSE))</f>
        <v/>
      </c>
    </row>
    <row r="1275">
      <c r="A1275" s="3">
        <f>VLOOKUP(Life_expectancy.csv!A1291,Base!$A$2:$B$235,2,FALSE)</f>
        <v>25</v>
      </c>
      <c r="B1275" s="4">
        <v>2008.0</v>
      </c>
      <c r="C1275" s="4">
        <f>VLOOKUP(VLOOKUP(A1275,tabWorldPop,3,FALSE),Base!$D$2:$E$8,2,FALSE)</f>
        <v>2</v>
      </c>
      <c r="D1275" s="4" t="s">
        <v>314</v>
      </c>
      <c r="E1275" s="4" t="s">
        <v>2667</v>
      </c>
      <c r="F1275" s="4" t="s">
        <v>2668</v>
      </c>
      <c r="G1275" s="4" t="s">
        <v>2669</v>
      </c>
      <c r="H1275" s="4">
        <v>5.8826731E7</v>
      </c>
      <c r="I1275" s="5">
        <v>45732.0</v>
      </c>
      <c r="J1275" s="6" t="str">
        <f>IF(OR(B1275=2000, B1275=2010, B1275=2015),VLOOKUP(A1275,tabWorldPop,IF(B1275=2000,8,IF(B1275=2010,7,6)),FALSE),"")</f>
        <v/>
      </c>
      <c r="K1275" s="6" t="str">
        <f>IF(J1275="","", VLOOKUP(A1275,tabWorldPop,12,FALSE))</f>
        <v/>
      </c>
      <c r="L1275" s="6" t="str">
        <f>IF(K1275="","",VLOOKUP(A1275,tabWorldPop,13,FALSE))</f>
        <v/>
      </c>
      <c r="M1275" s="6" t="str">
        <f>IF(K1275="","",VLOOKUP(A1275,tabWorldPop,14,FALSE))</f>
        <v/>
      </c>
      <c r="N1275" s="6" t="str">
        <f>IF(K1275="","",VLOOKUP(A1275,tabWorldPop,15,FALSE))</f>
        <v/>
      </c>
    </row>
    <row r="1276">
      <c r="A1276" s="3">
        <f>VLOOKUP(Life_expectancy.csv!A1292,Base!$A$2:$B$235,2,FALSE)</f>
        <v>25</v>
      </c>
      <c r="B1276" s="4">
        <v>2007.0</v>
      </c>
      <c r="C1276" s="4">
        <f>VLOOKUP(VLOOKUP(A1276,tabWorldPop,3,FALSE),Base!$D$2:$E$8,2,FALSE)</f>
        <v>2</v>
      </c>
      <c r="D1276" s="4" t="s">
        <v>314</v>
      </c>
      <c r="E1276" s="4" t="s">
        <v>2670</v>
      </c>
      <c r="F1276" s="4" t="s">
        <v>857</v>
      </c>
      <c r="G1276" s="4" t="s">
        <v>2671</v>
      </c>
      <c r="H1276" s="4">
        <v>5843831.0</v>
      </c>
      <c r="I1276" s="5">
        <v>45673.0</v>
      </c>
      <c r="J1276" s="6" t="str">
        <f>IF(OR(B1276=2000, B1276=2010, B1276=2015),VLOOKUP(A1276,tabWorldPop,IF(B1276=2000,8,IF(B1276=2010,7,6)),FALSE),"")</f>
        <v/>
      </c>
      <c r="K1276" s="6" t="str">
        <f>IF(J1276="","", VLOOKUP(A1276,tabWorldPop,12,FALSE))</f>
        <v/>
      </c>
      <c r="L1276" s="6" t="str">
        <f>IF(K1276="","",VLOOKUP(A1276,tabWorldPop,13,FALSE))</f>
        <v/>
      </c>
      <c r="M1276" s="6" t="str">
        <f>IF(K1276="","",VLOOKUP(A1276,tabWorldPop,14,FALSE))</f>
        <v/>
      </c>
      <c r="N1276" s="6" t="str">
        <f>IF(K1276="","",VLOOKUP(A1276,tabWorldPop,15,FALSE))</f>
        <v/>
      </c>
    </row>
    <row r="1277">
      <c r="A1277" s="3">
        <f>VLOOKUP(Life_expectancy.csv!A1293,Base!$A$2:$B$235,2,FALSE)</f>
        <v>25</v>
      </c>
      <c r="B1277" s="4">
        <v>2006.0</v>
      </c>
      <c r="C1277" s="4">
        <f>VLOOKUP(VLOOKUP(A1277,tabWorldPop,3,FALSE),Base!$D$2:$E$8,2,FALSE)</f>
        <v>2</v>
      </c>
      <c r="D1277" s="4" t="s">
        <v>314</v>
      </c>
      <c r="E1277" s="4" t="s">
        <v>2672</v>
      </c>
      <c r="F1277" s="4" t="s">
        <v>49</v>
      </c>
      <c r="G1277" s="4" t="s">
        <v>2673</v>
      </c>
      <c r="H1277" s="4">
        <v>5.8143979E7</v>
      </c>
      <c r="I1277" s="4">
        <v>16.0</v>
      </c>
      <c r="J1277" s="6" t="str">
        <f>IF(OR(B1277=2000, B1277=2010, B1277=2015),VLOOKUP(A1277,tabWorldPop,IF(B1277=2000,8,IF(B1277=2010,7,6)),FALSE),"")</f>
        <v/>
      </c>
      <c r="K1277" s="6" t="str">
        <f>IF(J1277="","", VLOOKUP(A1277,tabWorldPop,12,FALSE))</f>
        <v/>
      </c>
      <c r="L1277" s="6" t="str">
        <f>IF(K1277="","",VLOOKUP(A1277,tabWorldPop,13,FALSE))</f>
        <v/>
      </c>
      <c r="M1277" s="6" t="str">
        <f>IF(K1277="","",VLOOKUP(A1277,tabWorldPop,14,FALSE))</f>
        <v/>
      </c>
      <c r="N1277" s="6" t="str">
        <f>IF(K1277="","",VLOOKUP(A1277,tabWorldPop,15,FALSE))</f>
        <v/>
      </c>
    </row>
    <row r="1278">
      <c r="A1278" s="3">
        <f>VLOOKUP(Life_expectancy.csv!A1294,Base!$A$2:$B$235,2,FALSE)</f>
        <v>25</v>
      </c>
      <c r="B1278" s="4">
        <v>2005.0</v>
      </c>
      <c r="C1278" s="4">
        <f>VLOOKUP(VLOOKUP(A1278,tabWorldPop,3,FALSE),Base!$D$2:$E$8,2,FALSE)</f>
        <v>2</v>
      </c>
      <c r="D1278" s="4" t="s">
        <v>314</v>
      </c>
      <c r="E1278" s="4" t="s">
        <v>2674</v>
      </c>
      <c r="F1278" s="4" t="s">
        <v>1606</v>
      </c>
      <c r="G1278" s="4" t="s">
        <v>2675</v>
      </c>
      <c r="H1278" s="4">
        <v>5.7969484E7</v>
      </c>
      <c r="I1278" s="5">
        <v>45884.0</v>
      </c>
      <c r="J1278" s="6" t="str">
        <f>IF(OR(B1278=2000, B1278=2010, B1278=2015),VLOOKUP(A1278,tabWorldPop,IF(B1278=2000,8,IF(B1278=2010,7,6)),FALSE),"")</f>
        <v/>
      </c>
      <c r="K1278" s="6" t="str">
        <f>IF(J1278="","", VLOOKUP(A1278,tabWorldPop,12,FALSE))</f>
        <v/>
      </c>
      <c r="L1278" s="6" t="str">
        <f>IF(K1278="","",VLOOKUP(A1278,tabWorldPop,13,FALSE))</f>
        <v/>
      </c>
      <c r="M1278" s="6" t="str">
        <f>IF(K1278="","",VLOOKUP(A1278,tabWorldPop,14,FALSE))</f>
        <v/>
      </c>
      <c r="N1278" s="6" t="str">
        <f>IF(K1278="","",VLOOKUP(A1278,tabWorldPop,15,FALSE))</f>
        <v/>
      </c>
    </row>
    <row r="1279">
      <c r="A1279" s="3">
        <f>VLOOKUP(Life_expectancy.csv!A1295,Base!$A$2:$B$235,2,FALSE)</f>
        <v>25</v>
      </c>
      <c r="B1279" s="4">
        <v>2004.0</v>
      </c>
      <c r="C1279" s="4">
        <f>VLOOKUP(VLOOKUP(A1279,tabWorldPop,3,FALSE),Base!$D$2:$E$8,2,FALSE)</f>
        <v>2</v>
      </c>
      <c r="D1279" s="4" t="s">
        <v>314</v>
      </c>
      <c r="E1279" s="4" t="s">
        <v>2676</v>
      </c>
      <c r="F1279" s="4" t="s">
        <v>336</v>
      </c>
      <c r="G1279" s="4" t="s">
        <v>2677</v>
      </c>
      <c r="H1279" s="4">
        <v>5.7685327E7</v>
      </c>
      <c r="I1279" s="5">
        <v>45823.0</v>
      </c>
      <c r="J1279" s="6" t="str">
        <f>IF(OR(B1279=2000, B1279=2010, B1279=2015),VLOOKUP(A1279,tabWorldPop,IF(B1279=2000,8,IF(B1279=2010,7,6)),FALSE),"")</f>
        <v/>
      </c>
      <c r="K1279" s="6" t="str">
        <f>IF(J1279="","", VLOOKUP(A1279,tabWorldPop,12,FALSE))</f>
        <v/>
      </c>
      <c r="L1279" s="6" t="str">
        <f>IF(K1279="","",VLOOKUP(A1279,tabWorldPop,13,FALSE))</f>
        <v/>
      </c>
      <c r="M1279" s="6" t="str">
        <f>IF(K1279="","",VLOOKUP(A1279,tabWorldPop,14,FALSE))</f>
        <v/>
      </c>
      <c r="N1279" s="6" t="str">
        <f>IF(K1279="","",VLOOKUP(A1279,tabWorldPop,15,FALSE))</f>
        <v/>
      </c>
    </row>
    <row r="1280">
      <c r="A1280" s="3">
        <f>VLOOKUP(Life_expectancy.csv!A1296,Base!$A$2:$B$235,2,FALSE)</f>
        <v>25</v>
      </c>
      <c r="B1280" s="4">
        <v>2003.0</v>
      </c>
      <c r="C1280" s="4">
        <f>VLOOKUP(VLOOKUP(A1280,tabWorldPop,3,FALSE),Base!$D$2:$E$8,2,FALSE)</f>
        <v>2</v>
      </c>
      <c r="D1280" s="4" t="s">
        <v>314</v>
      </c>
      <c r="E1280" s="4" t="s">
        <v>2678</v>
      </c>
      <c r="F1280" s="4" t="s">
        <v>1741</v>
      </c>
      <c r="G1280" s="4" t="s">
        <v>2679</v>
      </c>
      <c r="H1280" s="4">
        <v>5731323.0</v>
      </c>
      <c r="I1280" s="5">
        <v>45762.0</v>
      </c>
      <c r="J1280" s="6" t="str">
        <f>IF(OR(B1280=2000, B1280=2010, B1280=2015),VLOOKUP(A1280,tabWorldPop,IF(B1280=2000,8,IF(B1280=2010,7,6)),FALSE),"")</f>
        <v/>
      </c>
      <c r="K1280" s="6" t="str">
        <f>IF(J1280="","", VLOOKUP(A1280,tabWorldPop,12,FALSE))</f>
        <v/>
      </c>
      <c r="L1280" s="6" t="str">
        <f>IF(K1280="","",VLOOKUP(A1280,tabWorldPop,13,FALSE))</f>
        <v/>
      </c>
      <c r="M1280" s="6" t="str">
        <f>IF(K1280="","",VLOOKUP(A1280,tabWorldPop,14,FALSE))</f>
        <v/>
      </c>
      <c r="N1280" s="6" t="str">
        <f>IF(K1280="","",VLOOKUP(A1280,tabWorldPop,15,FALSE))</f>
        <v/>
      </c>
    </row>
    <row r="1281">
      <c r="A1281" s="3">
        <f>VLOOKUP(Life_expectancy.csv!A1297,Base!$A$2:$B$235,2,FALSE)</f>
        <v>25</v>
      </c>
      <c r="B1281" s="4">
        <v>2002.0</v>
      </c>
      <c r="C1281" s="4">
        <f>VLOOKUP(VLOOKUP(A1281,tabWorldPop,3,FALSE),Base!$D$2:$E$8,2,FALSE)</f>
        <v>2</v>
      </c>
      <c r="D1281" s="4" t="s">
        <v>314</v>
      </c>
      <c r="E1281" s="4" t="s">
        <v>2680</v>
      </c>
      <c r="F1281" s="4" t="s">
        <v>1424</v>
      </c>
      <c r="G1281" s="4" t="s">
        <v>2681</v>
      </c>
      <c r="H1281" s="4">
        <v>57597.0</v>
      </c>
      <c r="I1281" s="5">
        <v>45703.0</v>
      </c>
      <c r="J1281" s="6" t="str">
        <f>IF(OR(B1281=2000, B1281=2010, B1281=2015),VLOOKUP(A1281,tabWorldPop,IF(B1281=2000,8,IF(B1281=2010,7,6)),FALSE),"")</f>
        <v/>
      </c>
      <c r="K1281" s="6" t="str">
        <f>IF(J1281="","", VLOOKUP(A1281,tabWorldPop,12,FALSE))</f>
        <v/>
      </c>
      <c r="L1281" s="6" t="str">
        <f>IF(K1281="","",VLOOKUP(A1281,tabWorldPop,13,FALSE))</f>
        <v/>
      </c>
      <c r="M1281" s="6" t="str">
        <f>IF(K1281="","",VLOOKUP(A1281,tabWorldPop,14,FALSE))</f>
        <v/>
      </c>
      <c r="N1281" s="6" t="str">
        <f>IF(K1281="","",VLOOKUP(A1281,tabWorldPop,15,FALSE))</f>
        <v/>
      </c>
    </row>
    <row r="1282">
      <c r="A1282" s="3">
        <f>VLOOKUP(Life_expectancy.csv!A1298,Base!$A$2:$B$235,2,FALSE)</f>
        <v>25</v>
      </c>
      <c r="B1282" s="4">
        <v>2001.0</v>
      </c>
      <c r="C1282" s="4">
        <f>VLOOKUP(VLOOKUP(A1282,tabWorldPop,3,FALSE),Base!$D$2:$E$8,2,FALSE)</f>
        <v>2</v>
      </c>
      <c r="D1282" s="4" t="s">
        <v>314</v>
      </c>
      <c r="E1282" s="4" t="s">
        <v>2682</v>
      </c>
      <c r="F1282" s="5">
        <v>45969.0</v>
      </c>
      <c r="G1282" s="4" t="s">
        <v>2683</v>
      </c>
      <c r="H1282" s="4">
        <v>569741.0</v>
      </c>
      <c r="I1282" s="5">
        <v>45914.0</v>
      </c>
      <c r="J1282" s="6" t="str">
        <f>IF(OR(B1282=2000, B1282=2010, B1282=2015),VLOOKUP(A1282,tabWorldPop,IF(B1282=2000,8,IF(B1282=2010,7,6)),FALSE),"")</f>
        <v/>
      </c>
      <c r="K1282" s="6" t="str">
        <f>IF(J1282="","", VLOOKUP(A1282,tabWorldPop,12,FALSE))</f>
        <v/>
      </c>
      <c r="L1282" s="6" t="str">
        <f>IF(K1282="","",VLOOKUP(A1282,tabWorldPop,13,FALSE))</f>
        <v/>
      </c>
      <c r="M1282" s="6" t="str">
        <f>IF(K1282="","",VLOOKUP(A1282,tabWorldPop,14,FALSE))</f>
        <v/>
      </c>
      <c r="N1282" s="6" t="str">
        <f>IF(K1282="","",VLOOKUP(A1282,tabWorldPop,15,FALSE))</f>
        <v/>
      </c>
    </row>
    <row r="1283">
      <c r="A1283" s="3">
        <f>VLOOKUP(Life_expectancy.csv!A1299,Base!$A$2:$B$235,2,FALSE)</f>
        <v>25</v>
      </c>
      <c r="B1283" s="4">
        <v>2000.0</v>
      </c>
      <c r="C1283" s="4">
        <f>VLOOKUP(VLOOKUP(A1283,tabWorldPop,3,FALSE),Base!$D$2:$E$8,2,FALSE)</f>
        <v>2</v>
      </c>
      <c r="D1283" s="4" t="s">
        <v>314</v>
      </c>
      <c r="E1283" s="4" t="s">
        <v>2684</v>
      </c>
      <c r="F1283" s="4" t="s">
        <v>2685</v>
      </c>
      <c r="G1283" s="4" t="s">
        <v>2686</v>
      </c>
      <c r="H1283" s="4">
        <v>5694218.0</v>
      </c>
      <c r="I1283" s="5">
        <v>45883.0</v>
      </c>
      <c r="J1283" s="6">
        <f>IF(OR(B1283=2000, B1283=2010, B1283=2015),VLOOKUP(A1283,tabWorldPop,IF(B1283=2000,8,IF(B1283=2010,7,6)),FALSE),"")</f>
        <v>56966397</v>
      </c>
      <c r="K1283" s="6">
        <f>IF(J1283="","", VLOOKUP(A1283,tabWorldPop,12,FALSE))</f>
        <v>301336</v>
      </c>
      <c r="L1283" s="6" t="str">
        <f>IF(K1283="","",VLOOKUP(A1283,tabWorldPop,13,FALSE))</f>
        <v>195.9191</v>
      </c>
      <c r="M1283" s="6" t="str">
        <f>IF(K1283="","",VLOOKUP(A1283,tabWorldPop,14,FALSE))</f>
        <v>0.9966</v>
      </c>
      <c r="N1283" s="6" t="str">
        <f>IF(K1283="","",VLOOKUP(A1283,tabWorldPop,15,FALSE))</f>
        <v>0.74</v>
      </c>
    </row>
    <row r="1284">
      <c r="A1284" s="3">
        <f>VLOOKUP(Life_expectancy.csv!A1300,Base!$A$2:$B$235,2,FALSE)</f>
        <v>139</v>
      </c>
      <c r="B1284" s="4">
        <v>2015.0</v>
      </c>
      <c r="C1284" s="4">
        <f>VLOOKUP(VLOOKUP(A1284,tabWorldPop,3,FALSE),Base!$D$2:$E$8,2,FALSE)</f>
        <v>6</v>
      </c>
      <c r="D1284" s="4" t="s">
        <v>13</v>
      </c>
      <c r="E1284" s="4">
        <v>0.0</v>
      </c>
      <c r="F1284" s="10"/>
      <c r="G1284" s="4" t="s">
        <v>2687</v>
      </c>
      <c r="H1284" s="4">
        <v>2871934.0</v>
      </c>
      <c r="I1284" s="5">
        <v>45881.0</v>
      </c>
      <c r="J1284" s="6">
        <f>IF(OR(B1284=2000, B1284=2010, B1284=2015),VLOOKUP(A1284,tabWorldPop,IF(B1284=2000,8,IF(B1284=2010,7,6)),FALSE),"")</f>
        <v>2794445</v>
      </c>
      <c r="K1284" s="6">
        <f>IF(J1284="","", VLOOKUP(A1284,tabWorldPop,12,FALSE))</f>
        <v>10991</v>
      </c>
      <c r="L1284" s="6" t="str">
        <f>IF(K1284="","",VLOOKUP(A1284,tabWorldPop,13,FALSE))</f>
        <v>257.2447</v>
      </c>
      <c r="M1284" s="6" t="str">
        <f>IF(K1284="","",VLOOKUP(A1284,tabWorldPop,14,FALSE))</f>
        <v>0.9999</v>
      </c>
      <c r="N1284" s="6" t="str">
        <f>IF(K1284="","",VLOOKUP(A1284,tabWorldPop,15,FALSE))</f>
        <v>0.04</v>
      </c>
    </row>
    <row r="1285">
      <c r="A1285" s="3">
        <f>VLOOKUP(Life_expectancy.csv!A1301,Base!$A$2:$B$235,2,FALSE)</f>
        <v>139</v>
      </c>
      <c r="B1285" s="4">
        <v>2014.0</v>
      </c>
      <c r="C1285" s="4">
        <f>VLOOKUP(VLOOKUP(A1285,tabWorldPop,3,FALSE),Base!$D$2:$E$8,2,FALSE)</f>
        <v>6</v>
      </c>
      <c r="D1285" s="4" t="s">
        <v>13</v>
      </c>
      <c r="E1285" s="4" t="s">
        <v>2688</v>
      </c>
      <c r="F1285" s="4" t="s">
        <v>116</v>
      </c>
      <c r="G1285" s="4" t="s">
        <v>2689</v>
      </c>
      <c r="H1285" s="4">
        <v>286287.0</v>
      </c>
      <c r="I1285" s="5">
        <v>45881.0</v>
      </c>
      <c r="J1285" s="6" t="str">
        <f>IF(OR(B1285=2000, B1285=2010, B1285=2015),VLOOKUP(A1285,tabWorldPop,IF(B1285=2000,8,IF(B1285=2010,7,6)),FALSE),"")</f>
        <v/>
      </c>
      <c r="K1285" s="6" t="str">
        <f>IF(J1285="","", VLOOKUP(A1285,tabWorldPop,12,FALSE))</f>
        <v/>
      </c>
      <c r="L1285" s="6" t="str">
        <f>IF(K1285="","",VLOOKUP(A1285,tabWorldPop,13,FALSE))</f>
        <v/>
      </c>
      <c r="M1285" s="6" t="str">
        <f>IF(K1285="","",VLOOKUP(A1285,tabWorldPop,14,FALSE))</f>
        <v/>
      </c>
      <c r="N1285" s="6" t="str">
        <f>IF(K1285="","",VLOOKUP(A1285,tabWorldPop,15,FALSE))</f>
        <v/>
      </c>
    </row>
    <row r="1286">
      <c r="A1286" s="3">
        <f>VLOOKUP(Life_expectancy.csv!A1302,Base!$A$2:$B$235,2,FALSE)</f>
        <v>139</v>
      </c>
      <c r="B1286" s="4">
        <v>2013.0</v>
      </c>
      <c r="C1286" s="4">
        <f>VLOOKUP(VLOOKUP(A1286,tabWorldPop,3,FALSE),Base!$D$2:$E$8,2,FALSE)</f>
        <v>6</v>
      </c>
      <c r="D1286" s="4" t="s">
        <v>13</v>
      </c>
      <c r="E1286" s="4" t="s">
        <v>2690</v>
      </c>
      <c r="F1286" s="4" t="s">
        <v>758</v>
      </c>
      <c r="G1286" s="4" t="s">
        <v>2691</v>
      </c>
      <c r="H1286" s="4">
        <v>285187.0</v>
      </c>
      <c r="I1286" s="5">
        <v>45881.0</v>
      </c>
      <c r="J1286" s="6" t="str">
        <f>IF(OR(B1286=2000, B1286=2010, B1286=2015),VLOOKUP(A1286,tabWorldPop,IF(B1286=2000,8,IF(B1286=2010,7,6)),FALSE),"")</f>
        <v/>
      </c>
      <c r="K1286" s="6" t="str">
        <f>IF(J1286="","", VLOOKUP(A1286,tabWorldPop,12,FALSE))</f>
        <v/>
      </c>
      <c r="L1286" s="6" t="str">
        <f>IF(K1286="","",VLOOKUP(A1286,tabWorldPop,13,FALSE))</f>
        <v/>
      </c>
      <c r="M1286" s="6" t="str">
        <f>IF(K1286="","",VLOOKUP(A1286,tabWorldPop,14,FALSE))</f>
        <v/>
      </c>
      <c r="N1286" s="6" t="str">
        <f>IF(K1286="","",VLOOKUP(A1286,tabWorldPop,15,FALSE))</f>
        <v/>
      </c>
    </row>
    <row r="1287">
      <c r="A1287" s="3">
        <f>VLOOKUP(Life_expectancy.csv!A1303,Base!$A$2:$B$235,2,FALSE)</f>
        <v>139</v>
      </c>
      <c r="B1287" s="4">
        <v>2012.0</v>
      </c>
      <c r="C1287" s="4">
        <f>VLOOKUP(VLOOKUP(A1287,tabWorldPop,3,FALSE),Base!$D$2:$E$8,2,FALSE)</f>
        <v>6</v>
      </c>
      <c r="D1287" s="4" t="s">
        <v>13</v>
      </c>
      <c r="E1287" s="4" t="s">
        <v>2692</v>
      </c>
      <c r="F1287" s="4" t="s">
        <v>64</v>
      </c>
      <c r="G1287" s="4" t="s">
        <v>2693</v>
      </c>
      <c r="H1287" s="4">
        <v>284992.0</v>
      </c>
      <c r="I1287" s="5">
        <v>45881.0</v>
      </c>
      <c r="J1287" s="6" t="str">
        <f>IF(OR(B1287=2000, B1287=2010, B1287=2015),VLOOKUP(A1287,tabWorldPop,IF(B1287=2000,8,IF(B1287=2010,7,6)),FALSE),"")</f>
        <v/>
      </c>
      <c r="K1287" s="6" t="str">
        <f>IF(J1287="","", VLOOKUP(A1287,tabWorldPop,12,FALSE))</f>
        <v/>
      </c>
      <c r="L1287" s="6" t="str">
        <f>IF(K1287="","",VLOOKUP(A1287,tabWorldPop,13,FALSE))</f>
        <v/>
      </c>
      <c r="M1287" s="6" t="str">
        <f>IF(K1287="","",VLOOKUP(A1287,tabWorldPop,14,FALSE))</f>
        <v/>
      </c>
      <c r="N1287" s="6" t="str">
        <f>IF(K1287="","",VLOOKUP(A1287,tabWorldPop,15,FALSE))</f>
        <v/>
      </c>
    </row>
    <row r="1288">
      <c r="A1288" s="3">
        <f>VLOOKUP(Life_expectancy.csv!A1304,Base!$A$2:$B$235,2,FALSE)</f>
        <v>139</v>
      </c>
      <c r="B1288" s="4">
        <v>2011.0</v>
      </c>
      <c r="C1288" s="4">
        <f>VLOOKUP(VLOOKUP(A1288,tabWorldPop,3,FALSE),Base!$D$2:$E$8,2,FALSE)</f>
        <v>6</v>
      </c>
      <c r="D1288" s="4" t="s">
        <v>13</v>
      </c>
      <c r="E1288" s="4" t="s">
        <v>2694</v>
      </c>
      <c r="F1288" s="4" t="s">
        <v>441</v>
      </c>
      <c r="G1288" s="4" t="s">
        <v>2695</v>
      </c>
      <c r="H1288" s="4">
        <v>2829493.0</v>
      </c>
      <c r="I1288" s="5">
        <v>45881.0</v>
      </c>
      <c r="J1288" s="6" t="str">
        <f>IF(OR(B1288=2000, B1288=2010, B1288=2015),VLOOKUP(A1288,tabWorldPop,IF(B1288=2000,8,IF(B1288=2010,7,6)),FALSE),"")</f>
        <v/>
      </c>
      <c r="K1288" s="6" t="str">
        <f>IF(J1288="","", VLOOKUP(A1288,tabWorldPop,12,FALSE))</f>
        <v/>
      </c>
      <c r="L1288" s="6" t="str">
        <f>IF(K1288="","",VLOOKUP(A1288,tabWorldPop,13,FALSE))</f>
        <v/>
      </c>
      <c r="M1288" s="6" t="str">
        <f>IF(K1288="","",VLOOKUP(A1288,tabWorldPop,14,FALSE))</f>
        <v/>
      </c>
      <c r="N1288" s="6" t="str">
        <f>IF(K1288="","",VLOOKUP(A1288,tabWorldPop,15,FALSE))</f>
        <v/>
      </c>
    </row>
    <row r="1289">
      <c r="A1289" s="3">
        <f>VLOOKUP(Life_expectancy.csv!A1305,Base!$A$2:$B$235,2,FALSE)</f>
        <v>139</v>
      </c>
      <c r="B1289" s="4">
        <v>2010.0</v>
      </c>
      <c r="C1289" s="4">
        <f>VLOOKUP(VLOOKUP(A1289,tabWorldPop,3,FALSE),Base!$D$2:$E$8,2,FALSE)</f>
        <v>6</v>
      </c>
      <c r="D1289" s="4" t="s">
        <v>13</v>
      </c>
      <c r="E1289" s="4" t="s">
        <v>2696</v>
      </c>
      <c r="F1289" s="5">
        <v>45721.0</v>
      </c>
      <c r="G1289" s="4" t="s">
        <v>2697</v>
      </c>
      <c r="H1289" s="4">
        <v>281721.0</v>
      </c>
      <c r="I1289" s="5">
        <v>45850.0</v>
      </c>
      <c r="J1289" s="6">
        <f>IF(OR(B1289=2000, B1289=2010, B1289=2015),VLOOKUP(A1289,tabWorldPop,IF(B1289=2000,8,IF(B1289=2010,7,6)),FALSE),"")</f>
        <v>2733896</v>
      </c>
      <c r="K1289" s="6">
        <f>IF(J1289="","", VLOOKUP(A1289,tabWorldPop,12,FALSE))</f>
        <v>10991</v>
      </c>
      <c r="L1289" s="6" t="str">
        <f>IF(K1289="","",VLOOKUP(A1289,tabWorldPop,13,FALSE))</f>
        <v>257.2447</v>
      </c>
      <c r="M1289" s="6" t="str">
        <f>IF(K1289="","",VLOOKUP(A1289,tabWorldPop,14,FALSE))</f>
        <v>0.9999</v>
      </c>
      <c r="N1289" s="6" t="str">
        <f>IF(K1289="","",VLOOKUP(A1289,tabWorldPop,15,FALSE))</f>
        <v>0.04</v>
      </c>
    </row>
    <row r="1290">
      <c r="A1290" s="3">
        <f>VLOOKUP(Life_expectancy.csv!A1306,Base!$A$2:$B$235,2,FALSE)</f>
        <v>139</v>
      </c>
      <c r="B1290" s="4">
        <v>2009.0</v>
      </c>
      <c r="C1290" s="4">
        <f>VLOOKUP(VLOOKUP(A1290,tabWorldPop,3,FALSE),Base!$D$2:$E$8,2,FALSE)</f>
        <v>6</v>
      </c>
      <c r="D1290" s="4" t="s">
        <v>13</v>
      </c>
      <c r="E1290" s="4" t="s">
        <v>2698</v>
      </c>
      <c r="F1290" s="4" t="s">
        <v>562</v>
      </c>
      <c r="G1290" s="4" t="s">
        <v>2699</v>
      </c>
      <c r="H1290" s="4">
        <v>28482.0</v>
      </c>
      <c r="I1290" s="5">
        <v>45850.0</v>
      </c>
      <c r="J1290" s="6" t="str">
        <f>IF(OR(B1290=2000, B1290=2010, B1290=2015),VLOOKUP(A1290,tabWorldPop,IF(B1290=2000,8,IF(B1290=2010,7,6)),FALSE),"")</f>
        <v/>
      </c>
      <c r="K1290" s="6" t="str">
        <f>IF(J1290="","", VLOOKUP(A1290,tabWorldPop,12,FALSE))</f>
        <v/>
      </c>
      <c r="L1290" s="6" t="str">
        <f>IF(K1290="","",VLOOKUP(A1290,tabWorldPop,13,FALSE))</f>
        <v/>
      </c>
      <c r="M1290" s="6" t="str">
        <f>IF(K1290="","",VLOOKUP(A1290,tabWorldPop,14,FALSE))</f>
        <v/>
      </c>
      <c r="N1290" s="6" t="str">
        <f>IF(K1290="","",VLOOKUP(A1290,tabWorldPop,15,FALSE))</f>
        <v/>
      </c>
    </row>
    <row r="1291">
      <c r="A1291" s="3">
        <f>VLOOKUP(Life_expectancy.csv!A1307,Base!$A$2:$B$235,2,FALSE)</f>
        <v>139</v>
      </c>
      <c r="B1291" s="4">
        <v>2008.0</v>
      </c>
      <c r="C1291" s="4">
        <f>VLOOKUP(VLOOKUP(A1291,tabWorldPop,3,FALSE),Base!$D$2:$E$8,2,FALSE)</f>
        <v>6</v>
      </c>
      <c r="D1291" s="4" t="s">
        <v>13</v>
      </c>
      <c r="E1291" s="4" t="s">
        <v>2700</v>
      </c>
      <c r="F1291" s="5">
        <v>45752.0</v>
      </c>
      <c r="G1291" s="4" t="s">
        <v>2701</v>
      </c>
      <c r="H1291" s="4">
        <v>279122.0</v>
      </c>
      <c r="I1291" s="5">
        <v>45820.0</v>
      </c>
      <c r="J1291" s="6" t="str">
        <f>IF(OR(B1291=2000, B1291=2010, B1291=2015),VLOOKUP(A1291,tabWorldPop,IF(B1291=2000,8,IF(B1291=2010,7,6)),FALSE),"")</f>
        <v/>
      </c>
      <c r="K1291" s="6" t="str">
        <f>IF(J1291="","", VLOOKUP(A1291,tabWorldPop,12,FALSE))</f>
        <v/>
      </c>
      <c r="L1291" s="6" t="str">
        <f>IF(K1291="","",VLOOKUP(A1291,tabWorldPop,13,FALSE))</f>
        <v/>
      </c>
      <c r="M1291" s="6" t="str">
        <f>IF(K1291="","",VLOOKUP(A1291,tabWorldPop,14,FALSE))</f>
        <v/>
      </c>
      <c r="N1291" s="6" t="str">
        <f>IF(K1291="","",VLOOKUP(A1291,tabWorldPop,15,FALSE))</f>
        <v/>
      </c>
    </row>
    <row r="1292">
      <c r="A1292" s="3">
        <f>VLOOKUP(Life_expectancy.csv!A1308,Base!$A$2:$B$235,2,FALSE)</f>
        <v>139</v>
      </c>
      <c r="B1292" s="4">
        <v>2007.0</v>
      </c>
      <c r="C1292" s="4">
        <f>VLOOKUP(VLOOKUP(A1292,tabWorldPop,3,FALSE),Base!$D$2:$E$8,2,FALSE)</f>
        <v>6</v>
      </c>
      <c r="D1292" s="4" t="s">
        <v>13</v>
      </c>
      <c r="E1292" s="4" t="s">
        <v>2702</v>
      </c>
      <c r="F1292" s="4" t="s">
        <v>2703</v>
      </c>
      <c r="G1292" s="4" t="s">
        <v>2704</v>
      </c>
      <c r="H1292" s="4">
        <v>2775467.0</v>
      </c>
      <c r="I1292" s="5">
        <v>45789.0</v>
      </c>
      <c r="J1292" s="6" t="str">
        <f>IF(OR(B1292=2000, B1292=2010, B1292=2015),VLOOKUP(A1292,tabWorldPop,IF(B1292=2000,8,IF(B1292=2010,7,6)),FALSE),"")</f>
        <v/>
      </c>
      <c r="K1292" s="6" t="str">
        <f>IF(J1292="","", VLOOKUP(A1292,tabWorldPop,12,FALSE))</f>
        <v/>
      </c>
      <c r="L1292" s="6" t="str">
        <f>IF(K1292="","",VLOOKUP(A1292,tabWorldPop,13,FALSE))</f>
        <v/>
      </c>
      <c r="M1292" s="6" t="str">
        <f>IF(K1292="","",VLOOKUP(A1292,tabWorldPop,14,FALSE))</f>
        <v/>
      </c>
      <c r="N1292" s="6" t="str">
        <f>IF(K1292="","",VLOOKUP(A1292,tabWorldPop,15,FALSE))</f>
        <v/>
      </c>
    </row>
    <row r="1293">
      <c r="A1293" s="3">
        <f>VLOOKUP(Life_expectancy.csv!A1309,Base!$A$2:$B$235,2,FALSE)</f>
        <v>139</v>
      </c>
      <c r="B1293" s="4">
        <v>2006.0</v>
      </c>
      <c r="C1293" s="4">
        <f>VLOOKUP(VLOOKUP(A1293,tabWorldPop,3,FALSE),Base!$D$2:$E$8,2,FALSE)</f>
        <v>6</v>
      </c>
      <c r="D1293" s="4" t="s">
        <v>13</v>
      </c>
      <c r="E1293" s="4" t="s">
        <v>2705</v>
      </c>
      <c r="F1293" s="4" t="s">
        <v>1645</v>
      </c>
      <c r="G1293" s="4" t="s">
        <v>2706</v>
      </c>
      <c r="H1293" s="4">
        <v>276279.0</v>
      </c>
      <c r="I1293" s="5">
        <v>45789.0</v>
      </c>
      <c r="J1293" s="6" t="str">
        <f>IF(OR(B1293=2000, B1293=2010, B1293=2015),VLOOKUP(A1293,tabWorldPop,IF(B1293=2000,8,IF(B1293=2010,7,6)),FALSE),"")</f>
        <v/>
      </c>
      <c r="K1293" s="6" t="str">
        <f>IF(J1293="","", VLOOKUP(A1293,tabWorldPop,12,FALSE))</f>
        <v/>
      </c>
      <c r="L1293" s="6" t="str">
        <f>IF(K1293="","",VLOOKUP(A1293,tabWorldPop,13,FALSE))</f>
        <v/>
      </c>
      <c r="M1293" s="6" t="str">
        <f>IF(K1293="","",VLOOKUP(A1293,tabWorldPop,14,FALSE))</f>
        <v/>
      </c>
      <c r="N1293" s="6" t="str">
        <f>IF(K1293="","",VLOOKUP(A1293,tabWorldPop,15,FALSE))</f>
        <v/>
      </c>
    </row>
    <row r="1294">
      <c r="A1294" s="3">
        <f>VLOOKUP(Life_expectancy.csv!A1310,Base!$A$2:$B$235,2,FALSE)</f>
        <v>139</v>
      </c>
      <c r="B1294" s="4">
        <v>2005.0</v>
      </c>
      <c r="C1294" s="4">
        <f>VLOOKUP(VLOOKUP(A1294,tabWorldPop,3,FALSE),Base!$D$2:$E$8,2,FALSE)</f>
        <v>6</v>
      </c>
      <c r="D1294" s="4" t="s">
        <v>13</v>
      </c>
      <c r="E1294" s="4" t="s">
        <v>2707</v>
      </c>
      <c r="F1294" s="5">
        <v>45842.0</v>
      </c>
      <c r="G1294" s="4" t="s">
        <v>2708</v>
      </c>
      <c r="H1294" s="4">
        <v>2744673.0</v>
      </c>
      <c r="I1294" s="5">
        <v>45759.0</v>
      </c>
      <c r="J1294" s="6" t="str">
        <f>IF(OR(B1294=2000, B1294=2010, B1294=2015),VLOOKUP(A1294,tabWorldPop,IF(B1294=2000,8,IF(B1294=2010,7,6)),FALSE),"")</f>
        <v/>
      </c>
      <c r="K1294" s="6" t="str">
        <f>IF(J1294="","", VLOOKUP(A1294,tabWorldPop,12,FALSE))</f>
        <v/>
      </c>
      <c r="L1294" s="6" t="str">
        <f>IF(K1294="","",VLOOKUP(A1294,tabWorldPop,13,FALSE))</f>
        <v/>
      </c>
      <c r="M1294" s="6" t="str">
        <f>IF(K1294="","",VLOOKUP(A1294,tabWorldPop,14,FALSE))</f>
        <v/>
      </c>
      <c r="N1294" s="6" t="str">
        <f>IF(K1294="","",VLOOKUP(A1294,tabWorldPop,15,FALSE))</f>
        <v/>
      </c>
    </row>
    <row r="1295">
      <c r="A1295" s="3">
        <f>VLOOKUP(Life_expectancy.csv!A1311,Base!$A$2:$B$235,2,FALSE)</f>
        <v>139</v>
      </c>
      <c r="B1295" s="4">
        <v>2004.0</v>
      </c>
      <c r="C1295" s="4">
        <f>VLOOKUP(VLOOKUP(A1295,tabWorldPop,3,FALSE),Base!$D$2:$E$8,2,FALSE)</f>
        <v>6</v>
      </c>
      <c r="D1295" s="4" t="s">
        <v>13</v>
      </c>
      <c r="E1295" s="4" t="s">
        <v>2709</v>
      </c>
      <c r="F1295" s="5">
        <v>45873.0</v>
      </c>
      <c r="G1295" s="4" t="s">
        <v>2710</v>
      </c>
      <c r="H1295" s="4">
        <v>2728777.0</v>
      </c>
      <c r="I1295" s="5">
        <v>45668.0</v>
      </c>
      <c r="J1295" s="6" t="str">
        <f>IF(OR(B1295=2000, B1295=2010, B1295=2015),VLOOKUP(A1295,tabWorldPop,IF(B1295=2000,8,IF(B1295=2010,7,6)),FALSE),"")</f>
        <v/>
      </c>
      <c r="K1295" s="6" t="str">
        <f>IF(J1295="","", VLOOKUP(A1295,tabWorldPop,12,FALSE))</f>
        <v/>
      </c>
      <c r="L1295" s="6" t="str">
        <f>IF(K1295="","",VLOOKUP(A1295,tabWorldPop,13,FALSE))</f>
        <v/>
      </c>
      <c r="M1295" s="6" t="str">
        <f>IF(K1295="","",VLOOKUP(A1295,tabWorldPop,14,FALSE))</f>
        <v/>
      </c>
      <c r="N1295" s="6" t="str">
        <f>IF(K1295="","",VLOOKUP(A1295,tabWorldPop,15,FALSE))</f>
        <v/>
      </c>
    </row>
    <row r="1296">
      <c r="A1296" s="3">
        <f>VLOOKUP(Life_expectancy.csv!A1312,Base!$A$2:$B$235,2,FALSE)</f>
        <v>139</v>
      </c>
      <c r="B1296" s="4">
        <v>2003.0</v>
      </c>
      <c r="C1296" s="4">
        <f>VLOOKUP(VLOOKUP(A1296,tabWorldPop,3,FALSE),Base!$D$2:$E$8,2,FALSE)</f>
        <v>6</v>
      </c>
      <c r="D1296" s="4" t="s">
        <v>13</v>
      </c>
      <c r="E1296" s="4" t="s">
        <v>2711</v>
      </c>
      <c r="F1296" s="4" t="s">
        <v>286</v>
      </c>
      <c r="G1296" s="4" t="s">
        <v>2712</v>
      </c>
      <c r="H1296" s="4">
        <v>2712511.0</v>
      </c>
      <c r="I1296" s="5">
        <v>45911.0</v>
      </c>
      <c r="J1296" s="6" t="str">
        <f>IF(OR(B1296=2000, B1296=2010, B1296=2015),VLOOKUP(A1296,tabWorldPop,IF(B1296=2000,8,IF(B1296=2010,7,6)),FALSE),"")</f>
        <v/>
      </c>
      <c r="K1296" s="6" t="str">
        <f>IF(J1296="","", VLOOKUP(A1296,tabWorldPop,12,FALSE))</f>
        <v/>
      </c>
      <c r="L1296" s="6" t="str">
        <f>IF(K1296="","",VLOOKUP(A1296,tabWorldPop,13,FALSE))</f>
        <v/>
      </c>
      <c r="M1296" s="6" t="str">
        <f>IF(K1296="","",VLOOKUP(A1296,tabWorldPop,14,FALSE))</f>
        <v/>
      </c>
      <c r="N1296" s="6" t="str">
        <f>IF(K1296="","",VLOOKUP(A1296,tabWorldPop,15,FALSE))</f>
        <v/>
      </c>
    </row>
    <row r="1297">
      <c r="A1297" s="3">
        <f>VLOOKUP(Life_expectancy.csv!A1313,Base!$A$2:$B$235,2,FALSE)</f>
        <v>139</v>
      </c>
      <c r="B1297" s="4">
        <v>2002.0</v>
      </c>
      <c r="C1297" s="4">
        <f>VLOOKUP(VLOOKUP(A1297,tabWorldPop,3,FALSE),Base!$D$2:$E$8,2,FALSE)</f>
        <v>6</v>
      </c>
      <c r="D1297" s="4" t="s">
        <v>13</v>
      </c>
      <c r="E1297" s="4" t="s">
        <v>2713</v>
      </c>
      <c r="F1297" s="4" t="s">
        <v>202</v>
      </c>
      <c r="G1297" s="4" t="s">
        <v>2714</v>
      </c>
      <c r="H1297" s="4">
        <v>2695446.0</v>
      </c>
      <c r="I1297" s="5">
        <v>45849.0</v>
      </c>
      <c r="J1297" s="6" t="str">
        <f>IF(OR(B1297=2000, B1297=2010, B1297=2015),VLOOKUP(A1297,tabWorldPop,IF(B1297=2000,8,IF(B1297=2010,7,6)),FALSE),"")</f>
        <v/>
      </c>
      <c r="K1297" s="6" t="str">
        <f>IF(J1297="","", VLOOKUP(A1297,tabWorldPop,12,FALSE))</f>
        <v/>
      </c>
      <c r="L1297" s="6" t="str">
        <f>IF(K1297="","",VLOOKUP(A1297,tabWorldPop,13,FALSE))</f>
        <v/>
      </c>
      <c r="M1297" s="6" t="str">
        <f>IF(K1297="","",VLOOKUP(A1297,tabWorldPop,14,FALSE))</f>
        <v/>
      </c>
      <c r="N1297" s="6" t="str">
        <f>IF(K1297="","",VLOOKUP(A1297,tabWorldPop,15,FALSE))</f>
        <v/>
      </c>
    </row>
    <row r="1298">
      <c r="A1298" s="3">
        <f>VLOOKUP(Life_expectancy.csv!A1314,Base!$A$2:$B$235,2,FALSE)</f>
        <v>139</v>
      </c>
      <c r="B1298" s="4">
        <v>2001.0</v>
      </c>
      <c r="C1298" s="4">
        <f>VLOOKUP(VLOOKUP(A1298,tabWorldPop,3,FALSE),Base!$D$2:$E$8,2,FALSE)</f>
        <v>6</v>
      </c>
      <c r="D1298" s="4" t="s">
        <v>13</v>
      </c>
      <c r="E1298" s="4" t="s">
        <v>2715</v>
      </c>
      <c r="F1298" s="4" t="s">
        <v>73</v>
      </c>
      <c r="G1298" s="4" t="s">
        <v>2716</v>
      </c>
      <c r="H1298" s="4">
        <v>267711.0</v>
      </c>
      <c r="I1298" s="5">
        <v>45910.0</v>
      </c>
      <c r="J1298" s="6" t="str">
        <f>IF(OR(B1298=2000, B1298=2010, B1298=2015),VLOOKUP(A1298,tabWorldPop,IF(B1298=2000,8,IF(B1298=2010,7,6)),FALSE),"")</f>
        <v/>
      </c>
      <c r="K1298" s="6" t="str">
        <f>IF(J1298="","", VLOOKUP(A1298,tabWorldPop,12,FALSE))</f>
        <v/>
      </c>
      <c r="L1298" s="6" t="str">
        <f>IF(K1298="","",VLOOKUP(A1298,tabWorldPop,13,FALSE))</f>
        <v/>
      </c>
      <c r="M1298" s="6" t="str">
        <f>IF(K1298="","",VLOOKUP(A1298,tabWorldPop,14,FALSE))</f>
        <v/>
      </c>
      <c r="N1298" s="6" t="str">
        <f>IF(K1298="","",VLOOKUP(A1298,tabWorldPop,15,FALSE))</f>
        <v/>
      </c>
    </row>
    <row r="1299">
      <c r="A1299" s="3">
        <f>VLOOKUP(Life_expectancy.csv!A1315,Base!$A$2:$B$235,2,FALSE)</f>
        <v>139</v>
      </c>
      <c r="B1299" s="4">
        <v>2000.0</v>
      </c>
      <c r="C1299" s="4">
        <f>VLOOKUP(VLOOKUP(A1299,tabWorldPop,3,FALSE),Base!$D$2:$E$8,2,FALSE)</f>
        <v>6</v>
      </c>
      <c r="D1299" s="4" t="s">
        <v>13</v>
      </c>
      <c r="E1299" s="4" t="s">
        <v>2717</v>
      </c>
      <c r="F1299" s="4" t="s">
        <v>662</v>
      </c>
      <c r="G1299" s="4" t="s">
        <v>2718</v>
      </c>
      <c r="H1299" s="4">
        <v>2656864.0</v>
      </c>
      <c r="I1299" s="5">
        <v>45758.0</v>
      </c>
      <c r="J1299" s="6">
        <f>IF(OR(B1299=2000, B1299=2010, B1299=2015),VLOOKUP(A1299,tabWorldPop,IF(B1299=2000,8,IF(B1299=2010,7,6)),FALSE),"")</f>
        <v>2612205</v>
      </c>
      <c r="K1299" s="6">
        <f>IF(J1299="","", VLOOKUP(A1299,tabWorldPop,12,FALSE))</f>
        <v>10991</v>
      </c>
      <c r="L1299" s="6" t="str">
        <f>IF(K1299="","",VLOOKUP(A1299,tabWorldPop,13,FALSE))</f>
        <v>257.2447</v>
      </c>
      <c r="M1299" s="6" t="str">
        <f>IF(K1299="","",VLOOKUP(A1299,tabWorldPop,14,FALSE))</f>
        <v>0.9999</v>
      </c>
      <c r="N1299" s="6" t="str">
        <f>IF(K1299="","",VLOOKUP(A1299,tabWorldPop,15,FALSE))</f>
        <v>0.04</v>
      </c>
    </row>
    <row r="1300">
      <c r="A1300" s="3">
        <f>VLOOKUP(Life_expectancy.csv!A1316,Base!$A$2:$B$235,2,FALSE)</f>
        <v>11</v>
      </c>
      <c r="B1300" s="4">
        <v>2015.0</v>
      </c>
      <c r="C1300" s="4">
        <f>VLOOKUP(VLOOKUP(A1300,tabWorldPop,3,FALSE),Base!$D$2:$E$8,2,FALSE)</f>
        <v>1</v>
      </c>
      <c r="D1300" s="4" t="s">
        <v>314</v>
      </c>
      <c r="E1300" s="4">
        <v>0.0</v>
      </c>
      <c r="F1300" s="10"/>
      <c r="G1300" s="4" t="s">
        <v>2719</v>
      </c>
      <c r="H1300" s="4">
        <v>127141.0</v>
      </c>
      <c r="I1300" s="5">
        <v>45731.0</v>
      </c>
      <c r="J1300" s="6">
        <f>IF(OR(B1300=2000, B1300=2010, B1300=2015),VLOOKUP(A1300,tabWorldPop,IF(B1300=2000,8,IF(B1300=2010,7,6)),FALSE),"")</f>
        <v>127250933</v>
      </c>
      <c r="K1300" s="6">
        <f>IF(J1300="","", VLOOKUP(A1300,tabWorldPop,12,FALSE))</f>
        <v>377930</v>
      </c>
      <c r="L1300" s="6" t="str">
        <f>IF(K1300="","",VLOOKUP(A1300,tabWorldPop,13,FALSE))</f>
        <v>327.9753</v>
      </c>
      <c r="M1300" s="6" t="str">
        <f>IF(K1300="","",VLOOKUP(A1300,tabWorldPop,14,FALSE))</f>
        <v>0.9947</v>
      </c>
      <c r="N1300" s="6" t="str">
        <f>IF(K1300="","",VLOOKUP(A1300,tabWorldPop,15,FALSE))</f>
        <v>1.55</v>
      </c>
    </row>
    <row r="1301">
      <c r="A1301" s="3">
        <f>VLOOKUP(Life_expectancy.csv!A1317,Base!$A$2:$B$235,2,FALSE)</f>
        <v>11</v>
      </c>
      <c r="B1301" s="4">
        <v>2014.0</v>
      </c>
      <c r="C1301" s="4">
        <f>VLOOKUP(VLOOKUP(A1301,tabWorldPop,3,FALSE),Base!$D$2:$E$8,2,FALSE)</f>
        <v>1</v>
      </c>
      <c r="D1301" s="4" t="s">
        <v>314</v>
      </c>
      <c r="E1301" s="4" t="s">
        <v>2720</v>
      </c>
      <c r="F1301" s="4" t="s">
        <v>2721</v>
      </c>
      <c r="G1301" s="4" t="s">
        <v>2722</v>
      </c>
      <c r="H1301" s="4">
        <v>127276.0</v>
      </c>
      <c r="I1301" s="5">
        <v>45731.0</v>
      </c>
      <c r="J1301" s="6" t="str">
        <f>IF(OR(B1301=2000, B1301=2010, B1301=2015),VLOOKUP(A1301,tabWorldPop,IF(B1301=2000,8,IF(B1301=2010,7,6)),FALSE),"")</f>
        <v/>
      </c>
      <c r="K1301" s="6" t="str">
        <f>IF(J1301="","", VLOOKUP(A1301,tabWorldPop,12,FALSE))</f>
        <v/>
      </c>
      <c r="L1301" s="6" t="str">
        <f>IF(K1301="","",VLOOKUP(A1301,tabWorldPop,13,FALSE))</f>
        <v/>
      </c>
      <c r="M1301" s="6" t="str">
        <f>IF(K1301="","",VLOOKUP(A1301,tabWorldPop,14,FALSE))</f>
        <v/>
      </c>
      <c r="N1301" s="6" t="str">
        <f>IF(K1301="","",VLOOKUP(A1301,tabWorldPop,15,FALSE))</f>
        <v/>
      </c>
    </row>
    <row r="1302">
      <c r="A1302" s="3">
        <f>VLOOKUP(Life_expectancy.csv!A1318,Base!$A$2:$B$235,2,FALSE)</f>
        <v>11</v>
      </c>
      <c r="B1302" s="4">
        <v>2013.0</v>
      </c>
      <c r="C1302" s="4">
        <f>VLOOKUP(VLOOKUP(A1302,tabWorldPop,3,FALSE),Base!$D$2:$E$8,2,FALSE)</f>
        <v>1</v>
      </c>
      <c r="D1302" s="4" t="s">
        <v>314</v>
      </c>
      <c r="E1302" s="4" t="s">
        <v>2723</v>
      </c>
      <c r="F1302" s="4" t="s">
        <v>2724</v>
      </c>
      <c r="G1302" s="4" t="s">
        <v>2725</v>
      </c>
      <c r="H1302" s="4">
        <v>127445.0</v>
      </c>
      <c r="I1302" s="5">
        <v>45731.0</v>
      </c>
      <c r="J1302" s="6" t="str">
        <f>IF(OR(B1302=2000, B1302=2010, B1302=2015),VLOOKUP(A1302,tabWorldPop,IF(B1302=2000,8,IF(B1302=2010,7,6)),FALSE),"")</f>
        <v/>
      </c>
      <c r="K1302" s="6" t="str">
        <f>IF(J1302="","", VLOOKUP(A1302,tabWorldPop,12,FALSE))</f>
        <v/>
      </c>
      <c r="L1302" s="6" t="str">
        <f>IF(K1302="","",VLOOKUP(A1302,tabWorldPop,13,FALSE))</f>
        <v/>
      </c>
      <c r="M1302" s="6" t="str">
        <f>IF(K1302="","",VLOOKUP(A1302,tabWorldPop,14,FALSE))</f>
        <v/>
      </c>
      <c r="N1302" s="6" t="str">
        <f>IF(K1302="","",VLOOKUP(A1302,tabWorldPop,15,FALSE))</f>
        <v/>
      </c>
    </row>
    <row r="1303">
      <c r="A1303" s="3">
        <f>VLOOKUP(Life_expectancy.csv!A1319,Base!$A$2:$B$235,2,FALSE)</f>
        <v>11</v>
      </c>
      <c r="B1303" s="4">
        <v>2012.0</v>
      </c>
      <c r="C1303" s="4">
        <f>VLOOKUP(VLOOKUP(A1303,tabWorldPop,3,FALSE),Base!$D$2:$E$8,2,FALSE)</f>
        <v>1</v>
      </c>
      <c r="D1303" s="4" t="s">
        <v>314</v>
      </c>
      <c r="E1303" s="4" t="s">
        <v>2726</v>
      </c>
      <c r="F1303" s="4" t="s">
        <v>619</v>
      </c>
      <c r="G1303" s="4" t="s">
        <v>2727</v>
      </c>
      <c r="H1303" s="4">
        <v>127629.0</v>
      </c>
      <c r="I1303" s="5">
        <v>45731.0</v>
      </c>
      <c r="J1303" s="6" t="str">
        <f>IF(OR(B1303=2000, B1303=2010, B1303=2015),VLOOKUP(A1303,tabWorldPop,IF(B1303=2000,8,IF(B1303=2010,7,6)),FALSE),"")</f>
        <v/>
      </c>
      <c r="K1303" s="6" t="str">
        <f>IF(J1303="","", VLOOKUP(A1303,tabWorldPop,12,FALSE))</f>
        <v/>
      </c>
      <c r="L1303" s="6" t="str">
        <f>IF(K1303="","",VLOOKUP(A1303,tabWorldPop,13,FALSE))</f>
        <v/>
      </c>
      <c r="M1303" s="6" t="str">
        <f>IF(K1303="","",VLOOKUP(A1303,tabWorldPop,14,FALSE))</f>
        <v/>
      </c>
      <c r="N1303" s="6" t="str">
        <f>IF(K1303="","",VLOOKUP(A1303,tabWorldPop,15,FALSE))</f>
        <v/>
      </c>
    </row>
    <row r="1304">
      <c r="A1304" s="3">
        <f>VLOOKUP(Life_expectancy.csv!A1320,Base!$A$2:$B$235,2,FALSE)</f>
        <v>11</v>
      </c>
      <c r="B1304" s="4">
        <v>2011.0</v>
      </c>
      <c r="C1304" s="4">
        <f>VLOOKUP(VLOOKUP(A1304,tabWorldPop,3,FALSE),Base!$D$2:$E$8,2,FALSE)</f>
        <v>1</v>
      </c>
      <c r="D1304" s="4" t="s">
        <v>314</v>
      </c>
      <c r="E1304" s="4" t="s">
        <v>2728</v>
      </c>
      <c r="F1304" s="5">
        <v>45839.0</v>
      </c>
      <c r="G1304" s="4" t="s">
        <v>2729</v>
      </c>
      <c r="H1304" s="4">
        <v>127833.0</v>
      </c>
      <c r="I1304" s="5">
        <v>45672.0</v>
      </c>
      <c r="J1304" s="6" t="str">
        <f>IF(OR(B1304=2000, B1304=2010, B1304=2015),VLOOKUP(A1304,tabWorldPop,IF(B1304=2000,8,IF(B1304=2010,7,6)),FALSE),"")</f>
        <v/>
      </c>
      <c r="K1304" s="6" t="str">
        <f>IF(J1304="","", VLOOKUP(A1304,tabWorldPop,12,FALSE))</f>
        <v/>
      </c>
      <c r="L1304" s="6" t="str">
        <f>IF(K1304="","",VLOOKUP(A1304,tabWorldPop,13,FALSE))</f>
        <v/>
      </c>
      <c r="M1304" s="6" t="str">
        <f>IF(K1304="","",VLOOKUP(A1304,tabWorldPop,14,FALSE))</f>
        <v/>
      </c>
      <c r="N1304" s="6" t="str">
        <f>IF(K1304="","",VLOOKUP(A1304,tabWorldPop,15,FALSE))</f>
        <v/>
      </c>
    </row>
    <row r="1305">
      <c r="A1305" s="3">
        <f>VLOOKUP(Life_expectancy.csv!A1321,Base!$A$2:$B$235,2,FALSE)</f>
        <v>11</v>
      </c>
      <c r="B1305" s="4">
        <v>2010.0</v>
      </c>
      <c r="C1305" s="4">
        <f>VLOOKUP(VLOOKUP(A1305,tabWorldPop,3,FALSE),Base!$D$2:$E$8,2,FALSE)</f>
        <v>1</v>
      </c>
      <c r="D1305" s="4" t="s">
        <v>314</v>
      </c>
      <c r="E1305" s="4" t="s">
        <v>2730</v>
      </c>
      <c r="F1305" s="4" t="s">
        <v>787</v>
      </c>
      <c r="G1305" s="4" t="s">
        <v>2731</v>
      </c>
      <c r="H1305" s="4">
        <v>1287.0</v>
      </c>
      <c r="I1305" s="5">
        <v>45672.0</v>
      </c>
      <c r="J1305" s="6">
        <f>IF(OR(B1305=2000, B1305=2010, B1305=2015),VLOOKUP(A1305,tabWorldPop,IF(B1305=2000,8,IF(B1305=2010,7,6)),FALSE),"")</f>
        <v>128105431</v>
      </c>
      <c r="K1305" s="6">
        <f>IF(J1305="","", VLOOKUP(A1305,tabWorldPop,12,FALSE))</f>
        <v>377930</v>
      </c>
      <c r="L1305" s="6" t="str">
        <f>IF(K1305="","",VLOOKUP(A1305,tabWorldPop,13,FALSE))</f>
        <v>327.9753</v>
      </c>
      <c r="M1305" s="6" t="str">
        <f>IF(K1305="","",VLOOKUP(A1305,tabWorldPop,14,FALSE))</f>
        <v>0.9947</v>
      </c>
      <c r="N1305" s="6" t="str">
        <f>IF(K1305="","",VLOOKUP(A1305,tabWorldPop,15,FALSE))</f>
        <v>1.55</v>
      </c>
    </row>
    <row r="1306">
      <c r="A1306" s="3">
        <f>VLOOKUP(Life_expectancy.csv!A1322,Base!$A$2:$B$235,2,FALSE)</f>
        <v>11</v>
      </c>
      <c r="B1306" s="4">
        <v>2009.0</v>
      </c>
      <c r="C1306" s="4">
        <f>VLOOKUP(VLOOKUP(A1306,tabWorldPop,3,FALSE),Base!$D$2:$E$8,2,FALSE)</f>
        <v>1</v>
      </c>
      <c r="D1306" s="4" t="s">
        <v>314</v>
      </c>
      <c r="E1306" s="4" t="s">
        <v>2732</v>
      </c>
      <c r="F1306" s="4" t="s">
        <v>1587</v>
      </c>
      <c r="G1306" s="4" t="s">
        <v>2733</v>
      </c>
      <c r="H1306" s="4">
        <v>12847.0</v>
      </c>
      <c r="I1306" s="4">
        <v>15.0</v>
      </c>
      <c r="J1306" s="6" t="str">
        <f>IF(OR(B1306=2000, B1306=2010, B1306=2015),VLOOKUP(A1306,tabWorldPop,IF(B1306=2000,8,IF(B1306=2010,7,6)),FALSE),"")</f>
        <v/>
      </c>
      <c r="K1306" s="6" t="str">
        <f>IF(J1306="","", VLOOKUP(A1306,tabWorldPop,12,FALSE))</f>
        <v/>
      </c>
      <c r="L1306" s="6" t="str">
        <f>IF(K1306="","",VLOOKUP(A1306,tabWorldPop,13,FALSE))</f>
        <v/>
      </c>
      <c r="M1306" s="6" t="str">
        <f>IF(K1306="","",VLOOKUP(A1306,tabWorldPop,14,FALSE))</f>
        <v/>
      </c>
      <c r="N1306" s="6" t="str">
        <f>IF(K1306="","",VLOOKUP(A1306,tabWorldPop,15,FALSE))</f>
        <v/>
      </c>
    </row>
    <row r="1307">
      <c r="A1307" s="3">
        <f>VLOOKUP(Life_expectancy.csv!A1323,Base!$A$2:$B$235,2,FALSE)</f>
        <v>11</v>
      </c>
      <c r="B1307" s="4">
        <v>2008.0</v>
      </c>
      <c r="C1307" s="4">
        <f>VLOOKUP(VLOOKUP(A1307,tabWorldPop,3,FALSE),Base!$D$2:$E$8,2,FALSE)</f>
        <v>1</v>
      </c>
      <c r="D1307" s="4" t="s">
        <v>314</v>
      </c>
      <c r="E1307" s="4" t="s">
        <v>2734</v>
      </c>
      <c r="F1307" s="5">
        <v>45816.0</v>
      </c>
      <c r="G1307" s="4" t="s">
        <v>2735</v>
      </c>
      <c r="H1307" s="4">
        <v>12863.0</v>
      </c>
      <c r="I1307" s="4">
        <v>15.0</v>
      </c>
      <c r="J1307" s="6" t="str">
        <f>IF(OR(B1307=2000, B1307=2010, B1307=2015),VLOOKUP(A1307,tabWorldPop,IF(B1307=2000,8,IF(B1307=2010,7,6)),FALSE),"")</f>
        <v/>
      </c>
      <c r="K1307" s="6" t="str">
        <f>IF(J1307="","", VLOOKUP(A1307,tabWorldPop,12,FALSE))</f>
        <v/>
      </c>
      <c r="L1307" s="6" t="str">
        <f>IF(K1307="","",VLOOKUP(A1307,tabWorldPop,13,FALSE))</f>
        <v/>
      </c>
      <c r="M1307" s="6" t="str">
        <f>IF(K1307="","",VLOOKUP(A1307,tabWorldPop,14,FALSE))</f>
        <v/>
      </c>
      <c r="N1307" s="6" t="str">
        <f>IF(K1307="","",VLOOKUP(A1307,tabWorldPop,15,FALSE))</f>
        <v/>
      </c>
    </row>
    <row r="1308">
      <c r="A1308" s="3">
        <f>VLOOKUP(Life_expectancy.csv!A1324,Base!$A$2:$B$235,2,FALSE)</f>
        <v>11</v>
      </c>
      <c r="B1308" s="4">
        <v>2007.0</v>
      </c>
      <c r="C1308" s="4">
        <f>VLOOKUP(VLOOKUP(A1308,tabWorldPop,3,FALSE),Base!$D$2:$E$8,2,FALSE)</f>
        <v>1</v>
      </c>
      <c r="D1308" s="4" t="s">
        <v>314</v>
      </c>
      <c r="E1308" s="4" t="s">
        <v>2736</v>
      </c>
      <c r="F1308" s="4" t="s">
        <v>1442</v>
      </c>
      <c r="G1308" s="4" t="s">
        <v>2737</v>
      </c>
      <c r="H1308" s="4">
        <v>1281.0</v>
      </c>
      <c r="I1308" s="4">
        <v>15.0</v>
      </c>
      <c r="J1308" s="6" t="str">
        <f>IF(OR(B1308=2000, B1308=2010, B1308=2015),VLOOKUP(A1308,tabWorldPop,IF(B1308=2000,8,IF(B1308=2010,7,6)),FALSE),"")</f>
        <v/>
      </c>
      <c r="K1308" s="6" t="str">
        <f>IF(J1308="","", VLOOKUP(A1308,tabWorldPop,12,FALSE))</f>
        <v/>
      </c>
      <c r="L1308" s="6" t="str">
        <f>IF(K1308="","",VLOOKUP(A1308,tabWorldPop,13,FALSE))</f>
        <v/>
      </c>
      <c r="M1308" s="6" t="str">
        <f>IF(K1308="","",VLOOKUP(A1308,tabWorldPop,14,FALSE))</f>
        <v/>
      </c>
      <c r="N1308" s="6" t="str">
        <f>IF(K1308="","",VLOOKUP(A1308,tabWorldPop,15,FALSE))</f>
        <v/>
      </c>
    </row>
    <row r="1309">
      <c r="A1309" s="3">
        <f>VLOOKUP(Life_expectancy.csv!A1325,Base!$A$2:$B$235,2,FALSE)</f>
        <v>11</v>
      </c>
      <c r="B1309" s="4">
        <v>2006.0</v>
      </c>
      <c r="C1309" s="4">
        <f>VLOOKUP(VLOOKUP(A1309,tabWorldPop,3,FALSE),Base!$D$2:$E$8,2,FALSE)</f>
        <v>1</v>
      </c>
      <c r="D1309" s="4" t="s">
        <v>314</v>
      </c>
      <c r="E1309" s="4" t="s">
        <v>2738</v>
      </c>
      <c r="F1309" s="4" t="s">
        <v>2739</v>
      </c>
      <c r="G1309" s="4" t="s">
        <v>2740</v>
      </c>
      <c r="H1309" s="4">
        <v>127854.0</v>
      </c>
      <c r="I1309" s="5">
        <v>45914.0</v>
      </c>
      <c r="J1309" s="6" t="str">
        <f>IF(OR(B1309=2000, B1309=2010, B1309=2015),VLOOKUP(A1309,tabWorldPop,IF(B1309=2000,8,IF(B1309=2010,7,6)),FALSE),"")</f>
        <v/>
      </c>
      <c r="K1309" s="6" t="str">
        <f>IF(J1309="","", VLOOKUP(A1309,tabWorldPop,12,FALSE))</f>
        <v/>
      </c>
      <c r="L1309" s="6" t="str">
        <f>IF(K1309="","",VLOOKUP(A1309,tabWorldPop,13,FALSE))</f>
        <v/>
      </c>
      <c r="M1309" s="6" t="str">
        <f>IF(K1309="","",VLOOKUP(A1309,tabWorldPop,14,FALSE))</f>
        <v/>
      </c>
      <c r="N1309" s="6" t="str">
        <f>IF(K1309="","",VLOOKUP(A1309,tabWorldPop,15,FALSE))</f>
        <v/>
      </c>
    </row>
    <row r="1310">
      <c r="A1310" s="3">
        <f>VLOOKUP(Life_expectancy.csv!A1326,Base!$A$2:$B$235,2,FALSE)</f>
        <v>11</v>
      </c>
      <c r="B1310" s="4">
        <v>2005.0</v>
      </c>
      <c r="C1310" s="4">
        <f>VLOOKUP(VLOOKUP(A1310,tabWorldPop,3,FALSE),Base!$D$2:$E$8,2,FALSE)</f>
        <v>1</v>
      </c>
      <c r="D1310" s="4" t="s">
        <v>314</v>
      </c>
      <c r="E1310" s="4" t="s">
        <v>2741</v>
      </c>
      <c r="F1310" s="4" t="s">
        <v>18</v>
      </c>
      <c r="G1310" s="4" t="s">
        <v>2742</v>
      </c>
      <c r="H1310" s="4">
        <v>127773.0</v>
      </c>
      <c r="I1310" s="5">
        <v>45914.0</v>
      </c>
      <c r="J1310" s="6" t="str">
        <f>IF(OR(B1310=2000, B1310=2010, B1310=2015),VLOOKUP(A1310,tabWorldPop,IF(B1310=2000,8,IF(B1310=2010,7,6)),FALSE),"")</f>
        <v/>
      </c>
      <c r="K1310" s="6" t="str">
        <f>IF(J1310="","", VLOOKUP(A1310,tabWorldPop,12,FALSE))</f>
        <v/>
      </c>
      <c r="L1310" s="6" t="str">
        <f>IF(K1310="","",VLOOKUP(A1310,tabWorldPop,13,FALSE))</f>
        <v/>
      </c>
      <c r="M1310" s="6" t="str">
        <f>IF(K1310="","",VLOOKUP(A1310,tabWorldPop,14,FALSE))</f>
        <v/>
      </c>
      <c r="N1310" s="6" t="str">
        <f>IF(K1310="","",VLOOKUP(A1310,tabWorldPop,15,FALSE))</f>
        <v/>
      </c>
    </row>
    <row r="1311">
      <c r="A1311" s="3">
        <f>VLOOKUP(Life_expectancy.csv!A1327,Base!$A$2:$B$235,2,FALSE)</f>
        <v>11</v>
      </c>
      <c r="B1311" s="4">
        <v>2004.0</v>
      </c>
      <c r="C1311" s="4">
        <f>VLOOKUP(VLOOKUP(A1311,tabWorldPop,3,FALSE),Base!$D$2:$E$8,2,FALSE)</f>
        <v>1</v>
      </c>
      <c r="D1311" s="4" t="s">
        <v>314</v>
      </c>
      <c r="E1311" s="4" t="s">
        <v>2743</v>
      </c>
      <c r="F1311" s="5">
        <v>45724.0</v>
      </c>
      <c r="G1311" s="4" t="s">
        <v>2744</v>
      </c>
      <c r="H1311" s="4">
        <v>127761.0</v>
      </c>
      <c r="I1311" s="5">
        <v>45883.0</v>
      </c>
      <c r="J1311" s="6" t="str">
        <f>IF(OR(B1311=2000, B1311=2010, B1311=2015),VLOOKUP(A1311,tabWorldPop,IF(B1311=2000,8,IF(B1311=2010,7,6)),FALSE),"")</f>
        <v/>
      </c>
      <c r="K1311" s="6" t="str">
        <f>IF(J1311="","", VLOOKUP(A1311,tabWorldPop,12,FALSE))</f>
        <v/>
      </c>
      <c r="L1311" s="6" t="str">
        <f>IF(K1311="","",VLOOKUP(A1311,tabWorldPop,13,FALSE))</f>
        <v/>
      </c>
      <c r="M1311" s="6" t="str">
        <f>IF(K1311="","",VLOOKUP(A1311,tabWorldPop,14,FALSE))</f>
        <v/>
      </c>
      <c r="N1311" s="6" t="str">
        <f>IF(K1311="","",VLOOKUP(A1311,tabWorldPop,15,FALSE))</f>
        <v/>
      </c>
    </row>
    <row r="1312">
      <c r="A1312" s="3">
        <f>VLOOKUP(Life_expectancy.csv!A1328,Base!$A$2:$B$235,2,FALSE)</f>
        <v>11</v>
      </c>
      <c r="B1312" s="4">
        <v>2003.0</v>
      </c>
      <c r="C1312" s="4">
        <f>VLOOKUP(VLOOKUP(A1312,tabWorldPop,3,FALSE),Base!$D$2:$E$8,2,FALSE)</f>
        <v>1</v>
      </c>
      <c r="D1312" s="4" t="s">
        <v>314</v>
      </c>
      <c r="E1312" s="4" t="s">
        <v>2745</v>
      </c>
      <c r="F1312" s="4">
        <v>8.0</v>
      </c>
      <c r="G1312" s="4" t="s">
        <v>2746</v>
      </c>
      <c r="H1312" s="4">
        <v>127718.0</v>
      </c>
      <c r="I1312" s="5">
        <v>45883.0</v>
      </c>
      <c r="J1312" s="6" t="str">
        <f>IF(OR(B1312=2000, B1312=2010, B1312=2015),VLOOKUP(A1312,tabWorldPop,IF(B1312=2000,8,IF(B1312=2010,7,6)),FALSE),"")</f>
        <v/>
      </c>
      <c r="K1312" s="6" t="str">
        <f>IF(J1312="","", VLOOKUP(A1312,tabWorldPop,12,FALSE))</f>
        <v/>
      </c>
      <c r="L1312" s="6" t="str">
        <f>IF(K1312="","",VLOOKUP(A1312,tabWorldPop,13,FALSE))</f>
        <v/>
      </c>
      <c r="M1312" s="6" t="str">
        <f>IF(K1312="","",VLOOKUP(A1312,tabWorldPop,14,FALSE))</f>
        <v/>
      </c>
      <c r="N1312" s="6" t="str">
        <f>IF(K1312="","",VLOOKUP(A1312,tabWorldPop,15,FALSE))</f>
        <v/>
      </c>
    </row>
    <row r="1313">
      <c r="A1313" s="3">
        <f>VLOOKUP(Life_expectancy.csv!A1329,Base!$A$2:$B$235,2,FALSE)</f>
        <v>11</v>
      </c>
      <c r="B1313" s="4">
        <v>2002.0</v>
      </c>
      <c r="C1313" s="4">
        <f>VLOOKUP(VLOOKUP(A1313,tabWorldPop,3,FALSE),Base!$D$2:$E$8,2,FALSE)</f>
        <v>1</v>
      </c>
      <c r="D1313" s="4" t="s">
        <v>314</v>
      </c>
      <c r="E1313" s="4" t="s">
        <v>2747</v>
      </c>
      <c r="F1313" s="4" t="s">
        <v>1544</v>
      </c>
      <c r="G1313" s="4" t="s">
        <v>2748</v>
      </c>
      <c r="H1313" s="4">
        <v>127445.0</v>
      </c>
      <c r="I1313" s="5">
        <v>45852.0</v>
      </c>
      <c r="J1313" s="6" t="str">
        <f>IF(OR(B1313=2000, B1313=2010, B1313=2015),VLOOKUP(A1313,tabWorldPop,IF(B1313=2000,8,IF(B1313=2010,7,6)),FALSE),"")</f>
        <v/>
      </c>
      <c r="K1313" s="6" t="str">
        <f>IF(J1313="","", VLOOKUP(A1313,tabWorldPop,12,FALSE))</f>
        <v/>
      </c>
      <c r="L1313" s="6" t="str">
        <f>IF(K1313="","",VLOOKUP(A1313,tabWorldPop,13,FALSE))</f>
        <v/>
      </c>
      <c r="M1313" s="6" t="str">
        <f>IF(K1313="","",VLOOKUP(A1313,tabWorldPop,14,FALSE))</f>
        <v/>
      </c>
      <c r="N1313" s="6" t="str">
        <f>IF(K1313="","",VLOOKUP(A1313,tabWorldPop,15,FALSE))</f>
        <v/>
      </c>
    </row>
    <row r="1314">
      <c r="A1314" s="3">
        <f>VLOOKUP(Life_expectancy.csv!A1330,Base!$A$2:$B$235,2,FALSE)</f>
        <v>11</v>
      </c>
      <c r="B1314" s="4">
        <v>2001.0</v>
      </c>
      <c r="C1314" s="4">
        <f>VLOOKUP(VLOOKUP(A1314,tabWorldPop,3,FALSE),Base!$D$2:$E$8,2,FALSE)</f>
        <v>1</v>
      </c>
      <c r="D1314" s="4" t="s">
        <v>314</v>
      </c>
      <c r="E1314" s="4" t="s">
        <v>2749</v>
      </c>
      <c r="F1314" s="4" t="s">
        <v>755</v>
      </c>
      <c r="G1314" s="4" t="s">
        <v>2750</v>
      </c>
      <c r="H1314" s="4">
        <v>127149.0</v>
      </c>
      <c r="I1314" s="5">
        <v>45822.0</v>
      </c>
      <c r="J1314" s="6" t="str">
        <f>IF(OR(B1314=2000, B1314=2010, B1314=2015),VLOOKUP(A1314,tabWorldPop,IF(B1314=2000,8,IF(B1314=2010,7,6)),FALSE),"")</f>
        <v/>
      </c>
      <c r="K1314" s="6" t="str">
        <f>IF(J1314="","", VLOOKUP(A1314,tabWorldPop,12,FALSE))</f>
        <v/>
      </c>
      <c r="L1314" s="6" t="str">
        <f>IF(K1314="","",VLOOKUP(A1314,tabWorldPop,13,FALSE))</f>
        <v/>
      </c>
      <c r="M1314" s="6" t="str">
        <f>IF(K1314="","",VLOOKUP(A1314,tabWorldPop,14,FALSE))</f>
        <v/>
      </c>
      <c r="N1314" s="6" t="str">
        <f>IF(K1314="","",VLOOKUP(A1314,tabWorldPop,15,FALSE))</f>
        <v/>
      </c>
    </row>
    <row r="1315">
      <c r="A1315" s="3">
        <f>VLOOKUP(Life_expectancy.csv!A1331,Base!$A$2:$B$235,2,FALSE)</f>
        <v>11</v>
      </c>
      <c r="B1315" s="4">
        <v>2000.0</v>
      </c>
      <c r="C1315" s="4">
        <f>VLOOKUP(VLOOKUP(A1315,tabWorldPop,3,FALSE),Base!$D$2:$E$8,2,FALSE)</f>
        <v>1</v>
      </c>
      <c r="D1315" s="4" t="s">
        <v>314</v>
      </c>
      <c r="E1315" s="4" t="s">
        <v>2751</v>
      </c>
      <c r="F1315" s="4" t="s">
        <v>1239</v>
      </c>
      <c r="G1315" s="4" t="s">
        <v>2752</v>
      </c>
      <c r="H1315" s="4">
        <v>126843.0</v>
      </c>
      <c r="I1315" s="5">
        <v>45791.0</v>
      </c>
      <c r="J1315" s="6">
        <f>IF(OR(B1315=2000, B1315=2010, B1315=2015),VLOOKUP(A1315,tabWorldPop,IF(B1315=2000,8,IF(B1315=2010,7,6)),FALSE),"")</f>
        <v>126803861</v>
      </c>
      <c r="K1315" s="6">
        <f>IF(J1315="","", VLOOKUP(A1315,tabWorldPop,12,FALSE))</f>
        <v>377930</v>
      </c>
      <c r="L1315" s="6" t="str">
        <f>IF(K1315="","",VLOOKUP(A1315,tabWorldPop,13,FALSE))</f>
        <v>327.9753</v>
      </c>
      <c r="M1315" s="6" t="str">
        <f>IF(K1315="","",VLOOKUP(A1315,tabWorldPop,14,FALSE))</f>
        <v>0.9947</v>
      </c>
      <c r="N1315" s="6" t="str">
        <f>IF(K1315="","",VLOOKUP(A1315,tabWorldPop,15,FALSE))</f>
        <v>1.55</v>
      </c>
    </row>
    <row r="1316">
      <c r="A1316" s="3">
        <f>VLOOKUP(Life_expectancy.csv!A1332,Base!$A$2:$B$235,2,FALSE)</f>
        <v>83</v>
      </c>
      <c r="B1316" s="4">
        <v>2015.0</v>
      </c>
      <c r="C1316" s="4">
        <f>VLOOKUP(VLOOKUP(A1316,tabWorldPop,3,FALSE),Base!$D$2:$E$8,2,FALSE)</f>
        <v>1</v>
      </c>
      <c r="D1316" s="4" t="s">
        <v>13</v>
      </c>
      <c r="E1316" s="4">
        <v>0.0</v>
      </c>
      <c r="F1316" s="10"/>
      <c r="G1316" s="4" t="s">
        <v>2753</v>
      </c>
      <c r="H1316" s="4">
        <v>915932.0</v>
      </c>
      <c r="I1316" s="5">
        <v>45670.0</v>
      </c>
      <c r="J1316" s="6">
        <f>IF(OR(B1316=2000, B1316=2010, B1316=2015),VLOOKUP(A1316,tabWorldPop,IF(B1316=2000,8,IF(B1316=2010,7,6)),FALSE),"")</f>
        <v>9494246</v>
      </c>
      <c r="K1316" s="6">
        <f>IF(J1316="","", VLOOKUP(A1316,tabWorldPop,12,FALSE))</f>
        <v>89342</v>
      </c>
      <c r="L1316" s="6" t="str">
        <f>IF(K1316="","",VLOOKUP(A1316,tabWorldPop,13,FALSE))</f>
        <v>126.3221</v>
      </c>
      <c r="M1316" s="7">
        <f>IF(K1316="","",VLOOKUP(A1316,tabWorldPop,14,FALSE))</f>
        <v>-649034</v>
      </c>
      <c r="N1316" s="6" t="str">
        <f>IF(K1316="","",VLOOKUP(A1316,tabWorldPop,15,FALSE))</f>
        <v>0.14</v>
      </c>
    </row>
    <row r="1317">
      <c r="A1317" s="3">
        <f>VLOOKUP(Life_expectancy.csv!A1333,Base!$A$2:$B$235,2,FALSE)</f>
        <v>83</v>
      </c>
      <c r="B1317" s="4">
        <v>2014.0</v>
      </c>
      <c r="C1317" s="4">
        <f>VLOOKUP(VLOOKUP(A1317,tabWorldPop,3,FALSE),Base!$D$2:$E$8,2,FALSE)</f>
        <v>1</v>
      </c>
      <c r="D1317" s="4" t="s">
        <v>13</v>
      </c>
      <c r="E1317" s="4" t="s">
        <v>2754</v>
      </c>
      <c r="F1317" s="4" t="s">
        <v>2755</v>
      </c>
      <c r="G1317" s="4" t="s">
        <v>2756</v>
      </c>
      <c r="H1317" s="4">
        <v>88936.0</v>
      </c>
      <c r="I1317" s="5">
        <v>45670.0</v>
      </c>
      <c r="J1317" s="6" t="str">
        <f>IF(OR(B1317=2000, B1317=2010, B1317=2015),VLOOKUP(A1317,tabWorldPop,IF(B1317=2000,8,IF(B1317=2010,7,6)),FALSE),"")</f>
        <v/>
      </c>
      <c r="K1317" s="6" t="str">
        <f>IF(J1317="","", VLOOKUP(A1317,tabWorldPop,12,FALSE))</f>
        <v/>
      </c>
      <c r="L1317" s="6" t="str">
        <f>IF(K1317="","",VLOOKUP(A1317,tabWorldPop,13,FALSE))</f>
        <v/>
      </c>
      <c r="M1317" s="6" t="str">
        <f>IF(K1317="","",VLOOKUP(A1317,tabWorldPop,14,FALSE))</f>
        <v/>
      </c>
      <c r="N1317" s="6" t="str">
        <f>IF(K1317="","",VLOOKUP(A1317,tabWorldPop,15,FALSE))</f>
        <v/>
      </c>
    </row>
    <row r="1318">
      <c r="A1318" s="3">
        <f>VLOOKUP(Life_expectancy.csv!A1334,Base!$A$2:$B$235,2,FALSE)</f>
        <v>83</v>
      </c>
      <c r="B1318" s="4">
        <v>2013.0</v>
      </c>
      <c r="C1318" s="4">
        <f>VLOOKUP(VLOOKUP(A1318,tabWorldPop,3,FALSE),Base!$D$2:$E$8,2,FALSE)</f>
        <v>1</v>
      </c>
      <c r="D1318" s="4" t="s">
        <v>13</v>
      </c>
      <c r="E1318" s="4" t="s">
        <v>2757</v>
      </c>
      <c r="F1318" s="4" t="s">
        <v>929</v>
      </c>
      <c r="G1318" s="4" t="s">
        <v>2758</v>
      </c>
      <c r="H1318" s="4">
        <v>8413464.0</v>
      </c>
      <c r="I1318" s="5">
        <v>45670.0</v>
      </c>
      <c r="J1318" s="6" t="str">
        <f>IF(OR(B1318=2000, B1318=2010, B1318=2015),VLOOKUP(A1318,tabWorldPop,IF(B1318=2000,8,IF(B1318=2010,7,6)),FALSE),"")</f>
        <v/>
      </c>
      <c r="K1318" s="6" t="str">
        <f>IF(J1318="","", VLOOKUP(A1318,tabWorldPop,12,FALSE))</f>
        <v/>
      </c>
      <c r="L1318" s="6" t="str">
        <f>IF(K1318="","",VLOOKUP(A1318,tabWorldPop,13,FALSE))</f>
        <v/>
      </c>
      <c r="M1318" s="6" t="str">
        <f>IF(K1318="","",VLOOKUP(A1318,tabWorldPop,14,FALSE))</f>
        <v/>
      </c>
      <c r="N1318" s="6" t="str">
        <f>IF(K1318="","",VLOOKUP(A1318,tabWorldPop,15,FALSE))</f>
        <v/>
      </c>
    </row>
    <row r="1319">
      <c r="A1319" s="3">
        <f>VLOOKUP(Life_expectancy.csv!A1335,Base!$A$2:$B$235,2,FALSE)</f>
        <v>83</v>
      </c>
      <c r="B1319" s="4">
        <v>2012.0</v>
      </c>
      <c r="C1319" s="4">
        <f>VLOOKUP(VLOOKUP(A1319,tabWorldPop,3,FALSE),Base!$D$2:$E$8,2,FALSE)</f>
        <v>1</v>
      </c>
      <c r="D1319" s="4" t="s">
        <v>13</v>
      </c>
      <c r="E1319" s="4" t="s">
        <v>2759</v>
      </c>
      <c r="F1319" s="4">
        <v>8.0</v>
      </c>
      <c r="G1319" s="4" t="s">
        <v>2760</v>
      </c>
      <c r="H1319" s="4">
        <v>7992573.0</v>
      </c>
      <c r="I1319" s="5">
        <v>45912.0</v>
      </c>
      <c r="J1319" s="6" t="str">
        <f>IF(OR(B1319=2000, B1319=2010, B1319=2015),VLOOKUP(A1319,tabWorldPop,IF(B1319=2000,8,IF(B1319=2010,7,6)),FALSE),"")</f>
        <v/>
      </c>
      <c r="K1319" s="6" t="str">
        <f>IF(J1319="","", VLOOKUP(A1319,tabWorldPop,12,FALSE))</f>
        <v/>
      </c>
      <c r="L1319" s="6" t="str">
        <f>IF(K1319="","",VLOOKUP(A1319,tabWorldPop,13,FALSE))</f>
        <v/>
      </c>
      <c r="M1319" s="6" t="str">
        <f>IF(K1319="","",VLOOKUP(A1319,tabWorldPop,14,FALSE))</f>
        <v/>
      </c>
      <c r="N1319" s="6" t="str">
        <f>IF(K1319="","",VLOOKUP(A1319,tabWorldPop,15,FALSE))</f>
        <v/>
      </c>
    </row>
    <row r="1320">
      <c r="A1320" s="3">
        <f>VLOOKUP(Life_expectancy.csv!A1336,Base!$A$2:$B$235,2,FALSE)</f>
        <v>83</v>
      </c>
      <c r="B1320" s="4">
        <v>2011.0</v>
      </c>
      <c r="C1320" s="4">
        <f>VLOOKUP(VLOOKUP(A1320,tabWorldPop,3,FALSE),Base!$D$2:$E$8,2,FALSE)</f>
        <v>1</v>
      </c>
      <c r="D1320" s="4" t="s">
        <v>13</v>
      </c>
      <c r="E1320" s="4" t="s">
        <v>2761</v>
      </c>
      <c r="F1320" s="4" t="s">
        <v>348</v>
      </c>
      <c r="G1320" s="4" t="s">
        <v>2762</v>
      </c>
      <c r="H1320" s="4">
        <v>7574943.0</v>
      </c>
      <c r="I1320" s="5">
        <v>45670.0</v>
      </c>
      <c r="J1320" s="6" t="str">
        <f>IF(OR(B1320=2000, B1320=2010, B1320=2015),VLOOKUP(A1320,tabWorldPop,IF(B1320=2000,8,IF(B1320=2010,7,6)),FALSE),"")</f>
        <v/>
      </c>
      <c r="K1320" s="6" t="str">
        <f>IF(J1320="","", VLOOKUP(A1320,tabWorldPop,12,FALSE))</f>
        <v/>
      </c>
      <c r="L1320" s="6" t="str">
        <f>IF(K1320="","",VLOOKUP(A1320,tabWorldPop,13,FALSE))</f>
        <v/>
      </c>
      <c r="M1320" s="6" t="str">
        <f>IF(K1320="","",VLOOKUP(A1320,tabWorldPop,14,FALSE))</f>
        <v/>
      </c>
      <c r="N1320" s="6" t="str">
        <f>IF(K1320="","",VLOOKUP(A1320,tabWorldPop,15,FALSE))</f>
        <v/>
      </c>
    </row>
    <row r="1321">
      <c r="A1321" s="3">
        <f>VLOOKUP(Life_expectancy.csv!A1337,Base!$A$2:$B$235,2,FALSE)</f>
        <v>83</v>
      </c>
      <c r="B1321" s="4">
        <v>2010.0</v>
      </c>
      <c r="C1321" s="4">
        <f>VLOOKUP(VLOOKUP(A1321,tabWorldPop,3,FALSE),Base!$D$2:$E$8,2,FALSE)</f>
        <v>1</v>
      </c>
      <c r="D1321" s="4" t="s">
        <v>13</v>
      </c>
      <c r="E1321" s="4" t="s">
        <v>2763</v>
      </c>
      <c r="F1321" s="4" t="s">
        <v>2440</v>
      </c>
      <c r="G1321" s="4" t="s">
        <v>2764</v>
      </c>
      <c r="H1321" s="4">
        <v>718239.0</v>
      </c>
      <c r="I1321" s="5">
        <v>45701.0</v>
      </c>
      <c r="J1321" s="6">
        <f>IF(OR(B1321=2000, B1321=2010, B1321=2015),VLOOKUP(A1321,tabWorldPop,IF(B1321=2000,8,IF(B1321=2010,7,6)),FALSE),"")</f>
        <v>6931258</v>
      </c>
      <c r="K1321" s="6">
        <f>IF(J1321="","", VLOOKUP(A1321,tabWorldPop,12,FALSE))</f>
        <v>89342</v>
      </c>
      <c r="L1321" s="6" t="str">
        <f>IF(K1321="","",VLOOKUP(A1321,tabWorldPop,13,FALSE))</f>
        <v>126.3221</v>
      </c>
      <c r="M1321" s="7">
        <f>IF(K1321="","",VLOOKUP(A1321,tabWorldPop,14,FALSE))</f>
        <v>-649034</v>
      </c>
      <c r="N1321" s="6" t="str">
        <f>IF(K1321="","",VLOOKUP(A1321,tabWorldPop,15,FALSE))</f>
        <v>0.14</v>
      </c>
    </row>
    <row r="1322">
      <c r="A1322" s="3">
        <f>VLOOKUP(Life_expectancy.csv!A1338,Base!$A$2:$B$235,2,FALSE)</f>
        <v>83</v>
      </c>
      <c r="B1322" s="4">
        <v>2009.0</v>
      </c>
      <c r="C1322" s="4">
        <f>VLOOKUP(VLOOKUP(A1322,tabWorldPop,3,FALSE),Base!$D$2:$E$8,2,FALSE)</f>
        <v>1</v>
      </c>
      <c r="D1322" s="4" t="s">
        <v>13</v>
      </c>
      <c r="E1322" s="4" t="s">
        <v>2765</v>
      </c>
      <c r="F1322" s="4" t="s">
        <v>1150</v>
      </c>
      <c r="G1322" s="4" t="s">
        <v>2766</v>
      </c>
      <c r="H1322" s="4">
        <v>6821116.0</v>
      </c>
      <c r="I1322" s="5">
        <v>45821.0</v>
      </c>
      <c r="J1322" s="6" t="str">
        <f>IF(OR(B1322=2000, B1322=2010, B1322=2015),VLOOKUP(A1322,tabWorldPop,IF(B1322=2000,8,IF(B1322=2010,7,6)),FALSE),"")</f>
        <v/>
      </c>
      <c r="K1322" s="6" t="str">
        <f>IF(J1322="","", VLOOKUP(A1322,tabWorldPop,12,FALSE))</f>
        <v/>
      </c>
      <c r="L1322" s="6" t="str">
        <f>IF(K1322="","",VLOOKUP(A1322,tabWorldPop,13,FALSE))</f>
        <v/>
      </c>
      <c r="M1322" s="6" t="str">
        <f>IF(K1322="","",VLOOKUP(A1322,tabWorldPop,14,FALSE))</f>
        <v/>
      </c>
      <c r="N1322" s="6" t="str">
        <f>IF(K1322="","",VLOOKUP(A1322,tabWorldPop,15,FALSE))</f>
        <v/>
      </c>
    </row>
    <row r="1323">
      <c r="A1323" s="3">
        <f>VLOOKUP(Life_expectancy.csv!A1339,Base!$A$2:$B$235,2,FALSE)</f>
        <v>83</v>
      </c>
      <c r="B1323" s="4">
        <v>2008.0</v>
      </c>
      <c r="C1323" s="4">
        <f>VLOOKUP(VLOOKUP(A1323,tabWorldPop,3,FALSE),Base!$D$2:$E$8,2,FALSE)</f>
        <v>1</v>
      </c>
      <c r="D1323" s="4" t="s">
        <v>13</v>
      </c>
      <c r="E1323" s="4" t="s">
        <v>2767</v>
      </c>
      <c r="F1323" s="4" t="s">
        <v>330</v>
      </c>
      <c r="G1323" s="4" t="s">
        <v>2768</v>
      </c>
      <c r="H1323" s="4">
        <v>6489822.0</v>
      </c>
      <c r="I1323" s="5">
        <v>45821.0</v>
      </c>
      <c r="J1323" s="6" t="str">
        <f>IF(OR(B1323=2000, B1323=2010, B1323=2015),VLOOKUP(A1323,tabWorldPop,IF(B1323=2000,8,IF(B1323=2010,7,6)),FALSE),"")</f>
        <v/>
      </c>
      <c r="K1323" s="6" t="str">
        <f>IF(J1323="","", VLOOKUP(A1323,tabWorldPop,12,FALSE))</f>
        <v/>
      </c>
      <c r="L1323" s="6" t="str">
        <f>IF(K1323="","",VLOOKUP(A1323,tabWorldPop,13,FALSE))</f>
        <v/>
      </c>
      <c r="M1323" s="6" t="str">
        <f>IF(K1323="","",VLOOKUP(A1323,tabWorldPop,14,FALSE))</f>
        <v/>
      </c>
      <c r="N1323" s="6" t="str">
        <f>IF(K1323="","",VLOOKUP(A1323,tabWorldPop,15,FALSE))</f>
        <v/>
      </c>
    </row>
    <row r="1324">
      <c r="A1324" s="3">
        <f>VLOOKUP(Life_expectancy.csv!A1340,Base!$A$2:$B$235,2,FALSE)</f>
        <v>83</v>
      </c>
      <c r="B1324" s="4">
        <v>2007.0</v>
      </c>
      <c r="C1324" s="4">
        <f>VLOOKUP(VLOOKUP(A1324,tabWorldPop,3,FALSE),Base!$D$2:$E$8,2,FALSE)</f>
        <v>1</v>
      </c>
      <c r="D1324" s="4" t="s">
        <v>13</v>
      </c>
      <c r="E1324" s="4" t="s">
        <v>2769</v>
      </c>
      <c r="F1324" s="4" t="s">
        <v>1929</v>
      </c>
      <c r="G1324" s="4" t="s">
        <v>2770</v>
      </c>
      <c r="H1324" s="4">
        <v>6193191.0</v>
      </c>
      <c r="I1324" s="5">
        <v>45821.0</v>
      </c>
      <c r="J1324" s="6" t="str">
        <f>IF(OR(B1324=2000, B1324=2010, B1324=2015),VLOOKUP(A1324,tabWorldPop,IF(B1324=2000,8,IF(B1324=2010,7,6)),FALSE),"")</f>
        <v/>
      </c>
      <c r="K1324" s="6" t="str">
        <f>IF(J1324="","", VLOOKUP(A1324,tabWorldPop,12,FALSE))</f>
        <v/>
      </c>
      <c r="L1324" s="6" t="str">
        <f>IF(K1324="","",VLOOKUP(A1324,tabWorldPop,13,FALSE))</f>
        <v/>
      </c>
      <c r="M1324" s="6" t="str">
        <f>IF(K1324="","",VLOOKUP(A1324,tabWorldPop,14,FALSE))</f>
        <v/>
      </c>
      <c r="N1324" s="6" t="str">
        <f>IF(K1324="","",VLOOKUP(A1324,tabWorldPop,15,FALSE))</f>
        <v/>
      </c>
    </row>
    <row r="1325">
      <c r="A1325" s="3">
        <f>VLOOKUP(Life_expectancy.csv!A1341,Base!$A$2:$B$235,2,FALSE)</f>
        <v>83</v>
      </c>
      <c r="B1325" s="4">
        <v>2006.0</v>
      </c>
      <c r="C1325" s="4">
        <f>VLOOKUP(VLOOKUP(A1325,tabWorldPop,3,FALSE),Base!$D$2:$E$8,2,FALSE)</f>
        <v>1</v>
      </c>
      <c r="D1325" s="4" t="s">
        <v>13</v>
      </c>
      <c r="E1325" s="4" t="s">
        <v>2771</v>
      </c>
      <c r="F1325" s="5">
        <v>45877.0</v>
      </c>
      <c r="G1325" s="4" t="s">
        <v>2772</v>
      </c>
      <c r="H1325" s="4">
        <v>5934232.0</v>
      </c>
      <c r="I1325" s="5">
        <v>45851.0</v>
      </c>
      <c r="J1325" s="6" t="str">
        <f>IF(OR(B1325=2000, B1325=2010, B1325=2015),VLOOKUP(A1325,tabWorldPop,IF(B1325=2000,8,IF(B1325=2010,7,6)),FALSE),"")</f>
        <v/>
      </c>
      <c r="K1325" s="6" t="str">
        <f>IF(J1325="","", VLOOKUP(A1325,tabWorldPop,12,FALSE))</f>
        <v/>
      </c>
      <c r="L1325" s="6" t="str">
        <f>IF(K1325="","",VLOOKUP(A1325,tabWorldPop,13,FALSE))</f>
        <v/>
      </c>
      <c r="M1325" s="6" t="str">
        <f>IF(K1325="","",VLOOKUP(A1325,tabWorldPop,14,FALSE))</f>
        <v/>
      </c>
      <c r="N1325" s="6" t="str">
        <f>IF(K1325="","",VLOOKUP(A1325,tabWorldPop,15,FALSE))</f>
        <v/>
      </c>
    </row>
    <row r="1326">
      <c r="A1326" s="3">
        <f>VLOOKUP(Life_expectancy.csv!A1342,Base!$A$2:$B$235,2,FALSE)</f>
        <v>83</v>
      </c>
      <c r="B1326" s="4">
        <v>2005.0</v>
      </c>
      <c r="C1326" s="4">
        <f>VLOOKUP(VLOOKUP(A1326,tabWorldPop,3,FALSE),Base!$D$2:$E$8,2,FALSE)</f>
        <v>1</v>
      </c>
      <c r="D1326" s="4" t="s">
        <v>13</v>
      </c>
      <c r="E1326" s="4" t="s">
        <v>2773</v>
      </c>
      <c r="F1326" s="4" t="s">
        <v>2774</v>
      </c>
      <c r="G1326" s="4" t="s">
        <v>2775</v>
      </c>
      <c r="H1326" s="4">
        <v>5714111.0</v>
      </c>
      <c r="I1326" s="5">
        <v>45882.0</v>
      </c>
      <c r="J1326" s="6" t="str">
        <f>IF(OR(B1326=2000, B1326=2010, B1326=2015),VLOOKUP(A1326,tabWorldPop,IF(B1326=2000,8,IF(B1326=2010,7,6)),FALSE),"")</f>
        <v/>
      </c>
      <c r="K1326" s="6" t="str">
        <f>IF(J1326="","", VLOOKUP(A1326,tabWorldPop,12,FALSE))</f>
        <v/>
      </c>
      <c r="L1326" s="6" t="str">
        <f>IF(K1326="","",VLOOKUP(A1326,tabWorldPop,13,FALSE))</f>
        <v/>
      </c>
      <c r="M1326" s="6" t="str">
        <f>IF(K1326="","",VLOOKUP(A1326,tabWorldPop,14,FALSE))</f>
        <v/>
      </c>
      <c r="N1326" s="6" t="str">
        <f>IF(K1326="","",VLOOKUP(A1326,tabWorldPop,15,FALSE))</f>
        <v/>
      </c>
    </row>
    <row r="1327">
      <c r="A1327" s="3">
        <f>VLOOKUP(Life_expectancy.csv!A1343,Base!$A$2:$B$235,2,FALSE)</f>
        <v>83</v>
      </c>
      <c r="B1327" s="4">
        <v>2004.0</v>
      </c>
      <c r="C1327" s="4">
        <f>VLOOKUP(VLOOKUP(A1327,tabWorldPop,3,FALSE),Base!$D$2:$E$8,2,FALSE)</f>
        <v>1</v>
      </c>
      <c r="D1327" s="4" t="s">
        <v>13</v>
      </c>
      <c r="E1327" s="4" t="s">
        <v>2776</v>
      </c>
      <c r="F1327" s="5">
        <v>45786.0</v>
      </c>
      <c r="G1327" s="4" t="s">
        <v>2777</v>
      </c>
      <c r="H1327" s="4">
        <v>5535595.0</v>
      </c>
      <c r="I1327" s="5">
        <v>45790.0</v>
      </c>
      <c r="J1327" s="6" t="str">
        <f>IF(OR(B1327=2000, B1327=2010, B1327=2015),VLOOKUP(A1327,tabWorldPop,IF(B1327=2000,8,IF(B1327=2010,7,6)),FALSE),"")</f>
        <v/>
      </c>
      <c r="K1327" s="6" t="str">
        <f>IF(J1327="","", VLOOKUP(A1327,tabWorldPop,12,FALSE))</f>
        <v/>
      </c>
      <c r="L1327" s="6" t="str">
        <f>IF(K1327="","",VLOOKUP(A1327,tabWorldPop,13,FALSE))</f>
        <v/>
      </c>
      <c r="M1327" s="6" t="str">
        <f>IF(K1327="","",VLOOKUP(A1327,tabWorldPop,14,FALSE))</f>
        <v/>
      </c>
      <c r="N1327" s="6" t="str">
        <f>IF(K1327="","",VLOOKUP(A1327,tabWorldPop,15,FALSE))</f>
        <v/>
      </c>
    </row>
    <row r="1328">
      <c r="A1328" s="3">
        <f>VLOOKUP(Life_expectancy.csv!A1344,Base!$A$2:$B$235,2,FALSE)</f>
        <v>83</v>
      </c>
      <c r="B1328" s="4">
        <v>2003.0</v>
      </c>
      <c r="C1328" s="4">
        <f>VLOOKUP(VLOOKUP(A1328,tabWorldPop,3,FALSE),Base!$D$2:$E$8,2,FALSE)</f>
        <v>1</v>
      </c>
      <c r="D1328" s="4" t="s">
        <v>13</v>
      </c>
      <c r="E1328" s="4" t="s">
        <v>2778</v>
      </c>
      <c r="F1328" s="4" t="s">
        <v>2382</v>
      </c>
      <c r="G1328" s="4" t="s">
        <v>2779</v>
      </c>
      <c r="H1328" s="4">
        <v>5396774.0</v>
      </c>
      <c r="I1328" s="5">
        <v>45701.0</v>
      </c>
      <c r="J1328" s="6" t="str">
        <f>IF(OR(B1328=2000, B1328=2010, B1328=2015),VLOOKUP(A1328,tabWorldPop,IF(B1328=2000,8,IF(B1328=2010,7,6)),FALSE),"")</f>
        <v/>
      </c>
      <c r="K1328" s="6" t="str">
        <f>IF(J1328="","", VLOOKUP(A1328,tabWorldPop,12,FALSE))</f>
        <v/>
      </c>
      <c r="L1328" s="6" t="str">
        <f>IF(K1328="","",VLOOKUP(A1328,tabWorldPop,13,FALSE))</f>
        <v/>
      </c>
      <c r="M1328" s="6" t="str">
        <f>IF(K1328="","",VLOOKUP(A1328,tabWorldPop,14,FALSE))</f>
        <v/>
      </c>
      <c r="N1328" s="6" t="str">
        <f>IF(K1328="","",VLOOKUP(A1328,tabWorldPop,15,FALSE))</f>
        <v/>
      </c>
    </row>
    <row r="1329">
      <c r="A1329" s="3">
        <f>VLOOKUP(Life_expectancy.csv!A1345,Base!$A$2:$B$235,2,FALSE)</f>
        <v>83</v>
      </c>
      <c r="B1329" s="4">
        <v>2002.0</v>
      </c>
      <c r="C1329" s="4">
        <f>VLOOKUP(VLOOKUP(A1329,tabWorldPop,3,FALSE),Base!$D$2:$E$8,2,FALSE)</f>
        <v>1</v>
      </c>
      <c r="D1329" s="4" t="s">
        <v>13</v>
      </c>
      <c r="E1329" s="4" t="s">
        <v>2780</v>
      </c>
      <c r="F1329" s="4" t="s">
        <v>1915</v>
      </c>
      <c r="G1329" s="4" t="s">
        <v>2781</v>
      </c>
      <c r="H1329" s="4">
        <v>5287488.0</v>
      </c>
      <c r="I1329" s="4">
        <v>13.0</v>
      </c>
      <c r="J1329" s="6" t="str">
        <f>IF(OR(B1329=2000, B1329=2010, B1329=2015),VLOOKUP(A1329,tabWorldPop,IF(B1329=2000,8,IF(B1329=2010,7,6)),FALSE),"")</f>
        <v/>
      </c>
      <c r="K1329" s="6" t="str">
        <f>IF(J1329="","", VLOOKUP(A1329,tabWorldPop,12,FALSE))</f>
        <v/>
      </c>
      <c r="L1329" s="6" t="str">
        <f>IF(K1329="","",VLOOKUP(A1329,tabWorldPop,13,FALSE))</f>
        <v/>
      </c>
      <c r="M1329" s="6" t="str">
        <f>IF(K1329="","",VLOOKUP(A1329,tabWorldPop,14,FALSE))</f>
        <v/>
      </c>
      <c r="N1329" s="6" t="str">
        <f>IF(K1329="","",VLOOKUP(A1329,tabWorldPop,15,FALSE))</f>
        <v/>
      </c>
    </row>
    <row r="1330">
      <c r="A1330" s="3">
        <f>VLOOKUP(Life_expectancy.csv!A1346,Base!$A$2:$B$235,2,FALSE)</f>
        <v>83</v>
      </c>
      <c r="B1330" s="4">
        <v>2001.0</v>
      </c>
      <c r="C1330" s="4">
        <f>VLOOKUP(VLOOKUP(A1330,tabWorldPop,3,FALSE),Base!$D$2:$E$8,2,FALSE)</f>
        <v>1</v>
      </c>
      <c r="D1330" s="4" t="s">
        <v>13</v>
      </c>
      <c r="E1330" s="4" t="s">
        <v>2782</v>
      </c>
      <c r="F1330" s="5">
        <v>45909.0</v>
      </c>
      <c r="G1330" s="4" t="s">
        <v>2783</v>
      </c>
      <c r="H1330" s="4">
        <v>5193482.0</v>
      </c>
      <c r="I1330" s="5">
        <v>45850.0</v>
      </c>
      <c r="J1330" s="6" t="str">
        <f>IF(OR(B1330=2000, B1330=2010, B1330=2015),VLOOKUP(A1330,tabWorldPop,IF(B1330=2000,8,IF(B1330=2010,7,6)),FALSE),"")</f>
        <v/>
      </c>
      <c r="K1330" s="6" t="str">
        <f>IF(J1330="","", VLOOKUP(A1330,tabWorldPop,12,FALSE))</f>
        <v/>
      </c>
      <c r="L1330" s="6" t="str">
        <f>IF(K1330="","",VLOOKUP(A1330,tabWorldPop,13,FALSE))</f>
        <v/>
      </c>
      <c r="M1330" s="6" t="str">
        <f>IF(K1330="","",VLOOKUP(A1330,tabWorldPop,14,FALSE))</f>
        <v/>
      </c>
      <c r="N1330" s="6" t="str">
        <f>IF(K1330="","",VLOOKUP(A1330,tabWorldPop,15,FALSE))</f>
        <v/>
      </c>
    </row>
    <row r="1331">
      <c r="A1331" s="3">
        <f>VLOOKUP(Life_expectancy.csv!A1347,Base!$A$2:$B$235,2,FALSE)</f>
        <v>83</v>
      </c>
      <c r="B1331" s="4">
        <v>2000.0</v>
      </c>
      <c r="C1331" s="4">
        <f>VLOOKUP(VLOOKUP(A1331,tabWorldPop,3,FALSE),Base!$D$2:$E$8,2,FALSE)</f>
        <v>1</v>
      </c>
      <c r="D1331" s="4" t="s">
        <v>13</v>
      </c>
      <c r="E1331" s="4" t="s">
        <v>2784</v>
      </c>
      <c r="F1331" s="4" t="s">
        <v>2785</v>
      </c>
      <c r="G1331" s="4" t="s">
        <v>2786</v>
      </c>
      <c r="H1331" s="4">
        <v>51313.0</v>
      </c>
      <c r="I1331" s="5">
        <v>45820.0</v>
      </c>
      <c r="J1331" s="6">
        <f>IF(OR(B1331=2000, B1331=2010, B1331=2015),VLOOKUP(A1331,tabWorldPop,IF(B1331=2000,8,IF(B1331=2010,7,6)),FALSE),"")</f>
        <v>5056174</v>
      </c>
      <c r="K1331" s="6">
        <f>IF(J1331="","", VLOOKUP(A1331,tabWorldPop,12,FALSE))</f>
        <v>89342</v>
      </c>
      <c r="L1331" s="6" t="str">
        <f>IF(K1331="","",VLOOKUP(A1331,tabWorldPop,13,FALSE))</f>
        <v>126.3221</v>
      </c>
      <c r="M1331" s="7">
        <f>IF(K1331="","",VLOOKUP(A1331,tabWorldPop,14,FALSE))</f>
        <v>-649034</v>
      </c>
      <c r="N1331" s="6" t="str">
        <f>IF(K1331="","",VLOOKUP(A1331,tabWorldPop,15,FALSE))</f>
        <v>0.14</v>
      </c>
    </row>
    <row r="1332">
      <c r="A1332" s="3">
        <f>VLOOKUP(Life_expectancy.csv!A1348,Base!$A$2:$B$235,2,FALSE)</f>
        <v>66</v>
      </c>
      <c r="B1332" s="4">
        <v>2015.0</v>
      </c>
      <c r="C1332" s="4">
        <f>VLOOKUP(VLOOKUP(A1332,tabWorldPop,3,FALSE),Base!$D$2:$E$8,2,FALSE)</f>
        <v>1</v>
      </c>
      <c r="D1332" s="4" t="s">
        <v>13</v>
      </c>
      <c r="E1332" s="4">
        <v>0.0</v>
      </c>
      <c r="F1332" s="10"/>
      <c r="G1332" s="4" t="s">
        <v>2787</v>
      </c>
      <c r="H1332" s="4">
        <v>1.7544126E7</v>
      </c>
      <c r="I1332" s="4">
        <v>15.0</v>
      </c>
      <c r="J1332" s="6">
        <f>IF(OR(B1332=2000, B1332=2010, B1332=2015),VLOOKUP(A1332,tabWorldPop,IF(B1332=2000,8,IF(B1332=2010,7,6)),FALSE),"")</f>
        <v>17835909</v>
      </c>
      <c r="K1332" s="6">
        <f>IF(J1332="","", VLOOKUP(A1332,tabWorldPop,12,FALSE))</f>
        <v>2724900</v>
      </c>
      <c r="L1332" s="7">
        <f>IF(K1332="","",VLOOKUP(A1332,tabWorldPop,13,FALSE))</f>
        <v>-259869</v>
      </c>
      <c r="M1332" s="7">
        <f>IF(K1332="","",VLOOKUP(A1332,tabWorldPop,14,FALSE))</f>
        <v>-655608</v>
      </c>
      <c r="N1332" s="6" t="str">
        <f>IF(K1332="","",VLOOKUP(A1332,tabWorldPop,15,FALSE))</f>
        <v>0.24</v>
      </c>
    </row>
    <row r="1333">
      <c r="A1333" s="3">
        <f>VLOOKUP(Life_expectancy.csv!A1349,Base!$A$2:$B$235,2,FALSE)</f>
        <v>66</v>
      </c>
      <c r="B1333" s="4">
        <v>2014.0</v>
      </c>
      <c r="C1333" s="4">
        <f>VLOOKUP(VLOOKUP(A1333,tabWorldPop,3,FALSE),Base!$D$2:$E$8,2,FALSE)</f>
        <v>1</v>
      </c>
      <c r="D1333" s="4" t="s">
        <v>13</v>
      </c>
      <c r="E1333" s="4" t="s">
        <v>2788</v>
      </c>
      <c r="F1333" s="4" t="s">
        <v>1875</v>
      </c>
      <c r="G1333" s="4" t="s">
        <v>2789</v>
      </c>
      <c r="H1333" s="4">
        <v>1.7289224E7</v>
      </c>
      <c r="I1333" s="4">
        <v>15.0</v>
      </c>
      <c r="J1333" s="6" t="str">
        <f>IF(OR(B1333=2000, B1333=2010, B1333=2015),VLOOKUP(A1333,tabWorldPop,IF(B1333=2000,8,IF(B1333=2010,7,6)),FALSE),"")</f>
        <v/>
      </c>
      <c r="K1333" s="6" t="str">
        <f>IF(J1333="","", VLOOKUP(A1333,tabWorldPop,12,FALSE))</f>
        <v/>
      </c>
      <c r="L1333" s="6" t="str">
        <f>IF(K1333="","",VLOOKUP(A1333,tabWorldPop,13,FALSE))</f>
        <v/>
      </c>
      <c r="M1333" s="6" t="str">
        <f>IF(K1333="","",VLOOKUP(A1333,tabWorldPop,14,FALSE))</f>
        <v/>
      </c>
      <c r="N1333" s="6" t="str">
        <f>IF(K1333="","",VLOOKUP(A1333,tabWorldPop,15,FALSE))</f>
        <v/>
      </c>
    </row>
    <row r="1334">
      <c r="A1334" s="3">
        <f>VLOOKUP(Life_expectancy.csv!A1350,Base!$A$2:$B$235,2,FALSE)</f>
        <v>66</v>
      </c>
      <c r="B1334" s="4">
        <v>2013.0</v>
      </c>
      <c r="C1334" s="4">
        <f>VLOOKUP(VLOOKUP(A1334,tabWorldPop,3,FALSE),Base!$D$2:$E$8,2,FALSE)</f>
        <v>1</v>
      </c>
      <c r="D1334" s="4" t="s">
        <v>13</v>
      </c>
      <c r="E1334" s="4" t="s">
        <v>2790</v>
      </c>
      <c r="F1334" s="5">
        <v>45720.0</v>
      </c>
      <c r="G1334" s="4" t="s">
        <v>2791</v>
      </c>
      <c r="H1334" s="4">
        <v>1735275.0</v>
      </c>
      <c r="I1334" s="4">
        <v>15.0</v>
      </c>
      <c r="J1334" s="6" t="str">
        <f>IF(OR(B1334=2000, B1334=2010, B1334=2015),VLOOKUP(A1334,tabWorldPop,IF(B1334=2000,8,IF(B1334=2010,7,6)),FALSE),"")</f>
        <v/>
      </c>
      <c r="K1334" s="6" t="str">
        <f>IF(J1334="","", VLOOKUP(A1334,tabWorldPop,12,FALSE))</f>
        <v/>
      </c>
      <c r="L1334" s="6" t="str">
        <f>IF(K1334="","",VLOOKUP(A1334,tabWorldPop,13,FALSE))</f>
        <v/>
      </c>
      <c r="M1334" s="6" t="str">
        <f>IF(K1334="","",VLOOKUP(A1334,tabWorldPop,14,FALSE))</f>
        <v/>
      </c>
      <c r="N1334" s="6" t="str">
        <f>IF(K1334="","",VLOOKUP(A1334,tabWorldPop,15,FALSE))</f>
        <v/>
      </c>
    </row>
    <row r="1335">
      <c r="A1335" s="3">
        <f>VLOOKUP(Life_expectancy.csv!A1351,Base!$A$2:$B$235,2,FALSE)</f>
        <v>66</v>
      </c>
      <c r="B1335" s="4">
        <v>2012.0</v>
      </c>
      <c r="C1335" s="4">
        <f>VLOOKUP(VLOOKUP(A1335,tabWorldPop,3,FALSE),Base!$D$2:$E$8,2,FALSE)</f>
        <v>1</v>
      </c>
      <c r="D1335" s="4" t="s">
        <v>13</v>
      </c>
      <c r="E1335" s="4" t="s">
        <v>2792</v>
      </c>
      <c r="F1335" s="4" t="s">
        <v>1291</v>
      </c>
      <c r="G1335" s="4" t="s">
        <v>2793</v>
      </c>
      <c r="H1335" s="4">
        <v>1.6791425E7</v>
      </c>
      <c r="I1335" s="5">
        <v>45852.0</v>
      </c>
      <c r="J1335" s="6" t="str">
        <f>IF(OR(B1335=2000, B1335=2010, B1335=2015),VLOOKUP(A1335,tabWorldPop,IF(B1335=2000,8,IF(B1335=2010,7,6)),FALSE),"")</f>
        <v/>
      </c>
      <c r="K1335" s="6" t="str">
        <f>IF(J1335="","", VLOOKUP(A1335,tabWorldPop,12,FALSE))</f>
        <v/>
      </c>
      <c r="L1335" s="6" t="str">
        <f>IF(K1335="","",VLOOKUP(A1335,tabWorldPop,13,FALSE))</f>
        <v/>
      </c>
      <c r="M1335" s="6" t="str">
        <f>IF(K1335="","",VLOOKUP(A1335,tabWorldPop,14,FALSE))</f>
        <v/>
      </c>
      <c r="N1335" s="6" t="str">
        <f>IF(K1335="","",VLOOKUP(A1335,tabWorldPop,15,FALSE))</f>
        <v/>
      </c>
    </row>
    <row r="1336">
      <c r="A1336" s="3">
        <f>VLOOKUP(Life_expectancy.csv!A1352,Base!$A$2:$B$235,2,FALSE)</f>
        <v>66</v>
      </c>
      <c r="B1336" s="4">
        <v>2011.0</v>
      </c>
      <c r="C1336" s="4">
        <f>VLOOKUP(VLOOKUP(A1336,tabWorldPop,3,FALSE),Base!$D$2:$E$8,2,FALSE)</f>
        <v>1</v>
      </c>
      <c r="D1336" s="4" t="s">
        <v>13</v>
      </c>
      <c r="E1336" s="4" t="s">
        <v>2794</v>
      </c>
      <c r="F1336" s="5">
        <v>45812.0</v>
      </c>
      <c r="G1336" s="4" t="s">
        <v>2795</v>
      </c>
      <c r="H1336" s="4">
        <v>165566.0</v>
      </c>
      <c r="I1336" s="5">
        <v>45761.0</v>
      </c>
      <c r="J1336" s="6" t="str">
        <f>IF(OR(B1336=2000, B1336=2010, B1336=2015),VLOOKUP(A1336,tabWorldPop,IF(B1336=2000,8,IF(B1336=2010,7,6)),FALSE),"")</f>
        <v/>
      </c>
      <c r="K1336" s="6" t="str">
        <f>IF(J1336="","", VLOOKUP(A1336,tabWorldPop,12,FALSE))</f>
        <v/>
      </c>
      <c r="L1336" s="6" t="str">
        <f>IF(K1336="","",VLOOKUP(A1336,tabWorldPop,13,FALSE))</f>
        <v/>
      </c>
      <c r="M1336" s="6" t="str">
        <f>IF(K1336="","",VLOOKUP(A1336,tabWorldPop,14,FALSE))</f>
        <v/>
      </c>
      <c r="N1336" s="6" t="str">
        <f>IF(K1336="","",VLOOKUP(A1336,tabWorldPop,15,FALSE))</f>
        <v/>
      </c>
    </row>
    <row r="1337">
      <c r="A1337" s="3">
        <f>VLOOKUP(Life_expectancy.csv!A1353,Base!$A$2:$B$235,2,FALSE)</f>
        <v>66</v>
      </c>
      <c r="B1337" s="4">
        <v>2010.0</v>
      </c>
      <c r="C1337" s="4">
        <f>VLOOKUP(VLOOKUP(A1337,tabWorldPop,3,FALSE),Base!$D$2:$E$8,2,FALSE)</f>
        <v>1</v>
      </c>
      <c r="D1337" s="4" t="s">
        <v>13</v>
      </c>
      <c r="E1337" s="4" t="s">
        <v>2796</v>
      </c>
      <c r="F1337" s="4" t="s">
        <v>2797</v>
      </c>
      <c r="G1337" s="4" t="s">
        <v>2798</v>
      </c>
      <c r="H1337" s="4">
        <v>1.6321581E7</v>
      </c>
      <c r="I1337" s="5">
        <v>45791.0</v>
      </c>
      <c r="J1337" s="6">
        <f>IF(OR(B1337=2000, B1337=2010, B1337=2015),VLOOKUP(A1337,tabWorldPop,IF(B1337=2000,8,IF(B1337=2010,7,6)),FALSE),"")</f>
        <v>16627837</v>
      </c>
      <c r="K1337" s="6">
        <f>IF(J1337="","", VLOOKUP(A1337,tabWorldPop,12,FALSE))</f>
        <v>2724900</v>
      </c>
      <c r="L1337" s="7">
        <f>IF(K1337="","",VLOOKUP(A1337,tabWorldPop,13,FALSE))</f>
        <v>-259869</v>
      </c>
      <c r="M1337" s="7">
        <f>IF(K1337="","",VLOOKUP(A1337,tabWorldPop,14,FALSE))</f>
        <v>-655608</v>
      </c>
      <c r="N1337" s="6" t="str">
        <f>IF(K1337="","",VLOOKUP(A1337,tabWorldPop,15,FALSE))</f>
        <v>0.24</v>
      </c>
    </row>
    <row r="1338">
      <c r="A1338" s="3">
        <f>VLOOKUP(Life_expectancy.csv!A1354,Base!$A$2:$B$235,2,FALSE)</f>
        <v>66</v>
      </c>
      <c r="B1338" s="4">
        <v>2009.0</v>
      </c>
      <c r="C1338" s="4">
        <f>VLOOKUP(VLOOKUP(A1338,tabWorldPop,3,FALSE),Base!$D$2:$E$8,2,FALSE)</f>
        <v>1</v>
      </c>
      <c r="D1338" s="4" t="s">
        <v>13</v>
      </c>
      <c r="E1338" s="4" t="s">
        <v>2799</v>
      </c>
      <c r="F1338" s="4" t="s">
        <v>227</v>
      </c>
      <c r="G1338" s="4" t="s">
        <v>2800</v>
      </c>
      <c r="H1338" s="4">
        <v>169271.0</v>
      </c>
      <c r="I1338" s="5">
        <v>45822.0</v>
      </c>
      <c r="J1338" s="6" t="str">
        <f>IF(OR(B1338=2000, B1338=2010, B1338=2015),VLOOKUP(A1338,tabWorldPop,IF(B1338=2000,8,IF(B1338=2010,7,6)),FALSE),"")</f>
        <v/>
      </c>
      <c r="K1338" s="6" t="str">
        <f>IF(J1338="","", VLOOKUP(A1338,tabWorldPop,12,FALSE))</f>
        <v/>
      </c>
      <c r="L1338" s="6" t="str">
        <f>IF(K1338="","",VLOOKUP(A1338,tabWorldPop,13,FALSE))</f>
        <v/>
      </c>
      <c r="M1338" s="6" t="str">
        <f>IF(K1338="","",VLOOKUP(A1338,tabWorldPop,14,FALSE))</f>
        <v/>
      </c>
      <c r="N1338" s="6" t="str">
        <f>IF(K1338="","",VLOOKUP(A1338,tabWorldPop,15,FALSE))</f>
        <v/>
      </c>
    </row>
    <row r="1339">
      <c r="A1339" s="3">
        <f>VLOOKUP(Life_expectancy.csv!A1355,Base!$A$2:$B$235,2,FALSE)</f>
        <v>66</v>
      </c>
      <c r="B1339" s="4">
        <v>2008.0</v>
      </c>
      <c r="C1339" s="4">
        <f>VLOOKUP(VLOOKUP(A1339,tabWorldPop,3,FALSE),Base!$D$2:$E$8,2,FALSE)</f>
        <v>1</v>
      </c>
      <c r="D1339" s="4" t="s">
        <v>13</v>
      </c>
      <c r="E1339" s="4" t="s">
        <v>2801</v>
      </c>
      <c r="F1339" s="4" t="s">
        <v>1372</v>
      </c>
      <c r="G1339" s="4" t="s">
        <v>2802</v>
      </c>
      <c r="H1339" s="4">
        <v>15674.0</v>
      </c>
      <c r="I1339" s="5">
        <v>45822.0</v>
      </c>
      <c r="J1339" s="6" t="str">
        <f>IF(OR(B1339=2000, B1339=2010, B1339=2015),VLOOKUP(A1339,tabWorldPop,IF(B1339=2000,8,IF(B1339=2010,7,6)),FALSE),"")</f>
        <v/>
      </c>
      <c r="K1339" s="6" t="str">
        <f>IF(J1339="","", VLOOKUP(A1339,tabWorldPop,12,FALSE))</f>
        <v/>
      </c>
      <c r="L1339" s="6" t="str">
        <f>IF(K1339="","",VLOOKUP(A1339,tabWorldPop,13,FALSE))</f>
        <v/>
      </c>
      <c r="M1339" s="6" t="str">
        <f>IF(K1339="","",VLOOKUP(A1339,tabWorldPop,14,FALSE))</f>
        <v/>
      </c>
      <c r="N1339" s="6" t="str">
        <f>IF(K1339="","",VLOOKUP(A1339,tabWorldPop,15,FALSE))</f>
        <v/>
      </c>
    </row>
    <row r="1340">
      <c r="A1340" s="3">
        <f>VLOOKUP(Life_expectancy.csv!A1356,Base!$A$2:$B$235,2,FALSE)</f>
        <v>66</v>
      </c>
      <c r="B1340" s="4">
        <v>2007.0</v>
      </c>
      <c r="C1340" s="4">
        <f>VLOOKUP(VLOOKUP(A1340,tabWorldPop,3,FALSE),Base!$D$2:$E$8,2,FALSE)</f>
        <v>1</v>
      </c>
      <c r="D1340" s="4" t="s">
        <v>13</v>
      </c>
      <c r="E1340" s="4" t="s">
        <v>2803</v>
      </c>
      <c r="F1340" s="4" t="s">
        <v>2804</v>
      </c>
      <c r="G1340" s="4" t="s">
        <v>2805</v>
      </c>
      <c r="H1340" s="4">
        <v>1.5484192E7</v>
      </c>
      <c r="I1340" s="5">
        <v>45852.0</v>
      </c>
      <c r="J1340" s="6" t="str">
        <f>IF(OR(B1340=2000, B1340=2010, B1340=2015),VLOOKUP(A1340,tabWorldPop,IF(B1340=2000,8,IF(B1340=2010,7,6)),FALSE),"")</f>
        <v/>
      </c>
      <c r="K1340" s="6" t="str">
        <f>IF(J1340="","", VLOOKUP(A1340,tabWorldPop,12,FALSE))</f>
        <v/>
      </c>
      <c r="L1340" s="6" t="str">
        <f>IF(K1340="","",VLOOKUP(A1340,tabWorldPop,13,FALSE))</f>
        <v/>
      </c>
      <c r="M1340" s="6" t="str">
        <f>IF(K1340="","",VLOOKUP(A1340,tabWorldPop,14,FALSE))</f>
        <v/>
      </c>
      <c r="N1340" s="6" t="str">
        <f>IF(K1340="","",VLOOKUP(A1340,tabWorldPop,15,FALSE))</f>
        <v/>
      </c>
    </row>
    <row r="1341">
      <c r="A1341" s="3">
        <f>VLOOKUP(Life_expectancy.csv!A1357,Base!$A$2:$B$235,2,FALSE)</f>
        <v>66</v>
      </c>
      <c r="B1341" s="4">
        <v>2006.0</v>
      </c>
      <c r="C1341" s="4">
        <f>VLOOKUP(VLOOKUP(A1341,tabWorldPop,3,FALSE),Base!$D$2:$E$8,2,FALSE)</f>
        <v>1</v>
      </c>
      <c r="D1341" s="4" t="s">
        <v>13</v>
      </c>
      <c r="E1341" s="4" t="s">
        <v>2806</v>
      </c>
      <c r="F1341" s="4" t="s">
        <v>135</v>
      </c>
      <c r="G1341" s="4" t="s">
        <v>2807</v>
      </c>
      <c r="H1341" s="4">
        <v>153884.0</v>
      </c>
      <c r="I1341" s="5">
        <v>45730.0</v>
      </c>
      <c r="J1341" s="6" t="str">
        <f>IF(OR(B1341=2000, B1341=2010, B1341=2015),VLOOKUP(A1341,tabWorldPop,IF(B1341=2000,8,IF(B1341=2010,7,6)),FALSE),"")</f>
        <v/>
      </c>
      <c r="K1341" s="6" t="str">
        <f>IF(J1341="","", VLOOKUP(A1341,tabWorldPop,12,FALSE))</f>
        <v/>
      </c>
      <c r="L1341" s="6" t="str">
        <f>IF(K1341="","",VLOOKUP(A1341,tabWorldPop,13,FALSE))</f>
        <v/>
      </c>
      <c r="M1341" s="6" t="str">
        <f>IF(K1341="","",VLOOKUP(A1341,tabWorldPop,14,FALSE))</f>
        <v/>
      </c>
      <c r="N1341" s="6" t="str">
        <f>IF(K1341="","",VLOOKUP(A1341,tabWorldPop,15,FALSE))</f>
        <v/>
      </c>
    </row>
    <row r="1342">
      <c r="A1342" s="3">
        <f>VLOOKUP(Life_expectancy.csv!A1358,Base!$A$2:$B$235,2,FALSE)</f>
        <v>66</v>
      </c>
      <c r="B1342" s="4">
        <v>2005.0</v>
      </c>
      <c r="C1342" s="4">
        <f>VLOOKUP(VLOOKUP(A1342,tabWorldPop,3,FALSE),Base!$D$2:$E$8,2,FALSE)</f>
        <v>1</v>
      </c>
      <c r="D1342" s="4" t="s">
        <v>13</v>
      </c>
      <c r="E1342" s="4" t="s">
        <v>2808</v>
      </c>
      <c r="F1342" s="5">
        <v>45842.0</v>
      </c>
      <c r="G1342" s="4" t="s">
        <v>2809</v>
      </c>
      <c r="H1342" s="4">
        <v>1514729.0</v>
      </c>
      <c r="I1342" s="5">
        <v>45913.0</v>
      </c>
      <c r="J1342" s="6" t="str">
        <f>IF(OR(B1342=2000, B1342=2010, B1342=2015),VLOOKUP(A1342,tabWorldPop,IF(B1342=2000,8,IF(B1342=2010,7,6)),FALSE),"")</f>
        <v/>
      </c>
      <c r="K1342" s="6" t="str">
        <f>IF(J1342="","", VLOOKUP(A1342,tabWorldPop,12,FALSE))</f>
        <v/>
      </c>
      <c r="L1342" s="6" t="str">
        <f>IF(K1342="","",VLOOKUP(A1342,tabWorldPop,13,FALSE))</f>
        <v/>
      </c>
      <c r="M1342" s="6" t="str">
        <f>IF(K1342="","",VLOOKUP(A1342,tabWorldPop,14,FALSE))</f>
        <v/>
      </c>
      <c r="N1342" s="6" t="str">
        <f>IF(K1342="","",VLOOKUP(A1342,tabWorldPop,15,FALSE))</f>
        <v/>
      </c>
    </row>
    <row r="1343">
      <c r="A1343" s="3">
        <f>VLOOKUP(Life_expectancy.csv!A1359,Base!$A$2:$B$235,2,FALSE)</f>
        <v>66</v>
      </c>
      <c r="B1343" s="4">
        <v>2004.0</v>
      </c>
      <c r="C1343" s="4">
        <f>VLOOKUP(VLOOKUP(A1343,tabWorldPop,3,FALSE),Base!$D$2:$E$8,2,FALSE)</f>
        <v>1</v>
      </c>
      <c r="D1343" s="4" t="s">
        <v>13</v>
      </c>
      <c r="E1343" s="4" t="s">
        <v>2810</v>
      </c>
      <c r="F1343" s="4" t="s">
        <v>1192</v>
      </c>
      <c r="G1343" s="4" t="s">
        <v>2811</v>
      </c>
      <c r="H1343" s="4">
        <v>1512985.0</v>
      </c>
      <c r="I1343" s="5">
        <v>45790.0</v>
      </c>
      <c r="J1343" s="6" t="str">
        <f>IF(OR(B1343=2000, B1343=2010, B1343=2015),VLOOKUP(A1343,tabWorldPop,IF(B1343=2000,8,IF(B1343=2010,7,6)),FALSE),"")</f>
        <v/>
      </c>
      <c r="K1343" s="6" t="str">
        <f>IF(J1343="","", VLOOKUP(A1343,tabWorldPop,12,FALSE))</f>
        <v/>
      </c>
      <c r="L1343" s="6" t="str">
        <f>IF(K1343="","",VLOOKUP(A1343,tabWorldPop,13,FALSE))</f>
        <v/>
      </c>
      <c r="M1343" s="6" t="str">
        <f>IF(K1343="","",VLOOKUP(A1343,tabWorldPop,14,FALSE))</f>
        <v/>
      </c>
      <c r="N1343" s="6" t="str">
        <f>IF(K1343="","",VLOOKUP(A1343,tabWorldPop,15,FALSE))</f>
        <v/>
      </c>
    </row>
    <row r="1344">
      <c r="A1344" s="3">
        <f>VLOOKUP(Life_expectancy.csv!A1360,Base!$A$2:$B$235,2,FALSE)</f>
        <v>66</v>
      </c>
      <c r="B1344" s="4">
        <v>2003.0</v>
      </c>
      <c r="C1344" s="4">
        <f>VLOOKUP(VLOOKUP(A1344,tabWorldPop,3,FALSE),Base!$D$2:$E$8,2,FALSE)</f>
        <v>1</v>
      </c>
      <c r="D1344" s="4" t="s">
        <v>13</v>
      </c>
      <c r="E1344" s="4" t="s">
        <v>2812</v>
      </c>
      <c r="F1344" s="5">
        <v>45841.0</v>
      </c>
      <c r="G1344" s="4" t="s">
        <v>2813</v>
      </c>
      <c r="H1344" s="4">
        <v>149918.0</v>
      </c>
      <c r="I1344" s="5">
        <v>45670.0</v>
      </c>
      <c r="J1344" s="6" t="str">
        <f>IF(OR(B1344=2000, B1344=2010, B1344=2015),VLOOKUP(A1344,tabWorldPop,IF(B1344=2000,8,IF(B1344=2010,7,6)),FALSE),"")</f>
        <v/>
      </c>
      <c r="K1344" s="6" t="str">
        <f>IF(J1344="","", VLOOKUP(A1344,tabWorldPop,12,FALSE))</f>
        <v/>
      </c>
      <c r="L1344" s="6" t="str">
        <f>IF(K1344="","",VLOOKUP(A1344,tabWorldPop,13,FALSE))</f>
        <v/>
      </c>
      <c r="M1344" s="6" t="str">
        <f>IF(K1344="","",VLOOKUP(A1344,tabWorldPop,14,FALSE))</f>
        <v/>
      </c>
      <c r="N1344" s="6" t="str">
        <f>IF(K1344="","",VLOOKUP(A1344,tabWorldPop,15,FALSE))</f>
        <v/>
      </c>
    </row>
    <row r="1345">
      <c r="A1345" s="3">
        <f>VLOOKUP(Life_expectancy.csv!A1361,Base!$A$2:$B$235,2,FALSE)</f>
        <v>66</v>
      </c>
      <c r="B1345" s="4">
        <v>2002.0</v>
      </c>
      <c r="C1345" s="4">
        <f>VLOOKUP(VLOOKUP(A1345,tabWorldPop,3,FALSE),Base!$D$2:$E$8,2,FALSE)</f>
        <v>1</v>
      </c>
      <c r="D1345" s="4" t="s">
        <v>13</v>
      </c>
      <c r="E1345" s="4" t="s">
        <v>2814</v>
      </c>
      <c r="F1345" s="4" t="s">
        <v>1550</v>
      </c>
      <c r="G1345" s="4" t="s">
        <v>2815</v>
      </c>
      <c r="H1345" s="4">
        <v>1.4858948E7</v>
      </c>
      <c r="I1345" s="5">
        <v>45850.0</v>
      </c>
      <c r="J1345" s="6" t="str">
        <f>IF(OR(B1345=2000, B1345=2010, B1345=2015),VLOOKUP(A1345,tabWorldPop,IF(B1345=2000,8,IF(B1345=2010,7,6)),FALSE),"")</f>
        <v/>
      </c>
      <c r="K1345" s="6" t="str">
        <f>IF(J1345="","", VLOOKUP(A1345,tabWorldPop,12,FALSE))</f>
        <v/>
      </c>
      <c r="L1345" s="6" t="str">
        <f>IF(K1345="","",VLOOKUP(A1345,tabWorldPop,13,FALSE))</f>
        <v/>
      </c>
      <c r="M1345" s="6" t="str">
        <f>IF(K1345="","",VLOOKUP(A1345,tabWorldPop,14,FALSE))</f>
        <v/>
      </c>
      <c r="N1345" s="6" t="str">
        <f>IF(K1345="","",VLOOKUP(A1345,tabWorldPop,15,FALSE))</f>
        <v/>
      </c>
    </row>
    <row r="1346">
      <c r="A1346" s="3">
        <f>VLOOKUP(Life_expectancy.csv!A1362,Base!$A$2:$B$235,2,FALSE)</f>
        <v>66</v>
      </c>
      <c r="B1346" s="4">
        <v>2001.0</v>
      </c>
      <c r="C1346" s="4">
        <f>VLOOKUP(VLOOKUP(A1346,tabWorldPop,3,FALSE),Base!$D$2:$E$8,2,FALSE)</f>
        <v>1</v>
      </c>
      <c r="D1346" s="4" t="s">
        <v>13</v>
      </c>
      <c r="E1346" s="4" t="s">
        <v>2816</v>
      </c>
      <c r="F1346" s="4" t="s">
        <v>2817</v>
      </c>
      <c r="G1346" s="4" t="s">
        <v>2818</v>
      </c>
      <c r="H1346" s="4">
        <v>1.4858335E7</v>
      </c>
      <c r="I1346" s="5">
        <v>45728.0</v>
      </c>
      <c r="J1346" s="6" t="str">
        <f>IF(OR(B1346=2000, B1346=2010, B1346=2015),VLOOKUP(A1346,tabWorldPop,IF(B1346=2000,8,IF(B1346=2010,7,6)),FALSE),"")</f>
        <v/>
      </c>
      <c r="K1346" s="6" t="str">
        <f>IF(J1346="","", VLOOKUP(A1346,tabWorldPop,12,FALSE))</f>
        <v/>
      </c>
      <c r="L1346" s="6" t="str">
        <f>IF(K1346="","",VLOOKUP(A1346,tabWorldPop,13,FALSE))</f>
        <v/>
      </c>
      <c r="M1346" s="6" t="str">
        <f>IF(K1346="","",VLOOKUP(A1346,tabWorldPop,14,FALSE))</f>
        <v/>
      </c>
      <c r="N1346" s="6" t="str">
        <f>IF(K1346="","",VLOOKUP(A1346,tabWorldPop,15,FALSE))</f>
        <v/>
      </c>
    </row>
    <row r="1347">
      <c r="A1347" s="3">
        <f>VLOOKUP(Life_expectancy.csv!A1363,Base!$A$2:$B$235,2,FALSE)</f>
        <v>66</v>
      </c>
      <c r="B1347" s="4">
        <v>2000.0</v>
      </c>
      <c r="C1347" s="4">
        <f>VLOOKUP(VLOOKUP(A1347,tabWorldPop,3,FALSE),Base!$D$2:$E$8,2,FALSE)</f>
        <v>1</v>
      </c>
      <c r="D1347" s="4" t="s">
        <v>13</v>
      </c>
      <c r="E1347" s="4" t="s">
        <v>2819</v>
      </c>
      <c r="F1347" s="4" t="s">
        <v>1189</v>
      </c>
      <c r="G1347" s="4" t="s">
        <v>2820</v>
      </c>
      <c r="H1347" s="4">
        <v>1.4883626E7</v>
      </c>
      <c r="I1347" s="5">
        <v>45669.0</v>
      </c>
      <c r="J1347" s="6">
        <f>IF(OR(B1347=2000, B1347=2010, B1347=2015),VLOOKUP(A1347,tabWorldPop,IF(B1347=2000,8,IF(B1347=2010,7,6)),FALSE),"")</f>
        <v>15236253</v>
      </c>
      <c r="K1347" s="6">
        <f>IF(J1347="","", VLOOKUP(A1347,tabWorldPop,12,FALSE))</f>
        <v>2724900</v>
      </c>
      <c r="L1347" s="7">
        <f>IF(K1347="","",VLOOKUP(A1347,tabWorldPop,13,FALSE))</f>
        <v>-259869</v>
      </c>
      <c r="M1347" s="7">
        <f>IF(K1347="","",VLOOKUP(A1347,tabWorldPop,14,FALSE))</f>
        <v>-655608</v>
      </c>
      <c r="N1347" s="6" t="str">
        <f>IF(K1347="","",VLOOKUP(A1347,tabWorldPop,15,FALSE))</f>
        <v>0.24</v>
      </c>
    </row>
    <row r="1348">
      <c r="A1348" s="3">
        <f>VLOOKUP(Life_expectancy.csv!A1364,Base!$A$2:$B$235,2,FALSE)</f>
        <v>27</v>
      </c>
      <c r="B1348" s="4">
        <v>2015.0</v>
      </c>
      <c r="C1348" s="4">
        <f>VLOOKUP(VLOOKUP(A1348,tabWorldPop,3,FALSE),Base!$D$2:$E$8,2,FALSE)</f>
        <v>3</v>
      </c>
      <c r="D1348" s="4" t="s">
        <v>13</v>
      </c>
      <c r="E1348" s="4">
        <v>0.0</v>
      </c>
      <c r="F1348" s="10"/>
      <c r="G1348" s="4" t="s">
        <v>2821</v>
      </c>
      <c r="H1348" s="4">
        <v>4.7236259E7</v>
      </c>
      <c r="I1348" s="5">
        <v>45668.0</v>
      </c>
      <c r="J1348" s="6">
        <f>IF(OR(B1348=2000, B1348=2010, B1348=2015),VLOOKUP(A1348,tabWorldPop,IF(B1348=2000,8,IF(B1348=2010,7,6)),FALSE),"")</f>
        <v>46851488</v>
      </c>
      <c r="K1348" s="6">
        <f>IF(J1348="","", VLOOKUP(A1348,tabWorldPop,12,FALSE))</f>
        <v>580367</v>
      </c>
      <c r="L1348" s="6" t="str">
        <f>IF(K1348="","",VLOOKUP(A1348,tabWorldPop,13,FALSE))</f>
        <v>93.0919</v>
      </c>
      <c r="M1348" s="7">
        <f>IF(K1348="","",VLOOKUP(A1348,tabWorldPop,14,FALSE))</f>
        <v>-623466</v>
      </c>
      <c r="N1348" s="6" t="str">
        <f>IF(K1348="","",VLOOKUP(A1348,tabWorldPop,15,FALSE))</f>
        <v>0.68</v>
      </c>
    </row>
    <row r="1349">
      <c r="A1349" s="3">
        <f>VLOOKUP(Life_expectancy.csv!A1365,Base!$A$2:$B$235,2,FALSE)</f>
        <v>27</v>
      </c>
      <c r="B1349" s="4">
        <v>2014.0</v>
      </c>
      <c r="C1349" s="4">
        <f>VLOOKUP(VLOOKUP(A1349,tabWorldPop,3,FALSE),Base!$D$2:$E$8,2,FALSE)</f>
        <v>3</v>
      </c>
      <c r="D1349" s="4" t="s">
        <v>13</v>
      </c>
      <c r="E1349" s="4" t="s">
        <v>2822</v>
      </c>
      <c r="F1349" s="4" t="s">
        <v>1006</v>
      </c>
      <c r="G1349" s="4" t="s">
        <v>2823</v>
      </c>
      <c r="H1349" s="4">
        <v>462425.0</v>
      </c>
      <c r="I1349" s="5">
        <v>45668.0</v>
      </c>
      <c r="J1349" s="6" t="str">
        <f>IF(OR(B1349=2000, B1349=2010, B1349=2015),VLOOKUP(A1349,tabWorldPop,IF(B1349=2000,8,IF(B1349=2010,7,6)),FALSE),"")</f>
        <v/>
      </c>
      <c r="K1349" s="6" t="str">
        <f>IF(J1349="","", VLOOKUP(A1349,tabWorldPop,12,FALSE))</f>
        <v/>
      </c>
      <c r="L1349" s="6" t="str">
        <f>IF(K1349="","",VLOOKUP(A1349,tabWorldPop,13,FALSE))</f>
        <v/>
      </c>
      <c r="M1349" s="6" t="str">
        <f>IF(K1349="","",VLOOKUP(A1349,tabWorldPop,14,FALSE))</f>
        <v/>
      </c>
      <c r="N1349" s="6" t="str">
        <f>IF(K1349="","",VLOOKUP(A1349,tabWorldPop,15,FALSE))</f>
        <v/>
      </c>
    </row>
    <row r="1350">
      <c r="A1350" s="3">
        <f>VLOOKUP(Life_expectancy.csv!A1366,Base!$A$2:$B$235,2,FALSE)</f>
        <v>27</v>
      </c>
      <c r="B1350" s="4">
        <v>2013.0</v>
      </c>
      <c r="C1350" s="4">
        <f>VLOOKUP(VLOOKUP(A1350,tabWorldPop,3,FALSE),Base!$D$2:$E$8,2,FALSE)</f>
        <v>3</v>
      </c>
      <c r="D1350" s="4" t="s">
        <v>13</v>
      </c>
      <c r="E1350" s="4" t="s">
        <v>2824</v>
      </c>
      <c r="F1350" s="4" t="s">
        <v>2825</v>
      </c>
      <c r="G1350" s="4" t="s">
        <v>2826</v>
      </c>
      <c r="H1350" s="4">
        <v>4.4826849E7</v>
      </c>
      <c r="I1350" s="5">
        <v>45668.0</v>
      </c>
      <c r="J1350" s="6" t="str">
        <f>IF(OR(B1350=2000, B1350=2010, B1350=2015),VLOOKUP(A1350,tabWorldPop,IF(B1350=2000,8,IF(B1350=2010,7,6)),FALSE),"")</f>
        <v/>
      </c>
      <c r="K1350" s="6" t="str">
        <f>IF(J1350="","", VLOOKUP(A1350,tabWorldPop,12,FALSE))</f>
        <v/>
      </c>
      <c r="L1350" s="6" t="str">
        <f>IF(K1350="","",VLOOKUP(A1350,tabWorldPop,13,FALSE))</f>
        <v/>
      </c>
      <c r="M1350" s="6" t="str">
        <f>IF(K1350="","",VLOOKUP(A1350,tabWorldPop,14,FALSE))</f>
        <v/>
      </c>
      <c r="N1350" s="6" t="str">
        <f>IF(K1350="","",VLOOKUP(A1350,tabWorldPop,15,FALSE))</f>
        <v/>
      </c>
    </row>
    <row r="1351">
      <c r="A1351" s="3">
        <f>VLOOKUP(Life_expectancy.csv!A1367,Base!$A$2:$B$235,2,FALSE)</f>
        <v>27</v>
      </c>
      <c r="B1351" s="4">
        <v>2012.0</v>
      </c>
      <c r="C1351" s="4">
        <f>VLOOKUP(VLOOKUP(A1351,tabWorldPop,3,FALSE),Base!$D$2:$E$8,2,FALSE)</f>
        <v>3</v>
      </c>
      <c r="D1351" s="4" t="s">
        <v>13</v>
      </c>
      <c r="E1351" s="4" t="s">
        <v>2827</v>
      </c>
      <c r="F1351" s="4" t="s">
        <v>765</v>
      </c>
      <c r="G1351" s="4" t="s">
        <v>2828</v>
      </c>
      <c r="H1351" s="4">
        <v>4.3646629E7</v>
      </c>
      <c r="I1351" s="5">
        <v>45668.0</v>
      </c>
      <c r="J1351" s="6" t="str">
        <f>IF(OR(B1351=2000, B1351=2010, B1351=2015),VLOOKUP(A1351,tabWorldPop,IF(B1351=2000,8,IF(B1351=2010,7,6)),FALSE),"")</f>
        <v/>
      </c>
      <c r="K1351" s="6" t="str">
        <f>IF(J1351="","", VLOOKUP(A1351,tabWorldPop,12,FALSE))</f>
        <v/>
      </c>
      <c r="L1351" s="6" t="str">
        <f>IF(K1351="","",VLOOKUP(A1351,tabWorldPop,13,FALSE))</f>
        <v/>
      </c>
      <c r="M1351" s="6" t="str">
        <f>IF(K1351="","",VLOOKUP(A1351,tabWorldPop,14,FALSE))</f>
        <v/>
      </c>
      <c r="N1351" s="6" t="str">
        <f>IF(K1351="","",VLOOKUP(A1351,tabWorldPop,15,FALSE))</f>
        <v/>
      </c>
    </row>
    <row r="1352">
      <c r="A1352" s="3">
        <f>VLOOKUP(Life_expectancy.csv!A1368,Base!$A$2:$B$235,2,FALSE)</f>
        <v>27</v>
      </c>
      <c r="B1352" s="4">
        <v>2011.0</v>
      </c>
      <c r="C1352" s="4">
        <f>VLOOKUP(VLOOKUP(A1352,tabWorldPop,3,FALSE),Base!$D$2:$E$8,2,FALSE)</f>
        <v>3</v>
      </c>
      <c r="D1352" s="4" t="s">
        <v>13</v>
      </c>
      <c r="E1352" s="4" t="s">
        <v>2829</v>
      </c>
      <c r="F1352" s="4" t="s">
        <v>2830</v>
      </c>
      <c r="G1352" s="4" t="s">
        <v>2831</v>
      </c>
      <c r="H1352" s="4">
        <v>4.2486839E7</v>
      </c>
      <c r="I1352" s="5">
        <v>45668.0</v>
      </c>
      <c r="J1352" s="6" t="str">
        <f>IF(OR(B1352=2000, B1352=2010, B1352=2015),VLOOKUP(A1352,tabWorldPop,IF(B1352=2000,8,IF(B1352=2010,7,6)),FALSE),"")</f>
        <v/>
      </c>
      <c r="K1352" s="6" t="str">
        <f>IF(J1352="","", VLOOKUP(A1352,tabWorldPop,12,FALSE))</f>
        <v/>
      </c>
      <c r="L1352" s="6" t="str">
        <f>IF(K1352="","",VLOOKUP(A1352,tabWorldPop,13,FALSE))</f>
        <v/>
      </c>
      <c r="M1352" s="6" t="str">
        <f>IF(K1352="","",VLOOKUP(A1352,tabWorldPop,14,FALSE))</f>
        <v/>
      </c>
      <c r="N1352" s="6" t="str">
        <f>IF(K1352="","",VLOOKUP(A1352,tabWorldPop,15,FALSE))</f>
        <v/>
      </c>
    </row>
    <row r="1353">
      <c r="A1353" s="3">
        <f>VLOOKUP(Life_expectancy.csv!A1369,Base!$A$2:$B$235,2,FALSE)</f>
        <v>27</v>
      </c>
      <c r="B1353" s="4">
        <v>2010.0</v>
      </c>
      <c r="C1353" s="4">
        <f>VLOOKUP(VLOOKUP(A1353,tabWorldPop,3,FALSE),Base!$D$2:$E$8,2,FALSE)</f>
        <v>3</v>
      </c>
      <c r="D1353" s="4" t="s">
        <v>13</v>
      </c>
      <c r="E1353" s="4" t="s">
        <v>2832</v>
      </c>
      <c r="F1353" s="4" t="s">
        <v>2833</v>
      </c>
      <c r="G1353" s="4" t="s">
        <v>2834</v>
      </c>
      <c r="H1353" s="4">
        <v>4135152.0</v>
      </c>
      <c r="I1353" s="5">
        <v>45668.0</v>
      </c>
      <c r="J1353" s="6">
        <f>IF(OR(B1353=2000, B1353=2010, B1353=2015),VLOOKUP(A1353,tabWorldPop,IF(B1353=2000,8,IF(B1353=2010,7,6)),FALSE),"")</f>
        <v>41517895</v>
      </c>
      <c r="K1353" s="6">
        <f>IF(J1353="","", VLOOKUP(A1353,tabWorldPop,12,FALSE))</f>
        <v>580367</v>
      </c>
      <c r="L1353" s="6" t="str">
        <f>IF(K1353="","",VLOOKUP(A1353,tabWorldPop,13,FALSE))</f>
        <v>93.0919</v>
      </c>
      <c r="M1353" s="7">
        <f>IF(K1353="","",VLOOKUP(A1353,tabWorldPop,14,FALSE))</f>
        <v>-623466</v>
      </c>
      <c r="N1353" s="6" t="str">
        <f>IF(K1353="","",VLOOKUP(A1353,tabWorldPop,15,FALSE))</f>
        <v>0.68</v>
      </c>
    </row>
    <row r="1354">
      <c r="A1354" s="3">
        <f>VLOOKUP(Life_expectancy.csv!A1370,Base!$A$2:$B$235,2,FALSE)</f>
        <v>27</v>
      </c>
      <c r="B1354" s="4">
        <v>2009.0</v>
      </c>
      <c r="C1354" s="4">
        <f>VLOOKUP(VLOOKUP(A1354,tabWorldPop,3,FALSE),Base!$D$2:$E$8,2,FALSE)</f>
        <v>3</v>
      </c>
      <c r="D1354" s="4" t="s">
        <v>13</v>
      </c>
      <c r="E1354" s="4" t="s">
        <v>2835</v>
      </c>
      <c r="F1354" s="4" t="s">
        <v>2836</v>
      </c>
      <c r="G1354" s="4" t="s">
        <v>2837</v>
      </c>
      <c r="H1354" s="4">
        <v>423724.0</v>
      </c>
      <c r="I1354" s="5">
        <v>45848.0</v>
      </c>
      <c r="J1354" s="6" t="str">
        <f>IF(OR(B1354=2000, B1354=2010, B1354=2015),VLOOKUP(A1354,tabWorldPop,IF(B1354=2000,8,IF(B1354=2010,7,6)),FALSE),"")</f>
        <v/>
      </c>
      <c r="K1354" s="6" t="str">
        <f>IF(J1354="","", VLOOKUP(A1354,tabWorldPop,12,FALSE))</f>
        <v/>
      </c>
      <c r="L1354" s="6" t="str">
        <f>IF(K1354="","",VLOOKUP(A1354,tabWorldPop,13,FALSE))</f>
        <v/>
      </c>
      <c r="M1354" s="6" t="str">
        <f>IF(K1354="","",VLOOKUP(A1354,tabWorldPop,14,FALSE))</f>
        <v/>
      </c>
      <c r="N1354" s="6" t="str">
        <f>IF(K1354="","",VLOOKUP(A1354,tabWorldPop,15,FALSE))</f>
        <v/>
      </c>
    </row>
    <row r="1355">
      <c r="A1355" s="3">
        <f>VLOOKUP(Life_expectancy.csv!A1371,Base!$A$2:$B$235,2,FALSE)</f>
        <v>27</v>
      </c>
      <c r="B1355" s="4">
        <v>2008.0</v>
      </c>
      <c r="C1355" s="4">
        <f>VLOOKUP(VLOOKUP(A1355,tabWorldPop,3,FALSE),Base!$D$2:$E$8,2,FALSE)</f>
        <v>3</v>
      </c>
      <c r="D1355" s="4" t="s">
        <v>13</v>
      </c>
      <c r="E1355" s="4" t="s">
        <v>2838</v>
      </c>
      <c r="F1355" s="5">
        <v>45903.0</v>
      </c>
      <c r="G1355" s="4" t="s">
        <v>2839</v>
      </c>
      <c r="H1355" s="4">
        <v>3.9148416E7</v>
      </c>
      <c r="I1355" s="5">
        <v>45757.0</v>
      </c>
      <c r="J1355" s="6" t="str">
        <f>IF(OR(B1355=2000, B1355=2010, B1355=2015),VLOOKUP(A1355,tabWorldPop,IF(B1355=2000,8,IF(B1355=2010,7,6)),FALSE),"")</f>
        <v/>
      </c>
      <c r="K1355" s="6" t="str">
        <f>IF(J1355="","", VLOOKUP(A1355,tabWorldPop,12,FALSE))</f>
        <v/>
      </c>
      <c r="L1355" s="6" t="str">
        <f>IF(K1355="","",VLOOKUP(A1355,tabWorldPop,13,FALSE))</f>
        <v/>
      </c>
      <c r="M1355" s="6" t="str">
        <f>IF(K1355="","",VLOOKUP(A1355,tabWorldPop,14,FALSE))</f>
        <v/>
      </c>
      <c r="N1355" s="6" t="str">
        <f>IF(K1355="","",VLOOKUP(A1355,tabWorldPop,15,FALSE))</f>
        <v/>
      </c>
    </row>
    <row r="1356">
      <c r="A1356" s="3">
        <f>VLOOKUP(Life_expectancy.csv!A1372,Base!$A$2:$B$235,2,FALSE)</f>
        <v>27</v>
      </c>
      <c r="B1356" s="4">
        <v>2007.0</v>
      </c>
      <c r="C1356" s="4">
        <f>VLOOKUP(VLOOKUP(A1356,tabWorldPop,3,FALSE),Base!$D$2:$E$8,2,FALSE)</f>
        <v>3</v>
      </c>
      <c r="D1356" s="4" t="s">
        <v>13</v>
      </c>
      <c r="E1356" s="4" t="s">
        <v>2840</v>
      </c>
      <c r="F1356" s="5">
        <v>45873.0</v>
      </c>
      <c r="G1356" s="4" t="s">
        <v>2841</v>
      </c>
      <c r="H1356" s="4">
        <v>388599.0</v>
      </c>
      <c r="I1356" s="5">
        <v>45667.0</v>
      </c>
      <c r="J1356" s="6" t="str">
        <f>IF(OR(B1356=2000, B1356=2010, B1356=2015),VLOOKUP(A1356,tabWorldPop,IF(B1356=2000,8,IF(B1356=2010,7,6)),FALSE),"")</f>
        <v/>
      </c>
      <c r="K1356" s="6" t="str">
        <f>IF(J1356="","", VLOOKUP(A1356,tabWorldPop,12,FALSE))</f>
        <v/>
      </c>
      <c r="L1356" s="6" t="str">
        <f>IF(K1356="","",VLOOKUP(A1356,tabWorldPop,13,FALSE))</f>
        <v/>
      </c>
      <c r="M1356" s="6" t="str">
        <f>IF(K1356="","",VLOOKUP(A1356,tabWorldPop,14,FALSE))</f>
        <v/>
      </c>
      <c r="N1356" s="6" t="str">
        <f>IF(K1356="","",VLOOKUP(A1356,tabWorldPop,15,FALSE))</f>
        <v/>
      </c>
    </row>
    <row r="1357">
      <c r="A1357" s="3">
        <f>VLOOKUP(Life_expectancy.csv!A1373,Base!$A$2:$B$235,2,FALSE)</f>
        <v>27</v>
      </c>
      <c r="B1357" s="4">
        <v>2006.0</v>
      </c>
      <c r="C1357" s="4">
        <f>VLOOKUP(VLOOKUP(A1357,tabWorldPop,3,FALSE),Base!$D$2:$E$8,2,FALSE)</f>
        <v>3</v>
      </c>
      <c r="D1357" s="4" t="s">
        <v>13</v>
      </c>
      <c r="E1357" s="4" t="s">
        <v>2842</v>
      </c>
      <c r="F1357" s="4" t="s">
        <v>1026</v>
      </c>
      <c r="G1357" s="4" t="s">
        <v>2843</v>
      </c>
      <c r="H1357" s="4">
        <v>37525.0</v>
      </c>
      <c r="I1357" s="5">
        <v>45847.0</v>
      </c>
      <c r="J1357" s="6" t="str">
        <f>IF(OR(B1357=2000, B1357=2010, B1357=2015),VLOOKUP(A1357,tabWorldPop,IF(B1357=2000,8,IF(B1357=2010,7,6)),FALSE),"")</f>
        <v/>
      </c>
      <c r="K1357" s="6" t="str">
        <f>IF(J1357="","", VLOOKUP(A1357,tabWorldPop,12,FALSE))</f>
        <v/>
      </c>
      <c r="L1357" s="6" t="str">
        <f>IF(K1357="","",VLOOKUP(A1357,tabWorldPop,13,FALSE))</f>
        <v/>
      </c>
      <c r="M1357" s="6" t="str">
        <f>IF(K1357="","",VLOOKUP(A1357,tabWorldPop,14,FALSE))</f>
        <v/>
      </c>
      <c r="N1357" s="6" t="str">
        <f>IF(K1357="","",VLOOKUP(A1357,tabWorldPop,15,FALSE))</f>
        <v/>
      </c>
    </row>
    <row r="1358">
      <c r="A1358" s="3">
        <f>VLOOKUP(Life_expectancy.csv!A1374,Base!$A$2:$B$235,2,FALSE)</f>
        <v>27</v>
      </c>
      <c r="B1358" s="4">
        <v>2005.0</v>
      </c>
      <c r="C1358" s="4">
        <f>VLOOKUP(VLOOKUP(A1358,tabWorldPop,3,FALSE),Base!$D$2:$E$8,2,FALSE)</f>
        <v>3</v>
      </c>
      <c r="D1358" s="4" t="s">
        <v>13</v>
      </c>
      <c r="E1358" s="4" t="s">
        <v>2844</v>
      </c>
      <c r="F1358" s="4" t="s">
        <v>1875</v>
      </c>
      <c r="G1358" s="4" t="s">
        <v>2845</v>
      </c>
      <c r="H1358" s="4">
        <v>3648288.0</v>
      </c>
      <c r="I1358" s="5">
        <v>45817.0</v>
      </c>
      <c r="J1358" s="6" t="str">
        <f>IF(OR(B1358=2000, B1358=2010, B1358=2015),VLOOKUP(A1358,tabWorldPop,IF(B1358=2000,8,IF(B1358=2010,7,6)),FALSE),"")</f>
        <v/>
      </c>
      <c r="K1358" s="6" t="str">
        <f>IF(J1358="","", VLOOKUP(A1358,tabWorldPop,12,FALSE))</f>
        <v/>
      </c>
      <c r="L1358" s="6" t="str">
        <f>IF(K1358="","",VLOOKUP(A1358,tabWorldPop,13,FALSE))</f>
        <v/>
      </c>
      <c r="M1358" s="6" t="str">
        <f>IF(K1358="","",VLOOKUP(A1358,tabWorldPop,14,FALSE))</f>
        <v/>
      </c>
      <c r="N1358" s="6" t="str">
        <f>IF(K1358="","",VLOOKUP(A1358,tabWorldPop,15,FALSE))</f>
        <v/>
      </c>
    </row>
    <row r="1359">
      <c r="A1359" s="3">
        <f>VLOOKUP(Life_expectancy.csv!A1375,Base!$A$2:$B$235,2,FALSE)</f>
        <v>27</v>
      </c>
      <c r="B1359" s="4">
        <v>2004.0</v>
      </c>
      <c r="C1359" s="4">
        <f>VLOOKUP(VLOOKUP(A1359,tabWorldPop,3,FALSE),Base!$D$2:$E$8,2,FALSE)</f>
        <v>3</v>
      </c>
      <c r="D1359" s="4" t="s">
        <v>13</v>
      </c>
      <c r="E1359" s="4" t="s">
        <v>2846</v>
      </c>
      <c r="F1359" s="4" t="s">
        <v>1015</v>
      </c>
      <c r="G1359" s="4" t="s">
        <v>2847</v>
      </c>
      <c r="H1359" s="4">
        <v>3574931.0</v>
      </c>
      <c r="I1359" s="5">
        <v>45908.0</v>
      </c>
      <c r="J1359" s="6" t="str">
        <f>IF(OR(B1359=2000, B1359=2010, B1359=2015),VLOOKUP(A1359,tabWorldPop,IF(B1359=2000,8,IF(B1359=2010,7,6)),FALSE),"")</f>
        <v/>
      </c>
      <c r="K1359" s="6" t="str">
        <f>IF(J1359="","", VLOOKUP(A1359,tabWorldPop,12,FALSE))</f>
        <v/>
      </c>
      <c r="L1359" s="6" t="str">
        <f>IF(K1359="","",VLOOKUP(A1359,tabWorldPop,13,FALSE))</f>
        <v/>
      </c>
      <c r="M1359" s="6" t="str">
        <f>IF(K1359="","",VLOOKUP(A1359,tabWorldPop,14,FALSE))</f>
        <v/>
      </c>
      <c r="N1359" s="6" t="str">
        <f>IF(K1359="","",VLOOKUP(A1359,tabWorldPop,15,FALSE))</f>
        <v/>
      </c>
    </row>
    <row r="1360">
      <c r="A1360" s="3">
        <f>VLOOKUP(Life_expectancy.csv!A1376,Base!$A$2:$B$235,2,FALSE)</f>
        <v>27</v>
      </c>
      <c r="B1360" s="4">
        <v>2003.0</v>
      </c>
      <c r="C1360" s="4">
        <f>VLOOKUP(VLOOKUP(A1360,tabWorldPop,3,FALSE),Base!$D$2:$E$8,2,FALSE)</f>
        <v>3</v>
      </c>
      <c r="D1360" s="4" t="s">
        <v>13</v>
      </c>
      <c r="E1360" s="4" t="s">
        <v>2848</v>
      </c>
      <c r="F1360" s="4" t="s">
        <v>672</v>
      </c>
      <c r="G1360" s="4" t="s">
        <v>2849</v>
      </c>
      <c r="H1360" s="4">
        <v>3413852.0</v>
      </c>
      <c r="I1360" s="5">
        <v>45696.0</v>
      </c>
      <c r="J1360" s="6" t="str">
        <f>IF(OR(B1360=2000, B1360=2010, B1360=2015),VLOOKUP(A1360,tabWorldPop,IF(B1360=2000,8,IF(B1360=2010,7,6)),FALSE),"")</f>
        <v/>
      </c>
      <c r="K1360" s="6" t="str">
        <f>IF(J1360="","", VLOOKUP(A1360,tabWorldPop,12,FALSE))</f>
        <v/>
      </c>
      <c r="L1360" s="6" t="str">
        <f>IF(K1360="","",VLOOKUP(A1360,tabWorldPop,13,FALSE))</f>
        <v/>
      </c>
      <c r="M1360" s="6" t="str">
        <f>IF(K1360="","",VLOOKUP(A1360,tabWorldPop,14,FALSE))</f>
        <v/>
      </c>
      <c r="N1360" s="6" t="str">
        <f>IF(K1360="","",VLOOKUP(A1360,tabWorldPop,15,FALSE))</f>
        <v/>
      </c>
    </row>
    <row r="1361">
      <c r="A1361" s="3">
        <f>VLOOKUP(Life_expectancy.csv!A1377,Base!$A$2:$B$235,2,FALSE)</f>
        <v>27</v>
      </c>
      <c r="B1361" s="4">
        <v>2002.0</v>
      </c>
      <c r="C1361" s="4">
        <f>VLOOKUP(VLOOKUP(A1361,tabWorldPop,3,FALSE),Base!$D$2:$E$8,2,FALSE)</f>
        <v>3</v>
      </c>
      <c r="D1361" s="4" t="s">
        <v>13</v>
      </c>
      <c r="E1361" s="4" t="s">
        <v>2850</v>
      </c>
      <c r="F1361" s="4" t="s">
        <v>166</v>
      </c>
      <c r="G1361" s="4" t="s">
        <v>2851</v>
      </c>
      <c r="H1361" s="4">
        <v>332149.0</v>
      </c>
      <c r="I1361" s="5">
        <v>45785.0</v>
      </c>
      <c r="J1361" s="6" t="str">
        <f>IF(OR(B1361=2000, B1361=2010, B1361=2015),VLOOKUP(A1361,tabWorldPop,IF(B1361=2000,8,IF(B1361=2010,7,6)),FALSE),"")</f>
        <v/>
      </c>
      <c r="K1361" s="6" t="str">
        <f>IF(J1361="","", VLOOKUP(A1361,tabWorldPop,12,FALSE))</f>
        <v/>
      </c>
      <c r="L1361" s="6" t="str">
        <f>IF(K1361="","",VLOOKUP(A1361,tabWorldPop,13,FALSE))</f>
        <v/>
      </c>
      <c r="M1361" s="6" t="str">
        <f>IF(K1361="","",VLOOKUP(A1361,tabWorldPop,14,FALSE))</f>
        <v/>
      </c>
      <c r="N1361" s="6" t="str">
        <f>IF(K1361="","",VLOOKUP(A1361,tabWorldPop,15,FALSE))</f>
        <v/>
      </c>
    </row>
    <row r="1362">
      <c r="A1362" s="3">
        <f>VLOOKUP(Life_expectancy.csv!A1378,Base!$A$2:$B$235,2,FALSE)</f>
        <v>27</v>
      </c>
      <c r="B1362" s="4">
        <v>2001.0</v>
      </c>
      <c r="C1362" s="4">
        <f>VLOOKUP(VLOOKUP(A1362,tabWorldPop,3,FALSE),Base!$D$2:$E$8,2,FALSE)</f>
        <v>3</v>
      </c>
      <c r="D1362" s="4" t="s">
        <v>13</v>
      </c>
      <c r="E1362" s="4" t="s">
        <v>2852</v>
      </c>
      <c r="F1362" s="4" t="s">
        <v>1700</v>
      </c>
      <c r="G1362" s="4" t="s">
        <v>2853</v>
      </c>
      <c r="H1362" s="4">
        <v>3.2321482E7</v>
      </c>
      <c r="I1362" s="5">
        <v>45755.0</v>
      </c>
      <c r="J1362" s="6" t="str">
        <f>IF(OR(B1362=2000, B1362=2010, B1362=2015),VLOOKUP(A1362,tabWorldPop,IF(B1362=2000,8,IF(B1362=2010,7,6)),FALSE),"")</f>
        <v/>
      </c>
      <c r="K1362" s="6" t="str">
        <f>IF(J1362="","", VLOOKUP(A1362,tabWorldPop,12,FALSE))</f>
        <v/>
      </c>
      <c r="L1362" s="6" t="str">
        <f>IF(K1362="","",VLOOKUP(A1362,tabWorldPop,13,FALSE))</f>
        <v/>
      </c>
      <c r="M1362" s="6" t="str">
        <f>IF(K1362="","",VLOOKUP(A1362,tabWorldPop,14,FALSE))</f>
        <v/>
      </c>
      <c r="N1362" s="6" t="str">
        <f>IF(K1362="","",VLOOKUP(A1362,tabWorldPop,15,FALSE))</f>
        <v/>
      </c>
    </row>
    <row r="1363">
      <c r="A1363" s="3">
        <f>VLOOKUP(Life_expectancy.csv!A1379,Base!$A$2:$B$235,2,FALSE)</f>
        <v>27</v>
      </c>
      <c r="B1363" s="4">
        <v>2000.0</v>
      </c>
      <c r="C1363" s="4">
        <f>VLOOKUP(VLOOKUP(A1363,tabWorldPop,3,FALSE),Base!$D$2:$E$8,2,FALSE)</f>
        <v>3</v>
      </c>
      <c r="D1363" s="4" t="s">
        <v>13</v>
      </c>
      <c r="E1363" s="4" t="s">
        <v>2854</v>
      </c>
      <c r="F1363" s="4" t="s">
        <v>2855</v>
      </c>
      <c r="G1363" s="4" t="s">
        <v>2856</v>
      </c>
      <c r="H1363" s="4">
        <v>3145483.0</v>
      </c>
      <c r="I1363" s="5">
        <v>45755.0</v>
      </c>
      <c r="J1363" s="6">
        <f>IF(OR(B1363=2000, B1363=2010, B1363=2015),VLOOKUP(A1363,tabWorldPop,IF(B1363=2000,8,IF(B1363=2010,7,6)),FALSE),"")</f>
        <v>30851606</v>
      </c>
      <c r="K1363" s="6">
        <f>IF(J1363="","", VLOOKUP(A1363,tabWorldPop,12,FALSE))</f>
        <v>580367</v>
      </c>
      <c r="L1363" s="6" t="str">
        <f>IF(K1363="","",VLOOKUP(A1363,tabWorldPop,13,FALSE))</f>
        <v>93.0919</v>
      </c>
      <c r="M1363" s="7">
        <f>IF(K1363="","",VLOOKUP(A1363,tabWorldPop,14,FALSE))</f>
        <v>-623466</v>
      </c>
      <c r="N1363" s="6" t="str">
        <f>IF(K1363="","",VLOOKUP(A1363,tabWorldPop,15,FALSE))</f>
        <v>0.68</v>
      </c>
    </row>
    <row r="1364">
      <c r="A1364" s="3">
        <f>VLOOKUP(Life_expectancy.csv!A1380,Base!$A$2:$B$235,2,FALSE)</f>
        <v>192</v>
      </c>
      <c r="B1364" s="4">
        <v>2015.0</v>
      </c>
      <c r="C1364" s="4">
        <f>VLOOKUP(VLOOKUP(A1364,tabWorldPop,3,FALSE),Base!$D$2:$E$8,2,FALSE)</f>
        <v>4</v>
      </c>
      <c r="D1364" s="4" t="s">
        <v>13</v>
      </c>
      <c r="E1364" s="4">
        <v>0.0</v>
      </c>
      <c r="F1364" s="10"/>
      <c r="G1364" s="4" t="s">
        <v>2857</v>
      </c>
      <c r="H1364" s="4">
        <v>11247.0</v>
      </c>
      <c r="I1364" s="5">
        <v>45911.0</v>
      </c>
      <c r="J1364" s="6">
        <f>IF(OR(B1364=2000, B1364=2010, B1364=2015),VLOOKUP(A1364,tabWorldPop,IF(B1364=2000,8,IF(B1364=2010,7,6)),FALSE),"")</f>
        <v>116707</v>
      </c>
      <c r="K1364" s="6">
        <f>IF(J1364="","", VLOOKUP(A1364,tabWorldPop,12,FALSE))</f>
        <v>811</v>
      </c>
      <c r="L1364" s="6" t="str">
        <f>IF(K1364="","",VLOOKUP(A1364,tabWorldPop,13,FALSE))</f>
        <v>161.815</v>
      </c>
      <c r="M1364" s="7">
        <f>IF(K1364="","",VLOOKUP(A1364,tabWorldPop,14,FALSE))</f>
        <v>-627119</v>
      </c>
      <c r="N1364" s="6">
        <f>IF(K1364="","",VLOOKUP(A1364,tabWorldPop,15,FALSE))</f>
        <v>0</v>
      </c>
    </row>
    <row r="1365">
      <c r="A1365" s="3">
        <f>VLOOKUP(Life_expectancy.csv!A1381,Base!$A$2:$B$235,2,FALSE)</f>
        <v>192</v>
      </c>
      <c r="B1365" s="4">
        <v>2014.0</v>
      </c>
      <c r="C1365" s="4">
        <f>VLOOKUP(VLOOKUP(A1365,tabWorldPop,3,FALSE),Base!$D$2:$E$8,2,FALSE)</f>
        <v>4</v>
      </c>
      <c r="D1365" s="4" t="s">
        <v>13</v>
      </c>
      <c r="E1365" s="4" t="s">
        <v>2858</v>
      </c>
      <c r="F1365" s="4" t="s">
        <v>2859</v>
      </c>
      <c r="G1365" s="4" t="s">
        <v>2860</v>
      </c>
      <c r="H1365" s="4">
        <v>11458.0</v>
      </c>
      <c r="I1365" s="5">
        <v>45911.0</v>
      </c>
      <c r="J1365" s="6" t="str">
        <f>IF(OR(B1365=2000, B1365=2010, B1365=2015),VLOOKUP(A1365,tabWorldPop,IF(B1365=2000,8,IF(B1365=2010,7,6)),FALSE),"")</f>
        <v/>
      </c>
      <c r="K1365" s="6" t="str">
        <f>IF(J1365="","", VLOOKUP(A1365,tabWorldPop,12,FALSE))</f>
        <v/>
      </c>
      <c r="L1365" s="6" t="str">
        <f>IF(K1365="","",VLOOKUP(A1365,tabWorldPop,13,FALSE))</f>
        <v/>
      </c>
      <c r="M1365" s="6" t="str">
        <f>IF(K1365="","",VLOOKUP(A1365,tabWorldPop,14,FALSE))</f>
        <v/>
      </c>
      <c r="N1365" s="6" t="str">
        <f>IF(K1365="","",VLOOKUP(A1365,tabWorldPop,15,FALSE))</f>
        <v/>
      </c>
    </row>
    <row r="1366">
      <c r="A1366" s="3">
        <f>VLOOKUP(Life_expectancy.csv!A1382,Base!$A$2:$B$235,2,FALSE)</f>
        <v>192</v>
      </c>
      <c r="B1366" s="4">
        <v>2013.0</v>
      </c>
      <c r="C1366" s="4">
        <f>VLOOKUP(VLOOKUP(A1366,tabWorldPop,3,FALSE),Base!$D$2:$E$8,2,FALSE)</f>
        <v>4</v>
      </c>
      <c r="D1366" s="4" t="s">
        <v>13</v>
      </c>
      <c r="E1366" s="4" t="s">
        <v>2861</v>
      </c>
      <c r="F1366" s="4" t="s">
        <v>2102</v>
      </c>
      <c r="G1366" s="4" t="s">
        <v>2862</v>
      </c>
      <c r="H1366" s="4">
        <v>18535.0</v>
      </c>
      <c r="I1366" s="5">
        <v>45911.0</v>
      </c>
      <c r="J1366" s="6" t="str">
        <f>IF(OR(B1366=2000, B1366=2010, B1366=2015),VLOOKUP(A1366,tabWorldPop,IF(B1366=2000,8,IF(B1366=2010,7,6)),FALSE),"")</f>
        <v/>
      </c>
      <c r="K1366" s="6" t="str">
        <f>IF(J1366="","", VLOOKUP(A1366,tabWorldPop,12,FALSE))</f>
        <v/>
      </c>
      <c r="L1366" s="6" t="str">
        <f>IF(K1366="","",VLOOKUP(A1366,tabWorldPop,13,FALSE))</f>
        <v/>
      </c>
      <c r="M1366" s="6" t="str">
        <f>IF(K1366="","",VLOOKUP(A1366,tabWorldPop,14,FALSE))</f>
        <v/>
      </c>
      <c r="N1366" s="6" t="str">
        <f>IF(K1366="","",VLOOKUP(A1366,tabWorldPop,15,FALSE))</f>
        <v/>
      </c>
    </row>
    <row r="1367">
      <c r="A1367" s="3">
        <f>VLOOKUP(Life_expectancy.csv!A1383,Base!$A$2:$B$235,2,FALSE)</f>
        <v>192</v>
      </c>
      <c r="B1367" s="4">
        <v>2012.0</v>
      </c>
      <c r="C1367" s="4">
        <f>VLOOKUP(VLOOKUP(A1367,tabWorldPop,3,FALSE),Base!$D$2:$E$8,2,FALSE)</f>
        <v>4</v>
      </c>
      <c r="D1367" s="4" t="s">
        <v>13</v>
      </c>
      <c r="E1367" s="4" t="s">
        <v>2863</v>
      </c>
      <c r="F1367" s="4" t="s">
        <v>2094</v>
      </c>
      <c r="G1367" s="4" t="s">
        <v>2864</v>
      </c>
      <c r="H1367" s="4">
        <v>16613.0</v>
      </c>
      <c r="I1367" s="5">
        <v>45911.0</v>
      </c>
      <c r="J1367" s="6" t="str">
        <f>IF(OR(B1367=2000, B1367=2010, B1367=2015),VLOOKUP(A1367,tabWorldPop,IF(B1367=2000,8,IF(B1367=2010,7,6)),FALSE),"")</f>
        <v/>
      </c>
      <c r="K1367" s="6" t="str">
        <f>IF(J1367="","", VLOOKUP(A1367,tabWorldPop,12,FALSE))</f>
        <v/>
      </c>
      <c r="L1367" s="6" t="str">
        <f>IF(K1367="","",VLOOKUP(A1367,tabWorldPop,13,FALSE))</f>
        <v/>
      </c>
      <c r="M1367" s="6" t="str">
        <f>IF(K1367="","",VLOOKUP(A1367,tabWorldPop,14,FALSE))</f>
        <v/>
      </c>
      <c r="N1367" s="6" t="str">
        <f>IF(K1367="","",VLOOKUP(A1367,tabWorldPop,15,FALSE))</f>
        <v/>
      </c>
    </row>
    <row r="1368">
      <c r="A1368" s="3">
        <f>VLOOKUP(Life_expectancy.csv!A1384,Base!$A$2:$B$235,2,FALSE)</f>
        <v>192</v>
      </c>
      <c r="B1368" s="4">
        <v>2011.0</v>
      </c>
      <c r="C1368" s="4">
        <f>VLOOKUP(VLOOKUP(A1368,tabWorldPop,3,FALSE),Base!$D$2:$E$8,2,FALSE)</f>
        <v>4</v>
      </c>
      <c r="D1368" s="4" t="s">
        <v>13</v>
      </c>
      <c r="E1368" s="4" t="s">
        <v>2865</v>
      </c>
      <c r="F1368" s="4" t="s">
        <v>616</v>
      </c>
      <c r="G1368" s="4" t="s">
        <v>2866</v>
      </c>
      <c r="H1368" s="4">
        <v>14656.0</v>
      </c>
      <c r="I1368" s="5">
        <v>45911.0</v>
      </c>
      <c r="J1368" s="6" t="str">
        <f>IF(OR(B1368=2000, B1368=2010, B1368=2015),VLOOKUP(A1368,tabWorldPop,IF(B1368=2000,8,IF(B1368=2010,7,6)),FALSE),"")</f>
        <v/>
      </c>
      <c r="K1368" s="6" t="str">
        <f>IF(J1368="","", VLOOKUP(A1368,tabWorldPop,12,FALSE))</f>
        <v/>
      </c>
      <c r="L1368" s="6" t="str">
        <f>IF(K1368="","",VLOOKUP(A1368,tabWorldPop,13,FALSE))</f>
        <v/>
      </c>
      <c r="M1368" s="6" t="str">
        <f>IF(K1368="","",VLOOKUP(A1368,tabWorldPop,14,FALSE))</f>
        <v/>
      </c>
      <c r="N1368" s="6" t="str">
        <f>IF(K1368="","",VLOOKUP(A1368,tabWorldPop,15,FALSE))</f>
        <v/>
      </c>
    </row>
    <row r="1369">
      <c r="A1369" s="3">
        <f>VLOOKUP(Life_expectancy.csv!A1385,Base!$A$2:$B$235,2,FALSE)</f>
        <v>192</v>
      </c>
      <c r="B1369" s="4">
        <v>2010.0</v>
      </c>
      <c r="C1369" s="4">
        <f>VLOOKUP(VLOOKUP(A1369,tabWorldPop,3,FALSE),Base!$D$2:$E$8,2,FALSE)</f>
        <v>4</v>
      </c>
      <c r="D1369" s="4" t="s">
        <v>13</v>
      </c>
      <c r="E1369" s="4" t="s">
        <v>2867</v>
      </c>
      <c r="F1369" s="4" t="s">
        <v>2091</v>
      </c>
      <c r="G1369" s="4" t="s">
        <v>2868</v>
      </c>
      <c r="H1369" s="4">
        <v>12652.0</v>
      </c>
      <c r="I1369" s="5">
        <v>45911.0</v>
      </c>
      <c r="J1369" s="6">
        <f>IF(OR(B1369=2000, B1369=2010, B1369=2015),VLOOKUP(A1369,tabWorldPop,IF(B1369=2000,8,IF(B1369=2010,7,6)),FALSE),"")</f>
        <v>107995</v>
      </c>
      <c r="K1369" s="6">
        <f>IF(J1369="","", VLOOKUP(A1369,tabWorldPop,12,FALSE))</f>
        <v>811</v>
      </c>
      <c r="L1369" s="6" t="str">
        <f>IF(K1369="","",VLOOKUP(A1369,tabWorldPop,13,FALSE))</f>
        <v>161.815</v>
      </c>
      <c r="M1369" s="7">
        <f>IF(K1369="","",VLOOKUP(A1369,tabWorldPop,14,FALSE))</f>
        <v>-627119</v>
      </c>
      <c r="N1369" s="6">
        <f>IF(K1369="","",VLOOKUP(A1369,tabWorldPop,15,FALSE))</f>
        <v>0</v>
      </c>
    </row>
    <row r="1370">
      <c r="A1370" s="3">
        <f>VLOOKUP(Life_expectancy.csv!A1386,Base!$A$2:$B$235,2,FALSE)</f>
        <v>192</v>
      </c>
      <c r="B1370" s="4">
        <v>2009.0</v>
      </c>
      <c r="C1370" s="4">
        <f>VLOOKUP(VLOOKUP(A1370,tabWorldPop,3,FALSE),Base!$D$2:$E$8,2,FALSE)</f>
        <v>4</v>
      </c>
      <c r="D1370" s="4" t="s">
        <v>13</v>
      </c>
      <c r="E1370" s="4" t="s">
        <v>2869</v>
      </c>
      <c r="F1370" s="4" t="s">
        <v>2870</v>
      </c>
      <c r="G1370" s="4" t="s">
        <v>2871</v>
      </c>
      <c r="H1370" s="4">
        <v>1568.0</v>
      </c>
      <c r="I1370" s="5">
        <v>45911.0</v>
      </c>
      <c r="J1370" s="6" t="str">
        <f>IF(OR(B1370=2000, B1370=2010, B1370=2015),VLOOKUP(A1370,tabWorldPop,IF(B1370=2000,8,IF(B1370=2010,7,6)),FALSE),"")</f>
        <v/>
      </c>
      <c r="K1370" s="6" t="str">
        <f>IF(J1370="","", VLOOKUP(A1370,tabWorldPop,12,FALSE))</f>
        <v/>
      </c>
      <c r="L1370" s="6" t="str">
        <f>IF(K1370="","",VLOOKUP(A1370,tabWorldPop,13,FALSE))</f>
        <v/>
      </c>
      <c r="M1370" s="6" t="str">
        <f>IF(K1370="","",VLOOKUP(A1370,tabWorldPop,14,FALSE))</f>
        <v/>
      </c>
      <c r="N1370" s="6" t="str">
        <f>IF(K1370="","",VLOOKUP(A1370,tabWorldPop,15,FALSE))</f>
        <v/>
      </c>
    </row>
    <row r="1371">
      <c r="A1371" s="3">
        <f>VLOOKUP(Life_expectancy.csv!A1387,Base!$A$2:$B$235,2,FALSE)</f>
        <v>192</v>
      </c>
      <c r="B1371" s="4">
        <v>2008.0</v>
      </c>
      <c r="C1371" s="4">
        <f>VLOOKUP(VLOOKUP(A1371,tabWorldPop,3,FALSE),Base!$D$2:$E$8,2,FALSE)</f>
        <v>4</v>
      </c>
      <c r="D1371" s="4" t="s">
        <v>13</v>
      </c>
      <c r="E1371" s="4" t="s">
        <v>2872</v>
      </c>
      <c r="F1371" s="4" t="s">
        <v>2873</v>
      </c>
      <c r="G1371" s="4" t="s">
        <v>2874</v>
      </c>
      <c r="H1371" s="4">
        <v>9844.0</v>
      </c>
      <c r="I1371" s="5">
        <v>45819.0</v>
      </c>
      <c r="J1371" s="6" t="str">
        <f>IF(OR(B1371=2000, B1371=2010, B1371=2015),VLOOKUP(A1371,tabWorldPop,IF(B1371=2000,8,IF(B1371=2010,7,6)),FALSE),"")</f>
        <v/>
      </c>
      <c r="K1371" s="6" t="str">
        <f>IF(J1371="","", VLOOKUP(A1371,tabWorldPop,12,FALSE))</f>
        <v/>
      </c>
      <c r="L1371" s="6" t="str">
        <f>IF(K1371="","",VLOOKUP(A1371,tabWorldPop,13,FALSE))</f>
        <v/>
      </c>
      <c r="M1371" s="6" t="str">
        <f>IF(K1371="","",VLOOKUP(A1371,tabWorldPop,14,FALSE))</f>
        <v/>
      </c>
      <c r="N1371" s="6" t="str">
        <f>IF(K1371="","",VLOOKUP(A1371,tabWorldPop,15,FALSE))</f>
        <v/>
      </c>
    </row>
    <row r="1372">
      <c r="A1372" s="3">
        <f>VLOOKUP(Life_expectancy.csv!A1388,Base!$A$2:$B$235,2,FALSE)</f>
        <v>192</v>
      </c>
      <c r="B1372" s="4">
        <v>2007.0</v>
      </c>
      <c r="C1372" s="4">
        <f>VLOOKUP(VLOOKUP(A1372,tabWorldPop,3,FALSE),Base!$D$2:$E$8,2,FALSE)</f>
        <v>4</v>
      </c>
      <c r="D1372" s="4" t="s">
        <v>13</v>
      </c>
      <c r="E1372" s="4" t="s">
        <v>2875</v>
      </c>
      <c r="F1372" s="4" t="s">
        <v>2876</v>
      </c>
      <c r="G1372" s="4" t="s">
        <v>2877</v>
      </c>
      <c r="H1372" s="4">
        <v>96311.0</v>
      </c>
      <c r="I1372" s="5">
        <v>45880.0</v>
      </c>
      <c r="J1372" s="6" t="str">
        <f>IF(OR(B1372=2000, B1372=2010, B1372=2015),VLOOKUP(A1372,tabWorldPop,IF(B1372=2000,8,IF(B1372=2010,7,6)),FALSE),"")</f>
        <v/>
      </c>
      <c r="K1372" s="6" t="str">
        <f>IF(J1372="","", VLOOKUP(A1372,tabWorldPop,12,FALSE))</f>
        <v/>
      </c>
      <c r="L1372" s="6" t="str">
        <f>IF(K1372="","",VLOOKUP(A1372,tabWorldPop,13,FALSE))</f>
        <v/>
      </c>
      <c r="M1372" s="6" t="str">
        <f>IF(K1372="","",VLOOKUP(A1372,tabWorldPop,14,FALSE))</f>
        <v/>
      </c>
      <c r="N1372" s="6" t="str">
        <f>IF(K1372="","",VLOOKUP(A1372,tabWorldPop,15,FALSE))</f>
        <v/>
      </c>
    </row>
    <row r="1373">
      <c r="A1373" s="3">
        <f>VLOOKUP(Life_expectancy.csv!A1389,Base!$A$2:$B$235,2,FALSE)</f>
        <v>192</v>
      </c>
      <c r="B1373" s="4">
        <v>2006.0</v>
      </c>
      <c r="C1373" s="4">
        <f>VLOOKUP(VLOOKUP(A1373,tabWorldPop,3,FALSE),Base!$D$2:$E$8,2,FALSE)</f>
        <v>4</v>
      </c>
      <c r="D1373" s="4" t="s">
        <v>13</v>
      </c>
      <c r="E1373" s="4" t="s">
        <v>2878</v>
      </c>
      <c r="F1373" s="4" t="s">
        <v>2077</v>
      </c>
      <c r="G1373" s="4" t="s">
        <v>2879</v>
      </c>
      <c r="H1373" s="4">
        <v>9426.0</v>
      </c>
      <c r="I1373" s="5">
        <v>45669.0</v>
      </c>
      <c r="J1373" s="6" t="str">
        <f>IF(OR(B1373=2000, B1373=2010, B1373=2015),VLOOKUP(A1373,tabWorldPop,IF(B1373=2000,8,IF(B1373=2010,7,6)),FALSE),"")</f>
        <v/>
      </c>
      <c r="K1373" s="6" t="str">
        <f>IF(J1373="","", VLOOKUP(A1373,tabWorldPop,12,FALSE))</f>
        <v/>
      </c>
      <c r="L1373" s="6" t="str">
        <f>IF(K1373="","",VLOOKUP(A1373,tabWorldPop,13,FALSE))</f>
        <v/>
      </c>
      <c r="M1373" s="6" t="str">
        <f>IF(K1373="","",VLOOKUP(A1373,tabWorldPop,14,FALSE))</f>
        <v/>
      </c>
      <c r="N1373" s="6" t="str">
        <f>IF(K1373="","",VLOOKUP(A1373,tabWorldPop,15,FALSE))</f>
        <v/>
      </c>
    </row>
    <row r="1374">
      <c r="A1374" s="3">
        <f>VLOOKUP(Life_expectancy.csv!A1390,Base!$A$2:$B$235,2,FALSE)</f>
        <v>192</v>
      </c>
      <c r="B1374" s="4">
        <v>2005.0</v>
      </c>
      <c r="C1374" s="4">
        <f>VLOOKUP(VLOOKUP(A1374,tabWorldPop,3,FALSE),Base!$D$2:$E$8,2,FALSE)</f>
        <v>4</v>
      </c>
      <c r="D1374" s="4" t="s">
        <v>13</v>
      </c>
      <c r="E1374" s="4" t="s">
        <v>2880</v>
      </c>
      <c r="F1374" s="5">
        <v>45809.0</v>
      </c>
      <c r="G1374" s="4" t="s">
        <v>2881</v>
      </c>
      <c r="H1374" s="4">
        <v>92325.0</v>
      </c>
      <c r="I1374" s="5">
        <v>45700.0</v>
      </c>
      <c r="J1374" s="6" t="str">
        <f>IF(OR(B1374=2000, B1374=2010, B1374=2015),VLOOKUP(A1374,tabWorldPop,IF(B1374=2000,8,IF(B1374=2010,7,6)),FALSE),"")</f>
        <v/>
      </c>
      <c r="K1374" s="6" t="str">
        <f>IF(J1374="","", VLOOKUP(A1374,tabWorldPop,12,FALSE))</f>
        <v/>
      </c>
      <c r="L1374" s="6" t="str">
        <f>IF(K1374="","",VLOOKUP(A1374,tabWorldPop,13,FALSE))</f>
        <v/>
      </c>
      <c r="M1374" s="6" t="str">
        <f>IF(K1374="","",VLOOKUP(A1374,tabWorldPop,14,FALSE))</f>
        <v/>
      </c>
      <c r="N1374" s="6" t="str">
        <f>IF(K1374="","",VLOOKUP(A1374,tabWorldPop,15,FALSE))</f>
        <v/>
      </c>
    </row>
    <row r="1375">
      <c r="A1375" s="3">
        <f>VLOOKUP(Life_expectancy.csv!A1391,Base!$A$2:$B$235,2,FALSE)</f>
        <v>192</v>
      </c>
      <c r="B1375" s="4">
        <v>2004.0</v>
      </c>
      <c r="C1375" s="4">
        <f>VLOOKUP(VLOOKUP(A1375,tabWorldPop,3,FALSE),Base!$D$2:$E$8,2,FALSE)</f>
        <v>4</v>
      </c>
      <c r="D1375" s="4" t="s">
        <v>13</v>
      </c>
      <c r="E1375" s="4" t="s">
        <v>2882</v>
      </c>
      <c r="F1375" s="4" t="s">
        <v>622</v>
      </c>
      <c r="G1375" s="4" t="s">
        <v>2883</v>
      </c>
      <c r="H1375" s="4">
        <v>9542.0</v>
      </c>
      <c r="I1375" s="5">
        <v>45759.0</v>
      </c>
      <c r="J1375" s="6" t="str">
        <f>IF(OR(B1375=2000, B1375=2010, B1375=2015),VLOOKUP(A1375,tabWorldPop,IF(B1375=2000,8,IF(B1375=2010,7,6)),FALSE),"")</f>
        <v/>
      </c>
      <c r="K1375" s="6" t="str">
        <f>IF(J1375="","", VLOOKUP(A1375,tabWorldPop,12,FALSE))</f>
        <v/>
      </c>
      <c r="L1375" s="6" t="str">
        <f>IF(K1375="","",VLOOKUP(A1375,tabWorldPop,13,FALSE))</f>
        <v/>
      </c>
      <c r="M1375" s="6" t="str">
        <f>IF(K1375="","",VLOOKUP(A1375,tabWorldPop,14,FALSE))</f>
        <v/>
      </c>
      <c r="N1375" s="6" t="str">
        <f>IF(K1375="","",VLOOKUP(A1375,tabWorldPop,15,FALSE))</f>
        <v/>
      </c>
    </row>
    <row r="1376">
      <c r="A1376" s="3">
        <f>VLOOKUP(Life_expectancy.csv!A1392,Base!$A$2:$B$235,2,FALSE)</f>
        <v>192</v>
      </c>
      <c r="B1376" s="4">
        <v>2003.0</v>
      </c>
      <c r="C1376" s="4">
        <f>VLOOKUP(VLOOKUP(A1376,tabWorldPop,3,FALSE),Base!$D$2:$E$8,2,FALSE)</f>
        <v>4</v>
      </c>
      <c r="D1376" s="4" t="s">
        <v>13</v>
      </c>
      <c r="E1376" s="4" t="s">
        <v>2884</v>
      </c>
      <c r="F1376" s="4" t="s">
        <v>2885</v>
      </c>
      <c r="G1376" s="4" t="s">
        <v>2886</v>
      </c>
      <c r="H1376" s="4">
        <v>88895.0</v>
      </c>
      <c r="I1376" s="5">
        <v>45819.0</v>
      </c>
      <c r="J1376" s="6" t="str">
        <f>IF(OR(B1376=2000, B1376=2010, B1376=2015),VLOOKUP(A1376,tabWorldPop,IF(B1376=2000,8,IF(B1376=2010,7,6)),FALSE),"")</f>
        <v/>
      </c>
      <c r="K1376" s="6" t="str">
        <f>IF(J1376="","", VLOOKUP(A1376,tabWorldPop,12,FALSE))</f>
        <v/>
      </c>
      <c r="L1376" s="6" t="str">
        <f>IF(K1376="","",VLOOKUP(A1376,tabWorldPop,13,FALSE))</f>
        <v/>
      </c>
      <c r="M1376" s="6" t="str">
        <f>IF(K1376="","",VLOOKUP(A1376,tabWorldPop,14,FALSE))</f>
        <v/>
      </c>
      <c r="N1376" s="6" t="str">
        <f>IF(K1376="","",VLOOKUP(A1376,tabWorldPop,15,FALSE))</f>
        <v/>
      </c>
    </row>
    <row r="1377">
      <c r="A1377" s="3">
        <f>VLOOKUP(Life_expectancy.csv!A1393,Base!$A$2:$B$235,2,FALSE)</f>
        <v>192</v>
      </c>
      <c r="B1377" s="4">
        <v>2002.0</v>
      </c>
      <c r="C1377" s="4">
        <f>VLOOKUP(VLOOKUP(A1377,tabWorldPop,3,FALSE),Base!$D$2:$E$8,2,FALSE)</f>
        <v>4</v>
      </c>
      <c r="D1377" s="4" t="s">
        <v>13</v>
      </c>
      <c r="E1377" s="4" t="s">
        <v>2887</v>
      </c>
      <c r="F1377" s="5">
        <v>45666.0</v>
      </c>
      <c r="G1377" s="4" t="s">
        <v>2888</v>
      </c>
      <c r="H1377" s="4">
        <v>87343.0</v>
      </c>
      <c r="I1377" s="5">
        <v>45849.0</v>
      </c>
      <c r="J1377" s="6" t="str">
        <f>IF(OR(B1377=2000, B1377=2010, B1377=2015),VLOOKUP(A1377,tabWorldPop,IF(B1377=2000,8,IF(B1377=2010,7,6)),FALSE),"")</f>
        <v/>
      </c>
      <c r="K1377" s="6" t="str">
        <f>IF(J1377="","", VLOOKUP(A1377,tabWorldPop,12,FALSE))</f>
        <v/>
      </c>
      <c r="L1377" s="6" t="str">
        <f>IF(K1377="","",VLOOKUP(A1377,tabWorldPop,13,FALSE))</f>
        <v/>
      </c>
      <c r="M1377" s="6" t="str">
        <f>IF(K1377="","",VLOOKUP(A1377,tabWorldPop,14,FALSE))</f>
        <v/>
      </c>
      <c r="N1377" s="6" t="str">
        <f>IF(K1377="","",VLOOKUP(A1377,tabWorldPop,15,FALSE))</f>
        <v/>
      </c>
    </row>
    <row r="1378">
      <c r="A1378" s="3">
        <f>VLOOKUP(Life_expectancy.csv!A1394,Base!$A$2:$B$235,2,FALSE)</f>
        <v>192</v>
      </c>
      <c r="B1378" s="4">
        <v>2001.0</v>
      </c>
      <c r="C1378" s="4">
        <f>VLOOKUP(VLOOKUP(A1378,tabWorldPop,3,FALSE),Base!$D$2:$E$8,2,FALSE)</f>
        <v>4</v>
      </c>
      <c r="D1378" s="4" t="s">
        <v>13</v>
      </c>
      <c r="E1378" s="4" t="s">
        <v>2889</v>
      </c>
      <c r="F1378" s="4">
        <v>9.0</v>
      </c>
      <c r="G1378" s="4" t="s">
        <v>2890</v>
      </c>
      <c r="H1378" s="4">
        <v>85858.0</v>
      </c>
      <c r="I1378" s="5">
        <v>45757.0</v>
      </c>
      <c r="J1378" s="6" t="str">
        <f>IF(OR(B1378=2000, B1378=2010, B1378=2015),VLOOKUP(A1378,tabWorldPop,IF(B1378=2000,8,IF(B1378=2010,7,6)),FALSE),"")</f>
        <v/>
      </c>
      <c r="K1378" s="6" t="str">
        <f>IF(J1378="","", VLOOKUP(A1378,tabWorldPop,12,FALSE))</f>
        <v/>
      </c>
      <c r="L1378" s="6" t="str">
        <f>IF(K1378="","",VLOOKUP(A1378,tabWorldPop,13,FALSE))</f>
        <v/>
      </c>
      <c r="M1378" s="6" t="str">
        <f>IF(K1378="","",VLOOKUP(A1378,tabWorldPop,14,FALSE))</f>
        <v/>
      </c>
      <c r="N1378" s="6" t="str">
        <f>IF(K1378="","",VLOOKUP(A1378,tabWorldPop,15,FALSE))</f>
        <v/>
      </c>
    </row>
    <row r="1379">
      <c r="A1379" s="3">
        <f>VLOOKUP(Life_expectancy.csv!A1395,Base!$A$2:$B$235,2,FALSE)</f>
        <v>192</v>
      </c>
      <c r="B1379" s="4">
        <v>2000.0</v>
      </c>
      <c r="C1379" s="4">
        <f>VLOOKUP(VLOOKUP(A1379,tabWorldPop,3,FALSE),Base!$D$2:$E$8,2,FALSE)</f>
        <v>4</v>
      </c>
      <c r="D1379" s="4" t="s">
        <v>13</v>
      </c>
      <c r="E1379" s="4" t="s">
        <v>2891</v>
      </c>
      <c r="F1379" s="5">
        <v>45999.0</v>
      </c>
      <c r="G1379" s="4" t="s">
        <v>2892</v>
      </c>
      <c r="H1379" s="4">
        <v>8446.0</v>
      </c>
      <c r="I1379" s="4">
        <v>10.0</v>
      </c>
      <c r="J1379" s="6">
        <f>IF(OR(B1379=2000, B1379=2010, B1379=2015),VLOOKUP(A1379,tabWorldPop,IF(B1379=2000,8,IF(B1379=2010,7,6)),FALSE),"")</f>
        <v>88826</v>
      </c>
      <c r="K1379" s="6">
        <f>IF(J1379="","", VLOOKUP(A1379,tabWorldPop,12,FALSE))</f>
        <v>811</v>
      </c>
      <c r="L1379" s="6" t="str">
        <f>IF(K1379="","",VLOOKUP(A1379,tabWorldPop,13,FALSE))</f>
        <v>161.815</v>
      </c>
      <c r="M1379" s="7">
        <f>IF(K1379="","",VLOOKUP(A1379,tabWorldPop,14,FALSE))</f>
        <v>-627119</v>
      </c>
      <c r="N1379" s="6">
        <f>IF(K1379="","",VLOOKUP(A1379,tabWorldPop,15,FALSE))</f>
        <v>0</v>
      </c>
    </row>
    <row r="1380">
      <c r="A1380" s="3">
        <f>VLOOKUP(Life_expectancy.csv!A1396,Base!$A$2:$B$235,2,FALSE)</f>
        <v>129</v>
      </c>
      <c r="B1380" s="4">
        <v>2015.0</v>
      </c>
      <c r="C1380" s="4">
        <f>VLOOKUP(VLOOKUP(A1380,tabWorldPop,3,FALSE),Base!$D$2:$E$8,2,FALSE)</f>
        <v>1</v>
      </c>
      <c r="D1380" s="4" t="s">
        <v>13</v>
      </c>
      <c r="E1380" s="4">
        <v>0.0</v>
      </c>
      <c r="F1380" s="10"/>
      <c r="G1380" s="4" t="s">
        <v>2893</v>
      </c>
      <c r="H1380" s="10"/>
      <c r="I1380" s="5">
        <v>45729.0</v>
      </c>
      <c r="J1380" s="6">
        <f>IF(OR(B1380=2000, B1380=2010, B1380=2015),VLOOKUP(A1380,tabWorldPop,IF(B1380=2000,8,IF(B1380=2010,7,6)),FALSE),"")</f>
        <v>3908743</v>
      </c>
      <c r="K1380" s="6">
        <f>IF(J1380="","", VLOOKUP(A1380,tabWorldPop,12,FALSE))</f>
        <v>17818</v>
      </c>
      <c r="L1380" s="6" t="str">
        <f>IF(K1380="","",VLOOKUP(A1380,tabWorldPop,13,FALSE))</f>
        <v>239.5821</v>
      </c>
      <c r="M1380" s="7">
        <f>IF(K1380="","",VLOOKUP(A1380,tabWorldPop,14,FALSE))</f>
        <v>16072</v>
      </c>
      <c r="N1380" s="6" t="str">
        <f>IF(K1380="","",VLOOKUP(A1380,tabWorldPop,15,FALSE))</f>
        <v>0.05</v>
      </c>
    </row>
    <row r="1381">
      <c r="A1381" s="3">
        <f>VLOOKUP(Life_expectancy.csv!A1397,Base!$A$2:$B$235,2,FALSE)</f>
        <v>129</v>
      </c>
      <c r="B1381" s="4">
        <v>2014.0</v>
      </c>
      <c r="C1381" s="4">
        <f>VLOOKUP(VLOOKUP(A1381,tabWorldPop,3,FALSE),Base!$D$2:$E$8,2,FALSE)</f>
        <v>1</v>
      </c>
      <c r="D1381" s="4" t="s">
        <v>13</v>
      </c>
      <c r="E1381" s="4" t="s">
        <v>2894</v>
      </c>
      <c r="F1381" s="5">
        <v>45750.0</v>
      </c>
      <c r="G1381" s="4" t="s">
        <v>2895</v>
      </c>
      <c r="H1381" s="10"/>
      <c r="I1381" s="4">
        <v>13.0</v>
      </c>
      <c r="J1381" s="6" t="str">
        <f>IF(OR(B1381=2000, B1381=2010, B1381=2015),VLOOKUP(A1381,tabWorldPop,IF(B1381=2000,8,IF(B1381=2010,7,6)),FALSE),"")</f>
        <v/>
      </c>
      <c r="K1381" s="6" t="str">
        <f>IF(J1381="","", VLOOKUP(A1381,tabWorldPop,12,FALSE))</f>
        <v/>
      </c>
      <c r="L1381" s="6" t="str">
        <f>IF(K1381="","",VLOOKUP(A1381,tabWorldPop,13,FALSE))</f>
        <v/>
      </c>
      <c r="M1381" s="6" t="str">
        <f>IF(K1381="","",VLOOKUP(A1381,tabWorldPop,14,FALSE))</f>
        <v/>
      </c>
      <c r="N1381" s="6" t="str">
        <f>IF(K1381="","",VLOOKUP(A1381,tabWorldPop,15,FALSE))</f>
        <v/>
      </c>
    </row>
    <row r="1382">
      <c r="A1382" s="3">
        <f>VLOOKUP(Life_expectancy.csv!A1398,Base!$A$2:$B$235,2,FALSE)</f>
        <v>129</v>
      </c>
      <c r="B1382" s="4">
        <v>2013.0</v>
      </c>
      <c r="C1382" s="4">
        <f>VLOOKUP(VLOOKUP(A1382,tabWorldPop,3,FALSE),Base!$D$2:$E$8,2,FALSE)</f>
        <v>1</v>
      </c>
      <c r="D1382" s="4" t="s">
        <v>13</v>
      </c>
      <c r="E1382" s="4" t="s">
        <v>2896</v>
      </c>
      <c r="F1382" s="4" t="s">
        <v>1387</v>
      </c>
      <c r="G1382" s="4" t="s">
        <v>2897</v>
      </c>
      <c r="H1382" s="10"/>
      <c r="I1382" s="5">
        <v>45670.0</v>
      </c>
      <c r="J1382" s="6" t="str">
        <f>IF(OR(B1382=2000, B1382=2010, B1382=2015),VLOOKUP(A1382,tabWorldPop,IF(B1382=2000,8,IF(B1382=2010,7,6)),FALSE),"")</f>
        <v/>
      </c>
      <c r="K1382" s="6" t="str">
        <f>IF(J1382="","", VLOOKUP(A1382,tabWorldPop,12,FALSE))</f>
        <v/>
      </c>
      <c r="L1382" s="6" t="str">
        <f>IF(K1382="","",VLOOKUP(A1382,tabWorldPop,13,FALSE))</f>
        <v/>
      </c>
      <c r="M1382" s="6" t="str">
        <f>IF(K1382="","",VLOOKUP(A1382,tabWorldPop,14,FALSE))</f>
        <v/>
      </c>
      <c r="N1382" s="6" t="str">
        <f>IF(K1382="","",VLOOKUP(A1382,tabWorldPop,15,FALSE))</f>
        <v/>
      </c>
    </row>
    <row r="1383">
      <c r="A1383" s="3">
        <f>VLOOKUP(Life_expectancy.csv!A1399,Base!$A$2:$B$235,2,FALSE)</f>
        <v>129</v>
      </c>
      <c r="B1383" s="4">
        <v>2012.0</v>
      </c>
      <c r="C1383" s="4">
        <f>VLOOKUP(VLOOKUP(A1383,tabWorldPop,3,FALSE),Base!$D$2:$E$8,2,FALSE)</f>
        <v>1</v>
      </c>
      <c r="D1383" s="4" t="s">
        <v>13</v>
      </c>
      <c r="E1383" s="4" t="s">
        <v>2898</v>
      </c>
      <c r="F1383" s="4" t="s">
        <v>2899</v>
      </c>
      <c r="G1383" s="4" t="s">
        <v>2900</v>
      </c>
      <c r="H1383" s="10"/>
      <c r="I1383" s="5">
        <v>45701.0</v>
      </c>
      <c r="J1383" s="6" t="str">
        <f>IF(OR(B1383=2000, B1383=2010, B1383=2015),VLOOKUP(A1383,tabWorldPop,IF(B1383=2000,8,IF(B1383=2010,7,6)),FALSE),"")</f>
        <v/>
      </c>
      <c r="K1383" s="6" t="str">
        <f>IF(J1383="","", VLOOKUP(A1383,tabWorldPop,12,FALSE))</f>
        <v/>
      </c>
      <c r="L1383" s="6" t="str">
        <f>IF(K1383="","",VLOOKUP(A1383,tabWorldPop,13,FALSE))</f>
        <v/>
      </c>
      <c r="M1383" s="6" t="str">
        <f>IF(K1383="","",VLOOKUP(A1383,tabWorldPop,14,FALSE))</f>
        <v/>
      </c>
      <c r="N1383" s="6" t="str">
        <f>IF(K1383="","",VLOOKUP(A1383,tabWorldPop,15,FALSE))</f>
        <v/>
      </c>
    </row>
    <row r="1384">
      <c r="A1384" s="3">
        <f>VLOOKUP(Life_expectancy.csv!A1400,Base!$A$2:$B$235,2,FALSE)</f>
        <v>129</v>
      </c>
      <c r="B1384" s="4">
        <v>2011.0</v>
      </c>
      <c r="C1384" s="4">
        <f>VLOOKUP(VLOOKUP(A1384,tabWorldPop,3,FALSE),Base!$D$2:$E$8,2,FALSE)</f>
        <v>1</v>
      </c>
      <c r="D1384" s="4" t="s">
        <v>13</v>
      </c>
      <c r="E1384" s="4" t="s">
        <v>2901</v>
      </c>
      <c r="F1384" s="4" t="s">
        <v>509</v>
      </c>
      <c r="G1384" s="4" t="s">
        <v>2902</v>
      </c>
      <c r="H1384" s="10"/>
      <c r="I1384" s="5">
        <v>45760.0</v>
      </c>
      <c r="J1384" s="6" t="str">
        <f>IF(OR(B1384=2000, B1384=2010, B1384=2015),VLOOKUP(A1384,tabWorldPop,IF(B1384=2000,8,IF(B1384=2010,7,6)),FALSE),"")</f>
        <v/>
      </c>
      <c r="K1384" s="6" t="str">
        <f>IF(J1384="","", VLOOKUP(A1384,tabWorldPop,12,FALSE))</f>
        <v/>
      </c>
      <c r="L1384" s="6" t="str">
        <f>IF(K1384="","",VLOOKUP(A1384,tabWorldPop,13,FALSE))</f>
        <v/>
      </c>
      <c r="M1384" s="6" t="str">
        <f>IF(K1384="","",VLOOKUP(A1384,tabWorldPop,14,FALSE))</f>
        <v/>
      </c>
      <c r="N1384" s="6" t="str">
        <f>IF(K1384="","",VLOOKUP(A1384,tabWorldPop,15,FALSE))</f>
        <v/>
      </c>
    </row>
    <row r="1385">
      <c r="A1385" s="3">
        <f>VLOOKUP(Life_expectancy.csv!A1401,Base!$A$2:$B$235,2,FALSE)</f>
        <v>129</v>
      </c>
      <c r="B1385" s="4">
        <v>2010.0</v>
      </c>
      <c r="C1385" s="4">
        <f>VLOOKUP(VLOOKUP(A1385,tabWorldPop,3,FALSE),Base!$D$2:$E$8,2,FALSE)</f>
        <v>1</v>
      </c>
      <c r="D1385" s="4" t="s">
        <v>13</v>
      </c>
      <c r="E1385" s="4" t="s">
        <v>2903</v>
      </c>
      <c r="F1385" s="4" t="s">
        <v>2015</v>
      </c>
      <c r="G1385" s="4" t="s">
        <v>2904</v>
      </c>
      <c r="H1385" s="10"/>
      <c r="I1385" s="5">
        <v>45790.0</v>
      </c>
      <c r="J1385" s="6">
        <f>IF(OR(B1385=2000, B1385=2010, B1385=2015),VLOOKUP(A1385,tabWorldPop,IF(B1385=2000,8,IF(B1385=2010,7,6)),FALSE),"")</f>
        <v>2943356</v>
      </c>
      <c r="K1385" s="6">
        <f>IF(J1385="","", VLOOKUP(A1385,tabWorldPop,12,FALSE))</f>
        <v>17818</v>
      </c>
      <c r="L1385" s="6" t="str">
        <f>IF(K1385="","",VLOOKUP(A1385,tabWorldPop,13,FALSE))</f>
        <v>239.5821</v>
      </c>
      <c r="M1385" s="7">
        <f>IF(K1385="","",VLOOKUP(A1385,tabWorldPop,14,FALSE))</f>
        <v>16072</v>
      </c>
      <c r="N1385" s="6" t="str">
        <f>IF(K1385="","",VLOOKUP(A1385,tabWorldPop,15,FALSE))</f>
        <v>0.05</v>
      </c>
    </row>
    <row r="1386">
      <c r="A1386" s="3">
        <f>VLOOKUP(Life_expectancy.csv!A1402,Base!$A$2:$B$235,2,FALSE)</f>
        <v>129</v>
      </c>
      <c r="B1386" s="4">
        <v>2009.0</v>
      </c>
      <c r="C1386" s="4">
        <f>VLOOKUP(VLOOKUP(A1386,tabWorldPop,3,FALSE),Base!$D$2:$E$8,2,FALSE)</f>
        <v>1</v>
      </c>
      <c r="D1386" s="4" t="s">
        <v>13</v>
      </c>
      <c r="E1386" s="4" t="s">
        <v>2905</v>
      </c>
      <c r="F1386" s="4" t="s">
        <v>1911</v>
      </c>
      <c r="G1386" s="4" t="s">
        <v>2906</v>
      </c>
      <c r="H1386" s="10"/>
      <c r="I1386" s="5">
        <v>45821.0</v>
      </c>
      <c r="J1386" s="6" t="str">
        <f>IF(OR(B1386=2000, B1386=2010, B1386=2015),VLOOKUP(A1386,tabWorldPop,IF(B1386=2000,8,IF(B1386=2010,7,6)),FALSE),"")</f>
        <v/>
      </c>
      <c r="K1386" s="6" t="str">
        <f>IF(J1386="","", VLOOKUP(A1386,tabWorldPop,12,FALSE))</f>
        <v/>
      </c>
      <c r="L1386" s="6" t="str">
        <f>IF(K1386="","",VLOOKUP(A1386,tabWorldPop,13,FALSE))</f>
        <v/>
      </c>
      <c r="M1386" s="6" t="str">
        <f>IF(K1386="","",VLOOKUP(A1386,tabWorldPop,14,FALSE))</f>
        <v/>
      </c>
      <c r="N1386" s="6" t="str">
        <f>IF(K1386="","",VLOOKUP(A1386,tabWorldPop,15,FALSE))</f>
        <v/>
      </c>
    </row>
    <row r="1387">
      <c r="A1387" s="3">
        <f>VLOOKUP(Life_expectancy.csv!A1403,Base!$A$2:$B$235,2,FALSE)</f>
        <v>129</v>
      </c>
      <c r="B1387" s="4">
        <v>2008.0</v>
      </c>
      <c r="C1387" s="4">
        <f>VLOOKUP(VLOOKUP(A1387,tabWorldPop,3,FALSE),Base!$D$2:$E$8,2,FALSE)</f>
        <v>1</v>
      </c>
      <c r="D1387" s="4" t="s">
        <v>13</v>
      </c>
      <c r="E1387" s="4" t="s">
        <v>2907</v>
      </c>
      <c r="F1387" s="4" t="s">
        <v>2077</v>
      </c>
      <c r="G1387" s="4" t="s">
        <v>2908</v>
      </c>
      <c r="H1387" s="10"/>
      <c r="I1387" s="5">
        <v>45882.0</v>
      </c>
      <c r="J1387" s="6" t="str">
        <f>IF(OR(B1387=2000, B1387=2010, B1387=2015),VLOOKUP(A1387,tabWorldPop,IF(B1387=2000,8,IF(B1387=2010,7,6)),FALSE),"")</f>
        <v/>
      </c>
      <c r="K1387" s="6" t="str">
        <f>IF(J1387="","", VLOOKUP(A1387,tabWorldPop,12,FALSE))</f>
        <v/>
      </c>
      <c r="L1387" s="6" t="str">
        <f>IF(K1387="","",VLOOKUP(A1387,tabWorldPop,13,FALSE))</f>
        <v/>
      </c>
      <c r="M1387" s="6" t="str">
        <f>IF(K1387="","",VLOOKUP(A1387,tabWorldPop,14,FALSE))</f>
        <v/>
      </c>
      <c r="N1387" s="6" t="str">
        <f>IF(K1387="","",VLOOKUP(A1387,tabWorldPop,15,FALSE))</f>
        <v/>
      </c>
    </row>
    <row r="1388">
      <c r="A1388" s="3">
        <f>VLOOKUP(Life_expectancy.csv!A1404,Base!$A$2:$B$235,2,FALSE)</f>
        <v>129</v>
      </c>
      <c r="B1388" s="4">
        <v>2007.0</v>
      </c>
      <c r="C1388" s="4">
        <f>VLOOKUP(VLOOKUP(A1388,tabWorldPop,3,FALSE),Base!$D$2:$E$8,2,FALSE)</f>
        <v>1</v>
      </c>
      <c r="D1388" s="4" t="s">
        <v>13</v>
      </c>
      <c r="E1388" s="4" t="s">
        <v>2909</v>
      </c>
      <c r="F1388" s="4" t="s">
        <v>1391</v>
      </c>
      <c r="G1388" s="4" t="s">
        <v>2910</v>
      </c>
      <c r="H1388" s="10"/>
      <c r="I1388" s="5">
        <v>45913.0</v>
      </c>
      <c r="J1388" s="6" t="str">
        <f>IF(OR(B1388=2000, B1388=2010, B1388=2015),VLOOKUP(A1388,tabWorldPop,IF(B1388=2000,8,IF(B1388=2010,7,6)),FALSE),"")</f>
        <v/>
      </c>
      <c r="K1388" s="6" t="str">
        <f>IF(J1388="","", VLOOKUP(A1388,tabWorldPop,12,FALSE))</f>
        <v/>
      </c>
      <c r="L1388" s="6" t="str">
        <f>IF(K1388="","",VLOOKUP(A1388,tabWorldPop,13,FALSE))</f>
        <v/>
      </c>
      <c r="M1388" s="6" t="str">
        <f>IF(K1388="","",VLOOKUP(A1388,tabWorldPop,14,FALSE))</f>
        <v/>
      </c>
      <c r="N1388" s="6" t="str">
        <f>IF(K1388="","",VLOOKUP(A1388,tabWorldPop,15,FALSE))</f>
        <v/>
      </c>
    </row>
    <row r="1389">
      <c r="A1389" s="3">
        <f>VLOOKUP(Life_expectancy.csv!A1405,Base!$A$2:$B$235,2,FALSE)</f>
        <v>129</v>
      </c>
      <c r="B1389" s="4">
        <v>2006.0</v>
      </c>
      <c r="C1389" s="4">
        <f>VLOOKUP(VLOOKUP(A1389,tabWorldPop,3,FALSE),Base!$D$2:$E$8,2,FALSE)</f>
        <v>1</v>
      </c>
      <c r="D1389" s="4" t="s">
        <v>13</v>
      </c>
      <c r="E1389" s="4" t="s">
        <v>2911</v>
      </c>
      <c r="F1389" s="4" t="s">
        <v>1762</v>
      </c>
      <c r="G1389" s="4" t="s">
        <v>2912</v>
      </c>
      <c r="H1389" s="10"/>
      <c r="I1389" s="5">
        <v>45671.0</v>
      </c>
      <c r="J1389" s="6" t="str">
        <f>IF(OR(B1389=2000, B1389=2010, B1389=2015),VLOOKUP(A1389,tabWorldPop,IF(B1389=2000,8,IF(B1389=2010,7,6)),FALSE),"")</f>
        <v/>
      </c>
      <c r="K1389" s="6" t="str">
        <f>IF(J1389="","", VLOOKUP(A1389,tabWorldPop,12,FALSE))</f>
        <v/>
      </c>
      <c r="L1389" s="6" t="str">
        <f>IF(K1389="","",VLOOKUP(A1389,tabWorldPop,13,FALSE))</f>
        <v/>
      </c>
      <c r="M1389" s="6" t="str">
        <f>IF(K1389="","",VLOOKUP(A1389,tabWorldPop,14,FALSE))</f>
        <v/>
      </c>
      <c r="N1389" s="6" t="str">
        <f>IF(K1389="","",VLOOKUP(A1389,tabWorldPop,15,FALSE))</f>
        <v/>
      </c>
    </row>
    <row r="1390">
      <c r="A1390" s="3">
        <f>VLOOKUP(Life_expectancy.csv!A1406,Base!$A$2:$B$235,2,FALSE)</f>
        <v>129</v>
      </c>
      <c r="B1390" s="4">
        <v>2005.0</v>
      </c>
      <c r="C1390" s="4">
        <f>VLOOKUP(VLOOKUP(A1390,tabWorldPop,3,FALSE),Base!$D$2:$E$8,2,FALSE)</f>
        <v>1</v>
      </c>
      <c r="D1390" s="4" t="s">
        <v>13</v>
      </c>
      <c r="E1390" s="4" t="s">
        <v>2913</v>
      </c>
      <c r="F1390" s="4" t="s">
        <v>2914</v>
      </c>
      <c r="G1390" s="4" t="s">
        <v>2915</v>
      </c>
      <c r="H1390" s="10"/>
      <c r="I1390" s="5">
        <v>45702.0</v>
      </c>
      <c r="J1390" s="6" t="str">
        <f>IF(OR(B1390=2000, B1390=2010, B1390=2015),VLOOKUP(A1390,tabWorldPop,IF(B1390=2000,8,IF(B1390=2010,7,6)),FALSE),"")</f>
        <v/>
      </c>
      <c r="K1390" s="6" t="str">
        <f>IF(J1390="","", VLOOKUP(A1390,tabWorldPop,12,FALSE))</f>
        <v/>
      </c>
      <c r="L1390" s="6" t="str">
        <f>IF(K1390="","",VLOOKUP(A1390,tabWorldPop,13,FALSE))</f>
        <v/>
      </c>
      <c r="M1390" s="6" t="str">
        <f>IF(K1390="","",VLOOKUP(A1390,tabWorldPop,14,FALSE))</f>
        <v/>
      </c>
      <c r="N1390" s="6" t="str">
        <f>IF(K1390="","",VLOOKUP(A1390,tabWorldPop,15,FALSE))</f>
        <v/>
      </c>
    </row>
    <row r="1391">
      <c r="A1391" s="3">
        <f>VLOOKUP(Life_expectancy.csv!A1407,Base!$A$2:$B$235,2,FALSE)</f>
        <v>129</v>
      </c>
      <c r="B1391" s="4">
        <v>2004.0</v>
      </c>
      <c r="C1391" s="4">
        <f>VLOOKUP(VLOOKUP(A1391,tabWorldPop,3,FALSE),Base!$D$2:$E$8,2,FALSE)</f>
        <v>1</v>
      </c>
      <c r="D1391" s="4" t="s">
        <v>13</v>
      </c>
      <c r="E1391" s="4" t="s">
        <v>2916</v>
      </c>
      <c r="F1391" s="4" t="s">
        <v>2015</v>
      </c>
      <c r="G1391" s="4" t="s">
        <v>2917</v>
      </c>
      <c r="H1391" s="10"/>
      <c r="I1391" s="5">
        <v>45761.0</v>
      </c>
      <c r="J1391" s="6" t="str">
        <f>IF(OR(B1391=2000, B1391=2010, B1391=2015),VLOOKUP(A1391,tabWorldPop,IF(B1391=2000,8,IF(B1391=2010,7,6)),FALSE),"")</f>
        <v/>
      </c>
      <c r="K1391" s="6" t="str">
        <f>IF(J1391="","", VLOOKUP(A1391,tabWorldPop,12,FALSE))</f>
        <v/>
      </c>
      <c r="L1391" s="6" t="str">
        <f>IF(K1391="","",VLOOKUP(A1391,tabWorldPop,13,FALSE))</f>
        <v/>
      </c>
      <c r="M1391" s="6" t="str">
        <f>IF(K1391="","",VLOOKUP(A1391,tabWorldPop,14,FALSE))</f>
        <v/>
      </c>
      <c r="N1391" s="6" t="str">
        <f>IF(K1391="","",VLOOKUP(A1391,tabWorldPop,15,FALSE))</f>
        <v/>
      </c>
    </row>
    <row r="1392">
      <c r="A1392" s="3">
        <f>VLOOKUP(Life_expectancy.csv!A1408,Base!$A$2:$B$235,2,FALSE)</f>
        <v>129</v>
      </c>
      <c r="B1392" s="4">
        <v>2003.0</v>
      </c>
      <c r="C1392" s="4">
        <f>VLOOKUP(VLOOKUP(A1392,tabWorldPop,3,FALSE),Base!$D$2:$E$8,2,FALSE)</f>
        <v>1</v>
      </c>
      <c r="D1392" s="4" t="s">
        <v>13</v>
      </c>
      <c r="E1392" s="4" t="s">
        <v>2918</v>
      </c>
      <c r="F1392" s="4" t="s">
        <v>2026</v>
      </c>
      <c r="G1392" s="4" t="s">
        <v>2919</v>
      </c>
      <c r="H1392" s="10"/>
      <c r="I1392" s="5">
        <v>45671.0</v>
      </c>
      <c r="J1392" s="6" t="str">
        <f>IF(OR(B1392=2000, B1392=2010, B1392=2015),VLOOKUP(A1392,tabWorldPop,IF(B1392=2000,8,IF(B1392=2010,7,6)),FALSE),"")</f>
        <v/>
      </c>
      <c r="K1392" s="6" t="str">
        <f>IF(J1392="","", VLOOKUP(A1392,tabWorldPop,12,FALSE))</f>
        <v/>
      </c>
      <c r="L1392" s="6" t="str">
        <f>IF(K1392="","",VLOOKUP(A1392,tabWorldPop,13,FALSE))</f>
        <v/>
      </c>
      <c r="M1392" s="6" t="str">
        <f>IF(K1392="","",VLOOKUP(A1392,tabWorldPop,14,FALSE))</f>
        <v/>
      </c>
      <c r="N1392" s="6" t="str">
        <f>IF(K1392="","",VLOOKUP(A1392,tabWorldPop,15,FALSE))</f>
        <v/>
      </c>
    </row>
    <row r="1393">
      <c r="A1393" s="3">
        <f>VLOOKUP(Life_expectancy.csv!A1409,Base!$A$2:$B$235,2,FALSE)</f>
        <v>129</v>
      </c>
      <c r="B1393" s="4">
        <v>2002.0</v>
      </c>
      <c r="C1393" s="4">
        <f>VLOOKUP(VLOOKUP(A1393,tabWorldPop,3,FALSE),Base!$D$2:$E$8,2,FALSE)</f>
        <v>1</v>
      </c>
      <c r="D1393" s="4" t="s">
        <v>13</v>
      </c>
      <c r="E1393" s="4" t="s">
        <v>2920</v>
      </c>
      <c r="F1393" s="4" t="s">
        <v>1380</v>
      </c>
      <c r="G1393" s="4" t="s">
        <v>2921</v>
      </c>
      <c r="H1393" s="10"/>
      <c r="I1393" s="5">
        <v>45913.0</v>
      </c>
      <c r="J1393" s="6" t="str">
        <f>IF(OR(B1393=2000, B1393=2010, B1393=2015),VLOOKUP(A1393,tabWorldPop,IF(B1393=2000,8,IF(B1393=2010,7,6)),FALSE),"")</f>
        <v/>
      </c>
      <c r="K1393" s="6" t="str">
        <f>IF(J1393="","", VLOOKUP(A1393,tabWorldPop,12,FALSE))</f>
        <v/>
      </c>
      <c r="L1393" s="6" t="str">
        <f>IF(K1393="","",VLOOKUP(A1393,tabWorldPop,13,FALSE))</f>
        <v/>
      </c>
      <c r="M1393" s="6" t="str">
        <f>IF(K1393="","",VLOOKUP(A1393,tabWorldPop,14,FALSE))</f>
        <v/>
      </c>
      <c r="N1393" s="6" t="str">
        <f>IF(K1393="","",VLOOKUP(A1393,tabWorldPop,15,FALSE))</f>
        <v/>
      </c>
    </row>
    <row r="1394">
      <c r="A1394" s="3">
        <f>VLOOKUP(Life_expectancy.csv!A1410,Base!$A$2:$B$235,2,FALSE)</f>
        <v>129</v>
      </c>
      <c r="B1394" s="4">
        <v>2001.0</v>
      </c>
      <c r="C1394" s="4">
        <f>VLOOKUP(VLOOKUP(A1394,tabWorldPop,3,FALSE),Base!$D$2:$E$8,2,FALSE)</f>
        <v>1</v>
      </c>
      <c r="D1394" s="4" t="s">
        <v>13</v>
      </c>
      <c r="E1394" s="4" t="s">
        <v>2922</v>
      </c>
      <c r="F1394" s="4" t="s">
        <v>1550</v>
      </c>
      <c r="G1394" s="4" t="s">
        <v>2923</v>
      </c>
      <c r="H1394" s="10"/>
      <c r="I1394" s="4">
        <v>14.0</v>
      </c>
      <c r="J1394" s="6" t="str">
        <f>IF(OR(B1394=2000, B1394=2010, B1394=2015),VLOOKUP(A1394,tabWorldPop,IF(B1394=2000,8,IF(B1394=2010,7,6)),FALSE),"")</f>
        <v/>
      </c>
      <c r="K1394" s="6" t="str">
        <f>IF(J1394="","", VLOOKUP(A1394,tabWorldPop,12,FALSE))</f>
        <v/>
      </c>
      <c r="L1394" s="6" t="str">
        <f>IF(K1394="","",VLOOKUP(A1394,tabWorldPop,13,FALSE))</f>
        <v/>
      </c>
      <c r="M1394" s="6" t="str">
        <f>IF(K1394="","",VLOOKUP(A1394,tabWorldPop,14,FALSE))</f>
        <v/>
      </c>
      <c r="N1394" s="6" t="str">
        <f>IF(K1394="","",VLOOKUP(A1394,tabWorldPop,15,FALSE))</f>
        <v/>
      </c>
    </row>
    <row r="1395">
      <c r="A1395" s="3">
        <f>VLOOKUP(Life_expectancy.csv!A1411,Base!$A$2:$B$235,2,FALSE)</f>
        <v>129</v>
      </c>
      <c r="B1395" s="4">
        <v>2000.0</v>
      </c>
      <c r="C1395" s="4">
        <f>VLOOKUP(VLOOKUP(A1395,tabWorldPop,3,FALSE),Base!$D$2:$E$8,2,FALSE)</f>
        <v>1</v>
      </c>
      <c r="D1395" s="4" t="s">
        <v>13</v>
      </c>
      <c r="E1395" s="4" t="s">
        <v>2924</v>
      </c>
      <c r="F1395" s="4" t="s">
        <v>512</v>
      </c>
      <c r="G1395" s="4" t="s">
        <v>2925</v>
      </c>
      <c r="H1395" s="10"/>
      <c r="I1395" s="5">
        <v>45671.0</v>
      </c>
      <c r="J1395" s="6">
        <f>IF(OR(B1395=2000, B1395=2010, B1395=2015),VLOOKUP(A1395,tabWorldPop,IF(B1395=2000,8,IF(B1395=2010,7,6)),FALSE),"")</f>
        <v>1934901</v>
      </c>
      <c r="K1395" s="6">
        <f>IF(J1395="","", VLOOKUP(A1395,tabWorldPop,12,FALSE))</f>
        <v>17818</v>
      </c>
      <c r="L1395" s="6" t="str">
        <f>IF(K1395="","",VLOOKUP(A1395,tabWorldPop,13,FALSE))</f>
        <v>239.5821</v>
      </c>
      <c r="M1395" s="7">
        <f>IF(K1395="","",VLOOKUP(A1395,tabWorldPop,14,FALSE))</f>
        <v>16072</v>
      </c>
      <c r="N1395" s="6" t="str">
        <f>IF(K1395="","",VLOOKUP(A1395,tabWorldPop,15,FALSE))</f>
        <v>0.05</v>
      </c>
    </row>
    <row r="1396">
      <c r="A1396" s="3">
        <f>VLOOKUP(Life_expectancy.csv!A1412,Base!$A$2:$B$235,2,FALSE)</f>
        <v>110</v>
      </c>
      <c r="B1396" s="4">
        <v>2015.0</v>
      </c>
      <c r="C1396" s="4">
        <f>VLOOKUP(VLOOKUP(A1396,tabWorldPop,3,FALSE),Base!$D$2:$E$8,2,FALSE)</f>
        <v>1</v>
      </c>
      <c r="D1396" s="4" t="s">
        <v>13</v>
      </c>
      <c r="E1396" s="4">
        <v>0.0</v>
      </c>
      <c r="F1396" s="10"/>
      <c r="G1396" s="10"/>
      <c r="H1396" s="10"/>
      <c r="I1396" s="4">
        <v>13.0</v>
      </c>
      <c r="J1396" s="6">
        <f>IF(OR(B1396=2000, B1396=2010, B1396=2015),VLOOKUP(A1396,tabWorldPop,IF(B1396=2000,8,IF(B1396=2010,7,6)),FALSE),"")</f>
        <v>5914980</v>
      </c>
      <c r="K1396" s="6">
        <f>IF(J1396="","", VLOOKUP(A1396,tabWorldPop,12,FALSE))</f>
        <v>199951</v>
      </c>
      <c r="L1396" s="6" t="str">
        <f>IF(K1396="","",VLOOKUP(A1396,tabWorldPop,13,FALSE))</f>
        <v>33.1612</v>
      </c>
      <c r="M1396" s="7">
        <f>IF(K1396="","",VLOOKUP(A1396,tabWorldPop,14,FALSE))</f>
        <v>-636250</v>
      </c>
      <c r="N1396" s="6" t="str">
        <f>IF(K1396="","",VLOOKUP(A1396,tabWorldPop,15,FALSE))</f>
        <v>0.08</v>
      </c>
    </row>
    <row r="1397">
      <c r="A1397" s="3">
        <f>VLOOKUP(Life_expectancy.csv!A1413,Base!$A$2:$B$235,2,FALSE)</f>
        <v>110</v>
      </c>
      <c r="B1397" s="4">
        <v>2014.0</v>
      </c>
      <c r="C1397" s="4">
        <f>VLOOKUP(VLOOKUP(A1397,tabWorldPop,3,FALSE),Base!$D$2:$E$8,2,FALSE)</f>
        <v>1</v>
      </c>
      <c r="D1397" s="4" t="s">
        <v>13</v>
      </c>
      <c r="E1397" s="4">
        <v>0.0</v>
      </c>
      <c r="F1397" s="4" t="s">
        <v>1267</v>
      </c>
      <c r="G1397" s="10"/>
      <c r="H1397" s="10"/>
      <c r="I1397" s="5">
        <v>45881.0</v>
      </c>
      <c r="J1397" s="6" t="str">
        <f>IF(OR(B1397=2000, B1397=2010, B1397=2015),VLOOKUP(A1397,tabWorldPop,IF(B1397=2000,8,IF(B1397=2010,7,6)),FALSE),"")</f>
        <v/>
      </c>
      <c r="K1397" s="6" t="str">
        <f>IF(J1397="","", VLOOKUP(A1397,tabWorldPop,12,FALSE))</f>
        <v/>
      </c>
      <c r="L1397" s="6" t="str">
        <f>IF(K1397="","",VLOOKUP(A1397,tabWorldPop,13,FALSE))</f>
        <v/>
      </c>
      <c r="M1397" s="6" t="str">
        <f>IF(K1397="","",VLOOKUP(A1397,tabWorldPop,14,FALSE))</f>
        <v/>
      </c>
      <c r="N1397" s="6" t="str">
        <f>IF(K1397="","",VLOOKUP(A1397,tabWorldPop,15,FALSE))</f>
        <v/>
      </c>
    </row>
    <row r="1398">
      <c r="A1398" s="3">
        <f>VLOOKUP(Life_expectancy.csv!A1414,Base!$A$2:$B$235,2,FALSE)</f>
        <v>110</v>
      </c>
      <c r="B1398" s="4">
        <v>2013.0</v>
      </c>
      <c r="C1398" s="4">
        <f>VLOOKUP(VLOOKUP(A1398,tabWorldPop,3,FALSE),Base!$D$2:$E$8,2,FALSE)</f>
        <v>1</v>
      </c>
      <c r="D1398" s="4" t="s">
        <v>13</v>
      </c>
      <c r="E1398" s="4">
        <v>0.0</v>
      </c>
      <c r="F1398" s="4" t="s">
        <v>254</v>
      </c>
      <c r="G1398" s="10"/>
      <c r="H1398" s="10"/>
      <c r="I1398" s="5">
        <v>45789.0</v>
      </c>
      <c r="J1398" s="6" t="str">
        <f>IF(OR(B1398=2000, B1398=2010, B1398=2015),VLOOKUP(A1398,tabWorldPop,IF(B1398=2000,8,IF(B1398=2010,7,6)),FALSE),"")</f>
        <v/>
      </c>
      <c r="K1398" s="6" t="str">
        <f>IF(J1398="","", VLOOKUP(A1398,tabWorldPop,12,FALSE))</f>
        <v/>
      </c>
      <c r="L1398" s="6" t="str">
        <f>IF(K1398="","",VLOOKUP(A1398,tabWorldPop,13,FALSE))</f>
        <v/>
      </c>
      <c r="M1398" s="6" t="str">
        <f>IF(K1398="","",VLOOKUP(A1398,tabWorldPop,14,FALSE))</f>
        <v/>
      </c>
      <c r="N1398" s="6" t="str">
        <f>IF(K1398="","",VLOOKUP(A1398,tabWorldPop,15,FALSE))</f>
        <v/>
      </c>
    </row>
    <row r="1399">
      <c r="A1399" s="3">
        <f>VLOOKUP(Life_expectancy.csv!A1415,Base!$A$2:$B$235,2,FALSE)</f>
        <v>110</v>
      </c>
      <c r="B1399" s="4">
        <v>2012.0</v>
      </c>
      <c r="C1399" s="4">
        <f>VLOOKUP(VLOOKUP(A1399,tabWorldPop,3,FALSE),Base!$D$2:$E$8,2,FALSE)</f>
        <v>1</v>
      </c>
      <c r="D1399" s="4" t="s">
        <v>13</v>
      </c>
      <c r="E1399" s="4">
        <v>0.0</v>
      </c>
      <c r="F1399" s="4" t="s">
        <v>1246</v>
      </c>
      <c r="G1399" s="10"/>
      <c r="H1399" s="10"/>
      <c r="I1399" s="5">
        <v>45728.0</v>
      </c>
      <c r="J1399" s="6" t="str">
        <f>IF(OR(B1399=2000, B1399=2010, B1399=2015),VLOOKUP(A1399,tabWorldPop,IF(B1399=2000,8,IF(B1399=2010,7,6)),FALSE),"")</f>
        <v/>
      </c>
      <c r="K1399" s="6" t="str">
        <f>IF(J1399="","", VLOOKUP(A1399,tabWorldPop,12,FALSE))</f>
        <v/>
      </c>
      <c r="L1399" s="6" t="str">
        <f>IF(K1399="","",VLOOKUP(A1399,tabWorldPop,13,FALSE))</f>
        <v/>
      </c>
      <c r="M1399" s="6" t="str">
        <f>IF(K1399="","",VLOOKUP(A1399,tabWorldPop,14,FALSE))</f>
        <v/>
      </c>
      <c r="N1399" s="6" t="str">
        <f>IF(K1399="","",VLOOKUP(A1399,tabWorldPop,15,FALSE))</f>
        <v/>
      </c>
    </row>
    <row r="1400">
      <c r="A1400" s="3">
        <f>VLOOKUP(Life_expectancy.csv!A1416,Base!$A$2:$B$235,2,FALSE)</f>
        <v>110</v>
      </c>
      <c r="B1400" s="4">
        <v>2011.0</v>
      </c>
      <c r="C1400" s="4">
        <f>VLOOKUP(VLOOKUP(A1400,tabWorldPop,3,FALSE),Base!$D$2:$E$8,2,FALSE)</f>
        <v>1</v>
      </c>
      <c r="D1400" s="4" t="s">
        <v>13</v>
      </c>
      <c r="E1400" s="4">
        <v>0.0</v>
      </c>
      <c r="F1400" s="4" t="s">
        <v>1256</v>
      </c>
      <c r="G1400" s="10"/>
      <c r="H1400" s="10"/>
      <c r="I1400" s="5">
        <v>45669.0</v>
      </c>
      <c r="J1400" s="6" t="str">
        <f>IF(OR(B1400=2000, B1400=2010, B1400=2015),VLOOKUP(A1400,tabWorldPop,IF(B1400=2000,8,IF(B1400=2010,7,6)),FALSE),"")</f>
        <v/>
      </c>
      <c r="K1400" s="6" t="str">
        <f>IF(J1400="","", VLOOKUP(A1400,tabWorldPop,12,FALSE))</f>
        <v/>
      </c>
      <c r="L1400" s="6" t="str">
        <f>IF(K1400="","",VLOOKUP(A1400,tabWorldPop,13,FALSE))</f>
        <v/>
      </c>
      <c r="M1400" s="6" t="str">
        <f>IF(K1400="","",VLOOKUP(A1400,tabWorldPop,14,FALSE))</f>
        <v/>
      </c>
      <c r="N1400" s="6" t="str">
        <f>IF(K1400="","",VLOOKUP(A1400,tabWorldPop,15,FALSE))</f>
        <v/>
      </c>
    </row>
    <row r="1401">
      <c r="A1401" s="3">
        <f>VLOOKUP(Life_expectancy.csv!A1417,Base!$A$2:$B$235,2,FALSE)</f>
        <v>110</v>
      </c>
      <c r="B1401" s="4">
        <v>2010.0</v>
      </c>
      <c r="C1401" s="4">
        <f>VLOOKUP(VLOOKUP(A1401,tabWorldPop,3,FALSE),Base!$D$2:$E$8,2,FALSE)</f>
        <v>1</v>
      </c>
      <c r="D1401" s="4" t="s">
        <v>13</v>
      </c>
      <c r="E1401" s="4">
        <v>0.0</v>
      </c>
      <c r="F1401" s="4" t="s">
        <v>248</v>
      </c>
      <c r="G1401" s="10"/>
      <c r="H1401" s="10"/>
      <c r="I1401" s="5">
        <v>45700.0</v>
      </c>
      <c r="J1401" s="6">
        <f>IF(OR(B1401=2000, B1401=2010, B1401=2015),VLOOKUP(A1401,tabWorldPop,IF(B1401=2000,8,IF(B1401=2010,7,6)),FALSE),"")</f>
        <v>5483774</v>
      </c>
      <c r="K1401" s="6">
        <f>IF(J1401="","", VLOOKUP(A1401,tabWorldPop,12,FALSE))</f>
        <v>199951</v>
      </c>
      <c r="L1401" s="6" t="str">
        <f>IF(K1401="","",VLOOKUP(A1401,tabWorldPop,13,FALSE))</f>
        <v>33.1612</v>
      </c>
      <c r="M1401" s="7">
        <f>IF(K1401="","",VLOOKUP(A1401,tabWorldPop,14,FALSE))</f>
        <v>-636250</v>
      </c>
      <c r="N1401" s="6" t="str">
        <f>IF(K1401="","",VLOOKUP(A1401,tabWorldPop,15,FALSE))</f>
        <v>0.08</v>
      </c>
    </row>
    <row r="1402">
      <c r="A1402" s="3">
        <f>VLOOKUP(Life_expectancy.csv!A1418,Base!$A$2:$B$235,2,FALSE)</f>
        <v>110</v>
      </c>
      <c r="B1402" s="4">
        <v>2009.0</v>
      </c>
      <c r="C1402" s="4">
        <f>VLOOKUP(VLOOKUP(A1402,tabWorldPop,3,FALSE),Base!$D$2:$E$8,2,FALSE)</f>
        <v>1</v>
      </c>
      <c r="D1402" s="4" t="s">
        <v>13</v>
      </c>
      <c r="E1402" s="4">
        <v>0.0</v>
      </c>
      <c r="F1402" s="4" t="s">
        <v>2221</v>
      </c>
      <c r="G1402" s="10"/>
      <c r="H1402" s="10"/>
      <c r="I1402" s="5">
        <v>45759.0</v>
      </c>
      <c r="J1402" s="6" t="str">
        <f>IF(OR(B1402=2000, B1402=2010, B1402=2015),VLOOKUP(A1402,tabWorldPop,IF(B1402=2000,8,IF(B1402=2010,7,6)),FALSE),"")</f>
        <v/>
      </c>
      <c r="K1402" s="6" t="str">
        <f>IF(J1402="","", VLOOKUP(A1402,tabWorldPop,12,FALSE))</f>
        <v/>
      </c>
      <c r="L1402" s="6" t="str">
        <f>IF(K1402="","",VLOOKUP(A1402,tabWorldPop,13,FALSE))</f>
        <v/>
      </c>
      <c r="M1402" s="6" t="str">
        <f>IF(K1402="","",VLOOKUP(A1402,tabWorldPop,14,FALSE))</f>
        <v/>
      </c>
      <c r="N1402" s="6" t="str">
        <f>IF(K1402="","",VLOOKUP(A1402,tabWorldPop,15,FALSE))</f>
        <v/>
      </c>
    </row>
    <row r="1403">
      <c r="A1403" s="3">
        <f>VLOOKUP(Life_expectancy.csv!A1419,Base!$A$2:$B$235,2,FALSE)</f>
        <v>110</v>
      </c>
      <c r="B1403" s="4">
        <v>2008.0</v>
      </c>
      <c r="C1403" s="4">
        <f>VLOOKUP(VLOOKUP(A1403,tabWorldPop,3,FALSE),Base!$D$2:$E$8,2,FALSE)</f>
        <v>1</v>
      </c>
      <c r="D1403" s="4" t="s">
        <v>13</v>
      </c>
      <c r="E1403" s="4">
        <v>0.0</v>
      </c>
      <c r="F1403" s="5">
        <v>45844.0</v>
      </c>
      <c r="G1403" s="10"/>
      <c r="H1403" s="10"/>
      <c r="I1403" s="5">
        <v>45820.0</v>
      </c>
      <c r="J1403" s="6" t="str">
        <f>IF(OR(B1403=2000, B1403=2010, B1403=2015),VLOOKUP(A1403,tabWorldPop,IF(B1403=2000,8,IF(B1403=2010,7,6)),FALSE),"")</f>
        <v/>
      </c>
      <c r="K1403" s="6" t="str">
        <f>IF(J1403="","", VLOOKUP(A1403,tabWorldPop,12,FALSE))</f>
        <v/>
      </c>
      <c r="L1403" s="6" t="str">
        <f>IF(K1403="","",VLOOKUP(A1403,tabWorldPop,13,FALSE))</f>
        <v/>
      </c>
      <c r="M1403" s="6" t="str">
        <f>IF(K1403="","",VLOOKUP(A1403,tabWorldPop,14,FALSE))</f>
        <v/>
      </c>
      <c r="N1403" s="6" t="str">
        <f>IF(K1403="","",VLOOKUP(A1403,tabWorldPop,15,FALSE))</f>
        <v/>
      </c>
    </row>
    <row r="1404">
      <c r="A1404" s="3">
        <f>VLOOKUP(Life_expectancy.csv!A1420,Base!$A$2:$B$235,2,FALSE)</f>
        <v>110</v>
      </c>
      <c r="B1404" s="4">
        <v>2007.0</v>
      </c>
      <c r="C1404" s="4">
        <f>VLOOKUP(VLOOKUP(A1404,tabWorldPop,3,FALSE),Base!$D$2:$E$8,2,FALSE)</f>
        <v>1</v>
      </c>
      <c r="D1404" s="4" t="s">
        <v>13</v>
      </c>
      <c r="E1404" s="4">
        <v>0.0</v>
      </c>
      <c r="F1404" s="4" t="s">
        <v>956</v>
      </c>
      <c r="G1404" s="10"/>
      <c r="H1404" s="10"/>
      <c r="I1404" s="5">
        <v>45820.0</v>
      </c>
      <c r="J1404" s="6" t="str">
        <f>IF(OR(B1404=2000, B1404=2010, B1404=2015),VLOOKUP(A1404,tabWorldPop,IF(B1404=2000,8,IF(B1404=2010,7,6)),FALSE),"")</f>
        <v/>
      </c>
      <c r="K1404" s="6" t="str">
        <f>IF(J1404="","", VLOOKUP(A1404,tabWorldPop,12,FALSE))</f>
        <v/>
      </c>
      <c r="L1404" s="6" t="str">
        <f>IF(K1404="","",VLOOKUP(A1404,tabWorldPop,13,FALSE))</f>
        <v/>
      </c>
      <c r="M1404" s="6" t="str">
        <f>IF(K1404="","",VLOOKUP(A1404,tabWorldPop,14,FALSE))</f>
        <v/>
      </c>
      <c r="N1404" s="6" t="str">
        <f>IF(K1404="","",VLOOKUP(A1404,tabWorldPop,15,FALSE))</f>
        <v/>
      </c>
    </row>
    <row r="1405">
      <c r="A1405" s="3">
        <f>VLOOKUP(Life_expectancy.csv!A1421,Base!$A$2:$B$235,2,FALSE)</f>
        <v>110</v>
      </c>
      <c r="B1405" s="4">
        <v>2006.0</v>
      </c>
      <c r="C1405" s="4">
        <f>VLOOKUP(VLOOKUP(A1405,tabWorldPop,3,FALSE),Base!$D$2:$E$8,2,FALSE)</f>
        <v>1</v>
      </c>
      <c r="D1405" s="4" t="s">
        <v>13</v>
      </c>
      <c r="E1405" s="4">
        <v>0.0</v>
      </c>
      <c r="F1405" s="4" t="s">
        <v>38</v>
      </c>
      <c r="G1405" s="10"/>
      <c r="H1405" s="10"/>
      <c r="I1405" s="5">
        <v>45789.0</v>
      </c>
      <c r="J1405" s="6" t="str">
        <f>IF(OR(B1405=2000, B1405=2010, B1405=2015),VLOOKUP(A1405,tabWorldPop,IF(B1405=2000,8,IF(B1405=2010,7,6)),FALSE),"")</f>
        <v/>
      </c>
      <c r="K1405" s="6" t="str">
        <f>IF(J1405="","", VLOOKUP(A1405,tabWorldPop,12,FALSE))</f>
        <v/>
      </c>
      <c r="L1405" s="6" t="str">
        <f>IF(K1405="","",VLOOKUP(A1405,tabWorldPop,13,FALSE))</f>
        <v/>
      </c>
      <c r="M1405" s="6" t="str">
        <f>IF(K1405="","",VLOOKUP(A1405,tabWorldPop,14,FALSE))</f>
        <v/>
      </c>
      <c r="N1405" s="6" t="str">
        <f>IF(K1405="","",VLOOKUP(A1405,tabWorldPop,15,FALSE))</f>
        <v/>
      </c>
    </row>
    <row r="1406">
      <c r="A1406" s="3">
        <f>VLOOKUP(Life_expectancy.csv!A1422,Base!$A$2:$B$235,2,FALSE)</f>
        <v>110</v>
      </c>
      <c r="B1406" s="4">
        <v>2005.0</v>
      </c>
      <c r="C1406" s="4">
        <f>VLOOKUP(VLOOKUP(A1406,tabWorldPop,3,FALSE),Base!$D$2:$E$8,2,FALSE)</f>
        <v>1</v>
      </c>
      <c r="D1406" s="4" t="s">
        <v>13</v>
      </c>
      <c r="E1406" s="4">
        <v>0.0</v>
      </c>
      <c r="F1406" s="4" t="s">
        <v>553</v>
      </c>
      <c r="G1406" s="10"/>
      <c r="H1406" s="10"/>
      <c r="I1406" s="5">
        <v>45759.0</v>
      </c>
      <c r="J1406" s="6" t="str">
        <f>IF(OR(B1406=2000, B1406=2010, B1406=2015),VLOOKUP(A1406,tabWorldPop,IF(B1406=2000,8,IF(B1406=2010,7,6)),FALSE),"")</f>
        <v/>
      </c>
      <c r="K1406" s="6" t="str">
        <f>IF(J1406="","", VLOOKUP(A1406,tabWorldPop,12,FALSE))</f>
        <v/>
      </c>
      <c r="L1406" s="6" t="str">
        <f>IF(K1406="","",VLOOKUP(A1406,tabWorldPop,13,FALSE))</f>
        <v/>
      </c>
      <c r="M1406" s="6" t="str">
        <f>IF(K1406="","",VLOOKUP(A1406,tabWorldPop,14,FALSE))</f>
        <v/>
      </c>
      <c r="N1406" s="6" t="str">
        <f>IF(K1406="","",VLOOKUP(A1406,tabWorldPop,15,FALSE))</f>
        <v/>
      </c>
    </row>
    <row r="1407">
      <c r="A1407" s="3">
        <f>VLOOKUP(Life_expectancy.csv!A1423,Base!$A$2:$B$235,2,FALSE)</f>
        <v>110</v>
      </c>
      <c r="B1407" s="4">
        <v>2004.0</v>
      </c>
      <c r="C1407" s="4">
        <f>VLOOKUP(VLOOKUP(A1407,tabWorldPop,3,FALSE),Base!$D$2:$E$8,2,FALSE)</f>
        <v>1</v>
      </c>
      <c r="D1407" s="4" t="s">
        <v>13</v>
      </c>
      <c r="E1407" s="4">
        <v>0.0</v>
      </c>
      <c r="F1407" s="4" t="s">
        <v>2825</v>
      </c>
      <c r="G1407" s="10"/>
      <c r="H1407" s="10"/>
      <c r="I1407" s="5">
        <v>45789.0</v>
      </c>
      <c r="J1407" s="6" t="str">
        <f>IF(OR(B1407=2000, B1407=2010, B1407=2015),VLOOKUP(A1407,tabWorldPop,IF(B1407=2000,8,IF(B1407=2010,7,6)),FALSE),"")</f>
        <v/>
      </c>
      <c r="K1407" s="6" t="str">
        <f>IF(J1407="","", VLOOKUP(A1407,tabWorldPop,12,FALSE))</f>
        <v/>
      </c>
      <c r="L1407" s="6" t="str">
        <f>IF(K1407="","",VLOOKUP(A1407,tabWorldPop,13,FALSE))</f>
        <v/>
      </c>
      <c r="M1407" s="6" t="str">
        <f>IF(K1407="","",VLOOKUP(A1407,tabWorldPop,14,FALSE))</f>
        <v/>
      </c>
      <c r="N1407" s="6" t="str">
        <f>IF(K1407="","",VLOOKUP(A1407,tabWorldPop,15,FALSE))</f>
        <v/>
      </c>
    </row>
    <row r="1408">
      <c r="A1408" s="3">
        <f>VLOOKUP(Life_expectancy.csv!A1424,Base!$A$2:$B$235,2,FALSE)</f>
        <v>110</v>
      </c>
      <c r="B1408" s="4">
        <v>2003.0</v>
      </c>
      <c r="C1408" s="4">
        <f>VLOOKUP(VLOOKUP(A1408,tabWorldPop,3,FALSE),Base!$D$2:$E$8,2,FALSE)</f>
        <v>1</v>
      </c>
      <c r="D1408" s="4" t="s">
        <v>13</v>
      </c>
      <c r="E1408" s="4">
        <v>0.0</v>
      </c>
      <c r="F1408" s="4" t="s">
        <v>2926</v>
      </c>
      <c r="G1408" s="10"/>
      <c r="H1408" s="10"/>
      <c r="I1408" s="5">
        <v>45700.0</v>
      </c>
      <c r="J1408" s="6" t="str">
        <f>IF(OR(B1408=2000, B1408=2010, B1408=2015),VLOOKUP(A1408,tabWorldPop,IF(B1408=2000,8,IF(B1408=2010,7,6)),FALSE),"")</f>
        <v/>
      </c>
      <c r="K1408" s="6" t="str">
        <f>IF(J1408="","", VLOOKUP(A1408,tabWorldPop,12,FALSE))</f>
        <v/>
      </c>
      <c r="L1408" s="6" t="str">
        <f>IF(K1408="","",VLOOKUP(A1408,tabWorldPop,13,FALSE))</f>
        <v/>
      </c>
      <c r="M1408" s="6" t="str">
        <f>IF(K1408="","",VLOOKUP(A1408,tabWorldPop,14,FALSE))</f>
        <v/>
      </c>
      <c r="N1408" s="6" t="str">
        <f>IF(K1408="","",VLOOKUP(A1408,tabWorldPop,15,FALSE))</f>
        <v/>
      </c>
    </row>
    <row r="1409">
      <c r="A1409" s="3">
        <f>VLOOKUP(Life_expectancy.csv!A1425,Base!$A$2:$B$235,2,FALSE)</f>
        <v>110</v>
      </c>
      <c r="B1409" s="4">
        <v>2002.0</v>
      </c>
      <c r="C1409" s="4">
        <f>VLOOKUP(VLOOKUP(A1409,tabWorldPop,3,FALSE),Base!$D$2:$E$8,2,FALSE)</f>
        <v>1</v>
      </c>
      <c r="D1409" s="4" t="s">
        <v>13</v>
      </c>
      <c r="E1409" s="4">
        <v>0.0</v>
      </c>
      <c r="F1409" s="4" t="s">
        <v>2926</v>
      </c>
      <c r="G1409" s="10"/>
      <c r="H1409" s="10"/>
      <c r="I1409" s="5">
        <v>45669.0</v>
      </c>
      <c r="J1409" s="6" t="str">
        <f>IF(OR(B1409=2000, B1409=2010, B1409=2015),VLOOKUP(A1409,tabWorldPop,IF(B1409=2000,8,IF(B1409=2010,7,6)),FALSE),"")</f>
        <v/>
      </c>
      <c r="K1409" s="6" t="str">
        <f>IF(J1409="","", VLOOKUP(A1409,tabWorldPop,12,FALSE))</f>
        <v/>
      </c>
      <c r="L1409" s="6" t="str">
        <f>IF(K1409="","",VLOOKUP(A1409,tabWorldPop,13,FALSE))</f>
        <v/>
      </c>
      <c r="M1409" s="6" t="str">
        <f>IF(K1409="","",VLOOKUP(A1409,tabWorldPop,14,FALSE))</f>
        <v/>
      </c>
      <c r="N1409" s="6" t="str">
        <f>IF(K1409="","",VLOOKUP(A1409,tabWorldPop,15,FALSE))</f>
        <v/>
      </c>
    </row>
    <row r="1410">
      <c r="A1410" s="3">
        <f>VLOOKUP(Life_expectancy.csv!A1426,Base!$A$2:$B$235,2,FALSE)</f>
        <v>110</v>
      </c>
      <c r="B1410" s="4">
        <v>2001.0</v>
      </c>
      <c r="C1410" s="4">
        <f>VLOOKUP(VLOOKUP(A1410,tabWorldPop,3,FALSE),Base!$D$2:$E$8,2,FALSE)</f>
        <v>1</v>
      </c>
      <c r="D1410" s="4" t="s">
        <v>13</v>
      </c>
      <c r="E1410" s="4">
        <v>0.0</v>
      </c>
      <c r="F1410" s="4" t="s">
        <v>231</v>
      </c>
      <c r="G1410" s="10"/>
      <c r="H1410" s="10"/>
      <c r="I1410" s="5">
        <v>45880.0</v>
      </c>
      <c r="J1410" s="6" t="str">
        <f>IF(OR(B1410=2000, B1410=2010, B1410=2015),VLOOKUP(A1410,tabWorldPop,IF(B1410=2000,8,IF(B1410=2010,7,6)),FALSE),"")</f>
        <v/>
      </c>
      <c r="K1410" s="6" t="str">
        <f>IF(J1410="","", VLOOKUP(A1410,tabWorldPop,12,FALSE))</f>
        <v/>
      </c>
      <c r="L1410" s="6" t="str">
        <f>IF(K1410="","",VLOOKUP(A1410,tabWorldPop,13,FALSE))</f>
        <v/>
      </c>
      <c r="M1410" s="6" t="str">
        <f>IF(K1410="","",VLOOKUP(A1410,tabWorldPop,14,FALSE))</f>
        <v/>
      </c>
      <c r="N1410" s="6" t="str">
        <f>IF(K1410="","",VLOOKUP(A1410,tabWorldPop,15,FALSE))</f>
        <v/>
      </c>
    </row>
    <row r="1411">
      <c r="A1411" s="3">
        <f>VLOOKUP(Life_expectancy.csv!A1427,Base!$A$2:$B$235,2,FALSE)</f>
        <v>110</v>
      </c>
      <c r="B1411" s="4">
        <v>2000.0</v>
      </c>
      <c r="C1411" s="4">
        <f>VLOOKUP(VLOOKUP(A1411,tabWorldPop,3,FALSE),Base!$D$2:$E$8,2,FALSE)</f>
        <v>1</v>
      </c>
      <c r="D1411" s="4" t="s">
        <v>13</v>
      </c>
      <c r="E1411" s="4">
        <v>0.0</v>
      </c>
      <c r="F1411" s="4" t="s">
        <v>2855</v>
      </c>
      <c r="G1411" s="10"/>
      <c r="H1411" s="10"/>
      <c r="I1411" s="5">
        <v>45758.0</v>
      </c>
      <c r="J1411" s="6">
        <f>IF(OR(B1411=2000, B1411=2010, B1411=2015),VLOOKUP(A1411,tabWorldPop,IF(B1411=2000,8,IF(B1411=2010,7,6)),FALSE),"")</f>
        <v>4935182</v>
      </c>
      <c r="K1411" s="6">
        <f>IF(J1411="","", VLOOKUP(A1411,tabWorldPop,12,FALSE))</f>
        <v>199951</v>
      </c>
      <c r="L1411" s="6" t="str">
        <f>IF(K1411="","",VLOOKUP(A1411,tabWorldPop,13,FALSE))</f>
        <v>33.1612</v>
      </c>
      <c r="M1411" s="7">
        <f>IF(K1411="","",VLOOKUP(A1411,tabWorldPop,14,FALSE))</f>
        <v>-636250</v>
      </c>
      <c r="N1411" s="6" t="str">
        <f>IF(K1411="","",VLOOKUP(A1411,tabWorldPop,15,FALSE))</f>
        <v>0.08</v>
      </c>
    </row>
    <row r="1412">
      <c r="A1412" s="3">
        <f>VLOOKUP(Life_expectancy.csv!A1428,Base!$A$2:$B$235,2,FALSE)</f>
        <v>103</v>
      </c>
      <c r="B1412" s="4">
        <v>2015.0</v>
      </c>
      <c r="C1412" s="4">
        <f>VLOOKUP(VLOOKUP(A1412,tabWorldPop,3,FALSE),Base!$D$2:$E$8,2,FALSE)</f>
        <v>1</v>
      </c>
      <c r="D1412" s="4" t="s">
        <v>13</v>
      </c>
      <c r="E1412" s="4">
        <v>0.0</v>
      </c>
      <c r="F1412" s="10"/>
      <c r="G1412" s="10"/>
      <c r="H1412" s="10"/>
      <c r="I1412" s="5">
        <v>45879.0</v>
      </c>
      <c r="J1412" s="6">
        <f>IF(OR(B1412=2000, B1412=2010, B1412=2015),VLOOKUP(A1412,tabWorldPop,IF(B1412=2000,8,IF(B1412=2010,7,6)),FALSE),"")</f>
        <v>6787419</v>
      </c>
      <c r="K1412" s="6">
        <f>IF(J1412="","", VLOOKUP(A1412,tabWorldPop,12,FALSE))</f>
        <v>236800</v>
      </c>
      <c r="L1412" s="6" t="str">
        <f>IF(K1412="","",VLOOKUP(A1412,tabWorldPop,13,FALSE))</f>
        <v>31.7968</v>
      </c>
      <c r="M1412" s="7">
        <f>IF(K1412="","",VLOOKUP(A1412,tabWorldPop,14,FALSE))</f>
        <v>-642459</v>
      </c>
      <c r="N1412" s="6" t="str">
        <f>IF(K1412="","",VLOOKUP(A1412,tabWorldPop,15,FALSE))</f>
        <v>0.09</v>
      </c>
    </row>
    <row r="1413">
      <c r="A1413" s="3">
        <f>VLOOKUP(Life_expectancy.csv!A1429,Base!$A$2:$B$235,2,FALSE)</f>
        <v>103</v>
      </c>
      <c r="B1413" s="4">
        <v>2014.0</v>
      </c>
      <c r="C1413" s="4">
        <f>VLOOKUP(VLOOKUP(A1413,tabWorldPop,3,FALSE),Base!$D$2:$E$8,2,FALSE)</f>
        <v>1</v>
      </c>
      <c r="D1413" s="4" t="s">
        <v>13</v>
      </c>
      <c r="E1413" s="4">
        <v>0.0</v>
      </c>
      <c r="F1413" s="4" t="s">
        <v>1564</v>
      </c>
      <c r="G1413" s="10"/>
      <c r="H1413" s="10"/>
      <c r="I1413" s="5">
        <v>45818.0</v>
      </c>
      <c r="J1413" s="6" t="str">
        <f>IF(OR(B1413=2000, B1413=2010, B1413=2015),VLOOKUP(A1413,tabWorldPop,IF(B1413=2000,8,IF(B1413=2010,7,6)),FALSE),"")</f>
        <v/>
      </c>
      <c r="K1413" s="6" t="str">
        <f>IF(J1413="","", VLOOKUP(A1413,tabWorldPop,12,FALSE))</f>
        <v/>
      </c>
      <c r="L1413" s="6" t="str">
        <f>IF(K1413="","",VLOOKUP(A1413,tabWorldPop,13,FALSE))</f>
        <v/>
      </c>
      <c r="M1413" s="6" t="str">
        <f>IF(K1413="","",VLOOKUP(A1413,tabWorldPop,14,FALSE))</f>
        <v/>
      </c>
      <c r="N1413" s="6" t="str">
        <f>IF(K1413="","",VLOOKUP(A1413,tabWorldPop,15,FALSE))</f>
        <v/>
      </c>
    </row>
    <row r="1414">
      <c r="A1414" s="3">
        <f>VLOOKUP(Life_expectancy.csv!A1430,Base!$A$2:$B$235,2,FALSE)</f>
        <v>103</v>
      </c>
      <c r="B1414" s="4">
        <v>2013.0</v>
      </c>
      <c r="C1414" s="4">
        <f>VLOOKUP(VLOOKUP(A1414,tabWorldPop,3,FALSE),Base!$D$2:$E$8,2,FALSE)</f>
        <v>1</v>
      </c>
      <c r="D1414" s="4" t="s">
        <v>13</v>
      </c>
      <c r="E1414" s="4">
        <v>0.0</v>
      </c>
      <c r="F1414" s="4">
        <v>2.0</v>
      </c>
      <c r="G1414" s="10"/>
      <c r="H1414" s="10"/>
      <c r="I1414" s="5">
        <v>45757.0</v>
      </c>
      <c r="J1414" s="6" t="str">
        <f>IF(OR(B1414=2000, B1414=2010, B1414=2015),VLOOKUP(A1414,tabWorldPop,IF(B1414=2000,8,IF(B1414=2010,7,6)),FALSE),"")</f>
        <v/>
      </c>
      <c r="K1414" s="6" t="str">
        <f>IF(J1414="","", VLOOKUP(A1414,tabWorldPop,12,FALSE))</f>
        <v/>
      </c>
      <c r="L1414" s="6" t="str">
        <f>IF(K1414="","",VLOOKUP(A1414,tabWorldPop,13,FALSE))</f>
        <v/>
      </c>
      <c r="M1414" s="6" t="str">
        <f>IF(K1414="","",VLOOKUP(A1414,tabWorldPop,14,FALSE))</f>
        <v/>
      </c>
      <c r="N1414" s="6" t="str">
        <f>IF(K1414="","",VLOOKUP(A1414,tabWorldPop,15,FALSE))</f>
        <v/>
      </c>
    </row>
    <row r="1415">
      <c r="A1415" s="3">
        <f>VLOOKUP(Life_expectancy.csv!A1431,Base!$A$2:$B$235,2,FALSE)</f>
        <v>103</v>
      </c>
      <c r="B1415" s="4">
        <v>2012.0</v>
      </c>
      <c r="C1415" s="4">
        <f>VLOOKUP(VLOOKUP(A1415,tabWorldPop,3,FALSE),Base!$D$2:$E$8,2,FALSE)</f>
        <v>1</v>
      </c>
      <c r="D1415" s="4" t="s">
        <v>13</v>
      </c>
      <c r="E1415" s="4">
        <v>0.0</v>
      </c>
      <c r="F1415" s="5">
        <v>45993.0</v>
      </c>
      <c r="G1415" s="10"/>
      <c r="H1415" s="10"/>
      <c r="I1415" s="5">
        <v>45698.0</v>
      </c>
      <c r="J1415" s="6" t="str">
        <f>IF(OR(B1415=2000, B1415=2010, B1415=2015),VLOOKUP(A1415,tabWorldPop,IF(B1415=2000,8,IF(B1415=2010,7,6)),FALSE),"")</f>
        <v/>
      </c>
      <c r="K1415" s="6" t="str">
        <f>IF(J1415="","", VLOOKUP(A1415,tabWorldPop,12,FALSE))</f>
        <v/>
      </c>
      <c r="L1415" s="6" t="str">
        <f>IF(K1415="","",VLOOKUP(A1415,tabWorldPop,13,FALSE))</f>
        <v/>
      </c>
      <c r="M1415" s="6" t="str">
        <f>IF(K1415="","",VLOOKUP(A1415,tabWorldPop,14,FALSE))</f>
        <v/>
      </c>
      <c r="N1415" s="6" t="str">
        <f>IF(K1415="","",VLOOKUP(A1415,tabWorldPop,15,FALSE))</f>
        <v/>
      </c>
    </row>
    <row r="1416">
      <c r="A1416" s="3">
        <f>VLOOKUP(Life_expectancy.csv!A1432,Base!$A$2:$B$235,2,FALSE)</f>
        <v>103</v>
      </c>
      <c r="B1416" s="4">
        <v>2011.0</v>
      </c>
      <c r="C1416" s="4">
        <f>VLOOKUP(VLOOKUP(A1416,tabWorldPop,3,FALSE),Base!$D$2:$E$8,2,FALSE)</f>
        <v>1</v>
      </c>
      <c r="D1416" s="4" t="s">
        <v>13</v>
      </c>
      <c r="E1416" s="4">
        <v>0.0</v>
      </c>
      <c r="F1416" s="5">
        <v>45690.0</v>
      </c>
      <c r="G1416" s="10"/>
      <c r="H1416" s="10"/>
      <c r="I1416" s="5">
        <v>45909.0</v>
      </c>
      <c r="J1416" s="6" t="str">
        <f>IF(OR(B1416=2000, B1416=2010, B1416=2015),VLOOKUP(A1416,tabWorldPop,IF(B1416=2000,8,IF(B1416=2010,7,6)),FALSE),"")</f>
        <v/>
      </c>
      <c r="K1416" s="6" t="str">
        <f>IF(J1416="","", VLOOKUP(A1416,tabWorldPop,12,FALSE))</f>
        <v/>
      </c>
      <c r="L1416" s="6" t="str">
        <f>IF(K1416="","",VLOOKUP(A1416,tabWorldPop,13,FALSE))</f>
        <v/>
      </c>
      <c r="M1416" s="6" t="str">
        <f>IF(K1416="","",VLOOKUP(A1416,tabWorldPop,14,FALSE))</f>
        <v/>
      </c>
      <c r="N1416" s="6" t="str">
        <f>IF(K1416="","",VLOOKUP(A1416,tabWorldPop,15,FALSE))</f>
        <v/>
      </c>
    </row>
    <row r="1417">
      <c r="A1417" s="3">
        <f>VLOOKUP(Life_expectancy.csv!A1433,Base!$A$2:$B$235,2,FALSE)</f>
        <v>103</v>
      </c>
      <c r="B1417" s="4">
        <v>2010.0</v>
      </c>
      <c r="C1417" s="4">
        <f>VLOOKUP(VLOOKUP(A1417,tabWorldPop,3,FALSE),Base!$D$2:$E$8,2,FALSE)</f>
        <v>1</v>
      </c>
      <c r="D1417" s="4" t="s">
        <v>13</v>
      </c>
      <c r="E1417" s="4">
        <v>0.0</v>
      </c>
      <c r="F1417" s="4" t="s">
        <v>2927</v>
      </c>
      <c r="G1417" s="10"/>
      <c r="H1417" s="10"/>
      <c r="I1417" s="5">
        <v>45817.0</v>
      </c>
      <c r="J1417" s="6">
        <f>IF(OR(B1417=2000, B1417=2010, B1417=2015),VLOOKUP(A1417,tabWorldPop,IF(B1417=2000,8,IF(B1417=2010,7,6)),FALSE),"")</f>
        <v>6323418</v>
      </c>
      <c r="K1417" s="6">
        <f>IF(J1417="","", VLOOKUP(A1417,tabWorldPop,12,FALSE))</f>
        <v>236800</v>
      </c>
      <c r="L1417" s="6" t="str">
        <f>IF(K1417="","",VLOOKUP(A1417,tabWorldPop,13,FALSE))</f>
        <v>31.7968</v>
      </c>
      <c r="M1417" s="7">
        <f>IF(K1417="","",VLOOKUP(A1417,tabWorldPop,14,FALSE))</f>
        <v>-642459</v>
      </c>
      <c r="N1417" s="6" t="str">
        <f>IF(K1417="","",VLOOKUP(A1417,tabWorldPop,15,FALSE))</f>
        <v>0.09</v>
      </c>
    </row>
    <row r="1418">
      <c r="A1418" s="3">
        <f>VLOOKUP(Life_expectancy.csv!A1434,Base!$A$2:$B$235,2,FALSE)</f>
        <v>103</v>
      </c>
      <c r="B1418" s="4">
        <v>2009.0</v>
      </c>
      <c r="C1418" s="4">
        <f>VLOOKUP(VLOOKUP(A1418,tabWorldPop,3,FALSE),Base!$D$2:$E$8,2,FALSE)</f>
        <v>1</v>
      </c>
      <c r="D1418" s="4" t="s">
        <v>13</v>
      </c>
      <c r="E1418" s="4">
        <v>0.0</v>
      </c>
      <c r="F1418" s="4" t="s">
        <v>1548</v>
      </c>
      <c r="G1418" s="10"/>
      <c r="H1418" s="10"/>
      <c r="I1418" s="5">
        <v>45756.0</v>
      </c>
      <c r="J1418" s="6" t="str">
        <f>IF(OR(B1418=2000, B1418=2010, B1418=2015),VLOOKUP(A1418,tabWorldPop,IF(B1418=2000,8,IF(B1418=2010,7,6)),FALSE),"")</f>
        <v/>
      </c>
      <c r="K1418" s="6" t="str">
        <f>IF(J1418="","", VLOOKUP(A1418,tabWorldPop,12,FALSE))</f>
        <v/>
      </c>
      <c r="L1418" s="6" t="str">
        <f>IF(K1418="","",VLOOKUP(A1418,tabWorldPop,13,FALSE))</f>
        <v/>
      </c>
      <c r="M1418" s="6" t="str">
        <f>IF(K1418="","",VLOOKUP(A1418,tabWorldPop,14,FALSE))</f>
        <v/>
      </c>
      <c r="N1418" s="6" t="str">
        <f>IF(K1418="","",VLOOKUP(A1418,tabWorldPop,15,FALSE))</f>
        <v/>
      </c>
    </row>
    <row r="1419">
      <c r="A1419" s="3">
        <f>VLOOKUP(Life_expectancy.csv!A1435,Base!$A$2:$B$235,2,FALSE)</f>
        <v>103</v>
      </c>
      <c r="B1419" s="4">
        <v>2008.0</v>
      </c>
      <c r="C1419" s="4">
        <f>VLOOKUP(VLOOKUP(A1419,tabWorldPop,3,FALSE),Base!$D$2:$E$8,2,FALSE)</f>
        <v>1</v>
      </c>
      <c r="D1419" s="4" t="s">
        <v>13</v>
      </c>
      <c r="E1419" s="4">
        <v>0.0</v>
      </c>
      <c r="F1419" s="4" t="s">
        <v>2928</v>
      </c>
      <c r="G1419" s="10"/>
      <c r="H1419" s="10"/>
      <c r="I1419" s="5">
        <v>45697.0</v>
      </c>
      <c r="J1419" s="6" t="str">
        <f>IF(OR(B1419=2000, B1419=2010, B1419=2015),VLOOKUP(A1419,tabWorldPop,IF(B1419=2000,8,IF(B1419=2010,7,6)),FALSE),"")</f>
        <v/>
      </c>
      <c r="K1419" s="6" t="str">
        <f>IF(J1419="","", VLOOKUP(A1419,tabWorldPop,12,FALSE))</f>
        <v/>
      </c>
      <c r="L1419" s="6" t="str">
        <f>IF(K1419="","",VLOOKUP(A1419,tabWorldPop,13,FALSE))</f>
        <v/>
      </c>
      <c r="M1419" s="6" t="str">
        <f>IF(K1419="","",VLOOKUP(A1419,tabWorldPop,14,FALSE))</f>
        <v/>
      </c>
      <c r="N1419" s="6" t="str">
        <f>IF(K1419="","",VLOOKUP(A1419,tabWorldPop,15,FALSE))</f>
        <v/>
      </c>
    </row>
    <row r="1420">
      <c r="A1420" s="3">
        <f>VLOOKUP(Life_expectancy.csv!A1436,Base!$A$2:$B$235,2,FALSE)</f>
        <v>103</v>
      </c>
      <c r="B1420" s="4">
        <v>2007.0</v>
      </c>
      <c r="C1420" s="4">
        <f>VLOOKUP(VLOOKUP(A1420,tabWorldPop,3,FALSE),Base!$D$2:$E$8,2,FALSE)</f>
        <v>1</v>
      </c>
      <c r="D1420" s="4" t="s">
        <v>13</v>
      </c>
      <c r="E1420" s="4">
        <v>0.0</v>
      </c>
      <c r="F1420" s="4" t="s">
        <v>2929</v>
      </c>
      <c r="G1420" s="10"/>
      <c r="H1420" s="10"/>
      <c r="I1420" s="4">
        <v>9.0</v>
      </c>
      <c r="J1420" s="6" t="str">
        <f>IF(OR(B1420=2000, B1420=2010, B1420=2015),VLOOKUP(A1420,tabWorldPop,IF(B1420=2000,8,IF(B1420=2010,7,6)),FALSE),"")</f>
        <v/>
      </c>
      <c r="K1420" s="6" t="str">
        <f>IF(J1420="","", VLOOKUP(A1420,tabWorldPop,12,FALSE))</f>
        <v/>
      </c>
      <c r="L1420" s="6" t="str">
        <f>IF(K1420="","",VLOOKUP(A1420,tabWorldPop,13,FALSE))</f>
        <v/>
      </c>
      <c r="M1420" s="6" t="str">
        <f>IF(K1420="","",VLOOKUP(A1420,tabWorldPop,14,FALSE))</f>
        <v/>
      </c>
      <c r="N1420" s="6" t="str">
        <f>IF(K1420="","",VLOOKUP(A1420,tabWorldPop,15,FALSE))</f>
        <v/>
      </c>
    </row>
    <row r="1421">
      <c r="A1421" s="3">
        <f>VLOOKUP(Life_expectancy.csv!A1437,Base!$A$2:$B$235,2,FALSE)</f>
        <v>103</v>
      </c>
      <c r="B1421" s="4">
        <v>2006.0</v>
      </c>
      <c r="C1421" s="4">
        <f>VLOOKUP(VLOOKUP(A1421,tabWorldPop,3,FALSE),Base!$D$2:$E$8,2,FALSE)</f>
        <v>1</v>
      </c>
      <c r="D1421" s="4" t="s">
        <v>13</v>
      </c>
      <c r="E1421" s="4">
        <v>0.0</v>
      </c>
      <c r="F1421" s="4" t="s">
        <v>2929</v>
      </c>
      <c r="G1421" s="10"/>
      <c r="H1421" s="10"/>
      <c r="I1421" s="4">
        <v>9.0</v>
      </c>
      <c r="J1421" s="6" t="str">
        <f>IF(OR(B1421=2000, B1421=2010, B1421=2015),VLOOKUP(A1421,tabWorldPop,IF(B1421=2000,8,IF(B1421=2010,7,6)),FALSE),"")</f>
        <v/>
      </c>
      <c r="K1421" s="6" t="str">
        <f>IF(J1421="","", VLOOKUP(A1421,tabWorldPop,12,FALSE))</f>
        <v/>
      </c>
      <c r="L1421" s="6" t="str">
        <f>IF(K1421="","",VLOOKUP(A1421,tabWorldPop,13,FALSE))</f>
        <v/>
      </c>
      <c r="M1421" s="6" t="str">
        <f>IF(K1421="","",VLOOKUP(A1421,tabWorldPop,14,FALSE))</f>
        <v/>
      </c>
      <c r="N1421" s="6" t="str">
        <f>IF(K1421="","",VLOOKUP(A1421,tabWorldPop,15,FALSE))</f>
        <v/>
      </c>
    </row>
    <row r="1422">
      <c r="A1422" s="3">
        <f>VLOOKUP(Life_expectancy.csv!A1438,Base!$A$2:$B$235,2,FALSE)</f>
        <v>103</v>
      </c>
      <c r="B1422" s="4">
        <v>2005.0</v>
      </c>
      <c r="C1422" s="4">
        <f>VLOOKUP(VLOOKUP(A1422,tabWorldPop,3,FALSE),Base!$D$2:$E$8,2,FALSE)</f>
        <v>1</v>
      </c>
      <c r="D1422" s="4" t="s">
        <v>13</v>
      </c>
      <c r="E1422" s="4">
        <v>0.0</v>
      </c>
      <c r="F1422" s="4" t="s">
        <v>1291</v>
      </c>
      <c r="G1422" s="10"/>
      <c r="H1422" s="10"/>
      <c r="I1422" s="5">
        <v>45846.0</v>
      </c>
      <c r="J1422" s="6" t="str">
        <f>IF(OR(B1422=2000, B1422=2010, B1422=2015),VLOOKUP(A1422,tabWorldPop,IF(B1422=2000,8,IF(B1422=2010,7,6)),FALSE),"")</f>
        <v/>
      </c>
      <c r="K1422" s="6" t="str">
        <f>IF(J1422="","", VLOOKUP(A1422,tabWorldPop,12,FALSE))</f>
        <v/>
      </c>
      <c r="L1422" s="6" t="str">
        <f>IF(K1422="","",VLOOKUP(A1422,tabWorldPop,13,FALSE))</f>
        <v/>
      </c>
      <c r="M1422" s="6" t="str">
        <f>IF(K1422="","",VLOOKUP(A1422,tabWorldPop,14,FALSE))</f>
        <v/>
      </c>
      <c r="N1422" s="6" t="str">
        <f>IF(K1422="","",VLOOKUP(A1422,tabWorldPop,15,FALSE))</f>
        <v/>
      </c>
    </row>
    <row r="1423">
      <c r="A1423" s="3">
        <f>VLOOKUP(Life_expectancy.csv!A1439,Base!$A$2:$B$235,2,FALSE)</f>
        <v>103</v>
      </c>
      <c r="B1423" s="4">
        <v>2004.0</v>
      </c>
      <c r="C1423" s="4">
        <f>VLOOKUP(VLOOKUP(A1423,tabWorldPop,3,FALSE),Base!$D$2:$E$8,2,FALSE)</f>
        <v>1</v>
      </c>
      <c r="D1423" s="4" t="s">
        <v>13</v>
      </c>
      <c r="E1423" s="4">
        <v>0.0</v>
      </c>
      <c r="F1423" s="4" t="s">
        <v>166</v>
      </c>
      <c r="G1423" s="10"/>
      <c r="H1423" s="10"/>
      <c r="I1423" s="5">
        <v>45816.0</v>
      </c>
      <c r="J1423" s="6" t="str">
        <f>IF(OR(B1423=2000, B1423=2010, B1423=2015),VLOOKUP(A1423,tabWorldPop,IF(B1423=2000,8,IF(B1423=2010,7,6)),FALSE),"")</f>
        <v/>
      </c>
      <c r="K1423" s="6" t="str">
        <f>IF(J1423="","", VLOOKUP(A1423,tabWorldPop,12,FALSE))</f>
        <v/>
      </c>
      <c r="L1423" s="6" t="str">
        <f>IF(K1423="","",VLOOKUP(A1423,tabWorldPop,13,FALSE))</f>
        <v/>
      </c>
      <c r="M1423" s="6" t="str">
        <f>IF(K1423="","",VLOOKUP(A1423,tabWorldPop,14,FALSE))</f>
        <v/>
      </c>
      <c r="N1423" s="6" t="str">
        <f>IF(K1423="","",VLOOKUP(A1423,tabWorldPop,15,FALSE))</f>
        <v/>
      </c>
    </row>
    <row r="1424">
      <c r="A1424" s="3">
        <f>VLOOKUP(Life_expectancy.csv!A1440,Base!$A$2:$B$235,2,FALSE)</f>
        <v>103</v>
      </c>
      <c r="B1424" s="4">
        <v>2003.0</v>
      </c>
      <c r="C1424" s="4">
        <f>VLOOKUP(VLOOKUP(A1424,tabWorldPop,3,FALSE),Base!$D$2:$E$8,2,FALSE)</f>
        <v>1</v>
      </c>
      <c r="D1424" s="4" t="s">
        <v>13</v>
      </c>
      <c r="E1424" s="4">
        <v>0.0</v>
      </c>
      <c r="F1424" s="4" t="s">
        <v>2930</v>
      </c>
      <c r="G1424" s="10"/>
      <c r="H1424" s="10"/>
      <c r="I1424" s="5">
        <v>45724.0</v>
      </c>
      <c r="J1424" s="6" t="str">
        <f>IF(OR(B1424=2000, B1424=2010, B1424=2015),VLOOKUP(A1424,tabWorldPop,IF(B1424=2000,8,IF(B1424=2010,7,6)),FALSE),"")</f>
        <v/>
      </c>
      <c r="K1424" s="6" t="str">
        <f>IF(J1424="","", VLOOKUP(A1424,tabWorldPop,12,FALSE))</f>
        <v/>
      </c>
      <c r="L1424" s="6" t="str">
        <f>IF(K1424="","",VLOOKUP(A1424,tabWorldPop,13,FALSE))</f>
        <v/>
      </c>
      <c r="M1424" s="6" t="str">
        <f>IF(K1424="","",VLOOKUP(A1424,tabWorldPop,14,FALSE))</f>
        <v/>
      </c>
      <c r="N1424" s="6" t="str">
        <f>IF(K1424="","",VLOOKUP(A1424,tabWorldPop,15,FALSE))</f>
        <v/>
      </c>
    </row>
    <row r="1425">
      <c r="A1425" s="3">
        <f>VLOOKUP(Life_expectancy.csv!A1441,Base!$A$2:$B$235,2,FALSE)</f>
        <v>103</v>
      </c>
      <c r="B1425" s="4">
        <v>2002.0</v>
      </c>
      <c r="C1425" s="4">
        <f>VLOOKUP(VLOOKUP(A1425,tabWorldPop,3,FALSE),Base!$D$2:$E$8,2,FALSE)</f>
        <v>1</v>
      </c>
      <c r="D1425" s="4" t="s">
        <v>13</v>
      </c>
      <c r="E1425" s="4">
        <v>0.0</v>
      </c>
      <c r="F1425" s="5">
        <v>45751.0</v>
      </c>
      <c r="G1425" s="10"/>
      <c r="H1425" s="10"/>
      <c r="I1425" s="4">
        <v>8.0</v>
      </c>
      <c r="J1425" s="6" t="str">
        <f>IF(OR(B1425=2000, B1425=2010, B1425=2015),VLOOKUP(A1425,tabWorldPop,IF(B1425=2000,8,IF(B1425=2010,7,6)),FALSE),"")</f>
        <v/>
      </c>
      <c r="K1425" s="6" t="str">
        <f>IF(J1425="","", VLOOKUP(A1425,tabWorldPop,12,FALSE))</f>
        <v/>
      </c>
      <c r="L1425" s="6" t="str">
        <f>IF(K1425="","",VLOOKUP(A1425,tabWorldPop,13,FALSE))</f>
        <v/>
      </c>
      <c r="M1425" s="6" t="str">
        <f>IF(K1425="","",VLOOKUP(A1425,tabWorldPop,14,FALSE))</f>
        <v/>
      </c>
      <c r="N1425" s="6" t="str">
        <f>IF(K1425="","",VLOOKUP(A1425,tabWorldPop,15,FALSE))</f>
        <v/>
      </c>
    </row>
    <row r="1426">
      <c r="A1426" s="3">
        <f>VLOOKUP(Life_expectancy.csv!A1442,Base!$A$2:$B$235,2,FALSE)</f>
        <v>103</v>
      </c>
      <c r="B1426" s="4">
        <v>2001.0</v>
      </c>
      <c r="C1426" s="4">
        <f>VLOOKUP(VLOOKUP(A1426,tabWorldPop,3,FALSE),Base!$D$2:$E$8,2,FALSE)</f>
        <v>1</v>
      </c>
      <c r="D1426" s="4" t="s">
        <v>13</v>
      </c>
      <c r="E1426" s="4">
        <v>0.0</v>
      </c>
      <c r="F1426" s="4" t="s">
        <v>1291</v>
      </c>
      <c r="G1426" s="10"/>
      <c r="H1426" s="10"/>
      <c r="I1426" s="4">
        <v>8.0</v>
      </c>
      <c r="J1426" s="6" t="str">
        <f>IF(OR(B1426=2000, B1426=2010, B1426=2015),VLOOKUP(A1426,tabWorldPop,IF(B1426=2000,8,IF(B1426=2010,7,6)),FALSE),"")</f>
        <v/>
      </c>
      <c r="K1426" s="6" t="str">
        <f>IF(J1426="","", VLOOKUP(A1426,tabWorldPop,12,FALSE))</f>
        <v/>
      </c>
      <c r="L1426" s="6" t="str">
        <f>IF(K1426="","",VLOOKUP(A1426,tabWorldPop,13,FALSE))</f>
        <v/>
      </c>
      <c r="M1426" s="6" t="str">
        <f>IF(K1426="","",VLOOKUP(A1426,tabWorldPop,14,FALSE))</f>
        <v/>
      </c>
      <c r="N1426" s="6" t="str">
        <f>IF(K1426="","",VLOOKUP(A1426,tabWorldPop,15,FALSE))</f>
        <v/>
      </c>
    </row>
    <row r="1427">
      <c r="A1427" s="3">
        <f>VLOOKUP(Life_expectancy.csv!A1443,Base!$A$2:$B$235,2,FALSE)</f>
        <v>103</v>
      </c>
      <c r="B1427" s="4">
        <v>2000.0</v>
      </c>
      <c r="C1427" s="4">
        <f>VLOOKUP(VLOOKUP(A1427,tabWorldPop,3,FALSE),Base!$D$2:$E$8,2,FALSE)</f>
        <v>1</v>
      </c>
      <c r="D1427" s="4" t="s">
        <v>13</v>
      </c>
      <c r="E1427" s="4">
        <v>0.0</v>
      </c>
      <c r="F1427" s="4" t="s">
        <v>2003</v>
      </c>
      <c r="G1427" s="10"/>
      <c r="H1427" s="10"/>
      <c r="I1427" s="4">
        <v>8.0</v>
      </c>
      <c r="J1427" s="6">
        <f>IF(OR(B1427=2000, B1427=2010, B1427=2015),VLOOKUP(A1427,tabWorldPop,IF(B1427=2000,8,IF(B1427=2010,7,6)),FALSE),"")</f>
        <v>5430853</v>
      </c>
      <c r="K1427" s="6">
        <f>IF(J1427="","", VLOOKUP(A1427,tabWorldPop,12,FALSE))</f>
        <v>236800</v>
      </c>
      <c r="L1427" s="6" t="str">
        <f>IF(K1427="","",VLOOKUP(A1427,tabWorldPop,13,FALSE))</f>
        <v>31.7968</v>
      </c>
      <c r="M1427" s="7">
        <f>IF(K1427="","",VLOOKUP(A1427,tabWorldPop,14,FALSE))</f>
        <v>-642459</v>
      </c>
      <c r="N1427" s="6" t="str">
        <f>IF(K1427="","",VLOOKUP(A1427,tabWorldPop,15,FALSE))</f>
        <v>0.09</v>
      </c>
    </row>
    <row r="1428">
      <c r="A1428" s="3">
        <f>VLOOKUP(Life_expectancy.csv!A1444,Base!$A$2:$B$235,2,FALSE)</f>
        <v>151</v>
      </c>
      <c r="B1428" s="4">
        <v>2015.0</v>
      </c>
      <c r="C1428" s="4">
        <f>VLOOKUP(VLOOKUP(A1428,tabWorldPop,3,FALSE),Base!$D$2:$E$8,2,FALSE)</f>
        <v>2</v>
      </c>
      <c r="D1428" s="4" t="s">
        <v>314</v>
      </c>
      <c r="E1428" s="4">
        <v>0.0</v>
      </c>
      <c r="F1428" s="10"/>
      <c r="G1428" s="4" t="s">
        <v>2931</v>
      </c>
      <c r="H1428" s="4">
        <v>1977527.0</v>
      </c>
      <c r="I1428" s="4">
        <v>16.0</v>
      </c>
      <c r="J1428" s="6">
        <f>IF(OR(B1428=2000, B1428=2010, B1428=2015),VLOOKUP(A1428,tabWorldPop,IF(B1428=2000,8,IF(B1428=2010,7,6)),FALSE),"")</f>
        <v>1991955</v>
      </c>
      <c r="K1428" s="6">
        <f>IF(J1428="","", VLOOKUP(A1428,tabWorldPop,12,FALSE))</f>
        <v>64559</v>
      </c>
      <c r="L1428" s="6" t="str">
        <f>IF(K1428="","",VLOOKUP(A1428,tabWorldPop,13,FALSE))</f>
        <v>28.666</v>
      </c>
      <c r="M1428" s="6" t="str">
        <f>IF(K1428="","",VLOOKUP(A1428,tabWorldPop,14,FALSE))</f>
        <v>0.9876</v>
      </c>
      <c r="N1428" s="6" t="str">
        <f>IF(K1428="","",VLOOKUP(A1428,tabWorldPop,15,FALSE))</f>
        <v>0.02</v>
      </c>
    </row>
    <row r="1429">
      <c r="A1429" s="3">
        <f>VLOOKUP(Life_expectancy.csv!A1445,Base!$A$2:$B$235,2,FALSE)</f>
        <v>151</v>
      </c>
      <c r="B1429" s="4">
        <v>2014.0</v>
      </c>
      <c r="C1429" s="4">
        <f>VLOOKUP(VLOOKUP(A1429,tabWorldPop,3,FALSE),Base!$D$2:$E$8,2,FALSE)</f>
        <v>2</v>
      </c>
      <c r="D1429" s="4" t="s">
        <v>314</v>
      </c>
      <c r="E1429" s="4" t="s">
        <v>2932</v>
      </c>
      <c r="F1429" s="4" t="s">
        <v>61</v>
      </c>
      <c r="G1429" s="4" t="s">
        <v>2933</v>
      </c>
      <c r="H1429" s="4">
        <v>1993782.0</v>
      </c>
      <c r="I1429" s="4">
        <v>16.0</v>
      </c>
      <c r="J1429" s="6" t="str">
        <f>IF(OR(B1429=2000, B1429=2010, B1429=2015),VLOOKUP(A1429,tabWorldPop,IF(B1429=2000,8,IF(B1429=2010,7,6)),FALSE),"")</f>
        <v/>
      </c>
      <c r="K1429" s="6" t="str">
        <f>IF(J1429="","", VLOOKUP(A1429,tabWorldPop,12,FALSE))</f>
        <v/>
      </c>
      <c r="L1429" s="6" t="str">
        <f>IF(K1429="","",VLOOKUP(A1429,tabWorldPop,13,FALSE))</f>
        <v/>
      </c>
      <c r="M1429" s="6" t="str">
        <f>IF(K1429="","",VLOOKUP(A1429,tabWorldPop,14,FALSE))</f>
        <v/>
      </c>
      <c r="N1429" s="6" t="str">
        <f>IF(K1429="","",VLOOKUP(A1429,tabWorldPop,15,FALSE))</f>
        <v/>
      </c>
    </row>
    <row r="1430">
      <c r="A1430" s="3">
        <f>VLOOKUP(Life_expectancy.csv!A1446,Base!$A$2:$B$235,2,FALSE)</f>
        <v>151</v>
      </c>
      <c r="B1430" s="4">
        <v>2013.0</v>
      </c>
      <c r="C1430" s="4">
        <f>VLOOKUP(VLOOKUP(A1430,tabWorldPop,3,FALSE),Base!$D$2:$E$8,2,FALSE)</f>
        <v>2</v>
      </c>
      <c r="D1430" s="4" t="s">
        <v>314</v>
      </c>
      <c r="E1430" s="4" t="s">
        <v>2934</v>
      </c>
      <c r="F1430" s="4" t="s">
        <v>769</v>
      </c>
      <c r="G1430" s="4" t="s">
        <v>2935</v>
      </c>
      <c r="H1430" s="4">
        <v>212647.0</v>
      </c>
      <c r="I1430" s="5">
        <v>45762.0</v>
      </c>
      <c r="J1430" s="6" t="str">
        <f>IF(OR(B1430=2000, B1430=2010, B1430=2015),VLOOKUP(A1430,tabWorldPop,IF(B1430=2000,8,IF(B1430=2010,7,6)),FALSE),"")</f>
        <v/>
      </c>
      <c r="K1430" s="6" t="str">
        <f>IF(J1430="","", VLOOKUP(A1430,tabWorldPop,12,FALSE))</f>
        <v/>
      </c>
      <c r="L1430" s="6" t="str">
        <f>IF(K1430="","",VLOOKUP(A1430,tabWorldPop,13,FALSE))</f>
        <v/>
      </c>
      <c r="M1430" s="6" t="str">
        <f>IF(K1430="","",VLOOKUP(A1430,tabWorldPop,14,FALSE))</f>
        <v/>
      </c>
      <c r="N1430" s="6" t="str">
        <f>IF(K1430="","",VLOOKUP(A1430,tabWorldPop,15,FALSE))</f>
        <v/>
      </c>
    </row>
    <row r="1431">
      <c r="A1431" s="3">
        <f>VLOOKUP(Life_expectancy.csv!A1447,Base!$A$2:$B$235,2,FALSE)</f>
        <v>151</v>
      </c>
      <c r="B1431" s="4">
        <v>2012.0</v>
      </c>
      <c r="C1431" s="4">
        <f>VLOOKUP(VLOOKUP(A1431,tabWorldPop,3,FALSE),Base!$D$2:$E$8,2,FALSE)</f>
        <v>2</v>
      </c>
      <c r="D1431" s="4" t="s">
        <v>314</v>
      </c>
      <c r="E1431" s="4" t="s">
        <v>2936</v>
      </c>
      <c r="F1431" s="4" t="s">
        <v>758</v>
      </c>
      <c r="G1431" s="4" t="s">
        <v>2937</v>
      </c>
      <c r="H1431" s="4">
        <v>234319.0</v>
      </c>
      <c r="I1431" s="5">
        <v>45792.0</v>
      </c>
      <c r="J1431" s="6" t="str">
        <f>IF(OR(B1431=2000, B1431=2010, B1431=2015),VLOOKUP(A1431,tabWorldPop,IF(B1431=2000,8,IF(B1431=2010,7,6)),FALSE),"")</f>
        <v/>
      </c>
      <c r="K1431" s="6" t="str">
        <f>IF(J1431="","", VLOOKUP(A1431,tabWorldPop,12,FALSE))</f>
        <v/>
      </c>
      <c r="L1431" s="6" t="str">
        <f>IF(K1431="","",VLOOKUP(A1431,tabWorldPop,13,FALSE))</f>
        <v/>
      </c>
      <c r="M1431" s="6" t="str">
        <f>IF(K1431="","",VLOOKUP(A1431,tabWorldPop,14,FALSE))</f>
        <v/>
      </c>
      <c r="N1431" s="6" t="str">
        <f>IF(K1431="","",VLOOKUP(A1431,tabWorldPop,15,FALSE))</f>
        <v/>
      </c>
    </row>
    <row r="1432">
      <c r="A1432" s="3">
        <f>VLOOKUP(Life_expectancy.csv!A1448,Base!$A$2:$B$235,2,FALSE)</f>
        <v>151</v>
      </c>
      <c r="B1432" s="4">
        <v>2011.0</v>
      </c>
      <c r="C1432" s="4">
        <f>VLOOKUP(VLOOKUP(A1432,tabWorldPop,3,FALSE),Base!$D$2:$E$8,2,FALSE)</f>
        <v>2</v>
      </c>
      <c r="D1432" s="4" t="s">
        <v>314</v>
      </c>
      <c r="E1432" s="4" t="s">
        <v>2938</v>
      </c>
      <c r="F1432" s="5">
        <v>45663.0</v>
      </c>
      <c r="G1432" s="4" t="s">
        <v>2939</v>
      </c>
      <c r="H1432" s="4">
        <v>25979.0</v>
      </c>
      <c r="I1432" s="5">
        <v>45884.0</v>
      </c>
      <c r="J1432" s="6" t="str">
        <f>IF(OR(B1432=2000, B1432=2010, B1432=2015),VLOOKUP(A1432,tabWorldPop,IF(B1432=2000,8,IF(B1432=2010,7,6)),FALSE),"")</f>
        <v/>
      </c>
      <c r="K1432" s="6" t="str">
        <f>IF(J1432="","", VLOOKUP(A1432,tabWorldPop,12,FALSE))</f>
        <v/>
      </c>
      <c r="L1432" s="6" t="str">
        <f>IF(K1432="","",VLOOKUP(A1432,tabWorldPop,13,FALSE))</f>
        <v/>
      </c>
      <c r="M1432" s="6" t="str">
        <f>IF(K1432="","",VLOOKUP(A1432,tabWorldPop,14,FALSE))</f>
        <v/>
      </c>
      <c r="N1432" s="6" t="str">
        <f>IF(K1432="","",VLOOKUP(A1432,tabWorldPop,15,FALSE))</f>
        <v/>
      </c>
    </row>
    <row r="1433">
      <c r="A1433" s="3">
        <f>VLOOKUP(Life_expectancy.csv!A1449,Base!$A$2:$B$235,2,FALSE)</f>
        <v>151</v>
      </c>
      <c r="B1433" s="4">
        <v>2010.0</v>
      </c>
      <c r="C1433" s="4">
        <f>VLOOKUP(VLOOKUP(A1433,tabWorldPop,3,FALSE),Base!$D$2:$E$8,2,FALSE)</f>
        <v>2</v>
      </c>
      <c r="D1433" s="4" t="s">
        <v>314</v>
      </c>
      <c r="E1433" s="4" t="s">
        <v>2940</v>
      </c>
      <c r="F1433" s="4" t="s">
        <v>242</v>
      </c>
      <c r="G1433" s="4" t="s">
        <v>2941</v>
      </c>
      <c r="H1433" s="4">
        <v>297555.0</v>
      </c>
      <c r="I1433" s="4">
        <v>16.0</v>
      </c>
      <c r="J1433" s="6">
        <f>IF(OR(B1433=2000, B1433=2010, B1433=2015),VLOOKUP(A1433,tabWorldPop,IF(B1433=2000,8,IF(B1433=2010,7,6)),FALSE),"")</f>
        <v>2101530</v>
      </c>
      <c r="K1433" s="6">
        <f>IF(J1433="","", VLOOKUP(A1433,tabWorldPop,12,FALSE))</f>
        <v>64559</v>
      </c>
      <c r="L1433" s="6" t="str">
        <f>IF(K1433="","",VLOOKUP(A1433,tabWorldPop,13,FALSE))</f>
        <v>28.666</v>
      </c>
      <c r="M1433" s="6" t="str">
        <f>IF(K1433="","",VLOOKUP(A1433,tabWorldPop,14,FALSE))</f>
        <v>0.9876</v>
      </c>
      <c r="N1433" s="6" t="str">
        <f>IF(K1433="","",VLOOKUP(A1433,tabWorldPop,15,FALSE))</f>
        <v>0.02</v>
      </c>
    </row>
    <row r="1434">
      <c r="A1434" s="3">
        <f>VLOOKUP(Life_expectancy.csv!A1450,Base!$A$2:$B$235,2,FALSE)</f>
        <v>151</v>
      </c>
      <c r="B1434" s="4">
        <v>2009.0</v>
      </c>
      <c r="C1434" s="4">
        <f>VLOOKUP(VLOOKUP(A1434,tabWorldPop,3,FALSE),Base!$D$2:$E$8,2,FALSE)</f>
        <v>2</v>
      </c>
      <c r="D1434" s="4" t="s">
        <v>314</v>
      </c>
      <c r="E1434" s="4" t="s">
        <v>2942</v>
      </c>
      <c r="F1434" s="4" t="s">
        <v>260</v>
      </c>
      <c r="G1434" s="4" t="s">
        <v>2943</v>
      </c>
      <c r="H1434" s="4">
        <v>2141669.0</v>
      </c>
      <c r="I1434" s="5">
        <v>45763.0</v>
      </c>
      <c r="J1434" s="6" t="str">
        <f>IF(OR(B1434=2000, B1434=2010, B1434=2015),VLOOKUP(A1434,tabWorldPop,IF(B1434=2000,8,IF(B1434=2010,7,6)),FALSE),"")</f>
        <v/>
      </c>
      <c r="K1434" s="6" t="str">
        <f>IF(J1434="","", VLOOKUP(A1434,tabWorldPop,12,FALSE))</f>
        <v/>
      </c>
      <c r="L1434" s="6" t="str">
        <f>IF(K1434="","",VLOOKUP(A1434,tabWorldPop,13,FALSE))</f>
        <v/>
      </c>
      <c r="M1434" s="6" t="str">
        <f>IF(K1434="","",VLOOKUP(A1434,tabWorldPop,14,FALSE))</f>
        <v/>
      </c>
      <c r="N1434" s="6" t="str">
        <f>IF(K1434="","",VLOOKUP(A1434,tabWorldPop,15,FALSE))</f>
        <v/>
      </c>
    </row>
    <row r="1435">
      <c r="A1435" s="3">
        <f>VLOOKUP(Life_expectancy.csv!A1451,Base!$A$2:$B$235,2,FALSE)</f>
        <v>151</v>
      </c>
      <c r="B1435" s="4">
        <v>2008.0</v>
      </c>
      <c r="C1435" s="4">
        <f>VLOOKUP(VLOOKUP(A1435,tabWorldPop,3,FALSE),Base!$D$2:$E$8,2,FALSE)</f>
        <v>2</v>
      </c>
      <c r="D1435" s="4" t="s">
        <v>314</v>
      </c>
      <c r="E1435" s="4" t="s">
        <v>2944</v>
      </c>
      <c r="F1435" s="4" t="s">
        <v>951</v>
      </c>
      <c r="G1435" s="4" t="s">
        <v>2945</v>
      </c>
      <c r="H1435" s="4">
        <v>2177322.0</v>
      </c>
      <c r="I1435" s="5">
        <v>45732.0</v>
      </c>
      <c r="J1435" s="6" t="str">
        <f>IF(OR(B1435=2000, B1435=2010, B1435=2015),VLOOKUP(A1435,tabWorldPop,IF(B1435=2000,8,IF(B1435=2010,7,6)),FALSE),"")</f>
        <v/>
      </c>
      <c r="K1435" s="6" t="str">
        <f>IF(J1435="","", VLOOKUP(A1435,tabWorldPop,12,FALSE))</f>
        <v/>
      </c>
      <c r="L1435" s="6" t="str">
        <f>IF(K1435="","",VLOOKUP(A1435,tabWorldPop,13,FALSE))</f>
        <v/>
      </c>
      <c r="M1435" s="6" t="str">
        <f>IF(K1435="","",VLOOKUP(A1435,tabWorldPop,14,FALSE))</f>
        <v/>
      </c>
      <c r="N1435" s="6" t="str">
        <f>IF(K1435="","",VLOOKUP(A1435,tabWorldPop,15,FALSE))</f>
        <v/>
      </c>
    </row>
    <row r="1436">
      <c r="A1436" s="3">
        <f>VLOOKUP(Life_expectancy.csv!A1452,Base!$A$2:$B$235,2,FALSE)</f>
        <v>151</v>
      </c>
      <c r="B1436" s="4">
        <v>2007.0</v>
      </c>
      <c r="C1436" s="4">
        <f>VLOOKUP(VLOOKUP(A1436,tabWorldPop,3,FALSE),Base!$D$2:$E$8,2,FALSE)</f>
        <v>2</v>
      </c>
      <c r="D1436" s="4" t="s">
        <v>314</v>
      </c>
      <c r="E1436" s="4" t="s">
        <v>2946</v>
      </c>
      <c r="F1436" s="5">
        <v>45664.0</v>
      </c>
      <c r="G1436" s="4" t="s">
        <v>2947</v>
      </c>
      <c r="H1436" s="4">
        <v>22325.0</v>
      </c>
      <c r="I1436" s="5">
        <v>45704.0</v>
      </c>
      <c r="J1436" s="6" t="str">
        <f>IF(OR(B1436=2000, B1436=2010, B1436=2015),VLOOKUP(A1436,tabWorldPop,IF(B1436=2000,8,IF(B1436=2010,7,6)),FALSE),"")</f>
        <v/>
      </c>
      <c r="K1436" s="6" t="str">
        <f>IF(J1436="","", VLOOKUP(A1436,tabWorldPop,12,FALSE))</f>
        <v/>
      </c>
      <c r="L1436" s="6" t="str">
        <f>IF(K1436="","",VLOOKUP(A1436,tabWorldPop,13,FALSE))</f>
        <v/>
      </c>
      <c r="M1436" s="6" t="str">
        <f>IF(K1436="","",VLOOKUP(A1436,tabWorldPop,14,FALSE))</f>
        <v/>
      </c>
      <c r="N1436" s="6" t="str">
        <f>IF(K1436="","",VLOOKUP(A1436,tabWorldPop,15,FALSE))</f>
        <v/>
      </c>
    </row>
    <row r="1437">
      <c r="A1437" s="3">
        <f>VLOOKUP(Life_expectancy.csv!A1453,Base!$A$2:$B$235,2,FALSE)</f>
        <v>151</v>
      </c>
      <c r="B1437" s="4">
        <v>2006.0</v>
      </c>
      <c r="C1437" s="4">
        <f>VLOOKUP(VLOOKUP(A1437,tabWorldPop,3,FALSE),Base!$D$2:$E$8,2,FALSE)</f>
        <v>2</v>
      </c>
      <c r="D1437" s="4" t="s">
        <v>314</v>
      </c>
      <c r="E1437" s="4" t="s">
        <v>2948</v>
      </c>
      <c r="F1437" s="5">
        <v>45875.0</v>
      </c>
      <c r="G1437" s="4" t="s">
        <v>2949</v>
      </c>
      <c r="H1437" s="4">
        <v>2218357.0</v>
      </c>
      <c r="I1437" s="5">
        <v>45704.0</v>
      </c>
      <c r="J1437" s="6" t="str">
        <f>IF(OR(B1437=2000, B1437=2010, B1437=2015),VLOOKUP(A1437,tabWorldPop,IF(B1437=2000,8,IF(B1437=2010,7,6)),FALSE),"")</f>
        <v/>
      </c>
      <c r="K1437" s="6" t="str">
        <f>IF(J1437="","", VLOOKUP(A1437,tabWorldPop,12,FALSE))</f>
        <v/>
      </c>
      <c r="L1437" s="6" t="str">
        <f>IF(K1437="","",VLOOKUP(A1437,tabWorldPop,13,FALSE))</f>
        <v/>
      </c>
      <c r="M1437" s="6" t="str">
        <f>IF(K1437="","",VLOOKUP(A1437,tabWorldPop,14,FALSE))</f>
        <v/>
      </c>
      <c r="N1437" s="6" t="str">
        <f>IF(K1437="","",VLOOKUP(A1437,tabWorldPop,15,FALSE))</f>
        <v/>
      </c>
    </row>
    <row r="1438">
      <c r="A1438" s="3">
        <f>VLOOKUP(Life_expectancy.csv!A1454,Base!$A$2:$B$235,2,FALSE)</f>
        <v>151</v>
      </c>
      <c r="B1438" s="4">
        <v>2005.0</v>
      </c>
      <c r="C1438" s="4">
        <f>VLOOKUP(VLOOKUP(A1438,tabWorldPop,3,FALSE),Base!$D$2:$E$8,2,FALSE)</f>
        <v>2</v>
      </c>
      <c r="D1438" s="4" t="s">
        <v>314</v>
      </c>
      <c r="E1438" s="4" t="s">
        <v>2950</v>
      </c>
      <c r="F1438" s="4" t="s">
        <v>1527</v>
      </c>
      <c r="G1438" s="4" t="s">
        <v>2951</v>
      </c>
      <c r="H1438" s="4">
        <v>2238799.0</v>
      </c>
      <c r="I1438" s="5">
        <v>45915.0</v>
      </c>
      <c r="J1438" s="6" t="str">
        <f>IF(OR(B1438=2000, B1438=2010, B1438=2015),VLOOKUP(A1438,tabWorldPop,IF(B1438=2000,8,IF(B1438=2010,7,6)),FALSE),"")</f>
        <v/>
      </c>
      <c r="K1438" s="6" t="str">
        <f>IF(J1438="","", VLOOKUP(A1438,tabWorldPop,12,FALSE))</f>
        <v/>
      </c>
      <c r="L1438" s="6" t="str">
        <f>IF(K1438="","",VLOOKUP(A1438,tabWorldPop,13,FALSE))</f>
        <v/>
      </c>
      <c r="M1438" s="6" t="str">
        <f>IF(K1438="","",VLOOKUP(A1438,tabWorldPop,14,FALSE))</f>
        <v/>
      </c>
      <c r="N1438" s="6" t="str">
        <f>IF(K1438="","",VLOOKUP(A1438,tabWorldPop,15,FALSE))</f>
        <v/>
      </c>
    </row>
    <row r="1439">
      <c r="A1439" s="3">
        <f>VLOOKUP(Life_expectancy.csv!A1455,Base!$A$2:$B$235,2,FALSE)</f>
        <v>151</v>
      </c>
      <c r="B1439" s="4">
        <v>2004.0</v>
      </c>
      <c r="C1439" s="4">
        <f>VLOOKUP(VLOOKUP(A1439,tabWorldPop,3,FALSE),Base!$D$2:$E$8,2,FALSE)</f>
        <v>2</v>
      </c>
      <c r="D1439" s="4" t="s">
        <v>314</v>
      </c>
      <c r="E1439" s="4" t="s">
        <v>2952</v>
      </c>
      <c r="F1439" s="4" t="s">
        <v>1270</v>
      </c>
      <c r="G1439" s="4" t="s">
        <v>2953</v>
      </c>
      <c r="H1439" s="4">
        <v>2263122.0</v>
      </c>
      <c r="I1439" s="5">
        <v>45792.0</v>
      </c>
      <c r="J1439" s="6" t="str">
        <f>IF(OR(B1439=2000, B1439=2010, B1439=2015),VLOOKUP(A1439,tabWorldPop,IF(B1439=2000,8,IF(B1439=2010,7,6)),FALSE),"")</f>
        <v/>
      </c>
      <c r="K1439" s="6" t="str">
        <f>IF(J1439="","", VLOOKUP(A1439,tabWorldPop,12,FALSE))</f>
        <v/>
      </c>
      <c r="L1439" s="6" t="str">
        <f>IF(K1439="","",VLOOKUP(A1439,tabWorldPop,13,FALSE))</f>
        <v/>
      </c>
      <c r="M1439" s="6" t="str">
        <f>IF(K1439="","",VLOOKUP(A1439,tabWorldPop,14,FALSE))</f>
        <v/>
      </c>
      <c r="N1439" s="6" t="str">
        <f>IF(K1439="","",VLOOKUP(A1439,tabWorldPop,15,FALSE))</f>
        <v/>
      </c>
    </row>
    <row r="1440">
      <c r="A1440" s="3">
        <f>VLOOKUP(Life_expectancy.csv!A1456,Base!$A$2:$B$235,2,FALSE)</f>
        <v>151</v>
      </c>
      <c r="B1440" s="4">
        <v>2003.0</v>
      </c>
      <c r="C1440" s="4">
        <f>VLOOKUP(VLOOKUP(A1440,tabWorldPop,3,FALSE),Base!$D$2:$E$8,2,FALSE)</f>
        <v>2</v>
      </c>
      <c r="D1440" s="4" t="s">
        <v>314</v>
      </c>
      <c r="E1440" s="4" t="s">
        <v>2954</v>
      </c>
      <c r="F1440" s="4" t="s">
        <v>2180</v>
      </c>
      <c r="G1440" s="4" t="s">
        <v>2955</v>
      </c>
      <c r="H1440" s="4">
        <v>2287955.0</v>
      </c>
      <c r="I1440" s="5">
        <v>45703.0</v>
      </c>
      <c r="J1440" s="6" t="str">
        <f>IF(OR(B1440=2000, B1440=2010, B1440=2015),VLOOKUP(A1440,tabWorldPop,IF(B1440=2000,8,IF(B1440=2010,7,6)),FALSE),"")</f>
        <v/>
      </c>
      <c r="K1440" s="6" t="str">
        <f>IF(J1440="","", VLOOKUP(A1440,tabWorldPop,12,FALSE))</f>
        <v/>
      </c>
      <c r="L1440" s="6" t="str">
        <f>IF(K1440="","",VLOOKUP(A1440,tabWorldPop,13,FALSE))</f>
        <v/>
      </c>
      <c r="M1440" s="6" t="str">
        <f>IF(K1440="","",VLOOKUP(A1440,tabWorldPop,14,FALSE))</f>
        <v/>
      </c>
      <c r="N1440" s="6" t="str">
        <f>IF(K1440="","",VLOOKUP(A1440,tabWorldPop,15,FALSE))</f>
        <v/>
      </c>
    </row>
    <row r="1441">
      <c r="A1441" s="3">
        <f>VLOOKUP(Life_expectancy.csv!A1457,Base!$A$2:$B$235,2,FALSE)</f>
        <v>151</v>
      </c>
      <c r="B1441" s="4">
        <v>2002.0</v>
      </c>
      <c r="C1441" s="4">
        <f>VLOOKUP(VLOOKUP(A1441,tabWorldPop,3,FALSE),Base!$D$2:$E$8,2,FALSE)</f>
        <v>2</v>
      </c>
      <c r="D1441" s="4" t="s">
        <v>314</v>
      </c>
      <c r="E1441" s="4" t="s">
        <v>2956</v>
      </c>
      <c r="F1441" s="4" t="s">
        <v>2957</v>
      </c>
      <c r="G1441" s="4" t="s">
        <v>2958</v>
      </c>
      <c r="H1441" s="4">
        <v>231173.0</v>
      </c>
      <c r="I1441" s="5">
        <v>45883.0</v>
      </c>
      <c r="J1441" s="6" t="str">
        <f>IF(OR(B1441=2000, B1441=2010, B1441=2015),VLOOKUP(A1441,tabWorldPop,IF(B1441=2000,8,IF(B1441=2010,7,6)),FALSE),"")</f>
        <v/>
      </c>
      <c r="K1441" s="6" t="str">
        <f>IF(J1441="","", VLOOKUP(A1441,tabWorldPop,12,FALSE))</f>
        <v/>
      </c>
      <c r="L1441" s="6" t="str">
        <f>IF(K1441="","",VLOOKUP(A1441,tabWorldPop,13,FALSE))</f>
        <v/>
      </c>
      <c r="M1441" s="6" t="str">
        <f>IF(K1441="","",VLOOKUP(A1441,tabWorldPop,14,FALSE))</f>
        <v/>
      </c>
      <c r="N1441" s="6" t="str">
        <f>IF(K1441="","",VLOOKUP(A1441,tabWorldPop,15,FALSE))</f>
        <v/>
      </c>
    </row>
    <row r="1442">
      <c r="A1442" s="3">
        <f>VLOOKUP(Life_expectancy.csv!A1458,Base!$A$2:$B$235,2,FALSE)</f>
        <v>151</v>
      </c>
      <c r="B1442" s="4">
        <v>2001.0</v>
      </c>
      <c r="C1442" s="4">
        <f>VLOOKUP(VLOOKUP(A1442,tabWorldPop,3,FALSE),Base!$D$2:$E$8,2,FALSE)</f>
        <v>2</v>
      </c>
      <c r="D1442" s="4" t="s">
        <v>314</v>
      </c>
      <c r="E1442" s="4" t="s">
        <v>2959</v>
      </c>
      <c r="F1442" s="4" t="s">
        <v>415</v>
      </c>
      <c r="G1442" s="4" t="s">
        <v>2960</v>
      </c>
      <c r="H1442" s="4">
        <v>233717.0</v>
      </c>
      <c r="I1442" s="5">
        <v>45702.0</v>
      </c>
      <c r="J1442" s="6" t="str">
        <f>IF(OR(B1442=2000, B1442=2010, B1442=2015),VLOOKUP(A1442,tabWorldPop,IF(B1442=2000,8,IF(B1442=2010,7,6)),FALSE),"")</f>
        <v/>
      </c>
      <c r="K1442" s="6" t="str">
        <f>IF(J1442="","", VLOOKUP(A1442,tabWorldPop,12,FALSE))</f>
        <v/>
      </c>
      <c r="L1442" s="6" t="str">
        <f>IF(K1442="","",VLOOKUP(A1442,tabWorldPop,13,FALSE))</f>
        <v/>
      </c>
      <c r="M1442" s="6" t="str">
        <f>IF(K1442="","",VLOOKUP(A1442,tabWorldPop,14,FALSE))</f>
        <v/>
      </c>
      <c r="N1442" s="6" t="str">
        <f>IF(K1442="","",VLOOKUP(A1442,tabWorldPop,15,FALSE))</f>
        <v/>
      </c>
    </row>
    <row r="1443">
      <c r="A1443" s="3">
        <f>VLOOKUP(Life_expectancy.csv!A1459,Base!$A$2:$B$235,2,FALSE)</f>
        <v>151</v>
      </c>
      <c r="B1443" s="4">
        <v>2000.0</v>
      </c>
      <c r="C1443" s="4">
        <f>VLOOKUP(VLOOKUP(A1443,tabWorldPop,3,FALSE),Base!$D$2:$E$8,2,FALSE)</f>
        <v>2</v>
      </c>
      <c r="D1443" s="4" t="s">
        <v>314</v>
      </c>
      <c r="E1443" s="4" t="s">
        <v>2961</v>
      </c>
      <c r="F1443" s="4">
        <v>6.0</v>
      </c>
      <c r="G1443" s="4" t="s">
        <v>2962</v>
      </c>
      <c r="H1443" s="4">
        <v>236755.0</v>
      </c>
      <c r="I1443" s="5">
        <v>45851.0</v>
      </c>
      <c r="J1443" s="6">
        <f>IF(OR(B1443=2000, B1443=2010, B1443=2015),VLOOKUP(A1443,tabWorldPop,IF(B1443=2000,8,IF(B1443=2010,7,6)),FALSE),"")</f>
        <v>2392530</v>
      </c>
      <c r="K1443" s="6">
        <f>IF(J1443="","", VLOOKUP(A1443,tabWorldPop,12,FALSE))</f>
        <v>64559</v>
      </c>
      <c r="L1443" s="6" t="str">
        <f>IF(K1443="","",VLOOKUP(A1443,tabWorldPop,13,FALSE))</f>
        <v>28.666</v>
      </c>
      <c r="M1443" s="6" t="str">
        <f>IF(K1443="","",VLOOKUP(A1443,tabWorldPop,14,FALSE))</f>
        <v>0.9876</v>
      </c>
      <c r="N1443" s="6" t="str">
        <f>IF(K1443="","",VLOOKUP(A1443,tabWorldPop,15,FALSE))</f>
        <v>0.02</v>
      </c>
    </row>
    <row r="1444">
      <c r="A1444" s="3">
        <f>VLOOKUP(Life_expectancy.csv!A1460,Base!$A$2:$B$235,2,FALSE)</f>
        <v>119</v>
      </c>
      <c r="B1444" s="4">
        <v>2015.0</v>
      </c>
      <c r="C1444" s="4">
        <f>VLOOKUP(VLOOKUP(A1444,tabWorldPop,3,FALSE),Base!$D$2:$E$8,2,FALSE)</f>
        <v>1</v>
      </c>
      <c r="D1444" s="4" t="s">
        <v>13</v>
      </c>
      <c r="E1444" s="4">
        <v>0.0</v>
      </c>
      <c r="F1444" s="10"/>
      <c r="G1444" s="4" t="s">
        <v>2963</v>
      </c>
      <c r="H1444" s="4">
        <v>5851479.0</v>
      </c>
      <c r="I1444" s="5">
        <v>45729.0</v>
      </c>
      <c r="J1444" s="6">
        <f>IF(OR(B1444=2000, B1444=2010, B1444=2015),VLOOKUP(A1444,tabWorldPop,IF(B1444=2000,8,IF(B1444=2010,7,6)),FALSE),"")</f>
        <v>6398940</v>
      </c>
      <c r="K1444" s="6">
        <f>IF(J1444="","", VLOOKUP(A1444,tabWorldPop,12,FALSE))</f>
        <v>10452</v>
      </c>
      <c r="L1444" s="6" t="str">
        <f>IF(K1444="","",VLOOKUP(A1444,tabWorldPop,13,FALSE))</f>
        <v>525.2334</v>
      </c>
      <c r="M1444" s="6" t="str">
        <f>IF(K1444="","",VLOOKUP(A1444,tabWorldPop,14,FALSE))</f>
        <v>0.9816</v>
      </c>
      <c r="N1444" s="6" t="str">
        <f>IF(K1444="","",VLOOKUP(A1444,tabWorldPop,15,FALSE))</f>
        <v>0.07</v>
      </c>
    </row>
    <row r="1445">
      <c r="A1445" s="3">
        <f>VLOOKUP(Life_expectancy.csv!A1461,Base!$A$2:$B$235,2,FALSE)</f>
        <v>119</v>
      </c>
      <c r="B1445" s="4">
        <v>2014.0</v>
      </c>
      <c r="C1445" s="4">
        <f>VLOOKUP(VLOOKUP(A1445,tabWorldPop,3,FALSE),Base!$D$2:$E$8,2,FALSE)</f>
        <v>1</v>
      </c>
      <c r="D1445" s="4" t="s">
        <v>13</v>
      </c>
      <c r="E1445" s="4" t="s">
        <v>2964</v>
      </c>
      <c r="F1445" s="4" t="s">
        <v>829</v>
      </c>
      <c r="G1445" s="4" t="s">
        <v>2965</v>
      </c>
      <c r="H1445" s="4">
        <v>563279.0</v>
      </c>
      <c r="I1445" s="5">
        <v>45729.0</v>
      </c>
      <c r="J1445" s="6" t="str">
        <f>IF(OR(B1445=2000, B1445=2010, B1445=2015),VLOOKUP(A1445,tabWorldPop,IF(B1445=2000,8,IF(B1445=2010,7,6)),FALSE),"")</f>
        <v/>
      </c>
      <c r="K1445" s="6" t="str">
        <f>IF(J1445="","", VLOOKUP(A1445,tabWorldPop,12,FALSE))</f>
        <v/>
      </c>
      <c r="L1445" s="6" t="str">
        <f>IF(K1445="","",VLOOKUP(A1445,tabWorldPop,13,FALSE))</f>
        <v/>
      </c>
      <c r="M1445" s="6" t="str">
        <f>IF(K1445="","",VLOOKUP(A1445,tabWorldPop,14,FALSE))</f>
        <v/>
      </c>
      <c r="N1445" s="6" t="str">
        <f>IF(K1445="","",VLOOKUP(A1445,tabWorldPop,15,FALSE))</f>
        <v/>
      </c>
    </row>
    <row r="1446">
      <c r="A1446" s="3">
        <f>VLOOKUP(Life_expectancy.csv!A1462,Base!$A$2:$B$235,2,FALSE)</f>
        <v>119</v>
      </c>
      <c r="B1446" s="4">
        <v>2013.0</v>
      </c>
      <c r="C1446" s="4">
        <f>VLOOKUP(VLOOKUP(A1446,tabWorldPop,3,FALSE),Base!$D$2:$E$8,2,FALSE)</f>
        <v>1</v>
      </c>
      <c r="D1446" s="4" t="s">
        <v>13</v>
      </c>
      <c r="E1446" s="4" t="s">
        <v>2966</v>
      </c>
      <c r="F1446" s="4" t="s">
        <v>951</v>
      </c>
      <c r="G1446" s="4" t="s">
        <v>2967</v>
      </c>
      <c r="H1446" s="4">
        <v>527612.0</v>
      </c>
      <c r="I1446" s="5">
        <v>45729.0</v>
      </c>
      <c r="J1446" s="6" t="str">
        <f>IF(OR(B1446=2000, B1446=2010, B1446=2015),VLOOKUP(A1446,tabWorldPop,IF(B1446=2000,8,IF(B1446=2010,7,6)),FALSE),"")</f>
        <v/>
      </c>
      <c r="K1446" s="6" t="str">
        <f>IF(J1446="","", VLOOKUP(A1446,tabWorldPop,12,FALSE))</f>
        <v/>
      </c>
      <c r="L1446" s="6" t="str">
        <f>IF(K1446="","",VLOOKUP(A1446,tabWorldPop,13,FALSE))</f>
        <v/>
      </c>
      <c r="M1446" s="6" t="str">
        <f>IF(K1446="","",VLOOKUP(A1446,tabWorldPop,14,FALSE))</f>
        <v/>
      </c>
      <c r="N1446" s="6" t="str">
        <f>IF(K1446="","",VLOOKUP(A1446,tabWorldPop,15,FALSE))</f>
        <v/>
      </c>
    </row>
    <row r="1447">
      <c r="A1447" s="3">
        <f>VLOOKUP(Life_expectancy.csv!A1463,Base!$A$2:$B$235,2,FALSE)</f>
        <v>119</v>
      </c>
      <c r="B1447" s="4">
        <v>2012.0</v>
      </c>
      <c r="C1447" s="4">
        <f>VLOOKUP(VLOOKUP(A1447,tabWorldPop,3,FALSE),Base!$D$2:$E$8,2,FALSE)</f>
        <v>1</v>
      </c>
      <c r="D1447" s="4" t="s">
        <v>13</v>
      </c>
      <c r="E1447" s="4" t="s">
        <v>2968</v>
      </c>
      <c r="F1447" s="4" t="s">
        <v>2969</v>
      </c>
      <c r="G1447" s="4" t="s">
        <v>2970</v>
      </c>
      <c r="H1447" s="4">
        <v>491644.0</v>
      </c>
      <c r="I1447" s="5">
        <v>45729.0</v>
      </c>
      <c r="J1447" s="6" t="str">
        <f>IF(OR(B1447=2000, B1447=2010, B1447=2015),VLOOKUP(A1447,tabWorldPop,IF(B1447=2000,8,IF(B1447=2010,7,6)),FALSE),"")</f>
        <v/>
      </c>
      <c r="K1447" s="6" t="str">
        <f>IF(J1447="","", VLOOKUP(A1447,tabWorldPop,12,FALSE))</f>
        <v/>
      </c>
      <c r="L1447" s="6" t="str">
        <f>IF(K1447="","",VLOOKUP(A1447,tabWorldPop,13,FALSE))</f>
        <v/>
      </c>
      <c r="M1447" s="6" t="str">
        <f>IF(K1447="","",VLOOKUP(A1447,tabWorldPop,14,FALSE))</f>
        <v/>
      </c>
      <c r="N1447" s="6" t="str">
        <f>IF(K1447="","",VLOOKUP(A1447,tabWorldPop,15,FALSE))</f>
        <v/>
      </c>
    </row>
    <row r="1448">
      <c r="A1448" s="3">
        <f>VLOOKUP(Life_expectancy.csv!A1464,Base!$A$2:$B$235,2,FALSE)</f>
        <v>119</v>
      </c>
      <c r="B1448" s="4">
        <v>2011.0</v>
      </c>
      <c r="C1448" s="4">
        <f>VLOOKUP(VLOOKUP(A1448,tabWorldPop,3,FALSE),Base!$D$2:$E$8,2,FALSE)</f>
        <v>1</v>
      </c>
      <c r="D1448" s="4" t="s">
        <v>13</v>
      </c>
      <c r="E1448" s="4" t="s">
        <v>2971</v>
      </c>
      <c r="F1448" s="5">
        <v>45998.0</v>
      </c>
      <c r="G1448" s="4" t="s">
        <v>2972</v>
      </c>
      <c r="H1448" s="4">
        <v>4588368.0</v>
      </c>
      <c r="I1448" s="5">
        <v>45701.0</v>
      </c>
      <c r="J1448" s="6" t="str">
        <f>IF(OR(B1448=2000, B1448=2010, B1448=2015),VLOOKUP(A1448,tabWorldPop,IF(B1448=2000,8,IF(B1448=2010,7,6)),FALSE),"")</f>
        <v/>
      </c>
      <c r="K1448" s="6" t="str">
        <f>IF(J1448="","", VLOOKUP(A1448,tabWorldPop,12,FALSE))</f>
        <v/>
      </c>
      <c r="L1448" s="6" t="str">
        <f>IF(K1448="","",VLOOKUP(A1448,tabWorldPop,13,FALSE))</f>
        <v/>
      </c>
      <c r="M1448" s="6" t="str">
        <f>IF(K1448="","",VLOOKUP(A1448,tabWorldPop,14,FALSE))</f>
        <v/>
      </c>
      <c r="N1448" s="6" t="str">
        <f>IF(K1448="","",VLOOKUP(A1448,tabWorldPop,15,FALSE))</f>
        <v/>
      </c>
    </row>
    <row r="1449">
      <c r="A1449" s="3">
        <f>VLOOKUP(Life_expectancy.csv!A1465,Base!$A$2:$B$235,2,FALSE)</f>
        <v>119</v>
      </c>
      <c r="B1449" s="4">
        <v>2010.0</v>
      </c>
      <c r="C1449" s="4">
        <f>VLOOKUP(VLOOKUP(A1449,tabWorldPop,3,FALSE),Base!$D$2:$E$8,2,FALSE)</f>
        <v>1</v>
      </c>
      <c r="D1449" s="4" t="s">
        <v>13</v>
      </c>
      <c r="E1449" s="4" t="s">
        <v>2973</v>
      </c>
      <c r="F1449" s="4" t="s">
        <v>889</v>
      </c>
      <c r="G1449" s="4" t="s">
        <v>2974</v>
      </c>
      <c r="H1449" s="4">
        <v>4337141.0</v>
      </c>
      <c r="I1449" s="5">
        <v>45729.0</v>
      </c>
      <c r="J1449" s="6">
        <f>IF(OR(B1449=2000, B1449=2010, B1449=2015),VLOOKUP(A1449,tabWorldPop,IF(B1449=2000,8,IF(B1449=2010,7,6)),FALSE),"")</f>
        <v>4995800</v>
      </c>
      <c r="K1449" s="6">
        <f>IF(J1449="","", VLOOKUP(A1449,tabWorldPop,12,FALSE))</f>
        <v>10452</v>
      </c>
      <c r="L1449" s="6" t="str">
        <f>IF(K1449="","",VLOOKUP(A1449,tabWorldPop,13,FALSE))</f>
        <v>525.2334</v>
      </c>
      <c r="M1449" s="6" t="str">
        <f>IF(K1449="","",VLOOKUP(A1449,tabWorldPop,14,FALSE))</f>
        <v>0.9816</v>
      </c>
      <c r="N1449" s="6" t="str">
        <f>IF(K1449="","",VLOOKUP(A1449,tabWorldPop,15,FALSE))</f>
        <v>0.07</v>
      </c>
    </row>
    <row r="1450">
      <c r="A1450" s="3">
        <f>VLOOKUP(Life_expectancy.csv!A1466,Base!$A$2:$B$235,2,FALSE)</f>
        <v>119</v>
      </c>
      <c r="B1450" s="4">
        <v>2009.0</v>
      </c>
      <c r="C1450" s="4">
        <f>VLOOKUP(VLOOKUP(A1450,tabWorldPop,3,FALSE),Base!$D$2:$E$8,2,FALSE)</f>
        <v>1</v>
      </c>
      <c r="D1450" s="4" t="s">
        <v>13</v>
      </c>
      <c r="E1450" s="4" t="s">
        <v>2975</v>
      </c>
      <c r="F1450" s="4" t="s">
        <v>2035</v>
      </c>
      <c r="G1450" s="4" t="s">
        <v>2976</v>
      </c>
      <c r="H1450" s="4">
        <v>4183156.0</v>
      </c>
      <c r="I1450" s="5">
        <v>45701.0</v>
      </c>
      <c r="J1450" s="6" t="str">
        <f>IF(OR(B1450=2000, B1450=2010, B1450=2015),VLOOKUP(A1450,tabWorldPop,IF(B1450=2000,8,IF(B1450=2010,7,6)),FALSE),"")</f>
        <v/>
      </c>
      <c r="K1450" s="6" t="str">
        <f>IF(J1450="","", VLOOKUP(A1450,tabWorldPop,12,FALSE))</f>
        <v/>
      </c>
      <c r="L1450" s="6" t="str">
        <f>IF(K1450="","",VLOOKUP(A1450,tabWorldPop,13,FALSE))</f>
        <v/>
      </c>
      <c r="M1450" s="6" t="str">
        <f>IF(K1450="","",VLOOKUP(A1450,tabWorldPop,14,FALSE))</f>
        <v/>
      </c>
      <c r="N1450" s="6" t="str">
        <f>IF(K1450="","",VLOOKUP(A1450,tabWorldPop,15,FALSE))</f>
        <v/>
      </c>
    </row>
    <row r="1451">
      <c r="A1451" s="3">
        <f>VLOOKUP(Life_expectancy.csv!A1467,Base!$A$2:$B$235,2,FALSE)</f>
        <v>119</v>
      </c>
      <c r="B1451" s="4">
        <v>2008.0</v>
      </c>
      <c r="C1451" s="4">
        <f>VLOOKUP(VLOOKUP(A1451,tabWorldPop,3,FALSE),Base!$D$2:$E$8,2,FALSE)</f>
        <v>1</v>
      </c>
      <c r="D1451" s="4" t="s">
        <v>13</v>
      </c>
      <c r="E1451" s="4" t="s">
        <v>2977</v>
      </c>
      <c r="F1451" s="5">
        <v>45846.0</v>
      </c>
      <c r="G1451" s="4" t="s">
        <v>2978</v>
      </c>
      <c r="H1451" s="4">
        <v>411147.0</v>
      </c>
      <c r="I1451" s="5">
        <v>45670.0</v>
      </c>
      <c r="J1451" s="6" t="str">
        <f>IF(OR(B1451=2000, B1451=2010, B1451=2015),VLOOKUP(A1451,tabWorldPop,IF(B1451=2000,8,IF(B1451=2010,7,6)),FALSE),"")</f>
        <v/>
      </c>
      <c r="K1451" s="6" t="str">
        <f>IF(J1451="","", VLOOKUP(A1451,tabWorldPop,12,FALSE))</f>
        <v/>
      </c>
      <c r="L1451" s="6" t="str">
        <f>IF(K1451="","",VLOOKUP(A1451,tabWorldPop,13,FALSE))</f>
        <v/>
      </c>
      <c r="M1451" s="6" t="str">
        <f>IF(K1451="","",VLOOKUP(A1451,tabWorldPop,14,FALSE))</f>
        <v/>
      </c>
      <c r="N1451" s="6" t="str">
        <f>IF(K1451="","",VLOOKUP(A1451,tabWorldPop,15,FALSE))</f>
        <v/>
      </c>
    </row>
    <row r="1452">
      <c r="A1452" s="3">
        <f>VLOOKUP(Life_expectancy.csv!A1468,Base!$A$2:$B$235,2,FALSE)</f>
        <v>119</v>
      </c>
      <c r="B1452" s="4">
        <v>2007.0</v>
      </c>
      <c r="C1452" s="4">
        <f>VLOOKUP(VLOOKUP(A1452,tabWorldPop,3,FALSE),Base!$D$2:$E$8,2,FALSE)</f>
        <v>1</v>
      </c>
      <c r="D1452" s="4" t="s">
        <v>13</v>
      </c>
      <c r="E1452" s="4" t="s">
        <v>2979</v>
      </c>
      <c r="F1452" s="5">
        <v>45908.0</v>
      </c>
      <c r="G1452" s="4" t="s">
        <v>2980</v>
      </c>
      <c r="H1452" s="4">
        <v>486466.0</v>
      </c>
      <c r="I1452" s="5">
        <v>45912.0</v>
      </c>
      <c r="J1452" s="6" t="str">
        <f>IF(OR(B1452=2000, B1452=2010, B1452=2015),VLOOKUP(A1452,tabWorldPop,IF(B1452=2000,8,IF(B1452=2010,7,6)),FALSE),"")</f>
        <v/>
      </c>
      <c r="K1452" s="6" t="str">
        <f>IF(J1452="","", VLOOKUP(A1452,tabWorldPop,12,FALSE))</f>
        <v/>
      </c>
      <c r="L1452" s="6" t="str">
        <f>IF(K1452="","",VLOOKUP(A1452,tabWorldPop,13,FALSE))</f>
        <v/>
      </c>
      <c r="M1452" s="6" t="str">
        <f>IF(K1452="","",VLOOKUP(A1452,tabWorldPop,14,FALSE))</f>
        <v/>
      </c>
      <c r="N1452" s="6" t="str">
        <f>IF(K1452="","",VLOOKUP(A1452,tabWorldPop,15,FALSE))</f>
        <v/>
      </c>
    </row>
    <row r="1453">
      <c r="A1453" s="3">
        <f>VLOOKUP(Life_expectancy.csv!A1469,Base!$A$2:$B$235,2,FALSE)</f>
        <v>119</v>
      </c>
      <c r="B1453" s="4">
        <v>2006.0</v>
      </c>
      <c r="C1453" s="4">
        <f>VLOOKUP(VLOOKUP(A1453,tabWorldPop,3,FALSE),Base!$D$2:$E$8,2,FALSE)</f>
        <v>1</v>
      </c>
      <c r="D1453" s="4" t="s">
        <v>13</v>
      </c>
      <c r="E1453" s="4" t="s">
        <v>2981</v>
      </c>
      <c r="F1453" s="4" t="s">
        <v>2982</v>
      </c>
      <c r="G1453" s="4" t="s">
        <v>2983</v>
      </c>
      <c r="H1453" s="4">
        <v>45735.0</v>
      </c>
      <c r="I1453" s="5">
        <v>45701.0</v>
      </c>
      <c r="J1453" s="6" t="str">
        <f>IF(OR(B1453=2000, B1453=2010, B1453=2015),VLOOKUP(A1453,tabWorldPop,IF(B1453=2000,8,IF(B1453=2010,7,6)),FALSE),"")</f>
        <v/>
      </c>
      <c r="K1453" s="6" t="str">
        <f>IF(J1453="","", VLOOKUP(A1453,tabWorldPop,12,FALSE))</f>
        <v/>
      </c>
      <c r="L1453" s="6" t="str">
        <f>IF(K1453="","",VLOOKUP(A1453,tabWorldPop,13,FALSE))</f>
        <v/>
      </c>
      <c r="M1453" s="6" t="str">
        <f>IF(K1453="","",VLOOKUP(A1453,tabWorldPop,14,FALSE))</f>
        <v/>
      </c>
      <c r="N1453" s="6" t="str">
        <f>IF(K1453="","",VLOOKUP(A1453,tabWorldPop,15,FALSE))</f>
        <v/>
      </c>
    </row>
    <row r="1454">
      <c r="A1454" s="3">
        <f>VLOOKUP(Life_expectancy.csv!A1470,Base!$A$2:$B$235,2,FALSE)</f>
        <v>119</v>
      </c>
      <c r="B1454" s="4">
        <v>2005.0</v>
      </c>
      <c r="C1454" s="4">
        <f>VLOOKUP(VLOOKUP(A1454,tabWorldPop,3,FALSE),Base!$D$2:$E$8,2,FALSE)</f>
        <v>1</v>
      </c>
      <c r="D1454" s="4" t="s">
        <v>13</v>
      </c>
      <c r="E1454" s="4" t="s">
        <v>2984</v>
      </c>
      <c r="F1454" s="4" t="s">
        <v>2440</v>
      </c>
      <c r="G1454" s="4" t="s">
        <v>2985</v>
      </c>
      <c r="H1454" s="4">
        <v>3986852.0</v>
      </c>
      <c r="I1454" s="5">
        <v>45851.0</v>
      </c>
      <c r="J1454" s="6" t="str">
        <f>IF(OR(B1454=2000, B1454=2010, B1454=2015),VLOOKUP(A1454,tabWorldPop,IF(B1454=2000,8,IF(B1454=2010,7,6)),FALSE),"")</f>
        <v/>
      </c>
      <c r="K1454" s="6" t="str">
        <f>IF(J1454="","", VLOOKUP(A1454,tabWorldPop,12,FALSE))</f>
        <v/>
      </c>
      <c r="L1454" s="6" t="str">
        <f>IF(K1454="","",VLOOKUP(A1454,tabWorldPop,13,FALSE))</f>
        <v/>
      </c>
      <c r="M1454" s="6" t="str">
        <f>IF(K1454="","",VLOOKUP(A1454,tabWorldPop,14,FALSE))</f>
        <v/>
      </c>
      <c r="N1454" s="6" t="str">
        <f>IF(K1454="","",VLOOKUP(A1454,tabWorldPop,15,FALSE))</f>
        <v/>
      </c>
    </row>
    <row r="1455">
      <c r="A1455" s="3">
        <f>VLOOKUP(Life_expectancy.csv!A1471,Base!$A$2:$B$235,2,FALSE)</f>
        <v>119</v>
      </c>
      <c r="B1455" s="4">
        <v>2004.0</v>
      </c>
      <c r="C1455" s="4">
        <f>VLOOKUP(VLOOKUP(A1455,tabWorldPop,3,FALSE),Base!$D$2:$E$8,2,FALSE)</f>
        <v>1</v>
      </c>
      <c r="D1455" s="4" t="s">
        <v>13</v>
      </c>
      <c r="E1455" s="4" t="s">
        <v>2986</v>
      </c>
      <c r="F1455" s="4" t="s">
        <v>2987</v>
      </c>
      <c r="G1455" s="4" t="s">
        <v>2988</v>
      </c>
      <c r="H1455" s="4">
        <v>3863267.0</v>
      </c>
      <c r="I1455" s="5">
        <v>45702.0</v>
      </c>
      <c r="J1455" s="6" t="str">
        <f>IF(OR(B1455=2000, B1455=2010, B1455=2015),VLOOKUP(A1455,tabWorldPop,IF(B1455=2000,8,IF(B1455=2010,7,6)),FALSE),"")</f>
        <v/>
      </c>
      <c r="K1455" s="6" t="str">
        <f>IF(J1455="","", VLOOKUP(A1455,tabWorldPop,12,FALSE))</f>
        <v/>
      </c>
      <c r="L1455" s="6" t="str">
        <f>IF(K1455="","",VLOOKUP(A1455,tabWorldPop,13,FALSE))</f>
        <v/>
      </c>
      <c r="M1455" s="6" t="str">
        <f>IF(K1455="","",VLOOKUP(A1455,tabWorldPop,14,FALSE))</f>
        <v/>
      </c>
      <c r="N1455" s="6" t="str">
        <f>IF(K1455="","",VLOOKUP(A1455,tabWorldPop,15,FALSE))</f>
        <v/>
      </c>
    </row>
    <row r="1456">
      <c r="A1456" s="3">
        <f>VLOOKUP(Life_expectancy.csv!A1472,Base!$A$2:$B$235,2,FALSE)</f>
        <v>119</v>
      </c>
      <c r="B1456" s="4">
        <v>2003.0</v>
      </c>
      <c r="C1456" s="4">
        <f>VLOOKUP(VLOOKUP(A1456,tabWorldPop,3,FALSE),Base!$D$2:$E$8,2,FALSE)</f>
        <v>1</v>
      </c>
      <c r="D1456" s="4" t="s">
        <v>13</v>
      </c>
      <c r="E1456" s="4" t="s">
        <v>2989</v>
      </c>
      <c r="F1456" s="5">
        <v>45725.0</v>
      </c>
      <c r="G1456" s="4" t="s">
        <v>2990</v>
      </c>
      <c r="H1456" s="4">
        <v>371464.0</v>
      </c>
      <c r="I1456" s="5">
        <v>45883.0</v>
      </c>
      <c r="J1456" s="6" t="str">
        <f>IF(OR(B1456=2000, B1456=2010, B1456=2015),VLOOKUP(A1456,tabWorldPop,IF(B1456=2000,8,IF(B1456=2010,7,6)),FALSE),"")</f>
        <v/>
      </c>
      <c r="K1456" s="6" t="str">
        <f>IF(J1456="","", VLOOKUP(A1456,tabWorldPop,12,FALSE))</f>
        <v/>
      </c>
      <c r="L1456" s="6" t="str">
        <f>IF(K1456="","",VLOOKUP(A1456,tabWorldPop,13,FALSE))</f>
        <v/>
      </c>
      <c r="M1456" s="6" t="str">
        <f>IF(K1456="","",VLOOKUP(A1456,tabWorldPop,14,FALSE))</f>
        <v/>
      </c>
      <c r="N1456" s="6" t="str">
        <f>IF(K1456="","",VLOOKUP(A1456,tabWorldPop,15,FALSE))</f>
        <v/>
      </c>
    </row>
    <row r="1457">
      <c r="A1457" s="3">
        <f>VLOOKUP(Life_expectancy.csv!A1473,Base!$A$2:$B$235,2,FALSE)</f>
        <v>119</v>
      </c>
      <c r="B1457" s="4">
        <v>2002.0</v>
      </c>
      <c r="C1457" s="4">
        <f>VLOOKUP(VLOOKUP(A1457,tabWorldPop,3,FALSE),Base!$D$2:$E$8,2,FALSE)</f>
        <v>1</v>
      </c>
      <c r="D1457" s="4" t="s">
        <v>13</v>
      </c>
      <c r="E1457" s="4" t="s">
        <v>2991</v>
      </c>
      <c r="F1457" s="5">
        <v>45778.0</v>
      </c>
      <c r="G1457" s="4" t="s">
        <v>2992</v>
      </c>
      <c r="H1457" s="4">
        <v>3522837.0</v>
      </c>
      <c r="I1457" s="5">
        <v>45703.0</v>
      </c>
      <c r="J1457" s="6" t="str">
        <f>IF(OR(B1457=2000, B1457=2010, B1457=2015),VLOOKUP(A1457,tabWorldPop,IF(B1457=2000,8,IF(B1457=2010,7,6)),FALSE),"")</f>
        <v/>
      </c>
      <c r="K1457" s="6" t="str">
        <f>IF(J1457="","", VLOOKUP(A1457,tabWorldPop,12,FALSE))</f>
        <v/>
      </c>
      <c r="L1457" s="6" t="str">
        <f>IF(K1457="","",VLOOKUP(A1457,tabWorldPop,13,FALSE))</f>
        <v/>
      </c>
      <c r="M1457" s="6" t="str">
        <f>IF(K1457="","",VLOOKUP(A1457,tabWorldPop,14,FALSE))</f>
        <v/>
      </c>
      <c r="N1457" s="6" t="str">
        <f>IF(K1457="","",VLOOKUP(A1457,tabWorldPop,15,FALSE))</f>
        <v/>
      </c>
    </row>
    <row r="1458">
      <c r="A1458" s="3">
        <f>VLOOKUP(Life_expectancy.csv!A1474,Base!$A$2:$B$235,2,FALSE)</f>
        <v>119</v>
      </c>
      <c r="B1458" s="4">
        <v>2001.0</v>
      </c>
      <c r="C1458" s="4">
        <f>VLOOKUP(VLOOKUP(A1458,tabWorldPop,3,FALSE),Base!$D$2:$E$8,2,FALSE)</f>
        <v>1</v>
      </c>
      <c r="D1458" s="4" t="s">
        <v>13</v>
      </c>
      <c r="E1458" s="4" t="s">
        <v>2993</v>
      </c>
      <c r="F1458" s="5">
        <v>45901.0</v>
      </c>
      <c r="G1458" s="4" t="s">
        <v>2994</v>
      </c>
      <c r="H1458" s="4">
        <v>3359859.0</v>
      </c>
      <c r="I1458" s="4">
        <v>15.0</v>
      </c>
      <c r="J1458" s="6" t="str">
        <f>IF(OR(B1458=2000, B1458=2010, B1458=2015),VLOOKUP(A1458,tabWorldPop,IF(B1458=2000,8,IF(B1458=2010,7,6)),FALSE),"")</f>
        <v/>
      </c>
      <c r="K1458" s="6" t="str">
        <f>IF(J1458="","", VLOOKUP(A1458,tabWorldPop,12,FALSE))</f>
        <v/>
      </c>
      <c r="L1458" s="6" t="str">
        <f>IF(K1458="","",VLOOKUP(A1458,tabWorldPop,13,FALSE))</f>
        <v/>
      </c>
      <c r="M1458" s="6" t="str">
        <f>IF(K1458="","",VLOOKUP(A1458,tabWorldPop,14,FALSE))</f>
        <v/>
      </c>
      <c r="N1458" s="6" t="str">
        <f>IF(K1458="","",VLOOKUP(A1458,tabWorldPop,15,FALSE))</f>
        <v/>
      </c>
    </row>
    <row r="1459">
      <c r="A1459" s="3">
        <f>VLOOKUP(Life_expectancy.csv!A1475,Base!$A$2:$B$235,2,FALSE)</f>
        <v>119</v>
      </c>
      <c r="B1459" s="4">
        <v>2000.0</v>
      </c>
      <c r="C1459" s="4">
        <f>VLOOKUP(VLOOKUP(A1459,tabWorldPop,3,FALSE),Base!$D$2:$E$8,2,FALSE)</f>
        <v>1</v>
      </c>
      <c r="D1459" s="4" t="s">
        <v>13</v>
      </c>
      <c r="E1459" s="4" t="s">
        <v>2995</v>
      </c>
      <c r="F1459" s="4" t="s">
        <v>2996</v>
      </c>
      <c r="G1459" s="4" t="s">
        <v>2997</v>
      </c>
      <c r="H1459" s="4">
        <v>3235366.0</v>
      </c>
      <c r="I1459" s="5">
        <v>45914.0</v>
      </c>
      <c r="J1459" s="6">
        <f>IF(OR(B1459=2000, B1459=2010, B1459=2015),VLOOKUP(A1459,tabWorldPop,IF(B1459=2000,8,IF(B1459=2010,7,6)),FALSE),"")</f>
        <v>4320642</v>
      </c>
      <c r="K1459" s="6">
        <f>IF(J1459="","", VLOOKUP(A1459,tabWorldPop,12,FALSE))</f>
        <v>10452</v>
      </c>
      <c r="L1459" s="6" t="str">
        <f>IF(K1459="","",VLOOKUP(A1459,tabWorldPop,13,FALSE))</f>
        <v>525.2334</v>
      </c>
      <c r="M1459" s="6" t="str">
        <f>IF(K1459="","",VLOOKUP(A1459,tabWorldPop,14,FALSE))</f>
        <v>0.9816</v>
      </c>
      <c r="N1459" s="6" t="str">
        <f>IF(K1459="","",VLOOKUP(A1459,tabWorldPop,15,FALSE))</f>
        <v>0.07</v>
      </c>
    </row>
    <row r="1460">
      <c r="A1460" s="3">
        <f>VLOOKUP(Life_expectancy.csv!A1476,Base!$A$2:$B$235,2,FALSE)</f>
        <v>147</v>
      </c>
      <c r="B1460" s="4">
        <v>2015.0</v>
      </c>
      <c r="C1460" s="4">
        <f>VLOOKUP(VLOOKUP(A1460,tabWorldPop,3,FALSE),Base!$D$2:$E$8,2,FALSE)</f>
        <v>3</v>
      </c>
      <c r="D1460" s="4" t="s">
        <v>13</v>
      </c>
      <c r="E1460" s="4">
        <v>0.0</v>
      </c>
      <c r="F1460" s="10"/>
      <c r="G1460" s="4" t="s">
        <v>2998</v>
      </c>
      <c r="H1460" s="4">
        <v>2174645.0</v>
      </c>
      <c r="I1460" s="5">
        <v>45848.0</v>
      </c>
      <c r="J1460" s="6">
        <f>IF(OR(B1460=2000, B1460=2010, B1460=2015),VLOOKUP(A1460,tabWorldPop,IF(B1460=2000,8,IF(B1460=2010,7,6)),FALSE),"")</f>
        <v>2118521</v>
      </c>
      <c r="K1460" s="6">
        <f>IF(J1460="","", VLOOKUP(A1460,tabWorldPop,12,FALSE))</f>
        <v>30355</v>
      </c>
      <c r="L1460" s="6" t="str">
        <f>IF(K1460="","",VLOOKUP(A1460,tabWorldPop,13,FALSE))</f>
        <v>75.962</v>
      </c>
      <c r="M1460" s="7">
        <f>IF(K1460="","",VLOOKUP(A1460,tabWorldPop,14,FALSE))</f>
        <v>-654878</v>
      </c>
      <c r="N1460" s="6" t="str">
        <f>IF(K1460="","",VLOOKUP(A1460,tabWorldPop,15,FALSE))</f>
        <v>0.03</v>
      </c>
    </row>
    <row r="1461">
      <c r="A1461" s="3">
        <f>VLOOKUP(Life_expectancy.csv!A1477,Base!$A$2:$B$235,2,FALSE)</f>
        <v>147</v>
      </c>
      <c r="B1461" s="4">
        <v>2014.0</v>
      </c>
      <c r="C1461" s="4">
        <f>VLOOKUP(VLOOKUP(A1461,tabWorldPop,3,FALSE),Base!$D$2:$E$8,2,FALSE)</f>
        <v>3</v>
      </c>
      <c r="D1461" s="4" t="s">
        <v>13</v>
      </c>
      <c r="E1461" s="4" t="s">
        <v>2999</v>
      </c>
      <c r="F1461" s="4" t="s">
        <v>2097</v>
      </c>
      <c r="G1461" s="4" t="s">
        <v>3000</v>
      </c>
      <c r="H1461" s="4">
        <v>2145785.0</v>
      </c>
      <c r="I1461" s="5">
        <v>45879.0</v>
      </c>
      <c r="J1461" s="6" t="str">
        <f>IF(OR(B1461=2000, B1461=2010, B1461=2015),VLOOKUP(A1461,tabWorldPop,IF(B1461=2000,8,IF(B1461=2010,7,6)),FALSE),"")</f>
        <v/>
      </c>
      <c r="K1461" s="6" t="str">
        <f>IF(J1461="","", VLOOKUP(A1461,tabWorldPop,12,FALSE))</f>
        <v/>
      </c>
      <c r="L1461" s="6" t="str">
        <f>IF(K1461="","",VLOOKUP(A1461,tabWorldPop,13,FALSE))</f>
        <v/>
      </c>
      <c r="M1461" s="6" t="str">
        <f>IF(K1461="","",VLOOKUP(A1461,tabWorldPop,14,FALSE))</f>
        <v/>
      </c>
      <c r="N1461" s="6" t="str">
        <f>IF(K1461="","",VLOOKUP(A1461,tabWorldPop,15,FALSE))</f>
        <v/>
      </c>
    </row>
    <row r="1462">
      <c r="A1462" s="3">
        <f>VLOOKUP(Life_expectancy.csv!A1478,Base!$A$2:$B$235,2,FALSE)</f>
        <v>147</v>
      </c>
      <c r="B1462" s="4">
        <v>2013.0</v>
      </c>
      <c r="C1462" s="4">
        <f>VLOOKUP(VLOOKUP(A1462,tabWorldPop,3,FALSE),Base!$D$2:$E$8,2,FALSE)</f>
        <v>3</v>
      </c>
      <c r="D1462" s="4" t="s">
        <v>13</v>
      </c>
      <c r="E1462" s="4" t="s">
        <v>3001</v>
      </c>
      <c r="F1462" s="5">
        <v>45849.0</v>
      </c>
      <c r="G1462" s="4" t="s">
        <v>3002</v>
      </c>
      <c r="H1462" s="4">
        <v>2117361.0</v>
      </c>
      <c r="I1462" s="5">
        <v>45668.0</v>
      </c>
      <c r="J1462" s="6" t="str">
        <f>IF(OR(B1462=2000, B1462=2010, B1462=2015),VLOOKUP(A1462,tabWorldPop,IF(B1462=2000,8,IF(B1462=2010,7,6)),FALSE),"")</f>
        <v/>
      </c>
      <c r="K1462" s="6" t="str">
        <f>IF(J1462="","", VLOOKUP(A1462,tabWorldPop,12,FALSE))</f>
        <v/>
      </c>
      <c r="L1462" s="6" t="str">
        <f>IF(K1462="","",VLOOKUP(A1462,tabWorldPop,13,FALSE))</f>
        <v/>
      </c>
      <c r="M1462" s="6" t="str">
        <f>IF(K1462="","",VLOOKUP(A1462,tabWorldPop,14,FALSE))</f>
        <v/>
      </c>
      <c r="N1462" s="6" t="str">
        <f>IF(K1462="","",VLOOKUP(A1462,tabWorldPop,15,FALSE))</f>
        <v/>
      </c>
    </row>
    <row r="1463">
      <c r="A1463" s="3">
        <f>VLOOKUP(Life_expectancy.csv!A1479,Base!$A$2:$B$235,2,FALSE)</f>
        <v>147</v>
      </c>
      <c r="B1463" s="4">
        <v>2012.0</v>
      </c>
      <c r="C1463" s="4">
        <f>VLOOKUP(VLOOKUP(A1463,tabWorldPop,3,FALSE),Base!$D$2:$E$8,2,FALSE)</f>
        <v>3</v>
      </c>
      <c r="D1463" s="4" t="s">
        <v>13</v>
      </c>
      <c r="E1463" s="4" t="s">
        <v>3003</v>
      </c>
      <c r="F1463" s="4" t="s">
        <v>359</v>
      </c>
      <c r="G1463" s="4" t="s">
        <v>3004</v>
      </c>
      <c r="H1463" s="4">
        <v>289928.0</v>
      </c>
      <c r="I1463" s="4">
        <v>11.0</v>
      </c>
      <c r="J1463" s="6" t="str">
        <f>IF(OR(B1463=2000, B1463=2010, B1463=2015),VLOOKUP(A1463,tabWorldPop,IF(B1463=2000,8,IF(B1463=2010,7,6)),FALSE),"")</f>
        <v/>
      </c>
      <c r="K1463" s="6" t="str">
        <f>IF(J1463="","", VLOOKUP(A1463,tabWorldPop,12,FALSE))</f>
        <v/>
      </c>
      <c r="L1463" s="6" t="str">
        <f>IF(K1463="","",VLOOKUP(A1463,tabWorldPop,13,FALSE))</f>
        <v/>
      </c>
      <c r="M1463" s="6" t="str">
        <f>IF(K1463="","",VLOOKUP(A1463,tabWorldPop,14,FALSE))</f>
        <v/>
      </c>
      <c r="N1463" s="6" t="str">
        <f>IF(K1463="","",VLOOKUP(A1463,tabWorldPop,15,FALSE))</f>
        <v/>
      </c>
    </row>
    <row r="1464">
      <c r="A1464" s="3">
        <f>VLOOKUP(Life_expectancy.csv!A1480,Base!$A$2:$B$235,2,FALSE)</f>
        <v>147</v>
      </c>
      <c r="B1464" s="4">
        <v>2011.0</v>
      </c>
      <c r="C1464" s="4">
        <f>VLOOKUP(VLOOKUP(A1464,tabWorldPop,3,FALSE),Base!$D$2:$E$8,2,FALSE)</f>
        <v>3</v>
      </c>
      <c r="D1464" s="4" t="s">
        <v>13</v>
      </c>
      <c r="E1464" s="4" t="s">
        <v>3005</v>
      </c>
      <c r="F1464" s="4" t="s">
        <v>3006</v>
      </c>
      <c r="G1464" s="4" t="s">
        <v>3007</v>
      </c>
      <c r="H1464" s="4">
        <v>264166.0</v>
      </c>
      <c r="I1464" s="4">
        <v>11.0</v>
      </c>
      <c r="J1464" s="6" t="str">
        <f>IF(OR(B1464=2000, B1464=2010, B1464=2015),VLOOKUP(A1464,tabWorldPop,IF(B1464=2000,8,IF(B1464=2010,7,6)),FALSE),"")</f>
        <v/>
      </c>
      <c r="K1464" s="6" t="str">
        <f>IF(J1464="","", VLOOKUP(A1464,tabWorldPop,12,FALSE))</f>
        <v/>
      </c>
      <c r="L1464" s="6" t="str">
        <f>IF(K1464="","",VLOOKUP(A1464,tabWorldPop,13,FALSE))</f>
        <v/>
      </c>
      <c r="M1464" s="6" t="str">
        <f>IF(K1464="","",VLOOKUP(A1464,tabWorldPop,14,FALSE))</f>
        <v/>
      </c>
      <c r="N1464" s="6" t="str">
        <f>IF(K1464="","",VLOOKUP(A1464,tabWorldPop,15,FALSE))</f>
        <v/>
      </c>
    </row>
    <row r="1465">
      <c r="A1465" s="3">
        <f>VLOOKUP(Life_expectancy.csv!A1481,Base!$A$2:$B$235,2,FALSE)</f>
        <v>147</v>
      </c>
      <c r="B1465" s="4">
        <v>2010.0</v>
      </c>
      <c r="C1465" s="4">
        <f>VLOOKUP(VLOOKUP(A1465,tabWorldPop,3,FALSE),Base!$D$2:$E$8,2,FALSE)</f>
        <v>3</v>
      </c>
      <c r="D1465" s="4" t="s">
        <v>13</v>
      </c>
      <c r="E1465" s="4" t="s">
        <v>3008</v>
      </c>
      <c r="F1465" s="4" t="s">
        <v>1564</v>
      </c>
      <c r="G1465" s="4" t="s">
        <v>3009</v>
      </c>
      <c r="H1465" s="4">
        <v>24551.0</v>
      </c>
      <c r="I1465" s="5">
        <v>45910.0</v>
      </c>
      <c r="J1465" s="6">
        <f>IF(OR(B1465=2000, B1465=2010, B1465=2015),VLOOKUP(A1465,tabWorldPop,IF(B1465=2000,8,IF(B1465=2010,7,6)),FALSE),"")</f>
        <v>2022747</v>
      </c>
      <c r="K1465" s="6">
        <f>IF(J1465="","", VLOOKUP(A1465,tabWorldPop,12,FALSE))</f>
        <v>30355</v>
      </c>
      <c r="L1465" s="6" t="str">
        <f>IF(K1465="","",VLOOKUP(A1465,tabWorldPop,13,FALSE))</f>
        <v>75.962</v>
      </c>
      <c r="M1465" s="7">
        <f>IF(K1465="","",VLOOKUP(A1465,tabWorldPop,14,FALSE))</f>
        <v>-654878</v>
      </c>
      <c r="N1465" s="6" t="str">
        <f>IF(K1465="","",VLOOKUP(A1465,tabWorldPop,15,FALSE))</f>
        <v>0.03</v>
      </c>
    </row>
    <row r="1466">
      <c r="A1466" s="3">
        <f>VLOOKUP(Life_expectancy.csv!A1482,Base!$A$2:$B$235,2,FALSE)</f>
        <v>147</v>
      </c>
      <c r="B1466" s="4">
        <v>2009.0</v>
      </c>
      <c r="C1466" s="4">
        <f>VLOOKUP(VLOOKUP(A1466,tabWorldPop,3,FALSE),Base!$D$2:$E$8,2,FALSE)</f>
        <v>3</v>
      </c>
      <c r="D1466" s="4" t="s">
        <v>13</v>
      </c>
      <c r="E1466" s="4" t="s">
        <v>3010</v>
      </c>
      <c r="F1466" s="5">
        <v>45878.0</v>
      </c>
      <c r="G1466" s="4" t="s">
        <v>3011</v>
      </c>
      <c r="H1466" s="4">
        <v>21929.0</v>
      </c>
      <c r="I1466" s="5">
        <v>45879.0</v>
      </c>
      <c r="J1466" s="6" t="str">
        <f>IF(OR(B1466=2000, B1466=2010, B1466=2015),VLOOKUP(A1466,tabWorldPop,IF(B1466=2000,8,IF(B1466=2010,7,6)),FALSE),"")</f>
        <v/>
      </c>
      <c r="K1466" s="6" t="str">
        <f>IF(J1466="","", VLOOKUP(A1466,tabWorldPop,12,FALSE))</f>
        <v/>
      </c>
      <c r="L1466" s="6" t="str">
        <f>IF(K1466="","",VLOOKUP(A1466,tabWorldPop,13,FALSE))</f>
        <v/>
      </c>
      <c r="M1466" s="6" t="str">
        <f>IF(K1466="","",VLOOKUP(A1466,tabWorldPop,14,FALSE))</f>
        <v/>
      </c>
      <c r="N1466" s="6" t="str">
        <f>IF(K1466="","",VLOOKUP(A1466,tabWorldPop,15,FALSE))</f>
        <v/>
      </c>
    </row>
    <row r="1467">
      <c r="A1467" s="3">
        <f>VLOOKUP(Life_expectancy.csv!A1483,Base!$A$2:$B$235,2,FALSE)</f>
        <v>147</v>
      </c>
      <c r="B1467" s="4">
        <v>2008.0</v>
      </c>
      <c r="C1467" s="4">
        <f>VLOOKUP(VLOOKUP(A1467,tabWorldPop,3,FALSE),Base!$D$2:$E$8,2,FALSE)</f>
        <v>3</v>
      </c>
      <c r="D1467" s="4" t="s">
        <v>13</v>
      </c>
      <c r="E1467" s="4" t="s">
        <v>3012</v>
      </c>
      <c r="F1467" s="4" t="s">
        <v>3013</v>
      </c>
      <c r="G1467" s="4" t="s">
        <v>3014</v>
      </c>
      <c r="H1467" s="4">
        <v>199993.0</v>
      </c>
      <c r="I1467" s="5">
        <v>45848.0</v>
      </c>
      <c r="J1467" s="6" t="str">
        <f>IF(OR(B1467=2000, B1467=2010, B1467=2015),VLOOKUP(A1467,tabWorldPop,IF(B1467=2000,8,IF(B1467=2010,7,6)),FALSE),"")</f>
        <v/>
      </c>
      <c r="K1467" s="6" t="str">
        <f>IF(J1467="","", VLOOKUP(A1467,tabWorldPop,12,FALSE))</f>
        <v/>
      </c>
      <c r="L1467" s="6" t="str">
        <f>IF(K1467="","",VLOOKUP(A1467,tabWorldPop,13,FALSE))</f>
        <v/>
      </c>
      <c r="M1467" s="6" t="str">
        <f>IF(K1467="","",VLOOKUP(A1467,tabWorldPop,14,FALSE))</f>
        <v/>
      </c>
      <c r="N1467" s="6" t="str">
        <f>IF(K1467="","",VLOOKUP(A1467,tabWorldPop,15,FALSE))</f>
        <v/>
      </c>
    </row>
    <row r="1468">
      <c r="A1468" s="3">
        <f>VLOOKUP(Life_expectancy.csv!A1484,Base!$A$2:$B$235,2,FALSE)</f>
        <v>147</v>
      </c>
      <c r="B1468" s="4">
        <v>2007.0</v>
      </c>
      <c r="C1468" s="4">
        <f>VLOOKUP(VLOOKUP(A1468,tabWorldPop,3,FALSE),Base!$D$2:$E$8,2,FALSE)</f>
        <v>3</v>
      </c>
      <c r="D1468" s="4" t="s">
        <v>13</v>
      </c>
      <c r="E1468" s="4" t="s">
        <v>3015</v>
      </c>
      <c r="F1468" s="4" t="s">
        <v>2172</v>
      </c>
      <c r="G1468" s="4" t="s">
        <v>3016</v>
      </c>
      <c r="H1468" s="4">
        <v>1982287.0</v>
      </c>
      <c r="I1468" s="5">
        <v>45818.0</v>
      </c>
      <c r="J1468" s="6" t="str">
        <f>IF(OR(B1468=2000, B1468=2010, B1468=2015),VLOOKUP(A1468,tabWorldPop,IF(B1468=2000,8,IF(B1468=2010,7,6)),FALSE),"")</f>
        <v/>
      </c>
      <c r="K1468" s="6" t="str">
        <f>IF(J1468="","", VLOOKUP(A1468,tabWorldPop,12,FALSE))</f>
        <v/>
      </c>
      <c r="L1468" s="6" t="str">
        <f>IF(K1468="","",VLOOKUP(A1468,tabWorldPop,13,FALSE))</f>
        <v/>
      </c>
      <c r="M1468" s="6" t="str">
        <f>IF(K1468="","",VLOOKUP(A1468,tabWorldPop,14,FALSE))</f>
        <v/>
      </c>
      <c r="N1468" s="6" t="str">
        <f>IF(K1468="","",VLOOKUP(A1468,tabWorldPop,15,FALSE))</f>
        <v/>
      </c>
    </row>
    <row r="1469">
      <c r="A1469" s="3">
        <f>VLOOKUP(Life_expectancy.csv!A1485,Base!$A$2:$B$235,2,FALSE)</f>
        <v>147</v>
      </c>
      <c r="B1469" s="4">
        <v>2006.0</v>
      </c>
      <c r="C1469" s="4">
        <f>VLOOKUP(VLOOKUP(A1469,tabWorldPop,3,FALSE),Base!$D$2:$E$8,2,FALSE)</f>
        <v>3</v>
      </c>
      <c r="D1469" s="4" t="s">
        <v>13</v>
      </c>
      <c r="E1469" s="4" t="s">
        <v>3017</v>
      </c>
      <c r="F1469" s="5">
        <v>45998.0</v>
      </c>
      <c r="G1469" s="4" t="s">
        <v>3018</v>
      </c>
      <c r="H1469" s="4">
        <v>1965662.0</v>
      </c>
      <c r="I1469" s="5">
        <v>45848.0</v>
      </c>
      <c r="J1469" s="6" t="str">
        <f>IF(OR(B1469=2000, B1469=2010, B1469=2015),VLOOKUP(A1469,tabWorldPop,IF(B1469=2000,8,IF(B1469=2010,7,6)),FALSE),"")</f>
        <v/>
      </c>
      <c r="K1469" s="6" t="str">
        <f>IF(J1469="","", VLOOKUP(A1469,tabWorldPop,12,FALSE))</f>
        <v/>
      </c>
      <c r="L1469" s="6" t="str">
        <f>IF(K1469="","",VLOOKUP(A1469,tabWorldPop,13,FALSE))</f>
        <v/>
      </c>
      <c r="M1469" s="6" t="str">
        <f>IF(K1469="","",VLOOKUP(A1469,tabWorldPop,14,FALSE))</f>
        <v/>
      </c>
      <c r="N1469" s="6" t="str">
        <f>IF(K1469="","",VLOOKUP(A1469,tabWorldPop,15,FALSE))</f>
        <v/>
      </c>
    </row>
    <row r="1470">
      <c r="A1470" s="3">
        <f>VLOOKUP(Life_expectancy.csv!A1486,Base!$A$2:$B$235,2,FALSE)</f>
        <v>147</v>
      </c>
      <c r="B1470" s="4">
        <v>2005.0</v>
      </c>
      <c r="C1470" s="4">
        <f>VLOOKUP(VLOOKUP(A1470,tabWorldPop,3,FALSE),Base!$D$2:$E$8,2,FALSE)</f>
        <v>3</v>
      </c>
      <c r="D1470" s="4" t="s">
        <v>13</v>
      </c>
      <c r="E1470" s="4" t="s">
        <v>3019</v>
      </c>
      <c r="F1470" s="5">
        <v>45722.0</v>
      </c>
      <c r="G1470" s="4" t="s">
        <v>3020</v>
      </c>
      <c r="H1470" s="4">
        <v>1949543.0</v>
      </c>
      <c r="I1470" s="5">
        <v>45848.0</v>
      </c>
      <c r="J1470" s="6" t="str">
        <f>IF(OR(B1470=2000, B1470=2010, B1470=2015),VLOOKUP(A1470,tabWorldPop,IF(B1470=2000,8,IF(B1470=2010,7,6)),FALSE),"")</f>
        <v/>
      </c>
      <c r="K1470" s="6" t="str">
        <f>IF(J1470="","", VLOOKUP(A1470,tabWorldPop,12,FALSE))</f>
        <v/>
      </c>
      <c r="L1470" s="6" t="str">
        <f>IF(K1470="","",VLOOKUP(A1470,tabWorldPop,13,FALSE))</f>
        <v/>
      </c>
      <c r="M1470" s="6" t="str">
        <f>IF(K1470="","",VLOOKUP(A1470,tabWorldPop,14,FALSE))</f>
        <v/>
      </c>
      <c r="N1470" s="6" t="str">
        <f>IF(K1470="","",VLOOKUP(A1470,tabWorldPop,15,FALSE))</f>
        <v/>
      </c>
    </row>
    <row r="1471">
      <c r="A1471" s="3">
        <f>VLOOKUP(Life_expectancy.csv!A1487,Base!$A$2:$B$235,2,FALSE)</f>
        <v>147</v>
      </c>
      <c r="B1471" s="4">
        <v>2004.0</v>
      </c>
      <c r="C1471" s="4">
        <f>VLOOKUP(VLOOKUP(A1471,tabWorldPop,3,FALSE),Base!$D$2:$E$8,2,FALSE)</f>
        <v>3</v>
      </c>
      <c r="D1471" s="4" t="s">
        <v>13</v>
      </c>
      <c r="E1471" s="4" t="s">
        <v>3021</v>
      </c>
      <c r="F1471" s="4" t="s">
        <v>984</v>
      </c>
      <c r="G1471" s="4" t="s">
        <v>3022</v>
      </c>
      <c r="H1471" s="4">
        <v>1933728.0</v>
      </c>
      <c r="I1471" s="5">
        <v>45848.0</v>
      </c>
      <c r="J1471" s="6" t="str">
        <f>IF(OR(B1471=2000, B1471=2010, B1471=2015),VLOOKUP(A1471,tabWorldPop,IF(B1471=2000,8,IF(B1471=2010,7,6)),FALSE),"")</f>
        <v/>
      </c>
      <c r="K1471" s="6" t="str">
        <f>IF(J1471="","", VLOOKUP(A1471,tabWorldPop,12,FALSE))</f>
        <v/>
      </c>
      <c r="L1471" s="6" t="str">
        <f>IF(K1471="","",VLOOKUP(A1471,tabWorldPop,13,FALSE))</f>
        <v/>
      </c>
      <c r="M1471" s="6" t="str">
        <f>IF(K1471="","",VLOOKUP(A1471,tabWorldPop,14,FALSE))</f>
        <v/>
      </c>
      <c r="N1471" s="6" t="str">
        <f>IF(K1471="","",VLOOKUP(A1471,tabWorldPop,15,FALSE))</f>
        <v/>
      </c>
    </row>
    <row r="1472">
      <c r="A1472" s="3">
        <f>VLOOKUP(Life_expectancy.csv!A1488,Base!$A$2:$B$235,2,FALSE)</f>
        <v>147</v>
      </c>
      <c r="B1472" s="4">
        <v>2003.0</v>
      </c>
      <c r="C1472" s="4">
        <f>VLOOKUP(VLOOKUP(A1472,tabWorldPop,3,FALSE),Base!$D$2:$E$8,2,FALSE)</f>
        <v>3</v>
      </c>
      <c r="D1472" s="4" t="s">
        <v>13</v>
      </c>
      <c r="E1472" s="4" t="s">
        <v>3023</v>
      </c>
      <c r="F1472" s="4" t="s">
        <v>886</v>
      </c>
      <c r="G1472" s="4" t="s">
        <v>3024</v>
      </c>
      <c r="H1472" s="4">
        <v>191897.0</v>
      </c>
      <c r="I1472" s="5">
        <v>45787.0</v>
      </c>
      <c r="J1472" s="6" t="str">
        <f>IF(OR(B1472=2000, B1472=2010, B1472=2015),VLOOKUP(A1472,tabWorldPop,IF(B1472=2000,8,IF(B1472=2010,7,6)),FALSE),"")</f>
        <v/>
      </c>
      <c r="K1472" s="6" t="str">
        <f>IF(J1472="","", VLOOKUP(A1472,tabWorldPop,12,FALSE))</f>
        <v/>
      </c>
      <c r="L1472" s="6" t="str">
        <f>IF(K1472="","",VLOOKUP(A1472,tabWorldPop,13,FALSE))</f>
        <v/>
      </c>
      <c r="M1472" s="6" t="str">
        <f>IF(K1472="","",VLOOKUP(A1472,tabWorldPop,14,FALSE))</f>
        <v/>
      </c>
      <c r="N1472" s="6" t="str">
        <f>IF(K1472="","",VLOOKUP(A1472,tabWorldPop,15,FALSE))</f>
        <v/>
      </c>
    </row>
    <row r="1473">
      <c r="A1473" s="3">
        <f>VLOOKUP(Life_expectancy.csv!A1489,Base!$A$2:$B$235,2,FALSE)</f>
        <v>147</v>
      </c>
      <c r="B1473" s="4">
        <v>2002.0</v>
      </c>
      <c r="C1473" s="4">
        <f>VLOOKUP(VLOOKUP(A1473,tabWorldPop,3,FALSE),Base!$D$2:$E$8,2,FALSE)</f>
        <v>3</v>
      </c>
      <c r="D1473" s="4" t="s">
        <v>13</v>
      </c>
      <c r="E1473" s="4" t="s">
        <v>3025</v>
      </c>
      <c r="F1473" s="4" t="s">
        <v>761</v>
      </c>
      <c r="G1473" s="4" t="s">
        <v>3026</v>
      </c>
      <c r="H1473" s="4">
        <v>192312.0</v>
      </c>
      <c r="I1473" s="5">
        <v>45757.0</v>
      </c>
      <c r="J1473" s="6" t="str">
        <f>IF(OR(B1473=2000, B1473=2010, B1473=2015),VLOOKUP(A1473,tabWorldPop,IF(B1473=2000,8,IF(B1473=2010,7,6)),FALSE),"")</f>
        <v/>
      </c>
      <c r="K1473" s="6" t="str">
        <f>IF(J1473="","", VLOOKUP(A1473,tabWorldPop,12,FALSE))</f>
        <v/>
      </c>
      <c r="L1473" s="6" t="str">
        <f>IF(K1473="","",VLOOKUP(A1473,tabWorldPop,13,FALSE))</f>
        <v/>
      </c>
      <c r="M1473" s="6" t="str">
        <f>IF(K1473="","",VLOOKUP(A1473,tabWorldPop,14,FALSE))</f>
        <v/>
      </c>
      <c r="N1473" s="6" t="str">
        <f>IF(K1473="","",VLOOKUP(A1473,tabWorldPop,15,FALSE))</f>
        <v/>
      </c>
    </row>
    <row r="1474">
      <c r="A1474" s="3">
        <f>VLOOKUP(Life_expectancy.csv!A1490,Base!$A$2:$B$235,2,FALSE)</f>
        <v>147</v>
      </c>
      <c r="B1474" s="4">
        <v>2001.0</v>
      </c>
      <c r="C1474" s="4">
        <f>VLOOKUP(VLOOKUP(A1474,tabWorldPop,3,FALSE),Base!$D$2:$E$8,2,FALSE)</f>
        <v>3</v>
      </c>
      <c r="D1474" s="4" t="s">
        <v>13</v>
      </c>
      <c r="E1474" s="4" t="s">
        <v>3027</v>
      </c>
      <c r="F1474" s="4" t="s">
        <v>1239</v>
      </c>
      <c r="G1474" s="4" t="s">
        <v>3028</v>
      </c>
      <c r="H1474" s="4">
        <v>1885955.0</v>
      </c>
      <c r="I1474" s="5">
        <v>45726.0</v>
      </c>
      <c r="J1474" s="6" t="str">
        <f>IF(OR(B1474=2000, B1474=2010, B1474=2015),VLOOKUP(A1474,tabWorldPop,IF(B1474=2000,8,IF(B1474=2010,7,6)),FALSE),"")</f>
        <v/>
      </c>
      <c r="K1474" s="6" t="str">
        <f>IF(J1474="","", VLOOKUP(A1474,tabWorldPop,12,FALSE))</f>
        <v/>
      </c>
      <c r="L1474" s="6" t="str">
        <f>IF(K1474="","",VLOOKUP(A1474,tabWorldPop,13,FALSE))</f>
        <v/>
      </c>
      <c r="M1474" s="6" t="str">
        <f>IF(K1474="","",VLOOKUP(A1474,tabWorldPop,14,FALSE))</f>
        <v/>
      </c>
      <c r="N1474" s="6" t="str">
        <f>IF(K1474="","",VLOOKUP(A1474,tabWorldPop,15,FALSE))</f>
        <v/>
      </c>
    </row>
    <row r="1475">
      <c r="A1475" s="3">
        <f>VLOOKUP(Life_expectancy.csv!A1491,Base!$A$2:$B$235,2,FALSE)</f>
        <v>147</v>
      </c>
      <c r="B1475" s="4">
        <v>2000.0</v>
      </c>
      <c r="C1475" s="4">
        <f>VLOOKUP(VLOOKUP(A1475,tabWorldPop,3,FALSE),Base!$D$2:$E$8,2,FALSE)</f>
        <v>3</v>
      </c>
      <c r="D1475" s="4" t="s">
        <v>13</v>
      </c>
      <c r="E1475" s="4" t="s">
        <v>3029</v>
      </c>
      <c r="F1475" s="4" t="s">
        <v>3030</v>
      </c>
      <c r="G1475" s="4" t="s">
        <v>3031</v>
      </c>
      <c r="H1475" s="4">
        <v>1868699.0</v>
      </c>
      <c r="I1475" s="5">
        <v>45817.0</v>
      </c>
      <c r="J1475" s="6">
        <f>IF(OR(B1475=2000, B1475=2010, B1475=2015),VLOOKUP(A1475,tabWorldPop,IF(B1475=2000,8,IF(B1475=2010,7,6)),FALSE),"")</f>
        <v>1998630</v>
      </c>
      <c r="K1475" s="6">
        <f>IF(J1475="","", VLOOKUP(A1475,tabWorldPop,12,FALSE))</f>
        <v>30355</v>
      </c>
      <c r="L1475" s="6" t="str">
        <f>IF(K1475="","",VLOOKUP(A1475,tabWorldPop,13,FALSE))</f>
        <v>75.962</v>
      </c>
      <c r="M1475" s="7">
        <f>IF(K1475="","",VLOOKUP(A1475,tabWorldPop,14,FALSE))</f>
        <v>-654878</v>
      </c>
      <c r="N1475" s="6" t="str">
        <f>IF(K1475="","",VLOOKUP(A1475,tabWorldPop,15,FALSE))</f>
        <v>0.03</v>
      </c>
    </row>
    <row r="1476">
      <c r="A1476" s="3">
        <f>VLOOKUP(Life_expectancy.csv!A1492,Base!$A$2:$B$235,2,FALSE)</f>
        <v>121</v>
      </c>
      <c r="B1476" s="4">
        <v>2015.0</v>
      </c>
      <c r="C1476" s="4">
        <f>VLOOKUP(VLOOKUP(A1476,tabWorldPop,3,FALSE),Base!$D$2:$E$8,2,FALSE)</f>
        <v>3</v>
      </c>
      <c r="D1476" s="4" t="s">
        <v>13</v>
      </c>
      <c r="E1476" s="4">
        <v>0.0</v>
      </c>
      <c r="F1476" s="10"/>
      <c r="G1476" s="4" t="s">
        <v>3032</v>
      </c>
      <c r="H1476" s="4">
        <v>4499621.0</v>
      </c>
      <c r="I1476" s="5">
        <v>45909.0</v>
      </c>
      <c r="J1476" s="6">
        <f>IF(OR(B1476=2000, B1476=2010, B1476=2015),VLOOKUP(A1476,tabWorldPop,IF(B1476=2000,8,IF(B1476=2010,7,6)),FALSE),"")</f>
        <v>4612329</v>
      </c>
      <c r="K1476" s="6">
        <f>IF(J1476="","", VLOOKUP(A1476,tabWorldPop,12,FALSE))</f>
        <v>111369</v>
      </c>
      <c r="L1476" s="6" t="str">
        <f>IF(K1476="","",VLOOKUP(A1476,tabWorldPop,13,FALSE))</f>
        <v>47.6136</v>
      </c>
      <c r="M1476" s="6" t="str">
        <f>IF(K1476="","",VLOOKUP(A1476,tabWorldPop,14,FALSE))</f>
        <v>1.021</v>
      </c>
      <c r="N1476" s="6" t="str">
        <f>IF(K1476="","",VLOOKUP(A1476,tabWorldPop,15,FALSE))</f>
        <v>0.07</v>
      </c>
    </row>
    <row r="1477">
      <c r="A1477" s="3">
        <f>VLOOKUP(Life_expectancy.csv!A1493,Base!$A$2:$B$235,2,FALSE)</f>
        <v>121</v>
      </c>
      <c r="B1477" s="4">
        <v>2014.0</v>
      </c>
      <c r="C1477" s="4">
        <f>VLOOKUP(VLOOKUP(A1477,tabWorldPop,3,FALSE),Base!$D$2:$E$8,2,FALSE)</f>
        <v>3</v>
      </c>
      <c r="D1477" s="4" t="s">
        <v>13</v>
      </c>
      <c r="E1477" s="4" t="s">
        <v>3033</v>
      </c>
      <c r="F1477" s="5">
        <v>45748.0</v>
      </c>
      <c r="G1477" s="4" t="s">
        <v>3034</v>
      </c>
      <c r="H1477" s="4">
        <v>439737.0</v>
      </c>
      <c r="I1477" s="5">
        <v>45909.0</v>
      </c>
      <c r="J1477" s="6" t="str">
        <f>IF(OR(B1477=2000, B1477=2010, B1477=2015),VLOOKUP(A1477,tabWorldPop,IF(B1477=2000,8,IF(B1477=2010,7,6)),FALSE),"")</f>
        <v/>
      </c>
      <c r="K1477" s="6" t="str">
        <f>IF(J1477="","", VLOOKUP(A1477,tabWorldPop,12,FALSE))</f>
        <v/>
      </c>
      <c r="L1477" s="6" t="str">
        <f>IF(K1477="","",VLOOKUP(A1477,tabWorldPop,13,FALSE))</f>
        <v/>
      </c>
      <c r="M1477" s="6" t="str">
        <f>IF(K1477="","",VLOOKUP(A1477,tabWorldPop,14,FALSE))</f>
        <v/>
      </c>
      <c r="N1477" s="6" t="str">
        <f>IF(K1477="","",VLOOKUP(A1477,tabWorldPop,15,FALSE))</f>
        <v/>
      </c>
    </row>
    <row r="1478">
      <c r="A1478" s="3">
        <f>VLOOKUP(Life_expectancy.csv!A1494,Base!$A$2:$B$235,2,FALSE)</f>
        <v>121</v>
      </c>
      <c r="B1478" s="4">
        <v>2013.0</v>
      </c>
      <c r="C1478" s="4">
        <f>VLOOKUP(VLOOKUP(A1478,tabWorldPop,3,FALSE),Base!$D$2:$E$8,2,FALSE)</f>
        <v>3</v>
      </c>
      <c r="D1478" s="4" t="s">
        <v>13</v>
      </c>
      <c r="E1478" s="4" t="s">
        <v>3035</v>
      </c>
      <c r="F1478" s="4" t="s">
        <v>627</v>
      </c>
      <c r="G1478" s="4" t="s">
        <v>3036</v>
      </c>
      <c r="H1478" s="4">
        <v>4286291.0</v>
      </c>
      <c r="I1478" s="5">
        <v>45878.0</v>
      </c>
      <c r="J1478" s="6" t="str">
        <f>IF(OR(B1478=2000, B1478=2010, B1478=2015),VLOOKUP(A1478,tabWorldPop,IF(B1478=2000,8,IF(B1478=2010,7,6)),FALSE),"")</f>
        <v/>
      </c>
      <c r="K1478" s="6" t="str">
        <f>IF(J1478="","", VLOOKUP(A1478,tabWorldPop,12,FALSE))</f>
        <v/>
      </c>
      <c r="L1478" s="6" t="str">
        <f>IF(K1478="","",VLOOKUP(A1478,tabWorldPop,13,FALSE))</f>
        <v/>
      </c>
      <c r="M1478" s="6" t="str">
        <f>IF(K1478="","",VLOOKUP(A1478,tabWorldPop,14,FALSE))</f>
        <v/>
      </c>
      <c r="N1478" s="6" t="str">
        <f>IF(K1478="","",VLOOKUP(A1478,tabWorldPop,15,FALSE))</f>
        <v/>
      </c>
    </row>
    <row r="1479">
      <c r="A1479" s="3">
        <f>VLOOKUP(Life_expectancy.csv!A1495,Base!$A$2:$B$235,2,FALSE)</f>
        <v>121</v>
      </c>
      <c r="B1479" s="4">
        <v>2012.0</v>
      </c>
      <c r="C1479" s="4">
        <f>VLOOKUP(VLOOKUP(A1479,tabWorldPop,3,FALSE),Base!$D$2:$E$8,2,FALSE)</f>
        <v>3</v>
      </c>
      <c r="D1479" s="4" t="s">
        <v>13</v>
      </c>
      <c r="E1479" s="4" t="s">
        <v>3037</v>
      </c>
      <c r="F1479" s="4" t="s">
        <v>1479</v>
      </c>
      <c r="G1479" s="4" t="s">
        <v>3038</v>
      </c>
      <c r="H1479" s="4">
        <v>4181563.0</v>
      </c>
      <c r="I1479" s="5">
        <v>45817.0</v>
      </c>
      <c r="J1479" s="6" t="str">
        <f>IF(OR(B1479=2000, B1479=2010, B1479=2015),VLOOKUP(A1479,tabWorldPop,IF(B1479=2000,8,IF(B1479=2010,7,6)),FALSE),"")</f>
        <v/>
      </c>
      <c r="K1479" s="6" t="str">
        <f>IF(J1479="","", VLOOKUP(A1479,tabWorldPop,12,FALSE))</f>
        <v/>
      </c>
      <c r="L1479" s="6" t="str">
        <f>IF(K1479="","",VLOOKUP(A1479,tabWorldPop,13,FALSE))</f>
        <v/>
      </c>
      <c r="M1479" s="6" t="str">
        <f>IF(K1479="","",VLOOKUP(A1479,tabWorldPop,14,FALSE))</f>
        <v/>
      </c>
      <c r="N1479" s="6" t="str">
        <f>IF(K1479="","",VLOOKUP(A1479,tabWorldPop,15,FALSE))</f>
        <v/>
      </c>
    </row>
    <row r="1480">
      <c r="A1480" s="3">
        <f>VLOOKUP(Life_expectancy.csv!A1496,Base!$A$2:$B$235,2,FALSE)</f>
        <v>121</v>
      </c>
      <c r="B1480" s="4">
        <v>2011.0</v>
      </c>
      <c r="C1480" s="4">
        <f>VLOOKUP(VLOOKUP(A1480,tabWorldPop,3,FALSE),Base!$D$2:$E$8,2,FALSE)</f>
        <v>3</v>
      </c>
      <c r="D1480" s="4" t="s">
        <v>13</v>
      </c>
      <c r="E1480" s="4" t="s">
        <v>3039</v>
      </c>
      <c r="F1480" s="4" t="s">
        <v>3040</v>
      </c>
      <c r="G1480" s="4" t="s">
        <v>3041</v>
      </c>
      <c r="H1480" s="4">
        <v>47167.0</v>
      </c>
      <c r="I1480" s="5">
        <v>45786.0</v>
      </c>
      <c r="J1480" s="6" t="str">
        <f>IF(OR(B1480=2000, B1480=2010, B1480=2015),VLOOKUP(A1480,tabWorldPop,IF(B1480=2000,8,IF(B1480=2010,7,6)),FALSE),"")</f>
        <v/>
      </c>
      <c r="K1480" s="6" t="str">
        <f>IF(J1480="","", VLOOKUP(A1480,tabWorldPop,12,FALSE))</f>
        <v/>
      </c>
      <c r="L1480" s="6" t="str">
        <f>IF(K1480="","",VLOOKUP(A1480,tabWorldPop,13,FALSE))</f>
        <v/>
      </c>
      <c r="M1480" s="6" t="str">
        <f>IF(K1480="","",VLOOKUP(A1480,tabWorldPop,14,FALSE))</f>
        <v/>
      </c>
      <c r="N1480" s="6" t="str">
        <f>IF(K1480="","",VLOOKUP(A1480,tabWorldPop,15,FALSE))</f>
        <v/>
      </c>
    </row>
    <row r="1481">
      <c r="A1481" s="3">
        <f>VLOOKUP(Life_expectancy.csv!A1497,Base!$A$2:$B$235,2,FALSE)</f>
        <v>121</v>
      </c>
      <c r="B1481" s="4">
        <v>2010.0</v>
      </c>
      <c r="C1481" s="4">
        <f>VLOOKUP(VLOOKUP(A1481,tabWorldPop,3,FALSE),Base!$D$2:$E$8,2,FALSE)</f>
        <v>3</v>
      </c>
      <c r="D1481" s="4" t="s">
        <v>13</v>
      </c>
      <c r="E1481" s="4" t="s">
        <v>3042</v>
      </c>
      <c r="F1481" s="4" t="s">
        <v>3043</v>
      </c>
      <c r="G1481" s="4" t="s">
        <v>3044</v>
      </c>
      <c r="H1481" s="4">
        <v>3948125.0</v>
      </c>
      <c r="I1481" s="5">
        <v>45817.0</v>
      </c>
      <c r="J1481" s="6">
        <f>IF(OR(B1481=2000, B1481=2010, B1481=2015),VLOOKUP(A1481,tabWorldPop,IF(B1481=2000,8,IF(B1481=2010,7,6)),FALSE),"")</f>
        <v>4019956</v>
      </c>
      <c r="K1481" s="6">
        <f>IF(J1481="","", VLOOKUP(A1481,tabWorldPop,12,FALSE))</f>
        <v>111369</v>
      </c>
      <c r="L1481" s="6" t="str">
        <f>IF(K1481="","",VLOOKUP(A1481,tabWorldPop,13,FALSE))</f>
        <v>47.6136</v>
      </c>
      <c r="M1481" s="6" t="str">
        <f>IF(K1481="","",VLOOKUP(A1481,tabWorldPop,14,FALSE))</f>
        <v>1.021</v>
      </c>
      <c r="N1481" s="6" t="str">
        <f>IF(K1481="","",VLOOKUP(A1481,tabWorldPop,15,FALSE))</f>
        <v>0.07</v>
      </c>
    </row>
    <row r="1482">
      <c r="A1482" s="3">
        <f>VLOOKUP(Life_expectancy.csv!A1498,Base!$A$2:$B$235,2,FALSE)</f>
        <v>121</v>
      </c>
      <c r="B1482" s="4">
        <v>2009.0</v>
      </c>
      <c r="C1482" s="4">
        <f>VLOOKUP(VLOOKUP(A1482,tabWorldPop,3,FALSE),Base!$D$2:$E$8,2,FALSE)</f>
        <v>3</v>
      </c>
      <c r="D1482" s="4" t="s">
        <v>13</v>
      </c>
      <c r="E1482" s="4" t="s">
        <v>3045</v>
      </c>
      <c r="F1482" s="4" t="s">
        <v>3046</v>
      </c>
      <c r="G1482" s="4" t="s">
        <v>3047</v>
      </c>
      <c r="H1482" s="4">
        <v>3811528.0</v>
      </c>
      <c r="I1482" s="5">
        <v>45847.0</v>
      </c>
      <c r="J1482" s="6" t="str">
        <f>IF(OR(B1482=2000, B1482=2010, B1482=2015),VLOOKUP(A1482,tabWorldPop,IF(B1482=2000,8,IF(B1482=2010,7,6)),FALSE),"")</f>
        <v/>
      </c>
      <c r="K1482" s="6" t="str">
        <f>IF(J1482="","", VLOOKUP(A1482,tabWorldPop,12,FALSE))</f>
        <v/>
      </c>
      <c r="L1482" s="6" t="str">
        <f>IF(K1482="","",VLOOKUP(A1482,tabWorldPop,13,FALSE))</f>
        <v/>
      </c>
      <c r="M1482" s="6" t="str">
        <f>IF(K1482="","",VLOOKUP(A1482,tabWorldPop,14,FALSE))</f>
        <v/>
      </c>
      <c r="N1482" s="6" t="str">
        <f>IF(K1482="","",VLOOKUP(A1482,tabWorldPop,15,FALSE))</f>
        <v/>
      </c>
    </row>
    <row r="1483">
      <c r="A1483" s="3">
        <f>VLOOKUP(Life_expectancy.csv!A1499,Base!$A$2:$B$235,2,FALSE)</f>
        <v>121</v>
      </c>
      <c r="B1483" s="4">
        <v>2008.0</v>
      </c>
      <c r="C1483" s="4">
        <f>VLOOKUP(VLOOKUP(A1483,tabWorldPop,3,FALSE),Base!$D$2:$E$8,2,FALSE)</f>
        <v>3</v>
      </c>
      <c r="D1483" s="4" t="s">
        <v>13</v>
      </c>
      <c r="E1483" s="4" t="s">
        <v>3048</v>
      </c>
      <c r="F1483" s="4" t="s">
        <v>3049</v>
      </c>
      <c r="G1483" s="4" t="s">
        <v>3050</v>
      </c>
      <c r="H1483" s="4">
        <v>3662993.0</v>
      </c>
      <c r="I1483" s="5">
        <v>45878.0</v>
      </c>
      <c r="J1483" s="6" t="str">
        <f>IF(OR(B1483=2000, B1483=2010, B1483=2015),VLOOKUP(A1483,tabWorldPop,IF(B1483=2000,8,IF(B1483=2010,7,6)),FALSE),"")</f>
        <v/>
      </c>
      <c r="K1483" s="6" t="str">
        <f>IF(J1483="","", VLOOKUP(A1483,tabWorldPop,12,FALSE))</f>
        <v/>
      </c>
      <c r="L1483" s="6" t="str">
        <f>IF(K1483="","",VLOOKUP(A1483,tabWorldPop,13,FALSE))</f>
        <v/>
      </c>
      <c r="M1483" s="6" t="str">
        <f>IF(K1483="","",VLOOKUP(A1483,tabWorldPop,14,FALSE))</f>
        <v/>
      </c>
      <c r="N1483" s="6" t="str">
        <f>IF(K1483="","",VLOOKUP(A1483,tabWorldPop,15,FALSE))</f>
        <v/>
      </c>
    </row>
    <row r="1484">
      <c r="A1484" s="3">
        <f>VLOOKUP(Life_expectancy.csv!A1500,Base!$A$2:$B$235,2,FALSE)</f>
        <v>121</v>
      </c>
      <c r="B1484" s="4">
        <v>2007.0</v>
      </c>
      <c r="C1484" s="4">
        <f>VLOOKUP(VLOOKUP(A1484,tabWorldPop,3,FALSE),Base!$D$2:$E$8,2,FALSE)</f>
        <v>3</v>
      </c>
      <c r="D1484" s="4" t="s">
        <v>13</v>
      </c>
      <c r="E1484" s="4" t="s">
        <v>3051</v>
      </c>
      <c r="F1484" s="4" t="s">
        <v>3052</v>
      </c>
      <c r="G1484" s="4" t="s">
        <v>3053</v>
      </c>
      <c r="H1484" s="4">
        <v>3512932.0</v>
      </c>
      <c r="I1484" s="5">
        <v>45909.0</v>
      </c>
      <c r="J1484" s="6" t="str">
        <f>IF(OR(B1484=2000, B1484=2010, B1484=2015),VLOOKUP(A1484,tabWorldPop,IF(B1484=2000,8,IF(B1484=2010,7,6)),FALSE),"")</f>
        <v/>
      </c>
      <c r="K1484" s="6" t="str">
        <f>IF(J1484="","", VLOOKUP(A1484,tabWorldPop,12,FALSE))</f>
        <v/>
      </c>
      <c r="L1484" s="6" t="str">
        <f>IF(K1484="","",VLOOKUP(A1484,tabWorldPop,13,FALSE))</f>
        <v/>
      </c>
      <c r="M1484" s="6" t="str">
        <f>IF(K1484="","",VLOOKUP(A1484,tabWorldPop,14,FALSE))</f>
        <v/>
      </c>
      <c r="N1484" s="6" t="str">
        <f>IF(K1484="","",VLOOKUP(A1484,tabWorldPop,15,FALSE))</f>
        <v/>
      </c>
    </row>
    <row r="1485">
      <c r="A1485" s="3">
        <f>VLOOKUP(Life_expectancy.csv!A1501,Base!$A$2:$B$235,2,FALSE)</f>
        <v>121</v>
      </c>
      <c r="B1485" s="4">
        <v>2006.0</v>
      </c>
      <c r="C1485" s="4">
        <f>VLOOKUP(VLOOKUP(A1485,tabWorldPop,3,FALSE),Base!$D$2:$E$8,2,FALSE)</f>
        <v>3</v>
      </c>
      <c r="D1485" s="4" t="s">
        <v>13</v>
      </c>
      <c r="E1485" s="4" t="s">
        <v>3054</v>
      </c>
      <c r="F1485" s="5">
        <v>45901.0</v>
      </c>
      <c r="G1485" s="4" t="s">
        <v>3055</v>
      </c>
      <c r="H1485" s="4">
        <v>3375838.0</v>
      </c>
      <c r="I1485" s="4">
        <v>10.0</v>
      </c>
      <c r="J1485" s="6" t="str">
        <f>IF(OR(B1485=2000, B1485=2010, B1485=2015),VLOOKUP(A1485,tabWorldPop,IF(B1485=2000,8,IF(B1485=2010,7,6)),FALSE),"")</f>
        <v/>
      </c>
      <c r="K1485" s="6" t="str">
        <f>IF(J1485="","", VLOOKUP(A1485,tabWorldPop,12,FALSE))</f>
        <v/>
      </c>
      <c r="L1485" s="6" t="str">
        <f>IF(K1485="","",VLOOKUP(A1485,tabWorldPop,13,FALSE))</f>
        <v/>
      </c>
      <c r="M1485" s="6" t="str">
        <f>IF(K1485="","",VLOOKUP(A1485,tabWorldPop,14,FALSE))</f>
        <v/>
      </c>
      <c r="N1485" s="6" t="str">
        <f>IF(K1485="","",VLOOKUP(A1485,tabWorldPop,15,FALSE))</f>
        <v/>
      </c>
    </row>
    <row r="1486">
      <c r="A1486" s="3">
        <f>VLOOKUP(Life_expectancy.csv!A1502,Base!$A$2:$B$235,2,FALSE)</f>
        <v>121</v>
      </c>
      <c r="B1486" s="4">
        <v>2005.0</v>
      </c>
      <c r="C1486" s="4">
        <f>VLOOKUP(VLOOKUP(A1486,tabWorldPop,3,FALSE),Base!$D$2:$E$8,2,FALSE)</f>
        <v>3</v>
      </c>
      <c r="D1486" s="4" t="s">
        <v>13</v>
      </c>
      <c r="E1486" s="4" t="s">
        <v>3056</v>
      </c>
      <c r="F1486" s="5">
        <v>45755.0</v>
      </c>
      <c r="G1486" s="4" t="s">
        <v>3057</v>
      </c>
      <c r="H1486" s="4">
        <v>326123.0</v>
      </c>
      <c r="I1486" s="5">
        <v>45667.0</v>
      </c>
      <c r="J1486" s="6" t="str">
        <f>IF(OR(B1486=2000, B1486=2010, B1486=2015),VLOOKUP(A1486,tabWorldPop,IF(B1486=2000,8,IF(B1486=2010,7,6)),FALSE),"")</f>
        <v/>
      </c>
      <c r="K1486" s="6" t="str">
        <f>IF(J1486="","", VLOOKUP(A1486,tabWorldPop,12,FALSE))</f>
        <v/>
      </c>
      <c r="L1486" s="6" t="str">
        <f>IF(K1486="","",VLOOKUP(A1486,tabWorldPop,13,FALSE))</f>
        <v/>
      </c>
      <c r="M1486" s="6" t="str">
        <f>IF(K1486="","",VLOOKUP(A1486,tabWorldPop,14,FALSE))</f>
        <v/>
      </c>
      <c r="N1486" s="6" t="str">
        <f>IF(K1486="","",VLOOKUP(A1486,tabWorldPop,15,FALSE))</f>
        <v/>
      </c>
    </row>
    <row r="1487">
      <c r="A1487" s="3">
        <f>VLOOKUP(Life_expectancy.csv!A1503,Base!$A$2:$B$235,2,FALSE)</f>
        <v>121</v>
      </c>
      <c r="B1487" s="4">
        <v>2004.0</v>
      </c>
      <c r="C1487" s="4">
        <f>VLOOKUP(VLOOKUP(A1487,tabWorldPop,3,FALSE),Base!$D$2:$E$8,2,FALSE)</f>
        <v>3</v>
      </c>
      <c r="D1487" s="4" t="s">
        <v>13</v>
      </c>
      <c r="E1487" s="4" t="s">
        <v>3058</v>
      </c>
      <c r="F1487" s="4" t="s">
        <v>3059</v>
      </c>
      <c r="G1487" s="4" t="s">
        <v>3060</v>
      </c>
      <c r="H1487" s="4">
        <v>3176414.0</v>
      </c>
      <c r="I1487" s="5">
        <v>45698.0</v>
      </c>
      <c r="J1487" s="6" t="str">
        <f>IF(OR(B1487=2000, B1487=2010, B1487=2015),VLOOKUP(A1487,tabWorldPop,IF(B1487=2000,8,IF(B1487=2010,7,6)),FALSE),"")</f>
        <v/>
      </c>
      <c r="K1487" s="6" t="str">
        <f>IF(J1487="","", VLOOKUP(A1487,tabWorldPop,12,FALSE))</f>
        <v/>
      </c>
      <c r="L1487" s="6" t="str">
        <f>IF(K1487="","",VLOOKUP(A1487,tabWorldPop,13,FALSE))</f>
        <v/>
      </c>
      <c r="M1487" s="6" t="str">
        <f>IF(K1487="","",VLOOKUP(A1487,tabWorldPop,14,FALSE))</f>
        <v/>
      </c>
      <c r="N1487" s="6" t="str">
        <f>IF(K1487="","",VLOOKUP(A1487,tabWorldPop,15,FALSE))</f>
        <v/>
      </c>
    </row>
    <row r="1488">
      <c r="A1488" s="3">
        <f>VLOOKUP(Life_expectancy.csv!A1504,Base!$A$2:$B$235,2,FALSE)</f>
        <v>121</v>
      </c>
      <c r="B1488" s="4">
        <v>2003.0</v>
      </c>
      <c r="C1488" s="4">
        <f>VLOOKUP(VLOOKUP(A1488,tabWorldPop,3,FALSE),Base!$D$2:$E$8,2,FALSE)</f>
        <v>3</v>
      </c>
      <c r="D1488" s="4" t="s">
        <v>13</v>
      </c>
      <c r="E1488" s="4" t="s">
        <v>3061</v>
      </c>
      <c r="F1488" s="4" t="s">
        <v>1993</v>
      </c>
      <c r="G1488" s="4" t="s">
        <v>3062</v>
      </c>
      <c r="H1488" s="4">
        <v>3116233.0</v>
      </c>
      <c r="I1488" s="5">
        <v>45726.0</v>
      </c>
      <c r="J1488" s="6" t="str">
        <f>IF(OR(B1488=2000, B1488=2010, B1488=2015),VLOOKUP(A1488,tabWorldPop,IF(B1488=2000,8,IF(B1488=2010,7,6)),FALSE),"")</f>
        <v/>
      </c>
      <c r="K1488" s="6" t="str">
        <f>IF(J1488="","", VLOOKUP(A1488,tabWorldPop,12,FALSE))</f>
        <v/>
      </c>
      <c r="L1488" s="6" t="str">
        <f>IF(K1488="","",VLOOKUP(A1488,tabWorldPop,13,FALSE))</f>
        <v/>
      </c>
      <c r="M1488" s="6" t="str">
        <f>IF(K1488="","",VLOOKUP(A1488,tabWorldPop,14,FALSE))</f>
        <v/>
      </c>
      <c r="N1488" s="6" t="str">
        <f>IF(K1488="","",VLOOKUP(A1488,tabWorldPop,15,FALSE))</f>
        <v/>
      </c>
    </row>
    <row r="1489">
      <c r="A1489" s="3">
        <f>VLOOKUP(Life_expectancy.csv!A1505,Base!$A$2:$B$235,2,FALSE)</f>
        <v>121</v>
      </c>
      <c r="B1489" s="4">
        <v>2002.0</v>
      </c>
      <c r="C1489" s="4">
        <f>VLOOKUP(VLOOKUP(A1489,tabWorldPop,3,FALSE),Base!$D$2:$E$8,2,FALSE)</f>
        <v>3</v>
      </c>
      <c r="D1489" s="4" t="s">
        <v>13</v>
      </c>
      <c r="E1489" s="4" t="s">
        <v>3063</v>
      </c>
      <c r="F1489" s="4" t="s">
        <v>2926</v>
      </c>
      <c r="G1489" s="4" t="s">
        <v>3064</v>
      </c>
      <c r="H1489" s="4">
        <v>362863.0</v>
      </c>
      <c r="I1489" s="5">
        <v>45757.0</v>
      </c>
      <c r="J1489" s="6" t="str">
        <f>IF(OR(B1489=2000, B1489=2010, B1489=2015),VLOOKUP(A1489,tabWorldPop,IF(B1489=2000,8,IF(B1489=2010,7,6)),FALSE),"")</f>
        <v/>
      </c>
      <c r="K1489" s="6" t="str">
        <f>IF(J1489="","", VLOOKUP(A1489,tabWorldPop,12,FALSE))</f>
        <v/>
      </c>
      <c r="L1489" s="6" t="str">
        <f>IF(K1489="","",VLOOKUP(A1489,tabWorldPop,13,FALSE))</f>
        <v/>
      </c>
      <c r="M1489" s="6" t="str">
        <f>IF(K1489="","",VLOOKUP(A1489,tabWorldPop,14,FALSE))</f>
        <v/>
      </c>
      <c r="N1489" s="6" t="str">
        <f>IF(K1489="","",VLOOKUP(A1489,tabWorldPop,15,FALSE))</f>
        <v/>
      </c>
    </row>
    <row r="1490">
      <c r="A1490" s="3">
        <f>VLOOKUP(Life_expectancy.csv!A1506,Base!$A$2:$B$235,2,FALSE)</f>
        <v>121</v>
      </c>
      <c r="B1490" s="4">
        <v>2001.0</v>
      </c>
      <c r="C1490" s="4">
        <f>VLOOKUP(VLOOKUP(A1490,tabWorldPop,3,FALSE),Base!$D$2:$E$8,2,FALSE)</f>
        <v>3</v>
      </c>
      <c r="D1490" s="4" t="s">
        <v>13</v>
      </c>
      <c r="E1490" s="4" t="s">
        <v>3065</v>
      </c>
      <c r="F1490" s="4" t="s">
        <v>915</v>
      </c>
      <c r="G1490" s="4" t="s">
        <v>3066</v>
      </c>
      <c r="H1490" s="4">
        <v>2991132.0</v>
      </c>
      <c r="I1490" s="5">
        <v>45787.0</v>
      </c>
      <c r="J1490" s="6" t="str">
        <f>IF(OR(B1490=2000, B1490=2010, B1490=2015),VLOOKUP(A1490,tabWorldPop,IF(B1490=2000,8,IF(B1490=2010,7,6)),FALSE),"")</f>
        <v/>
      </c>
      <c r="K1490" s="6" t="str">
        <f>IF(J1490="","", VLOOKUP(A1490,tabWorldPop,12,FALSE))</f>
        <v/>
      </c>
      <c r="L1490" s="6" t="str">
        <f>IF(K1490="","",VLOOKUP(A1490,tabWorldPop,13,FALSE))</f>
        <v/>
      </c>
      <c r="M1490" s="6" t="str">
        <f>IF(K1490="","",VLOOKUP(A1490,tabWorldPop,14,FALSE))</f>
        <v/>
      </c>
      <c r="N1490" s="6" t="str">
        <f>IF(K1490="","",VLOOKUP(A1490,tabWorldPop,15,FALSE))</f>
        <v/>
      </c>
    </row>
    <row r="1491">
      <c r="A1491" s="3">
        <f>VLOOKUP(Life_expectancy.csv!A1507,Base!$A$2:$B$235,2,FALSE)</f>
        <v>121</v>
      </c>
      <c r="B1491" s="4">
        <v>2000.0</v>
      </c>
      <c r="C1491" s="4">
        <f>VLOOKUP(VLOOKUP(A1491,tabWorldPop,3,FALSE),Base!$D$2:$E$8,2,FALSE)</f>
        <v>3</v>
      </c>
      <c r="D1491" s="4" t="s">
        <v>13</v>
      </c>
      <c r="E1491" s="4" t="s">
        <v>3067</v>
      </c>
      <c r="F1491" s="4" t="s">
        <v>758</v>
      </c>
      <c r="G1491" s="4" t="s">
        <v>3068</v>
      </c>
      <c r="H1491" s="4">
        <v>2884522.0</v>
      </c>
      <c r="I1491" s="5">
        <v>45846.0</v>
      </c>
      <c r="J1491" s="6">
        <f>IF(OR(B1491=2000, B1491=2010, B1491=2015),VLOOKUP(A1491,tabWorldPop,IF(B1491=2000,8,IF(B1491=2010,7,6)),FALSE),"")</f>
        <v>2895224</v>
      </c>
      <c r="K1491" s="6">
        <f>IF(J1491="","", VLOOKUP(A1491,tabWorldPop,12,FALSE))</f>
        <v>111369</v>
      </c>
      <c r="L1491" s="6" t="str">
        <f>IF(K1491="","",VLOOKUP(A1491,tabWorldPop,13,FALSE))</f>
        <v>47.6136</v>
      </c>
      <c r="M1491" s="6" t="str">
        <f>IF(K1491="","",VLOOKUP(A1491,tabWorldPop,14,FALSE))</f>
        <v>1.021</v>
      </c>
      <c r="N1491" s="6" t="str">
        <f>IF(K1491="","",VLOOKUP(A1491,tabWorldPop,15,FALSE))</f>
        <v>0.07</v>
      </c>
    </row>
    <row r="1492">
      <c r="A1492" s="3">
        <f>VLOOKUP(Life_expectancy.csv!A1508,Base!$A$2:$B$235,2,FALSE)</f>
        <v>107</v>
      </c>
      <c r="B1492" s="4">
        <v>2015.0</v>
      </c>
      <c r="C1492" s="4">
        <f>VLOOKUP(VLOOKUP(A1492,tabWorldPop,3,FALSE),Base!$D$2:$E$8,2,FALSE)</f>
        <v>3</v>
      </c>
      <c r="D1492" s="4" t="s">
        <v>13</v>
      </c>
      <c r="E1492" s="4">
        <v>0.0</v>
      </c>
      <c r="F1492" s="10"/>
      <c r="G1492" s="10"/>
      <c r="H1492" s="10"/>
      <c r="I1492" s="5">
        <v>45760.0</v>
      </c>
      <c r="J1492" s="6">
        <f>IF(OR(B1492=2000, B1492=2010, B1492=2015),VLOOKUP(A1492,tabWorldPop,IF(B1492=2000,8,IF(B1492=2010,7,6)),FALSE),"")</f>
        <v>6192235</v>
      </c>
      <c r="K1492" s="6">
        <f>IF(J1492="","", VLOOKUP(A1492,tabWorldPop,12,FALSE))</f>
        <v>1759540</v>
      </c>
      <c r="L1492" s="7">
        <f>IF(K1492="","",VLOOKUP(A1492,tabWorldPop,13,FALSE))</f>
        <v>2489919</v>
      </c>
      <c r="M1492" s="7">
        <f>IF(K1492="","",VLOOKUP(A1492,tabWorldPop,14,FALSE))</f>
        <v>-652321</v>
      </c>
      <c r="N1492" s="6" t="str">
        <f>IF(K1492="","",VLOOKUP(A1492,tabWorldPop,15,FALSE))</f>
        <v>0.09</v>
      </c>
    </row>
    <row r="1493">
      <c r="A1493" s="3">
        <f>VLOOKUP(Life_expectancy.csv!A1509,Base!$A$2:$B$235,2,FALSE)</f>
        <v>107</v>
      </c>
      <c r="B1493" s="4">
        <v>2014.0</v>
      </c>
      <c r="C1493" s="4">
        <f>VLOOKUP(VLOOKUP(A1493,tabWorldPop,3,FALSE),Base!$D$2:$E$8,2,FALSE)</f>
        <v>3</v>
      </c>
      <c r="D1493" s="4" t="s">
        <v>13</v>
      </c>
      <c r="E1493" s="4">
        <v>0.0</v>
      </c>
      <c r="F1493" s="4" t="s">
        <v>1111</v>
      </c>
      <c r="G1493" s="10"/>
      <c r="H1493" s="10"/>
      <c r="I1493" s="5">
        <v>45760.0</v>
      </c>
      <c r="J1493" s="6" t="str">
        <f>IF(OR(B1493=2000, B1493=2010, B1493=2015),VLOOKUP(A1493,tabWorldPop,IF(B1493=2000,8,IF(B1493=2010,7,6)),FALSE),"")</f>
        <v/>
      </c>
      <c r="K1493" s="6" t="str">
        <f>IF(J1493="","", VLOOKUP(A1493,tabWorldPop,12,FALSE))</f>
        <v/>
      </c>
      <c r="L1493" s="6" t="str">
        <f>IF(K1493="","",VLOOKUP(A1493,tabWorldPop,13,FALSE))</f>
        <v/>
      </c>
      <c r="M1493" s="6" t="str">
        <f>IF(K1493="","",VLOOKUP(A1493,tabWorldPop,14,FALSE))</f>
        <v/>
      </c>
      <c r="N1493" s="6" t="str">
        <f>IF(K1493="","",VLOOKUP(A1493,tabWorldPop,15,FALSE))</f>
        <v/>
      </c>
    </row>
    <row r="1494">
      <c r="A1494" s="3">
        <f>VLOOKUP(Life_expectancy.csv!A1510,Base!$A$2:$B$235,2,FALSE)</f>
        <v>107</v>
      </c>
      <c r="B1494" s="4">
        <v>2013.0</v>
      </c>
      <c r="C1494" s="4">
        <f>VLOOKUP(VLOOKUP(A1494,tabWorldPop,3,FALSE),Base!$D$2:$E$8,2,FALSE)</f>
        <v>3</v>
      </c>
      <c r="D1494" s="4" t="s">
        <v>13</v>
      </c>
      <c r="E1494" s="4">
        <v>0.0</v>
      </c>
      <c r="F1494" s="4" t="s">
        <v>1547</v>
      </c>
      <c r="G1494" s="10"/>
      <c r="H1494" s="10"/>
      <c r="I1494" s="5">
        <v>45760.0</v>
      </c>
      <c r="J1494" s="6" t="str">
        <f>IF(OR(B1494=2000, B1494=2010, B1494=2015),VLOOKUP(A1494,tabWorldPop,IF(B1494=2000,8,IF(B1494=2010,7,6)),FALSE),"")</f>
        <v/>
      </c>
      <c r="K1494" s="6" t="str">
        <f>IF(J1494="","", VLOOKUP(A1494,tabWorldPop,12,FALSE))</f>
        <v/>
      </c>
      <c r="L1494" s="6" t="str">
        <f>IF(K1494="","",VLOOKUP(A1494,tabWorldPop,13,FALSE))</f>
        <v/>
      </c>
      <c r="M1494" s="6" t="str">
        <f>IF(K1494="","",VLOOKUP(A1494,tabWorldPop,14,FALSE))</f>
        <v/>
      </c>
      <c r="N1494" s="6" t="str">
        <f>IF(K1494="","",VLOOKUP(A1494,tabWorldPop,15,FALSE))</f>
        <v/>
      </c>
    </row>
    <row r="1495">
      <c r="A1495" s="3">
        <f>VLOOKUP(Life_expectancy.csv!A1511,Base!$A$2:$B$235,2,FALSE)</f>
        <v>107</v>
      </c>
      <c r="B1495" s="4">
        <v>2012.0</v>
      </c>
      <c r="C1495" s="4">
        <f>VLOOKUP(VLOOKUP(A1495,tabWorldPop,3,FALSE),Base!$D$2:$E$8,2,FALSE)</f>
        <v>3</v>
      </c>
      <c r="D1495" s="4" t="s">
        <v>13</v>
      </c>
      <c r="E1495" s="4">
        <v>0.0</v>
      </c>
      <c r="F1495" s="5">
        <v>45720.0</v>
      </c>
      <c r="G1495" s="10"/>
      <c r="H1495" s="10"/>
      <c r="I1495" s="5">
        <v>45851.0</v>
      </c>
      <c r="J1495" s="6" t="str">
        <f>IF(OR(B1495=2000, B1495=2010, B1495=2015),VLOOKUP(A1495,tabWorldPop,IF(B1495=2000,8,IF(B1495=2010,7,6)),FALSE),"")</f>
        <v/>
      </c>
      <c r="K1495" s="6" t="str">
        <f>IF(J1495="","", VLOOKUP(A1495,tabWorldPop,12,FALSE))</f>
        <v/>
      </c>
      <c r="L1495" s="6" t="str">
        <f>IF(K1495="","",VLOOKUP(A1495,tabWorldPop,13,FALSE))</f>
        <v/>
      </c>
      <c r="M1495" s="6" t="str">
        <f>IF(K1495="","",VLOOKUP(A1495,tabWorldPop,14,FALSE))</f>
        <v/>
      </c>
      <c r="N1495" s="6" t="str">
        <f>IF(K1495="","",VLOOKUP(A1495,tabWorldPop,15,FALSE))</f>
        <v/>
      </c>
    </row>
    <row r="1496">
      <c r="A1496" s="3">
        <f>VLOOKUP(Life_expectancy.csv!A1512,Base!$A$2:$B$235,2,FALSE)</f>
        <v>107</v>
      </c>
      <c r="B1496" s="4">
        <v>2011.0</v>
      </c>
      <c r="C1496" s="4">
        <f>VLOOKUP(VLOOKUP(A1496,tabWorldPop,3,FALSE),Base!$D$2:$E$8,2,FALSE)</f>
        <v>3</v>
      </c>
      <c r="D1496" s="4" t="s">
        <v>13</v>
      </c>
      <c r="E1496" s="4" t="s">
        <v>3069</v>
      </c>
      <c r="F1496" s="4" t="s">
        <v>3070</v>
      </c>
      <c r="G1496" s="4" t="s">
        <v>3071</v>
      </c>
      <c r="H1496" s="10"/>
      <c r="I1496" s="4">
        <v>14.0</v>
      </c>
      <c r="J1496" s="6" t="str">
        <f>IF(OR(B1496=2000, B1496=2010, B1496=2015),VLOOKUP(A1496,tabWorldPop,IF(B1496=2000,8,IF(B1496=2010,7,6)),FALSE),"")</f>
        <v/>
      </c>
      <c r="K1496" s="6" t="str">
        <f>IF(J1496="","", VLOOKUP(A1496,tabWorldPop,12,FALSE))</f>
        <v/>
      </c>
      <c r="L1496" s="6" t="str">
        <f>IF(K1496="","",VLOOKUP(A1496,tabWorldPop,13,FALSE))</f>
        <v/>
      </c>
      <c r="M1496" s="6" t="str">
        <f>IF(K1496="","",VLOOKUP(A1496,tabWorldPop,14,FALSE))</f>
        <v/>
      </c>
      <c r="N1496" s="6" t="str">
        <f>IF(K1496="","",VLOOKUP(A1496,tabWorldPop,15,FALSE))</f>
        <v/>
      </c>
    </row>
    <row r="1497">
      <c r="A1497" s="3">
        <f>VLOOKUP(Life_expectancy.csv!A1513,Base!$A$2:$B$235,2,FALSE)</f>
        <v>107</v>
      </c>
      <c r="B1497" s="4">
        <v>2010.0</v>
      </c>
      <c r="C1497" s="4">
        <f>VLOOKUP(VLOOKUP(A1497,tabWorldPop,3,FALSE),Base!$D$2:$E$8,2,FALSE)</f>
        <v>3</v>
      </c>
      <c r="D1497" s="4" t="s">
        <v>13</v>
      </c>
      <c r="E1497" s="4" t="s">
        <v>3072</v>
      </c>
      <c r="F1497" s="5">
        <v>45780.0</v>
      </c>
      <c r="G1497" s="4" t="s">
        <v>3073</v>
      </c>
      <c r="H1497" s="10"/>
      <c r="I1497" s="5">
        <v>45730.0</v>
      </c>
      <c r="J1497" s="6">
        <f>IF(OR(B1497=2000, B1497=2010, B1497=2015),VLOOKUP(A1497,tabWorldPop,IF(B1497=2000,8,IF(B1497=2010,7,6)),FALSE),"")</f>
        <v>6491988</v>
      </c>
      <c r="K1497" s="6">
        <f>IF(J1497="","", VLOOKUP(A1497,tabWorldPop,12,FALSE))</f>
        <v>1759540</v>
      </c>
      <c r="L1497" s="7">
        <f>IF(K1497="","",VLOOKUP(A1497,tabWorldPop,13,FALSE))</f>
        <v>2489919</v>
      </c>
      <c r="M1497" s="7">
        <f>IF(K1497="","",VLOOKUP(A1497,tabWorldPop,14,FALSE))</f>
        <v>-652321</v>
      </c>
      <c r="N1497" s="6" t="str">
        <f>IF(K1497="","",VLOOKUP(A1497,tabWorldPop,15,FALSE))</f>
        <v>0.09</v>
      </c>
    </row>
    <row r="1498">
      <c r="A1498" s="3">
        <f>VLOOKUP(Life_expectancy.csv!A1514,Base!$A$2:$B$235,2,FALSE)</f>
        <v>107</v>
      </c>
      <c r="B1498" s="4">
        <v>2009.0</v>
      </c>
      <c r="C1498" s="4">
        <f>VLOOKUP(VLOOKUP(A1498,tabWorldPop,3,FALSE),Base!$D$2:$E$8,2,FALSE)</f>
        <v>3</v>
      </c>
      <c r="D1498" s="4" t="s">
        <v>13</v>
      </c>
      <c r="E1498" s="4" t="s">
        <v>3074</v>
      </c>
      <c r="F1498" s="4" t="s">
        <v>466</v>
      </c>
      <c r="G1498" s="4" t="s">
        <v>3075</v>
      </c>
      <c r="H1498" s="10"/>
      <c r="I1498" s="5">
        <v>45822.0</v>
      </c>
      <c r="J1498" s="6" t="str">
        <f>IF(OR(B1498=2000, B1498=2010, B1498=2015),VLOOKUP(A1498,tabWorldPop,IF(B1498=2000,8,IF(B1498=2010,7,6)),FALSE),"")</f>
        <v/>
      </c>
      <c r="K1498" s="6" t="str">
        <f>IF(J1498="","", VLOOKUP(A1498,tabWorldPop,12,FALSE))</f>
        <v/>
      </c>
      <c r="L1498" s="6" t="str">
        <f>IF(K1498="","",VLOOKUP(A1498,tabWorldPop,13,FALSE))</f>
        <v/>
      </c>
      <c r="M1498" s="6" t="str">
        <f>IF(K1498="","",VLOOKUP(A1498,tabWorldPop,14,FALSE))</f>
        <v/>
      </c>
      <c r="N1498" s="6" t="str">
        <f>IF(K1498="","",VLOOKUP(A1498,tabWorldPop,15,FALSE))</f>
        <v/>
      </c>
    </row>
    <row r="1499">
      <c r="A1499" s="3">
        <f>VLOOKUP(Life_expectancy.csv!A1515,Base!$A$2:$B$235,2,FALSE)</f>
        <v>107</v>
      </c>
      <c r="B1499" s="4">
        <v>2008.0</v>
      </c>
      <c r="C1499" s="4">
        <f>VLOOKUP(VLOOKUP(A1499,tabWorldPop,3,FALSE),Base!$D$2:$E$8,2,FALSE)</f>
        <v>3</v>
      </c>
      <c r="D1499" s="4" t="s">
        <v>13</v>
      </c>
      <c r="E1499" s="4" t="s">
        <v>3076</v>
      </c>
      <c r="F1499" s="5">
        <v>45749.0</v>
      </c>
      <c r="G1499" s="4" t="s">
        <v>3077</v>
      </c>
      <c r="H1499" s="10"/>
      <c r="I1499" s="5">
        <v>45883.0</v>
      </c>
      <c r="J1499" s="6" t="str">
        <f>IF(OR(B1499=2000, B1499=2010, B1499=2015),VLOOKUP(A1499,tabWorldPop,IF(B1499=2000,8,IF(B1499=2010,7,6)),FALSE),"")</f>
        <v/>
      </c>
      <c r="K1499" s="6" t="str">
        <f>IF(J1499="","", VLOOKUP(A1499,tabWorldPop,12,FALSE))</f>
        <v/>
      </c>
      <c r="L1499" s="6" t="str">
        <f>IF(K1499="","",VLOOKUP(A1499,tabWorldPop,13,FALSE))</f>
        <v/>
      </c>
      <c r="M1499" s="6" t="str">
        <f>IF(K1499="","",VLOOKUP(A1499,tabWorldPop,14,FALSE))</f>
        <v/>
      </c>
      <c r="N1499" s="6" t="str">
        <f>IF(K1499="","",VLOOKUP(A1499,tabWorldPop,15,FALSE))</f>
        <v/>
      </c>
    </row>
    <row r="1500">
      <c r="A1500" s="3">
        <f>VLOOKUP(Life_expectancy.csv!A1516,Base!$A$2:$B$235,2,FALSE)</f>
        <v>107</v>
      </c>
      <c r="B1500" s="4">
        <v>2007.0</v>
      </c>
      <c r="C1500" s="4">
        <f>VLOOKUP(VLOOKUP(A1500,tabWorldPop,3,FALSE),Base!$D$2:$E$8,2,FALSE)</f>
        <v>3</v>
      </c>
      <c r="D1500" s="4" t="s">
        <v>13</v>
      </c>
      <c r="E1500" s="4" t="s">
        <v>3078</v>
      </c>
      <c r="F1500" s="4" t="s">
        <v>3079</v>
      </c>
      <c r="G1500" s="4" t="s">
        <v>3080</v>
      </c>
      <c r="H1500" s="10"/>
      <c r="I1500" s="5">
        <v>45672.0</v>
      </c>
      <c r="J1500" s="6" t="str">
        <f>IF(OR(B1500=2000, B1500=2010, B1500=2015),VLOOKUP(A1500,tabWorldPop,IF(B1500=2000,8,IF(B1500=2010,7,6)),FALSE),"")</f>
        <v/>
      </c>
      <c r="K1500" s="6" t="str">
        <f>IF(J1500="","", VLOOKUP(A1500,tabWorldPop,12,FALSE))</f>
        <v/>
      </c>
      <c r="L1500" s="6" t="str">
        <f>IF(K1500="","",VLOOKUP(A1500,tabWorldPop,13,FALSE))</f>
        <v/>
      </c>
      <c r="M1500" s="6" t="str">
        <f>IF(K1500="","",VLOOKUP(A1500,tabWorldPop,14,FALSE))</f>
        <v/>
      </c>
      <c r="N1500" s="6" t="str">
        <f>IF(K1500="","",VLOOKUP(A1500,tabWorldPop,15,FALSE))</f>
        <v/>
      </c>
    </row>
    <row r="1501">
      <c r="A1501" s="3">
        <f>VLOOKUP(Life_expectancy.csv!A1517,Base!$A$2:$B$235,2,FALSE)</f>
        <v>107</v>
      </c>
      <c r="B1501" s="4">
        <v>2006.0</v>
      </c>
      <c r="C1501" s="4">
        <f>VLOOKUP(VLOOKUP(A1501,tabWorldPop,3,FALSE),Base!$D$2:$E$8,2,FALSE)</f>
        <v>3</v>
      </c>
      <c r="D1501" s="4" t="s">
        <v>13</v>
      </c>
      <c r="E1501" s="4" t="s">
        <v>3081</v>
      </c>
      <c r="F1501" s="4" t="s">
        <v>512</v>
      </c>
      <c r="G1501" s="4" t="s">
        <v>3082</v>
      </c>
      <c r="H1501" s="10"/>
      <c r="I1501" s="5">
        <v>45762.0</v>
      </c>
      <c r="J1501" s="6" t="str">
        <f>IF(OR(B1501=2000, B1501=2010, B1501=2015),VLOOKUP(A1501,tabWorldPop,IF(B1501=2000,8,IF(B1501=2010,7,6)),FALSE),"")</f>
        <v/>
      </c>
      <c r="K1501" s="6" t="str">
        <f>IF(J1501="","", VLOOKUP(A1501,tabWorldPop,12,FALSE))</f>
        <v/>
      </c>
      <c r="L1501" s="6" t="str">
        <f>IF(K1501="","",VLOOKUP(A1501,tabWorldPop,13,FALSE))</f>
        <v/>
      </c>
      <c r="M1501" s="6" t="str">
        <f>IF(K1501="","",VLOOKUP(A1501,tabWorldPop,14,FALSE))</f>
        <v/>
      </c>
      <c r="N1501" s="6" t="str">
        <f>IF(K1501="","",VLOOKUP(A1501,tabWorldPop,15,FALSE))</f>
        <v/>
      </c>
    </row>
    <row r="1502">
      <c r="A1502" s="3">
        <f>VLOOKUP(Life_expectancy.csv!A1518,Base!$A$2:$B$235,2,FALSE)</f>
        <v>107</v>
      </c>
      <c r="B1502" s="4">
        <v>2005.0</v>
      </c>
      <c r="C1502" s="4">
        <f>VLOOKUP(VLOOKUP(A1502,tabWorldPop,3,FALSE),Base!$D$2:$E$8,2,FALSE)</f>
        <v>3</v>
      </c>
      <c r="D1502" s="4" t="s">
        <v>13</v>
      </c>
      <c r="E1502" s="4" t="s">
        <v>3083</v>
      </c>
      <c r="F1502" s="4" t="s">
        <v>2527</v>
      </c>
      <c r="G1502" s="4" t="s">
        <v>3084</v>
      </c>
      <c r="H1502" s="10"/>
      <c r="I1502" s="5">
        <v>45853.0</v>
      </c>
      <c r="J1502" s="6" t="str">
        <f>IF(OR(B1502=2000, B1502=2010, B1502=2015),VLOOKUP(A1502,tabWorldPop,IF(B1502=2000,8,IF(B1502=2010,7,6)),FALSE),"")</f>
        <v/>
      </c>
      <c r="K1502" s="6" t="str">
        <f>IF(J1502="","", VLOOKUP(A1502,tabWorldPop,12,FALSE))</f>
        <v/>
      </c>
      <c r="L1502" s="6" t="str">
        <f>IF(K1502="","",VLOOKUP(A1502,tabWorldPop,13,FALSE))</f>
        <v/>
      </c>
      <c r="M1502" s="6" t="str">
        <f>IF(K1502="","",VLOOKUP(A1502,tabWorldPop,14,FALSE))</f>
        <v/>
      </c>
      <c r="N1502" s="6" t="str">
        <f>IF(K1502="","",VLOOKUP(A1502,tabWorldPop,15,FALSE))</f>
        <v/>
      </c>
    </row>
    <row r="1503">
      <c r="A1503" s="3">
        <f>VLOOKUP(Life_expectancy.csv!A1519,Base!$A$2:$B$235,2,FALSE)</f>
        <v>107</v>
      </c>
      <c r="B1503" s="4">
        <v>2004.0</v>
      </c>
      <c r="C1503" s="4">
        <f>VLOOKUP(VLOOKUP(A1503,tabWorldPop,3,FALSE),Base!$D$2:$E$8,2,FALSE)</f>
        <v>3</v>
      </c>
      <c r="D1503" s="4" t="s">
        <v>13</v>
      </c>
      <c r="E1503" s="4" t="s">
        <v>3085</v>
      </c>
      <c r="F1503" s="4" t="s">
        <v>2277</v>
      </c>
      <c r="G1503" s="4" t="s">
        <v>3086</v>
      </c>
      <c r="H1503" s="10"/>
      <c r="I1503" s="5">
        <v>45915.0</v>
      </c>
      <c r="J1503" s="6" t="str">
        <f>IF(OR(B1503=2000, B1503=2010, B1503=2015),VLOOKUP(A1503,tabWorldPop,IF(B1503=2000,8,IF(B1503=2010,7,6)),FALSE),"")</f>
        <v/>
      </c>
      <c r="K1503" s="6" t="str">
        <f>IF(J1503="","", VLOOKUP(A1503,tabWorldPop,12,FALSE))</f>
        <v/>
      </c>
      <c r="L1503" s="6" t="str">
        <f>IF(K1503="","",VLOOKUP(A1503,tabWorldPop,13,FALSE))</f>
        <v/>
      </c>
      <c r="M1503" s="6" t="str">
        <f>IF(K1503="","",VLOOKUP(A1503,tabWorldPop,14,FALSE))</f>
        <v/>
      </c>
      <c r="N1503" s="6" t="str">
        <f>IF(K1503="","",VLOOKUP(A1503,tabWorldPop,15,FALSE))</f>
        <v/>
      </c>
    </row>
    <row r="1504">
      <c r="A1504" s="3">
        <f>VLOOKUP(Life_expectancy.csv!A1520,Base!$A$2:$B$235,2,FALSE)</f>
        <v>107</v>
      </c>
      <c r="B1504" s="4">
        <v>2003.0</v>
      </c>
      <c r="C1504" s="4">
        <f>VLOOKUP(VLOOKUP(A1504,tabWorldPop,3,FALSE),Base!$D$2:$E$8,2,FALSE)</f>
        <v>3</v>
      </c>
      <c r="D1504" s="4" t="s">
        <v>13</v>
      </c>
      <c r="E1504" s="4" t="s">
        <v>3087</v>
      </c>
      <c r="F1504" s="5">
        <v>45812.0</v>
      </c>
      <c r="G1504" s="4" t="s">
        <v>3088</v>
      </c>
      <c r="H1504" s="10"/>
      <c r="I1504" s="4">
        <v>16.0</v>
      </c>
      <c r="J1504" s="6" t="str">
        <f>IF(OR(B1504=2000, B1504=2010, B1504=2015),VLOOKUP(A1504,tabWorldPop,IF(B1504=2000,8,IF(B1504=2010,7,6)),FALSE),"")</f>
        <v/>
      </c>
      <c r="K1504" s="6" t="str">
        <f>IF(J1504="","", VLOOKUP(A1504,tabWorldPop,12,FALSE))</f>
        <v/>
      </c>
      <c r="L1504" s="6" t="str">
        <f>IF(K1504="","",VLOOKUP(A1504,tabWorldPop,13,FALSE))</f>
        <v/>
      </c>
      <c r="M1504" s="6" t="str">
        <f>IF(K1504="","",VLOOKUP(A1504,tabWorldPop,14,FALSE))</f>
        <v/>
      </c>
      <c r="N1504" s="6" t="str">
        <f>IF(K1504="","",VLOOKUP(A1504,tabWorldPop,15,FALSE))</f>
        <v/>
      </c>
    </row>
    <row r="1505">
      <c r="A1505" s="3">
        <f>VLOOKUP(Life_expectancy.csv!A1521,Base!$A$2:$B$235,2,FALSE)</f>
        <v>107</v>
      </c>
      <c r="B1505" s="4">
        <v>2002.0</v>
      </c>
      <c r="C1505" s="4">
        <f>VLOOKUP(VLOOKUP(A1505,tabWorldPop,3,FALSE),Base!$D$2:$E$8,2,FALSE)</f>
        <v>3</v>
      </c>
      <c r="D1505" s="4" t="s">
        <v>13</v>
      </c>
      <c r="E1505" s="4" t="s">
        <v>3089</v>
      </c>
      <c r="F1505" s="4" t="s">
        <v>1365</v>
      </c>
      <c r="G1505" s="4" t="s">
        <v>3090</v>
      </c>
      <c r="H1505" s="10"/>
      <c r="I1505" s="5">
        <v>45884.0</v>
      </c>
      <c r="J1505" s="6" t="str">
        <f>IF(OR(B1505=2000, B1505=2010, B1505=2015),VLOOKUP(A1505,tabWorldPop,IF(B1505=2000,8,IF(B1505=2010,7,6)),FALSE),"")</f>
        <v/>
      </c>
      <c r="K1505" s="6" t="str">
        <f>IF(J1505="","", VLOOKUP(A1505,tabWorldPop,12,FALSE))</f>
        <v/>
      </c>
      <c r="L1505" s="6" t="str">
        <f>IF(K1505="","",VLOOKUP(A1505,tabWorldPop,13,FALSE))</f>
        <v/>
      </c>
      <c r="M1505" s="6" t="str">
        <f>IF(K1505="","",VLOOKUP(A1505,tabWorldPop,14,FALSE))</f>
        <v/>
      </c>
      <c r="N1505" s="6" t="str">
        <f>IF(K1505="","",VLOOKUP(A1505,tabWorldPop,15,FALSE))</f>
        <v/>
      </c>
    </row>
    <row r="1506">
      <c r="A1506" s="3">
        <f>VLOOKUP(Life_expectancy.csv!A1522,Base!$A$2:$B$235,2,FALSE)</f>
        <v>107</v>
      </c>
      <c r="B1506" s="4">
        <v>2001.0</v>
      </c>
      <c r="C1506" s="4">
        <f>VLOOKUP(VLOOKUP(A1506,tabWorldPop,3,FALSE),Base!$D$2:$E$8,2,FALSE)</f>
        <v>3</v>
      </c>
      <c r="D1506" s="4" t="s">
        <v>13</v>
      </c>
      <c r="E1506" s="4" t="s">
        <v>3091</v>
      </c>
      <c r="F1506" s="5">
        <v>45812.0</v>
      </c>
      <c r="G1506" s="4" t="s">
        <v>3092</v>
      </c>
      <c r="H1506" s="10"/>
      <c r="I1506" s="5">
        <v>45853.0</v>
      </c>
      <c r="J1506" s="6" t="str">
        <f>IF(OR(B1506=2000, B1506=2010, B1506=2015),VLOOKUP(A1506,tabWorldPop,IF(B1506=2000,8,IF(B1506=2010,7,6)),FALSE),"")</f>
        <v/>
      </c>
      <c r="K1506" s="6" t="str">
        <f>IF(J1506="","", VLOOKUP(A1506,tabWorldPop,12,FALSE))</f>
        <v/>
      </c>
      <c r="L1506" s="6" t="str">
        <f>IF(K1506="","",VLOOKUP(A1506,tabWorldPop,13,FALSE))</f>
        <v/>
      </c>
      <c r="M1506" s="6" t="str">
        <f>IF(K1506="","",VLOOKUP(A1506,tabWorldPop,14,FALSE))</f>
        <v/>
      </c>
      <c r="N1506" s="6" t="str">
        <f>IF(K1506="","",VLOOKUP(A1506,tabWorldPop,15,FALSE))</f>
        <v/>
      </c>
    </row>
    <row r="1507">
      <c r="A1507" s="3">
        <f>VLOOKUP(Life_expectancy.csv!A1523,Base!$A$2:$B$235,2,FALSE)</f>
        <v>107</v>
      </c>
      <c r="B1507" s="4">
        <v>2000.0</v>
      </c>
      <c r="C1507" s="4">
        <f>VLOOKUP(VLOOKUP(A1507,tabWorldPop,3,FALSE),Base!$D$2:$E$8,2,FALSE)</f>
        <v>3</v>
      </c>
      <c r="D1507" s="4" t="s">
        <v>13</v>
      </c>
      <c r="E1507" s="4" t="s">
        <v>3093</v>
      </c>
      <c r="F1507" s="4" t="s">
        <v>2003</v>
      </c>
      <c r="G1507" s="4" t="s">
        <v>3094</v>
      </c>
      <c r="H1507" s="10"/>
      <c r="I1507" s="5">
        <v>45792.0</v>
      </c>
      <c r="J1507" s="6">
        <f>IF(OR(B1507=2000, B1507=2010, B1507=2015),VLOOKUP(A1507,tabWorldPop,IF(B1507=2000,8,IF(B1507=2010,7,6)),FALSE),"")</f>
        <v>5154790</v>
      </c>
      <c r="K1507" s="6">
        <f>IF(J1507="","", VLOOKUP(A1507,tabWorldPop,12,FALSE))</f>
        <v>1759540</v>
      </c>
      <c r="L1507" s="7">
        <f>IF(K1507="","",VLOOKUP(A1507,tabWorldPop,13,FALSE))</f>
        <v>2489919</v>
      </c>
      <c r="M1507" s="7">
        <f>IF(K1507="","",VLOOKUP(A1507,tabWorldPop,14,FALSE))</f>
        <v>-652321</v>
      </c>
      <c r="N1507" s="6" t="str">
        <f>IF(K1507="","",VLOOKUP(A1507,tabWorldPop,15,FALSE))</f>
        <v>0.09</v>
      </c>
    </row>
    <row r="1508">
      <c r="A1508" s="3">
        <f>VLOOKUP(Life_expectancy.csv!A1524,Base!$A$2:$B$235,2,FALSE)</f>
        <v>141</v>
      </c>
      <c r="B1508" s="4">
        <v>2015.0</v>
      </c>
      <c r="C1508" s="4">
        <f>VLOOKUP(VLOOKUP(A1508,tabWorldPop,3,FALSE),Base!$D$2:$E$8,2,FALSE)</f>
        <v>2</v>
      </c>
      <c r="D1508" s="4" t="s">
        <v>314</v>
      </c>
      <c r="E1508" s="4">
        <v>0.0</v>
      </c>
      <c r="F1508" s="10"/>
      <c r="G1508" s="4" t="s">
        <v>3095</v>
      </c>
      <c r="H1508" s="4">
        <v>29491.0</v>
      </c>
      <c r="I1508" s="5">
        <v>45793.0</v>
      </c>
      <c r="J1508" s="6">
        <f>IF(OR(B1508=2000, B1508=2010, B1508=2015),VLOOKUP(A1508,tabWorldPop,IF(B1508=2000,8,IF(B1508=2010,7,6)),FALSE),"")</f>
        <v>2963765</v>
      </c>
      <c r="K1508" s="6">
        <f>IF(J1508="","", VLOOKUP(A1508,tabWorldPop,12,FALSE))</f>
        <v>65300</v>
      </c>
      <c r="L1508" s="6" t="str">
        <f>IF(K1508="","",VLOOKUP(A1508,tabWorldPop,13,FALSE))</f>
        <v>42.1142</v>
      </c>
      <c r="M1508" s="6" t="str">
        <f>IF(K1508="","",VLOOKUP(A1508,tabWorldPop,14,FALSE))</f>
        <v>0.9869</v>
      </c>
      <c r="N1508" s="6" t="str">
        <f>IF(K1508="","",VLOOKUP(A1508,tabWorldPop,15,FALSE))</f>
        <v>0.03</v>
      </c>
    </row>
    <row r="1509">
      <c r="A1509" s="3">
        <f>VLOOKUP(Life_expectancy.csv!A1525,Base!$A$2:$B$235,2,FALSE)</f>
        <v>141</v>
      </c>
      <c r="B1509" s="4">
        <v>2014.0</v>
      </c>
      <c r="C1509" s="4">
        <f>VLOOKUP(VLOOKUP(A1509,tabWorldPop,3,FALSE),Base!$D$2:$E$8,2,FALSE)</f>
        <v>2</v>
      </c>
      <c r="D1509" s="4" t="s">
        <v>314</v>
      </c>
      <c r="E1509" s="4" t="s">
        <v>3096</v>
      </c>
      <c r="F1509" s="4" t="s">
        <v>242</v>
      </c>
      <c r="G1509" s="4" t="s">
        <v>3097</v>
      </c>
      <c r="H1509" s="4">
        <v>2932367.0</v>
      </c>
      <c r="I1509" s="5">
        <v>45793.0</v>
      </c>
      <c r="J1509" s="6" t="str">
        <f>IF(OR(B1509=2000, B1509=2010, B1509=2015),VLOOKUP(A1509,tabWorldPop,IF(B1509=2000,8,IF(B1509=2010,7,6)),FALSE),"")</f>
        <v/>
      </c>
      <c r="K1509" s="6" t="str">
        <f>IF(J1509="","", VLOOKUP(A1509,tabWorldPop,12,FALSE))</f>
        <v/>
      </c>
      <c r="L1509" s="6" t="str">
        <f>IF(K1509="","",VLOOKUP(A1509,tabWorldPop,13,FALSE))</f>
        <v/>
      </c>
      <c r="M1509" s="6" t="str">
        <f>IF(K1509="","",VLOOKUP(A1509,tabWorldPop,14,FALSE))</f>
        <v/>
      </c>
      <c r="N1509" s="6" t="str">
        <f>IF(K1509="","",VLOOKUP(A1509,tabWorldPop,15,FALSE))</f>
        <v/>
      </c>
    </row>
    <row r="1510">
      <c r="A1510" s="3">
        <f>VLOOKUP(Life_expectancy.csv!A1526,Base!$A$2:$B$235,2,FALSE)</f>
        <v>141</v>
      </c>
      <c r="B1510" s="4">
        <v>2013.0</v>
      </c>
      <c r="C1510" s="4">
        <f>VLOOKUP(VLOOKUP(A1510,tabWorldPop,3,FALSE),Base!$D$2:$E$8,2,FALSE)</f>
        <v>2</v>
      </c>
      <c r="D1510" s="4" t="s">
        <v>314</v>
      </c>
      <c r="E1510" s="4" t="s">
        <v>3098</v>
      </c>
      <c r="F1510" s="4" t="s">
        <v>592</v>
      </c>
      <c r="G1510" s="4" t="s">
        <v>3099</v>
      </c>
      <c r="H1510" s="4">
        <v>2957689.0</v>
      </c>
      <c r="I1510" s="5">
        <v>45763.0</v>
      </c>
      <c r="J1510" s="6" t="str">
        <f>IF(OR(B1510=2000, B1510=2010, B1510=2015),VLOOKUP(A1510,tabWorldPop,IF(B1510=2000,8,IF(B1510=2010,7,6)),FALSE),"")</f>
        <v/>
      </c>
      <c r="K1510" s="6" t="str">
        <f>IF(J1510="","", VLOOKUP(A1510,tabWorldPop,12,FALSE))</f>
        <v/>
      </c>
      <c r="L1510" s="6" t="str">
        <f>IF(K1510="","",VLOOKUP(A1510,tabWorldPop,13,FALSE))</f>
        <v/>
      </c>
      <c r="M1510" s="6" t="str">
        <f>IF(K1510="","",VLOOKUP(A1510,tabWorldPop,14,FALSE))</f>
        <v/>
      </c>
      <c r="N1510" s="6" t="str">
        <f>IF(K1510="","",VLOOKUP(A1510,tabWorldPop,15,FALSE))</f>
        <v/>
      </c>
    </row>
    <row r="1511">
      <c r="A1511" s="3">
        <f>VLOOKUP(Life_expectancy.csv!A1527,Base!$A$2:$B$235,2,FALSE)</f>
        <v>141</v>
      </c>
      <c r="B1511" s="4">
        <v>2012.0</v>
      </c>
      <c r="C1511" s="4">
        <f>VLOOKUP(VLOOKUP(A1511,tabWorldPop,3,FALSE),Base!$D$2:$E$8,2,FALSE)</f>
        <v>2</v>
      </c>
      <c r="D1511" s="4" t="s">
        <v>314</v>
      </c>
      <c r="E1511" s="4" t="s">
        <v>3100</v>
      </c>
      <c r="F1511" s="4" t="s">
        <v>533</v>
      </c>
      <c r="G1511" s="4" t="s">
        <v>3101</v>
      </c>
      <c r="H1511" s="4">
        <v>2987773.0</v>
      </c>
      <c r="I1511" s="5">
        <v>45793.0</v>
      </c>
      <c r="J1511" s="6" t="str">
        <f>IF(OR(B1511=2000, B1511=2010, B1511=2015),VLOOKUP(A1511,tabWorldPop,IF(B1511=2000,8,IF(B1511=2010,7,6)),FALSE),"")</f>
        <v/>
      </c>
      <c r="K1511" s="6" t="str">
        <f>IF(J1511="","", VLOOKUP(A1511,tabWorldPop,12,FALSE))</f>
        <v/>
      </c>
      <c r="L1511" s="6" t="str">
        <f>IF(K1511="","",VLOOKUP(A1511,tabWorldPop,13,FALSE))</f>
        <v/>
      </c>
      <c r="M1511" s="6" t="str">
        <f>IF(K1511="","",VLOOKUP(A1511,tabWorldPop,14,FALSE))</f>
        <v/>
      </c>
      <c r="N1511" s="6" t="str">
        <f>IF(K1511="","",VLOOKUP(A1511,tabWorldPop,15,FALSE))</f>
        <v/>
      </c>
    </row>
    <row r="1512">
      <c r="A1512" s="3">
        <f>VLOOKUP(Life_expectancy.csv!A1528,Base!$A$2:$B$235,2,FALSE)</f>
        <v>141</v>
      </c>
      <c r="B1512" s="4">
        <v>2011.0</v>
      </c>
      <c r="C1512" s="4">
        <f>VLOOKUP(VLOOKUP(A1512,tabWorldPop,3,FALSE),Base!$D$2:$E$8,2,FALSE)</f>
        <v>2</v>
      </c>
      <c r="D1512" s="4" t="s">
        <v>314</v>
      </c>
      <c r="E1512" s="4" t="s">
        <v>3102</v>
      </c>
      <c r="F1512" s="4" t="s">
        <v>1853</v>
      </c>
      <c r="G1512" s="4" t="s">
        <v>3103</v>
      </c>
      <c r="H1512" s="4">
        <v>328115.0</v>
      </c>
      <c r="I1512" s="5">
        <v>45854.0</v>
      </c>
      <c r="J1512" s="6" t="str">
        <f>IF(OR(B1512=2000, B1512=2010, B1512=2015),VLOOKUP(A1512,tabWorldPop,IF(B1512=2000,8,IF(B1512=2010,7,6)),FALSE),"")</f>
        <v/>
      </c>
      <c r="K1512" s="6" t="str">
        <f>IF(J1512="","", VLOOKUP(A1512,tabWorldPop,12,FALSE))</f>
        <v/>
      </c>
      <c r="L1512" s="6" t="str">
        <f>IF(K1512="","",VLOOKUP(A1512,tabWorldPop,13,FALSE))</f>
        <v/>
      </c>
      <c r="M1512" s="6" t="str">
        <f>IF(K1512="","",VLOOKUP(A1512,tabWorldPop,14,FALSE))</f>
        <v/>
      </c>
      <c r="N1512" s="6" t="str">
        <f>IF(K1512="","",VLOOKUP(A1512,tabWorldPop,15,FALSE))</f>
        <v/>
      </c>
    </row>
    <row r="1513">
      <c r="A1513" s="3">
        <f>VLOOKUP(Life_expectancy.csv!A1529,Base!$A$2:$B$235,2,FALSE)</f>
        <v>141</v>
      </c>
      <c r="B1513" s="4">
        <v>2010.0</v>
      </c>
      <c r="C1513" s="4">
        <f>VLOOKUP(VLOOKUP(A1513,tabWorldPop,3,FALSE),Base!$D$2:$E$8,2,FALSE)</f>
        <v>2</v>
      </c>
      <c r="D1513" s="4" t="s">
        <v>314</v>
      </c>
      <c r="E1513" s="4" t="s">
        <v>3104</v>
      </c>
      <c r="F1513" s="5">
        <v>45907.0</v>
      </c>
      <c r="G1513" s="4" t="s">
        <v>3105</v>
      </c>
      <c r="H1513" s="4">
        <v>397282.0</v>
      </c>
      <c r="I1513" s="5">
        <v>45885.0</v>
      </c>
      <c r="J1513" s="6">
        <f>IF(OR(B1513=2000, B1513=2010, B1513=2015),VLOOKUP(A1513,tabWorldPop,IF(B1513=2000,8,IF(B1513=2010,7,6)),FALSE),"")</f>
        <v>3139019</v>
      </c>
      <c r="K1513" s="6">
        <f>IF(J1513="","", VLOOKUP(A1513,tabWorldPop,12,FALSE))</f>
        <v>65300</v>
      </c>
      <c r="L1513" s="6" t="str">
        <f>IF(K1513="","",VLOOKUP(A1513,tabWorldPop,13,FALSE))</f>
        <v>42.1142</v>
      </c>
      <c r="M1513" s="6" t="str">
        <f>IF(K1513="","",VLOOKUP(A1513,tabWorldPop,14,FALSE))</f>
        <v>0.9869</v>
      </c>
      <c r="N1513" s="6" t="str">
        <f>IF(K1513="","",VLOOKUP(A1513,tabWorldPop,15,FALSE))</f>
        <v>0.03</v>
      </c>
    </row>
    <row r="1514">
      <c r="A1514" s="3">
        <f>VLOOKUP(Life_expectancy.csv!A1530,Base!$A$2:$B$235,2,FALSE)</f>
        <v>141</v>
      </c>
      <c r="B1514" s="4">
        <v>2009.0</v>
      </c>
      <c r="C1514" s="4">
        <f>VLOOKUP(VLOOKUP(A1514,tabWorldPop,3,FALSE),Base!$D$2:$E$8,2,FALSE)</f>
        <v>2</v>
      </c>
      <c r="D1514" s="4" t="s">
        <v>314</v>
      </c>
      <c r="E1514" s="4" t="s">
        <v>3106</v>
      </c>
      <c r="F1514" s="4" t="s">
        <v>1239</v>
      </c>
      <c r="G1514" s="4" t="s">
        <v>3107</v>
      </c>
      <c r="H1514" s="4">
        <v>3162916.0</v>
      </c>
      <c r="I1514" s="5">
        <v>45824.0</v>
      </c>
      <c r="J1514" s="6" t="str">
        <f>IF(OR(B1514=2000, B1514=2010, B1514=2015),VLOOKUP(A1514,tabWorldPop,IF(B1514=2000,8,IF(B1514=2010,7,6)),FALSE),"")</f>
        <v/>
      </c>
      <c r="K1514" s="6" t="str">
        <f>IF(J1514="","", VLOOKUP(A1514,tabWorldPop,12,FALSE))</f>
        <v/>
      </c>
      <c r="L1514" s="6" t="str">
        <f>IF(K1514="","",VLOOKUP(A1514,tabWorldPop,13,FALSE))</f>
        <v/>
      </c>
      <c r="M1514" s="6" t="str">
        <f>IF(K1514="","",VLOOKUP(A1514,tabWorldPop,14,FALSE))</f>
        <v/>
      </c>
      <c r="N1514" s="6" t="str">
        <f>IF(K1514="","",VLOOKUP(A1514,tabWorldPop,15,FALSE))</f>
        <v/>
      </c>
    </row>
    <row r="1515">
      <c r="A1515" s="3">
        <f>VLOOKUP(Life_expectancy.csv!A1531,Base!$A$2:$B$235,2,FALSE)</f>
        <v>141</v>
      </c>
      <c r="B1515" s="4">
        <v>2008.0</v>
      </c>
      <c r="C1515" s="4">
        <f>VLOOKUP(VLOOKUP(A1515,tabWorldPop,3,FALSE),Base!$D$2:$E$8,2,FALSE)</f>
        <v>2</v>
      </c>
      <c r="D1515" s="4" t="s">
        <v>314</v>
      </c>
      <c r="E1515" s="4" t="s">
        <v>3108</v>
      </c>
      <c r="F1515" s="4" t="s">
        <v>912</v>
      </c>
      <c r="G1515" s="4" t="s">
        <v>3109</v>
      </c>
      <c r="H1515" s="4">
        <v>3198231.0</v>
      </c>
      <c r="I1515" s="5">
        <v>45793.0</v>
      </c>
      <c r="J1515" s="6" t="str">
        <f>IF(OR(B1515=2000, B1515=2010, B1515=2015),VLOOKUP(A1515,tabWorldPop,IF(B1515=2000,8,IF(B1515=2010,7,6)),FALSE),"")</f>
        <v/>
      </c>
      <c r="K1515" s="6" t="str">
        <f>IF(J1515="","", VLOOKUP(A1515,tabWorldPop,12,FALSE))</f>
        <v/>
      </c>
      <c r="L1515" s="6" t="str">
        <f>IF(K1515="","",VLOOKUP(A1515,tabWorldPop,13,FALSE))</f>
        <v/>
      </c>
      <c r="M1515" s="6" t="str">
        <f>IF(K1515="","",VLOOKUP(A1515,tabWorldPop,14,FALSE))</f>
        <v/>
      </c>
      <c r="N1515" s="6" t="str">
        <f>IF(K1515="","",VLOOKUP(A1515,tabWorldPop,15,FALSE))</f>
        <v/>
      </c>
    </row>
    <row r="1516">
      <c r="A1516" s="3">
        <f>VLOOKUP(Life_expectancy.csv!A1532,Base!$A$2:$B$235,2,FALSE)</f>
        <v>141</v>
      </c>
      <c r="B1516" s="4">
        <v>2007.0</v>
      </c>
      <c r="C1516" s="4">
        <f>VLOOKUP(VLOOKUP(A1516,tabWorldPop,3,FALSE),Base!$D$2:$E$8,2,FALSE)</f>
        <v>2</v>
      </c>
      <c r="D1516" s="4" t="s">
        <v>314</v>
      </c>
      <c r="E1516" s="4" t="s">
        <v>3110</v>
      </c>
      <c r="F1516" s="4" t="s">
        <v>1625</v>
      </c>
      <c r="G1516" s="4" t="s">
        <v>3111</v>
      </c>
      <c r="H1516" s="4">
        <v>3231294.0</v>
      </c>
      <c r="I1516" s="5">
        <v>45763.0</v>
      </c>
      <c r="J1516" s="6" t="str">
        <f>IF(OR(B1516=2000, B1516=2010, B1516=2015),VLOOKUP(A1516,tabWorldPop,IF(B1516=2000,8,IF(B1516=2010,7,6)),FALSE),"")</f>
        <v/>
      </c>
      <c r="K1516" s="6" t="str">
        <f>IF(J1516="","", VLOOKUP(A1516,tabWorldPop,12,FALSE))</f>
        <v/>
      </c>
      <c r="L1516" s="6" t="str">
        <f>IF(K1516="","",VLOOKUP(A1516,tabWorldPop,13,FALSE))</f>
        <v/>
      </c>
      <c r="M1516" s="6" t="str">
        <f>IF(K1516="","",VLOOKUP(A1516,tabWorldPop,14,FALSE))</f>
        <v/>
      </c>
      <c r="N1516" s="6" t="str">
        <f>IF(K1516="","",VLOOKUP(A1516,tabWorldPop,15,FALSE))</f>
        <v/>
      </c>
    </row>
    <row r="1517">
      <c r="A1517" s="3">
        <f>VLOOKUP(Life_expectancy.csv!A1533,Base!$A$2:$B$235,2,FALSE)</f>
        <v>141</v>
      </c>
      <c r="B1517" s="4">
        <v>2006.0</v>
      </c>
      <c r="C1517" s="4">
        <f>VLOOKUP(VLOOKUP(A1517,tabWorldPop,3,FALSE),Base!$D$2:$E$8,2,FALSE)</f>
        <v>2</v>
      </c>
      <c r="D1517" s="4" t="s">
        <v>314</v>
      </c>
      <c r="E1517" s="4" t="s">
        <v>3112</v>
      </c>
      <c r="F1517" s="5">
        <v>45694.0</v>
      </c>
      <c r="G1517" s="4" t="s">
        <v>3113</v>
      </c>
      <c r="H1517" s="4">
        <v>326999.0</v>
      </c>
      <c r="I1517" s="5">
        <v>45763.0</v>
      </c>
      <c r="J1517" s="6" t="str">
        <f>IF(OR(B1517=2000, B1517=2010, B1517=2015),VLOOKUP(A1517,tabWorldPop,IF(B1517=2000,8,IF(B1517=2010,7,6)),FALSE),"")</f>
        <v/>
      </c>
      <c r="K1517" s="6" t="str">
        <f>IF(J1517="","", VLOOKUP(A1517,tabWorldPop,12,FALSE))</f>
        <v/>
      </c>
      <c r="L1517" s="6" t="str">
        <f>IF(K1517="","",VLOOKUP(A1517,tabWorldPop,13,FALSE))</f>
        <v/>
      </c>
      <c r="M1517" s="6" t="str">
        <f>IF(K1517="","",VLOOKUP(A1517,tabWorldPop,14,FALSE))</f>
        <v/>
      </c>
      <c r="N1517" s="6" t="str">
        <f>IF(K1517="","",VLOOKUP(A1517,tabWorldPop,15,FALSE))</f>
        <v/>
      </c>
    </row>
    <row r="1518">
      <c r="A1518" s="3">
        <f>VLOOKUP(Life_expectancy.csv!A1534,Base!$A$2:$B$235,2,FALSE)</f>
        <v>141</v>
      </c>
      <c r="B1518" s="4">
        <v>2005.0</v>
      </c>
      <c r="C1518" s="4">
        <f>VLOOKUP(VLOOKUP(A1518,tabWorldPop,3,FALSE),Base!$D$2:$E$8,2,FALSE)</f>
        <v>2</v>
      </c>
      <c r="D1518" s="4" t="s">
        <v>314</v>
      </c>
      <c r="E1518" s="4" t="s">
        <v>3114</v>
      </c>
      <c r="F1518" s="4" t="s">
        <v>1817</v>
      </c>
      <c r="G1518" s="4" t="s">
        <v>3115</v>
      </c>
      <c r="H1518" s="4">
        <v>3322528.0</v>
      </c>
      <c r="I1518" s="5">
        <v>45704.0</v>
      </c>
      <c r="J1518" s="6" t="str">
        <f>IF(OR(B1518=2000, B1518=2010, B1518=2015),VLOOKUP(A1518,tabWorldPop,IF(B1518=2000,8,IF(B1518=2010,7,6)),FALSE),"")</f>
        <v/>
      </c>
      <c r="K1518" s="6" t="str">
        <f>IF(J1518="","", VLOOKUP(A1518,tabWorldPop,12,FALSE))</f>
        <v/>
      </c>
      <c r="L1518" s="6" t="str">
        <f>IF(K1518="","",VLOOKUP(A1518,tabWorldPop,13,FALSE))</f>
        <v/>
      </c>
      <c r="M1518" s="6" t="str">
        <f>IF(K1518="","",VLOOKUP(A1518,tabWorldPop,14,FALSE))</f>
        <v/>
      </c>
      <c r="N1518" s="6" t="str">
        <f>IF(K1518="","",VLOOKUP(A1518,tabWorldPop,15,FALSE))</f>
        <v/>
      </c>
    </row>
    <row r="1519">
      <c r="A1519" s="3">
        <f>VLOOKUP(Life_expectancy.csv!A1535,Base!$A$2:$B$235,2,FALSE)</f>
        <v>141</v>
      </c>
      <c r="B1519" s="4">
        <v>2004.0</v>
      </c>
      <c r="C1519" s="4">
        <f>VLOOKUP(VLOOKUP(A1519,tabWorldPop,3,FALSE),Base!$D$2:$E$8,2,FALSE)</f>
        <v>2</v>
      </c>
      <c r="D1519" s="4" t="s">
        <v>314</v>
      </c>
      <c r="E1519" s="4" t="s">
        <v>3116</v>
      </c>
      <c r="F1519" s="4" t="s">
        <v>769</v>
      </c>
      <c r="G1519" s="4" t="s">
        <v>3117</v>
      </c>
      <c r="H1519" s="4">
        <v>337775.0</v>
      </c>
      <c r="I1519" s="5">
        <v>45732.0</v>
      </c>
      <c r="J1519" s="6" t="str">
        <f>IF(OR(B1519=2000, B1519=2010, B1519=2015),VLOOKUP(A1519,tabWorldPop,IF(B1519=2000,8,IF(B1519=2010,7,6)),FALSE),"")</f>
        <v/>
      </c>
      <c r="K1519" s="6" t="str">
        <f>IF(J1519="","", VLOOKUP(A1519,tabWorldPop,12,FALSE))</f>
        <v/>
      </c>
      <c r="L1519" s="6" t="str">
        <f>IF(K1519="","",VLOOKUP(A1519,tabWorldPop,13,FALSE))</f>
        <v/>
      </c>
      <c r="M1519" s="6" t="str">
        <f>IF(K1519="","",VLOOKUP(A1519,tabWorldPop,14,FALSE))</f>
        <v/>
      </c>
      <c r="N1519" s="6" t="str">
        <f>IF(K1519="","",VLOOKUP(A1519,tabWorldPop,15,FALSE))</f>
        <v/>
      </c>
    </row>
    <row r="1520">
      <c r="A1520" s="3">
        <f>VLOOKUP(Life_expectancy.csv!A1536,Base!$A$2:$B$235,2,FALSE)</f>
        <v>141</v>
      </c>
      <c r="B1520" s="4">
        <v>2003.0</v>
      </c>
      <c r="C1520" s="4">
        <f>VLOOKUP(VLOOKUP(A1520,tabWorldPop,3,FALSE),Base!$D$2:$E$8,2,FALSE)</f>
        <v>2</v>
      </c>
      <c r="D1520" s="4" t="s">
        <v>314</v>
      </c>
      <c r="E1520" s="4" t="s">
        <v>3118</v>
      </c>
      <c r="F1520" s="4" t="s">
        <v>1697</v>
      </c>
      <c r="G1520" s="4" t="s">
        <v>3119</v>
      </c>
      <c r="H1520" s="4">
        <v>3415213.0</v>
      </c>
      <c r="I1520" s="5">
        <v>45884.0</v>
      </c>
      <c r="J1520" s="6" t="str">
        <f>IF(OR(B1520=2000, B1520=2010, B1520=2015),VLOOKUP(A1520,tabWorldPop,IF(B1520=2000,8,IF(B1520=2010,7,6)),FALSE),"")</f>
        <v/>
      </c>
      <c r="K1520" s="6" t="str">
        <f>IF(J1520="","", VLOOKUP(A1520,tabWorldPop,12,FALSE))</f>
        <v/>
      </c>
      <c r="L1520" s="6" t="str">
        <f>IF(K1520="","",VLOOKUP(A1520,tabWorldPop,13,FALSE))</f>
        <v/>
      </c>
      <c r="M1520" s="6" t="str">
        <f>IF(K1520="","",VLOOKUP(A1520,tabWorldPop,14,FALSE))</f>
        <v/>
      </c>
      <c r="N1520" s="6" t="str">
        <f>IF(K1520="","",VLOOKUP(A1520,tabWorldPop,15,FALSE))</f>
        <v/>
      </c>
    </row>
    <row r="1521">
      <c r="A1521" s="3">
        <f>VLOOKUP(Life_expectancy.csv!A1537,Base!$A$2:$B$235,2,FALSE)</f>
        <v>141</v>
      </c>
      <c r="B1521" s="4">
        <v>2002.0</v>
      </c>
      <c r="C1521" s="4">
        <f>VLOOKUP(VLOOKUP(A1521,tabWorldPop,3,FALSE),Base!$D$2:$E$8,2,FALSE)</f>
        <v>2</v>
      </c>
      <c r="D1521" s="4" t="s">
        <v>314</v>
      </c>
      <c r="E1521" s="4" t="s">
        <v>3120</v>
      </c>
      <c r="F1521" s="5">
        <v>45753.0</v>
      </c>
      <c r="G1521" s="4" t="s">
        <v>3121</v>
      </c>
      <c r="H1521" s="4">
        <v>344367.0</v>
      </c>
      <c r="I1521" s="5">
        <v>45731.0</v>
      </c>
      <c r="J1521" s="6" t="str">
        <f>IF(OR(B1521=2000, B1521=2010, B1521=2015),VLOOKUP(A1521,tabWorldPop,IF(B1521=2000,8,IF(B1521=2010,7,6)),FALSE),"")</f>
        <v/>
      </c>
      <c r="K1521" s="6" t="str">
        <f>IF(J1521="","", VLOOKUP(A1521,tabWorldPop,12,FALSE))</f>
        <v/>
      </c>
      <c r="L1521" s="6" t="str">
        <f>IF(K1521="","",VLOOKUP(A1521,tabWorldPop,13,FALSE))</f>
        <v/>
      </c>
      <c r="M1521" s="6" t="str">
        <f>IF(K1521="","",VLOOKUP(A1521,tabWorldPop,14,FALSE))</f>
        <v/>
      </c>
      <c r="N1521" s="6" t="str">
        <f>IF(K1521="","",VLOOKUP(A1521,tabWorldPop,15,FALSE))</f>
        <v/>
      </c>
    </row>
    <row r="1522">
      <c r="A1522" s="3">
        <f>VLOOKUP(Life_expectancy.csv!A1538,Base!$A$2:$B$235,2,FALSE)</f>
        <v>141</v>
      </c>
      <c r="B1522" s="4">
        <v>2001.0</v>
      </c>
      <c r="C1522" s="4">
        <f>VLOOKUP(VLOOKUP(A1522,tabWorldPop,3,FALSE),Base!$D$2:$E$8,2,FALSE)</f>
        <v>2</v>
      </c>
      <c r="D1522" s="4" t="s">
        <v>314</v>
      </c>
      <c r="E1522" s="4" t="s">
        <v>3122</v>
      </c>
      <c r="F1522" s="4" t="s">
        <v>99</v>
      </c>
      <c r="G1522" s="4" t="s">
        <v>3123</v>
      </c>
      <c r="H1522" s="4">
        <v>347818.0</v>
      </c>
      <c r="I1522" s="5">
        <v>45852.0</v>
      </c>
      <c r="J1522" s="6" t="str">
        <f>IF(OR(B1522=2000, B1522=2010, B1522=2015),VLOOKUP(A1522,tabWorldPop,IF(B1522=2000,8,IF(B1522=2010,7,6)),FALSE),"")</f>
        <v/>
      </c>
      <c r="K1522" s="6" t="str">
        <f>IF(J1522="","", VLOOKUP(A1522,tabWorldPop,12,FALSE))</f>
        <v/>
      </c>
      <c r="L1522" s="6" t="str">
        <f>IF(K1522="","",VLOOKUP(A1522,tabWorldPop,13,FALSE))</f>
        <v/>
      </c>
      <c r="M1522" s="6" t="str">
        <f>IF(K1522="","",VLOOKUP(A1522,tabWorldPop,14,FALSE))</f>
        <v/>
      </c>
      <c r="N1522" s="6" t="str">
        <f>IF(K1522="","",VLOOKUP(A1522,tabWorldPop,15,FALSE))</f>
        <v/>
      </c>
    </row>
    <row r="1523">
      <c r="A1523" s="3">
        <f>VLOOKUP(Life_expectancy.csv!A1539,Base!$A$2:$B$235,2,FALSE)</f>
        <v>141</v>
      </c>
      <c r="B1523" s="4">
        <v>2000.0</v>
      </c>
      <c r="C1523" s="4">
        <f>VLOOKUP(VLOOKUP(A1523,tabWorldPop,3,FALSE),Base!$D$2:$E$8,2,FALSE)</f>
        <v>2</v>
      </c>
      <c r="D1523" s="4" t="s">
        <v>314</v>
      </c>
      <c r="E1523" s="4" t="s">
        <v>3124</v>
      </c>
      <c r="F1523" s="4" t="s">
        <v>1697</v>
      </c>
      <c r="G1523" s="4" t="s">
        <v>3125</v>
      </c>
      <c r="H1523" s="4">
        <v>3499536.0</v>
      </c>
      <c r="I1523" s="4">
        <v>14.0</v>
      </c>
      <c r="J1523" s="6">
        <f>IF(OR(B1523=2000, B1523=2010, B1523=2015),VLOOKUP(A1523,tabWorldPop,IF(B1523=2000,8,IF(B1523=2010,7,6)),FALSE),"")</f>
        <v>3599637</v>
      </c>
      <c r="K1523" s="6">
        <f>IF(J1523="","", VLOOKUP(A1523,tabWorldPop,12,FALSE))</f>
        <v>65300</v>
      </c>
      <c r="L1523" s="6" t="str">
        <f>IF(K1523="","",VLOOKUP(A1523,tabWorldPop,13,FALSE))</f>
        <v>42.1142</v>
      </c>
      <c r="M1523" s="6" t="str">
        <f>IF(K1523="","",VLOOKUP(A1523,tabWorldPop,14,FALSE))</f>
        <v>0.9869</v>
      </c>
      <c r="N1523" s="6" t="str">
        <f>IF(K1523="","",VLOOKUP(A1523,tabWorldPop,15,FALSE))</f>
        <v>0.03</v>
      </c>
    </row>
    <row r="1524">
      <c r="A1524" s="3">
        <f>VLOOKUP(Life_expectancy.csv!A1540,Base!$A$2:$B$235,2,FALSE)</f>
        <v>168</v>
      </c>
      <c r="B1524" s="4">
        <v>2015.0</v>
      </c>
      <c r="C1524" s="4">
        <f>VLOOKUP(VLOOKUP(A1524,tabWorldPop,3,FALSE),Base!$D$2:$E$8,2,FALSE)</f>
        <v>2</v>
      </c>
      <c r="D1524" s="4" t="s">
        <v>314</v>
      </c>
      <c r="E1524" s="4">
        <v>0.0</v>
      </c>
      <c r="F1524" s="10"/>
      <c r="G1524" s="4" t="s">
        <v>3126</v>
      </c>
      <c r="H1524" s="4">
        <v>56964.0</v>
      </c>
      <c r="I1524" s="5">
        <v>45913.0</v>
      </c>
      <c r="J1524" s="6">
        <f>IF(OR(B1524=2000, B1524=2010, B1524=2015),VLOOKUP(A1524,tabWorldPop,IF(B1524=2000,8,IF(B1524=2010,7,6)),FALSE),"")</f>
        <v>569408</v>
      </c>
      <c r="K1524" s="6">
        <f>IF(J1524="","", VLOOKUP(A1524,tabWorldPop,12,FALSE))</f>
        <v>2586</v>
      </c>
      <c r="L1524" s="6" t="str">
        <f>IF(K1524="","",VLOOKUP(A1524,tabWorldPop,13,FALSE))</f>
        <v>250.425</v>
      </c>
      <c r="M1524" s="7">
        <f>IF(K1524="","",VLOOKUP(A1524,tabWorldPop,14,FALSE))</f>
        <v>-646842</v>
      </c>
      <c r="N1524" s="6" t="str">
        <f>IF(K1524="","",VLOOKUP(A1524,tabWorldPop,15,FALSE))</f>
        <v>0.01</v>
      </c>
    </row>
    <row r="1525">
      <c r="A1525" s="3">
        <f>VLOOKUP(Life_expectancy.csv!A1541,Base!$A$2:$B$235,2,FALSE)</f>
        <v>168</v>
      </c>
      <c r="B1525" s="4">
        <v>2014.0</v>
      </c>
      <c r="C1525" s="4">
        <f>VLOOKUP(VLOOKUP(A1525,tabWorldPop,3,FALSE),Base!$D$2:$E$8,2,FALSE)</f>
        <v>2</v>
      </c>
      <c r="D1525" s="4" t="s">
        <v>314</v>
      </c>
      <c r="E1525" s="4" t="s">
        <v>3127</v>
      </c>
      <c r="F1525" s="4" t="s">
        <v>883</v>
      </c>
      <c r="G1525" s="4" t="s">
        <v>3128</v>
      </c>
      <c r="H1525" s="4">
        <v>556319.0</v>
      </c>
      <c r="I1525" s="5">
        <v>45913.0</v>
      </c>
      <c r="J1525" s="6" t="str">
        <f>IF(OR(B1525=2000, B1525=2010, B1525=2015),VLOOKUP(A1525,tabWorldPop,IF(B1525=2000,8,IF(B1525=2010,7,6)),FALSE),"")</f>
        <v/>
      </c>
      <c r="K1525" s="6" t="str">
        <f>IF(J1525="","", VLOOKUP(A1525,tabWorldPop,12,FALSE))</f>
        <v/>
      </c>
      <c r="L1525" s="6" t="str">
        <f>IF(K1525="","",VLOOKUP(A1525,tabWorldPop,13,FALSE))</f>
        <v/>
      </c>
      <c r="M1525" s="6" t="str">
        <f>IF(K1525="","",VLOOKUP(A1525,tabWorldPop,14,FALSE))</f>
        <v/>
      </c>
      <c r="N1525" s="6" t="str">
        <f>IF(K1525="","",VLOOKUP(A1525,tabWorldPop,15,FALSE))</f>
        <v/>
      </c>
    </row>
    <row r="1526">
      <c r="A1526" s="3">
        <f>VLOOKUP(Life_expectancy.csv!A1542,Base!$A$2:$B$235,2,FALSE)</f>
        <v>168</v>
      </c>
      <c r="B1526" s="4">
        <v>2013.0</v>
      </c>
      <c r="C1526" s="4">
        <f>VLOOKUP(VLOOKUP(A1526,tabWorldPop,3,FALSE),Base!$D$2:$E$8,2,FALSE)</f>
        <v>2</v>
      </c>
      <c r="D1526" s="4" t="s">
        <v>314</v>
      </c>
      <c r="E1526" s="4" t="s">
        <v>3129</v>
      </c>
      <c r="F1526" s="5">
        <v>45664.0</v>
      </c>
      <c r="G1526" s="4" t="s">
        <v>3130</v>
      </c>
      <c r="H1526" s="4">
        <v>54336.0</v>
      </c>
      <c r="I1526" s="5">
        <v>45913.0</v>
      </c>
      <c r="J1526" s="6" t="str">
        <f>IF(OR(B1526=2000, B1526=2010, B1526=2015),VLOOKUP(A1526,tabWorldPop,IF(B1526=2000,8,IF(B1526=2010,7,6)),FALSE),"")</f>
        <v/>
      </c>
      <c r="K1526" s="6" t="str">
        <f>IF(J1526="","", VLOOKUP(A1526,tabWorldPop,12,FALSE))</f>
        <v/>
      </c>
      <c r="L1526" s="6" t="str">
        <f>IF(K1526="","",VLOOKUP(A1526,tabWorldPop,13,FALSE))</f>
        <v/>
      </c>
      <c r="M1526" s="6" t="str">
        <f>IF(K1526="","",VLOOKUP(A1526,tabWorldPop,14,FALSE))</f>
        <v/>
      </c>
      <c r="N1526" s="6" t="str">
        <f>IF(K1526="","",VLOOKUP(A1526,tabWorldPop,15,FALSE))</f>
        <v/>
      </c>
    </row>
    <row r="1527">
      <c r="A1527" s="3">
        <f>VLOOKUP(Life_expectancy.csv!A1543,Base!$A$2:$B$235,2,FALSE)</f>
        <v>168</v>
      </c>
      <c r="B1527" s="4">
        <v>2012.0</v>
      </c>
      <c r="C1527" s="4">
        <f>VLOOKUP(VLOOKUP(A1527,tabWorldPop,3,FALSE),Base!$D$2:$E$8,2,FALSE)</f>
        <v>2</v>
      </c>
      <c r="D1527" s="4" t="s">
        <v>314</v>
      </c>
      <c r="E1527" s="4" t="s">
        <v>3131</v>
      </c>
      <c r="F1527" s="4" t="s">
        <v>3132</v>
      </c>
      <c r="G1527" s="4" t="s">
        <v>3133</v>
      </c>
      <c r="H1527" s="4">
        <v>53946.0</v>
      </c>
      <c r="I1527" s="5">
        <v>45913.0</v>
      </c>
      <c r="J1527" s="6" t="str">
        <f>IF(OR(B1527=2000, B1527=2010, B1527=2015),VLOOKUP(A1527,tabWorldPop,IF(B1527=2000,8,IF(B1527=2010,7,6)),FALSE),"")</f>
        <v/>
      </c>
      <c r="K1527" s="6" t="str">
        <f>IF(J1527="","", VLOOKUP(A1527,tabWorldPop,12,FALSE))</f>
        <v/>
      </c>
      <c r="L1527" s="6" t="str">
        <f>IF(K1527="","",VLOOKUP(A1527,tabWorldPop,13,FALSE))</f>
        <v/>
      </c>
      <c r="M1527" s="6" t="str">
        <f>IF(K1527="","",VLOOKUP(A1527,tabWorldPop,14,FALSE))</f>
        <v/>
      </c>
      <c r="N1527" s="6" t="str">
        <f>IF(K1527="","",VLOOKUP(A1527,tabWorldPop,15,FALSE))</f>
        <v/>
      </c>
    </row>
    <row r="1528">
      <c r="A1528" s="3">
        <f>VLOOKUP(Life_expectancy.csv!A1544,Base!$A$2:$B$235,2,FALSE)</f>
        <v>168</v>
      </c>
      <c r="B1528" s="4">
        <v>2011.0</v>
      </c>
      <c r="C1528" s="4">
        <f>VLOOKUP(VLOOKUP(A1528,tabWorldPop,3,FALSE),Base!$D$2:$E$8,2,FALSE)</f>
        <v>2</v>
      </c>
      <c r="D1528" s="4" t="s">
        <v>314</v>
      </c>
      <c r="E1528" s="4" t="s">
        <v>3134</v>
      </c>
      <c r="F1528" s="4" t="s">
        <v>1264</v>
      </c>
      <c r="G1528" s="4" t="s">
        <v>3135</v>
      </c>
      <c r="H1528" s="4">
        <v>518347.0</v>
      </c>
      <c r="I1528" s="5">
        <v>45913.0</v>
      </c>
      <c r="J1528" s="6" t="str">
        <f>IF(OR(B1528=2000, B1528=2010, B1528=2015),VLOOKUP(A1528,tabWorldPop,IF(B1528=2000,8,IF(B1528=2010,7,6)),FALSE),"")</f>
        <v/>
      </c>
      <c r="K1528" s="6" t="str">
        <f>IF(J1528="","", VLOOKUP(A1528,tabWorldPop,12,FALSE))</f>
        <v/>
      </c>
      <c r="L1528" s="6" t="str">
        <f>IF(K1528="","",VLOOKUP(A1528,tabWorldPop,13,FALSE))</f>
        <v/>
      </c>
      <c r="M1528" s="6" t="str">
        <f>IF(K1528="","",VLOOKUP(A1528,tabWorldPop,14,FALSE))</f>
        <v/>
      </c>
      <c r="N1528" s="6" t="str">
        <f>IF(K1528="","",VLOOKUP(A1528,tabWorldPop,15,FALSE))</f>
        <v/>
      </c>
    </row>
    <row r="1529">
      <c r="A1529" s="3">
        <f>VLOOKUP(Life_expectancy.csv!A1545,Base!$A$2:$B$235,2,FALSE)</f>
        <v>168</v>
      </c>
      <c r="B1529" s="4">
        <v>2010.0</v>
      </c>
      <c r="C1529" s="4">
        <f>VLOOKUP(VLOOKUP(A1529,tabWorldPop,3,FALSE),Base!$D$2:$E$8,2,FALSE)</f>
        <v>2</v>
      </c>
      <c r="D1529" s="4" t="s">
        <v>314</v>
      </c>
      <c r="E1529" s="4" t="s">
        <v>3136</v>
      </c>
      <c r="F1529" s="4" t="s">
        <v>3137</v>
      </c>
      <c r="G1529" s="4" t="s">
        <v>3138</v>
      </c>
      <c r="H1529" s="4">
        <v>56953.0</v>
      </c>
      <c r="I1529" s="5">
        <v>45851.0</v>
      </c>
      <c r="J1529" s="6">
        <f>IF(OR(B1529=2000, B1529=2010, B1529=2015),VLOOKUP(A1529,tabWorldPop,IF(B1529=2000,8,IF(B1529=2010,7,6)),FALSE),"")</f>
        <v>507070</v>
      </c>
      <c r="K1529" s="6">
        <f>IF(J1529="","", VLOOKUP(A1529,tabWorldPop,12,FALSE))</f>
        <v>2586</v>
      </c>
      <c r="L1529" s="6" t="str">
        <f>IF(K1529="","",VLOOKUP(A1529,tabWorldPop,13,FALSE))</f>
        <v>250.425</v>
      </c>
      <c r="M1529" s="7">
        <f>IF(K1529="","",VLOOKUP(A1529,tabWorldPop,14,FALSE))</f>
        <v>-646842</v>
      </c>
      <c r="N1529" s="6" t="str">
        <f>IF(K1529="","",VLOOKUP(A1529,tabWorldPop,15,FALSE))</f>
        <v>0.01</v>
      </c>
    </row>
    <row r="1530">
      <c r="A1530" s="3">
        <f>VLOOKUP(Life_expectancy.csv!A1546,Base!$A$2:$B$235,2,FALSE)</f>
        <v>168</v>
      </c>
      <c r="B1530" s="4">
        <v>2009.0</v>
      </c>
      <c r="C1530" s="4">
        <f>VLOOKUP(VLOOKUP(A1530,tabWorldPop,3,FALSE),Base!$D$2:$E$8,2,FALSE)</f>
        <v>2</v>
      </c>
      <c r="D1530" s="4" t="s">
        <v>314</v>
      </c>
      <c r="E1530" s="4" t="s">
        <v>3139</v>
      </c>
      <c r="F1530" s="5">
        <v>45969.0</v>
      </c>
      <c r="G1530" s="4" t="s">
        <v>3140</v>
      </c>
      <c r="H1530" s="4">
        <v>497783.0</v>
      </c>
      <c r="I1530" s="5">
        <v>45790.0</v>
      </c>
      <c r="J1530" s="6" t="str">
        <f>IF(OR(B1530=2000, B1530=2010, B1530=2015),VLOOKUP(A1530,tabWorldPop,IF(B1530=2000,8,IF(B1530=2010,7,6)),FALSE),"")</f>
        <v/>
      </c>
      <c r="K1530" s="6" t="str">
        <f>IF(J1530="","", VLOOKUP(A1530,tabWorldPop,12,FALSE))</f>
        <v/>
      </c>
      <c r="L1530" s="6" t="str">
        <f>IF(K1530="","",VLOOKUP(A1530,tabWorldPop,13,FALSE))</f>
        <v/>
      </c>
      <c r="M1530" s="6" t="str">
        <f>IF(K1530="","",VLOOKUP(A1530,tabWorldPop,14,FALSE))</f>
        <v/>
      </c>
      <c r="N1530" s="6" t="str">
        <f>IF(K1530="","",VLOOKUP(A1530,tabWorldPop,15,FALSE))</f>
        <v/>
      </c>
    </row>
    <row r="1531">
      <c r="A1531" s="3">
        <f>VLOOKUP(Life_expectancy.csv!A1547,Base!$A$2:$B$235,2,FALSE)</f>
        <v>168</v>
      </c>
      <c r="B1531" s="4">
        <v>2008.0</v>
      </c>
      <c r="C1531" s="4">
        <f>VLOOKUP(VLOOKUP(A1531,tabWorldPop,3,FALSE),Base!$D$2:$E$8,2,FALSE)</f>
        <v>2</v>
      </c>
      <c r="D1531" s="4" t="s">
        <v>314</v>
      </c>
      <c r="E1531" s="4" t="s">
        <v>3141</v>
      </c>
      <c r="F1531" s="4" t="s">
        <v>1264</v>
      </c>
      <c r="G1531" s="4" t="s">
        <v>3142</v>
      </c>
      <c r="H1531" s="4">
        <v>48865.0</v>
      </c>
      <c r="I1531" s="5">
        <v>45790.0</v>
      </c>
      <c r="J1531" s="6" t="str">
        <f>IF(OR(B1531=2000, B1531=2010, B1531=2015),VLOOKUP(A1531,tabWorldPop,IF(B1531=2000,8,IF(B1531=2010,7,6)),FALSE),"")</f>
        <v/>
      </c>
      <c r="K1531" s="6" t="str">
        <f>IF(J1531="","", VLOOKUP(A1531,tabWorldPop,12,FALSE))</f>
        <v/>
      </c>
      <c r="L1531" s="6" t="str">
        <f>IF(K1531="","",VLOOKUP(A1531,tabWorldPop,13,FALSE))</f>
        <v/>
      </c>
      <c r="M1531" s="6" t="str">
        <f>IF(K1531="","",VLOOKUP(A1531,tabWorldPop,14,FALSE))</f>
        <v/>
      </c>
      <c r="N1531" s="6" t="str">
        <f>IF(K1531="","",VLOOKUP(A1531,tabWorldPop,15,FALSE))</f>
        <v/>
      </c>
    </row>
    <row r="1532">
      <c r="A1532" s="3">
        <f>VLOOKUP(Life_expectancy.csv!A1548,Base!$A$2:$B$235,2,FALSE)</f>
        <v>168</v>
      </c>
      <c r="B1532" s="4">
        <v>2007.0</v>
      </c>
      <c r="C1532" s="4">
        <f>VLOOKUP(VLOOKUP(A1532,tabWorldPop,3,FALSE),Base!$D$2:$E$8,2,FALSE)</f>
        <v>2</v>
      </c>
      <c r="D1532" s="4" t="s">
        <v>314</v>
      </c>
      <c r="E1532" s="4" t="s">
        <v>3143</v>
      </c>
      <c r="F1532" s="5">
        <v>45875.0</v>
      </c>
      <c r="G1532" s="4" t="s">
        <v>3144</v>
      </c>
      <c r="H1532" s="4">
        <v>479993.0</v>
      </c>
      <c r="I1532" s="5">
        <v>45790.0</v>
      </c>
      <c r="J1532" s="6" t="str">
        <f>IF(OR(B1532=2000, B1532=2010, B1532=2015),VLOOKUP(A1532,tabWorldPop,IF(B1532=2000,8,IF(B1532=2010,7,6)),FALSE),"")</f>
        <v/>
      </c>
      <c r="K1532" s="6" t="str">
        <f>IF(J1532="","", VLOOKUP(A1532,tabWorldPop,12,FALSE))</f>
        <v/>
      </c>
      <c r="L1532" s="6" t="str">
        <f>IF(K1532="","",VLOOKUP(A1532,tabWorldPop,13,FALSE))</f>
        <v/>
      </c>
      <c r="M1532" s="6" t="str">
        <f>IF(K1532="","",VLOOKUP(A1532,tabWorldPop,14,FALSE))</f>
        <v/>
      </c>
      <c r="N1532" s="6" t="str">
        <f>IF(K1532="","",VLOOKUP(A1532,tabWorldPop,15,FALSE))</f>
        <v/>
      </c>
    </row>
    <row r="1533">
      <c r="A1533" s="3">
        <f>VLOOKUP(Life_expectancy.csv!A1549,Base!$A$2:$B$235,2,FALSE)</f>
        <v>168</v>
      </c>
      <c r="B1533" s="4">
        <v>2006.0</v>
      </c>
      <c r="C1533" s="4">
        <f>VLOOKUP(VLOOKUP(A1533,tabWorldPop,3,FALSE),Base!$D$2:$E$8,2,FALSE)</f>
        <v>2</v>
      </c>
      <c r="D1533" s="4" t="s">
        <v>314</v>
      </c>
      <c r="E1533" s="4" t="s">
        <v>3145</v>
      </c>
      <c r="F1533" s="4" t="s">
        <v>755</v>
      </c>
      <c r="G1533" s="4" t="s">
        <v>3146</v>
      </c>
      <c r="H1533" s="4">
        <v>472637.0</v>
      </c>
      <c r="I1533" s="5">
        <v>45790.0</v>
      </c>
      <c r="J1533" s="6" t="str">
        <f>IF(OR(B1533=2000, B1533=2010, B1533=2015),VLOOKUP(A1533,tabWorldPop,IF(B1533=2000,8,IF(B1533=2010,7,6)),FALSE),"")</f>
        <v/>
      </c>
      <c r="K1533" s="6" t="str">
        <f>IF(J1533="","", VLOOKUP(A1533,tabWorldPop,12,FALSE))</f>
        <v/>
      </c>
      <c r="L1533" s="6" t="str">
        <f>IF(K1533="","",VLOOKUP(A1533,tabWorldPop,13,FALSE))</f>
        <v/>
      </c>
      <c r="M1533" s="6" t="str">
        <f>IF(K1533="","",VLOOKUP(A1533,tabWorldPop,14,FALSE))</f>
        <v/>
      </c>
      <c r="N1533" s="6" t="str">
        <f>IF(K1533="","",VLOOKUP(A1533,tabWorldPop,15,FALSE))</f>
        <v/>
      </c>
    </row>
    <row r="1534">
      <c r="A1534" s="3">
        <f>VLOOKUP(Life_expectancy.csv!A1550,Base!$A$2:$B$235,2,FALSE)</f>
        <v>168</v>
      </c>
      <c r="B1534" s="4">
        <v>2005.0</v>
      </c>
      <c r="C1534" s="4">
        <f>VLOOKUP(VLOOKUP(A1534,tabWorldPop,3,FALSE),Base!$D$2:$E$8,2,FALSE)</f>
        <v>2</v>
      </c>
      <c r="D1534" s="4" t="s">
        <v>314</v>
      </c>
      <c r="E1534" s="4" t="s">
        <v>3147</v>
      </c>
      <c r="F1534" s="4" t="s">
        <v>3148</v>
      </c>
      <c r="G1534" s="4" t="s">
        <v>3149</v>
      </c>
      <c r="H1534" s="4">
        <v>465158.0</v>
      </c>
      <c r="I1534" s="5">
        <v>45790.0</v>
      </c>
      <c r="J1534" s="6" t="str">
        <f>IF(OR(B1534=2000, B1534=2010, B1534=2015),VLOOKUP(A1534,tabWorldPop,IF(B1534=2000,8,IF(B1534=2010,7,6)),FALSE),"")</f>
        <v/>
      </c>
      <c r="K1534" s="6" t="str">
        <f>IF(J1534="","", VLOOKUP(A1534,tabWorldPop,12,FALSE))</f>
        <v/>
      </c>
      <c r="L1534" s="6" t="str">
        <f>IF(K1534="","",VLOOKUP(A1534,tabWorldPop,13,FALSE))</f>
        <v/>
      </c>
      <c r="M1534" s="6" t="str">
        <f>IF(K1534="","",VLOOKUP(A1534,tabWorldPop,14,FALSE))</f>
        <v/>
      </c>
      <c r="N1534" s="6" t="str">
        <f>IF(K1534="","",VLOOKUP(A1534,tabWorldPop,15,FALSE))</f>
        <v/>
      </c>
    </row>
    <row r="1535">
      <c r="A1535" s="3">
        <f>VLOOKUP(Life_expectancy.csv!A1551,Base!$A$2:$B$235,2,FALSE)</f>
        <v>168</v>
      </c>
      <c r="B1535" s="4">
        <v>2004.0</v>
      </c>
      <c r="C1535" s="4">
        <f>VLOOKUP(VLOOKUP(A1535,tabWorldPop,3,FALSE),Base!$D$2:$E$8,2,FALSE)</f>
        <v>2</v>
      </c>
      <c r="D1535" s="4" t="s">
        <v>314</v>
      </c>
      <c r="E1535" s="4" t="s">
        <v>3150</v>
      </c>
      <c r="F1535" s="5">
        <v>45696.0</v>
      </c>
      <c r="G1535" s="4" t="s">
        <v>3151</v>
      </c>
      <c r="H1535" s="4">
        <v>45895.0</v>
      </c>
      <c r="I1535" s="5">
        <v>45790.0</v>
      </c>
      <c r="J1535" s="6" t="str">
        <f>IF(OR(B1535=2000, B1535=2010, B1535=2015),VLOOKUP(A1535,tabWorldPop,IF(B1535=2000,8,IF(B1535=2010,7,6)),FALSE),"")</f>
        <v/>
      </c>
      <c r="K1535" s="6" t="str">
        <f>IF(J1535="","", VLOOKUP(A1535,tabWorldPop,12,FALSE))</f>
        <v/>
      </c>
      <c r="L1535" s="6" t="str">
        <f>IF(K1535="","",VLOOKUP(A1535,tabWorldPop,13,FALSE))</f>
        <v/>
      </c>
      <c r="M1535" s="6" t="str">
        <f>IF(K1535="","",VLOOKUP(A1535,tabWorldPop,14,FALSE))</f>
        <v/>
      </c>
      <c r="N1535" s="6" t="str">
        <f>IF(K1535="","",VLOOKUP(A1535,tabWorldPop,15,FALSE))</f>
        <v/>
      </c>
    </row>
    <row r="1536">
      <c r="A1536" s="3">
        <f>VLOOKUP(Life_expectancy.csv!A1552,Base!$A$2:$B$235,2,FALSE)</f>
        <v>168</v>
      </c>
      <c r="B1536" s="4">
        <v>2003.0</v>
      </c>
      <c r="C1536" s="4">
        <f>VLOOKUP(VLOOKUP(A1536,tabWorldPop,3,FALSE),Base!$D$2:$E$8,2,FALSE)</f>
        <v>2</v>
      </c>
      <c r="D1536" s="4" t="s">
        <v>314</v>
      </c>
      <c r="E1536" s="4" t="s">
        <v>3152</v>
      </c>
      <c r="F1536" s="4" t="s">
        <v>1490</v>
      </c>
      <c r="G1536" s="4" t="s">
        <v>3153</v>
      </c>
      <c r="H1536" s="4">
        <v>45163.0</v>
      </c>
      <c r="I1536" s="5">
        <v>45821.0</v>
      </c>
      <c r="J1536" s="6" t="str">
        <f>IF(OR(B1536=2000, B1536=2010, B1536=2015),VLOOKUP(A1536,tabWorldPop,IF(B1536=2000,8,IF(B1536=2010,7,6)),FALSE),"")</f>
        <v/>
      </c>
      <c r="K1536" s="6" t="str">
        <f>IF(J1536="","", VLOOKUP(A1536,tabWorldPop,12,FALSE))</f>
        <v/>
      </c>
      <c r="L1536" s="6" t="str">
        <f>IF(K1536="","",VLOOKUP(A1536,tabWorldPop,13,FALSE))</f>
        <v/>
      </c>
      <c r="M1536" s="6" t="str">
        <f>IF(K1536="","",VLOOKUP(A1536,tabWorldPop,14,FALSE))</f>
        <v/>
      </c>
      <c r="N1536" s="6" t="str">
        <f>IF(K1536="","",VLOOKUP(A1536,tabWorldPop,15,FALSE))</f>
        <v/>
      </c>
    </row>
    <row r="1537">
      <c r="A1537" s="3">
        <f>VLOOKUP(Life_expectancy.csv!A1553,Base!$A$2:$B$235,2,FALSE)</f>
        <v>168</v>
      </c>
      <c r="B1537" s="4">
        <v>2002.0</v>
      </c>
      <c r="C1537" s="4">
        <f>VLOOKUP(VLOOKUP(A1537,tabWorldPop,3,FALSE),Base!$D$2:$E$8,2,FALSE)</f>
        <v>2</v>
      </c>
      <c r="D1537" s="4" t="s">
        <v>314</v>
      </c>
      <c r="E1537" s="4" t="s">
        <v>3154</v>
      </c>
      <c r="F1537" s="4" t="s">
        <v>865</v>
      </c>
      <c r="G1537" s="4" t="s">
        <v>3155</v>
      </c>
      <c r="H1537" s="4">
        <v>446175.0</v>
      </c>
      <c r="I1537" s="5">
        <v>45790.0</v>
      </c>
      <c r="J1537" s="6" t="str">
        <f>IF(OR(B1537=2000, B1537=2010, B1537=2015),VLOOKUP(A1537,tabWorldPop,IF(B1537=2000,8,IF(B1537=2010,7,6)),FALSE),"")</f>
        <v/>
      </c>
      <c r="K1537" s="6" t="str">
        <f>IF(J1537="","", VLOOKUP(A1537,tabWorldPop,12,FALSE))</f>
        <v/>
      </c>
      <c r="L1537" s="6" t="str">
        <f>IF(K1537="","",VLOOKUP(A1537,tabWorldPop,13,FALSE))</f>
        <v/>
      </c>
      <c r="M1537" s="6" t="str">
        <f>IF(K1537="","",VLOOKUP(A1537,tabWorldPop,14,FALSE))</f>
        <v/>
      </c>
      <c r="N1537" s="6" t="str">
        <f>IF(K1537="","",VLOOKUP(A1537,tabWorldPop,15,FALSE))</f>
        <v/>
      </c>
    </row>
    <row r="1538">
      <c r="A1538" s="3">
        <f>VLOOKUP(Life_expectancy.csv!A1554,Base!$A$2:$B$235,2,FALSE)</f>
        <v>168</v>
      </c>
      <c r="B1538" s="4">
        <v>2001.0</v>
      </c>
      <c r="C1538" s="4">
        <f>VLOOKUP(VLOOKUP(A1538,tabWorldPop,3,FALSE),Base!$D$2:$E$8,2,FALSE)</f>
        <v>2</v>
      </c>
      <c r="D1538" s="4" t="s">
        <v>314</v>
      </c>
      <c r="E1538" s="4" t="s">
        <v>3156</v>
      </c>
      <c r="F1538" s="5">
        <v>45754.0</v>
      </c>
      <c r="G1538" s="4" t="s">
        <v>3157</v>
      </c>
      <c r="H1538" s="4">
        <v>441525.0</v>
      </c>
      <c r="I1538" s="5">
        <v>45760.0</v>
      </c>
      <c r="J1538" s="6" t="str">
        <f>IF(OR(B1538=2000, B1538=2010, B1538=2015),VLOOKUP(A1538,tabWorldPop,IF(B1538=2000,8,IF(B1538=2010,7,6)),FALSE),"")</f>
        <v/>
      </c>
      <c r="K1538" s="6" t="str">
        <f>IF(J1538="","", VLOOKUP(A1538,tabWorldPop,12,FALSE))</f>
        <v/>
      </c>
      <c r="L1538" s="6" t="str">
        <f>IF(K1538="","",VLOOKUP(A1538,tabWorldPop,13,FALSE))</f>
        <v/>
      </c>
      <c r="M1538" s="6" t="str">
        <f>IF(K1538="","",VLOOKUP(A1538,tabWorldPop,14,FALSE))</f>
        <v/>
      </c>
      <c r="N1538" s="6" t="str">
        <f>IF(K1538="","",VLOOKUP(A1538,tabWorldPop,15,FALSE))</f>
        <v/>
      </c>
    </row>
    <row r="1539">
      <c r="A1539" s="3">
        <f>VLOOKUP(Life_expectancy.csv!A1555,Base!$A$2:$B$235,2,FALSE)</f>
        <v>168</v>
      </c>
      <c r="B1539" s="4">
        <v>2000.0</v>
      </c>
      <c r="C1539" s="4">
        <f>VLOOKUP(VLOOKUP(A1539,tabWorldPop,3,FALSE),Base!$D$2:$E$8,2,FALSE)</f>
        <v>2</v>
      </c>
      <c r="D1539" s="4" t="s">
        <v>314</v>
      </c>
      <c r="E1539" s="4" t="s">
        <v>3158</v>
      </c>
      <c r="F1539" s="4" t="s">
        <v>3159</v>
      </c>
      <c r="G1539" s="4" t="s">
        <v>3160</v>
      </c>
      <c r="H1539" s="4">
        <v>4363.0</v>
      </c>
      <c r="I1539" s="5">
        <v>45790.0</v>
      </c>
      <c r="J1539" s="6">
        <f>IF(OR(B1539=2000, B1539=2010, B1539=2015),VLOOKUP(A1539,tabWorldPop,IF(B1539=2000,8,IF(B1539=2010,7,6)),FALSE),"")</f>
        <v>435628</v>
      </c>
      <c r="K1539" s="6">
        <f>IF(J1539="","", VLOOKUP(A1539,tabWorldPop,12,FALSE))</f>
        <v>2586</v>
      </c>
      <c r="L1539" s="6" t="str">
        <f>IF(K1539="","",VLOOKUP(A1539,tabWorldPop,13,FALSE))</f>
        <v>250.425</v>
      </c>
      <c r="M1539" s="7">
        <f>IF(K1539="","",VLOOKUP(A1539,tabWorldPop,14,FALSE))</f>
        <v>-646842</v>
      </c>
      <c r="N1539" s="6" t="str">
        <f>IF(K1539="","",VLOOKUP(A1539,tabWorldPop,15,FALSE))</f>
        <v>0.01</v>
      </c>
    </row>
    <row r="1540">
      <c r="A1540" s="3">
        <f>VLOOKUP(Life_expectancy.csv!A1556,Base!$A$2:$B$235,2,FALSE)</f>
        <v>50</v>
      </c>
      <c r="B1540" s="4">
        <v>2015.0</v>
      </c>
      <c r="C1540" s="4">
        <f>VLOOKUP(VLOOKUP(A1540,tabWorldPop,3,FALSE),Base!$D$2:$E$8,2,FALSE)</f>
        <v>3</v>
      </c>
      <c r="D1540" s="4" t="s">
        <v>13</v>
      </c>
      <c r="E1540" s="4">
        <v>0.0</v>
      </c>
      <c r="F1540" s="10"/>
      <c r="G1540" s="4" t="s">
        <v>3161</v>
      </c>
      <c r="H1540" s="4">
        <v>2423488.0</v>
      </c>
      <c r="I1540" s="5">
        <v>45726.0</v>
      </c>
      <c r="J1540" s="6">
        <f>IF(OR(B1540=2000, B1540=2010, B1540=2015),VLOOKUP(A1540,tabWorldPop,IF(B1540=2000,8,IF(B1540=2010,7,6)),FALSE),"")</f>
        <v>24850912</v>
      </c>
      <c r="K1540" s="6">
        <f>IF(J1540="","", VLOOKUP(A1540,tabWorldPop,12,FALSE))</f>
        <v>587041</v>
      </c>
      <c r="L1540" s="6" t="str">
        <f>IF(K1540="","",VLOOKUP(A1540,tabWorldPop,13,FALSE))</f>
        <v>50.4423</v>
      </c>
      <c r="M1540" s="7">
        <f>IF(K1540="","",VLOOKUP(A1540,tabWorldPop,14,FALSE))</f>
        <v>-605935</v>
      </c>
      <c r="N1540" s="6" t="str">
        <f>IF(K1540="","",VLOOKUP(A1540,tabWorldPop,15,FALSE))</f>
        <v>0.37</v>
      </c>
    </row>
    <row r="1541">
      <c r="A1541" s="3">
        <f>VLOOKUP(Life_expectancy.csv!A1557,Base!$A$2:$B$235,2,FALSE)</f>
        <v>50</v>
      </c>
      <c r="B1541" s="4">
        <v>2014.0</v>
      </c>
      <c r="C1541" s="4">
        <f>VLOOKUP(VLOOKUP(A1541,tabWorldPop,3,FALSE),Base!$D$2:$E$8,2,FALSE)</f>
        <v>3</v>
      </c>
      <c r="D1541" s="4" t="s">
        <v>13</v>
      </c>
      <c r="E1541" s="4" t="s">
        <v>3162</v>
      </c>
      <c r="F1541" s="5">
        <v>45750.0</v>
      </c>
      <c r="G1541" s="4" t="s">
        <v>3163</v>
      </c>
      <c r="H1541" s="4">
        <v>2358981.0</v>
      </c>
      <c r="I1541" s="5">
        <v>45726.0</v>
      </c>
      <c r="J1541" s="6" t="str">
        <f>IF(OR(B1541=2000, B1541=2010, B1541=2015),VLOOKUP(A1541,tabWorldPop,IF(B1541=2000,8,IF(B1541=2010,7,6)),FALSE),"")</f>
        <v/>
      </c>
      <c r="K1541" s="6" t="str">
        <f>IF(J1541="","", VLOOKUP(A1541,tabWorldPop,12,FALSE))</f>
        <v/>
      </c>
      <c r="L1541" s="6" t="str">
        <f>IF(K1541="","",VLOOKUP(A1541,tabWorldPop,13,FALSE))</f>
        <v/>
      </c>
      <c r="M1541" s="6" t="str">
        <f>IF(K1541="","",VLOOKUP(A1541,tabWorldPop,14,FALSE))</f>
        <v/>
      </c>
      <c r="N1541" s="6" t="str">
        <f>IF(K1541="","",VLOOKUP(A1541,tabWorldPop,15,FALSE))</f>
        <v/>
      </c>
    </row>
    <row r="1542">
      <c r="A1542" s="3">
        <f>VLOOKUP(Life_expectancy.csv!A1558,Base!$A$2:$B$235,2,FALSE)</f>
        <v>50</v>
      </c>
      <c r="B1542" s="4">
        <v>2013.0</v>
      </c>
      <c r="C1542" s="4">
        <f>VLOOKUP(VLOOKUP(A1542,tabWorldPop,3,FALSE),Base!$D$2:$E$8,2,FALSE)</f>
        <v>3</v>
      </c>
      <c r="D1542" s="4" t="s">
        <v>13</v>
      </c>
      <c r="E1542" s="4" t="s">
        <v>3164</v>
      </c>
      <c r="F1542" s="4" t="s">
        <v>3165</v>
      </c>
      <c r="G1542" s="4" t="s">
        <v>3166</v>
      </c>
      <c r="H1542" s="4">
        <v>2.2961146E7</v>
      </c>
      <c r="I1542" s="5">
        <v>45726.0</v>
      </c>
      <c r="J1542" s="6" t="str">
        <f>IF(OR(B1542=2000, B1542=2010, B1542=2015),VLOOKUP(A1542,tabWorldPop,IF(B1542=2000,8,IF(B1542=2010,7,6)),FALSE),"")</f>
        <v/>
      </c>
      <c r="K1542" s="6" t="str">
        <f>IF(J1542="","", VLOOKUP(A1542,tabWorldPop,12,FALSE))</f>
        <v/>
      </c>
      <c r="L1542" s="6" t="str">
        <f>IF(K1542="","",VLOOKUP(A1542,tabWorldPop,13,FALSE))</f>
        <v/>
      </c>
      <c r="M1542" s="6" t="str">
        <f>IF(K1542="","",VLOOKUP(A1542,tabWorldPop,14,FALSE))</f>
        <v/>
      </c>
      <c r="N1542" s="6" t="str">
        <f>IF(K1542="","",VLOOKUP(A1542,tabWorldPop,15,FALSE))</f>
        <v/>
      </c>
    </row>
    <row r="1543">
      <c r="A1543" s="3">
        <f>VLOOKUP(Life_expectancy.csv!A1559,Base!$A$2:$B$235,2,FALSE)</f>
        <v>50</v>
      </c>
      <c r="B1543" s="4">
        <v>2012.0</v>
      </c>
      <c r="C1543" s="4">
        <f>VLOOKUP(VLOOKUP(A1543,tabWorldPop,3,FALSE),Base!$D$2:$E$8,2,FALSE)</f>
        <v>3</v>
      </c>
      <c r="D1543" s="4" t="s">
        <v>13</v>
      </c>
      <c r="E1543" s="4" t="s">
        <v>3167</v>
      </c>
      <c r="F1543" s="4" t="s">
        <v>2277</v>
      </c>
      <c r="G1543" s="4" t="s">
        <v>3168</v>
      </c>
      <c r="H1543" s="4">
        <v>2.2346573E7</v>
      </c>
      <c r="I1543" s="5">
        <v>45698.0</v>
      </c>
      <c r="J1543" s="6" t="str">
        <f>IF(OR(B1543=2000, B1543=2010, B1543=2015),VLOOKUP(A1543,tabWorldPop,IF(B1543=2000,8,IF(B1543=2010,7,6)),FALSE),"")</f>
        <v/>
      </c>
      <c r="K1543" s="6" t="str">
        <f>IF(J1543="","", VLOOKUP(A1543,tabWorldPop,12,FALSE))</f>
        <v/>
      </c>
      <c r="L1543" s="6" t="str">
        <f>IF(K1543="","",VLOOKUP(A1543,tabWorldPop,13,FALSE))</f>
        <v/>
      </c>
      <c r="M1543" s="6" t="str">
        <f>IF(K1543="","",VLOOKUP(A1543,tabWorldPop,14,FALSE))</f>
        <v/>
      </c>
      <c r="N1543" s="6" t="str">
        <f>IF(K1543="","",VLOOKUP(A1543,tabWorldPop,15,FALSE))</f>
        <v/>
      </c>
    </row>
    <row r="1544">
      <c r="A1544" s="3">
        <f>VLOOKUP(Life_expectancy.csv!A1560,Base!$A$2:$B$235,2,FALSE)</f>
        <v>50</v>
      </c>
      <c r="B1544" s="4">
        <v>2011.0</v>
      </c>
      <c r="C1544" s="4">
        <f>VLOOKUP(VLOOKUP(A1544,tabWorldPop,3,FALSE),Base!$D$2:$E$8,2,FALSE)</f>
        <v>3</v>
      </c>
      <c r="D1544" s="4" t="s">
        <v>13</v>
      </c>
      <c r="E1544" s="4" t="s">
        <v>3169</v>
      </c>
      <c r="F1544" s="4" t="s">
        <v>1026</v>
      </c>
      <c r="G1544" s="4" t="s">
        <v>3170</v>
      </c>
      <c r="H1544" s="4">
        <v>2.1743949E7</v>
      </c>
      <c r="I1544" s="5">
        <v>45698.0</v>
      </c>
      <c r="J1544" s="6" t="str">
        <f>IF(OR(B1544=2000, B1544=2010, B1544=2015),VLOOKUP(A1544,tabWorldPop,IF(B1544=2000,8,IF(B1544=2010,7,6)),FALSE),"")</f>
        <v/>
      </c>
      <c r="K1544" s="6" t="str">
        <f>IF(J1544="","", VLOOKUP(A1544,tabWorldPop,12,FALSE))</f>
        <v/>
      </c>
      <c r="L1544" s="6" t="str">
        <f>IF(K1544="","",VLOOKUP(A1544,tabWorldPop,13,FALSE))</f>
        <v/>
      </c>
      <c r="M1544" s="6" t="str">
        <f>IF(K1544="","",VLOOKUP(A1544,tabWorldPop,14,FALSE))</f>
        <v/>
      </c>
      <c r="N1544" s="6" t="str">
        <f>IF(K1544="","",VLOOKUP(A1544,tabWorldPop,15,FALSE))</f>
        <v/>
      </c>
    </row>
    <row r="1545">
      <c r="A1545" s="3">
        <f>VLOOKUP(Life_expectancy.csv!A1561,Base!$A$2:$B$235,2,FALSE)</f>
        <v>50</v>
      </c>
      <c r="B1545" s="4">
        <v>2010.0</v>
      </c>
      <c r="C1545" s="4">
        <f>VLOOKUP(VLOOKUP(A1545,tabWorldPop,3,FALSE),Base!$D$2:$E$8,2,FALSE)</f>
        <v>3</v>
      </c>
      <c r="D1545" s="4" t="s">
        <v>13</v>
      </c>
      <c r="E1545" s="4" t="s">
        <v>3171</v>
      </c>
      <c r="F1545" s="4" t="s">
        <v>202</v>
      </c>
      <c r="G1545" s="4" t="s">
        <v>3172</v>
      </c>
      <c r="H1545" s="4">
        <v>2115164.0</v>
      </c>
      <c r="I1545" s="5">
        <v>45698.0</v>
      </c>
      <c r="J1545" s="6">
        <f>IF(OR(B1545=2000, B1545=2010, B1545=2015),VLOOKUP(A1545,tabWorldPop,IF(B1545=2000,8,IF(B1545=2010,7,6)),FALSE),"")</f>
        <v>21731053</v>
      </c>
      <c r="K1545" s="6">
        <f>IF(J1545="","", VLOOKUP(A1545,tabWorldPop,12,FALSE))</f>
        <v>587041</v>
      </c>
      <c r="L1545" s="6" t="str">
        <f>IF(K1545="","",VLOOKUP(A1545,tabWorldPop,13,FALSE))</f>
        <v>50.4423</v>
      </c>
      <c r="M1545" s="7">
        <f>IF(K1545="","",VLOOKUP(A1545,tabWorldPop,14,FALSE))</f>
        <v>-605935</v>
      </c>
      <c r="N1545" s="6" t="str">
        <f>IF(K1545="","",VLOOKUP(A1545,tabWorldPop,15,FALSE))</f>
        <v>0.37</v>
      </c>
    </row>
    <row r="1546">
      <c r="A1546" s="3">
        <f>VLOOKUP(Life_expectancy.csv!A1562,Base!$A$2:$B$235,2,FALSE)</f>
        <v>50</v>
      </c>
      <c r="B1546" s="4">
        <v>2009.0</v>
      </c>
      <c r="C1546" s="4">
        <f>VLOOKUP(VLOOKUP(A1546,tabWorldPop,3,FALSE),Base!$D$2:$E$8,2,FALSE)</f>
        <v>3</v>
      </c>
      <c r="D1546" s="4" t="s">
        <v>13</v>
      </c>
      <c r="E1546" s="4" t="s">
        <v>3173</v>
      </c>
      <c r="F1546" s="5">
        <v>45842.0</v>
      </c>
      <c r="G1546" s="4" t="s">
        <v>3174</v>
      </c>
      <c r="H1546" s="4">
        <v>2569121.0</v>
      </c>
      <c r="I1546" s="5">
        <v>45847.0</v>
      </c>
      <c r="J1546" s="6" t="str">
        <f>IF(OR(B1546=2000, B1546=2010, B1546=2015),VLOOKUP(A1546,tabWorldPop,IF(B1546=2000,8,IF(B1546=2010,7,6)),FALSE),"")</f>
        <v/>
      </c>
      <c r="K1546" s="6" t="str">
        <f>IF(J1546="","", VLOOKUP(A1546,tabWorldPop,12,FALSE))</f>
        <v/>
      </c>
      <c r="L1546" s="6" t="str">
        <f>IF(K1546="","",VLOOKUP(A1546,tabWorldPop,13,FALSE))</f>
        <v/>
      </c>
      <c r="M1546" s="6" t="str">
        <f>IF(K1546="","",VLOOKUP(A1546,tabWorldPop,14,FALSE))</f>
        <v/>
      </c>
      <c r="N1546" s="6" t="str">
        <f>IF(K1546="","",VLOOKUP(A1546,tabWorldPop,15,FALSE))</f>
        <v/>
      </c>
    </row>
    <row r="1547">
      <c r="A1547" s="3">
        <f>VLOOKUP(Life_expectancy.csv!A1563,Base!$A$2:$B$235,2,FALSE)</f>
        <v>50</v>
      </c>
      <c r="B1547" s="4">
        <v>2008.0</v>
      </c>
      <c r="C1547" s="4">
        <f>VLOOKUP(VLOOKUP(A1547,tabWorldPop,3,FALSE),Base!$D$2:$E$8,2,FALSE)</f>
        <v>3</v>
      </c>
      <c r="D1547" s="4" t="s">
        <v>13</v>
      </c>
      <c r="E1547" s="4" t="s">
        <v>3175</v>
      </c>
      <c r="F1547" s="5">
        <v>45781.0</v>
      </c>
      <c r="G1547" s="4" t="s">
        <v>3176</v>
      </c>
      <c r="H1547" s="4">
        <v>1.9996469E7</v>
      </c>
      <c r="I1547" s="5">
        <v>45756.0</v>
      </c>
      <c r="J1547" s="6" t="str">
        <f>IF(OR(B1547=2000, B1547=2010, B1547=2015),VLOOKUP(A1547,tabWorldPop,IF(B1547=2000,8,IF(B1547=2010,7,6)),FALSE),"")</f>
        <v/>
      </c>
      <c r="K1547" s="6" t="str">
        <f>IF(J1547="","", VLOOKUP(A1547,tabWorldPop,12,FALSE))</f>
        <v/>
      </c>
      <c r="L1547" s="6" t="str">
        <f>IF(K1547="","",VLOOKUP(A1547,tabWorldPop,13,FALSE))</f>
        <v/>
      </c>
      <c r="M1547" s="6" t="str">
        <f>IF(K1547="","",VLOOKUP(A1547,tabWorldPop,14,FALSE))</f>
        <v/>
      </c>
      <c r="N1547" s="6" t="str">
        <f>IF(K1547="","",VLOOKUP(A1547,tabWorldPop,15,FALSE))</f>
        <v/>
      </c>
    </row>
    <row r="1548">
      <c r="A1548" s="3">
        <f>VLOOKUP(Life_expectancy.csv!A1564,Base!$A$2:$B$235,2,FALSE)</f>
        <v>50</v>
      </c>
      <c r="B1548" s="4">
        <v>2007.0</v>
      </c>
      <c r="C1548" s="4">
        <f>VLOOKUP(VLOOKUP(A1548,tabWorldPop,3,FALSE),Base!$D$2:$E$8,2,FALSE)</f>
        <v>3</v>
      </c>
      <c r="D1548" s="4" t="s">
        <v>13</v>
      </c>
      <c r="E1548" s="4" t="s">
        <v>3177</v>
      </c>
      <c r="F1548" s="4" t="s">
        <v>444</v>
      </c>
      <c r="G1548" s="4" t="s">
        <v>3178</v>
      </c>
      <c r="H1548" s="4">
        <v>1.9433523E7</v>
      </c>
      <c r="I1548" s="5">
        <v>45666.0</v>
      </c>
      <c r="J1548" s="6" t="str">
        <f>IF(OR(B1548=2000, B1548=2010, B1548=2015),VLOOKUP(A1548,tabWorldPop,IF(B1548=2000,8,IF(B1548=2010,7,6)),FALSE),"")</f>
        <v/>
      </c>
      <c r="K1548" s="6" t="str">
        <f>IF(J1548="","", VLOOKUP(A1548,tabWorldPop,12,FALSE))</f>
        <v/>
      </c>
      <c r="L1548" s="6" t="str">
        <f>IF(K1548="","",VLOOKUP(A1548,tabWorldPop,13,FALSE))</f>
        <v/>
      </c>
      <c r="M1548" s="6" t="str">
        <f>IF(K1548="","",VLOOKUP(A1548,tabWorldPop,14,FALSE))</f>
        <v/>
      </c>
      <c r="N1548" s="6" t="str">
        <f>IF(K1548="","",VLOOKUP(A1548,tabWorldPop,15,FALSE))</f>
        <v/>
      </c>
    </row>
    <row r="1549">
      <c r="A1549" s="3">
        <f>VLOOKUP(Life_expectancy.csv!A1565,Base!$A$2:$B$235,2,FALSE)</f>
        <v>50</v>
      </c>
      <c r="B1549" s="4">
        <v>2006.0</v>
      </c>
      <c r="C1549" s="4">
        <f>VLOOKUP(VLOOKUP(A1549,tabWorldPop,3,FALSE),Base!$D$2:$E$8,2,FALSE)</f>
        <v>3</v>
      </c>
      <c r="D1549" s="4" t="s">
        <v>13</v>
      </c>
      <c r="E1549" s="4" t="s">
        <v>3179</v>
      </c>
      <c r="F1549" s="5">
        <v>45966.0</v>
      </c>
      <c r="G1549" s="4" t="s">
        <v>3180</v>
      </c>
      <c r="H1549" s="4">
        <v>1888268.0</v>
      </c>
      <c r="I1549" s="4">
        <v>9.0</v>
      </c>
      <c r="J1549" s="6" t="str">
        <f>IF(OR(B1549=2000, B1549=2010, B1549=2015),VLOOKUP(A1549,tabWorldPop,IF(B1549=2000,8,IF(B1549=2010,7,6)),FALSE),"")</f>
        <v/>
      </c>
      <c r="K1549" s="6" t="str">
        <f>IF(J1549="","", VLOOKUP(A1549,tabWorldPop,12,FALSE))</f>
        <v/>
      </c>
      <c r="L1549" s="6" t="str">
        <f>IF(K1549="","",VLOOKUP(A1549,tabWorldPop,13,FALSE))</f>
        <v/>
      </c>
      <c r="M1549" s="6" t="str">
        <f>IF(K1549="","",VLOOKUP(A1549,tabWorldPop,14,FALSE))</f>
        <v/>
      </c>
      <c r="N1549" s="6" t="str">
        <f>IF(K1549="","",VLOOKUP(A1549,tabWorldPop,15,FALSE))</f>
        <v/>
      </c>
    </row>
    <row r="1550">
      <c r="A1550" s="3">
        <f>VLOOKUP(Life_expectancy.csv!A1566,Base!$A$2:$B$235,2,FALSE)</f>
        <v>50</v>
      </c>
      <c r="B1550" s="4">
        <v>2005.0</v>
      </c>
      <c r="C1550" s="4">
        <f>VLOOKUP(VLOOKUP(A1550,tabWorldPop,3,FALSE),Base!$D$2:$E$8,2,FALSE)</f>
        <v>3</v>
      </c>
      <c r="D1550" s="4" t="s">
        <v>13</v>
      </c>
      <c r="E1550" s="4" t="s">
        <v>3181</v>
      </c>
      <c r="F1550" s="5">
        <v>45721.0</v>
      </c>
      <c r="G1550" s="4" t="s">
        <v>3182</v>
      </c>
      <c r="H1550" s="4">
        <v>1.8336724E7</v>
      </c>
      <c r="I1550" s="5">
        <v>45908.0</v>
      </c>
      <c r="J1550" s="6" t="str">
        <f>IF(OR(B1550=2000, B1550=2010, B1550=2015),VLOOKUP(A1550,tabWorldPop,IF(B1550=2000,8,IF(B1550=2010,7,6)),FALSE),"")</f>
        <v/>
      </c>
      <c r="K1550" s="6" t="str">
        <f>IF(J1550="","", VLOOKUP(A1550,tabWorldPop,12,FALSE))</f>
        <v/>
      </c>
      <c r="L1550" s="6" t="str">
        <f>IF(K1550="","",VLOOKUP(A1550,tabWorldPop,13,FALSE))</f>
        <v/>
      </c>
      <c r="M1550" s="6" t="str">
        <f>IF(K1550="","",VLOOKUP(A1550,tabWorldPop,14,FALSE))</f>
        <v/>
      </c>
      <c r="N1550" s="6" t="str">
        <f>IF(K1550="","",VLOOKUP(A1550,tabWorldPop,15,FALSE))</f>
        <v/>
      </c>
    </row>
    <row r="1551">
      <c r="A1551" s="3">
        <f>VLOOKUP(Life_expectancy.csv!A1567,Base!$A$2:$B$235,2,FALSE)</f>
        <v>50</v>
      </c>
      <c r="B1551" s="4">
        <v>2004.0</v>
      </c>
      <c r="C1551" s="4">
        <f>VLOOKUP(VLOOKUP(A1551,tabWorldPop,3,FALSE),Base!$D$2:$E$8,2,FALSE)</f>
        <v>3</v>
      </c>
      <c r="D1551" s="4" t="s">
        <v>13</v>
      </c>
      <c r="E1551" s="4" t="s">
        <v>3183</v>
      </c>
      <c r="F1551" s="4" t="s">
        <v>1284</v>
      </c>
      <c r="G1551" s="4" t="s">
        <v>3184</v>
      </c>
      <c r="H1551" s="4">
        <v>1782997.0</v>
      </c>
      <c r="I1551" s="5">
        <v>45846.0</v>
      </c>
      <c r="J1551" s="6" t="str">
        <f>IF(OR(B1551=2000, B1551=2010, B1551=2015),VLOOKUP(A1551,tabWorldPop,IF(B1551=2000,8,IF(B1551=2010,7,6)),FALSE),"")</f>
        <v/>
      </c>
      <c r="K1551" s="6" t="str">
        <f>IF(J1551="","", VLOOKUP(A1551,tabWorldPop,12,FALSE))</f>
        <v/>
      </c>
      <c r="L1551" s="6" t="str">
        <f>IF(K1551="","",VLOOKUP(A1551,tabWorldPop,13,FALSE))</f>
        <v/>
      </c>
      <c r="M1551" s="6" t="str">
        <f>IF(K1551="","",VLOOKUP(A1551,tabWorldPop,14,FALSE))</f>
        <v/>
      </c>
      <c r="N1551" s="6" t="str">
        <f>IF(K1551="","",VLOOKUP(A1551,tabWorldPop,15,FALSE))</f>
        <v/>
      </c>
    </row>
    <row r="1552">
      <c r="A1552" s="3">
        <f>VLOOKUP(Life_expectancy.csv!A1568,Base!$A$2:$B$235,2,FALSE)</f>
        <v>50</v>
      </c>
      <c r="B1552" s="4">
        <v>2003.0</v>
      </c>
      <c r="C1552" s="4">
        <f>VLOOKUP(VLOOKUP(A1552,tabWorldPop,3,FALSE),Base!$D$2:$E$8,2,FALSE)</f>
        <v>3</v>
      </c>
      <c r="D1552" s="4" t="s">
        <v>13</v>
      </c>
      <c r="E1552" s="4" t="s">
        <v>3185</v>
      </c>
      <c r="F1552" s="4" t="s">
        <v>1046</v>
      </c>
      <c r="G1552" s="4" t="s">
        <v>3186</v>
      </c>
      <c r="H1552" s="4">
        <v>1.7279141E7</v>
      </c>
      <c r="I1552" s="5">
        <v>45785.0</v>
      </c>
      <c r="J1552" s="6" t="str">
        <f>IF(OR(B1552=2000, B1552=2010, B1552=2015),VLOOKUP(A1552,tabWorldPop,IF(B1552=2000,8,IF(B1552=2010,7,6)),FALSE),"")</f>
        <v/>
      </c>
      <c r="K1552" s="6" t="str">
        <f>IF(J1552="","", VLOOKUP(A1552,tabWorldPop,12,FALSE))</f>
        <v/>
      </c>
      <c r="L1552" s="6" t="str">
        <f>IF(K1552="","",VLOOKUP(A1552,tabWorldPop,13,FALSE))</f>
        <v/>
      </c>
      <c r="M1552" s="6" t="str">
        <f>IF(K1552="","",VLOOKUP(A1552,tabWorldPop,14,FALSE))</f>
        <v/>
      </c>
      <c r="N1552" s="6" t="str">
        <f>IF(K1552="","",VLOOKUP(A1552,tabWorldPop,15,FALSE))</f>
        <v/>
      </c>
    </row>
    <row r="1553">
      <c r="A1553" s="3">
        <f>VLOOKUP(Life_expectancy.csv!A1569,Base!$A$2:$B$235,2,FALSE)</f>
        <v>50</v>
      </c>
      <c r="B1553" s="4">
        <v>2002.0</v>
      </c>
      <c r="C1553" s="4">
        <f>VLOOKUP(VLOOKUP(A1553,tabWorldPop,3,FALSE),Base!$D$2:$E$8,2,FALSE)</f>
        <v>3</v>
      </c>
      <c r="D1553" s="4" t="s">
        <v>13</v>
      </c>
      <c r="E1553" s="4" t="s">
        <v>3187</v>
      </c>
      <c r="F1553" s="4" t="s">
        <v>111</v>
      </c>
      <c r="G1553" s="4" t="s">
        <v>3188</v>
      </c>
      <c r="H1553" s="4">
        <v>1.6765117E7</v>
      </c>
      <c r="I1553" s="5">
        <v>45724.0</v>
      </c>
      <c r="J1553" s="6" t="str">
        <f>IF(OR(B1553=2000, B1553=2010, B1553=2015),VLOOKUP(A1553,tabWorldPop,IF(B1553=2000,8,IF(B1553=2010,7,6)),FALSE),"")</f>
        <v/>
      </c>
      <c r="K1553" s="6" t="str">
        <f>IF(J1553="","", VLOOKUP(A1553,tabWorldPop,12,FALSE))</f>
        <v/>
      </c>
      <c r="L1553" s="6" t="str">
        <f>IF(K1553="","",VLOOKUP(A1553,tabWorldPop,13,FALSE))</f>
        <v/>
      </c>
      <c r="M1553" s="6" t="str">
        <f>IF(K1553="","",VLOOKUP(A1553,tabWorldPop,14,FALSE))</f>
        <v/>
      </c>
      <c r="N1553" s="6" t="str">
        <f>IF(K1553="","",VLOOKUP(A1553,tabWorldPop,15,FALSE))</f>
        <v/>
      </c>
    </row>
    <row r="1554">
      <c r="A1554" s="3">
        <f>VLOOKUP(Life_expectancy.csv!A1570,Base!$A$2:$B$235,2,FALSE)</f>
        <v>50</v>
      </c>
      <c r="B1554" s="4">
        <v>2001.0</v>
      </c>
      <c r="C1554" s="4">
        <f>VLOOKUP(VLOOKUP(A1554,tabWorldPop,3,FALSE),Base!$D$2:$E$8,2,FALSE)</f>
        <v>3</v>
      </c>
      <c r="D1554" s="4" t="s">
        <v>13</v>
      </c>
      <c r="E1554" s="4" t="s">
        <v>3189</v>
      </c>
      <c r="F1554" s="4" t="s">
        <v>736</v>
      </c>
      <c r="G1554" s="4" t="s">
        <v>3190</v>
      </c>
      <c r="H1554" s="4">
        <v>1626932.0</v>
      </c>
      <c r="I1554" s="5">
        <v>45696.0</v>
      </c>
      <c r="J1554" s="6" t="str">
        <f>IF(OR(B1554=2000, B1554=2010, B1554=2015),VLOOKUP(A1554,tabWorldPop,IF(B1554=2000,8,IF(B1554=2010,7,6)),FALSE),"")</f>
        <v/>
      </c>
      <c r="K1554" s="6" t="str">
        <f>IF(J1554="","", VLOOKUP(A1554,tabWorldPop,12,FALSE))</f>
        <v/>
      </c>
      <c r="L1554" s="6" t="str">
        <f>IF(K1554="","",VLOOKUP(A1554,tabWorldPop,13,FALSE))</f>
        <v/>
      </c>
      <c r="M1554" s="6" t="str">
        <f>IF(K1554="","",VLOOKUP(A1554,tabWorldPop,14,FALSE))</f>
        <v/>
      </c>
      <c r="N1554" s="6" t="str">
        <f>IF(K1554="","",VLOOKUP(A1554,tabWorldPop,15,FALSE))</f>
        <v/>
      </c>
    </row>
    <row r="1555">
      <c r="A1555" s="3">
        <f>VLOOKUP(Life_expectancy.csv!A1571,Base!$A$2:$B$235,2,FALSE)</f>
        <v>50</v>
      </c>
      <c r="B1555" s="4">
        <v>2000.0</v>
      </c>
      <c r="C1555" s="4">
        <f>VLOOKUP(VLOOKUP(A1555,tabWorldPop,3,FALSE),Base!$D$2:$E$8,2,FALSE)</f>
        <v>3</v>
      </c>
      <c r="D1555" s="4" t="s">
        <v>13</v>
      </c>
      <c r="E1555" s="4" t="s">
        <v>3191</v>
      </c>
      <c r="F1555" s="5">
        <v>45874.0</v>
      </c>
      <c r="G1555" s="4" t="s">
        <v>3192</v>
      </c>
      <c r="H1555" s="4">
        <v>1576686.0</v>
      </c>
      <c r="I1555" s="4">
        <v>8.0</v>
      </c>
      <c r="J1555" s="6">
        <f>IF(OR(B1555=2000, B1555=2010, B1555=2015),VLOOKUP(A1555,tabWorldPop,IF(B1555=2000,8,IF(B1555=2010,7,6)),FALSE),"")</f>
        <v>16216431</v>
      </c>
      <c r="K1555" s="6">
        <f>IF(J1555="","", VLOOKUP(A1555,tabWorldPop,12,FALSE))</f>
        <v>587041</v>
      </c>
      <c r="L1555" s="6" t="str">
        <f>IF(K1555="","",VLOOKUP(A1555,tabWorldPop,13,FALSE))</f>
        <v>50.4423</v>
      </c>
      <c r="M1555" s="7">
        <f>IF(K1555="","",VLOOKUP(A1555,tabWorldPop,14,FALSE))</f>
        <v>-605935</v>
      </c>
      <c r="N1555" s="6" t="str">
        <f>IF(K1555="","",VLOOKUP(A1555,tabWorldPop,15,FALSE))</f>
        <v>0.37</v>
      </c>
    </row>
    <row r="1556">
      <c r="A1556" s="3">
        <f>VLOOKUP(Life_expectancy.csv!A1572,Base!$A$2:$B$235,2,FALSE)</f>
        <v>62</v>
      </c>
      <c r="B1556" s="4">
        <v>2015.0</v>
      </c>
      <c r="C1556" s="4">
        <f>VLOOKUP(VLOOKUP(A1556,tabWorldPop,3,FALSE),Base!$D$2:$E$8,2,FALSE)</f>
        <v>3</v>
      </c>
      <c r="D1556" s="4" t="s">
        <v>13</v>
      </c>
      <c r="E1556" s="4">
        <v>0.0</v>
      </c>
      <c r="F1556" s="10"/>
      <c r="G1556" s="4" t="s">
        <v>3193</v>
      </c>
      <c r="H1556" s="4">
        <v>1757367.0</v>
      </c>
      <c r="I1556" s="5">
        <v>45879.0</v>
      </c>
      <c r="J1556" s="6">
        <f>IF(OR(B1556=2000, B1556=2010, B1556=2015),VLOOKUP(A1556,tabWorldPop,IF(B1556=2000,8,IF(B1556=2010,7,6)),FALSE),"")</f>
        <v>16938942</v>
      </c>
      <c r="K1556" s="6">
        <f>IF(J1556="","", VLOOKUP(A1556,tabWorldPop,12,FALSE))</f>
        <v>118484</v>
      </c>
      <c r="L1556" s="6" t="str">
        <f>IF(K1556="","",VLOOKUP(A1556,tabWorldPop,13,FALSE))</f>
        <v>172.22</v>
      </c>
      <c r="M1556" s="7">
        <f>IF(K1556="","",VLOOKUP(A1556,tabWorldPop,14,FALSE))</f>
        <v>-599361</v>
      </c>
      <c r="N1556" s="6" t="str">
        <f>IF(K1556="","",VLOOKUP(A1556,tabWorldPop,15,FALSE))</f>
        <v>0.26</v>
      </c>
    </row>
    <row r="1557">
      <c r="A1557" s="3">
        <f>VLOOKUP(Life_expectancy.csv!A1573,Base!$A$2:$B$235,2,FALSE)</f>
        <v>62</v>
      </c>
      <c r="B1557" s="4">
        <v>2014.0</v>
      </c>
      <c r="C1557" s="4">
        <f>VLOOKUP(VLOOKUP(A1557,tabWorldPop,3,FALSE),Base!$D$2:$E$8,2,FALSE)</f>
        <v>3</v>
      </c>
      <c r="D1557" s="4" t="s">
        <v>13</v>
      </c>
      <c r="E1557" s="4" t="s">
        <v>3194</v>
      </c>
      <c r="F1557" s="4" t="s">
        <v>3195</v>
      </c>
      <c r="G1557" s="4" t="s">
        <v>3196</v>
      </c>
      <c r="H1557" s="4">
        <v>1768838.0</v>
      </c>
      <c r="I1557" s="5">
        <v>45848.0</v>
      </c>
      <c r="J1557" s="6" t="str">
        <f>IF(OR(B1557=2000, B1557=2010, B1557=2015),VLOOKUP(A1557,tabWorldPop,IF(B1557=2000,8,IF(B1557=2010,7,6)),FALSE),"")</f>
        <v/>
      </c>
      <c r="K1557" s="6" t="str">
        <f>IF(J1557="","", VLOOKUP(A1557,tabWorldPop,12,FALSE))</f>
        <v/>
      </c>
      <c r="L1557" s="6" t="str">
        <f>IF(K1557="","",VLOOKUP(A1557,tabWorldPop,13,FALSE))</f>
        <v/>
      </c>
      <c r="M1557" s="6" t="str">
        <f>IF(K1557="","",VLOOKUP(A1557,tabWorldPop,14,FALSE))</f>
        <v/>
      </c>
      <c r="N1557" s="6" t="str">
        <f>IF(K1557="","",VLOOKUP(A1557,tabWorldPop,15,FALSE))</f>
        <v/>
      </c>
    </row>
    <row r="1558">
      <c r="A1558" s="3">
        <f>VLOOKUP(Life_expectancy.csv!A1574,Base!$A$2:$B$235,2,FALSE)</f>
        <v>62</v>
      </c>
      <c r="B1558" s="4">
        <v>2013.0</v>
      </c>
      <c r="C1558" s="4">
        <f>VLOOKUP(VLOOKUP(A1558,tabWorldPop,3,FALSE),Base!$D$2:$E$8,2,FALSE)</f>
        <v>3</v>
      </c>
      <c r="D1558" s="4" t="s">
        <v>13</v>
      </c>
      <c r="E1558" s="4" t="s">
        <v>3197</v>
      </c>
      <c r="F1558" s="4" t="s">
        <v>3198</v>
      </c>
      <c r="G1558" s="4" t="s">
        <v>3199</v>
      </c>
      <c r="H1558" s="4">
        <v>1.6577147E7</v>
      </c>
      <c r="I1558" s="5">
        <v>45848.0</v>
      </c>
      <c r="J1558" s="6" t="str">
        <f>IF(OR(B1558=2000, B1558=2010, B1558=2015),VLOOKUP(A1558,tabWorldPop,IF(B1558=2000,8,IF(B1558=2010,7,6)),FALSE),"")</f>
        <v/>
      </c>
      <c r="K1558" s="6" t="str">
        <f>IF(J1558="","", VLOOKUP(A1558,tabWorldPop,12,FALSE))</f>
        <v/>
      </c>
      <c r="L1558" s="6" t="str">
        <f>IF(K1558="","",VLOOKUP(A1558,tabWorldPop,13,FALSE))</f>
        <v/>
      </c>
      <c r="M1558" s="6" t="str">
        <f>IF(K1558="","",VLOOKUP(A1558,tabWorldPop,14,FALSE))</f>
        <v/>
      </c>
      <c r="N1558" s="6" t="str">
        <f>IF(K1558="","",VLOOKUP(A1558,tabWorldPop,15,FALSE))</f>
        <v/>
      </c>
    </row>
    <row r="1559">
      <c r="A1559" s="3">
        <f>VLOOKUP(Life_expectancy.csv!A1575,Base!$A$2:$B$235,2,FALSE)</f>
        <v>62</v>
      </c>
      <c r="B1559" s="4">
        <v>2012.0</v>
      </c>
      <c r="C1559" s="4">
        <f>VLOOKUP(VLOOKUP(A1559,tabWorldPop,3,FALSE),Base!$D$2:$E$8,2,FALSE)</f>
        <v>3</v>
      </c>
      <c r="D1559" s="4" t="s">
        <v>13</v>
      </c>
      <c r="E1559" s="4" t="s">
        <v>3200</v>
      </c>
      <c r="F1559" s="5">
        <v>45820.0</v>
      </c>
      <c r="G1559" s="4" t="s">
        <v>3201</v>
      </c>
      <c r="H1559" s="4">
        <v>169735.0</v>
      </c>
      <c r="I1559" s="5">
        <v>45848.0</v>
      </c>
      <c r="J1559" s="6" t="str">
        <f>IF(OR(B1559=2000, B1559=2010, B1559=2015),VLOOKUP(A1559,tabWorldPop,IF(B1559=2000,8,IF(B1559=2010,7,6)),FALSE),"")</f>
        <v/>
      </c>
      <c r="K1559" s="6" t="str">
        <f>IF(J1559="","", VLOOKUP(A1559,tabWorldPop,12,FALSE))</f>
        <v/>
      </c>
      <c r="L1559" s="6" t="str">
        <f>IF(K1559="","",VLOOKUP(A1559,tabWorldPop,13,FALSE))</f>
        <v/>
      </c>
      <c r="M1559" s="6" t="str">
        <f>IF(K1559="","",VLOOKUP(A1559,tabWorldPop,14,FALSE))</f>
        <v/>
      </c>
      <c r="N1559" s="6" t="str">
        <f>IF(K1559="","",VLOOKUP(A1559,tabWorldPop,15,FALSE))</f>
        <v/>
      </c>
    </row>
    <row r="1560">
      <c r="A1560" s="3">
        <f>VLOOKUP(Life_expectancy.csv!A1576,Base!$A$2:$B$235,2,FALSE)</f>
        <v>62</v>
      </c>
      <c r="B1560" s="4">
        <v>2011.0</v>
      </c>
      <c r="C1560" s="4">
        <f>VLOOKUP(VLOOKUP(A1560,tabWorldPop,3,FALSE),Base!$D$2:$E$8,2,FALSE)</f>
        <v>3</v>
      </c>
      <c r="D1560" s="4" t="s">
        <v>13</v>
      </c>
      <c r="E1560" s="4" t="s">
        <v>3202</v>
      </c>
      <c r="F1560" s="4" t="s">
        <v>3203</v>
      </c>
      <c r="G1560" s="4" t="s">
        <v>3204</v>
      </c>
      <c r="H1560" s="4">
        <v>1.5627618E7</v>
      </c>
      <c r="I1560" s="5">
        <v>45818.0</v>
      </c>
      <c r="J1560" s="6" t="str">
        <f>IF(OR(B1560=2000, B1560=2010, B1560=2015),VLOOKUP(A1560,tabWorldPop,IF(B1560=2000,8,IF(B1560=2010,7,6)),FALSE),"")</f>
        <v/>
      </c>
      <c r="K1560" s="6" t="str">
        <f>IF(J1560="","", VLOOKUP(A1560,tabWorldPop,12,FALSE))</f>
        <v/>
      </c>
      <c r="L1560" s="6" t="str">
        <f>IF(K1560="","",VLOOKUP(A1560,tabWorldPop,13,FALSE))</f>
        <v/>
      </c>
      <c r="M1560" s="6" t="str">
        <f>IF(K1560="","",VLOOKUP(A1560,tabWorldPop,14,FALSE))</f>
        <v/>
      </c>
      <c r="N1560" s="6" t="str">
        <f>IF(K1560="","",VLOOKUP(A1560,tabWorldPop,15,FALSE))</f>
        <v/>
      </c>
    </row>
    <row r="1561">
      <c r="A1561" s="3">
        <f>VLOOKUP(Life_expectancy.csv!A1577,Base!$A$2:$B$235,2,FALSE)</f>
        <v>62</v>
      </c>
      <c r="B1561" s="4">
        <v>2010.0</v>
      </c>
      <c r="C1561" s="4">
        <f>VLOOKUP(VLOOKUP(A1561,tabWorldPop,3,FALSE),Base!$D$2:$E$8,2,FALSE)</f>
        <v>3</v>
      </c>
      <c r="D1561" s="4" t="s">
        <v>13</v>
      </c>
      <c r="E1561" s="4" t="s">
        <v>3205</v>
      </c>
      <c r="F1561" s="5">
        <v>45778.0</v>
      </c>
      <c r="G1561" s="4" t="s">
        <v>3206</v>
      </c>
      <c r="H1561" s="4">
        <v>1516795.0</v>
      </c>
      <c r="I1561" s="5">
        <v>45698.0</v>
      </c>
      <c r="J1561" s="6">
        <f>IF(OR(B1561=2000, B1561=2010, B1561=2015),VLOOKUP(A1561,tabWorldPop,IF(B1561=2000,8,IF(B1561=2010,7,6)),FALSE),"")</f>
        <v>14718422</v>
      </c>
      <c r="K1561" s="6">
        <f>IF(J1561="","", VLOOKUP(A1561,tabWorldPop,12,FALSE))</f>
        <v>118484</v>
      </c>
      <c r="L1561" s="6" t="str">
        <f>IF(K1561="","",VLOOKUP(A1561,tabWorldPop,13,FALSE))</f>
        <v>172.22</v>
      </c>
      <c r="M1561" s="7">
        <f>IF(K1561="","",VLOOKUP(A1561,tabWorldPop,14,FALSE))</f>
        <v>-599361</v>
      </c>
      <c r="N1561" s="6" t="str">
        <f>IF(K1561="","",VLOOKUP(A1561,tabWorldPop,15,FALSE))</f>
        <v>0.26</v>
      </c>
    </row>
    <row r="1562">
      <c r="A1562" s="3">
        <f>VLOOKUP(Life_expectancy.csv!A1578,Base!$A$2:$B$235,2,FALSE)</f>
        <v>62</v>
      </c>
      <c r="B1562" s="4">
        <v>2009.0</v>
      </c>
      <c r="C1562" s="4">
        <f>VLOOKUP(VLOOKUP(A1562,tabWorldPop,3,FALSE),Base!$D$2:$E$8,2,FALSE)</f>
        <v>3</v>
      </c>
      <c r="D1562" s="4" t="s">
        <v>13</v>
      </c>
      <c r="E1562" s="4" t="s">
        <v>3207</v>
      </c>
      <c r="F1562" s="4" t="s">
        <v>1572</v>
      </c>
      <c r="G1562" s="4" t="s">
        <v>3208</v>
      </c>
      <c r="H1562" s="4">
        <v>1471462.0</v>
      </c>
      <c r="I1562" s="5">
        <v>45909.0</v>
      </c>
      <c r="J1562" s="6" t="str">
        <f>IF(OR(B1562=2000, B1562=2010, B1562=2015),VLOOKUP(A1562,tabWorldPop,IF(B1562=2000,8,IF(B1562=2010,7,6)),FALSE),"")</f>
        <v/>
      </c>
      <c r="K1562" s="6" t="str">
        <f>IF(J1562="","", VLOOKUP(A1562,tabWorldPop,12,FALSE))</f>
        <v/>
      </c>
      <c r="L1562" s="6" t="str">
        <f>IF(K1562="","",VLOOKUP(A1562,tabWorldPop,13,FALSE))</f>
        <v/>
      </c>
      <c r="M1562" s="6" t="str">
        <f>IF(K1562="","",VLOOKUP(A1562,tabWorldPop,14,FALSE))</f>
        <v/>
      </c>
      <c r="N1562" s="6" t="str">
        <f>IF(K1562="","",VLOOKUP(A1562,tabWorldPop,15,FALSE))</f>
        <v/>
      </c>
    </row>
    <row r="1563">
      <c r="A1563" s="3">
        <f>VLOOKUP(Life_expectancy.csv!A1579,Base!$A$2:$B$235,2,FALSE)</f>
        <v>62</v>
      </c>
      <c r="B1563" s="4">
        <v>2008.0</v>
      </c>
      <c r="C1563" s="4">
        <f>VLOOKUP(VLOOKUP(A1563,tabWorldPop,3,FALSE),Base!$D$2:$E$8,2,FALSE)</f>
        <v>3</v>
      </c>
      <c r="D1563" s="4" t="s">
        <v>13</v>
      </c>
      <c r="E1563" s="4" t="s">
        <v>3209</v>
      </c>
      <c r="F1563" s="5">
        <v>45839.0</v>
      </c>
      <c r="G1563" s="4" t="s">
        <v>3210</v>
      </c>
      <c r="H1563" s="4">
        <v>1.4271234E7</v>
      </c>
      <c r="I1563" s="5">
        <v>45817.0</v>
      </c>
      <c r="J1563" s="6" t="str">
        <f>IF(OR(B1563=2000, B1563=2010, B1563=2015),VLOOKUP(A1563,tabWorldPop,IF(B1563=2000,8,IF(B1563=2010,7,6)),FALSE),"")</f>
        <v/>
      </c>
      <c r="K1563" s="6" t="str">
        <f>IF(J1563="","", VLOOKUP(A1563,tabWorldPop,12,FALSE))</f>
        <v/>
      </c>
      <c r="L1563" s="6" t="str">
        <f>IF(K1563="","",VLOOKUP(A1563,tabWorldPop,13,FALSE))</f>
        <v/>
      </c>
      <c r="M1563" s="6" t="str">
        <f>IF(K1563="","",VLOOKUP(A1563,tabWorldPop,14,FALSE))</f>
        <v/>
      </c>
      <c r="N1563" s="6" t="str">
        <f>IF(K1563="","",VLOOKUP(A1563,tabWorldPop,15,FALSE))</f>
        <v/>
      </c>
    </row>
    <row r="1564">
      <c r="A1564" s="3">
        <f>VLOOKUP(Life_expectancy.csv!A1580,Base!$A$2:$B$235,2,FALSE)</f>
        <v>62</v>
      </c>
      <c r="B1564" s="4">
        <v>2007.0</v>
      </c>
      <c r="C1564" s="4">
        <f>VLOOKUP(VLOOKUP(A1564,tabWorldPop,3,FALSE),Base!$D$2:$E$8,2,FALSE)</f>
        <v>3</v>
      </c>
      <c r="D1564" s="4" t="s">
        <v>13</v>
      </c>
      <c r="E1564" s="4" t="s">
        <v>3211</v>
      </c>
      <c r="F1564" s="4" t="s">
        <v>1394</v>
      </c>
      <c r="G1564" s="4" t="s">
        <v>3212</v>
      </c>
      <c r="H1564" s="4">
        <v>1384969.0</v>
      </c>
      <c r="I1564" s="5">
        <v>45847.0</v>
      </c>
      <c r="J1564" s="6" t="str">
        <f>IF(OR(B1564=2000, B1564=2010, B1564=2015),VLOOKUP(A1564,tabWorldPop,IF(B1564=2000,8,IF(B1564=2010,7,6)),FALSE),"")</f>
        <v/>
      </c>
      <c r="K1564" s="6" t="str">
        <f>IF(J1564="","", VLOOKUP(A1564,tabWorldPop,12,FALSE))</f>
        <v/>
      </c>
      <c r="L1564" s="6" t="str">
        <f>IF(K1564="","",VLOOKUP(A1564,tabWorldPop,13,FALSE))</f>
        <v/>
      </c>
      <c r="M1564" s="6" t="str">
        <f>IF(K1564="","",VLOOKUP(A1564,tabWorldPop,14,FALSE))</f>
        <v/>
      </c>
      <c r="N1564" s="6" t="str">
        <f>IF(K1564="","",VLOOKUP(A1564,tabWorldPop,15,FALSE))</f>
        <v/>
      </c>
    </row>
    <row r="1565">
      <c r="A1565" s="3">
        <f>VLOOKUP(Life_expectancy.csv!A1581,Base!$A$2:$B$235,2,FALSE)</f>
        <v>62</v>
      </c>
      <c r="B1565" s="4">
        <v>2006.0</v>
      </c>
      <c r="C1565" s="4">
        <f>VLOOKUP(VLOOKUP(A1565,tabWorldPop,3,FALSE),Base!$D$2:$E$8,2,FALSE)</f>
        <v>3</v>
      </c>
      <c r="D1565" s="4" t="s">
        <v>13</v>
      </c>
      <c r="E1565" s="4" t="s">
        <v>3213</v>
      </c>
      <c r="F1565" s="4" t="s">
        <v>2048</v>
      </c>
      <c r="G1565" s="4" t="s">
        <v>3214</v>
      </c>
      <c r="H1565" s="4">
        <v>1.3429262E7</v>
      </c>
      <c r="I1565" s="5">
        <v>45817.0</v>
      </c>
      <c r="J1565" s="6" t="str">
        <f>IF(OR(B1565=2000, B1565=2010, B1565=2015),VLOOKUP(A1565,tabWorldPop,IF(B1565=2000,8,IF(B1565=2010,7,6)),FALSE),"")</f>
        <v/>
      </c>
      <c r="K1565" s="6" t="str">
        <f>IF(J1565="","", VLOOKUP(A1565,tabWorldPop,12,FALSE))</f>
        <v/>
      </c>
      <c r="L1565" s="6" t="str">
        <f>IF(K1565="","",VLOOKUP(A1565,tabWorldPop,13,FALSE))</f>
        <v/>
      </c>
      <c r="M1565" s="6" t="str">
        <f>IF(K1565="","",VLOOKUP(A1565,tabWorldPop,14,FALSE))</f>
        <v/>
      </c>
      <c r="N1565" s="6" t="str">
        <f>IF(K1565="","",VLOOKUP(A1565,tabWorldPop,15,FALSE))</f>
        <v/>
      </c>
    </row>
    <row r="1566">
      <c r="A1566" s="3">
        <f>VLOOKUP(Life_expectancy.csv!A1582,Base!$A$2:$B$235,2,FALSE)</f>
        <v>62</v>
      </c>
      <c r="B1566" s="4">
        <v>2005.0</v>
      </c>
      <c r="C1566" s="4">
        <f>VLOOKUP(VLOOKUP(A1566,tabWorldPop,3,FALSE),Base!$D$2:$E$8,2,FALSE)</f>
        <v>3</v>
      </c>
      <c r="D1566" s="4" t="s">
        <v>13</v>
      </c>
      <c r="E1566" s="4" t="s">
        <v>3215</v>
      </c>
      <c r="F1566" s="5">
        <v>45696.0</v>
      </c>
      <c r="G1566" s="4" t="s">
        <v>3216</v>
      </c>
      <c r="H1566" s="4">
        <v>1339711.0</v>
      </c>
      <c r="I1566" s="5">
        <v>45847.0</v>
      </c>
      <c r="J1566" s="6" t="str">
        <f>IF(OR(B1566=2000, B1566=2010, B1566=2015),VLOOKUP(A1566,tabWorldPop,IF(B1566=2000,8,IF(B1566=2010,7,6)),FALSE),"")</f>
        <v/>
      </c>
      <c r="K1566" s="6" t="str">
        <f>IF(J1566="","", VLOOKUP(A1566,tabWorldPop,12,FALSE))</f>
        <v/>
      </c>
      <c r="L1566" s="6" t="str">
        <f>IF(K1566="","",VLOOKUP(A1566,tabWorldPop,13,FALSE))</f>
        <v/>
      </c>
      <c r="M1566" s="6" t="str">
        <f>IF(K1566="","",VLOOKUP(A1566,tabWorldPop,14,FALSE))</f>
        <v/>
      </c>
      <c r="N1566" s="6" t="str">
        <f>IF(K1566="","",VLOOKUP(A1566,tabWorldPop,15,FALSE))</f>
        <v/>
      </c>
    </row>
    <row r="1567">
      <c r="A1567" s="3">
        <f>VLOOKUP(Life_expectancy.csv!A1583,Base!$A$2:$B$235,2,FALSE)</f>
        <v>62</v>
      </c>
      <c r="B1567" s="4">
        <v>2004.0</v>
      </c>
      <c r="C1567" s="4">
        <f>VLOOKUP(VLOOKUP(A1567,tabWorldPop,3,FALSE),Base!$D$2:$E$8,2,FALSE)</f>
        <v>3</v>
      </c>
      <c r="D1567" s="4" t="s">
        <v>13</v>
      </c>
      <c r="E1567" s="4" t="s">
        <v>3217</v>
      </c>
      <c r="F1567" s="4" t="s">
        <v>1415</v>
      </c>
      <c r="G1567" s="4" t="s">
        <v>3218</v>
      </c>
      <c r="H1567" s="4">
        <v>1267638.0</v>
      </c>
      <c r="I1567" s="4">
        <v>10.0</v>
      </c>
      <c r="J1567" s="6" t="str">
        <f>IF(OR(B1567=2000, B1567=2010, B1567=2015),VLOOKUP(A1567,tabWorldPop,IF(B1567=2000,8,IF(B1567=2010,7,6)),FALSE),"")</f>
        <v/>
      </c>
      <c r="K1567" s="6" t="str">
        <f>IF(J1567="","", VLOOKUP(A1567,tabWorldPop,12,FALSE))</f>
        <v/>
      </c>
      <c r="L1567" s="6" t="str">
        <f>IF(K1567="","",VLOOKUP(A1567,tabWorldPop,13,FALSE))</f>
        <v/>
      </c>
      <c r="M1567" s="6" t="str">
        <f>IF(K1567="","",VLOOKUP(A1567,tabWorldPop,14,FALSE))</f>
        <v/>
      </c>
      <c r="N1567" s="6" t="str">
        <f>IF(K1567="","",VLOOKUP(A1567,tabWorldPop,15,FALSE))</f>
        <v/>
      </c>
    </row>
    <row r="1568">
      <c r="A1568" s="3">
        <f>VLOOKUP(Life_expectancy.csv!A1584,Base!$A$2:$B$235,2,FALSE)</f>
        <v>62</v>
      </c>
      <c r="B1568" s="4">
        <v>2003.0</v>
      </c>
      <c r="C1568" s="4">
        <f>VLOOKUP(VLOOKUP(A1568,tabWorldPop,3,FALSE),Base!$D$2:$E$8,2,FALSE)</f>
        <v>3</v>
      </c>
      <c r="D1568" s="4" t="s">
        <v>13</v>
      </c>
      <c r="E1568" s="4" t="s">
        <v>3219</v>
      </c>
      <c r="F1568" s="4" t="s">
        <v>1009</v>
      </c>
      <c r="G1568" s="4" t="s">
        <v>3220</v>
      </c>
      <c r="H1568" s="4">
        <v>1.2336687E7</v>
      </c>
      <c r="I1568" s="5">
        <v>45726.0</v>
      </c>
      <c r="J1568" s="6" t="str">
        <f>IF(OR(B1568=2000, B1568=2010, B1568=2015),VLOOKUP(A1568,tabWorldPop,IF(B1568=2000,8,IF(B1568=2010,7,6)),FALSE),"")</f>
        <v/>
      </c>
      <c r="K1568" s="6" t="str">
        <f>IF(J1568="","", VLOOKUP(A1568,tabWorldPop,12,FALSE))</f>
        <v/>
      </c>
      <c r="L1568" s="6" t="str">
        <f>IF(K1568="","",VLOOKUP(A1568,tabWorldPop,13,FALSE))</f>
        <v/>
      </c>
      <c r="M1568" s="6" t="str">
        <f>IF(K1568="","",VLOOKUP(A1568,tabWorldPop,14,FALSE))</f>
        <v/>
      </c>
      <c r="N1568" s="6" t="str">
        <f>IF(K1568="","",VLOOKUP(A1568,tabWorldPop,15,FALSE))</f>
        <v/>
      </c>
    </row>
    <row r="1569">
      <c r="A1569" s="3">
        <f>VLOOKUP(Life_expectancy.csv!A1585,Base!$A$2:$B$235,2,FALSE)</f>
        <v>62</v>
      </c>
      <c r="B1569" s="4">
        <v>2002.0</v>
      </c>
      <c r="C1569" s="4">
        <f>VLOOKUP(VLOOKUP(A1569,tabWorldPop,3,FALSE),Base!$D$2:$E$8,2,FALSE)</f>
        <v>3</v>
      </c>
      <c r="D1569" s="4" t="s">
        <v>13</v>
      </c>
      <c r="E1569" s="4" t="s">
        <v>3221</v>
      </c>
      <c r="F1569" s="4" t="s">
        <v>1303</v>
      </c>
      <c r="G1569" s="4" t="s">
        <v>3222</v>
      </c>
      <c r="H1569" s="4">
        <v>1213711.0</v>
      </c>
      <c r="I1569" s="5">
        <v>45757.0</v>
      </c>
      <c r="J1569" s="6" t="str">
        <f>IF(OR(B1569=2000, B1569=2010, B1569=2015),VLOOKUP(A1569,tabWorldPop,IF(B1569=2000,8,IF(B1569=2010,7,6)),FALSE),"")</f>
        <v/>
      </c>
      <c r="K1569" s="6" t="str">
        <f>IF(J1569="","", VLOOKUP(A1569,tabWorldPop,12,FALSE))</f>
        <v/>
      </c>
      <c r="L1569" s="6" t="str">
        <f>IF(K1569="","",VLOOKUP(A1569,tabWorldPop,13,FALSE))</f>
        <v/>
      </c>
      <c r="M1569" s="6" t="str">
        <f>IF(K1569="","",VLOOKUP(A1569,tabWorldPop,14,FALSE))</f>
        <v/>
      </c>
      <c r="N1569" s="6" t="str">
        <f>IF(K1569="","",VLOOKUP(A1569,tabWorldPop,15,FALSE))</f>
        <v/>
      </c>
    </row>
    <row r="1570">
      <c r="A1570" s="3">
        <f>VLOOKUP(Life_expectancy.csv!A1586,Base!$A$2:$B$235,2,FALSE)</f>
        <v>62</v>
      </c>
      <c r="B1570" s="4">
        <v>2001.0</v>
      </c>
      <c r="C1570" s="4">
        <f>VLOOKUP(VLOOKUP(A1570,tabWorldPop,3,FALSE),Base!$D$2:$E$8,2,FALSE)</f>
        <v>3</v>
      </c>
      <c r="D1570" s="4" t="s">
        <v>13</v>
      </c>
      <c r="E1570" s="4" t="s">
        <v>3223</v>
      </c>
      <c r="F1570" s="5">
        <v>45843.0</v>
      </c>
      <c r="G1570" s="4" t="s">
        <v>3224</v>
      </c>
      <c r="H1570" s="4">
        <v>1.1695863E7</v>
      </c>
      <c r="I1570" s="5">
        <v>45667.0</v>
      </c>
      <c r="J1570" s="6" t="str">
        <f>IF(OR(B1570=2000, B1570=2010, B1570=2015),VLOOKUP(A1570,tabWorldPop,IF(B1570=2000,8,IF(B1570=2010,7,6)),FALSE),"")</f>
        <v/>
      </c>
      <c r="K1570" s="6" t="str">
        <f>IF(J1570="","", VLOOKUP(A1570,tabWorldPop,12,FALSE))</f>
        <v/>
      </c>
      <c r="L1570" s="6" t="str">
        <f>IF(K1570="","",VLOOKUP(A1570,tabWorldPop,13,FALSE))</f>
        <v/>
      </c>
      <c r="M1570" s="6" t="str">
        <f>IF(K1570="","",VLOOKUP(A1570,tabWorldPop,14,FALSE))</f>
        <v/>
      </c>
      <c r="N1570" s="6" t="str">
        <f>IF(K1570="","",VLOOKUP(A1570,tabWorldPop,15,FALSE))</f>
        <v/>
      </c>
    </row>
    <row r="1571">
      <c r="A1571" s="3">
        <f>VLOOKUP(Life_expectancy.csv!A1587,Base!$A$2:$B$235,2,FALSE)</f>
        <v>62</v>
      </c>
      <c r="B1571" s="4">
        <v>2000.0</v>
      </c>
      <c r="C1571" s="4">
        <f>VLOOKUP(VLOOKUP(A1571,tabWorldPop,3,FALSE),Base!$D$2:$E$8,2,FALSE)</f>
        <v>3</v>
      </c>
      <c r="D1571" s="4" t="s">
        <v>13</v>
      </c>
      <c r="E1571" s="4" t="s">
        <v>3225</v>
      </c>
      <c r="F1571" s="5">
        <v>45844.0</v>
      </c>
      <c r="G1571" s="4" t="s">
        <v>3226</v>
      </c>
      <c r="H1571" s="4">
        <v>1.1376172E7</v>
      </c>
      <c r="I1571" s="5">
        <v>45848.0</v>
      </c>
      <c r="J1571" s="6">
        <f>IF(OR(B1571=2000, B1571=2010, B1571=2015),VLOOKUP(A1571,tabWorldPop,IF(B1571=2000,8,IF(B1571=2010,7,6)),FALSE),"")</f>
        <v>11229387</v>
      </c>
      <c r="K1571" s="6">
        <f>IF(J1571="","", VLOOKUP(A1571,tabWorldPop,12,FALSE))</f>
        <v>118484</v>
      </c>
      <c r="L1571" s="6" t="str">
        <f>IF(K1571="","",VLOOKUP(A1571,tabWorldPop,13,FALSE))</f>
        <v>172.22</v>
      </c>
      <c r="M1571" s="7">
        <f>IF(K1571="","",VLOOKUP(A1571,tabWorldPop,14,FALSE))</f>
        <v>-599361</v>
      </c>
      <c r="N1571" s="6" t="str">
        <f>IF(K1571="","",VLOOKUP(A1571,tabWorldPop,15,FALSE))</f>
        <v>0.26</v>
      </c>
    </row>
    <row r="1572">
      <c r="A1572" s="3">
        <f>VLOOKUP(Life_expectancy.csv!A1588,Base!$A$2:$B$235,2,FALSE)</f>
        <v>45</v>
      </c>
      <c r="B1572" s="4">
        <v>2015.0</v>
      </c>
      <c r="C1572" s="4">
        <f>VLOOKUP(VLOOKUP(A1572,tabWorldPop,3,FALSE),Base!$D$2:$E$8,2,FALSE)</f>
        <v>1</v>
      </c>
      <c r="D1572" s="4" t="s">
        <v>13</v>
      </c>
      <c r="E1572" s="4">
        <v>0.0</v>
      </c>
      <c r="F1572" s="10"/>
      <c r="G1572" s="4" t="s">
        <v>3227</v>
      </c>
      <c r="H1572" s="4">
        <v>3723155.0</v>
      </c>
      <c r="I1572" s="5">
        <v>45670.0</v>
      </c>
      <c r="J1572" s="6">
        <f>IF(OR(B1572=2000, B1572=2010, B1572=2015),VLOOKUP(A1572,tabWorldPop,IF(B1572=2000,8,IF(B1572=2010,7,6)),FALSE),"")</f>
        <v>31068833</v>
      </c>
      <c r="K1572" s="6">
        <f>IF(J1572="","", VLOOKUP(A1572,tabWorldPop,12,FALSE))</f>
        <v>330803</v>
      </c>
      <c r="L1572" s="6" t="str">
        <f>IF(K1572="","",VLOOKUP(A1572,tabWorldPop,13,FALSE))</f>
        <v>102.5934</v>
      </c>
      <c r="M1572" s="7">
        <f>IF(K1572="","",VLOOKUP(A1572,tabWorldPop,14,FALSE))</f>
        <v>-654147</v>
      </c>
      <c r="N1572" s="6" t="str">
        <f>IF(K1572="","",VLOOKUP(A1572,tabWorldPop,15,FALSE))</f>
        <v>0.43</v>
      </c>
    </row>
    <row r="1573">
      <c r="A1573" s="3">
        <f>VLOOKUP(Life_expectancy.csv!A1589,Base!$A$2:$B$235,2,FALSE)</f>
        <v>45</v>
      </c>
      <c r="B1573" s="4">
        <v>2014.0</v>
      </c>
      <c r="C1573" s="4">
        <f>VLOOKUP(VLOOKUP(A1573,tabWorldPop,3,FALSE),Base!$D$2:$E$8,2,FALSE)</f>
        <v>1</v>
      </c>
      <c r="D1573" s="4" t="s">
        <v>13</v>
      </c>
      <c r="E1573" s="4" t="s">
        <v>3228</v>
      </c>
      <c r="F1573" s="4" t="s">
        <v>2836</v>
      </c>
      <c r="G1573" s="4" t="s">
        <v>3229</v>
      </c>
      <c r="H1573" s="4">
        <v>322817.0</v>
      </c>
      <c r="I1573" s="4">
        <v>13.0</v>
      </c>
      <c r="J1573" s="6" t="str">
        <f>IF(OR(B1573=2000, B1573=2010, B1573=2015),VLOOKUP(A1573,tabWorldPop,IF(B1573=2000,8,IF(B1573=2010,7,6)),FALSE),"")</f>
        <v/>
      </c>
      <c r="K1573" s="6" t="str">
        <f>IF(J1573="","", VLOOKUP(A1573,tabWorldPop,12,FALSE))</f>
        <v/>
      </c>
      <c r="L1573" s="6" t="str">
        <f>IF(K1573="","",VLOOKUP(A1573,tabWorldPop,13,FALSE))</f>
        <v/>
      </c>
      <c r="M1573" s="6" t="str">
        <f>IF(K1573="","",VLOOKUP(A1573,tabWorldPop,14,FALSE))</f>
        <v/>
      </c>
      <c r="N1573" s="6" t="str">
        <f>IF(K1573="","",VLOOKUP(A1573,tabWorldPop,15,FALSE))</f>
        <v/>
      </c>
    </row>
    <row r="1574">
      <c r="A1574" s="3">
        <f>VLOOKUP(Life_expectancy.csv!A1590,Base!$A$2:$B$235,2,FALSE)</f>
        <v>45</v>
      </c>
      <c r="B1574" s="4">
        <v>2013.0</v>
      </c>
      <c r="C1574" s="4">
        <f>VLOOKUP(VLOOKUP(A1574,tabWorldPop,3,FALSE),Base!$D$2:$E$8,2,FALSE)</f>
        <v>1</v>
      </c>
      <c r="D1574" s="4" t="s">
        <v>13</v>
      </c>
      <c r="E1574" s="4" t="s">
        <v>3230</v>
      </c>
      <c r="F1574" s="5">
        <v>45692.0</v>
      </c>
      <c r="G1574" s="4" t="s">
        <v>3231</v>
      </c>
      <c r="H1574" s="4">
        <v>2976724.0</v>
      </c>
      <c r="I1574" s="5">
        <v>45912.0</v>
      </c>
      <c r="J1574" s="6" t="str">
        <f>IF(OR(B1574=2000, B1574=2010, B1574=2015),VLOOKUP(A1574,tabWorldPop,IF(B1574=2000,8,IF(B1574=2010,7,6)),FALSE),"")</f>
        <v/>
      </c>
      <c r="K1574" s="6" t="str">
        <f>IF(J1574="","", VLOOKUP(A1574,tabWorldPop,12,FALSE))</f>
        <v/>
      </c>
      <c r="L1574" s="6" t="str">
        <f>IF(K1574="","",VLOOKUP(A1574,tabWorldPop,13,FALSE))</f>
        <v/>
      </c>
      <c r="M1574" s="6" t="str">
        <f>IF(K1574="","",VLOOKUP(A1574,tabWorldPop,14,FALSE))</f>
        <v/>
      </c>
      <c r="N1574" s="6" t="str">
        <f>IF(K1574="","",VLOOKUP(A1574,tabWorldPop,15,FALSE))</f>
        <v/>
      </c>
    </row>
    <row r="1575">
      <c r="A1575" s="3">
        <f>VLOOKUP(Life_expectancy.csv!A1591,Base!$A$2:$B$235,2,FALSE)</f>
        <v>45</v>
      </c>
      <c r="B1575" s="4">
        <v>2012.0</v>
      </c>
      <c r="C1575" s="4">
        <f>VLOOKUP(VLOOKUP(A1575,tabWorldPop,3,FALSE),Base!$D$2:$E$8,2,FALSE)</f>
        <v>1</v>
      </c>
      <c r="D1575" s="4" t="s">
        <v>13</v>
      </c>
      <c r="E1575" s="4" t="s">
        <v>3232</v>
      </c>
      <c r="F1575" s="5">
        <v>45661.0</v>
      </c>
      <c r="G1575" s="4" t="s">
        <v>3233</v>
      </c>
      <c r="H1575" s="4">
        <v>2917456.0</v>
      </c>
      <c r="I1575" s="5">
        <v>45912.0</v>
      </c>
      <c r="J1575" s="6" t="str">
        <f>IF(OR(B1575=2000, B1575=2010, B1575=2015),VLOOKUP(A1575,tabWorldPop,IF(B1575=2000,8,IF(B1575=2010,7,6)),FALSE),"")</f>
        <v/>
      </c>
      <c r="K1575" s="6" t="str">
        <f>IF(J1575="","", VLOOKUP(A1575,tabWorldPop,12,FALSE))</f>
        <v/>
      </c>
      <c r="L1575" s="6" t="str">
        <f>IF(K1575="","",VLOOKUP(A1575,tabWorldPop,13,FALSE))</f>
        <v/>
      </c>
      <c r="M1575" s="6" t="str">
        <f>IF(K1575="","",VLOOKUP(A1575,tabWorldPop,14,FALSE))</f>
        <v/>
      </c>
      <c r="N1575" s="6" t="str">
        <f>IF(K1575="","",VLOOKUP(A1575,tabWorldPop,15,FALSE))</f>
        <v/>
      </c>
    </row>
    <row r="1576">
      <c r="A1576" s="3">
        <f>VLOOKUP(Life_expectancy.csv!A1592,Base!$A$2:$B$235,2,FALSE)</f>
        <v>45</v>
      </c>
      <c r="B1576" s="4">
        <v>2011.0</v>
      </c>
      <c r="C1576" s="4">
        <f>VLOOKUP(VLOOKUP(A1576,tabWorldPop,3,FALSE),Base!$D$2:$E$8,2,FALSE)</f>
        <v>1</v>
      </c>
      <c r="D1576" s="4" t="s">
        <v>13</v>
      </c>
      <c r="E1576" s="4" t="s">
        <v>3234</v>
      </c>
      <c r="F1576" s="4" t="s">
        <v>475</v>
      </c>
      <c r="G1576" s="4" t="s">
        <v>3235</v>
      </c>
      <c r="H1576" s="4">
        <v>2.8635128E7</v>
      </c>
      <c r="I1576" s="4">
        <v>13.0</v>
      </c>
      <c r="J1576" s="6" t="str">
        <f>IF(OR(B1576=2000, B1576=2010, B1576=2015),VLOOKUP(A1576,tabWorldPop,IF(B1576=2000,8,IF(B1576=2010,7,6)),FALSE),"")</f>
        <v/>
      </c>
      <c r="K1576" s="6" t="str">
        <f>IF(J1576="","", VLOOKUP(A1576,tabWorldPop,12,FALSE))</f>
        <v/>
      </c>
      <c r="L1576" s="6" t="str">
        <f>IF(K1576="","",VLOOKUP(A1576,tabWorldPop,13,FALSE))</f>
        <v/>
      </c>
      <c r="M1576" s="6" t="str">
        <f>IF(K1576="","",VLOOKUP(A1576,tabWorldPop,14,FALSE))</f>
        <v/>
      </c>
      <c r="N1576" s="6" t="str">
        <f>IF(K1576="","",VLOOKUP(A1576,tabWorldPop,15,FALSE))</f>
        <v/>
      </c>
    </row>
    <row r="1577">
      <c r="A1577" s="3">
        <f>VLOOKUP(Life_expectancy.csv!A1593,Base!$A$2:$B$235,2,FALSE)</f>
        <v>45</v>
      </c>
      <c r="B1577" s="4">
        <v>2010.0</v>
      </c>
      <c r="C1577" s="4">
        <f>VLOOKUP(VLOOKUP(A1577,tabWorldPop,3,FALSE),Base!$D$2:$E$8,2,FALSE)</f>
        <v>1</v>
      </c>
      <c r="D1577" s="4" t="s">
        <v>13</v>
      </c>
      <c r="E1577" s="4" t="s">
        <v>3236</v>
      </c>
      <c r="F1577" s="4" t="s">
        <v>1180</v>
      </c>
      <c r="G1577" s="4" t="s">
        <v>3237</v>
      </c>
      <c r="H1577" s="4">
        <v>2.8112289E7</v>
      </c>
      <c r="I1577" s="5">
        <v>45881.0</v>
      </c>
      <c r="J1577" s="6">
        <f>IF(OR(B1577=2000, B1577=2010, B1577=2015),VLOOKUP(A1577,tabWorldPop,IF(B1577=2000,8,IF(B1577=2010,7,6)),FALSE),"")</f>
        <v>28717731</v>
      </c>
      <c r="K1577" s="6">
        <f>IF(J1577="","", VLOOKUP(A1577,tabWorldPop,12,FALSE))</f>
        <v>330803</v>
      </c>
      <c r="L1577" s="6" t="str">
        <f>IF(K1577="","",VLOOKUP(A1577,tabWorldPop,13,FALSE))</f>
        <v>102.5934</v>
      </c>
      <c r="M1577" s="7">
        <f>IF(K1577="","",VLOOKUP(A1577,tabWorldPop,14,FALSE))</f>
        <v>-654147</v>
      </c>
      <c r="N1577" s="6" t="str">
        <f>IF(K1577="","",VLOOKUP(A1577,tabWorldPop,15,FALSE))</f>
        <v>0.43</v>
      </c>
    </row>
    <row r="1578">
      <c r="A1578" s="3">
        <f>VLOOKUP(Life_expectancy.csv!A1594,Base!$A$2:$B$235,2,FALSE)</f>
        <v>45</v>
      </c>
      <c r="B1578" s="4">
        <v>2009.0</v>
      </c>
      <c r="C1578" s="4">
        <f>VLOOKUP(VLOOKUP(A1578,tabWorldPop,3,FALSE),Base!$D$2:$E$8,2,FALSE)</f>
        <v>1</v>
      </c>
      <c r="D1578" s="4" t="s">
        <v>13</v>
      </c>
      <c r="E1578" s="4" t="s">
        <v>3238</v>
      </c>
      <c r="F1578" s="4" t="s">
        <v>2833</v>
      </c>
      <c r="G1578" s="4" t="s">
        <v>3239</v>
      </c>
      <c r="H1578" s="4">
        <v>2765383.0</v>
      </c>
      <c r="I1578" s="5">
        <v>45820.0</v>
      </c>
      <c r="J1578" s="6" t="str">
        <f>IF(OR(B1578=2000, B1578=2010, B1578=2015),VLOOKUP(A1578,tabWorldPop,IF(B1578=2000,8,IF(B1578=2010,7,6)),FALSE),"")</f>
        <v/>
      </c>
      <c r="K1578" s="6" t="str">
        <f>IF(J1578="","", VLOOKUP(A1578,tabWorldPop,12,FALSE))</f>
        <v/>
      </c>
      <c r="L1578" s="6" t="str">
        <f>IF(K1578="","",VLOOKUP(A1578,tabWorldPop,13,FALSE))</f>
        <v/>
      </c>
      <c r="M1578" s="6" t="str">
        <f>IF(K1578="","",VLOOKUP(A1578,tabWorldPop,14,FALSE))</f>
        <v/>
      </c>
      <c r="N1578" s="6" t="str">
        <f>IF(K1578="","",VLOOKUP(A1578,tabWorldPop,15,FALSE))</f>
        <v/>
      </c>
    </row>
    <row r="1579">
      <c r="A1579" s="3">
        <f>VLOOKUP(Life_expectancy.csv!A1595,Base!$A$2:$B$235,2,FALSE)</f>
        <v>45</v>
      </c>
      <c r="B1579" s="4">
        <v>2008.0</v>
      </c>
      <c r="C1579" s="4">
        <f>VLOOKUP(VLOOKUP(A1579,tabWorldPop,3,FALSE),Base!$D$2:$E$8,2,FALSE)</f>
        <v>1</v>
      </c>
      <c r="D1579" s="4" t="s">
        <v>13</v>
      </c>
      <c r="E1579" s="4" t="s">
        <v>3240</v>
      </c>
      <c r="F1579" s="4" t="s">
        <v>2817</v>
      </c>
      <c r="G1579" s="4" t="s">
        <v>3241</v>
      </c>
      <c r="H1579" s="4">
        <v>2711169.0</v>
      </c>
      <c r="I1579" s="5">
        <v>45789.0</v>
      </c>
      <c r="J1579" s="6" t="str">
        <f>IF(OR(B1579=2000, B1579=2010, B1579=2015),VLOOKUP(A1579,tabWorldPop,IF(B1579=2000,8,IF(B1579=2010,7,6)),FALSE),"")</f>
        <v/>
      </c>
      <c r="K1579" s="6" t="str">
        <f>IF(J1579="","", VLOOKUP(A1579,tabWorldPop,12,FALSE))</f>
        <v/>
      </c>
      <c r="L1579" s="6" t="str">
        <f>IF(K1579="","",VLOOKUP(A1579,tabWorldPop,13,FALSE))</f>
        <v/>
      </c>
      <c r="M1579" s="6" t="str">
        <f>IF(K1579="","",VLOOKUP(A1579,tabWorldPop,14,FALSE))</f>
        <v/>
      </c>
      <c r="N1579" s="6" t="str">
        <f>IF(K1579="","",VLOOKUP(A1579,tabWorldPop,15,FALSE))</f>
        <v/>
      </c>
    </row>
    <row r="1580">
      <c r="A1580" s="3">
        <f>VLOOKUP(Life_expectancy.csv!A1596,Base!$A$2:$B$235,2,FALSE)</f>
        <v>45</v>
      </c>
      <c r="B1580" s="4">
        <v>2007.0</v>
      </c>
      <c r="C1580" s="4">
        <f>VLOOKUP(VLOOKUP(A1580,tabWorldPop,3,FALSE),Base!$D$2:$E$8,2,FALSE)</f>
        <v>1</v>
      </c>
      <c r="D1580" s="4" t="s">
        <v>13</v>
      </c>
      <c r="E1580" s="4" t="s">
        <v>3242</v>
      </c>
      <c r="F1580" s="4" t="s">
        <v>1550</v>
      </c>
      <c r="G1580" s="4" t="s">
        <v>3243</v>
      </c>
      <c r="H1580" s="4">
        <v>2.6625845E7</v>
      </c>
      <c r="I1580" s="5">
        <v>45728.0</v>
      </c>
      <c r="J1580" s="6" t="str">
        <f>IF(OR(B1580=2000, B1580=2010, B1580=2015),VLOOKUP(A1580,tabWorldPop,IF(B1580=2000,8,IF(B1580=2010,7,6)),FALSE),"")</f>
        <v/>
      </c>
      <c r="K1580" s="6" t="str">
        <f>IF(J1580="","", VLOOKUP(A1580,tabWorldPop,12,FALSE))</f>
        <v/>
      </c>
      <c r="L1580" s="6" t="str">
        <f>IF(K1580="","",VLOOKUP(A1580,tabWorldPop,13,FALSE))</f>
        <v/>
      </c>
      <c r="M1580" s="6" t="str">
        <f>IF(K1580="","",VLOOKUP(A1580,tabWorldPop,14,FALSE))</f>
        <v/>
      </c>
      <c r="N1580" s="6" t="str">
        <f>IF(K1580="","",VLOOKUP(A1580,tabWorldPop,15,FALSE))</f>
        <v/>
      </c>
    </row>
    <row r="1581">
      <c r="A1581" s="3">
        <f>VLOOKUP(Life_expectancy.csv!A1597,Base!$A$2:$B$235,2,FALSE)</f>
        <v>45</v>
      </c>
      <c r="B1581" s="4">
        <v>2006.0</v>
      </c>
      <c r="C1581" s="4">
        <f>VLOOKUP(VLOOKUP(A1581,tabWorldPop,3,FALSE),Base!$D$2:$E$8,2,FALSE)</f>
        <v>1</v>
      </c>
      <c r="D1581" s="4" t="s">
        <v>13</v>
      </c>
      <c r="E1581" s="4" t="s">
        <v>3244</v>
      </c>
      <c r="F1581" s="4" t="s">
        <v>1372</v>
      </c>
      <c r="G1581" s="4" t="s">
        <v>3245</v>
      </c>
      <c r="H1581" s="4">
        <v>2.6143566E7</v>
      </c>
      <c r="I1581" s="5">
        <v>45850.0</v>
      </c>
      <c r="J1581" s="6" t="str">
        <f>IF(OR(B1581=2000, B1581=2010, B1581=2015),VLOOKUP(A1581,tabWorldPop,IF(B1581=2000,8,IF(B1581=2010,7,6)),FALSE),"")</f>
        <v/>
      </c>
      <c r="K1581" s="6" t="str">
        <f>IF(J1581="","", VLOOKUP(A1581,tabWorldPop,12,FALSE))</f>
        <v/>
      </c>
      <c r="L1581" s="6" t="str">
        <f>IF(K1581="","",VLOOKUP(A1581,tabWorldPop,13,FALSE))</f>
        <v/>
      </c>
      <c r="M1581" s="6" t="str">
        <f>IF(K1581="","",VLOOKUP(A1581,tabWorldPop,14,FALSE))</f>
        <v/>
      </c>
      <c r="N1581" s="6" t="str">
        <f>IF(K1581="","",VLOOKUP(A1581,tabWorldPop,15,FALSE))</f>
        <v/>
      </c>
    </row>
    <row r="1582">
      <c r="A1582" s="3">
        <f>VLOOKUP(Life_expectancy.csv!A1598,Base!$A$2:$B$235,2,FALSE)</f>
        <v>45</v>
      </c>
      <c r="B1582" s="4">
        <v>2005.0</v>
      </c>
      <c r="C1582" s="4">
        <f>VLOOKUP(VLOOKUP(A1582,tabWorldPop,3,FALSE),Base!$D$2:$E$8,2,FALSE)</f>
        <v>1</v>
      </c>
      <c r="D1582" s="4" t="s">
        <v>13</v>
      </c>
      <c r="E1582" s="4" t="s">
        <v>3246</v>
      </c>
      <c r="F1582" s="4" t="s">
        <v>1751</v>
      </c>
      <c r="G1582" s="4" t="s">
        <v>3247</v>
      </c>
      <c r="H1582" s="4">
        <v>2.5659393E7</v>
      </c>
      <c r="I1582" s="5">
        <v>45912.0</v>
      </c>
      <c r="J1582" s="6" t="str">
        <f>IF(OR(B1582=2000, B1582=2010, B1582=2015),VLOOKUP(A1582,tabWorldPop,IF(B1582=2000,8,IF(B1582=2010,7,6)),FALSE),"")</f>
        <v/>
      </c>
      <c r="K1582" s="6" t="str">
        <f>IF(J1582="","", VLOOKUP(A1582,tabWorldPop,12,FALSE))</f>
        <v/>
      </c>
      <c r="L1582" s="6" t="str">
        <f>IF(K1582="","",VLOOKUP(A1582,tabWorldPop,13,FALSE))</f>
        <v/>
      </c>
      <c r="M1582" s="6" t="str">
        <f>IF(K1582="","",VLOOKUP(A1582,tabWorldPop,14,FALSE))</f>
        <v/>
      </c>
      <c r="N1582" s="6" t="str">
        <f>IF(K1582="","",VLOOKUP(A1582,tabWorldPop,15,FALSE))</f>
        <v/>
      </c>
    </row>
    <row r="1583">
      <c r="A1583" s="3">
        <f>VLOOKUP(Life_expectancy.csv!A1599,Base!$A$2:$B$235,2,FALSE)</f>
        <v>45</v>
      </c>
      <c r="B1583" s="4">
        <v>2004.0</v>
      </c>
      <c r="C1583" s="4">
        <f>VLOOKUP(VLOOKUP(A1583,tabWorldPop,3,FALSE),Base!$D$2:$E$8,2,FALSE)</f>
        <v>1</v>
      </c>
      <c r="D1583" s="4" t="s">
        <v>13</v>
      </c>
      <c r="E1583" s="4" t="s">
        <v>3248</v>
      </c>
      <c r="F1583" s="4" t="s">
        <v>472</v>
      </c>
      <c r="G1583" s="4" t="s">
        <v>3249</v>
      </c>
      <c r="H1583" s="4">
        <v>2517419.0</v>
      </c>
      <c r="I1583" s="5">
        <v>45850.0</v>
      </c>
      <c r="J1583" s="6" t="str">
        <f>IF(OR(B1583=2000, B1583=2010, B1583=2015),VLOOKUP(A1583,tabWorldPop,IF(B1583=2000,8,IF(B1583=2010,7,6)),FALSE),"")</f>
        <v/>
      </c>
      <c r="K1583" s="6" t="str">
        <f>IF(J1583="","", VLOOKUP(A1583,tabWorldPop,12,FALSE))</f>
        <v/>
      </c>
      <c r="L1583" s="6" t="str">
        <f>IF(K1583="","",VLOOKUP(A1583,tabWorldPop,13,FALSE))</f>
        <v/>
      </c>
      <c r="M1583" s="6" t="str">
        <f>IF(K1583="","",VLOOKUP(A1583,tabWorldPop,14,FALSE))</f>
        <v/>
      </c>
      <c r="N1583" s="6" t="str">
        <f>IF(K1583="","",VLOOKUP(A1583,tabWorldPop,15,FALSE))</f>
        <v/>
      </c>
    </row>
    <row r="1584">
      <c r="A1584" s="3">
        <f>VLOOKUP(Life_expectancy.csv!A1600,Base!$A$2:$B$235,2,FALSE)</f>
        <v>45</v>
      </c>
      <c r="B1584" s="4">
        <v>2003.0</v>
      </c>
      <c r="C1584" s="4">
        <f>VLOOKUP(VLOOKUP(A1584,tabWorldPop,3,FALSE),Base!$D$2:$E$8,2,FALSE)</f>
        <v>1</v>
      </c>
      <c r="D1584" s="4" t="s">
        <v>13</v>
      </c>
      <c r="E1584" s="4" t="s">
        <v>3250</v>
      </c>
      <c r="F1584" s="4" t="s">
        <v>1192</v>
      </c>
      <c r="G1584" s="4" t="s">
        <v>3251</v>
      </c>
      <c r="H1584" s="4">
        <v>2468873.0</v>
      </c>
      <c r="I1584" s="5">
        <v>45669.0</v>
      </c>
      <c r="J1584" s="6" t="str">
        <f>IF(OR(B1584=2000, B1584=2010, B1584=2015),VLOOKUP(A1584,tabWorldPop,IF(B1584=2000,8,IF(B1584=2010,7,6)),FALSE),"")</f>
        <v/>
      </c>
      <c r="K1584" s="6" t="str">
        <f>IF(J1584="","", VLOOKUP(A1584,tabWorldPop,12,FALSE))</f>
        <v/>
      </c>
      <c r="L1584" s="6" t="str">
        <f>IF(K1584="","",VLOOKUP(A1584,tabWorldPop,13,FALSE))</f>
        <v/>
      </c>
      <c r="M1584" s="6" t="str">
        <f>IF(K1584="","",VLOOKUP(A1584,tabWorldPop,14,FALSE))</f>
        <v/>
      </c>
      <c r="N1584" s="6" t="str">
        <f>IF(K1584="","",VLOOKUP(A1584,tabWorldPop,15,FALSE))</f>
        <v/>
      </c>
    </row>
    <row r="1585">
      <c r="A1585" s="3">
        <f>VLOOKUP(Life_expectancy.csv!A1601,Base!$A$2:$B$235,2,FALSE)</f>
        <v>45</v>
      </c>
      <c r="B1585" s="4">
        <v>2002.0</v>
      </c>
      <c r="C1585" s="4">
        <f>VLOOKUP(VLOOKUP(A1585,tabWorldPop,3,FALSE),Base!$D$2:$E$8,2,FALSE)</f>
        <v>1</v>
      </c>
      <c r="D1585" s="4" t="s">
        <v>13</v>
      </c>
      <c r="E1585" s="4" t="s">
        <v>3252</v>
      </c>
      <c r="F1585" s="5">
        <v>45750.0</v>
      </c>
      <c r="G1585" s="4" t="s">
        <v>3253</v>
      </c>
      <c r="H1585" s="4">
        <v>2.4198811E7</v>
      </c>
      <c r="I1585" s="4">
        <v>12.0</v>
      </c>
      <c r="J1585" s="6" t="str">
        <f>IF(OR(B1585=2000, B1585=2010, B1585=2015),VLOOKUP(A1585,tabWorldPop,IF(B1585=2000,8,IF(B1585=2010,7,6)),FALSE),"")</f>
        <v/>
      </c>
      <c r="K1585" s="6" t="str">
        <f>IF(J1585="","", VLOOKUP(A1585,tabWorldPop,12,FALSE))</f>
        <v/>
      </c>
      <c r="L1585" s="6" t="str">
        <f>IF(K1585="","",VLOOKUP(A1585,tabWorldPop,13,FALSE))</f>
        <v/>
      </c>
      <c r="M1585" s="6" t="str">
        <f>IF(K1585="","",VLOOKUP(A1585,tabWorldPop,14,FALSE))</f>
        <v/>
      </c>
      <c r="N1585" s="6" t="str">
        <f>IF(K1585="","",VLOOKUP(A1585,tabWorldPop,15,FALSE))</f>
        <v/>
      </c>
    </row>
    <row r="1586">
      <c r="A1586" s="3">
        <f>VLOOKUP(Life_expectancy.csv!A1602,Base!$A$2:$B$235,2,FALSE)</f>
        <v>45</v>
      </c>
      <c r="B1586" s="4">
        <v>2001.0</v>
      </c>
      <c r="C1586" s="4">
        <f>VLOOKUP(VLOOKUP(A1586,tabWorldPop,3,FALSE),Base!$D$2:$E$8,2,FALSE)</f>
        <v>1</v>
      </c>
      <c r="D1586" s="4" t="s">
        <v>13</v>
      </c>
      <c r="E1586" s="4" t="s">
        <v>3254</v>
      </c>
      <c r="F1586" s="5">
        <v>45750.0</v>
      </c>
      <c r="G1586" s="4" t="s">
        <v>3255</v>
      </c>
      <c r="H1586" s="4">
        <v>2369897.0</v>
      </c>
      <c r="I1586" s="5">
        <v>45911.0</v>
      </c>
      <c r="J1586" s="6" t="str">
        <f>IF(OR(B1586=2000, B1586=2010, B1586=2015),VLOOKUP(A1586,tabWorldPop,IF(B1586=2000,8,IF(B1586=2010,7,6)),FALSE),"")</f>
        <v/>
      </c>
      <c r="K1586" s="6" t="str">
        <f>IF(J1586="","", VLOOKUP(A1586,tabWorldPop,12,FALSE))</f>
        <v/>
      </c>
      <c r="L1586" s="6" t="str">
        <f>IF(K1586="","",VLOOKUP(A1586,tabWorldPop,13,FALSE))</f>
        <v/>
      </c>
      <c r="M1586" s="6" t="str">
        <f>IF(K1586="","",VLOOKUP(A1586,tabWorldPop,14,FALSE))</f>
        <v/>
      </c>
      <c r="N1586" s="6" t="str">
        <f>IF(K1586="","",VLOOKUP(A1586,tabWorldPop,15,FALSE))</f>
        <v/>
      </c>
    </row>
    <row r="1587">
      <c r="A1587" s="3">
        <f>VLOOKUP(Life_expectancy.csv!A1603,Base!$A$2:$B$235,2,FALSE)</f>
        <v>45</v>
      </c>
      <c r="B1587" s="4">
        <v>2000.0</v>
      </c>
      <c r="C1587" s="4">
        <f>VLOOKUP(VLOOKUP(A1587,tabWorldPop,3,FALSE),Base!$D$2:$E$8,2,FALSE)</f>
        <v>1</v>
      </c>
      <c r="D1587" s="4" t="s">
        <v>13</v>
      </c>
      <c r="E1587" s="4" t="s">
        <v>3256</v>
      </c>
      <c r="F1587" s="5">
        <v>45750.0</v>
      </c>
      <c r="G1587" s="4" t="s">
        <v>3257</v>
      </c>
      <c r="H1587" s="4">
        <v>2318568.0</v>
      </c>
      <c r="I1587" s="5">
        <v>45819.0</v>
      </c>
      <c r="J1587" s="6">
        <f>IF(OR(B1587=2000, B1587=2010, B1587=2015),VLOOKUP(A1587,tabWorldPop,IF(B1587=2000,8,IF(B1587=2010,7,6)),FALSE),"")</f>
        <v>22945150</v>
      </c>
      <c r="K1587" s="6">
        <f>IF(J1587="","", VLOOKUP(A1587,tabWorldPop,12,FALSE))</f>
        <v>330803</v>
      </c>
      <c r="L1587" s="6" t="str">
        <f>IF(K1587="","",VLOOKUP(A1587,tabWorldPop,13,FALSE))</f>
        <v>102.5934</v>
      </c>
      <c r="M1587" s="7">
        <f>IF(K1587="","",VLOOKUP(A1587,tabWorldPop,14,FALSE))</f>
        <v>-654147</v>
      </c>
      <c r="N1587" s="6" t="str">
        <f>IF(K1587="","",VLOOKUP(A1587,tabWorldPop,15,FALSE))</f>
        <v>0.43</v>
      </c>
    </row>
    <row r="1588">
      <c r="A1588" s="3">
        <f>VLOOKUP(Life_expectancy.csv!A1604,Base!$A$2:$B$235,2,FALSE)</f>
        <v>174</v>
      </c>
      <c r="B1588" s="4">
        <v>2015.0</v>
      </c>
      <c r="C1588" s="4">
        <f>VLOOKUP(VLOOKUP(A1588,tabWorldPop,3,FALSE),Base!$D$2:$E$8,2,FALSE)</f>
        <v>1</v>
      </c>
      <c r="D1588" s="4" t="s">
        <v>13</v>
      </c>
      <c r="E1588" s="4">
        <v>0.0</v>
      </c>
      <c r="F1588" s="10"/>
      <c r="G1588" s="4" t="s">
        <v>3258</v>
      </c>
      <c r="H1588" s="4">
        <v>49163.0</v>
      </c>
      <c r="I1588" s="5">
        <v>45850.0</v>
      </c>
      <c r="J1588" s="6">
        <f>IF(OR(B1588=2000, B1588=2010, B1588=2015),VLOOKUP(A1588,tabWorldPop,IF(B1588=2000,8,IF(B1588=2010,7,6)),FALSE),"")</f>
        <v>435582</v>
      </c>
      <c r="K1588" s="6">
        <f>IF(J1588="","", VLOOKUP(A1588,tabWorldPop,12,FALSE))</f>
        <v>300</v>
      </c>
      <c r="L1588" s="6" t="str">
        <f>IF(K1588="","",VLOOKUP(A1588,tabWorldPop,13,FALSE))</f>
        <v>1745.9567</v>
      </c>
      <c r="M1588" s="7">
        <f>IF(K1588="","",VLOOKUP(A1588,tabWorldPop,14,FALSE))</f>
        <v>16438</v>
      </c>
      <c r="N1588" s="6" t="str">
        <f>IF(K1588="","",VLOOKUP(A1588,tabWorldPop,15,FALSE))</f>
        <v>0.01</v>
      </c>
    </row>
    <row r="1589">
      <c r="A1589" s="3">
        <f>VLOOKUP(Life_expectancy.csv!A1605,Base!$A$2:$B$235,2,FALSE)</f>
        <v>174</v>
      </c>
      <c r="B1589" s="4">
        <v>2014.0</v>
      </c>
      <c r="C1589" s="4">
        <f>VLOOKUP(VLOOKUP(A1589,tabWorldPop,3,FALSE),Base!$D$2:$E$8,2,FALSE)</f>
        <v>1</v>
      </c>
      <c r="D1589" s="4" t="s">
        <v>13</v>
      </c>
      <c r="E1589" s="4" t="s">
        <v>3259</v>
      </c>
      <c r="F1589" s="4" t="s">
        <v>3260</v>
      </c>
      <c r="G1589" s="4" t="s">
        <v>3261</v>
      </c>
      <c r="H1589" s="4">
        <v>41.0</v>
      </c>
      <c r="I1589" s="5">
        <v>45850.0</v>
      </c>
      <c r="J1589" s="6" t="str">
        <f>IF(OR(B1589=2000, B1589=2010, B1589=2015),VLOOKUP(A1589,tabWorldPop,IF(B1589=2000,8,IF(B1589=2010,7,6)),FALSE),"")</f>
        <v/>
      </c>
      <c r="K1589" s="6" t="str">
        <f>IF(J1589="","", VLOOKUP(A1589,tabWorldPop,12,FALSE))</f>
        <v/>
      </c>
      <c r="L1589" s="6" t="str">
        <f>IF(K1589="","",VLOOKUP(A1589,tabWorldPop,13,FALSE))</f>
        <v/>
      </c>
      <c r="M1589" s="6" t="str">
        <f>IF(K1589="","",VLOOKUP(A1589,tabWorldPop,14,FALSE))</f>
        <v/>
      </c>
      <c r="N1589" s="6" t="str">
        <f>IF(K1589="","",VLOOKUP(A1589,tabWorldPop,15,FALSE))</f>
        <v/>
      </c>
    </row>
    <row r="1590">
      <c r="A1590" s="3">
        <f>VLOOKUP(Life_expectancy.csv!A1606,Base!$A$2:$B$235,2,FALSE)</f>
        <v>174</v>
      </c>
      <c r="B1590" s="4">
        <v>2013.0</v>
      </c>
      <c r="C1590" s="4">
        <f>VLOOKUP(VLOOKUP(A1590,tabWorldPop,3,FALSE),Base!$D$2:$E$8,2,FALSE)</f>
        <v>1</v>
      </c>
      <c r="D1590" s="4" t="s">
        <v>13</v>
      </c>
      <c r="E1590" s="4" t="s">
        <v>3262</v>
      </c>
      <c r="F1590" s="4" t="s">
        <v>2071</v>
      </c>
      <c r="G1590" s="4" t="s">
        <v>3263</v>
      </c>
      <c r="H1590" s="4">
        <v>393.0</v>
      </c>
      <c r="I1590" s="5">
        <v>45759.0</v>
      </c>
      <c r="J1590" s="6" t="str">
        <f>IF(OR(B1590=2000, B1590=2010, B1590=2015),VLOOKUP(A1590,tabWorldPop,IF(B1590=2000,8,IF(B1590=2010,7,6)),FALSE),"")</f>
        <v/>
      </c>
      <c r="K1590" s="6" t="str">
        <f>IF(J1590="","", VLOOKUP(A1590,tabWorldPop,12,FALSE))</f>
        <v/>
      </c>
      <c r="L1590" s="6" t="str">
        <f>IF(K1590="","",VLOOKUP(A1590,tabWorldPop,13,FALSE))</f>
        <v/>
      </c>
      <c r="M1590" s="6" t="str">
        <f>IF(K1590="","",VLOOKUP(A1590,tabWorldPop,14,FALSE))</f>
        <v/>
      </c>
      <c r="N1590" s="6" t="str">
        <f>IF(K1590="","",VLOOKUP(A1590,tabWorldPop,15,FALSE))</f>
        <v/>
      </c>
    </row>
    <row r="1591">
      <c r="A1591" s="3">
        <f>VLOOKUP(Life_expectancy.csv!A1607,Base!$A$2:$B$235,2,FALSE)</f>
        <v>174</v>
      </c>
      <c r="B1591" s="4">
        <v>2012.0</v>
      </c>
      <c r="C1591" s="4">
        <f>VLOOKUP(VLOOKUP(A1591,tabWorldPop,3,FALSE),Base!$D$2:$E$8,2,FALSE)</f>
        <v>1</v>
      </c>
      <c r="D1591" s="4" t="s">
        <v>13</v>
      </c>
      <c r="E1591" s="4" t="s">
        <v>3264</v>
      </c>
      <c r="F1591" s="4" t="s">
        <v>1673</v>
      </c>
      <c r="G1591" s="4" t="s">
        <v>3265</v>
      </c>
      <c r="H1591" s="4">
        <v>385.0</v>
      </c>
      <c r="I1591" s="5">
        <v>45669.0</v>
      </c>
      <c r="J1591" s="6" t="str">
        <f>IF(OR(B1591=2000, B1591=2010, B1591=2015),VLOOKUP(A1591,tabWorldPop,IF(B1591=2000,8,IF(B1591=2010,7,6)),FALSE),"")</f>
        <v/>
      </c>
      <c r="K1591" s="6" t="str">
        <f>IF(J1591="","", VLOOKUP(A1591,tabWorldPop,12,FALSE))</f>
        <v/>
      </c>
      <c r="L1591" s="6" t="str">
        <f>IF(K1591="","",VLOOKUP(A1591,tabWorldPop,13,FALSE))</f>
        <v/>
      </c>
      <c r="M1591" s="6" t="str">
        <f>IF(K1591="","",VLOOKUP(A1591,tabWorldPop,14,FALSE))</f>
        <v/>
      </c>
      <c r="N1591" s="6" t="str">
        <f>IF(K1591="","",VLOOKUP(A1591,tabWorldPop,15,FALSE))</f>
        <v/>
      </c>
    </row>
    <row r="1592">
      <c r="A1592" s="3">
        <f>VLOOKUP(Life_expectancy.csv!A1608,Base!$A$2:$B$235,2,FALSE)</f>
        <v>174</v>
      </c>
      <c r="B1592" s="4">
        <v>2011.0</v>
      </c>
      <c r="C1592" s="4">
        <f>VLOOKUP(VLOOKUP(A1592,tabWorldPop,3,FALSE),Base!$D$2:$E$8,2,FALSE)</f>
        <v>1</v>
      </c>
      <c r="D1592" s="4" t="s">
        <v>13</v>
      </c>
      <c r="E1592" s="4" t="s">
        <v>3266</v>
      </c>
      <c r="F1592" s="5">
        <v>45969.0</v>
      </c>
      <c r="G1592" s="4" t="s">
        <v>3267</v>
      </c>
      <c r="H1592" s="4">
        <v>377.0</v>
      </c>
      <c r="I1592" s="5">
        <v>45880.0</v>
      </c>
      <c r="J1592" s="6" t="str">
        <f>IF(OR(B1592=2000, B1592=2010, B1592=2015),VLOOKUP(A1592,tabWorldPop,IF(B1592=2000,8,IF(B1592=2010,7,6)),FALSE),"")</f>
        <v/>
      </c>
      <c r="K1592" s="6" t="str">
        <f>IF(J1592="","", VLOOKUP(A1592,tabWorldPop,12,FALSE))</f>
        <v/>
      </c>
      <c r="L1592" s="6" t="str">
        <f>IF(K1592="","",VLOOKUP(A1592,tabWorldPop,13,FALSE))</f>
        <v/>
      </c>
      <c r="M1592" s="6" t="str">
        <f>IF(K1592="","",VLOOKUP(A1592,tabWorldPop,14,FALSE))</f>
        <v/>
      </c>
      <c r="N1592" s="6" t="str">
        <f>IF(K1592="","",VLOOKUP(A1592,tabWorldPop,15,FALSE))</f>
        <v/>
      </c>
    </row>
    <row r="1593">
      <c r="A1593" s="3">
        <f>VLOOKUP(Life_expectancy.csv!A1609,Base!$A$2:$B$235,2,FALSE)</f>
        <v>174</v>
      </c>
      <c r="B1593" s="4">
        <v>2010.0</v>
      </c>
      <c r="C1593" s="4">
        <f>VLOOKUP(VLOOKUP(A1593,tabWorldPop,3,FALSE),Base!$D$2:$E$8,2,FALSE)</f>
        <v>1</v>
      </c>
      <c r="D1593" s="4" t="s">
        <v>13</v>
      </c>
      <c r="E1593" s="4" t="s">
        <v>3268</v>
      </c>
      <c r="F1593" s="4" t="s">
        <v>898</v>
      </c>
      <c r="G1593" s="4" t="s">
        <v>3269</v>
      </c>
      <c r="H1593" s="4">
        <v>367.0</v>
      </c>
      <c r="I1593" s="5">
        <v>45819.0</v>
      </c>
      <c r="J1593" s="6">
        <f>IF(OR(B1593=2000, B1593=2010, B1593=2015),VLOOKUP(A1593,tabWorldPop,IF(B1593=2000,8,IF(B1593=2010,7,6)),FALSE),"")</f>
        <v>361575</v>
      </c>
      <c r="K1593" s="6">
        <f>IF(J1593="","", VLOOKUP(A1593,tabWorldPop,12,FALSE))</f>
        <v>300</v>
      </c>
      <c r="L1593" s="6" t="str">
        <f>IF(K1593="","",VLOOKUP(A1593,tabWorldPop,13,FALSE))</f>
        <v>1745.9567</v>
      </c>
      <c r="M1593" s="7">
        <f>IF(K1593="","",VLOOKUP(A1593,tabWorldPop,14,FALSE))</f>
        <v>16438</v>
      </c>
      <c r="N1593" s="6" t="str">
        <f>IF(K1593="","",VLOOKUP(A1593,tabWorldPop,15,FALSE))</f>
        <v>0.01</v>
      </c>
    </row>
    <row r="1594">
      <c r="A1594" s="3">
        <f>VLOOKUP(Life_expectancy.csv!A1610,Base!$A$2:$B$235,2,FALSE)</f>
        <v>174</v>
      </c>
      <c r="B1594" s="4">
        <v>2009.0</v>
      </c>
      <c r="C1594" s="4">
        <f>VLOOKUP(VLOOKUP(A1594,tabWorldPop,3,FALSE),Base!$D$2:$E$8,2,FALSE)</f>
        <v>1</v>
      </c>
      <c r="D1594" s="4" t="s">
        <v>13</v>
      </c>
      <c r="E1594" s="4" t="s">
        <v>3270</v>
      </c>
      <c r="F1594" s="4" t="s">
        <v>2656</v>
      </c>
      <c r="G1594" s="4" t="s">
        <v>3271</v>
      </c>
      <c r="H1594" s="4">
        <v>36.0</v>
      </c>
      <c r="I1594" s="5">
        <v>45880.0</v>
      </c>
      <c r="J1594" s="6" t="str">
        <f>IF(OR(B1594=2000, B1594=2010, B1594=2015),VLOOKUP(A1594,tabWorldPop,IF(B1594=2000,8,IF(B1594=2010,7,6)),FALSE),"")</f>
        <v/>
      </c>
      <c r="K1594" s="6" t="str">
        <f>IF(J1594="","", VLOOKUP(A1594,tabWorldPop,12,FALSE))</f>
        <v/>
      </c>
      <c r="L1594" s="6" t="str">
        <f>IF(K1594="","",VLOOKUP(A1594,tabWorldPop,13,FALSE))</f>
        <v/>
      </c>
      <c r="M1594" s="6" t="str">
        <f>IF(K1594="","",VLOOKUP(A1594,tabWorldPop,14,FALSE))</f>
        <v/>
      </c>
      <c r="N1594" s="6" t="str">
        <f>IF(K1594="","",VLOOKUP(A1594,tabWorldPop,15,FALSE))</f>
        <v/>
      </c>
    </row>
    <row r="1595">
      <c r="A1595" s="3">
        <f>VLOOKUP(Life_expectancy.csv!A1611,Base!$A$2:$B$235,2,FALSE)</f>
        <v>174</v>
      </c>
      <c r="B1595" s="4">
        <v>2008.0</v>
      </c>
      <c r="C1595" s="4">
        <f>VLOOKUP(VLOOKUP(A1595,tabWorldPop,3,FALSE),Base!$D$2:$E$8,2,FALSE)</f>
        <v>1</v>
      </c>
      <c r="D1595" s="4" t="s">
        <v>13</v>
      </c>
      <c r="E1595" s="4" t="s">
        <v>3272</v>
      </c>
      <c r="F1595" s="5">
        <v>45725.0</v>
      </c>
      <c r="G1595" s="4" t="s">
        <v>3273</v>
      </c>
      <c r="H1595" s="4">
        <v>362.0</v>
      </c>
      <c r="I1595" s="5">
        <v>45880.0</v>
      </c>
      <c r="J1595" s="6" t="str">
        <f>IF(OR(B1595=2000, B1595=2010, B1595=2015),VLOOKUP(A1595,tabWorldPop,IF(B1595=2000,8,IF(B1595=2010,7,6)),FALSE),"")</f>
        <v/>
      </c>
      <c r="K1595" s="6" t="str">
        <f>IF(J1595="","", VLOOKUP(A1595,tabWorldPop,12,FALSE))</f>
        <v/>
      </c>
      <c r="L1595" s="6" t="str">
        <f>IF(K1595="","",VLOOKUP(A1595,tabWorldPop,13,FALSE))</f>
        <v/>
      </c>
      <c r="M1595" s="6" t="str">
        <f>IF(K1595="","",VLOOKUP(A1595,tabWorldPop,14,FALSE))</f>
        <v/>
      </c>
      <c r="N1595" s="6" t="str">
        <f>IF(K1595="","",VLOOKUP(A1595,tabWorldPop,15,FALSE))</f>
        <v/>
      </c>
    </row>
    <row r="1596">
      <c r="A1596" s="3">
        <f>VLOOKUP(Life_expectancy.csv!A1612,Base!$A$2:$B$235,2,FALSE)</f>
        <v>174</v>
      </c>
      <c r="B1596" s="4">
        <v>2007.0</v>
      </c>
      <c r="C1596" s="4">
        <f>VLOOKUP(VLOOKUP(A1596,tabWorldPop,3,FALSE),Base!$D$2:$E$8,2,FALSE)</f>
        <v>1</v>
      </c>
      <c r="D1596" s="4" t="s">
        <v>13</v>
      </c>
      <c r="E1596" s="4" t="s">
        <v>3274</v>
      </c>
      <c r="F1596" s="4" t="s">
        <v>1319</v>
      </c>
      <c r="G1596" s="4" t="s">
        <v>3275</v>
      </c>
      <c r="H1596" s="4">
        <v>349.0</v>
      </c>
      <c r="I1596" s="5">
        <v>45911.0</v>
      </c>
      <c r="J1596" s="6" t="str">
        <f>IF(OR(B1596=2000, B1596=2010, B1596=2015),VLOOKUP(A1596,tabWorldPop,IF(B1596=2000,8,IF(B1596=2010,7,6)),FALSE),"")</f>
        <v/>
      </c>
      <c r="K1596" s="6" t="str">
        <f>IF(J1596="","", VLOOKUP(A1596,tabWorldPop,12,FALSE))</f>
        <v/>
      </c>
      <c r="L1596" s="6" t="str">
        <f>IF(K1596="","",VLOOKUP(A1596,tabWorldPop,13,FALSE))</f>
        <v/>
      </c>
      <c r="M1596" s="6" t="str">
        <f>IF(K1596="","",VLOOKUP(A1596,tabWorldPop,14,FALSE))</f>
        <v/>
      </c>
      <c r="N1596" s="6" t="str">
        <f>IF(K1596="","",VLOOKUP(A1596,tabWorldPop,15,FALSE))</f>
        <v/>
      </c>
    </row>
    <row r="1597">
      <c r="A1597" s="3">
        <f>VLOOKUP(Life_expectancy.csv!A1613,Base!$A$2:$B$235,2,FALSE)</f>
        <v>174</v>
      </c>
      <c r="B1597" s="4">
        <v>2006.0</v>
      </c>
      <c r="C1597" s="4">
        <f>VLOOKUP(VLOOKUP(A1597,tabWorldPop,3,FALSE),Base!$D$2:$E$8,2,FALSE)</f>
        <v>1</v>
      </c>
      <c r="D1597" s="4" t="s">
        <v>13</v>
      </c>
      <c r="E1597" s="4" t="s">
        <v>3276</v>
      </c>
      <c r="F1597" s="4" t="s">
        <v>1507</v>
      </c>
      <c r="G1597" s="4" t="s">
        <v>3277</v>
      </c>
      <c r="H1597" s="4">
        <v>333.0</v>
      </c>
      <c r="I1597" s="4">
        <v>12.0</v>
      </c>
      <c r="J1597" s="6" t="str">
        <f>IF(OR(B1597=2000, B1597=2010, B1597=2015),VLOOKUP(A1597,tabWorldPop,IF(B1597=2000,8,IF(B1597=2010,7,6)),FALSE),"")</f>
        <v/>
      </c>
      <c r="K1597" s="6" t="str">
        <f>IF(J1597="","", VLOOKUP(A1597,tabWorldPop,12,FALSE))</f>
        <v/>
      </c>
      <c r="L1597" s="6" t="str">
        <f>IF(K1597="","",VLOOKUP(A1597,tabWorldPop,13,FALSE))</f>
        <v/>
      </c>
      <c r="M1597" s="6" t="str">
        <f>IF(K1597="","",VLOOKUP(A1597,tabWorldPop,14,FALSE))</f>
        <v/>
      </c>
      <c r="N1597" s="6" t="str">
        <f>IF(K1597="","",VLOOKUP(A1597,tabWorldPop,15,FALSE))</f>
        <v/>
      </c>
    </row>
    <row r="1598">
      <c r="A1598" s="3">
        <f>VLOOKUP(Life_expectancy.csv!A1614,Base!$A$2:$B$235,2,FALSE)</f>
        <v>174</v>
      </c>
      <c r="B1598" s="4">
        <v>2005.0</v>
      </c>
      <c r="C1598" s="4">
        <f>VLOOKUP(VLOOKUP(A1598,tabWorldPop,3,FALSE),Base!$D$2:$E$8,2,FALSE)</f>
        <v>1</v>
      </c>
      <c r="D1598" s="4" t="s">
        <v>13</v>
      </c>
      <c r="E1598" s="4" t="s">
        <v>3278</v>
      </c>
      <c r="F1598" s="4" t="s">
        <v>3279</v>
      </c>
      <c r="G1598" s="4" t="s">
        <v>3280</v>
      </c>
      <c r="H1598" s="4">
        <v>321.0</v>
      </c>
      <c r="I1598" s="5">
        <v>45669.0</v>
      </c>
      <c r="J1598" s="6" t="str">
        <f>IF(OR(B1598=2000, B1598=2010, B1598=2015),VLOOKUP(A1598,tabWorldPop,IF(B1598=2000,8,IF(B1598=2010,7,6)),FALSE),"")</f>
        <v/>
      </c>
      <c r="K1598" s="6" t="str">
        <f>IF(J1598="","", VLOOKUP(A1598,tabWorldPop,12,FALSE))</f>
        <v/>
      </c>
      <c r="L1598" s="6" t="str">
        <f>IF(K1598="","",VLOOKUP(A1598,tabWorldPop,13,FALSE))</f>
        <v/>
      </c>
      <c r="M1598" s="6" t="str">
        <f>IF(K1598="","",VLOOKUP(A1598,tabWorldPop,14,FALSE))</f>
        <v/>
      </c>
      <c r="N1598" s="6" t="str">
        <f>IF(K1598="","",VLOOKUP(A1598,tabWorldPop,15,FALSE))</f>
        <v/>
      </c>
    </row>
    <row r="1599">
      <c r="A1599" s="3">
        <f>VLOOKUP(Life_expectancy.csv!A1615,Base!$A$2:$B$235,2,FALSE)</f>
        <v>174</v>
      </c>
      <c r="B1599" s="4">
        <v>2004.0</v>
      </c>
      <c r="C1599" s="4">
        <f>VLOOKUP(VLOOKUP(A1599,tabWorldPop,3,FALSE),Base!$D$2:$E$8,2,FALSE)</f>
        <v>1</v>
      </c>
      <c r="D1599" s="4" t="s">
        <v>13</v>
      </c>
      <c r="E1599" s="4" t="s">
        <v>3281</v>
      </c>
      <c r="F1599" s="4" t="s">
        <v>239</v>
      </c>
      <c r="G1599" s="4" t="s">
        <v>3282</v>
      </c>
      <c r="H1599" s="4">
        <v>312.0</v>
      </c>
      <c r="I1599" s="5">
        <v>45700.0</v>
      </c>
      <c r="J1599" s="6" t="str">
        <f>IF(OR(B1599=2000, B1599=2010, B1599=2015),VLOOKUP(A1599,tabWorldPop,IF(B1599=2000,8,IF(B1599=2010,7,6)),FALSE),"")</f>
        <v/>
      </c>
      <c r="K1599" s="6" t="str">
        <f>IF(J1599="","", VLOOKUP(A1599,tabWorldPop,12,FALSE))</f>
        <v/>
      </c>
      <c r="L1599" s="6" t="str">
        <f>IF(K1599="","",VLOOKUP(A1599,tabWorldPop,13,FALSE))</f>
        <v/>
      </c>
      <c r="M1599" s="6" t="str">
        <f>IF(K1599="","",VLOOKUP(A1599,tabWorldPop,14,FALSE))</f>
        <v/>
      </c>
      <c r="N1599" s="6" t="str">
        <f>IF(K1599="","",VLOOKUP(A1599,tabWorldPop,15,FALSE))</f>
        <v/>
      </c>
    </row>
    <row r="1600">
      <c r="A1600" s="3">
        <f>VLOOKUP(Life_expectancy.csv!A1616,Base!$A$2:$B$235,2,FALSE)</f>
        <v>174</v>
      </c>
      <c r="B1600" s="4">
        <v>2003.0</v>
      </c>
      <c r="C1600" s="4">
        <f>VLOOKUP(VLOOKUP(A1600,tabWorldPop,3,FALSE),Base!$D$2:$E$8,2,FALSE)</f>
        <v>1</v>
      </c>
      <c r="D1600" s="4" t="s">
        <v>13</v>
      </c>
      <c r="E1600" s="4" t="s">
        <v>3283</v>
      </c>
      <c r="F1600" s="5">
        <v>45905.0</v>
      </c>
      <c r="G1600" s="4" t="s">
        <v>3284</v>
      </c>
      <c r="H1600" s="4">
        <v>34.0</v>
      </c>
      <c r="I1600" s="5">
        <v>45880.0</v>
      </c>
      <c r="J1600" s="6" t="str">
        <f>IF(OR(B1600=2000, B1600=2010, B1600=2015),VLOOKUP(A1600,tabWorldPop,IF(B1600=2000,8,IF(B1600=2010,7,6)),FALSE),"")</f>
        <v/>
      </c>
      <c r="K1600" s="6" t="str">
        <f>IF(J1600="","", VLOOKUP(A1600,tabWorldPop,12,FALSE))</f>
        <v/>
      </c>
      <c r="L1600" s="6" t="str">
        <f>IF(K1600="","",VLOOKUP(A1600,tabWorldPop,13,FALSE))</f>
        <v/>
      </c>
      <c r="M1600" s="6" t="str">
        <f>IF(K1600="","",VLOOKUP(A1600,tabWorldPop,14,FALSE))</f>
        <v/>
      </c>
      <c r="N1600" s="6" t="str">
        <f>IF(K1600="","",VLOOKUP(A1600,tabWorldPop,15,FALSE))</f>
        <v/>
      </c>
    </row>
    <row r="1601">
      <c r="A1601" s="3">
        <f>VLOOKUP(Life_expectancy.csv!A1617,Base!$A$2:$B$235,2,FALSE)</f>
        <v>174</v>
      </c>
      <c r="B1601" s="4">
        <v>2002.0</v>
      </c>
      <c r="C1601" s="4">
        <f>VLOOKUP(VLOOKUP(A1601,tabWorldPop,3,FALSE),Base!$D$2:$E$8,2,FALSE)</f>
        <v>1</v>
      </c>
      <c r="D1601" s="4" t="s">
        <v>13</v>
      </c>
      <c r="E1601" s="4" t="s">
        <v>3285</v>
      </c>
      <c r="F1601" s="4" t="s">
        <v>1537</v>
      </c>
      <c r="G1601" s="4" t="s">
        <v>3286</v>
      </c>
      <c r="H1601" s="4">
        <v>297.0</v>
      </c>
      <c r="I1601" s="4">
        <v>12.0</v>
      </c>
      <c r="J1601" s="6" t="str">
        <f>IF(OR(B1601=2000, B1601=2010, B1601=2015),VLOOKUP(A1601,tabWorldPop,IF(B1601=2000,8,IF(B1601=2010,7,6)),FALSE),"")</f>
        <v/>
      </c>
      <c r="K1601" s="6" t="str">
        <f>IF(J1601="","", VLOOKUP(A1601,tabWorldPop,12,FALSE))</f>
        <v/>
      </c>
      <c r="L1601" s="6" t="str">
        <f>IF(K1601="","",VLOOKUP(A1601,tabWorldPop,13,FALSE))</f>
        <v/>
      </c>
      <c r="M1601" s="6" t="str">
        <f>IF(K1601="","",VLOOKUP(A1601,tabWorldPop,14,FALSE))</f>
        <v/>
      </c>
      <c r="N1601" s="6" t="str">
        <f>IF(K1601="","",VLOOKUP(A1601,tabWorldPop,15,FALSE))</f>
        <v/>
      </c>
    </row>
    <row r="1602">
      <c r="A1602" s="3">
        <f>VLOOKUP(Life_expectancy.csv!A1618,Base!$A$2:$B$235,2,FALSE)</f>
        <v>174</v>
      </c>
      <c r="B1602" s="4">
        <v>2001.0</v>
      </c>
      <c r="C1602" s="4">
        <f>VLOOKUP(VLOOKUP(A1602,tabWorldPop,3,FALSE),Base!$D$2:$E$8,2,FALSE)</f>
        <v>1</v>
      </c>
      <c r="D1602" s="4" t="s">
        <v>13</v>
      </c>
      <c r="E1602" s="4" t="s">
        <v>3287</v>
      </c>
      <c r="F1602" s="4" t="s">
        <v>820</v>
      </c>
      <c r="G1602" s="4" t="s">
        <v>3288</v>
      </c>
      <c r="H1602" s="4">
        <v>292.0</v>
      </c>
      <c r="I1602" s="5">
        <v>45880.0</v>
      </c>
      <c r="J1602" s="6" t="str">
        <f>IF(OR(B1602=2000, B1602=2010, B1602=2015),VLOOKUP(A1602,tabWorldPop,IF(B1602=2000,8,IF(B1602=2010,7,6)),FALSE),"")</f>
        <v/>
      </c>
      <c r="K1602" s="6" t="str">
        <f>IF(J1602="","", VLOOKUP(A1602,tabWorldPop,12,FALSE))</f>
        <v/>
      </c>
      <c r="L1602" s="6" t="str">
        <f>IF(K1602="","",VLOOKUP(A1602,tabWorldPop,13,FALSE))</f>
        <v/>
      </c>
      <c r="M1602" s="6" t="str">
        <f>IF(K1602="","",VLOOKUP(A1602,tabWorldPop,14,FALSE))</f>
        <v/>
      </c>
      <c r="N1602" s="6" t="str">
        <f>IF(K1602="","",VLOOKUP(A1602,tabWorldPop,15,FALSE))</f>
        <v/>
      </c>
    </row>
    <row r="1603">
      <c r="A1603" s="3">
        <f>VLOOKUP(Life_expectancy.csv!A1619,Base!$A$2:$B$235,2,FALSE)</f>
        <v>174</v>
      </c>
      <c r="B1603" s="4">
        <v>2000.0</v>
      </c>
      <c r="C1603" s="4">
        <f>VLOOKUP(VLOOKUP(A1603,tabWorldPop,3,FALSE),Base!$D$2:$E$8,2,FALSE)</f>
        <v>1</v>
      </c>
      <c r="D1603" s="4" t="s">
        <v>13</v>
      </c>
      <c r="E1603" s="4" t="s">
        <v>3289</v>
      </c>
      <c r="F1603" s="4">
        <v>8.0</v>
      </c>
      <c r="G1603" s="4" t="s">
        <v>3290</v>
      </c>
      <c r="H1603" s="4">
        <v>286.0</v>
      </c>
      <c r="I1603" s="5">
        <v>45727.0</v>
      </c>
      <c r="J1603" s="6">
        <f>IF(OR(B1603=2000, B1603=2010, B1603=2015),VLOOKUP(A1603,tabWorldPop,IF(B1603=2000,8,IF(B1603=2010,7,6)),FALSE),"")</f>
        <v>282507</v>
      </c>
      <c r="K1603" s="6">
        <f>IF(J1603="","", VLOOKUP(A1603,tabWorldPop,12,FALSE))</f>
        <v>300</v>
      </c>
      <c r="L1603" s="6" t="str">
        <f>IF(K1603="","",VLOOKUP(A1603,tabWorldPop,13,FALSE))</f>
        <v>1745.9567</v>
      </c>
      <c r="M1603" s="7">
        <f>IF(K1603="","",VLOOKUP(A1603,tabWorldPop,14,FALSE))</f>
        <v>16438</v>
      </c>
      <c r="N1603" s="6" t="str">
        <f>IF(K1603="","",VLOOKUP(A1603,tabWorldPop,15,FALSE))</f>
        <v>0.01</v>
      </c>
    </row>
    <row r="1604">
      <c r="A1604" s="3">
        <f>VLOOKUP(Life_expectancy.csv!A1620,Base!$A$2:$B$235,2,FALSE)</f>
        <v>59</v>
      </c>
      <c r="B1604" s="4">
        <v>2015.0</v>
      </c>
      <c r="C1604" s="4">
        <f>VLOOKUP(VLOOKUP(A1604,tabWorldPop,3,FALSE),Base!$D$2:$E$8,2,FALSE)</f>
        <v>3</v>
      </c>
      <c r="D1604" s="4" t="s">
        <v>13</v>
      </c>
      <c r="E1604" s="4">
        <v>0.0</v>
      </c>
      <c r="F1604" s="10"/>
      <c r="G1604" s="4" t="s">
        <v>3291</v>
      </c>
      <c r="H1604" s="4">
        <v>1746795.0</v>
      </c>
      <c r="I1604" s="5">
        <v>45755.0</v>
      </c>
      <c r="J1604" s="6">
        <f>IF(OR(B1604=2000, B1604=2010, B1604=2015),VLOOKUP(A1604,tabWorldPop,IF(B1604=2000,8,IF(B1604=2010,7,6)),FALSE),"")</f>
        <v>18112907</v>
      </c>
      <c r="K1604" s="6">
        <f>IF(J1604="","", VLOOKUP(A1604,tabWorldPop,12,FALSE))</f>
        <v>1240192</v>
      </c>
      <c r="L1604" s="6" t="str">
        <f>IF(K1604="","",VLOOKUP(A1604,tabWorldPop,13,FALSE))</f>
        <v>18.2178</v>
      </c>
      <c r="M1604" s="7">
        <f>IF(K1604="","",VLOOKUP(A1604,tabWorldPop,14,FALSE))</f>
        <v>-579273</v>
      </c>
      <c r="N1604" s="6" t="str">
        <f>IF(K1604="","",VLOOKUP(A1604,tabWorldPop,15,FALSE))</f>
        <v>0.28</v>
      </c>
    </row>
    <row r="1605">
      <c r="A1605" s="3">
        <f>VLOOKUP(Life_expectancy.csv!A1621,Base!$A$2:$B$235,2,FALSE)</f>
        <v>59</v>
      </c>
      <c r="B1605" s="4">
        <v>2014.0</v>
      </c>
      <c r="C1605" s="4">
        <f>VLOOKUP(VLOOKUP(A1605,tabWorldPop,3,FALSE),Base!$D$2:$E$8,2,FALSE)</f>
        <v>3</v>
      </c>
      <c r="D1605" s="4" t="s">
        <v>13</v>
      </c>
      <c r="E1605" s="4" t="s">
        <v>3292</v>
      </c>
      <c r="F1605" s="4" t="s">
        <v>1853</v>
      </c>
      <c r="G1605" s="4" t="s">
        <v>3293</v>
      </c>
      <c r="H1605" s="4">
        <v>1.6962846E7</v>
      </c>
      <c r="I1605" s="5">
        <v>45696.0</v>
      </c>
      <c r="J1605" s="6" t="str">
        <f>IF(OR(B1605=2000, B1605=2010, B1605=2015),VLOOKUP(A1605,tabWorldPop,IF(B1605=2000,8,IF(B1605=2010,7,6)),FALSE),"")</f>
        <v/>
      </c>
      <c r="K1605" s="6" t="str">
        <f>IF(J1605="","", VLOOKUP(A1605,tabWorldPop,12,FALSE))</f>
        <v/>
      </c>
      <c r="L1605" s="6" t="str">
        <f>IF(K1605="","",VLOOKUP(A1605,tabWorldPop,13,FALSE))</f>
        <v/>
      </c>
      <c r="M1605" s="6" t="str">
        <f>IF(K1605="","",VLOOKUP(A1605,tabWorldPop,14,FALSE))</f>
        <v/>
      </c>
      <c r="N1605" s="6" t="str">
        <f>IF(K1605="","",VLOOKUP(A1605,tabWorldPop,15,FALSE))</f>
        <v/>
      </c>
    </row>
    <row r="1606">
      <c r="A1606" s="3">
        <f>VLOOKUP(Life_expectancy.csv!A1622,Base!$A$2:$B$235,2,FALSE)</f>
        <v>59</v>
      </c>
      <c r="B1606" s="4">
        <v>2013.0</v>
      </c>
      <c r="C1606" s="4">
        <f>VLOOKUP(VLOOKUP(A1606,tabWorldPop,3,FALSE),Base!$D$2:$E$8,2,FALSE)</f>
        <v>3</v>
      </c>
      <c r="D1606" s="4" t="s">
        <v>13</v>
      </c>
      <c r="E1606" s="4" t="s">
        <v>3294</v>
      </c>
      <c r="F1606" s="4" t="s">
        <v>741</v>
      </c>
      <c r="G1606" s="4" t="s">
        <v>3295</v>
      </c>
      <c r="H1606" s="4">
        <v>1.6477818E7</v>
      </c>
      <c r="I1606" s="4">
        <v>8.0</v>
      </c>
      <c r="J1606" s="6" t="str">
        <f>IF(OR(B1606=2000, B1606=2010, B1606=2015),VLOOKUP(A1606,tabWorldPop,IF(B1606=2000,8,IF(B1606=2010,7,6)),FALSE),"")</f>
        <v/>
      </c>
      <c r="K1606" s="6" t="str">
        <f>IF(J1606="","", VLOOKUP(A1606,tabWorldPop,12,FALSE))</f>
        <v/>
      </c>
      <c r="L1606" s="6" t="str">
        <f>IF(K1606="","",VLOOKUP(A1606,tabWorldPop,13,FALSE))</f>
        <v/>
      </c>
      <c r="M1606" s="6" t="str">
        <f>IF(K1606="","",VLOOKUP(A1606,tabWorldPop,14,FALSE))</f>
        <v/>
      </c>
      <c r="N1606" s="6" t="str">
        <f>IF(K1606="","",VLOOKUP(A1606,tabWorldPop,15,FALSE))</f>
        <v/>
      </c>
    </row>
    <row r="1607">
      <c r="A1607" s="3">
        <f>VLOOKUP(Life_expectancy.csv!A1623,Base!$A$2:$B$235,2,FALSE)</f>
        <v>59</v>
      </c>
      <c r="B1607" s="4">
        <v>2012.0</v>
      </c>
      <c r="C1607" s="4">
        <f>VLOOKUP(VLOOKUP(A1607,tabWorldPop,3,FALSE),Base!$D$2:$E$8,2,FALSE)</f>
        <v>3</v>
      </c>
      <c r="D1607" s="4" t="s">
        <v>13</v>
      </c>
      <c r="E1607" s="4" t="s">
        <v>3296</v>
      </c>
      <c r="F1607" s="4" t="s">
        <v>597</v>
      </c>
      <c r="G1607" s="4" t="s">
        <v>3297</v>
      </c>
      <c r="H1607" s="4">
        <v>16667.0</v>
      </c>
      <c r="I1607" s="5">
        <v>45845.0</v>
      </c>
      <c r="J1607" s="6" t="str">
        <f>IF(OR(B1607=2000, B1607=2010, B1607=2015),VLOOKUP(A1607,tabWorldPop,IF(B1607=2000,8,IF(B1607=2010,7,6)),FALSE),"")</f>
        <v/>
      </c>
      <c r="K1607" s="6" t="str">
        <f>IF(J1607="","", VLOOKUP(A1607,tabWorldPop,12,FALSE))</f>
        <v/>
      </c>
      <c r="L1607" s="6" t="str">
        <f>IF(K1607="","",VLOOKUP(A1607,tabWorldPop,13,FALSE))</f>
        <v/>
      </c>
      <c r="M1607" s="6" t="str">
        <f>IF(K1607="","",VLOOKUP(A1607,tabWorldPop,14,FALSE))</f>
        <v/>
      </c>
      <c r="N1607" s="6" t="str">
        <f>IF(K1607="","",VLOOKUP(A1607,tabWorldPop,15,FALSE))</f>
        <v/>
      </c>
    </row>
    <row r="1608">
      <c r="A1608" s="3">
        <f>VLOOKUP(Life_expectancy.csv!A1624,Base!$A$2:$B$235,2,FALSE)</f>
        <v>59</v>
      </c>
      <c r="B1608" s="4">
        <v>2011.0</v>
      </c>
      <c r="C1608" s="4">
        <f>VLOOKUP(VLOOKUP(A1608,tabWorldPop,3,FALSE),Base!$D$2:$E$8,2,FALSE)</f>
        <v>3</v>
      </c>
      <c r="D1608" s="4" t="s">
        <v>13</v>
      </c>
      <c r="E1608" s="4" t="s">
        <v>3298</v>
      </c>
      <c r="F1608" s="4" t="s">
        <v>592</v>
      </c>
      <c r="G1608" s="4" t="s">
        <v>3299</v>
      </c>
      <c r="H1608" s="4">
        <v>1554989.0</v>
      </c>
      <c r="I1608" s="5">
        <v>45784.0</v>
      </c>
      <c r="J1608" s="6" t="str">
        <f>IF(OR(B1608=2000, B1608=2010, B1608=2015),VLOOKUP(A1608,tabWorldPop,IF(B1608=2000,8,IF(B1608=2010,7,6)),FALSE),"")</f>
        <v/>
      </c>
      <c r="K1608" s="6" t="str">
        <f>IF(J1608="","", VLOOKUP(A1608,tabWorldPop,12,FALSE))</f>
        <v/>
      </c>
      <c r="L1608" s="6" t="str">
        <f>IF(K1608="","",VLOOKUP(A1608,tabWorldPop,13,FALSE))</f>
        <v/>
      </c>
      <c r="M1608" s="6" t="str">
        <f>IF(K1608="","",VLOOKUP(A1608,tabWorldPop,14,FALSE))</f>
        <v/>
      </c>
      <c r="N1608" s="6" t="str">
        <f>IF(K1608="","",VLOOKUP(A1608,tabWorldPop,15,FALSE))</f>
        <v/>
      </c>
    </row>
    <row r="1609">
      <c r="A1609" s="3">
        <f>VLOOKUP(Life_expectancy.csv!A1625,Base!$A$2:$B$235,2,FALSE)</f>
        <v>59</v>
      </c>
      <c r="B1609" s="4">
        <v>2010.0</v>
      </c>
      <c r="C1609" s="4">
        <f>VLOOKUP(VLOOKUP(A1609,tabWorldPop,3,FALSE),Base!$D$2:$E$8,2,FALSE)</f>
        <v>3</v>
      </c>
      <c r="D1609" s="4" t="s">
        <v>13</v>
      </c>
      <c r="E1609" s="4" t="s">
        <v>3300</v>
      </c>
      <c r="F1609" s="4" t="s">
        <v>1009</v>
      </c>
      <c r="G1609" s="4" t="s">
        <v>3301</v>
      </c>
      <c r="H1609" s="4">
        <v>157585.0</v>
      </c>
      <c r="I1609" s="5">
        <v>45723.0</v>
      </c>
      <c r="J1609" s="6">
        <f>IF(OR(B1609=2000, B1609=2010, B1609=2015),VLOOKUP(A1609,tabWorldPop,IF(B1609=2000,8,IF(B1609=2010,7,6)),FALSE),"")</f>
        <v>15529181</v>
      </c>
      <c r="K1609" s="6">
        <f>IF(J1609="","", VLOOKUP(A1609,tabWorldPop,12,FALSE))</f>
        <v>1240192</v>
      </c>
      <c r="L1609" s="6" t="str">
        <f>IF(K1609="","",VLOOKUP(A1609,tabWorldPop,13,FALSE))</f>
        <v>18.2178</v>
      </c>
      <c r="M1609" s="7">
        <f>IF(K1609="","",VLOOKUP(A1609,tabWorldPop,14,FALSE))</f>
        <v>-579273</v>
      </c>
      <c r="N1609" s="6" t="str">
        <f>IF(K1609="","",VLOOKUP(A1609,tabWorldPop,15,FALSE))</f>
        <v>0.28</v>
      </c>
    </row>
    <row r="1610">
      <c r="A1610" s="3">
        <f>VLOOKUP(Life_expectancy.csv!A1626,Base!$A$2:$B$235,2,FALSE)</f>
        <v>59</v>
      </c>
      <c r="B1610" s="4">
        <v>2009.0</v>
      </c>
      <c r="C1610" s="4">
        <f>VLOOKUP(VLOOKUP(A1610,tabWorldPop,3,FALSE),Base!$D$2:$E$8,2,FALSE)</f>
        <v>3</v>
      </c>
      <c r="D1610" s="4" t="s">
        <v>13</v>
      </c>
      <c r="E1610" s="4" t="s">
        <v>3302</v>
      </c>
      <c r="F1610" s="4" t="s">
        <v>257</v>
      </c>
      <c r="G1610" s="4" t="s">
        <v>3303</v>
      </c>
      <c r="H1610" s="4">
        <v>1466597.0</v>
      </c>
      <c r="I1610" s="5">
        <v>45664.0</v>
      </c>
      <c r="J1610" s="6" t="str">
        <f>IF(OR(B1610=2000, B1610=2010, B1610=2015),VLOOKUP(A1610,tabWorldPop,IF(B1610=2000,8,IF(B1610=2010,7,6)),FALSE),"")</f>
        <v/>
      </c>
      <c r="K1610" s="6" t="str">
        <f>IF(J1610="","", VLOOKUP(A1610,tabWorldPop,12,FALSE))</f>
        <v/>
      </c>
      <c r="L1610" s="6" t="str">
        <f>IF(K1610="","",VLOOKUP(A1610,tabWorldPop,13,FALSE))</f>
        <v/>
      </c>
      <c r="M1610" s="6" t="str">
        <f>IF(K1610="","",VLOOKUP(A1610,tabWorldPop,14,FALSE))</f>
        <v/>
      </c>
      <c r="N1610" s="6" t="str">
        <f>IF(K1610="","",VLOOKUP(A1610,tabWorldPop,15,FALSE))</f>
        <v/>
      </c>
    </row>
    <row r="1611">
      <c r="A1611" s="3">
        <f>VLOOKUP(Life_expectancy.csv!A1627,Base!$A$2:$B$235,2,FALSE)</f>
        <v>59</v>
      </c>
      <c r="B1611" s="4">
        <v>2008.0</v>
      </c>
      <c r="C1611" s="4">
        <f>VLOOKUP(VLOOKUP(A1611,tabWorldPop,3,FALSE),Base!$D$2:$E$8,2,FALSE)</f>
        <v>3</v>
      </c>
      <c r="D1611" s="4" t="s">
        <v>13</v>
      </c>
      <c r="E1611" s="4" t="s">
        <v>3304</v>
      </c>
      <c r="F1611" s="4" t="s">
        <v>1078</v>
      </c>
      <c r="G1611" s="4" t="s">
        <v>3305</v>
      </c>
      <c r="H1611" s="4">
        <v>1.4138216E7</v>
      </c>
      <c r="I1611" s="5">
        <v>45874.0</v>
      </c>
      <c r="J1611" s="6" t="str">
        <f>IF(OR(B1611=2000, B1611=2010, B1611=2015),VLOOKUP(A1611,tabWorldPop,IF(B1611=2000,8,IF(B1611=2010,7,6)),FALSE),"")</f>
        <v/>
      </c>
      <c r="K1611" s="6" t="str">
        <f>IF(J1611="","", VLOOKUP(A1611,tabWorldPop,12,FALSE))</f>
        <v/>
      </c>
      <c r="L1611" s="6" t="str">
        <f>IF(K1611="","",VLOOKUP(A1611,tabWorldPop,13,FALSE))</f>
        <v/>
      </c>
      <c r="M1611" s="6" t="str">
        <f>IF(K1611="","",VLOOKUP(A1611,tabWorldPop,14,FALSE))</f>
        <v/>
      </c>
      <c r="N1611" s="6" t="str">
        <f>IF(K1611="","",VLOOKUP(A1611,tabWorldPop,15,FALSE))</f>
        <v/>
      </c>
    </row>
    <row r="1612">
      <c r="A1612" s="3">
        <f>VLOOKUP(Life_expectancy.csv!A1628,Base!$A$2:$B$235,2,FALSE)</f>
        <v>59</v>
      </c>
      <c r="B1612" s="4">
        <v>2007.0</v>
      </c>
      <c r="C1612" s="4">
        <f>VLOOKUP(VLOOKUP(A1612,tabWorldPop,3,FALSE),Base!$D$2:$E$8,2,FALSE)</f>
        <v>3</v>
      </c>
      <c r="D1612" s="4" t="s">
        <v>13</v>
      </c>
      <c r="E1612" s="4" t="s">
        <v>3306</v>
      </c>
      <c r="F1612" s="4" t="s">
        <v>1246</v>
      </c>
      <c r="G1612" s="4" t="s">
        <v>3307</v>
      </c>
      <c r="H1612" s="4">
        <v>1367566.0</v>
      </c>
      <c r="I1612" s="5">
        <v>45753.0</v>
      </c>
      <c r="J1612" s="6" t="str">
        <f>IF(OR(B1612=2000, B1612=2010, B1612=2015),VLOOKUP(A1612,tabWorldPop,IF(B1612=2000,8,IF(B1612=2010,7,6)),FALSE),"")</f>
        <v/>
      </c>
      <c r="K1612" s="6" t="str">
        <f>IF(J1612="","", VLOOKUP(A1612,tabWorldPop,12,FALSE))</f>
        <v/>
      </c>
      <c r="L1612" s="6" t="str">
        <f>IF(K1612="","",VLOOKUP(A1612,tabWorldPop,13,FALSE))</f>
        <v/>
      </c>
      <c r="M1612" s="6" t="str">
        <f>IF(K1612="","",VLOOKUP(A1612,tabWorldPop,14,FALSE))</f>
        <v/>
      </c>
      <c r="N1612" s="6" t="str">
        <f>IF(K1612="","",VLOOKUP(A1612,tabWorldPop,15,FALSE))</f>
        <v/>
      </c>
    </row>
    <row r="1613">
      <c r="A1613" s="3">
        <f>VLOOKUP(Life_expectancy.csv!A1629,Base!$A$2:$B$235,2,FALSE)</f>
        <v>59</v>
      </c>
      <c r="B1613" s="4">
        <v>2006.0</v>
      </c>
      <c r="C1613" s="4">
        <f>VLOOKUP(VLOOKUP(A1613,tabWorldPop,3,FALSE),Base!$D$2:$E$8,2,FALSE)</f>
        <v>3</v>
      </c>
      <c r="D1613" s="4" t="s">
        <v>13</v>
      </c>
      <c r="E1613" s="4" t="s">
        <v>3308</v>
      </c>
      <c r="F1613" s="4" t="s">
        <v>424</v>
      </c>
      <c r="G1613" s="4" t="s">
        <v>3309</v>
      </c>
      <c r="H1613" s="4">
        <v>1322764.0</v>
      </c>
      <c r="I1613" s="5">
        <v>45663.0</v>
      </c>
      <c r="J1613" s="6" t="str">
        <f>IF(OR(B1613=2000, B1613=2010, B1613=2015),VLOOKUP(A1613,tabWorldPop,IF(B1613=2000,8,IF(B1613=2010,7,6)),FALSE),"")</f>
        <v/>
      </c>
      <c r="K1613" s="6" t="str">
        <f>IF(J1613="","", VLOOKUP(A1613,tabWorldPop,12,FALSE))</f>
        <v/>
      </c>
      <c r="L1613" s="6" t="str">
        <f>IF(K1613="","",VLOOKUP(A1613,tabWorldPop,13,FALSE))</f>
        <v/>
      </c>
      <c r="M1613" s="6" t="str">
        <f>IF(K1613="","",VLOOKUP(A1613,tabWorldPop,14,FALSE))</f>
        <v/>
      </c>
      <c r="N1613" s="6" t="str">
        <f>IF(K1613="","",VLOOKUP(A1613,tabWorldPop,15,FALSE))</f>
        <v/>
      </c>
    </row>
    <row r="1614">
      <c r="A1614" s="3">
        <f>VLOOKUP(Life_expectancy.csv!A1630,Base!$A$2:$B$235,2,FALSE)</f>
        <v>59</v>
      </c>
      <c r="B1614" s="4">
        <v>2005.0</v>
      </c>
      <c r="C1614" s="4">
        <f>VLOOKUP(VLOOKUP(A1614,tabWorldPop,3,FALSE),Base!$D$2:$E$8,2,FALSE)</f>
        <v>3</v>
      </c>
      <c r="D1614" s="4" t="s">
        <v>13</v>
      </c>
      <c r="E1614" s="4" t="s">
        <v>3310</v>
      </c>
      <c r="F1614" s="4" t="s">
        <v>586</v>
      </c>
      <c r="G1614" s="4" t="s">
        <v>3311</v>
      </c>
      <c r="H1614" s="4">
        <v>1.2798763E7</v>
      </c>
      <c r="I1614" s="5">
        <v>45874.0</v>
      </c>
      <c r="J1614" s="6" t="str">
        <f>IF(OR(B1614=2000, B1614=2010, B1614=2015),VLOOKUP(A1614,tabWorldPop,IF(B1614=2000,8,IF(B1614=2010,7,6)),FALSE),"")</f>
        <v/>
      </c>
      <c r="K1614" s="6" t="str">
        <f>IF(J1614="","", VLOOKUP(A1614,tabWorldPop,12,FALSE))</f>
        <v/>
      </c>
      <c r="L1614" s="6" t="str">
        <f>IF(K1614="","",VLOOKUP(A1614,tabWorldPop,13,FALSE))</f>
        <v/>
      </c>
      <c r="M1614" s="6" t="str">
        <f>IF(K1614="","",VLOOKUP(A1614,tabWorldPop,14,FALSE))</f>
        <v/>
      </c>
      <c r="N1614" s="6" t="str">
        <f>IF(K1614="","",VLOOKUP(A1614,tabWorldPop,15,FALSE))</f>
        <v/>
      </c>
    </row>
    <row r="1615">
      <c r="A1615" s="3">
        <f>VLOOKUP(Life_expectancy.csv!A1631,Base!$A$2:$B$235,2,FALSE)</f>
        <v>59</v>
      </c>
      <c r="B1615" s="4">
        <v>2004.0</v>
      </c>
      <c r="C1615" s="4">
        <f>VLOOKUP(VLOOKUP(A1615,tabWorldPop,3,FALSE),Base!$D$2:$E$8,2,FALSE)</f>
        <v>3</v>
      </c>
      <c r="D1615" s="4" t="s">
        <v>13</v>
      </c>
      <c r="E1615" s="4" t="s">
        <v>3312</v>
      </c>
      <c r="F1615" s="4" t="s">
        <v>1232</v>
      </c>
      <c r="G1615" s="4" t="s">
        <v>3313</v>
      </c>
      <c r="H1615" s="4">
        <v>1239196.0</v>
      </c>
      <c r="I1615" s="5">
        <v>45782.0</v>
      </c>
      <c r="J1615" s="6" t="str">
        <f>IF(OR(B1615=2000, B1615=2010, B1615=2015),VLOOKUP(A1615,tabWorldPop,IF(B1615=2000,8,IF(B1615=2010,7,6)),FALSE),"")</f>
        <v/>
      </c>
      <c r="K1615" s="6" t="str">
        <f>IF(J1615="","", VLOOKUP(A1615,tabWorldPop,12,FALSE))</f>
        <v/>
      </c>
      <c r="L1615" s="6" t="str">
        <f>IF(K1615="","",VLOOKUP(A1615,tabWorldPop,13,FALSE))</f>
        <v/>
      </c>
      <c r="M1615" s="6" t="str">
        <f>IF(K1615="","",VLOOKUP(A1615,tabWorldPop,14,FALSE))</f>
        <v/>
      </c>
      <c r="N1615" s="6" t="str">
        <f>IF(K1615="","",VLOOKUP(A1615,tabWorldPop,15,FALSE))</f>
        <v/>
      </c>
    </row>
    <row r="1616">
      <c r="A1616" s="3">
        <f>VLOOKUP(Life_expectancy.csv!A1632,Base!$A$2:$B$235,2,FALSE)</f>
        <v>59</v>
      </c>
      <c r="B1616" s="4">
        <v>2003.0</v>
      </c>
      <c r="C1616" s="4">
        <f>VLOOKUP(VLOOKUP(A1616,tabWorldPop,3,FALSE),Base!$D$2:$E$8,2,FALSE)</f>
        <v>3</v>
      </c>
      <c r="D1616" s="4" t="s">
        <v>13</v>
      </c>
      <c r="E1616" s="4" t="s">
        <v>3314</v>
      </c>
      <c r="F1616" s="4" t="s">
        <v>312</v>
      </c>
      <c r="G1616" s="4" t="s">
        <v>3315</v>
      </c>
      <c r="H1616" s="4">
        <v>125128.0</v>
      </c>
      <c r="I1616" s="5">
        <v>45693.0</v>
      </c>
      <c r="J1616" s="6" t="str">
        <f>IF(OR(B1616=2000, B1616=2010, B1616=2015),VLOOKUP(A1616,tabWorldPop,IF(B1616=2000,8,IF(B1616=2010,7,6)),FALSE),"")</f>
        <v/>
      </c>
      <c r="K1616" s="6" t="str">
        <f>IF(J1616="","", VLOOKUP(A1616,tabWorldPop,12,FALSE))</f>
        <v/>
      </c>
      <c r="L1616" s="6" t="str">
        <f>IF(K1616="","",VLOOKUP(A1616,tabWorldPop,13,FALSE))</f>
        <v/>
      </c>
      <c r="M1616" s="6" t="str">
        <f>IF(K1616="","",VLOOKUP(A1616,tabWorldPop,14,FALSE))</f>
        <v/>
      </c>
      <c r="N1616" s="6" t="str">
        <f>IF(K1616="","",VLOOKUP(A1616,tabWorldPop,15,FALSE))</f>
        <v/>
      </c>
    </row>
    <row r="1617">
      <c r="A1617" s="3">
        <f>VLOOKUP(Life_expectancy.csv!A1633,Base!$A$2:$B$235,2,FALSE)</f>
        <v>59</v>
      </c>
      <c r="B1617" s="4">
        <v>2002.0</v>
      </c>
      <c r="C1617" s="4">
        <f>VLOOKUP(VLOOKUP(A1617,tabWorldPop,3,FALSE),Base!$D$2:$E$8,2,FALSE)</f>
        <v>3</v>
      </c>
      <c r="D1617" s="4" t="s">
        <v>13</v>
      </c>
      <c r="E1617" s="4" t="s">
        <v>3316</v>
      </c>
      <c r="F1617" s="4" t="s">
        <v>1008</v>
      </c>
      <c r="G1617" s="4" t="s">
        <v>3317</v>
      </c>
      <c r="H1617" s="4">
        <v>1.1638929E7</v>
      </c>
      <c r="I1617" s="5">
        <v>45904.0</v>
      </c>
      <c r="J1617" s="6" t="str">
        <f>IF(OR(B1617=2000, B1617=2010, B1617=2015),VLOOKUP(A1617,tabWorldPop,IF(B1617=2000,8,IF(B1617=2010,7,6)),FALSE),"")</f>
        <v/>
      </c>
      <c r="K1617" s="6" t="str">
        <f>IF(J1617="","", VLOOKUP(A1617,tabWorldPop,12,FALSE))</f>
        <v/>
      </c>
      <c r="L1617" s="6" t="str">
        <f>IF(K1617="","",VLOOKUP(A1617,tabWorldPop,13,FALSE))</f>
        <v/>
      </c>
      <c r="M1617" s="6" t="str">
        <f>IF(K1617="","",VLOOKUP(A1617,tabWorldPop,14,FALSE))</f>
        <v/>
      </c>
      <c r="N1617" s="6" t="str">
        <f>IF(K1617="","",VLOOKUP(A1617,tabWorldPop,15,FALSE))</f>
        <v/>
      </c>
    </row>
    <row r="1618">
      <c r="A1618" s="3">
        <f>VLOOKUP(Life_expectancy.csv!A1634,Base!$A$2:$B$235,2,FALSE)</f>
        <v>59</v>
      </c>
      <c r="B1618" s="4">
        <v>2001.0</v>
      </c>
      <c r="C1618" s="4">
        <f>VLOOKUP(VLOOKUP(A1618,tabWorldPop,3,FALSE),Base!$D$2:$E$8,2,FALSE)</f>
        <v>3</v>
      </c>
      <c r="D1618" s="4" t="s">
        <v>13</v>
      </c>
      <c r="E1618" s="4" t="s">
        <v>3318</v>
      </c>
      <c r="F1618" s="4" t="s">
        <v>829</v>
      </c>
      <c r="G1618" s="4" t="s">
        <v>3319</v>
      </c>
      <c r="H1618" s="4">
        <v>1.1293258E7</v>
      </c>
      <c r="I1618" s="5">
        <v>45812.0</v>
      </c>
      <c r="J1618" s="6" t="str">
        <f>IF(OR(B1618=2000, B1618=2010, B1618=2015),VLOOKUP(A1618,tabWorldPop,IF(B1618=2000,8,IF(B1618=2010,7,6)),FALSE),"")</f>
        <v/>
      </c>
      <c r="K1618" s="6" t="str">
        <f>IF(J1618="","", VLOOKUP(A1618,tabWorldPop,12,FALSE))</f>
        <v/>
      </c>
      <c r="L1618" s="6" t="str">
        <f>IF(K1618="","",VLOOKUP(A1618,tabWorldPop,13,FALSE))</f>
        <v/>
      </c>
      <c r="M1618" s="6" t="str">
        <f>IF(K1618="","",VLOOKUP(A1618,tabWorldPop,14,FALSE))</f>
        <v/>
      </c>
      <c r="N1618" s="6" t="str">
        <f>IF(K1618="","",VLOOKUP(A1618,tabWorldPop,15,FALSE))</f>
        <v/>
      </c>
    </row>
    <row r="1619">
      <c r="A1619" s="3">
        <f>VLOOKUP(Life_expectancy.csv!A1635,Base!$A$2:$B$235,2,FALSE)</f>
        <v>59</v>
      </c>
      <c r="B1619" s="4">
        <v>2000.0</v>
      </c>
      <c r="C1619" s="4">
        <f>VLOOKUP(VLOOKUP(A1619,tabWorldPop,3,FALSE),Base!$D$2:$E$8,2,FALSE)</f>
        <v>3</v>
      </c>
      <c r="D1619" s="4" t="s">
        <v>13</v>
      </c>
      <c r="E1619" s="4" t="s">
        <v>3320</v>
      </c>
      <c r="F1619" s="4" t="s">
        <v>2957</v>
      </c>
      <c r="G1619" s="4" t="s">
        <v>3321</v>
      </c>
      <c r="H1619" s="4">
        <v>196769.0</v>
      </c>
      <c r="I1619" s="5">
        <v>45751.0</v>
      </c>
      <c r="J1619" s="6">
        <f>IF(OR(B1619=2000, B1619=2010, B1619=2015),VLOOKUP(A1619,tabWorldPop,IF(B1619=2000,8,IF(B1619=2010,7,6)),FALSE),"")</f>
        <v>11239101</v>
      </c>
      <c r="K1619" s="6">
        <f>IF(J1619="","", VLOOKUP(A1619,tabWorldPop,12,FALSE))</f>
        <v>1240192</v>
      </c>
      <c r="L1619" s="6" t="str">
        <f>IF(K1619="","",VLOOKUP(A1619,tabWorldPop,13,FALSE))</f>
        <v>18.2178</v>
      </c>
      <c r="M1619" s="7">
        <f>IF(K1619="","",VLOOKUP(A1619,tabWorldPop,14,FALSE))</f>
        <v>-579273</v>
      </c>
      <c r="N1619" s="6" t="str">
        <f>IF(K1619="","",VLOOKUP(A1619,tabWorldPop,15,FALSE))</f>
        <v>0.28</v>
      </c>
    </row>
    <row r="1620">
      <c r="A1620" s="3">
        <f>VLOOKUP(Life_expectancy.csv!A1636,Base!$A$2:$B$235,2,FALSE)</f>
        <v>173</v>
      </c>
      <c r="B1620" s="4">
        <v>2015.0</v>
      </c>
      <c r="C1620" s="4">
        <f>VLOOKUP(VLOOKUP(A1620,tabWorldPop,3,FALSE),Base!$D$2:$E$8,2,FALSE)</f>
        <v>2</v>
      </c>
      <c r="D1620" s="4" t="s">
        <v>314</v>
      </c>
      <c r="E1620" s="4">
        <v>0.0</v>
      </c>
      <c r="F1620" s="10"/>
      <c r="G1620" s="4" t="s">
        <v>3322</v>
      </c>
      <c r="H1620" s="4">
        <v>431874.0</v>
      </c>
      <c r="I1620" s="5">
        <v>45822.0</v>
      </c>
      <c r="J1620" s="6">
        <f>IF(OR(B1620=2000, B1620=2010, B1620=2015),VLOOKUP(A1620,tabWorldPop,IF(B1620=2000,8,IF(B1620=2010,7,6)),FALSE),"")</f>
        <v>456579</v>
      </c>
      <c r="K1620" s="6">
        <f>IF(J1620="","", VLOOKUP(A1620,tabWorldPop,12,FALSE))</f>
        <v>316</v>
      </c>
      <c r="L1620" s="6" t="str">
        <f>IF(K1620="","",VLOOKUP(A1620,tabWorldPop,13,FALSE))</f>
        <v>1687.6139</v>
      </c>
      <c r="M1620" s="7">
        <f>IF(K1620="","",VLOOKUP(A1620,tabWorldPop,14,FALSE))</f>
        <v>-648669</v>
      </c>
      <c r="N1620" s="6" t="str">
        <f>IF(K1620="","",VLOOKUP(A1620,tabWorldPop,15,FALSE))</f>
        <v>0.01</v>
      </c>
    </row>
    <row r="1621">
      <c r="A1621" s="3">
        <f>VLOOKUP(Life_expectancy.csv!A1637,Base!$A$2:$B$235,2,FALSE)</f>
        <v>173</v>
      </c>
      <c r="B1621" s="4">
        <v>2014.0</v>
      </c>
      <c r="C1621" s="4">
        <f>VLOOKUP(VLOOKUP(A1621,tabWorldPop,3,FALSE),Base!$D$2:$E$8,2,FALSE)</f>
        <v>2</v>
      </c>
      <c r="D1621" s="4" t="s">
        <v>314</v>
      </c>
      <c r="E1621" s="4" t="s">
        <v>3323</v>
      </c>
      <c r="F1621" s="4" t="s">
        <v>1142</v>
      </c>
      <c r="G1621" s="4" t="s">
        <v>3324</v>
      </c>
      <c r="H1621" s="4">
        <v>427364.0</v>
      </c>
      <c r="I1621" s="5">
        <v>45730.0</v>
      </c>
      <c r="J1621" s="6" t="str">
        <f>IF(OR(B1621=2000, B1621=2010, B1621=2015),VLOOKUP(A1621,tabWorldPop,IF(B1621=2000,8,IF(B1621=2010,7,6)),FALSE),"")</f>
        <v/>
      </c>
      <c r="K1621" s="6" t="str">
        <f>IF(J1621="","", VLOOKUP(A1621,tabWorldPop,12,FALSE))</f>
        <v/>
      </c>
      <c r="L1621" s="6" t="str">
        <f>IF(K1621="","",VLOOKUP(A1621,tabWorldPop,13,FALSE))</f>
        <v/>
      </c>
      <c r="M1621" s="6" t="str">
        <f>IF(K1621="","",VLOOKUP(A1621,tabWorldPop,14,FALSE))</f>
        <v/>
      </c>
      <c r="N1621" s="6" t="str">
        <f>IF(K1621="","",VLOOKUP(A1621,tabWorldPop,15,FALSE))</f>
        <v/>
      </c>
    </row>
    <row r="1622">
      <c r="A1622" s="3">
        <f>VLOOKUP(Life_expectancy.csv!A1638,Base!$A$2:$B$235,2,FALSE)</f>
        <v>173</v>
      </c>
      <c r="B1622" s="4">
        <v>2013.0</v>
      </c>
      <c r="C1622" s="4">
        <f>VLOOKUP(VLOOKUP(A1622,tabWorldPop,3,FALSE),Base!$D$2:$E$8,2,FALSE)</f>
        <v>2</v>
      </c>
      <c r="D1622" s="4" t="s">
        <v>314</v>
      </c>
      <c r="E1622" s="4" t="s">
        <v>3325</v>
      </c>
      <c r="F1622" s="4" t="s">
        <v>1987</v>
      </c>
      <c r="G1622" s="4" t="s">
        <v>3326</v>
      </c>
      <c r="H1622" s="4">
        <v>423374.0</v>
      </c>
      <c r="I1622" s="5">
        <v>45702.0</v>
      </c>
      <c r="J1622" s="6" t="str">
        <f>IF(OR(B1622=2000, B1622=2010, B1622=2015),VLOOKUP(A1622,tabWorldPop,IF(B1622=2000,8,IF(B1622=2010,7,6)),FALSE),"")</f>
        <v/>
      </c>
      <c r="K1622" s="6" t="str">
        <f>IF(J1622="","", VLOOKUP(A1622,tabWorldPop,12,FALSE))</f>
        <v/>
      </c>
      <c r="L1622" s="6" t="str">
        <f>IF(K1622="","",VLOOKUP(A1622,tabWorldPop,13,FALSE))</f>
        <v/>
      </c>
      <c r="M1622" s="6" t="str">
        <f>IF(K1622="","",VLOOKUP(A1622,tabWorldPop,14,FALSE))</f>
        <v/>
      </c>
      <c r="N1622" s="6" t="str">
        <f>IF(K1622="","",VLOOKUP(A1622,tabWorldPop,15,FALSE))</f>
        <v/>
      </c>
    </row>
    <row r="1623">
      <c r="A1623" s="3">
        <f>VLOOKUP(Life_expectancy.csv!A1639,Base!$A$2:$B$235,2,FALSE)</f>
        <v>173</v>
      </c>
      <c r="B1623" s="4">
        <v>2012.0</v>
      </c>
      <c r="C1623" s="4">
        <f>VLOOKUP(VLOOKUP(A1623,tabWorldPop,3,FALSE),Base!$D$2:$E$8,2,FALSE)</f>
        <v>2</v>
      </c>
      <c r="D1623" s="4" t="s">
        <v>314</v>
      </c>
      <c r="E1623" s="4" t="s">
        <v>3327</v>
      </c>
      <c r="F1623" s="4" t="s">
        <v>3328</v>
      </c>
      <c r="G1623" s="4" t="s">
        <v>3329</v>
      </c>
      <c r="H1623" s="4">
        <v>419455.0</v>
      </c>
      <c r="I1623" s="5">
        <v>45671.0</v>
      </c>
      <c r="J1623" s="6" t="str">
        <f>IF(OR(B1623=2000, B1623=2010, B1623=2015),VLOOKUP(A1623,tabWorldPop,IF(B1623=2000,8,IF(B1623=2010,7,6)),FALSE),"")</f>
        <v/>
      </c>
      <c r="K1623" s="6" t="str">
        <f>IF(J1623="","", VLOOKUP(A1623,tabWorldPop,12,FALSE))</f>
        <v/>
      </c>
      <c r="L1623" s="6" t="str">
        <f>IF(K1623="","",VLOOKUP(A1623,tabWorldPop,13,FALSE))</f>
        <v/>
      </c>
      <c r="M1623" s="6" t="str">
        <f>IF(K1623="","",VLOOKUP(A1623,tabWorldPop,14,FALSE))</f>
        <v/>
      </c>
      <c r="N1623" s="6" t="str">
        <f>IF(K1623="","",VLOOKUP(A1623,tabWorldPop,15,FALSE))</f>
        <v/>
      </c>
    </row>
    <row r="1624">
      <c r="A1624" s="3">
        <f>VLOOKUP(Life_expectancy.csv!A1640,Base!$A$2:$B$235,2,FALSE)</f>
        <v>173</v>
      </c>
      <c r="B1624" s="4">
        <v>2011.0</v>
      </c>
      <c r="C1624" s="4">
        <f>VLOOKUP(VLOOKUP(A1624,tabWorldPop,3,FALSE),Base!$D$2:$E$8,2,FALSE)</f>
        <v>2</v>
      </c>
      <c r="D1624" s="4" t="s">
        <v>314</v>
      </c>
      <c r="E1624" s="4" t="s">
        <v>3330</v>
      </c>
      <c r="F1624" s="5">
        <v>45817.0</v>
      </c>
      <c r="G1624" s="4" t="s">
        <v>3331</v>
      </c>
      <c r="H1624" s="4">
        <v>416268.0</v>
      </c>
      <c r="I1624" s="5">
        <v>45883.0</v>
      </c>
      <c r="J1624" s="6" t="str">
        <f>IF(OR(B1624=2000, B1624=2010, B1624=2015),VLOOKUP(A1624,tabWorldPop,IF(B1624=2000,8,IF(B1624=2010,7,6)),FALSE),"")</f>
        <v/>
      </c>
      <c r="K1624" s="6" t="str">
        <f>IF(J1624="","", VLOOKUP(A1624,tabWorldPop,12,FALSE))</f>
        <v/>
      </c>
      <c r="L1624" s="6" t="str">
        <f>IF(K1624="","",VLOOKUP(A1624,tabWorldPop,13,FALSE))</f>
        <v/>
      </c>
      <c r="M1624" s="6" t="str">
        <f>IF(K1624="","",VLOOKUP(A1624,tabWorldPop,14,FALSE))</f>
        <v/>
      </c>
      <c r="N1624" s="6" t="str">
        <f>IF(K1624="","",VLOOKUP(A1624,tabWorldPop,15,FALSE))</f>
        <v/>
      </c>
    </row>
    <row r="1625">
      <c r="A1625" s="3">
        <f>VLOOKUP(Life_expectancy.csv!A1641,Base!$A$2:$B$235,2,FALSE)</f>
        <v>173</v>
      </c>
      <c r="B1625" s="4">
        <v>2010.0</v>
      </c>
      <c r="C1625" s="4">
        <f>VLOOKUP(VLOOKUP(A1625,tabWorldPop,3,FALSE),Base!$D$2:$E$8,2,FALSE)</f>
        <v>2</v>
      </c>
      <c r="D1625" s="4" t="s">
        <v>314</v>
      </c>
      <c r="E1625" s="4" t="s">
        <v>3332</v>
      </c>
      <c r="F1625" s="5">
        <v>45724.0</v>
      </c>
      <c r="G1625" s="4" t="s">
        <v>3333</v>
      </c>
      <c r="H1625" s="4">
        <v>41458.0</v>
      </c>
      <c r="I1625" s="5">
        <v>45822.0</v>
      </c>
      <c r="J1625" s="6">
        <f>IF(OR(B1625=2000, B1625=2010, B1625=2015),VLOOKUP(A1625,tabWorldPop,IF(B1625=2000,8,IF(B1625=2010,7,6)),FALSE),"")</f>
        <v>418755</v>
      </c>
      <c r="K1625" s="6">
        <f>IF(J1625="","", VLOOKUP(A1625,tabWorldPop,12,FALSE))</f>
        <v>316</v>
      </c>
      <c r="L1625" s="6" t="str">
        <f>IF(K1625="","",VLOOKUP(A1625,tabWorldPop,13,FALSE))</f>
        <v>1687.6139</v>
      </c>
      <c r="M1625" s="7">
        <f>IF(K1625="","",VLOOKUP(A1625,tabWorldPop,14,FALSE))</f>
        <v>-648669</v>
      </c>
      <c r="N1625" s="6" t="str">
        <f>IF(K1625="","",VLOOKUP(A1625,tabWorldPop,15,FALSE))</f>
        <v>0.01</v>
      </c>
    </row>
    <row r="1626">
      <c r="A1626" s="3">
        <f>VLOOKUP(Life_expectancy.csv!A1642,Base!$A$2:$B$235,2,FALSE)</f>
        <v>173</v>
      </c>
      <c r="B1626" s="4">
        <v>2009.0</v>
      </c>
      <c r="C1626" s="4">
        <f>VLOOKUP(VLOOKUP(A1626,tabWorldPop,3,FALSE),Base!$D$2:$E$8,2,FALSE)</f>
        <v>2</v>
      </c>
      <c r="D1626" s="4" t="s">
        <v>314</v>
      </c>
      <c r="E1626" s="4" t="s">
        <v>3334</v>
      </c>
      <c r="F1626" s="4" t="s">
        <v>35</v>
      </c>
      <c r="G1626" s="4" t="s">
        <v>3335</v>
      </c>
      <c r="H1626" s="4">
        <v>412477.0</v>
      </c>
      <c r="I1626" s="5">
        <v>45761.0</v>
      </c>
      <c r="J1626" s="6" t="str">
        <f>IF(OR(B1626=2000, B1626=2010, B1626=2015),VLOOKUP(A1626,tabWorldPop,IF(B1626=2000,8,IF(B1626=2010,7,6)),FALSE),"")</f>
        <v/>
      </c>
      <c r="K1626" s="6" t="str">
        <f>IF(J1626="","", VLOOKUP(A1626,tabWorldPop,12,FALSE))</f>
        <v/>
      </c>
      <c r="L1626" s="6" t="str">
        <f>IF(K1626="","",VLOOKUP(A1626,tabWorldPop,13,FALSE))</f>
        <v/>
      </c>
      <c r="M1626" s="6" t="str">
        <f>IF(K1626="","",VLOOKUP(A1626,tabWorldPop,14,FALSE))</f>
        <v/>
      </c>
      <c r="N1626" s="6" t="str">
        <f>IF(K1626="","",VLOOKUP(A1626,tabWorldPop,15,FALSE))</f>
        <v/>
      </c>
    </row>
    <row r="1627">
      <c r="A1627" s="3">
        <f>VLOOKUP(Life_expectancy.csv!A1643,Base!$A$2:$B$235,2,FALSE)</f>
        <v>173</v>
      </c>
      <c r="B1627" s="4">
        <v>2008.0</v>
      </c>
      <c r="C1627" s="4">
        <f>VLOOKUP(VLOOKUP(A1627,tabWorldPop,3,FALSE),Base!$D$2:$E$8,2,FALSE)</f>
        <v>2</v>
      </c>
      <c r="D1627" s="4" t="s">
        <v>314</v>
      </c>
      <c r="E1627" s="4" t="s">
        <v>3336</v>
      </c>
      <c r="F1627" s="4" t="s">
        <v>1942</v>
      </c>
      <c r="G1627" s="4" t="s">
        <v>3337</v>
      </c>
      <c r="H1627" s="4">
        <v>49379.0</v>
      </c>
      <c r="I1627" s="5">
        <v>45822.0</v>
      </c>
      <c r="J1627" s="6" t="str">
        <f>IF(OR(B1627=2000, B1627=2010, B1627=2015),VLOOKUP(A1627,tabWorldPop,IF(B1627=2000,8,IF(B1627=2010,7,6)),FALSE),"")</f>
        <v/>
      </c>
      <c r="K1627" s="6" t="str">
        <f>IF(J1627="","", VLOOKUP(A1627,tabWorldPop,12,FALSE))</f>
        <v/>
      </c>
      <c r="L1627" s="6" t="str">
        <f>IF(K1627="","",VLOOKUP(A1627,tabWorldPop,13,FALSE))</f>
        <v/>
      </c>
      <c r="M1627" s="6" t="str">
        <f>IF(K1627="","",VLOOKUP(A1627,tabWorldPop,14,FALSE))</f>
        <v/>
      </c>
      <c r="N1627" s="6" t="str">
        <f>IF(K1627="","",VLOOKUP(A1627,tabWorldPop,15,FALSE))</f>
        <v/>
      </c>
    </row>
    <row r="1628">
      <c r="A1628" s="3">
        <f>VLOOKUP(Life_expectancy.csv!A1644,Base!$A$2:$B$235,2,FALSE)</f>
        <v>173</v>
      </c>
      <c r="B1628" s="4">
        <v>2007.0</v>
      </c>
      <c r="C1628" s="4">
        <f>VLOOKUP(VLOOKUP(A1628,tabWorldPop,3,FALSE),Base!$D$2:$E$8,2,FALSE)</f>
        <v>2</v>
      </c>
      <c r="D1628" s="4" t="s">
        <v>314</v>
      </c>
      <c r="E1628" s="4" t="s">
        <v>3338</v>
      </c>
      <c r="F1628" s="4" t="s">
        <v>876</v>
      </c>
      <c r="G1628" s="4" t="s">
        <v>3339</v>
      </c>
      <c r="H1628" s="4">
        <v>46724.0</v>
      </c>
      <c r="I1628" s="5">
        <v>45761.0</v>
      </c>
      <c r="J1628" s="6" t="str">
        <f>IF(OR(B1628=2000, B1628=2010, B1628=2015),VLOOKUP(A1628,tabWorldPop,IF(B1628=2000,8,IF(B1628=2010,7,6)),FALSE),"")</f>
        <v/>
      </c>
      <c r="K1628" s="6" t="str">
        <f>IF(J1628="","", VLOOKUP(A1628,tabWorldPop,12,FALSE))</f>
        <v/>
      </c>
      <c r="L1628" s="6" t="str">
        <f>IF(K1628="","",VLOOKUP(A1628,tabWorldPop,13,FALSE))</f>
        <v/>
      </c>
      <c r="M1628" s="6" t="str">
        <f>IF(K1628="","",VLOOKUP(A1628,tabWorldPop,14,FALSE))</f>
        <v/>
      </c>
      <c r="N1628" s="6" t="str">
        <f>IF(K1628="","",VLOOKUP(A1628,tabWorldPop,15,FALSE))</f>
        <v/>
      </c>
    </row>
    <row r="1629">
      <c r="A1629" s="3">
        <f>VLOOKUP(Life_expectancy.csv!A1645,Base!$A$2:$B$235,2,FALSE)</f>
        <v>173</v>
      </c>
      <c r="B1629" s="4">
        <v>2006.0</v>
      </c>
      <c r="C1629" s="4">
        <f>VLOOKUP(VLOOKUP(A1629,tabWorldPop,3,FALSE),Base!$D$2:$E$8,2,FALSE)</f>
        <v>2</v>
      </c>
      <c r="D1629" s="4" t="s">
        <v>314</v>
      </c>
      <c r="E1629" s="4" t="s">
        <v>3340</v>
      </c>
      <c r="F1629" s="4" t="s">
        <v>3341</v>
      </c>
      <c r="G1629" s="4" t="s">
        <v>3342</v>
      </c>
      <c r="H1629" s="4">
        <v>4538.0</v>
      </c>
      <c r="I1629" s="5">
        <v>45883.0</v>
      </c>
      <c r="J1629" s="6" t="str">
        <f>IF(OR(B1629=2000, B1629=2010, B1629=2015),VLOOKUP(A1629,tabWorldPop,IF(B1629=2000,8,IF(B1629=2010,7,6)),FALSE),"")</f>
        <v/>
      </c>
      <c r="K1629" s="6" t="str">
        <f>IF(J1629="","", VLOOKUP(A1629,tabWorldPop,12,FALSE))</f>
        <v/>
      </c>
      <c r="L1629" s="6" t="str">
        <f>IF(K1629="","",VLOOKUP(A1629,tabWorldPop,13,FALSE))</f>
        <v/>
      </c>
      <c r="M1629" s="6" t="str">
        <f>IF(K1629="","",VLOOKUP(A1629,tabWorldPop,14,FALSE))</f>
        <v/>
      </c>
      <c r="N1629" s="6" t="str">
        <f>IF(K1629="","",VLOOKUP(A1629,tabWorldPop,15,FALSE))</f>
        <v/>
      </c>
    </row>
    <row r="1630">
      <c r="A1630" s="3">
        <f>VLOOKUP(Life_expectancy.csv!A1646,Base!$A$2:$B$235,2,FALSE)</f>
        <v>173</v>
      </c>
      <c r="B1630" s="4">
        <v>2005.0</v>
      </c>
      <c r="C1630" s="4">
        <f>VLOOKUP(VLOOKUP(A1630,tabWorldPop,3,FALSE),Base!$D$2:$E$8,2,FALSE)</f>
        <v>2</v>
      </c>
      <c r="D1630" s="4" t="s">
        <v>314</v>
      </c>
      <c r="E1630" s="4" t="s">
        <v>3343</v>
      </c>
      <c r="F1630" s="4" t="s">
        <v>2982</v>
      </c>
      <c r="G1630" s="4" t="s">
        <v>3344</v>
      </c>
      <c r="H1630" s="4">
        <v>43834.0</v>
      </c>
      <c r="I1630" s="5">
        <v>45883.0</v>
      </c>
      <c r="J1630" s="6" t="str">
        <f>IF(OR(B1630=2000, B1630=2010, B1630=2015),VLOOKUP(A1630,tabWorldPop,IF(B1630=2000,8,IF(B1630=2010,7,6)),FALSE),"")</f>
        <v/>
      </c>
      <c r="K1630" s="6" t="str">
        <f>IF(J1630="","", VLOOKUP(A1630,tabWorldPop,12,FALSE))</f>
        <v/>
      </c>
      <c r="L1630" s="6" t="str">
        <f>IF(K1630="","",VLOOKUP(A1630,tabWorldPop,13,FALSE))</f>
        <v/>
      </c>
      <c r="M1630" s="6" t="str">
        <f>IF(K1630="","",VLOOKUP(A1630,tabWorldPop,14,FALSE))</f>
        <v/>
      </c>
      <c r="N1630" s="6" t="str">
        <f>IF(K1630="","",VLOOKUP(A1630,tabWorldPop,15,FALSE))</f>
        <v/>
      </c>
    </row>
    <row r="1631">
      <c r="A1631" s="3">
        <f>VLOOKUP(Life_expectancy.csv!A1647,Base!$A$2:$B$235,2,FALSE)</f>
        <v>173</v>
      </c>
      <c r="B1631" s="4">
        <v>2004.0</v>
      </c>
      <c r="C1631" s="4">
        <f>VLOOKUP(VLOOKUP(A1631,tabWorldPop,3,FALSE),Base!$D$2:$E$8,2,FALSE)</f>
        <v>2</v>
      </c>
      <c r="D1631" s="4" t="s">
        <v>314</v>
      </c>
      <c r="E1631" s="4" t="s">
        <v>3345</v>
      </c>
      <c r="F1631" s="4" t="s">
        <v>641</v>
      </c>
      <c r="G1631" s="4" t="s">
        <v>3346</v>
      </c>
      <c r="H1631" s="4">
        <v>41268.0</v>
      </c>
      <c r="I1631" s="5">
        <v>45702.0</v>
      </c>
      <c r="J1631" s="6" t="str">
        <f>IF(OR(B1631=2000, B1631=2010, B1631=2015),VLOOKUP(A1631,tabWorldPop,IF(B1631=2000,8,IF(B1631=2010,7,6)),FALSE),"")</f>
        <v/>
      </c>
      <c r="K1631" s="6" t="str">
        <f>IF(J1631="","", VLOOKUP(A1631,tabWorldPop,12,FALSE))</f>
        <v/>
      </c>
      <c r="L1631" s="6" t="str">
        <f>IF(K1631="","",VLOOKUP(A1631,tabWorldPop,13,FALSE))</f>
        <v/>
      </c>
      <c r="M1631" s="6" t="str">
        <f>IF(K1631="","",VLOOKUP(A1631,tabWorldPop,14,FALSE))</f>
        <v/>
      </c>
      <c r="N1631" s="6" t="str">
        <f>IF(K1631="","",VLOOKUP(A1631,tabWorldPop,15,FALSE))</f>
        <v/>
      </c>
    </row>
    <row r="1632">
      <c r="A1632" s="3">
        <f>VLOOKUP(Life_expectancy.csv!A1648,Base!$A$2:$B$235,2,FALSE)</f>
        <v>173</v>
      </c>
      <c r="B1632" s="4">
        <v>2003.0</v>
      </c>
      <c r="C1632" s="4">
        <f>VLOOKUP(VLOOKUP(A1632,tabWorldPop,3,FALSE),Base!$D$2:$E$8,2,FALSE)</f>
        <v>2</v>
      </c>
      <c r="D1632" s="4" t="s">
        <v>314</v>
      </c>
      <c r="E1632" s="4" t="s">
        <v>3347</v>
      </c>
      <c r="F1632" s="5">
        <v>45816.0</v>
      </c>
      <c r="G1632" s="4" t="s">
        <v>3348</v>
      </c>
      <c r="H1632" s="4">
        <v>398582.0</v>
      </c>
      <c r="I1632" s="5">
        <v>45882.0</v>
      </c>
      <c r="J1632" s="6" t="str">
        <f>IF(OR(B1632=2000, B1632=2010, B1632=2015),VLOOKUP(A1632,tabWorldPop,IF(B1632=2000,8,IF(B1632=2010,7,6)),FALSE),"")</f>
        <v/>
      </c>
      <c r="K1632" s="6" t="str">
        <f>IF(J1632="","", VLOOKUP(A1632,tabWorldPop,12,FALSE))</f>
        <v/>
      </c>
      <c r="L1632" s="6" t="str">
        <f>IF(K1632="","",VLOOKUP(A1632,tabWorldPop,13,FALSE))</f>
        <v/>
      </c>
      <c r="M1632" s="6" t="str">
        <f>IF(K1632="","",VLOOKUP(A1632,tabWorldPop,14,FALSE))</f>
        <v/>
      </c>
      <c r="N1632" s="6" t="str">
        <f>IF(K1632="","",VLOOKUP(A1632,tabWorldPop,15,FALSE))</f>
        <v/>
      </c>
    </row>
    <row r="1633">
      <c r="A1633" s="3">
        <f>VLOOKUP(Life_expectancy.csv!A1649,Base!$A$2:$B$235,2,FALSE)</f>
        <v>173</v>
      </c>
      <c r="B1633" s="4">
        <v>2002.0</v>
      </c>
      <c r="C1633" s="4">
        <f>VLOOKUP(VLOOKUP(A1633,tabWorldPop,3,FALSE),Base!$D$2:$E$8,2,FALSE)</f>
        <v>2</v>
      </c>
      <c r="D1633" s="4" t="s">
        <v>314</v>
      </c>
      <c r="E1633" s="4" t="s">
        <v>3349</v>
      </c>
      <c r="F1633" s="4" t="s">
        <v>418</v>
      </c>
      <c r="G1633" s="4" t="s">
        <v>3350</v>
      </c>
      <c r="H1633" s="4">
        <v>395969.0</v>
      </c>
      <c r="I1633" s="5">
        <v>45882.0</v>
      </c>
      <c r="J1633" s="6" t="str">
        <f>IF(OR(B1633=2000, B1633=2010, B1633=2015),VLOOKUP(A1633,tabWorldPop,IF(B1633=2000,8,IF(B1633=2010,7,6)),FALSE),"")</f>
        <v/>
      </c>
      <c r="K1633" s="6" t="str">
        <f>IF(J1633="","", VLOOKUP(A1633,tabWorldPop,12,FALSE))</f>
        <v/>
      </c>
      <c r="L1633" s="6" t="str">
        <f>IF(K1633="","",VLOOKUP(A1633,tabWorldPop,13,FALSE))</f>
        <v/>
      </c>
      <c r="M1633" s="6" t="str">
        <f>IF(K1633="","",VLOOKUP(A1633,tabWorldPop,14,FALSE))</f>
        <v/>
      </c>
      <c r="N1633" s="6" t="str">
        <f>IF(K1633="","",VLOOKUP(A1633,tabWorldPop,15,FALSE))</f>
        <v/>
      </c>
    </row>
    <row r="1634">
      <c r="A1634" s="3">
        <f>VLOOKUP(Life_expectancy.csv!A1650,Base!$A$2:$B$235,2,FALSE)</f>
        <v>173</v>
      </c>
      <c r="B1634" s="4">
        <v>2001.0</v>
      </c>
      <c r="C1634" s="4">
        <f>VLOOKUP(VLOOKUP(A1634,tabWorldPop,3,FALSE),Base!$D$2:$E$8,2,FALSE)</f>
        <v>2</v>
      </c>
      <c r="D1634" s="4" t="s">
        <v>314</v>
      </c>
      <c r="E1634" s="4" t="s">
        <v>3351</v>
      </c>
      <c r="F1634" s="5">
        <v>45968.0</v>
      </c>
      <c r="G1634" s="4" t="s">
        <v>3352</v>
      </c>
      <c r="H1634" s="4">
        <v>39328.0</v>
      </c>
      <c r="I1634" s="5">
        <v>45851.0</v>
      </c>
      <c r="J1634" s="6" t="str">
        <f>IF(OR(B1634=2000, B1634=2010, B1634=2015),VLOOKUP(A1634,tabWorldPop,IF(B1634=2000,8,IF(B1634=2010,7,6)),FALSE),"")</f>
        <v/>
      </c>
      <c r="K1634" s="6" t="str">
        <f>IF(J1634="","", VLOOKUP(A1634,tabWorldPop,12,FALSE))</f>
        <v/>
      </c>
      <c r="L1634" s="6" t="str">
        <f>IF(K1634="","",VLOOKUP(A1634,tabWorldPop,13,FALSE))</f>
        <v/>
      </c>
      <c r="M1634" s="6" t="str">
        <f>IF(K1634="","",VLOOKUP(A1634,tabWorldPop,14,FALSE))</f>
        <v/>
      </c>
      <c r="N1634" s="6" t="str">
        <f>IF(K1634="","",VLOOKUP(A1634,tabWorldPop,15,FALSE))</f>
        <v/>
      </c>
    </row>
    <row r="1635">
      <c r="A1635" s="3">
        <f>VLOOKUP(Life_expectancy.csv!A1651,Base!$A$2:$B$235,2,FALSE)</f>
        <v>173</v>
      </c>
      <c r="B1635" s="4">
        <v>2000.0</v>
      </c>
      <c r="C1635" s="4">
        <f>VLOOKUP(VLOOKUP(A1635,tabWorldPop,3,FALSE),Base!$D$2:$E$8,2,FALSE)</f>
        <v>2</v>
      </c>
      <c r="D1635" s="4" t="s">
        <v>314</v>
      </c>
      <c r="E1635" s="4" t="s">
        <v>3353</v>
      </c>
      <c r="F1635" s="4" t="s">
        <v>1532</v>
      </c>
      <c r="G1635" s="4" t="s">
        <v>3354</v>
      </c>
      <c r="H1635" s="4">
        <v>3987.0</v>
      </c>
      <c r="I1635" s="5">
        <v>45882.0</v>
      </c>
      <c r="J1635" s="6">
        <f>IF(OR(B1635=2000, B1635=2010, B1635=2015),VLOOKUP(A1635,tabWorldPop,IF(B1635=2000,8,IF(B1635=2010,7,6)),FALSE),"")</f>
        <v>399212</v>
      </c>
      <c r="K1635" s="6">
        <f>IF(J1635="","", VLOOKUP(A1635,tabWorldPop,12,FALSE))</f>
        <v>316</v>
      </c>
      <c r="L1635" s="6" t="str">
        <f>IF(K1635="","",VLOOKUP(A1635,tabWorldPop,13,FALSE))</f>
        <v>1687.6139</v>
      </c>
      <c r="M1635" s="7">
        <f>IF(K1635="","",VLOOKUP(A1635,tabWorldPop,14,FALSE))</f>
        <v>-648669</v>
      </c>
      <c r="N1635" s="6" t="str">
        <f>IF(K1635="","",VLOOKUP(A1635,tabWorldPop,15,FALSE))</f>
        <v>0.01</v>
      </c>
    </row>
    <row r="1636">
      <c r="A1636" s="3">
        <f>VLOOKUP(Life_expectancy.csv!A1652,Base!$A$2:$B$235,2,FALSE)</f>
        <v>215</v>
      </c>
      <c r="B1636" s="4">
        <v>2013.0</v>
      </c>
      <c r="C1636" s="4">
        <f>VLOOKUP(VLOOKUP(A1636,tabWorldPop,3,FALSE),Base!$D$2:$E$8,2,FALSE)</f>
        <v>4</v>
      </c>
      <c r="D1636" s="4" t="s">
        <v>13</v>
      </c>
      <c r="E1636" s="4" t="s">
        <v>3355</v>
      </c>
      <c r="F1636" s="4" t="s">
        <v>3356</v>
      </c>
      <c r="G1636" s="4" t="s">
        <v>3357</v>
      </c>
      <c r="H1636" s="10"/>
      <c r="I1636" s="4">
        <v>0.0</v>
      </c>
      <c r="J1636" s="6" t="str">
        <f>IF(OR(B1636=2000, B1636=2010, B1636=2015),VLOOKUP(A1636,tabWorldPop,IF(B1636=2000,8,IF(B1636=2010,7,6)),FALSE),"")</f>
        <v/>
      </c>
      <c r="K1636" s="6" t="str">
        <f>IF(J1636="","", VLOOKUP(A1636,tabWorldPop,12,FALSE))</f>
        <v/>
      </c>
      <c r="L1636" s="6" t="str">
        <f>IF(K1636="","",VLOOKUP(A1636,tabWorldPop,13,FALSE))</f>
        <v/>
      </c>
      <c r="M1636" s="6" t="str">
        <f>IF(K1636="","",VLOOKUP(A1636,tabWorldPop,14,FALSE))</f>
        <v/>
      </c>
      <c r="N1636" s="6" t="str">
        <f>IF(K1636="","",VLOOKUP(A1636,tabWorldPop,15,FALSE))</f>
        <v/>
      </c>
    </row>
    <row r="1637">
      <c r="A1637" s="3">
        <f>VLOOKUP(Life_expectancy.csv!A1653,Base!$A$2:$B$235,2,FALSE)</f>
        <v>126</v>
      </c>
      <c r="B1637" s="4">
        <v>2015.0</v>
      </c>
      <c r="C1637" s="4">
        <f>VLOOKUP(VLOOKUP(A1637,tabWorldPop,3,FALSE),Base!$D$2:$E$8,2,FALSE)</f>
        <v>3</v>
      </c>
      <c r="D1637" s="4" t="s">
        <v>13</v>
      </c>
      <c r="E1637" s="4">
        <v>0.0</v>
      </c>
      <c r="F1637" s="10"/>
      <c r="G1637" s="4" t="s">
        <v>3358</v>
      </c>
      <c r="H1637" s="4">
        <v>4182341.0</v>
      </c>
      <c r="I1637" s="5">
        <v>45785.0</v>
      </c>
      <c r="J1637" s="6">
        <f>IF(OR(B1637=2000, B1637=2010, B1637=2015),VLOOKUP(A1637,tabWorldPop,IF(B1637=2000,8,IF(B1637=2010,7,6)),FALSE),"")</f>
        <v>3946220</v>
      </c>
      <c r="K1637" s="6">
        <f>IF(J1637="","", VLOOKUP(A1637,tabWorldPop,12,FALSE))</f>
        <v>1030700</v>
      </c>
      <c r="L1637" s="7">
        <f>IF(K1637="","",VLOOKUP(A1637,tabWorldPop,13,FALSE))</f>
        <v>1479689</v>
      </c>
      <c r="M1637" s="7">
        <f>IF(K1637="","",VLOOKUP(A1637,tabWorldPop,14,FALSE))</f>
        <v>-597900</v>
      </c>
      <c r="N1637" s="6" t="str">
        <f>IF(K1637="","",VLOOKUP(A1637,tabWorldPop,15,FALSE))</f>
        <v>0.06</v>
      </c>
    </row>
    <row r="1638">
      <c r="A1638" s="3">
        <f>VLOOKUP(Life_expectancy.csv!A1654,Base!$A$2:$B$235,2,FALSE)</f>
        <v>126</v>
      </c>
      <c r="B1638" s="4">
        <v>2014.0</v>
      </c>
      <c r="C1638" s="4">
        <f>VLOOKUP(VLOOKUP(A1638,tabWorldPop,3,FALSE),Base!$D$2:$E$8,2,FALSE)</f>
        <v>3</v>
      </c>
      <c r="D1638" s="4" t="s">
        <v>13</v>
      </c>
      <c r="E1638" s="4" t="s">
        <v>3359</v>
      </c>
      <c r="F1638" s="4" t="s">
        <v>1548</v>
      </c>
      <c r="G1638" s="4" t="s">
        <v>3360</v>
      </c>
      <c r="H1638" s="4">
        <v>46392.0</v>
      </c>
      <c r="I1638" s="5">
        <v>45785.0</v>
      </c>
      <c r="J1638" s="6" t="str">
        <f>IF(OR(B1638=2000, B1638=2010, B1638=2015),VLOOKUP(A1638,tabWorldPop,IF(B1638=2000,8,IF(B1638=2010,7,6)),FALSE),"")</f>
        <v/>
      </c>
      <c r="K1638" s="6" t="str">
        <f>IF(J1638="","", VLOOKUP(A1638,tabWorldPop,12,FALSE))</f>
        <v/>
      </c>
      <c r="L1638" s="6" t="str">
        <f>IF(K1638="","",VLOOKUP(A1638,tabWorldPop,13,FALSE))</f>
        <v/>
      </c>
      <c r="M1638" s="6" t="str">
        <f>IF(K1638="","",VLOOKUP(A1638,tabWorldPop,14,FALSE))</f>
        <v/>
      </c>
      <c r="N1638" s="6" t="str">
        <f>IF(K1638="","",VLOOKUP(A1638,tabWorldPop,15,FALSE))</f>
        <v/>
      </c>
    </row>
    <row r="1639">
      <c r="A1639" s="3">
        <f>VLOOKUP(Life_expectancy.csv!A1655,Base!$A$2:$B$235,2,FALSE)</f>
        <v>126</v>
      </c>
      <c r="B1639" s="4">
        <v>2013.0</v>
      </c>
      <c r="C1639" s="4">
        <f>VLOOKUP(VLOOKUP(A1639,tabWorldPop,3,FALSE),Base!$D$2:$E$8,2,FALSE)</f>
        <v>3</v>
      </c>
      <c r="D1639" s="4" t="s">
        <v>13</v>
      </c>
      <c r="E1639" s="4" t="s">
        <v>3361</v>
      </c>
      <c r="F1639" s="4" t="s">
        <v>177</v>
      </c>
      <c r="G1639" s="4" t="s">
        <v>3362</v>
      </c>
      <c r="H1639" s="4">
        <v>394617.0</v>
      </c>
      <c r="I1639" s="5">
        <v>45696.0</v>
      </c>
      <c r="J1639" s="6" t="str">
        <f>IF(OR(B1639=2000, B1639=2010, B1639=2015),VLOOKUP(A1639,tabWorldPop,IF(B1639=2000,8,IF(B1639=2010,7,6)),FALSE),"")</f>
        <v/>
      </c>
      <c r="K1639" s="6" t="str">
        <f>IF(J1639="","", VLOOKUP(A1639,tabWorldPop,12,FALSE))</f>
        <v/>
      </c>
      <c r="L1639" s="6" t="str">
        <f>IF(K1639="","",VLOOKUP(A1639,tabWorldPop,13,FALSE))</f>
        <v/>
      </c>
      <c r="M1639" s="6" t="str">
        <f>IF(K1639="","",VLOOKUP(A1639,tabWorldPop,14,FALSE))</f>
        <v/>
      </c>
      <c r="N1639" s="6" t="str">
        <f>IF(K1639="","",VLOOKUP(A1639,tabWorldPop,15,FALSE))</f>
        <v/>
      </c>
    </row>
    <row r="1640">
      <c r="A1640" s="3">
        <f>VLOOKUP(Life_expectancy.csv!A1656,Base!$A$2:$B$235,2,FALSE)</f>
        <v>126</v>
      </c>
      <c r="B1640" s="4">
        <v>2012.0</v>
      </c>
      <c r="C1640" s="4">
        <f>VLOOKUP(VLOOKUP(A1640,tabWorldPop,3,FALSE),Base!$D$2:$E$8,2,FALSE)</f>
        <v>3</v>
      </c>
      <c r="D1640" s="4" t="s">
        <v>13</v>
      </c>
      <c r="E1640" s="4" t="s">
        <v>3363</v>
      </c>
      <c r="F1640" s="4" t="s">
        <v>124</v>
      </c>
      <c r="G1640" s="4" t="s">
        <v>3364</v>
      </c>
      <c r="H1640" s="4">
        <v>383239.0</v>
      </c>
      <c r="I1640" s="5">
        <v>45876.0</v>
      </c>
      <c r="J1640" s="6" t="str">
        <f>IF(OR(B1640=2000, B1640=2010, B1640=2015),VLOOKUP(A1640,tabWorldPop,IF(B1640=2000,8,IF(B1640=2010,7,6)),FALSE),"")</f>
        <v/>
      </c>
      <c r="K1640" s="6" t="str">
        <f>IF(J1640="","", VLOOKUP(A1640,tabWorldPop,12,FALSE))</f>
        <v/>
      </c>
      <c r="L1640" s="6" t="str">
        <f>IF(K1640="","",VLOOKUP(A1640,tabWorldPop,13,FALSE))</f>
        <v/>
      </c>
      <c r="M1640" s="6" t="str">
        <f>IF(K1640="","",VLOOKUP(A1640,tabWorldPop,14,FALSE))</f>
        <v/>
      </c>
      <c r="N1640" s="6" t="str">
        <f>IF(K1640="","",VLOOKUP(A1640,tabWorldPop,15,FALSE))</f>
        <v/>
      </c>
    </row>
    <row r="1641">
      <c r="A1641" s="3">
        <f>VLOOKUP(Life_expectancy.csv!A1657,Base!$A$2:$B$235,2,FALSE)</f>
        <v>126</v>
      </c>
      <c r="B1641" s="4">
        <v>2011.0</v>
      </c>
      <c r="C1641" s="4">
        <f>VLOOKUP(VLOOKUP(A1641,tabWorldPop,3,FALSE),Base!$D$2:$E$8,2,FALSE)</f>
        <v>3</v>
      </c>
      <c r="D1641" s="4" t="s">
        <v>13</v>
      </c>
      <c r="E1641" s="4" t="s">
        <v>3365</v>
      </c>
      <c r="F1641" s="4" t="s">
        <v>3366</v>
      </c>
      <c r="G1641" s="4" t="s">
        <v>3367</v>
      </c>
      <c r="H1641" s="4">
        <v>3717672.0</v>
      </c>
      <c r="I1641" s="5">
        <v>45845.0</v>
      </c>
      <c r="J1641" s="6" t="str">
        <f>IF(OR(B1641=2000, B1641=2010, B1641=2015),VLOOKUP(A1641,tabWorldPop,IF(B1641=2000,8,IF(B1641=2010,7,6)),FALSE),"")</f>
        <v/>
      </c>
      <c r="K1641" s="6" t="str">
        <f>IF(J1641="","", VLOOKUP(A1641,tabWorldPop,12,FALSE))</f>
        <v/>
      </c>
      <c r="L1641" s="6" t="str">
        <f>IF(K1641="","",VLOOKUP(A1641,tabWorldPop,13,FALSE))</f>
        <v/>
      </c>
      <c r="M1641" s="6" t="str">
        <f>IF(K1641="","",VLOOKUP(A1641,tabWorldPop,14,FALSE))</f>
        <v/>
      </c>
      <c r="N1641" s="6" t="str">
        <f>IF(K1641="","",VLOOKUP(A1641,tabWorldPop,15,FALSE))</f>
        <v/>
      </c>
    </row>
    <row r="1642">
      <c r="A1642" s="3">
        <f>VLOOKUP(Life_expectancy.csv!A1658,Base!$A$2:$B$235,2,FALSE)</f>
        <v>126</v>
      </c>
      <c r="B1642" s="4">
        <v>2010.0</v>
      </c>
      <c r="C1642" s="4">
        <f>VLOOKUP(VLOOKUP(A1642,tabWorldPop,3,FALSE),Base!$D$2:$E$8,2,FALSE)</f>
        <v>3</v>
      </c>
      <c r="D1642" s="4" t="s">
        <v>13</v>
      </c>
      <c r="E1642" s="4" t="s">
        <v>3368</v>
      </c>
      <c r="F1642" s="4" t="s">
        <v>1908</v>
      </c>
      <c r="G1642" s="4" t="s">
        <v>3369</v>
      </c>
      <c r="H1642" s="4">
        <v>369543.0</v>
      </c>
      <c r="I1642" s="5">
        <v>45815.0</v>
      </c>
      <c r="J1642" s="6">
        <f>IF(OR(B1642=2000, B1642=2010, B1642=2015),VLOOKUP(A1642,tabWorldPop,IF(B1642=2000,8,IF(B1642=2010,7,6)),FALSE),"")</f>
        <v>3419461</v>
      </c>
      <c r="K1642" s="6">
        <f>IF(J1642="","", VLOOKUP(A1642,tabWorldPop,12,FALSE))</f>
        <v>1030700</v>
      </c>
      <c r="L1642" s="7">
        <f>IF(K1642="","",VLOOKUP(A1642,tabWorldPop,13,FALSE))</f>
        <v>1479689</v>
      </c>
      <c r="M1642" s="7">
        <f>IF(K1642="","",VLOOKUP(A1642,tabWorldPop,14,FALSE))</f>
        <v>-597900</v>
      </c>
      <c r="N1642" s="6" t="str">
        <f>IF(K1642="","",VLOOKUP(A1642,tabWorldPop,15,FALSE))</f>
        <v>0.06</v>
      </c>
    </row>
    <row r="1643">
      <c r="A1643" s="3">
        <f>VLOOKUP(Life_expectancy.csv!A1659,Base!$A$2:$B$235,2,FALSE)</f>
        <v>126</v>
      </c>
      <c r="B1643" s="4">
        <v>2009.0</v>
      </c>
      <c r="C1643" s="4">
        <f>VLOOKUP(VLOOKUP(A1643,tabWorldPop,3,FALSE),Base!$D$2:$E$8,2,FALSE)</f>
        <v>3</v>
      </c>
      <c r="D1643" s="4" t="s">
        <v>13</v>
      </c>
      <c r="E1643" s="4" t="s">
        <v>3370</v>
      </c>
      <c r="F1643" s="4" t="s">
        <v>456</v>
      </c>
      <c r="G1643" s="4" t="s">
        <v>3371</v>
      </c>
      <c r="H1643" s="4">
        <v>356288.0</v>
      </c>
      <c r="I1643" s="5">
        <v>45664.0</v>
      </c>
      <c r="J1643" s="6" t="str">
        <f>IF(OR(B1643=2000, B1643=2010, B1643=2015),VLOOKUP(A1643,tabWorldPop,IF(B1643=2000,8,IF(B1643=2010,7,6)),FALSE),"")</f>
        <v/>
      </c>
      <c r="K1643" s="6" t="str">
        <f>IF(J1643="","", VLOOKUP(A1643,tabWorldPop,12,FALSE))</f>
        <v/>
      </c>
      <c r="L1643" s="6" t="str">
        <f>IF(K1643="","",VLOOKUP(A1643,tabWorldPop,13,FALSE))</f>
        <v/>
      </c>
      <c r="M1643" s="6" t="str">
        <f>IF(K1643="","",VLOOKUP(A1643,tabWorldPop,14,FALSE))</f>
        <v/>
      </c>
      <c r="N1643" s="6" t="str">
        <f>IF(K1643="","",VLOOKUP(A1643,tabWorldPop,15,FALSE))</f>
        <v/>
      </c>
    </row>
    <row r="1644">
      <c r="A1644" s="3">
        <f>VLOOKUP(Life_expectancy.csv!A1660,Base!$A$2:$B$235,2,FALSE)</f>
        <v>126</v>
      </c>
      <c r="B1644" s="4">
        <v>2008.0</v>
      </c>
      <c r="C1644" s="4">
        <f>VLOOKUP(VLOOKUP(A1644,tabWorldPop,3,FALSE),Base!$D$2:$E$8,2,FALSE)</f>
        <v>3</v>
      </c>
      <c r="D1644" s="4" t="s">
        <v>13</v>
      </c>
      <c r="E1644" s="4" t="s">
        <v>3372</v>
      </c>
      <c r="F1644" s="4" t="s">
        <v>2026</v>
      </c>
      <c r="G1644" s="4" t="s">
        <v>3373</v>
      </c>
      <c r="H1644" s="4">
        <v>347541.0</v>
      </c>
      <c r="I1644" s="5">
        <v>45695.0</v>
      </c>
      <c r="J1644" s="6" t="str">
        <f>IF(OR(B1644=2000, B1644=2010, B1644=2015),VLOOKUP(A1644,tabWorldPop,IF(B1644=2000,8,IF(B1644=2010,7,6)),FALSE),"")</f>
        <v/>
      </c>
      <c r="K1644" s="6" t="str">
        <f>IF(J1644="","", VLOOKUP(A1644,tabWorldPop,12,FALSE))</f>
        <v/>
      </c>
      <c r="L1644" s="6" t="str">
        <f>IF(K1644="","",VLOOKUP(A1644,tabWorldPop,13,FALSE))</f>
        <v/>
      </c>
      <c r="M1644" s="6" t="str">
        <f>IF(K1644="","",VLOOKUP(A1644,tabWorldPop,14,FALSE))</f>
        <v/>
      </c>
      <c r="N1644" s="6" t="str">
        <f>IF(K1644="","",VLOOKUP(A1644,tabWorldPop,15,FALSE))</f>
        <v/>
      </c>
    </row>
    <row r="1645">
      <c r="A1645" s="3">
        <f>VLOOKUP(Life_expectancy.csv!A1661,Base!$A$2:$B$235,2,FALSE)</f>
        <v>126</v>
      </c>
      <c r="B1645" s="4">
        <v>2007.0</v>
      </c>
      <c r="C1645" s="4">
        <f>VLOOKUP(VLOOKUP(A1645,tabWorldPop,3,FALSE),Base!$D$2:$E$8,2,FALSE)</f>
        <v>3</v>
      </c>
      <c r="D1645" s="4" t="s">
        <v>13</v>
      </c>
      <c r="E1645" s="4" t="s">
        <v>3374</v>
      </c>
      <c r="F1645" s="4" t="s">
        <v>130</v>
      </c>
      <c r="G1645" s="4" t="s">
        <v>3375</v>
      </c>
      <c r="H1645" s="4">
        <v>3312665.0</v>
      </c>
      <c r="I1645" s="5">
        <v>45754.0</v>
      </c>
      <c r="J1645" s="6" t="str">
        <f>IF(OR(B1645=2000, B1645=2010, B1645=2015),VLOOKUP(A1645,tabWorldPop,IF(B1645=2000,8,IF(B1645=2010,7,6)),FALSE),"")</f>
        <v/>
      </c>
      <c r="K1645" s="6" t="str">
        <f>IF(J1645="","", VLOOKUP(A1645,tabWorldPop,12,FALSE))</f>
        <v/>
      </c>
      <c r="L1645" s="6" t="str">
        <f>IF(K1645="","",VLOOKUP(A1645,tabWorldPop,13,FALSE))</f>
        <v/>
      </c>
      <c r="M1645" s="6" t="str">
        <f>IF(K1645="","",VLOOKUP(A1645,tabWorldPop,14,FALSE))</f>
        <v/>
      </c>
      <c r="N1645" s="6" t="str">
        <f>IF(K1645="","",VLOOKUP(A1645,tabWorldPop,15,FALSE))</f>
        <v/>
      </c>
    </row>
    <row r="1646">
      <c r="A1646" s="3">
        <f>VLOOKUP(Life_expectancy.csv!A1662,Base!$A$2:$B$235,2,FALSE)</f>
        <v>126</v>
      </c>
      <c r="B1646" s="4">
        <v>2006.0</v>
      </c>
      <c r="C1646" s="4">
        <f>VLOOKUP(VLOOKUP(A1646,tabWorldPop,3,FALSE),Base!$D$2:$E$8,2,FALSE)</f>
        <v>3</v>
      </c>
      <c r="D1646" s="4" t="s">
        <v>13</v>
      </c>
      <c r="E1646" s="4" t="s">
        <v>3376</v>
      </c>
      <c r="F1646" s="4" t="s">
        <v>2258</v>
      </c>
      <c r="G1646" s="4" t="s">
        <v>3377</v>
      </c>
      <c r="H1646" s="4">
        <v>322653.0</v>
      </c>
      <c r="I1646" s="5">
        <v>45695.0</v>
      </c>
      <c r="J1646" s="6" t="str">
        <f>IF(OR(B1646=2000, B1646=2010, B1646=2015),VLOOKUP(A1646,tabWorldPop,IF(B1646=2000,8,IF(B1646=2010,7,6)),FALSE),"")</f>
        <v/>
      </c>
      <c r="K1646" s="6" t="str">
        <f>IF(J1646="","", VLOOKUP(A1646,tabWorldPop,12,FALSE))</f>
        <v/>
      </c>
      <c r="L1646" s="6" t="str">
        <f>IF(K1646="","",VLOOKUP(A1646,tabWorldPop,13,FALSE))</f>
        <v/>
      </c>
      <c r="M1646" s="6" t="str">
        <f>IF(K1646="","",VLOOKUP(A1646,tabWorldPop,14,FALSE))</f>
        <v/>
      </c>
      <c r="N1646" s="6" t="str">
        <f>IF(K1646="","",VLOOKUP(A1646,tabWorldPop,15,FALSE))</f>
        <v/>
      </c>
    </row>
    <row r="1647">
      <c r="A1647" s="3">
        <f>VLOOKUP(Life_expectancy.csv!A1663,Base!$A$2:$B$235,2,FALSE)</f>
        <v>126</v>
      </c>
      <c r="B1647" s="4">
        <v>2005.0</v>
      </c>
      <c r="C1647" s="4">
        <f>VLOOKUP(VLOOKUP(A1647,tabWorldPop,3,FALSE),Base!$D$2:$E$8,2,FALSE)</f>
        <v>3</v>
      </c>
      <c r="D1647" s="4" t="s">
        <v>13</v>
      </c>
      <c r="E1647" s="4" t="s">
        <v>3378</v>
      </c>
      <c r="F1647" s="4" t="s">
        <v>216</v>
      </c>
      <c r="G1647" s="4" t="s">
        <v>3379</v>
      </c>
      <c r="H1647" s="4">
        <v>31372.0</v>
      </c>
      <c r="I1647" s="5">
        <v>45695.0</v>
      </c>
      <c r="J1647" s="6" t="str">
        <f>IF(OR(B1647=2000, B1647=2010, B1647=2015),VLOOKUP(A1647,tabWorldPop,IF(B1647=2000,8,IF(B1647=2010,7,6)),FALSE),"")</f>
        <v/>
      </c>
      <c r="K1647" s="6" t="str">
        <f>IF(J1647="","", VLOOKUP(A1647,tabWorldPop,12,FALSE))</f>
        <v/>
      </c>
      <c r="L1647" s="6" t="str">
        <f>IF(K1647="","",VLOOKUP(A1647,tabWorldPop,13,FALSE))</f>
        <v/>
      </c>
      <c r="M1647" s="6" t="str">
        <f>IF(K1647="","",VLOOKUP(A1647,tabWorldPop,14,FALSE))</f>
        <v/>
      </c>
      <c r="N1647" s="6" t="str">
        <f>IF(K1647="","",VLOOKUP(A1647,tabWorldPop,15,FALSE))</f>
        <v/>
      </c>
    </row>
    <row r="1648">
      <c r="A1648" s="3">
        <f>VLOOKUP(Life_expectancy.csv!A1664,Base!$A$2:$B$235,2,FALSE)</f>
        <v>126</v>
      </c>
      <c r="B1648" s="4">
        <v>2004.0</v>
      </c>
      <c r="C1648" s="4">
        <f>VLOOKUP(VLOOKUP(A1648,tabWorldPop,3,FALSE),Base!$D$2:$E$8,2,FALSE)</f>
        <v>3</v>
      </c>
      <c r="D1648" s="4" t="s">
        <v>13</v>
      </c>
      <c r="E1648" s="4" t="s">
        <v>3380</v>
      </c>
      <c r="F1648" s="5">
        <v>45842.0</v>
      </c>
      <c r="G1648" s="4" t="s">
        <v>3381</v>
      </c>
      <c r="H1648" s="4">
        <v>342823.0</v>
      </c>
      <c r="I1648" s="5">
        <v>45844.0</v>
      </c>
      <c r="J1648" s="6" t="str">
        <f>IF(OR(B1648=2000, B1648=2010, B1648=2015),VLOOKUP(A1648,tabWorldPop,IF(B1648=2000,8,IF(B1648=2010,7,6)),FALSE),"")</f>
        <v/>
      </c>
      <c r="K1648" s="6" t="str">
        <f>IF(J1648="","", VLOOKUP(A1648,tabWorldPop,12,FALSE))</f>
        <v/>
      </c>
      <c r="L1648" s="6" t="str">
        <f>IF(K1648="","",VLOOKUP(A1648,tabWorldPop,13,FALSE))</f>
        <v/>
      </c>
      <c r="M1648" s="6" t="str">
        <f>IF(K1648="","",VLOOKUP(A1648,tabWorldPop,14,FALSE))</f>
        <v/>
      </c>
      <c r="N1648" s="6" t="str">
        <f>IF(K1648="","",VLOOKUP(A1648,tabWorldPop,15,FALSE))</f>
        <v/>
      </c>
    </row>
    <row r="1649">
      <c r="A1649" s="3">
        <f>VLOOKUP(Life_expectancy.csv!A1665,Base!$A$2:$B$235,2,FALSE)</f>
        <v>126</v>
      </c>
      <c r="B1649" s="4">
        <v>2003.0</v>
      </c>
      <c r="C1649" s="4">
        <f>VLOOKUP(VLOOKUP(A1649,tabWorldPop,3,FALSE),Base!$D$2:$E$8,2,FALSE)</f>
        <v>3</v>
      </c>
      <c r="D1649" s="4" t="s">
        <v>13</v>
      </c>
      <c r="E1649" s="4" t="s">
        <v>3382</v>
      </c>
      <c r="F1649" s="4" t="s">
        <v>219</v>
      </c>
      <c r="G1649" s="4" t="s">
        <v>3383</v>
      </c>
      <c r="H1649" s="4">
        <v>2957117.0</v>
      </c>
      <c r="I1649" s="5">
        <v>45814.0</v>
      </c>
      <c r="J1649" s="6" t="str">
        <f>IF(OR(B1649=2000, B1649=2010, B1649=2015),VLOOKUP(A1649,tabWorldPop,IF(B1649=2000,8,IF(B1649=2010,7,6)),FALSE),"")</f>
        <v/>
      </c>
      <c r="K1649" s="6" t="str">
        <f>IF(J1649="","", VLOOKUP(A1649,tabWorldPop,12,FALSE))</f>
        <v/>
      </c>
      <c r="L1649" s="6" t="str">
        <f>IF(K1649="","",VLOOKUP(A1649,tabWorldPop,13,FALSE))</f>
        <v/>
      </c>
      <c r="M1649" s="6" t="str">
        <f>IF(K1649="","",VLOOKUP(A1649,tabWorldPop,14,FALSE))</f>
        <v/>
      </c>
      <c r="N1649" s="6" t="str">
        <f>IF(K1649="","",VLOOKUP(A1649,tabWorldPop,15,FALSE))</f>
        <v/>
      </c>
    </row>
    <row r="1650">
      <c r="A1650" s="3">
        <f>VLOOKUP(Life_expectancy.csv!A1666,Base!$A$2:$B$235,2,FALSE)</f>
        <v>126</v>
      </c>
      <c r="B1650" s="4">
        <v>2002.0</v>
      </c>
      <c r="C1650" s="4">
        <f>VLOOKUP(VLOOKUP(A1650,tabWorldPop,3,FALSE),Base!$D$2:$E$8,2,FALSE)</f>
        <v>3</v>
      </c>
      <c r="D1650" s="4" t="s">
        <v>13</v>
      </c>
      <c r="E1650" s="4" t="s">
        <v>3384</v>
      </c>
      <c r="F1650" s="4" t="s">
        <v>3385</v>
      </c>
      <c r="G1650" s="4" t="s">
        <v>3386</v>
      </c>
      <c r="H1650" s="4">
        <v>2873228.0</v>
      </c>
      <c r="I1650" s="5">
        <v>45783.0</v>
      </c>
      <c r="J1650" s="6" t="str">
        <f>IF(OR(B1650=2000, B1650=2010, B1650=2015),VLOOKUP(A1650,tabWorldPop,IF(B1650=2000,8,IF(B1650=2010,7,6)),FALSE),"")</f>
        <v/>
      </c>
      <c r="K1650" s="6" t="str">
        <f>IF(J1650="","", VLOOKUP(A1650,tabWorldPop,12,FALSE))</f>
        <v/>
      </c>
      <c r="L1650" s="6" t="str">
        <f>IF(K1650="","",VLOOKUP(A1650,tabWorldPop,13,FALSE))</f>
        <v/>
      </c>
      <c r="M1650" s="6" t="str">
        <f>IF(K1650="","",VLOOKUP(A1650,tabWorldPop,14,FALSE))</f>
        <v/>
      </c>
      <c r="N1650" s="6" t="str">
        <f>IF(K1650="","",VLOOKUP(A1650,tabWorldPop,15,FALSE))</f>
        <v/>
      </c>
    </row>
    <row r="1651">
      <c r="A1651" s="3">
        <f>VLOOKUP(Life_expectancy.csv!A1667,Base!$A$2:$B$235,2,FALSE)</f>
        <v>126</v>
      </c>
      <c r="B1651" s="4">
        <v>2001.0</v>
      </c>
      <c r="C1651" s="4">
        <f>VLOOKUP(VLOOKUP(A1651,tabWorldPop,3,FALSE),Base!$D$2:$E$8,2,FALSE)</f>
        <v>3</v>
      </c>
      <c r="D1651" s="4" t="s">
        <v>13</v>
      </c>
      <c r="E1651" s="4" t="s">
        <v>3387</v>
      </c>
      <c r="F1651" s="4" t="s">
        <v>211</v>
      </c>
      <c r="G1651" s="4" t="s">
        <v>3388</v>
      </c>
      <c r="H1651" s="4">
        <v>279729.0</v>
      </c>
      <c r="I1651" s="5">
        <v>45783.0</v>
      </c>
      <c r="J1651" s="6" t="str">
        <f>IF(OR(B1651=2000, B1651=2010, B1651=2015),VLOOKUP(A1651,tabWorldPop,IF(B1651=2000,8,IF(B1651=2010,7,6)),FALSE),"")</f>
        <v/>
      </c>
      <c r="K1651" s="6" t="str">
        <f>IF(J1651="","", VLOOKUP(A1651,tabWorldPop,12,FALSE))</f>
        <v/>
      </c>
      <c r="L1651" s="6" t="str">
        <f>IF(K1651="","",VLOOKUP(A1651,tabWorldPop,13,FALSE))</f>
        <v/>
      </c>
      <c r="M1651" s="6" t="str">
        <f>IF(K1651="","",VLOOKUP(A1651,tabWorldPop,14,FALSE))</f>
        <v/>
      </c>
      <c r="N1651" s="6" t="str">
        <f>IF(K1651="","",VLOOKUP(A1651,tabWorldPop,15,FALSE))</f>
        <v/>
      </c>
    </row>
    <row r="1652">
      <c r="A1652" s="3">
        <f>VLOOKUP(Life_expectancy.csv!A1668,Base!$A$2:$B$235,2,FALSE)</f>
        <v>126</v>
      </c>
      <c r="B1652" s="4">
        <v>2000.0</v>
      </c>
      <c r="C1652" s="4">
        <f>VLOOKUP(VLOOKUP(A1652,tabWorldPop,3,FALSE),Base!$D$2:$E$8,2,FALSE)</f>
        <v>3</v>
      </c>
      <c r="D1652" s="4" t="s">
        <v>13</v>
      </c>
      <c r="E1652" s="4" t="s">
        <v>3389</v>
      </c>
      <c r="F1652" s="4" t="s">
        <v>439</v>
      </c>
      <c r="G1652" s="4" t="s">
        <v>3390</v>
      </c>
      <c r="H1652" s="4">
        <v>279359.0</v>
      </c>
      <c r="I1652" s="5">
        <v>45753.0</v>
      </c>
      <c r="J1652" s="6">
        <f>IF(OR(B1652=2000, B1652=2010, B1652=2015),VLOOKUP(A1652,tabWorldPop,IF(B1652=2000,8,IF(B1652=2010,7,6)),FALSE),"")</f>
        <v>2695003</v>
      </c>
      <c r="K1652" s="6">
        <f>IF(J1652="","", VLOOKUP(A1652,tabWorldPop,12,FALSE))</f>
        <v>1030700</v>
      </c>
      <c r="L1652" s="7">
        <f>IF(K1652="","",VLOOKUP(A1652,tabWorldPop,13,FALSE))</f>
        <v>1479689</v>
      </c>
      <c r="M1652" s="7">
        <f>IF(K1652="","",VLOOKUP(A1652,tabWorldPop,14,FALSE))</f>
        <v>-597900</v>
      </c>
      <c r="N1652" s="6" t="str">
        <f>IF(K1652="","",VLOOKUP(A1652,tabWorldPop,15,FALSE))</f>
        <v>0.06</v>
      </c>
    </row>
    <row r="1653">
      <c r="A1653" s="3">
        <f>VLOOKUP(Life_expectancy.csv!A1669,Base!$A$2:$B$235,2,FALSE)</f>
        <v>157</v>
      </c>
      <c r="B1653" s="4">
        <v>2015.0</v>
      </c>
      <c r="C1653" s="4">
        <f>VLOOKUP(VLOOKUP(A1653,tabWorldPop,3,FALSE),Base!$D$2:$E$8,2,FALSE)</f>
        <v>3</v>
      </c>
      <c r="D1653" s="4" t="s">
        <v>13</v>
      </c>
      <c r="E1653" s="4">
        <v>0.0</v>
      </c>
      <c r="F1653" s="10"/>
      <c r="G1653" s="4" t="s">
        <v>3391</v>
      </c>
      <c r="H1653" s="4">
        <v>126265.0</v>
      </c>
      <c r="I1653" s="5">
        <v>45703.0</v>
      </c>
      <c r="J1653" s="6">
        <f>IF(OR(B1653=2000, B1653=2010, B1653=2015),VLOOKUP(A1653,tabWorldPop,IF(B1653=2000,8,IF(B1653=2010,7,6)),FALSE),"")</f>
        <v>1293153</v>
      </c>
      <c r="K1653" s="6">
        <f>IF(J1653="","", VLOOKUP(A1653,tabWorldPop,12,FALSE))</f>
        <v>2040</v>
      </c>
      <c r="L1653" s="6" t="str">
        <f>IF(K1653="","",VLOOKUP(A1653,tabWorldPop,13,FALSE))</f>
        <v>636.9946</v>
      </c>
      <c r="M1653" s="7">
        <f>IF(K1653="","",VLOOKUP(A1653,tabWorldPop,14,FALSE))</f>
        <v>37987</v>
      </c>
      <c r="N1653" s="6" t="str">
        <f>IF(K1653="","",VLOOKUP(A1653,tabWorldPop,15,FALSE))</f>
        <v>0.02</v>
      </c>
    </row>
    <row r="1654">
      <c r="A1654" s="3">
        <f>VLOOKUP(Life_expectancy.csv!A1670,Base!$A$2:$B$235,2,FALSE)</f>
        <v>157</v>
      </c>
      <c r="B1654" s="4">
        <v>2014.0</v>
      </c>
      <c r="C1654" s="4">
        <f>VLOOKUP(VLOOKUP(A1654,tabWorldPop,3,FALSE),Base!$D$2:$E$8,2,FALSE)</f>
        <v>3</v>
      </c>
      <c r="D1654" s="4" t="s">
        <v>13</v>
      </c>
      <c r="E1654" s="4" t="s">
        <v>3392</v>
      </c>
      <c r="F1654" s="4" t="s">
        <v>1046</v>
      </c>
      <c r="G1654" s="4" t="s">
        <v>3393</v>
      </c>
      <c r="H1654" s="4">
        <v>126934.0</v>
      </c>
      <c r="I1654" s="5">
        <v>45852.0</v>
      </c>
      <c r="J1654" s="6" t="str">
        <f>IF(OR(B1654=2000, B1654=2010, B1654=2015),VLOOKUP(A1654,tabWorldPop,IF(B1654=2000,8,IF(B1654=2010,7,6)),FALSE),"")</f>
        <v/>
      </c>
      <c r="K1654" s="6" t="str">
        <f>IF(J1654="","", VLOOKUP(A1654,tabWorldPop,12,FALSE))</f>
        <v/>
      </c>
      <c r="L1654" s="6" t="str">
        <f>IF(K1654="","",VLOOKUP(A1654,tabWorldPop,13,FALSE))</f>
        <v/>
      </c>
      <c r="M1654" s="6" t="str">
        <f>IF(K1654="","",VLOOKUP(A1654,tabWorldPop,14,FALSE))</f>
        <v/>
      </c>
      <c r="N1654" s="6" t="str">
        <f>IF(K1654="","",VLOOKUP(A1654,tabWorldPop,15,FALSE))</f>
        <v/>
      </c>
    </row>
    <row r="1655">
      <c r="A1655" s="3">
        <f>VLOOKUP(Life_expectancy.csv!A1671,Base!$A$2:$B$235,2,FALSE)</f>
        <v>157</v>
      </c>
      <c r="B1655" s="4">
        <v>2013.0</v>
      </c>
      <c r="C1655" s="4">
        <f>VLOOKUP(VLOOKUP(A1655,tabWorldPop,3,FALSE),Base!$D$2:$E$8,2,FALSE)</f>
        <v>3</v>
      </c>
      <c r="D1655" s="4" t="s">
        <v>13</v>
      </c>
      <c r="E1655" s="4" t="s">
        <v>3394</v>
      </c>
      <c r="F1655" s="4" t="s">
        <v>1303</v>
      </c>
      <c r="G1655" s="4" t="s">
        <v>3395</v>
      </c>
      <c r="H1655" s="4">
        <v>1258653.0</v>
      </c>
      <c r="I1655" s="5">
        <v>45852.0</v>
      </c>
      <c r="J1655" s="6" t="str">
        <f>IF(OR(B1655=2000, B1655=2010, B1655=2015),VLOOKUP(A1655,tabWorldPop,IF(B1655=2000,8,IF(B1655=2010,7,6)),FALSE),"")</f>
        <v/>
      </c>
      <c r="K1655" s="6" t="str">
        <f>IF(J1655="","", VLOOKUP(A1655,tabWorldPop,12,FALSE))</f>
        <v/>
      </c>
      <c r="L1655" s="6" t="str">
        <f>IF(K1655="","",VLOOKUP(A1655,tabWorldPop,13,FALSE))</f>
        <v/>
      </c>
      <c r="M1655" s="6" t="str">
        <f>IF(K1655="","",VLOOKUP(A1655,tabWorldPop,14,FALSE))</f>
        <v/>
      </c>
      <c r="N1655" s="6" t="str">
        <f>IF(K1655="","",VLOOKUP(A1655,tabWorldPop,15,FALSE))</f>
        <v/>
      </c>
    </row>
    <row r="1656">
      <c r="A1656" s="3">
        <f>VLOOKUP(Life_expectancy.csv!A1672,Base!$A$2:$B$235,2,FALSE)</f>
        <v>157</v>
      </c>
      <c r="B1656" s="4">
        <v>2012.0</v>
      </c>
      <c r="C1656" s="4">
        <f>VLOOKUP(VLOOKUP(A1656,tabWorldPop,3,FALSE),Base!$D$2:$E$8,2,FALSE)</f>
        <v>3</v>
      </c>
      <c r="D1656" s="4" t="s">
        <v>13</v>
      </c>
      <c r="E1656" s="4" t="s">
        <v>3396</v>
      </c>
      <c r="F1656" s="4" t="s">
        <v>667</v>
      </c>
      <c r="G1656" s="4" t="s">
        <v>3397</v>
      </c>
      <c r="H1656" s="4">
        <v>1255882.0</v>
      </c>
      <c r="I1656" s="5">
        <v>45730.0</v>
      </c>
      <c r="J1656" s="6" t="str">
        <f>IF(OR(B1656=2000, B1656=2010, B1656=2015),VLOOKUP(A1656,tabWorldPop,IF(B1656=2000,8,IF(B1656=2010,7,6)),FALSE),"")</f>
        <v/>
      </c>
      <c r="K1656" s="6" t="str">
        <f>IF(J1656="","", VLOOKUP(A1656,tabWorldPop,12,FALSE))</f>
        <v/>
      </c>
      <c r="L1656" s="6" t="str">
        <f>IF(K1656="","",VLOOKUP(A1656,tabWorldPop,13,FALSE))</f>
        <v/>
      </c>
      <c r="M1656" s="6" t="str">
        <f>IF(K1656="","",VLOOKUP(A1656,tabWorldPop,14,FALSE))</f>
        <v/>
      </c>
      <c r="N1656" s="6" t="str">
        <f>IF(K1656="","",VLOOKUP(A1656,tabWorldPop,15,FALSE))</f>
        <v/>
      </c>
    </row>
    <row r="1657">
      <c r="A1657" s="3">
        <f>VLOOKUP(Life_expectancy.csv!A1673,Base!$A$2:$B$235,2,FALSE)</f>
        <v>157</v>
      </c>
      <c r="B1657" s="4">
        <v>2011.0</v>
      </c>
      <c r="C1657" s="4">
        <f>VLOOKUP(VLOOKUP(A1657,tabWorldPop,3,FALSE),Base!$D$2:$E$8,2,FALSE)</f>
        <v>3</v>
      </c>
      <c r="D1657" s="4" t="s">
        <v>13</v>
      </c>
      <c r="E1657" s="4" t="s">
        <v>3398</v>
      </c>
      <c r="F1657" s="5">
        <v>45693.0</v>
      </c>
      <c r="G1657" s="4" t="s">
        <v>3399</v>
      </c>
      <c r="H1657" s="4">
        <v>125244.0</v>
      </c>
      <c r="I1657" s="5">
        <v>45671.0</v>
      </c>
      <c r="J1657" s="6" t="str">
        <f>IF(OR(B1657=2000, B1657=2010, B1657=2015),VLOOKUP(A1657,tabWorldPop,IF(B1657=2000,8,IF(B1657=2010,7,6)),FALSE),"")</f>
        <v/>
      </c>
      <c r="K1657" s="6" t="str">
        <f>IF(J1657="","", VLOOKUP(A1657,tabWorldPop,12,FALSE))</f>
        <v/>
      </c>
      <c r="L1657" s="6" t="str">
        <f>IF(K1657="","",VLOOKUP(A1657,tabWorldPop,13,FALSE))</f>
        <v/>
      </c>
      <c r="M1657" s="6" t="str">
        <f>IF(K1657="","",VLOOKUP(A1657,tabWorldPop,14,FALSE))</f>
        <v/>
      </c>
      <c r="N1657" s="6" t="str">
        <f>IF(K1657="","",VLOOKUP(A1657,tabWorldPop,15,FALSE))</f>
        <v/>
      </c>
    </row>
    <row r="1658">
      <c r="A1658" s="3">
        <f>VLOOKUP(Life_expectancy.csv!A1674,Base!$A$2:$B$235,2,FALSE)</f>
        <v>157</v>
      </c>
      <c r="B1658" s="4">
        <v>2010.0</v>
      </c>
      <c r="C1658" s="4">
        <f>VLOOKUP(VLOOKUP(A1658,tabWorldPop,3,FALSE),Base!$D$2:$E$8,2,FALSE)</f>
        <v>3</v>
      </c>
      <c r="D1658" s="4" t="s">
        <v>13</v>
      </c>
      <c r="E1658" s="4" t="s">
        <v>3400</v>
      </c>
      <c r="F1658" s="4" t="s">
        <v>111</v>
      </c>
      <c r="G1658" s="4" t="s">
        <v>3401</v>
      </c>
      <c r="H1658" s="4">
        <v>1254.0</v>
      </c>
      <c r="I1658" s="4">
        <v>14.0</v>
      </c>
      <c r="J1658" s="6">
        <f>IF(OR(B1658=2000, B1658=2010, B1658=2015),VLOOKUP(A1658,tabWorldPop,IF(B1658=2000,8,IF(B1658=2010,7,6)),FALSE),"")</f>
        <v>1283330</v>
      </c>
      <c r="K1658" s="6">
        <f>IF(J1658="","", VLOOKUP(A1658,tabWorldPop,12,FALSE))</f>
        <v>2040</v>
      </c>
      <c r="L1658" s="6" t="str">
        <f>IF(K1658="","",VLOOKUP(A1658,tabWorldPop,13,FALSE))</f>
        <v>636.9946</v>
      </c>
      <c r="M1658" s="7">
        <f>IF(K1658="","",VLOOKUP(A1658,tabWorldPop,14,FALSE))</f>
        <v>37987</v>
      </c>
      <c r="N1658" s="6" t="str">
        <f>IF(K1658="","",VLOOKUP(A1658,tabWorldPop,15,FALSE))</f>
        <v>0.02</v>
      </c>
    </row>
    <row r="1659">
      <c r="A1659" s="3">
        <f>VLOOKUP(Life_expectancy.csv!A1675,Base!$A$2:$B$235,2,FALSE)</f>
        <v>157</v>
      </c>
      <c r="B1659" s="4">
        <v>2009.0</v>
      </c>
      <c r="C1659" s="4">
        <f>VLOOKUP(VLOOKUP(A1659,tabWorldPop,3,FALSE),Base!$D$2:$E$8,2,FALSE)</f>
        <v>3</v>
      </c>
      <c r="D1659" s="4" t="s">
        <v>13</v>
      </c>
      <c r="E1659" s="4" t="s">
        <v>3402</v>
      </c>
      <c r="F1659" s="4" t="s">
        <v>1111</v>
      </c>
      <c r="G1659" s="4" t="s">
        <v>3403</v>
      </c>
      <c r="H1659" s="4">
        <v>1247429.0</v>
      </c>
      <c r="I1659" s="5">
        <v>45882.0</v>
      </c>
      <c r="J1659" s="6" t="str">
        <f>IF(OR(B1659=2000, B1659=2010, B1659=2015),VLOOKUP(A1659,tabWorldPop,IF(B1659=2000,8,IF(B1659=2010,7,6)),FALSE),"")</f>
        <v/>
      </c>
      <c r="K1659" s="6" t="str">
        <f>IF(J1659="","", VLOOKUP(A1659,tabWorldPop,12,FALSE))</f>
        <v/>
      </c>
      <c r="L1659" s="6" t="str">
        <f>IF(K1659="","",VLOOKUP(A1659,tabWorldPop,13,FALSE))</f>
        <v/>
      </c>
      <c r="M1659" s="6" t="str">
        <f>IF(K1659="","",VLOOKUP(A1659,tabWorldPop,14,FALSE))</f>
        <v/>
      </c>
      <c r="N1659" s="6" t="str">
        <f>IF(K1659="","",VLOOKUP(A1659,tabWorldPop,15,FALSE))</f>
        <v/>
      </c>
    </row>
    <row r="1660">
      <c r="A1660" s="3">
        <f>VLOOKUP(Life_expectancy.csv!A1676,Base!$A$2:$B$235,2,FALSE)</f>
        <v>157</v>
      </c>
      <c r="B1660" s="4">
        <v>2008.0</v>
      </c>
      <c r="C1660" s="4">
        <f>VLOOKUP(VLOOKUP(A1660,tabWorldPop,3,FALSE),Base!$D$2:$E$8,2,FALSE)</f>
        <v>3</v>
      </c>
      <c r="D1660" s="4" t="s">
        <v>13</v>
      </c>
      <c r="E1660" s="4" t="s">
        <v>3404</v>
      </c>
      <c r="F1660" s="5">
        <v>45812.0</v>
      </c>
      <c r="G1660" s="4" t="s">
        <v>3405</v>
      </c>
      <c r="H1660" s="4">
        <v>1244121.0</v>
      </c>
      <c r="I1660" s="5">
        <v>45821.0</v>
      </c>
      <c r="J1660" s="6" t="str">
        <f>IF(OR(B1660=2000, B1660=2010, B1660=2015),VLOOKUP(A1660,tabWorldPop,IF(B1660=2000,8,IF(B1660=2010,7,6)),FALSE),"")</f>
        <v/>
      </c>
      <c r="K1660" s="6" t="str">
        <f>IF(J1660="","", VLOOKUP(A1660,tabWorldPop,12,FALSE))</f>
        <v/>
      </c>
      <c r="L1660" s="6" t="str">
        <f>IF(K1660="","",VLOOKUP(A1660,tabWorldPop,13,FALSE))</f>
        <v/>
      </c>
      <c r="M1660" s="6" t="str">
        <f>IF(K1660="","",VLOOKUP(A1660,tabWorldPop,14,FALSE))</f>
        <v/>
      </c>
      <c r="N1660" s="6" t="str">
        <f>IF(K1660="","",VLOOKUP(A1660,tabWorldPop,15,FALSE))</f>
        <v/>
      </c>
    </row>
    <row r="1661">
      <c r="A1661" s="3">
        <f>VLOOKUP(Life_expectancy.csv!A1677,Base!$A$2:$B$235,2,FALSE)</f>
        <v>157</v>
      </c>
      <c r="B1661" s="4">
        <v>2007.0</v>
      </c>
      <c r="C1661" s="4">
        <f>VLOOKUP(VLOOKUP(A1661,tabWorldPop,3,FALSE),Base!$D$2:$E$8,2,FALSE)</f>
        <v>3</v>
      </c>
      <c r="D1661" s="4" t="s">
        <v>13</v>
      </c>
      <c r="E1661" s="4" t="s">
        <v>3406</v>
      </c>
      <c r="F1661" s="4" t="s">
        <v>1026</v>
      </c>
      <c r="G1661" s="4" t="s">
        <v>3407</v>
      </c>
      <c r="H1661" s="4">
        <v>123963.0</v>
      </c>
      <c r="I1661" s="5">
        <v>45790.0</v>
      </c>
      <c r="J1661" s="6" t="str">
        <f>IF(OR(B1661=2000, B1661=2010, B1661=2015),VLOOKUP(A1661,tabWorldPop,IF(B1661=2000,8,IF(B1661=2010,7,6)),FALSE),"")</f>
        <v/>
      </c>
      <c r="K1661" s="6" t="str">
        <f>IF(J1661="","", VLOOKUP(A1661,tabWorldPop,12,FALSE))</f>
        <v/>
      </c>
      <c r="L1661" s="6" t="str">
        <f>IF(K1661="","",VLOOKUP(A1661,tabWorldPop,13,FALSE))</f>
        <v/>
      </c>
      <c r="M1661" s="6" t="str">
        <f>IF(K1661="","",VLOOKUP(A1661,tabWorldPop,14,FALSE))</f>
        <v/>
      </c>
      <c r="N1661" s="6" t="str">
        <f>IF(K1661="","",VLOOKUP(A1661,tabWorldPop,15,FALSE))</f>
        <v/>
      </c>
    </row>
    <row r="1662">
      <c r="A1662" s="3">
        <f>VLOOKUP(Life_expectancy.csv!A1678,Base!$A$2:$B$235,2,FALSE)</f>
        <v>157</v>
      </c>
      <c r="B1662" s="4">
        <v>2006.0</v>
      </c>
      <c r="C1662" s="4">
        <f>VLOOKUP(VLOOKUP(A1662,tabWorldPop,3,FALSE),Base!$D$2:$E$8,2,FALSE)</f>
        <v>3</v>
      </c>
      <c r="D1662" s="4" t="s">
        <v>13</v>
      </c>
      <c r="E1662" s="4" t="s">
        <v>3408</v>
      </c>
      <c r="F1662" s="4" t="s">
        <v>680</v>
      </c>
      <c r="G1662" s="4" t="s">
        <v>3409</v>
      </c>
      <c r="H1662" s="4">
        <v>1233996.0</v>
      </c>
      <c r="I1662" s="5">
        <v>45760.0</v>
      </c>
      <c r="J1662" s="6" t="str">
        <f>IF(OR(B1662=2000, B1662=2010, B1662=2015),VLOOKUP(A1662,tabWorldPop,IF(B1662=2000,8,IF(B1662=2010,7,6)),FALSE),"")</f>
        <v/>
      </c>
      <c r="K1662" s="6" t="str">
        <f>IF(J1662="","", VLOOKUP(A1662,tabWorldPop,12,FALSE))</f>
        <v/>
      </c>
      <c r="L1662" s="6" t="str">
        <f>IF(K1662="","",VLOOKUP(A1662,tabWorldPop,13,FALSE))</f>
        <v/>
      </c>
      <c r="M1662" s="6" t="str">
        <f>IF(K1662="","",VLOOKUP(A1662,tabWorldPop,14,FALSE))</f>
        <v/>
      </c>
      <c r="N1662" s="6" t="str">
        <f>IF(K1662="","",VLOOKUP(A1662,tabWorldPop,15,FALSE))</f>
        <v/>
      </c>
    </row>
    <row r="1663">
      <c r="A1663" s="3">
        <f>VLOOKUP(Life_expectancy.csv!A1679,Base!$A$2:$B$235,2,FALSE)</f>
        <v>157</v>
      </c>
      <c r="B1663" s="4">
        <v>2005.0</v>
      </c>
      <c r="C1663" s="4">
        <f>VLOOKUP(VLOOKUP(A1663,tabWorldPop,3,FALSE),Base!$D$2:$E$8,2,FALSE)</f>
        <v>3</v>
      </c>
      <c r="D1663" s="4" t="s">
        <v>13</v>
      </c>
      <c r="E1663" s="4" t="s">
        <v>3410</v>
      </c>
      <c r="F1663" s="4" t="s">
        <v>427</v>
      </c>
      <c r="G1663" s="4" t="s">
        <v>3411</v>
      </c>
      <c r="H1663" s="4">
        <v>1228254.0</v>
      </c>
      <c r="I1663" s="4">
        <v>13.0</v>
      </c>
      <c r="J1663" s="6" t="str">
        <f>IF(OR(B1663=2000, B1663=2010, B1663=2015),VLOOKUP(A1663,tabWorldPop,IF(B1663=2000,8,IF(B1663=2010,7,6)),FALSE),"")</f>
        <v/>
      </c>
      <c r="K1663" s="6" t="str">
        <f>IF(J1663="","", VLOOKUP(A1663,tabWorldPop,12,FALSE))</f>
        <v/>
      </c>
      <c r="L1663" s="6" t="str">
        <f>IF(K1663="","",VLOOKUP(A1663,tabWorldPop,13,FALSE))</f>
        <v/>
      </c>
      <c r="M1663" s="6" t="str">
        <f>IF(K1663="","",VLOOKUP(A1663,tabWorldPop,14,FALSE))</f>
        <v/>
      </c>
      <c r="N1663" s="6" t="str">
        <f>IF(K1663="","",VLOOKUP(A1663,tabWorldPop,15,FALSE))</f>
        <v/>
      </c>
    </row>
    <row r="1664">
      <c r="A1664" s="3">
        <f>VLOOKUP(Life_expectancy.csv!A1680,Base!$A$2:$B$235,2,FALSE)</f>
        <v>157</v>
      </c>
      <c r="B1664" s="4">
        <v>2004.0</v>
      </c>
      <c r="C1664" s="4">
        <f>VLOOKUP(VLOOKUP(A1664,tabWorldPop,3,FALSE),Base!$D$2:$E$8,2,FALSE)</f>
        <v>3</v>
      </c>
      <c r="D1664" s="4" t="s">
        <v>13</v>
      </c>
      <c r="E1664" s="4" t="s">
        <v>3412</v>
      </c>
      <c r="F1664" s="4" t="s">
        <v>1015</v>
      </c>
      <c r="G1664" s="4" t="s">
        <v>3413</v>
      </c>
      <c r="H1664" s="4">
        <v>12213.0</v>
      </c>
      <c r="I1664" s="5">
        <v>45881.0</v>
      </c>
      <c r="J1664" s="6" t="str">
        <f>IF(OR(B1664=2000, B1664=2010, B1664=2015),VLOOKUP(A1664,tabWorldPop,IF(B1664=2000,8,IF(B1664=2010,7,6)),FALSE),"")</f>
        <v/>
      </c>
      <c r="K1664" s="6" t="str">
        <f>IF(J1664="","", VLOOKUP(A1664,tabWorldPop,12,FALSE))</f>
        <v/>
      </c>
      <c r="L1664" s="6" t="str">
        <f>IF(K1664="","",VLOOKUP(A1664,tabWorldPop,13,FALSE))</f>
        <v/>
      </c>
      <c r="M1664" s="6" t="str">
        <f>IF(K1664="","",VLOOKUP(A1664,tabWorldPop,14,FALSE))</f>
        <v/>
      </c>
      <c r="N1664" s="6" t="str">
        <f>IF(K1664="","",VLOOKUP(A1664,tabWorldPop,15,FALSE))</f>
        <v/>
      </c>
    </row>
    <row r="1665">
      <c r="A1665" s="3">
        <f>VLOOKUP(Life_expectancy.csv!A1681,Base!$A$2:$B$235,2,FALSE)</f>
        <v>157</v>
      </c>
      <c r="B1665" s="4">
        <v>2003.0</v>
      </c>
      <c r="C1665" s="4">
        <f>VLOOKUP(VLOOKUP(A1665,tabWorldPop,3,FALSE),Base!$D$2:$E$8,2,FALSE)</f>
        <v>3</v>
      </c>
      <c r="D1665" s="4" t="s">
        <v>13</v>
      </c>
      <c r="E1665" s="4" t="s">
        <v>3414</v>
      </c>
      <c r="F1665" s="4" t="s">
        <v>3165</v>
      </c>
      <c r="G1665" s="4" t="s">
        <v>3415</v>
      </c>
      <c r="H1665" s="4">
        <v>121337.0</v>
      </c>
      <c r="I1665" s="5">
        <v>45820.0</v>
      </c>
      <c r="J1665" s="6" t="str">
        <f>IF(OR(B1665=2000, B1665=2010, B1665=2015),VLOOKUP(A1665,tabWorldPop,IF(B1665=2000,8,IF(B1665=2010,7,6)),FALSE),"")</f>
        <v/>
      </c>
      <c r="K1665" s="6" t="str">
        <f>IF(J1665="","", VLOOKUP(A1665,tabWorldPop,12,FALSE))</f>
        <v/>
      </c>
      <c r="L1665" s="6" t="str">
        <f>IF(K1665="","",VLOOKUP(A1665,tabWorldPop,13,FALSE))</f>
        <v/>
      </c>
      <c r="M1665" s="6" t="str">
        <f>IF(K1665="","",VLOOKUP(A1665,tabWorldPop,14,FALSE))</f>
        <v/>
      </c>
      <c r="N1665" s="6" t="str">
        <f>IF(K1665="","",VLOOKUP(A1665,tabWorldPop,15,FALSE))</f>
        <v/>
      </c>
    </row>
    <row r="1666">
      <c r="A1666" s="3">
        <f>VLOOKUP(Life_expectancy.csv!A1682,Base!$A$2:$B$235,2,FALSE)</f>
        <v>157</v>
      </c>
      <c r="B1666" s="4">
        <v>2002.0</v>
      </c>
      <c r="C1666" s="4">
        <f>VLOOKUP(VLOOKUP(A1666,tabWorldPop,3,FALSE),Base!$D$2:$E$8,2,FALSE)</f>
        <v>3</v>
      </c>
      <c r="D1666" s="4" t="s">
        <v>13</v>
      </c>
      <c r="E1666" s="4" t="s">
        <v>3416</v>
      </c>
      <c r="F1666" s="4" t="s">
        <v>1026</v>
      </c>
      <c r="G1666" s="4" t="s">
        <v>3417</v>
      </c>
      <c r="H1666" s="4">
        <v>124621.0</v>
      </c>
      <c r="I1666" s="5">
        <v>45789.0</v>
      </c>
      <c r="J1666" s="6" t="str">
        <f>IF(OR(B1666=2000, B1666=2010, B1666=2015),VLOOKUP(A1666,tabWorldPop,IF(B1666=2000,8,IF(B1666=2010,7,6)),FALSE),"")</f>
        <v/>
      </c>
      <c r="K1666" s="6" t="str">
        <f>IF(J1666="","", VLOOKUP(A1666,tabWorldPop,12,FALSE))</f>
        <v/>
      </c>
      <c r="L1666" s="6" t="str">
        <f>IF(K1666="","",VLOOKUP(A1666,tabWorldPop,13,FALSE))</f>
        <v/>
      </c>
      <c r="M1666" s="6" t="str">
        <f>IF(K1666="","",VLOOKUP(A1666,tabWorldPop,14,FALSE))</f>
        <v/>
      </c>
      <c r="N1666" s="6" t="str">
        <f>IF(K1666="","",VLOOKUP(A1666,tabWorldPop,15,FALSE))</f>
        <v/>
      </c>
    </row>
    <row r="1667">
      <c r="A1667" s="3">
        <f>VLOOKUP(Life_expectancy.csv!A1683,Base!$A$2:$B$235,2,FALSE)</f>
        <v>157</v>
      </c>
      <c r="B1667" s="4">
        <v>2001.0</v>
      </c>
      <c r="C1667" s="4">
        <f>VLOOKUP(VLOOKUP(A1667,tabWorldPop,3,FALSE),Base!$D$2:$E$8,2,FALSE)</f>
        <v>3</v>
      </c>
      <c r="D1667" s="4" t="s">
        <v>13</v>
      </c>
      <c r="E1667" s="4" t="s">
        <v>3418</v>
      </c>
      <c r="F1667" s="4" t="s">
        <v>1911</v>
      </c>
      <c r="G1667" s="4" t="s">
        <v>3419</v>
      </c>
      <c r="H1667" s="4">
        <v>1196287.0</v>
      </c>
      <c r="I1667" s="5">
        <v>45700.0</v>
      </c>
      <c r="J1667" s="6" t="str">
        <f>IF(OR(B1667=2000, B1667=2010, B1667=2015),VLOOKUP(A1667,tabWorldPop,IF(B1667=2000,8,IF(B1667=2010,7,6)),FALSE),"")</f>
        <v/>
      </c>
      <c r="K1667" s="6" t="str">
        <f>IF(J1667="","", VLOOKUP(A1667,tabWorldPop,12,FALSE))</f>
        <v/>
      </c>
      <c r="L1667" s="6" t="str">
        <f>IF(K1667="","",VLOOKUP(A1667,tabWorldPop,13,FALSE))</f>
        <v/>
      </c>
      <c r="M1667" s="6" t="str">
        <f>IF(K1667="","",VLOOKUP(A1667,tabWorldPop,14,FALSE))</f>
        <v/>
      </c>
      <c r="N1667" s="6" t="str">
        <f>IF(K1667="","",VLOOKUP(A1667,tabWorldPop,15,FALSE))</f>
        <v/>
      </c>
    </row>
    <row r="1668">
      <c r="A1668" s="3">
        <f>VLOOKUP(Life_expectancy.csv!A1684,Base!$A$2:$B$235,2,FALSE)</f>
        <v>157</v>
      </c>
      <c r="B1668" s="4">
        <v>2000.0</v>
      </c>
      <c r="C1668" s="4">
        <f>VLOOKUP(VLOOKUP(A1668,tabWorldPop,3,FALSE),Base!$D$2:$E$8,2,FALSE)</f>
        <v>3</v>
      </c>
      <c r="D1668" s="4" t="s">
        <v>13</v>
      </c>
      <c r="E1668" s="4" t="s">
        <v>3420</v>
      </c>
      <c r="F1668" s="4" t="s">
        <v>3421</v>
      </c>
      <c r="G1668" s="4" t="s">
        <v>3422</v>
      </c>
      <c r="H1668" s="4">
        <v>1186873.0</v>
      </c>
      <c r="I1668" s="5">
        <v>45669.0</v>
      </c>
      <c r="J1668" s="6">
        <f>IF(OR(B1668=2000, B1668=2010, B1668=2015),VLOOKUP(A1668,tabWorldPop,IF(B1668=2000,8,IF(B1668=2010,7,6)),FALSE),"")</f>
        <v>1215930</v>
      </c>
      <c r="K1668" s="6">
        <f>IF(J1668="","", VLOOKUP(A1668,tabWorldPop,12,FALSE))</f>
        <v>2040</v>
      </c>
      <c r="L1668" s="6" t="str">
        <f>IF(K1668="","",VLOOKUP(A1668,tabWorldPop,13,FALSE))</f>
        <v>636.9946</v>
      </c>
      <c r="M1668" s="7">
        <f>IF(K1668="","",VLOOKUP(A1668,tabWorldPop,14,FALSE))</f>
        <v>37987</v>
      </c>
      <c r="N1668" s="6" t="str">
        <f>IF(K1668="","",VLOOKUP(A1668,tabWorldPop,15,FALSE))</f>
        <v>0.02</v>
      </c>
    </row>
    <row r="1669">
      <c r="A1669" s="3">
        <f>VLOOKUP(Life_expectancy.csv!A1685,Base!$A$2:$B$235,2,FALSE)</f>
        <v>10</v>
      </c>
      <c r="B1669" s="4">
        <v>2015.0</v>
      </c>
      <c r="C1669" s="4">
        <f>VLOOKUP(VLOOKUP(A1669,tabWorldPop,3,FALSE),Base!$D$2:$E$8,2,FALSE)</f>
        <v>6</v>
      </c>
      <c r="D1669" s="4" t="s">
        <v>13</v>
      </c>
      <c r="E1669" s="4">
        <v>0.0</v>
      </c>
      <c r="F1669" s="10"/>
      <c r="G1669" s="4" t="s">
        <v>3423</v>
      </c>
      <c r="H1669" s="4">
        <v>1.2589949E7</v>
      </c>
      <c r="I1669" s="5">
        <v>45729.0</v>
      </c>
      <c r="J1669" s="6">
        <f>IF(OR(B1669=2000, B1669=2010, B1669=2015),VLOOKUP(A1669,tabWorldPop,IF(B1669=2000,8,IF(B1669=2010,7,6)),FALSE),"")</f>
        <v>120149897</v>
      </c>
      <c r="K1669" s="6">
        <f>IF(J1669="","", VLOOKUP(A1669,tabWorldPop,12,FALSE))</f>
        <v>1964375</v>
      </c>
      <c r="L1669" s="6" t="str">
        <f>IF(K1669="","",VLOOKUP(A1669,tabWorldPop,13,FALSE))</f>
        <v>64.9082</v>
      </c>
      <c r="M1669" s="7">
        <f>IF(K1669="","",VLOOKUP(A1669,tabWorldPop,14,FALSE))</f>
        <v>23012</v>
      </c>
      <c r="N1669" s="11">
        <f>IF(K1669="","",VLOOKUP(A1669,tabWorldPop,15,FALSE))</f>
        <v>45809</v>
      </c>
    </row>
    <row r="1670">
      <c r="A1670" s="3">
        <f>VLOOKUP(Life_expectancy.csv!A1686,Base!$A$2:$B$235,2,FALSE)</f>
        <v>10</v>
      </c>
      <c r="B1670" s="4">
        <v>2014.0</v>
      </c>
      <c r="C1670" s="4">
        <f>VLOOKUP(VLOOKUP(A1670,tabWorldPop,3,FALSE),Base!$D$2:$E$8,2,FALSE)</f>
        <v>6</v>
      </c>
      <c r="D1670" s="4" t="s">
        <v>13</v>
      </c>
      <c r="E1670" s="4" t="s">
        <v>3424</v>
      </c>
      <c r="F1670" s="5">
        <v>45722.0</v>
      </c>
      <c r="G1670" s="4" t="s">
        <v>3425</v>
      </c>
      <c r="H1670" s="4">
        <v>1242216.0</v>
      </c>
      <c r="I1670" s="5">
        <v>45670.0</v>
      </c>
      <c r="J1670" s="6" t="str">
        <f>IF(OR(B1670=2000, B1670=2010, B1670=2015),VLOOKUP(A1670,tabWorldPop,IF(B1670=2000,8,IF(B1670=2010,7,6)),FALSE),"")</f>
        <v/>
      </c>
      <c r="K1670" s="6" t="str">
        <f>IF(J1670="","", VLOOKUP(A1670,tabWorldPop,12,FALSE))</f>
        <v/>
      </c>
      <c r="L1670" s="6" t="str">
        <f>IF(K1670="","",VLOOKUP(A1670,tabWorldPop,13,FALSE))</f>
        <v/>
      </c>
      <c r="M1670" s="6" t="str">
        <f>IF(K1670="","",VLOOKUP(A1670,tabWorldPop,14,FALSE))</f>
        <v/>
      </c>
      <c r="N1670" s="6" t="str">
        <f>IF(K1670="","",VLOOKUP(A1670,tabWorldPop,15,FALSE))</f>
        <v/>
      </c>
    </row>
    <row r="1671">
      <c r="A1671" s="3">
        <f>VLOOKUP(Life_expectancy.csv!A1687,Base!$A$2:$B$235,2,FALSE)</f>
        <v>10</v>
      </c>
      <c r="B1671" s="4">
        <v>2013.0</v>
      </c>
      <c r="C1671" s="4">
        <f>VLOOKUP(VLOOKUP(A1671,tabWorldPop,3,FALSE),Base!$D$2:$E$8,2,FALSE)</f>
        <v>6</v>
      </c>
      <c r="D1671" s="4" t="s">
        <v>13</v>
      </c>
      <c r="E1671" s="4" t="s">
        <v>3426</v>
      </c>
      <c r="F1671" s="5">
        <v>45722.0</v>
      </c>
      <c r="G1671" s="4" t="s">
        <v>3427</v>
      </c>
      <c r="H1671" s="4">
        <v>1.22535969E8</v>
      </c>
      <c r="I1671" s="5">
        <v>45912.0</v>
      </c>
      <c r="J1671" s="6" t="str">
        <f>IF(OR(B1671=2000, B1671=2010, B1671=2015),VLOOKUP(A1671,tabWorldPop,IF(B1671=2000,8,IF(B1671=2010,7,6)),FALSE),"")</f>
        <v/>
      </c>
      <c r="K1671" s="6" t="str">
        <f>IF(J1671="","", VLOOKUP(A1671,tabWorldPop,12,FALSE))</f>
        <v/>
      </c>
      <c r="L1671" s="6" t="str">
        <f>IF(K1671="","",VLOOKUP(A1671,tabWorldPop,13,FALSE))</f>
        <v/>
      </c>
      <c r="M1671" s="6" t="str">
        <f>IF(K1671="","",VLOOKUP(A1671,tabWorldPop,14,FALSE))</f>
        <v/>
      </c>
      <c r="N1671" s="6" t="str">
        <f>IF(K1671="","",VLOOKUP(A1671,tabWorldPop,15,FALSE))</f>
        <v/>
      </c>
    </row>
    <row r="1672">
      <c r="A1672" s="3">
        <f>VLOOKUP(Life_expectancy.csv!A1688,Base!$A$2:$B$235,2,FALSE)</f>
        <v>10</v>
      </c>
      <c r="B1672" s="4">
        <v>2012.0</v>
      </c>
      <c r="C1672" s="4">
        <f>VLOOKUP(VLOOKUP(A1672,tabWorldPop,3,FALSE),Base!$D$2:$E$8,2,FALSE)</f>
        <v>6</v>
      </c>
      <c r="D1672" s="4" t="s">
        <v>13</v>
      </c>
      <c r="E1672" s="4" t="s">
        <v>3428</v>
      </c>
      <c r="F1672" s="4" t="s">
        <v>538</v>
      </c>
      <c r="G1672" s="4" t="s">
        <v>3429</v>
      </c>
      <c r="H1672" s="4">
        <v>1282837.0</v>
      </c>
      <c r="I1672" s="5">
        <v>45850.0</v>
      </c>
      <c r="J1672" s="6" t="str">
        <f>IF(OR(B1672=2000, B1672=2010, B1672=2015),VLOOKUP(A1672,tabWorldPop,IF(B1672=2000,8,IF(B1672=2010,7,6)),FALSE),"")</f>
        <v/>
      </c>
      <c r="K1672" s="6" t="str">
        <f>IF(J1672="","", VLOOKUP(A1672,tabWorldPop,12,FALSE))</f>
        <v/>
      </c>
      <c r="L1672" s="6" t="str">
        <f>IF(K1672="","",VLOOKUP(A1672,tabWorldPop,13,FALSE))</f>
        <v/>
      </c>
      <c r="M1672" s="6" t="str">
        <f>IF(K1672="","",VLOOKUP(A1672,tabWorldPop,14,FALSE))</f>
        <v/>
      </c>
      <c r="N1672" s="6" t="str">
        <f>IF(K1672="","",VLOOKUP(A1672,tabWorldPop,15,FALSE))</f>
        <v/>
      </c>
    </row>
    <row r="1673">
      <c r="A1673" s="3">
        <f>VLOOKUP(Life_expectancy.csv!A1689,Base!$A$2:$B$235,2,FALSE)</f>
        <v>10</v>
      </c>
      <c r="B1673" s="4">
        <v>2011.0</v>
      </c>
      <c r="C1673" s="4">
        <f>VLOOKUP(VLOOKUP(A1673,tabWorldPop,3,FALSE),Base!$D$2:$E$8,2,FALSE)</f>
        <v>6</v>
      </c>
      <c r="D1673" s="4" t="s">
        <v>13</v>
      </c>
      <c r="E1673" s="4" t="s">
        <v>3430</v>
      </c>
      <c r="F1673" s="5">
        <v>45753.0</v>
      </c>
      <c r="G1673" s="4" t="s">
        <v>3431</v>
      </c>
      <c r="H1673" s="4">
        <v>119917.0</v>
      </c>
      <c r="I1673" s="5">
        <v>45820.0</v>
      </c>
      <c r="J1673" s="6" t="str">
        <f>IF(OR(B1673=2000, B1673=2010, B1673=2015),VLOOKUP(A1673,tabWorldPop,IF(B1673=2000,8,IF(B1673=2010,7,6)),FALSE),"")</f>
        <v/>
      </c>
      <c r="K1673" s="6" t="str">
        <f>IF(J1673="","", VLOOKUP(A1673,tabWorldPop,12,FALSE))</f>
        <v/>
      </c>
      <c r="L1673" s="6" t="str">
        <f>IF(K1673="","",VLOOKUP(A1673,tabWorldPop,13,FALSE))</f>
        <v/>
      </c>
      <c r="M1673" s="6" t="str">
        <f>IF(K1673="","",VLOOKUP(A1673,tabWorldPop,14,FALSE))</f>
        <v/>
      </c>
      <c r="N1673" s="6" t="str">
        <f>IF(K1673="","",VLOOKUP(A1673,tabWorldPop,15,FALSE))</f>
        <v/>
      </c>
    </row>
    <row r="1674">
      <c r="A1674" s="3">
        <f>VLOOKUP(Life_expectancy.csv!A1690,Base!$A$2:$B$235,2,FALSE)</f>
        <v>10</v>
      </c>
      <c r="B1674" s="4">
        <v>2010.0</v>
      </c>
      <c r="C1674" s="4">
        <f>VLOOKUP(VLOOKUP(A1674,tabWorldPop,3,FALSE),Base!$D$2:$E$8,2,FALSE)</f>
        <v>6</v>
      </c>
      <c r="D1674" s="4" t="s">
        <v>13</v>
      </c>
      <c r="E1674" s="4" t="s">
        <v>3432</v>
      </c>
      <c r="F1674" s="4" t="s">
        <v>829</v>
      </c>
      <c r="G1674" s="4" t="s">
        <v>3433</v>
      </c>
      <c r="H1674" s="4">
        <v>1.17318941E8</v>
      </c>
      <c r="I1674" s="5">
        <v>45789.0</v>
      </c>
      <c r="J1674" s="6">
        <f>IF(OR(B1674=2000, B1674=2010, B1674=2015),VLOOKUP(A1674,tabWorldPop,IF(B1674=2000,8,IF(B1674=2010,7,6)),FALSE),"")</f>
        <v>112532401</v>
      </c>
      <c r="K1674" s="6">
        <f>IF(J1674="","", VLOOKUP(A1674,tabWorldPop,12,FALSE))</f>
        <v>1964375</v>
      </c>
      <c r="L1674" s="6" t="str">
        <f>IF(K1674="","",VLOOKUP(A1674,tabWorldPop,13,FALSE))</f>
        <v>64.9082</v>
      </c>
      <c r="M1674" s="7">
        <f>IF(K1674="","",VLOOKUP(A1674,tabWorldPop,14,FALSE))</f>
        <v>23012</v>
      </c>
      <c r="N1674" s="11">
        <f>IF(K1674="","",VLOOKUP(A1674,tabWorldPop,15,FALSE))</f>
        <v>45809</v>
      </c>
    </row>
    <row r="1675">
      <c r="A1675" s="3">
        <f>VLOOKUP(Life_expectancy.csv!A1691,Base!$A$2:$B$235,2,FALSE)</f>
        <v>10</v>
      </c>
      <c r="B1675" s="4">
        <v>2009.0</v>
      </c>
      <c r="C1675" s="4">
        <f>VLOOKUP(VLOOKUP(A1675,tabWorldPop,3,FALSE),Base!$D$2:$E$8,2,FALSE)</f>
        <v>6</v>
      </c>
      <c r="D1675" s="4" t="s">
        <v>13</v>
      </c>
      <c r="E1675" s="4" t="s">
        <v>3434</v>
      </c>
      <c r="F1675" s="5">
        <v>45814.0</v>
      </c>
      <c r="G1675" s="4" t="s">
        <v>3435</v>
      </c>
      <c r="H1675" s="4">
        <v>1.1555228E7</v>
      </c>
      <c r="I1675" s="5">
        <v>45789.0</v>
      </c>
      <c r="J1675" s="6" t="str">
        <f>IF(OR(B1675=2000, B1675=2010, B1675=2015),VLOOKUP(A1675,tabWorldPop,IF(B1675=2000,8,IF(B1675=2010,7,6)),FALSE),"")</f>
        <v/>
      </c>
      <c r="K1675" s="6" t="str">
        <f>IF(J1675="","", VLOOKUP(A1675,tabWorldPop,12,FALSE))</f>
        <v/>
      </c>
      <c r="L1675" s="6" t="str">
        <f>IF(K1675="","",VLOOKUP(A1675,tabWorldPop,13,FALSE))</f>
        <v/>
      </c>
      <c r="M1675" s="6" t="str">
        <f>IF(K1675="","",VLOOKUP(A1675,tabWorldPop,14,FALSE))</f>
        <v/>
      </c>
      <c r="N1675" s="6" t="str">
        <f>IF(K1675="","",VLOOKUP(A1675,tabWorldPop,15,FALSE))</f>
        <v/>
      </c>
    </row>
    <row r="1676">
      <c r="A1676" s="3">
        <f>VLOOKUP(Life_expectancy.csv!A1692,Base!$A$2:$B$235,2,FALSE)</f>
        <v>10</v>
      </c>
      <c r="B1676" s="4">
        <v>2008.0</v>
      </c>
      <c r="C1676" s="4">
        <f>VLOOKUP(VLOOKUP(A1676,tabWorldPop,3,FALSE),Base!$D$2:$E$8,2,FALSE)</f>
        <v>6</v>
      </c>
      <c r="D1676" s="4" t="s">
        <v>13</v>
      </c>
      <c r="E1676" s="4" t="s">
        <v>3436</v>
      </c>
      <c r="F1676" s="5">
        <v>45814.0</v>
      </c>
      <c r="G1676" s="4" t="s">
        <v>3437</v>
      </c>
      <c r="H1676" s="4">
        <v>1.1366189E7</v>
      </c>
      <c r="I1676" s="5">
        <v>45728.0</v>
      </c>
      <c r="J1676" s="6" t="str">
        <f>IF(OR(B1676=2000, B1676=2010, B1676=2015),VLOOKUP(A1676,tabWorldPop,IF(B1676=2000,8,IF(B1676=2010,7,6)),FALSE),"")</f>
        <v/>
      </c>
      <c r="K1676" s="6" t="str">
        <f>IF(J1676="","", VLOOKUP(A1676,tabWorldPop,12,FALSE))</f>
        <v/>
      </c>
      <c r="L1676" s="6" t="str">
        <f>IF(K1676="","",VLOOKUP(A1676,tabWorldPop,13,FALSE))</f>
        <v/>
      </c>
      <c r="M1676" s="6" t="str">
        <f>IF(K1676="","",VLOOKUP(A1676,tabWorldPop,14,FALSE))</f>
        <v/>
      </c>
      <c r="N1676" s="6" t="str">
        <f>IF(K1676="","",VLOOKUP(A1676,tabWorldPop,15,FALSE))</f>
        <v/>
      </c>
    </row>
    <row r="1677">
      <c r="A1677" s="3">
        <f>VLOOKUP(Life_expectancy.csv!A1693,Base!$A$2:$B$235,2,FALSE)</f>
        <v>10</v>
      </c>
      <c r="B1677" s="4">
        <v>2007.0</v>
      </c>
      <c r="C1677" s="4">
        <f>VLOOKUP(VLOOKUP(A1677,tabWorldPop,3,FALSE),Base!$D$2:$E$8,2,FALSE)</f>
        <v>6</v>
      </c>
      <c r="D1677" s="4" t="s">
        <v>13</v>
      </c>
      <c r="E1677" s="4" t="s">
        <v>3438</v>
      </c>
      <c r="F1677" s="4" t="s">
        <v>1337</v>
      </c>
      <c r="G1677" s="4" t="s">
        <v>3439</v>
      </c>
      <c r="H1677" s="4">
        <v>1.11836346E8</v>
      </c>
      <c r="I1677" s="5">
        <v>45728.0</v>
      </c>
      <c r="J1677" s="6" t="str">
        <f>IF(OR(B1677=2000, B1677=2010, B1677=2015),VLOOKUP(A1677,tabWorldPop,IF(B1677=2000,8,IF(B1677=2010,7,6)),FALSE),"")</f>
        <v/>
      </c>
      <c r="K1677" s="6" t="str">
        <f>IF(J1677="","", VLOOKUP(A1677,tabWorldPop,12,FALSE))</f>
        <v/>
      </c>
      <c r="L1677" s="6" t="str">
        <f>IF(K1677="","",VLOOKUP(A1677,tabWorldPop,13,FALSE))</f>
        <v/>
      </c>
      <c r="M1677" s="6" t="str">
        <f>IF(K1677="","",VLOOKUP(A1677,tabWorldPop,14,FALSE))</f>
        <v/>
      </c>
      <c r="N1677" s="6" t="str">
        <f>IF(K1677="","",VLOOKUP(A1677,tabWorldPop,15,FALSE))</f>
        <v/>
      </c>
    </row>
    <row r="1678">
      <c r="A1678" s="3">
        <f>VLOOKUP(Life_expectancy.csv!A1694,Base!$A$2:$B$235,2,FALSE)</f>
        <v>10</v>
      </c>
      <c r="B1678" s="4">
        <v>2006.0</v>
      </c>
      <c r="C1678" s="4">
        <f>VLOOKUP(VLOOKUP(A1678,tabWorldPop,3,FALSE),Base!$D$2:$E$8,2,FALSE)</f>
        <v>6</v>
      </c>
      <c r="D1678" s="4" t="s">
        <v>13</v>
      </c>
      <c r="E1678" s="4" t="s">
        <v>3440</v>
      </c>
      <c r="F1678" s="4" t="s">
        <v>1817</v>
      </c>
      <c r="G1678" s="4" t="s">
        <v>3441</v>
      </c>
      <c r="H1678" s="4">
        <v>1192378.0</v>
      </c>
      <c r="I1678" s="5">
        <v>45700.0</v>
      </c>
      <c r="J1678" s="6" t="str">
        <f>IF(OR(B1678=2000, B1678=2010, B1678=2015),VLOOKUP(A1678,tabWorldPop,IF(B1678=2000,8,IF(B1678=2010,7,6)),FALSE),"")</f>
        <v/>
      </c>
      <c r="K1678" s="6" t="str">
        <f>IF(J1678="","", VLOOKUP(A1678,tabWorldPop,12,FALSE))</f>
        <v/>
      </c>
      <c r="L1678" s="6" t="str">
        <f>IF(K1678="","",VLOOKUP(A1678,tabWorldPop,13,FALSE))</f>
        <v/>
      </c>
      <c r="M1678" s="6" t="str">
        <f>IF(K1678="","",VLOOKUP(A1678,tabWorldPop,14,FALSE))</f>
        <v/>
      </c>
      <c r="N1678" s="6" t="str">
        <f>IF(K1678="","",VLOOKUP(A1678,tabWorldPop,15,FALSE))</f>
        <v/>
      </c>
    </row>
    <row r="1679">
      <c r="A1679" s="3">
        <f>VLOOKUP(Life_expectancy.csv!A1695,Base!$A$2:$B$235,2,FALSE)</f>
        <v>10</v>
      </c>
      <c r="B1679" s="4">
        <v>2005.0</v>
      </c>
      <c r="C1679" s="4">
        <f>VLOOKUP(VLOOKUP(A1679,tabWorldPop,3,FALSE),Base!$D$2:$E$8,2,FALSE)</f>
        <v>6</v>
      </c>
      <c r="D1679" s="4" t="s">
        <v>13</v>
      </c>
      <c r="E1679" s="4" t="s">
        <v>3442</v>
      </c>
      <c r="F1679" s="5">
        <v>45753.0</v>
      </c>
      <c r="G1679" s="4" t="s">
        <v>3443</v>
      </c>
      <c r="H1679" s="4">
        <v>1.8472228E7</v>
      </c>
      <c r="I1679" s="5">
        <v>45700.0</v>
      </c>
      <c r="J1679" s="6" t="str">
        <f>IF(OR(B1679=2000, B1679=2010, B1679=2015),VLOOKUP(A1679,tabWorldPop,IF(B1679=2000,8,IF(B1679=2010,7,6)),FALSE),"")</f>
        <v/>
      </c>
      <c r="K1679" s="6" t="str">
        <f>IF(J1679="","", VLOOKUP(A1679,tabWorldPop,12,FALSE))</f>
        <v/>
      </c>
      <c r="L1679" s="6" t="str">
        <f>IF(K1679="","",VLOOKUP(A1679,tabWorldPop,13,FALSE))</f>
        <v/>
      </c>
      <c r="M1679" s="6" t="str">
        <f>IF(K1679="","",VLOOKUP(A1679,tabWorldPop,14,FALSE))</f>
        <v/>
      </c>
      <c r="N1679" s="6" t="str">
        <f>IF(K1679="","",VLOOKUP(A1679,tabWorldPop,15,FALSE))</f>
        <v/>
      </c>
    </row>
    <row r="1680">
      <c r="A1680" s="3">
        <f>VLOOKUP(Life_expectancy.csv!A1696,Base!$A$2:$B$235,2,FALSE)</f>
        <v>10</v>
      </c>
      <c r="B1680" s="4">
        <v>2004.0</v>
      </c>
      <c r="C1680" s="4">
        <f>VLOOKUP(VLOOKUP(A1680,tabWorldPop,3,FALSE),Base!$D$2:$E$8,2,FALSE)</f>
        <v>6</v>
      </c>
      <c r="D1680" s="4" t="s">
        <v>13</v>
      </c>
      <c r="E1680" s="4" t="s">
        <v>3444</v>
      </c>
      <c r="F1680" s="5">
        <v>45967.0</v>
      </c>
      <c r="G1680" s="4" t="s">
        <v>3445</v>
      </c>
      <c r="H1680" s="4">
        <v>1.6995583E7</v>
      </c>
      <c r="I1680" s="5">
        <v>45669.0</v>
      </c>
      <c r="J1680" s="6" t="str">
        <f>IF(OR(B1680=2000, B1680=2010, B1680=2015),VLOOKUP(A1680,tabWorldPop,IF(B1680=2000,8,IF(B1680=2010,7,6)),FALSE),"")</f>
        <v/>
      </c>
      <c r="K1680" s="6" t="str">
        <f>IF(J1680="","", VLOOKUP(A1680,tabWorldPop,12,FALSE))</f>
        <v/>
      </c>
      <c r="L1680" s="6" t="str">
        <f>IF(K1680="","",VLOOKUP(A1680,tabWorldPop,13,FALSE))</f>
        <v/>
      </c>
      <c r="M1680" s="6" t="str">
        <f>IF(K1680="","",VLOOKUP(A1680,tabWorldPop,14,FALSE))</f>
        <v/>
      </c>
      <c r="N1680" s="6" t="str">
        <f>IF(K1680="","",VLOOKUP(A1680,tabWorldPop,15,FALSE))</f>
        <v/>
      </c>
    </row>
    <row r="1681">
      <c r="A1681" s="3">
        <f>VLOOKUP(Life_expectancy.csv!A1697,Base!$A$2:$B$235,2,FALSE)</f>
        <v>10</v>
      </c>
      <c r="B1681" s="4">
        <v>2003.0</v>
      </c>
      <c r="C1681" s="4">
        <f>VLOOKUP(VLOOKUP(A1681,tabWorldPop,3,FALSE),Base!$D$2:$E$8,2,FALSE)</f>
        <v>6</v>
      </c>
      <c r="D1681" s="4" t="s">
        <v>13</v>
      </c>
      <c r="E1681" s="4" t="s">
        <v>3446</v>
      </c>
      <c r="F1681" s="5">
        <v>45694.0</v>
      </c>
      <c r="G1681" s="4" t="s">
        <v>3447</v>
      </c>
      <c r="H1681" s="4">
        <v>1564453.0</v>
      </c>
      <c r="I1681" s="5">
        <v>45911.0</v>
      </c>
      <c r="J1681" s="6" t="str">
        <f>IF(OR(B1681=2000, B1681=2010, B1681=2015),VLOOKUP(A1681,tabWorldPop,IF(B1681=2000,8,IF(B1681=2010,7,6)),FALSE),"")</f>
        <v/>
      </c>
      <c r="K1681" s="6" t="str">
        <f>IF(J1681="","", VLOOKUP(A1681,tabWorldPop,12,FALSE))</f>
        <v/>
      </c>
      <c r="L1681" s="6" t="str">
        <f>IF(K1681="","",VLOOKUP(A1681,tabWorldPop,13,FALSE))</f>
        <v/>
      </c>
      <c r="M1681" s="6" t="str">
        <f>IF(K1681="","",VLOOKUP(A1681,tabWorldPop,14,FALSE))</f>
        <v/>
      </c>
      <c r="N1681" s="6" t="str">
        <f>IF(K1681="","",VLOOKUP(A1681,tabWorldPop,15,FALSE))</f>
        <v/>
      </c>
    </row>
    <row r="1682">
      <c r="A1682" s="3">
        <f>VLOOKUP(Life_expectancy.csv!A1698,Base!$A$2:$B$235,2,FALSE)</f>
        <v>10</v>
      </c>
      <c r="B1682" s="4">
        <v>2002.0</v>
      </c>
      <c r="C1682" s="4">
        <f>VLOOKUP(VLOOKUP(A1682,tabWorldPop,3,FALSE),Base!$D$2:$E$8,2,FALSE)</f>
        <v>6</v>
      </c>
      <c r="D1682" s="4" t="s">
        <v>13</v>
      </c>
      <c r="E1682" s="4" t="s">
        <v>3448</v>
      </c>
      <c r="F1682" s="4" t="s">
        <v>2031</v>
      </c>
      <c r="G1682" s="4" t="s">
        <v>3449</v>
      </c>
      <c r="H1682" s="4">
        <v>1435568.0</v>
      </c>
      <c r="I1682" s="5">
        <v>45819.0</v>
      </c>
      <c r="J1682" s="6" t="str">
        <f>IF(OR(B1682=2000, B1682=2010, B1682=2015),VLOOKUP(A1682,tabWorldPop,IF(B1682=2000,8,IF(B1682=2010,7,6)),FALSE),"")</f>
        <v/>
      </c>
      <c r="K1682" s="6" t="str">
        <f>IF(J1682="","", VLOOKUP(A1682,tabWorldPop,12,FALSE))</f>
        <v/>
      </c>
      <c r="L1682" s="6" t="str">
        <f>IF(K1682="","",VLOOKUP(A1682,tabWorldPop,13,FALSE))</f>
        <v/>
      </c>
      <c r="M1682" s="6" t="str">
        <f>IF(K1682="","",VLOOKUP(A1682,tabWorldPop,14,FALSE))</f>
        <v/>
      </c>
      <c r="N1682" s="6" t="str">
        <f>IF(K1682="","",VLOOKUP(A1682,tabWorldPop,15,FALSE))</f>
        <v/>
      </c>
    </row>
    <row r="1683">
      <c r="A1683" s="3">
        <f>VLOOKUP(Life_expectancy.csv!A1699,Base!$A$2:$B$235,2,FALSE)</f>
        <v>10</v>
      </c>
      <c r="B1683" s="4">
        <v>2001.0</v>
      </c>
      <c r="C1683" s="4">
        <f>VLOOKUP(VLOOKUP(A1683,tabWorldPop,3,FALSE),Base!$D$2:$E$8,2,FALSE)</f>
        <v>6</v>
      </c>
      <c r="D1683" s="4" t="s">
        <v>13</v>
      </c>
      <c r="E1683" s="4" t="s">
        <v>3450</v>
      </c>
      <c r="F1683" s="4" t="s">
        <v>3451</v>
      </c>
      <c r="G1683" s="4" t="s">
        <v>3452</v>
      </c>
      <c r="H1683" s="4">
        <v>136768.0</v>
      </c>
      <c r="I1683" s="5">
        <v>45819.0</v>
      </c>
      <c r="J1683" s="6" t="str">
        <f>IF(OR(B1683=2000, B1683=2010, B1683=2015),VLOOKUP(A1683,tabWorldPop,IF(B1683=2000,8,IF(B1683=2010,7,6)),FALSE),"")</f>
        <v/>
      </c>
      <c r="K1683" s="6" t="str">
        <f>IF(J1683="","", VLOOKUP(A1683,tabWorldPop,12,FALSE))</f>
        <v/>
      </c>
      <c r="L1683" s="6" t="str">
        <f>IF(K1683="","",VLOOKUP(A1683,tabWorldPop,13,FALSE))</f>
        <v/>
      </c>
      <c r="M1683" s="6" t="str">
        <f>IF(K1683="","",VLOOKUP(A1683,tabWorldPop,14,FALSE))</f>
        <v/>
      </c>
      <c r="N1683" s="6" t="str">
        <f>IF(K1683="","",VLOOKUP(A1683,tabWorldPop,15,FALSE))</f>
        <v/>
      </c>
    </row>
    <row r="1684">
      <c r="A1684" s="3">
        <f>VLOOKUP(Life_expectancy.csv!A1700,Base!$A$2:$B$235,2,FALSE)</f>
        <v>10</v>
      </c>
      <c r="B1684" s="4">
        <v>2000.0</v>
      </c>
      <c r="C1684" s="4">
        <f>VLOOKUP(VLOOKUP(A1684,tabWorldPop,3,FALSE),Base!$D$2:$E$8,2,FALSE)</f>
        <v>6</v>
      </c>
      <c r="D1684" s="4" t="s">
        <v>13</v>
      </c>
      <c r="E1684" s="4" t="s">
        <v>3453</v>
      </c>
      <c r="F1684" s="4" t="s">
        <v>444</v>
      </c>
      <c r="G1684" s="4" t="s">
        <v>3454</v>
      </c>
      <c r="H1684" s="4">
        <v>1.1719673E7</v>
      </c>
      <c r="I1684" s="5">
        <v>45758.0</v>
      </c>
      <c r="J1684" s="6">
        <f>IF(OR(B1684=2000, B1684=2010, B1684=2015),VLOOKUP(A1684,tabWorldPop,IF(B1684=2000,8,IF(B1684=2010,7,6)),FALSE),"")</f>
        <v>97873442</v>
      </c>
      <c r="K1684" s="6">
        <f>IF(J1684="","", VLOOKUP(A1684,tabWorldPop,12,FALSE))</f>
        <v>1964375</v>
      </c>
      <c r="L1684" s="6" t="str">
        <f>IF(K1684="","",VLOOKUP(A1684,tabWorldPop,13,FALSE))</f>
        <v>64.9082</v>
      </c>
      <c r="M1684" s="7">
        <f>IF(K1684="","",VLOOKUP(A1684,tabWorldPop,14,FALSE))</f>
        <v>23012</v>
      </c>
      <c r="N1684" s="11">
        <f>IF(K1684="","",VLOOKUP(A1684,tabWorldPop,15,FALSE))</f>
        <v>45809</v>
      </c>
    </row>
    <row r="1685">
      <c r="A1685" s="3">
        <f>VLOOKUP(Life_expectancy.csv!A1701,Base!$A$2:$B$235,2,FALSE)</f>
        <v>194</v>
      </c>
      <c r="B1685" s="4">
        <v>2015.0</v>
      </c>
      <c r="C1685" s="4">
        <f>VLOOKUP(VLOOKUP(A1685,tabWorldPop,3,FALSE),Base!$D$2:$E$8,2,FALSE)</f>
        <v>4</v>
      </c>
      <c r="D1685" s="4" t="s">
        <v>13</v>
      </c>
      <c r="E1685" s="4">
        <v>0.0</v>
      </c>
      <c r="F1685" s="10"/>
      <c r="G1685" s="10"/>
      <c r="H1685" s="10"/>
      <c r="I1685" s="5">
        <v>45849.0</v>
      </c>
      <c r="J1685" s="6">
        <f>IF(OR(B1685=2000, B1685=2010, B1685=2015),VLOOKUP(A1685,tabWorldPop,IF(B1685=2000,8,IF(B1685=2010,7,6)),FALSE),"")</f>
        <v>109462</v>
      </c>
      <c r="K1685" s="6">
        <f>IF(J1685="","", VLOOKUP(A1685,tabWorldPop,12,FALSE))</f>
        <v>702</v>
      </c>
      <c r="L1685" s="6" t="str">
        <f>IF(K1685="","",VLOOKUP(A1685,tabWorldPop,13,FALSE))</f>
        <v>162.6268</v>
      </c>
      <c r="M1685" s="7">
        <f>IF(K1685="","",VLOOKUP(A1685,tabWorldPop,14,FALSE))</f>
        <v>33239</v>
      </c>
      <c r="N1685" s="6">
        <f>IF(K1685="","",VLOOKUP(A1685,tabWorldPop,15,FALSE))</f>
        <v>0</v>
      </c>
    </row>
    <row r="1686">
      <c r="A1686" s="3">
        <f>VLOOKUP(Life_expectancy.csv!A1702,Base!$A$2:$B$235,2,FALSE)</f>
        <v>194</v>
      </c>
      <c r="B1686" s="4">
        <v>2014.0</v>
      </c>
      <c r="C1686" s="4">
        <f>VLOOKUP(VLOOKUP(A1686,tabWorldPop,3,FALSE),Base!$D$2:$E$8,2,FALSE)</f>
        <v>4</v>
      </c>
      <c r="D1686" s="4" t="s">
        <v>13</v>
      </c>
      <c r="E1686" s="4">
        <v>0.0</v>
      </c>
      <c r="F1686" s="4" t="s">
        <v>3455</v>
      </c>
      <c r="G1686" s="10"/>
      <c r="H1686" s="10"/>
      <c r="I1686" s="5">
        <v>45849.0</v>
      </c>
      <c r="J1686" s="6" t="str">
        <f>IF(OR(B1686=2000, B1686=2010, B1686=2015),VLOOKUP(A1686,tabWorldPop,IF(B1686=2000,8,IF(B1686=2010,7,6)),FALSE),"")</f>
        <v/>
      </c>
      <c r="K1686" s="6" t="str">
        <f>IF(J1686="","", VLOOKUP(A1686,tabWorldPop,12,FALSE))</f>
        <v/>
      </c>
      <c r="L1686" s="6" t="str">
        <f>IF(K1686="","",VLOOKUP(A1686,tabWorldPop,13,FALSE))</f>
        <v/>
      </c>
      <c r="M1686" s="6" t="str">
        <f>IF(K1686="","",VLOOKUP(A1686,tabWorldPop,14,FALSE))</f>
        <v/>
      </c>
      <c r="N1686" s="6" t="str">
        <f>IF(K1686="","",VLOOKUP(A1686,tabWorldPop,15,FALSE))</f>
        <v/>
      </c>
    </row>
    <row r="1687">
      <c r="A1687" s="3">
        <f>VLOOKUP(Life_expectancy.csv!A1703,Base!$A$2:$B$235,2,FALSE)</f>
        <v>194</v>
      </c>
      <c r="B1687" s="4">
        <v>2013.0</v>
      </c>
      <c r="C1687" s="4">
        <f>VLOOKUP(VLOOKUP(A1687,tabWorldPop,3,FALSE),Base!$D$2:$E$8,2,FALSE)</f>
        <v>4</v>
      </c>
      <c r="D1687" s="4" t="s">
        <v>13</v>
      </c>
      <c r="E1687" s="4">
        <v>0.0</v>
      </c>
      <c r="F1687" s="4" t="s">
        <v>3456</v>
      </c>
      <c r="G1687" s="10"/>
      <c r="H1687" s="10"/>
      <c r="I1687" s="5">
        <v>45849.0</v>
      </c>
      <c r="J1687" s="6" t="str">
        <f>IF(OR(B1687=2000, B1687=2010, B1687=2015),VLOOKUP(A1687,tabWorldPop,IF(B1687=2000,8,IF(B1687=2010,7,6)),FALSE),"")</f>
        <v/>
      </c>
      <c r="K1687" s="6" t="str">
        <f>IF(J1687="","", VLOOKUP(A1687,tabWorldPop,12,FALSE))</f>
        <v/>
      </c>
      <c r="L1687" s="6" t="str">
        <f>IF(K1687="","",VLOOKUP(A1687,tabWorldPop,13,FALSE))</f>
        <v/>
      </c>
      <c r="M1687" s="6" t="str">
        <f>IF(K1687="","",VLOOKUP(A1687,tabWorldPop,14,FALSE))</f>
        <v/>
      </c>
      <c r="N1687" s="6" t="str">
        <f>IF(K1687="","",VLOOKUP(A1687,tabWorldPop,15,FALSE))</f>
        <v/>
      </c>
    </row>
    <row r="1688">
      <c r="A1688" s="3">
        <f>VLOOKUP(Life_expectancy.csv!A1704,Base!$A$2:$B$235,2,FALSE)</f>
        <v>194</v>
      </c>
      <c r="B1688" s="4">
        <v>2012.0</v>
      </c>
      <c r="C1688" s="4">
        <f>VLOOKUP(VLOOKUP(A1688,tabWorldPop,3,FALSE),Base!$D$2:$E$8,2,FALSE)</f>
        <v>4</v>
      </c>
      <c r="D1688" s="4" t="s">
        <v>13</v>
      </c>
      <c r="E1688" s="4">
        <v>0.0</v>
      </c>
      <c r="F1688" s="4" t="s">
        <v>3457</v>
      </c>
      <c r="G1688" s="10"/>
      <c r="H1688" s="10"/>
      <c r="I1688" s="5">
        <v>45849.0</v>
      </c>
      <c r="J1688" s="6" t="str">
        <f>IF(OR(B1688=2000, B1688=2010, B1688=2015),VLOOKUP(A1688,tabWorldPop,IF(B1688=2000,8,IF(B1688=2010,7,6)),FALSE),"")</f>
        <v/>
      </c>
      <c r="K1688" s="6" t="str">
        <f>IF(J1688="","", VLOOKUP(A1688,tabWorldPop,12,FALSE))</f>
        <v/>
      </c>
      <c r="L1688" s="6" t="str">
        <f>IF(K1688="","",VLOOKUP(A1688,tabWorldPop,13,FALSE))</f>
        <v/>
      </c>
      <c r="M1688" s="6" t="str">
        <f>IF(K1688="","",VLOOKUP(A1688,tabWorldPop,14,FALSE))</f>
        <v/>
      </c>
      <c r="N1688" s="6" t="str">
        <f>IF(K1688="","",VLOOKUP(A1688,tabWorldPop,15,FALSE))</f>
        <v/>
      </c>
    </row>
    <row r="1689">
      <c r="A1689" s="3">
        <f>VLOOKUP(Life_expectancy.csv!A1705,Base!$A$2:$B$235,2,FALSE)</f>
        <v>194</v>
      </c>
      <c r="B1689" s="4">
        <v>2011.0</v>
      </c>
      <c r="C1689" s="4">
        <f>VLOOKUP(VLOOKUP(A1689,tabWorldPop,3,FALSE),Base!$D$2:$E$8,2,FALSE)</f>
        <v>4</v>
      </c>
      <c r="D1689" s="4" t="s">
        <v>13</v>
      </c>
      <c r="E1689" s="4">
        <v>0.0</v>
      </c>
      <c r="F1689" s="4" t="s">
        <v>3458</v>
      </c>
      <c r="G1689" s="10"/>
      <c r="H1689" s="10"/>
      <c r="I1689" s="5">
        <v>45849.0</v>
      </c>
      <c r="J1689" s="6" t="str">
        <f>IF(OR(B1689=2000, B1689=2010, B1689=2015),VLOOKUP(A1689,tabWorldPop,IF(B1689=2000,8,IF(B1689=2010,7,6)),FALSE),"")</f>
        <v/>
      </c>
      <c r="K1689" s="6" t="str">
        <f>IF(J1689="","", VLOOKUP(A1689,tabWorldPop,12,FALSE))</f>
        <v/>
      </c>
      <c r="L1689" s="6" t="str">
        <f>IF(K1689="","",VLOOKUP(A1689,tabWorldPop,13,FALSE))</f>
        <v/>
      </c>
      <c r="M1689" s="6" t="str">
        <f>IF(K1689="","",VLOOKUP(A1689,tabWorldPop,14,FALSE))</f>
        <v/>
      </c>
      <c r="N1689" s="6" t="str">
        <f>IF(K1689="","",VLOOKUP(A1689,tabWorldPop,15,FALSE))</f>
        <v/>
      </c>
    </row>
    <row r="1690">
      <c r="A1690" s="3">
        <f>VLOOKUP(Life_expectancy.csv!A1706,Base!$A$2:$B$235,2,FALSE)</f>
        <v>194</v>
      </c>
      <c r="B1690" s="4">
        <v>2010.0</v>
      </c>
      <c r="C1690" s="4">
        <f>VLOOKUP(VLOOKUP(A1690,tabWorldPop,3,FALSE),Base!$D$2:$E$8,2,FALSE)</f>
        <v>4</v>
      </c>
      <c r="D1690" s="4" t="s">
        <v>13</v>
      </c>
      <c r="E1690" s="4">
        <v>0.0</v>
      </c>
      <c r="F1690" s="4" t="s">
        <v>3459</v>
      </c>
      <c r="G1690" s="10"/>
      <c r="H1690" s="10"/>
      <c r="I1690" s="5">
        <v>45788.0</v>
      </c>
      <c r="J1690" s="6">
        <f>IF(OR(B1690=2000, B1690=2010, B1690=2015),VLOOKUP(A1690,tabWorldPop,IF(B1690=2000,8,IF(B1690=2010,7,6)),FALSE),"")</f>
        <v>107588</v>
      </c>
      <c r="K1690" s="6">
        <f>IF(J1690="","", VLOOKUP(A1690,tabWorldPop,12,FALSE))</f>
        <v>702</v>
      </c>
      <c r="L1690" s="6" t="str">
        <f>IF(K1690="","",VLOOKUP(A1690,tabWorldPop,13,FALSE))</f>
        <v>162.6268</v>
      </c>
      <c r="M1690" s="7">
        <f>IF(K1690="","",VLOOKUP(A1690,tabWorldPop,14,FALSE))</f>
        <v>33239</v>
      </c>
      <c r="N1690" s="6">
        <f>IF(K1690="","",VLOOKUP(A1690,tabWorldPop,15,FALSE))</f>
        <v>0</v>
      </c>
    </row>
    <row r="1691">
      <c r="A1691" s="3">
        <f>VLOOKUP(Life_expectancy.csv!A1707,Base!$A$2:$B$235,2,FALSE)</f>
        <v>194</v>
      </c>
      <c r="B1691" s="4">
        <v>2009.0</v>
      </c>
      <c r="C1691" s="4">
        <f>VLOOKUP(VLOOKUP(A1691,tabWorldPop,3,FALSE),Base!$D$2:$E$8,2,FALSE)</f>
        <v>4</v>
      </c>
      <c r="D1691" s="4" t="s">
        <v>13</v>
      </c>
      <c r="E1691" s="4">
        <v>0.0</v>
      </c>
      <c r="F1691" s="4" t="s">
        <v>3460</v>
      </c>
      <c r="G1691" s="10"/>
      <c r="H1691" s="10"/>
      <c r="I1691" s="5">
        <v>45758.0</v>
      </c>
      <c r="J1691" s="6" t="str">
        <f>IF(OR(B1691=2000, B1691=2010, B1691=2015),VLOOKUP(A1691,tabWorldPop,IF(B1691=2000,8,IF(B1691=2010,7,6)),FALSE),"")</f>
        <v/>
      </c>
      <c r="K1691" s="6" t="str">
        <f>IF(J1691="","", VLOOKUP(A1691,tabWorldPop,12,FALSE))</f>
        <v/>
      </c>
      <c r="L1691" s="6" t="str">
        <f>IF(K1691="","",VLOOKUP(A1691,tabWorldPop,13,FALSE))</f>
        <v/>
      </c>
      <c r="M1691" s="6" t="str">
        <f>IF(K1691="","",VLOOKUP(A1691,tabWorldPop,14,FALSE))</f>
        <v/>
      </c>
      <c r="N1691" s="6" t="str">
        <f>IF(K1691="","",VLOOKUP(A1691,tabWorldPop,15,FALSE))</f>
        <v/>
      </c>
    </row>
    <row r="1692">
      <c r="A1692" s="3">
        <f>VLOOKUP(Life_expectancy.csv!A1708,Base!$A$2:$B$235,2,FALSE)</f>
        <v>194</v>
      </c>
      <c r="B1692" s="4">
        <v>2008.0</v>
      </c>
      <c r="C1692" s="4">
        <f>VLOOKUP(VLOOKUP(A1692,tabWorldPop,3,FALSE),Base!$D$2:$E$8,2,FALSE)</f>
        <v>4</v>
      </c>
      <c r="D1692" s="4" t="s">
        <v>13</v>
      </c>
      <c r="E1692" s="4">
        <v>0.0</v>
      </c>
      <c r="F1692" s="4" t="s">
        <v>3461</v>
      </c>
      <c r="G1692" s="10"/>
      <c r="H1692" s="10"/>
      <c r="I1692" s="5">
        <v>45699.0</v>
      </c>
      <c r="J1692" s="6" t="str">
        <f>IF(OR(B1692=2000, B1692=2010, B1692=2015),VLOOKUP(A1692,tabWorldPop,IF(B1692=2000,8,IF(B1692=2010,7,6)),FALSE),"")</f>
        <v/>
      </c>
      <c r="K1692" s="6" t="str">
        <f>IF(J1692="","", VLOOKUP(A1692,tabWorldPop,12,FALSE))</f>
        <v/>
      </c>
      <c r="L1692" s="6" t="str">
        <f>IF(K1692="","",VLOOKUP(A1692,tabWorldPop,13,FALSE))</f>
        <v/>
      </c>
      <c r="M1692" s="6" t="str">
        <f>IF(K1692="","",VLOOKUP(A1692,tabWorldPop,14,FALSE))</f>
        <v/>
      </c>
      <c r="N1692" s="6" t="str">
        <f>IF(K1692="","",VLOOKUP(A1692,tabWorldPop,15,FALSE))</f>
        <v/>
      </c>
    </row>
    <row r="1693">
      <c r="A1693" s="3">
        <f>VLOOKUP(Life_expectancy.csv!A1709,Base!$A$2:$B$235,2,FALSE)</f>
        <v>194</v>
      </c>
      <c r="B1693" s="4">
        <v>2007.0</v>
      </c>
      <c r="C1693" s="4">
        <f>VLOOKUP(VLOOKUP(A1693,tabWorldPop,3,FALSE),Base!$D$2:$E$8,2,FALSE)</f>
        <v>4</v>
      </c>
      <c r="D1693" s="4" t="s">
        <v>13</v>
      </c>
      <c r="E1693" s="4">
        <v>0.0</v>
      </c>
      <c r="F1693" s="4" t="s">
        <v>3462</v>
      </c>
      <c r="G1693" s="10"/>
      <c r="H1693" s="10"/>
      <c r="I1693" s="4">
        <v>11.0</v>
      </c>
      <c r="J1693" s="6" t="str">
        <f>IF(OR(B1693=2000, B1693=2010, B1693=2015),VLOOKUP(A1693,tabWorldPop,IF(B1693=2000,8,IF(B1693=2010,7,6)),FALSE),"")</f>
        <v/>
      </c>
      <c r="K1693" s="6" t="str">
        <f>IF(J1693="","", VLOOKUP(A1693,tabWorldPop,12,FALSE))</f>
        <v/>
      </c>
      <c r="L1693" s="6" t="str">
        <f>IF(K1693="","",VLOOKUP(A1693,tabWorldPop,13,FALSE))</f>
        <v/>
      </c>
      <c r="M1693" s="6" t="str">
        <f>IF(K1693="","",VLOOKUP(A1693,tabWorldPop,14,FALSE))</f>
        <v/>
      </c>
      <c r="N1693" s="6" t="str">
        <f>IF(K1693="","",VLOOKUP(A1693,tabWorldPop,15,FALSE))</f>
        <v/>
      </c>
    </row>
    <row r="1694">
      <c r="A1694" s="3">
        <f>VLOOKUP(Life_expectancy.csv!A1710,Base!$A$2:$B$235,2,FALSE)</f>
        <v>194</v>
      </c>
      <c r="B1694" s="4">
        <v>2006.0</v>
      </c>
      <c r="C1694" s="4">
        <f>VLOOKUP(VLOOKUP(A1694,tabWorldPop,3,FALSE),Base!$D$2:$E$8,2,FALSE)</f>
        <v>4</v>
      </c>
      <c r="D1694" s="4" t="s">
        <v>13</v>
      </c>
      <c r="E1694" s="4">
        <v>0.0</v>
      </c>
      <c r="F1694" s="4" t="s">
        <v>3463</v>
      </c>
      <c r="G1694" s="10"/>
      <c r="H1694" s="10"/>
      <c r="I1694" s="5">
        <v>45910.0</v>
      </c>
      <c r="J1694" s="6" t="str">
        <f>IF(OR(B1694=2000, B1694=2010, B1694=2015),VLOOKUP(A1694,tabWorldPop,IF(B1694=2000,8,IF(B1694=2010,7,6)),FALSE),"")</f>
        <v/>
      </c>
      <c r="K1694" s="6" t="str">
        <f>IF(J1694="","", VLOOKUP(A1694,tabWorldPop,12,FALSE))</f>
        <v/>
      </c>
      <c r="L1694" s="6" t="str">
        <f>IF(K1694="","",VLOOKUP(A1694,tabWorldPop,13,FALSE))</f>
        <v/>
      </c>
      <c r="M1694" s="6" t="str">
        <f>IF(K1694="","",VLOOKUP(A1694,tabWorldPop,14,FALSE))</f>
        <v/>
      </c>
      <c r="N1694" s="6" t="str">
        <f>IF(K1694="","",VLOOKUP(A1694,tabWorldPop,15,FALSE))</f>
        <v/>
      </c>
    </row>
    <row r="1695">
      <c r="A1695" s="3">
        <f>VLOOKUP(Life_expectancy.csv!A1711,Base!$A$2:$B$235,2,FALSE)</f>
        <v>194</v>
      </c>
      <c r="B1695" s="4">
        <v>2005.0</v>
      </c>
      <c r="C1695" s="4">
        <f>VLOOKUP(VLOOKUP(A1695,tabWorldPop,3,FALSE),Base!$D$2:$E$8,2,FALSE)</f>
        <v>4</v>
      </c>
      <c r="D1695" s="4" t="s">
        <v>13</v>
      </c>
      <c r="E1695" s="4">
        <v>0.0</v>
      </c>
      <c r="F1695" s="5">
        <v>45973.0</v>
      </c>
      <c r="G1695" s="10"/>
      <c r="H1695" s="10"/>
      <c r="I1695" s="5">
        <v>45848.0</v>
      </c>
      <c r="J1695" s="6" t="str">
        <f>IF(OR(B1695=2000, B1695=2010, B1695=2015),VLOOKUP(A1695,tabWorldPop,IF(B1695=2000,8,IF(B1695=2010,7,6)),FALSE),"")</f>
        <v/>
      </c>
      <c r="K1695" s="6" t="str">
        <f>IF(J1695="","", VLOOKUP(A1695,tabWorldPop,12,FALSE))</f>
        <v/>
      </c>
      <c r="L1695" s="6" t="str">
        <f>IF(K1695="","",VLOOKUP(A1695,tabWorldPop,13,FALSE))</f>
        <v/>
      </c>
      <c r="M1695" s="6" t="str">
        <f>IF(K1695="","",VLOOKUP(A1695,tabWorldPop,14,FALSE))</f>
        <v/>
      </c>
      <c r="N1695" s="6" t="str">
        <f>IF(K1695="","",VLOOKUP(A1695,tabWorldPop,15,FALSE))</f>
        <v/>
      </c>
    </row>
    <row r="1696">
      <c r="A1696" s="3">
        <f>VLOOKUP(Life_expectancy.csv!A1712,Base!$A$2:$B$235,2,FALSE)</f>
        <v>194</v>
      </c>
      <c r="B1696" s="4">
        <v>2004.0</v>
      </c>
      <c r="C1696" s="4">
        <f>VLOOKUP(VLOOKUP(A1696,tabWorldPop,3,FALSE),Base!$D$2:$E$8,2,FALSE)</f>
        <v>4</v>
      </c>
      <c r="D1696" s="4" t="s">
        <v>13</v>
      </c>
      <c r="E1696" s="4">
        <v>0.0</v>
      </c>
      <c r="F1696" s="4" t="s">
        <v>3464</v>
      </c>
      <c r="G1696" s="10"/>
      <c r="H1696" s="10"/>
      <c r="I1696" s="5">
        <v>45787.0</v>
      </c>
      <c r="J1696" s="6" t="str">
        <f>IF(OR(B1696=2000, B1696=2010, B1696=2015),VLOOKUP(A1696,tabWorldPop,IF(B1696=2000,8,IF(B1696=2010,7,6)),FALSE),"")</f>
        <v/>
      </c>
      <c r="K1696" s="6" t="str">
        <f>IF(J1696="","", VLOOKUP(A1696,tabWorldPop,12,FALSE))</f>
        <v/>
      </c>
      <c r="L1696" s="6" t="str">
        <f>IF(K1696="","",VLOOKUP(A1696,tabWorldPop,13,FALSE))</f>
        <v/>
      </c>
      <c r="M1696" s="6" t="str">
        <f>IF(K1696="","",VLOOKUP(A1696,tabWorldPop,14,FALSE))</f>
        <v/>
      </c>
      <c r="N1696" s="6" t="str">
        <f>IF(K1696="","",VLOOKUP(A1696,tabWorldPop,15,FALSE))</f>
        <v/>
      </c>
    </row>
    <row r="1697">
      <c r="A1697" s="3">
        <f>VLOOKUP(Life_expectancy.csv!A1713,Base!$A$2:$B$235,2,FALSE)</f>
        <v>194</v>
      </c>
      <c r="B1697" s="4">
        <v>2003.0</v>
      </c>
      <c r="C1697" s="4">
        <f>VLOOKUP(VLOOKUP(A1697,tabWorldPop,3,FALSE),Base!$D$2:$E$8,2,FALSE)</f>
        <v>4</v>
      </c>
      <c r="D1697" s="4" t="s">
        <v>13</v>
      </c>
      <c r="E1697" s="4">
        <v>0.0</v>
      </c>
      <c r="F1697" s="4" t="s">
        <v>1408</v>
      </c>
      <c r="G1697" s="10"/>
      <c r="H1697" s="10"/>
      <c r="I1697" s="5">
        <v>45757.0</v>
      </c>
      <c r="J1697" s="6" t="str">
        <f>IF(OR(B1697=2000, B1697=2010, B1697=2015),VLOOKUP(A1697,tabWorldPop,IF(B1697=2000,8,IF(B1697=2010,7,6)),FALSE),"")</f>
        <v/>
      </c>
      <c r="K1697" s="6" t="str">
        <f>IF(J1697="","", VLOOKUP(A1697,tabWorldPop,12,FALSE))</f>
        <v/>
      </c>
      <c r="L1697" s="6" t="str">
        <f>IF(K1697="","",VLOOKUP(A1697,tabWorldPop,13,FALSE))</f>
        <v/>
      </c>
      <c r="M1697" s="6" t="str">
        <f>IF(K1697="","",VLOOKUP(A1697,tabWorldPop,14,FALSE))</f>
        <v/>
      </c>
      <c r="N1697" s="6" t="str">
        <f>IF(K1697="","",VLOOKUP(A1697,tabWorldPop,15,FALSE))</f>
        <v/>
      </c>
    </row>
    <row r="1698">
      <c r="A1698" s="3">
        <f>VLOOKUP(Life_expectancy.csv!A1714,Base!$A$2:$B$235,2,FALSE)</f>
        <v>194</v>
      </c>
      <c r="B1698" s="4">
        <v>2002.0</v>
      </c>
      <c r="C1698" s="4">
        <f>VLOOKUP(VLOOKUP(A1698,tabWorldPop,3,FALSE),Base!$D$2:$E$8,2,FALSE)</f>
        <v>4</v>
      </c>
      <c r="D1698" s="4" t="s">
        <v>13</v>
      </c>
      <c r="E1698" s="4">
        <v>0.0</v>
      </c>
      <c r="F1698" s="5">
        <v>45696.0</v>
      </c>
      <c r="G1698" s="10"/>
      <c r="H1698" s="10"/>
      <c r="I1698" s="5">
        <v>45698.0</v>
      </c>
      <c r="J1698" s="6" t="str">
        <f>IF(OR(B1698=2000, B1698=2010, B1698=2015),VLOOKUP(A1698,tabWorldPop,IF(B1698=2000,8,IF(B1698=2010,7,6)),FALSE),"")</f>
        <v/>
      </c>
      <c r="K1698" s="6" t="str">
        <f>IF(J1698="","", VLOOKUP(A1698,tabWorldPop,12,FALSE))</f>
        <v/>
      </c>
      <c r="L1698" s="6" t="str">
        <f>IF(K1698="","",VLOOKUP(A1698,tabWorldPop,13,FALSE))</f>
        <v/>
      </c>
      <c r="M1698" s="6" t="str">
        <f>IF(K1698="","",VLOOKUP(A1698,tabWorldPop,14,FALSE))</f>
        <v/>
      </c>
      <c r="N1698" s="6" t="str">
        <f>IF(K1698="","",VLOOKUP(A1698,tabWorldPop,15,FALSE))</f>
        <v/>
      </c>
    </row>
    <row r="1699">
      <c r="A1699" s="3">
        <f>VLOOKUP(Life_expectancy.csv!A1715,Base!$A$2:$B$235,2,FALSE)</f>
        <v>194</v>
      </c>
      <c r="B1699" s="4">
        <v>2001.0</v>
      </c>
      <c r="C1699" s="4">
        <f>VLOOKUP(VLOOKUP(A1699,tabWorldPop,3,FALSE),Base!$D$2:$E$8,2,FALSE)</f>
        <v>4</v>
      </c>
      <c r="D1699" s="4" t="s">
        <v>13</v>
      </c>
      <c r="E1699" s="4">
        <v>0.0</v>
      </c>
      <c r="F1699" s="4" t="s">
        <v>793</v>
      </c>
      <c r="G1699" s="10"/>
      <c r="H1699" s="10"/>
      <c r="I1699" s="5">
        <v>45667.0</v>
      </c>
      <c r="J1699" s="6" t="str">
        <f>IF(OR(B1699=2000, B1699=2010, B1699=2015),VLOOKUP(A1699,tabWorldPop,IF(B1699=2000,8,IF(B1699=2010,7,6)),FALSE),"")</f>
        <v/>
      </c>
      <c r="K1699" s="6" t="str">
        <f>IF(J1699="","", VLOOKUP(A1699,tabWorldPop,12,FALSE))</f>
        <v/>
      </c>
      <c r="L1699" s="6" t="str">
        <f>IF(K1699="","",VLOOKUP(A1699,tabWorldPop,13,FALSE))</f>
        <v/>
      </c>
      <c r="M1699" s="6" t="str">
        <f>IF(K1699="","",VLOOKUP(A1699,tabWorldPop,14,FALSE))</f>
        <v/>
      </c>
      <c r="N1699" s="6" t="str">
        <f>IF(K1699="","",VLOOKUP(A1699,tabWorldPop,15,FALSE))</f>
        <v/>
      </c>
    </row>
    <row r="1700">
      <c r="A1700" s="3">
        <f>VLOOKUP(Life_expectancy.csv!A1716,Base!$A$2:$B$235,2,FALSE)</f>
        <v>194</v>
      </c>
      <c r="B1700" s="4">
        <v>2000.0</v>
      </c>
      <c r="C1700" s="4">
        <f>VLOOKUP(VLOOKUP(A1700,tabWorldPop,3,FALSE),Base!$D$2:$E$8,2,FALSE)</f>
        <v>4</v>
      </c>
      <c r="D1700" s="4" t="s">
        <v>13</v>
      </c>
      <c r="E1700" s="4">
        <v>0.0</v>
      </c>
      <c r="F1700" s="4" t="s">
        <v>3465</v>
      </c>
      <c r="G1700" s="10"/>
      <c r="H1700" s="10"/>
      <c r="I1700" s="4">
        <v>0.0</v>
      </c>
      <c r="J1700" s="6">
        <f>IF(OR(B1700=2000, B1700=2010, B1700=2015),VLOOKUP(A1700,tabWorldPop,IF(B1700=2000,8,IF(B1700=2010,7,6)),FALSE),"")</f>
        <v>111709</v>
      </c>
      <c r="K1700" s="6">
        <f>IF(J1700="","", VLOOKUP(A1700,tabWorldPop,12,FALSE))</f>
        <v>702</v>
      </c>
      <c r="L1700" s="6" t="str">
        <f>IF(K1700="","",VLOOKUP(A1700,tabWorldPop,13,FALSE))</f>
        <v>162.6268</v>
      </c>
      <c r="M1700" s="7">
        <f>IF(K1700="","",VLOOKUP(A1700,tabWorldPop,14,FALSE))</f>
        <v>33239</v>
      </c>
      <c r="N1700" s="6">
        <f>IF(K1700="","",VLOOKUP(A1700,tabWorldPop,15,FALSE))</f>
        <v>0</v>
      </c>
    </row>
    <row r="1701">
      <c r="A1701" s="3">
        <f>VLOOKUP(Life_expectancy.csv!A1717,Base!$A$2:$B$235,2,FALSE)</f>
        <v>217</v>
      </c>
      <c r="B1701" s="4">
        <v>2013.0</v>
      </c>
      <c r="C1701" s="4">
        <f>VLOOKUP(VLOOKUP(A1701,tabWorldPop,3,FALSE),Base!$D$2:$E$8,2,FALSE)</f>
        <v>2</v>
      </c>
      <c r="D1701" s="4" t="s">
        <v>13</v>
      </c>
      <c r="E1701" s="4">
        <v>0.0</v>
      </c>
      <c r="F1701" s="5">
        <v>45720.0</v>
      </c>
      <c r="G1701" s="10"/>
      <c r="H1701" s="10"/>
      <c r="I1701" s="10"/>
      <c r="J1701" s="6" t="str">
        <f>IF(OR(B1701=2000, B1701=2010, B1701=2015),VLOOKUP(A1701,tabWorldPop,IF(B1701=2000,8,IF(B1701=2010,7,6)),FALSE),"")</f>
        <v/>
      </c>
      <c r="K1701" s="6" t="str">
        <f>IF(J1701="","", VLOOKUP(A1701,tabWorldPop,12,FALSE))</f>
        <v/>
      </c>
      <c r="L1701" s="6" t="str">
        <f>IF(K1701="","",VLOOKUP(A1701,tabWorldPop,13,FALSE))</f>
        <v/>
      </c>
      <c r="M1701" s="6" t="str">
        <f>IF(K1701="","",VLOOKUP(A1701,tabWorldPop,14,FALSE))</f>
        <v/>
      </c>
      <c r="N1701" s="6" t="str">
        <f>IF(K1701="","",VLOOKUP(A1701,tabWorldPop,15,FALSE))</f>
        <v/>
      </c>
    </row>
    <row r="1702">
      <c r="A1702" s="3">
        <f>VLOOKUP(Life_expectancy.csv!A1718,Base!$A$2:$B$235,2,FALSE)</f>
        <v>134</v>
      </c>
      <c r="B1702" s="4">
        <v>2015.0</v>
      </c>
      <c r="C1702" s="4">
        <f>VLOOKUP(VLOOKUP(A1702,tabWorldPop,3,FALSE),Base!$D$2:$E$8,2,FALSE)</f>
        <v>1</v>
      </c>
      <c r="D1702" s="4" t="s">
        <v>13</v>
      </c>
      <c r="E1702" s="4">
        <v>0.0</v>
      </c>
      <c r="F1702" s="10"/>
      <c r="G1702" s="4" t="s">
        <v>3466</v>
      </c>
      <c r="H1702" s="4">
        <v>2976877.0</v>
      </c>
      <c r="I1702" s="5">
        <v>45883.0</v>
      </c>
      <c r="J1702" s="6">
        <f>IF(OR(B1702=2000, B1702=2010, B1702=2015),VLOOKUP(A1702,tabWorldPop,IF(B1702=2000,8,IF(B1702=2010,7,6)),FALSE),"")</f>
        <v>2964749</v>
      </c>
      <c r="K1702" s="6">
        <f>IF(J1702="","", VLOOKUP(A1702,tabWorldPop,12,FALSE))</f>
        <v>1564110</v>
      </c>
      <c r="L1702" s="7">
        <f>IF(K1702="","",VLOOKUP(A1702,tabWorldPop,13,FALSE))</f>
        <v>-63154</v>
      </c>
      <c r="M1702" s="7">
        <f>IF(K1702="","",VLOOKUP(A1702,tabWorldPop,14,FALSE))</f>
        <v>-638807</v>
      </c>
      <c r="N1702" s="6" t="str">
        <f>IF(K1702="","",VLOOKUP(A1702,tabWorldPop,15,FALSE))</f>
        <v>0.04</v>
      </c>
    </row>
    <row r="1703">
      <c r="A1703" s="3">
        <f>VLOOKUP(Life_expectancy.csv!A1719,Base!$A$2:$B$235,2,FALSE)</f>
        <v>134</v>
      </c>
      <c r="B1703" s="4">
        <v>2014.0</v>
      </c>
      <c r="C1703" s="4">
        <f>VLOOKUP(VLOOKUP(A1703,tabWorldPop,3,FALSE),Base!$D$2:$E$8,2,FALSE)</f>
        <v>1</v>
      </c>
      <c r="D1703" s="4" t="s">
        <v>13</v>
      </c>
      <c r="E1703" s="4" t="s">
        <v>3467</v>
      </c>
      <c r="F1703" s="4" t="s">
        <v>711</v>
      </c>
      <c r="G1703" s="4" t="s">
        <v>3468</v>
      </c>
      <c r="H1703" s="4">
        <v>2923896.0</v>
      </c>
      <c r="I1703" s="5">
        <v>45883.0</v>
      </c>
      <c r="J1703" s="6" t="str">
        <f>IF(OR(B1703=2000, B1703=2010, B1703=2015),VLOOKUP(A1703,tabWorldPop,IF(B1703=2000,8,IF(B1703=2010,7,6)),FALSE),"")</f>
        <v/>
      </c>
      <c r="K1703" s="6" t="str">
        <f>IF(J1703="","", VLOOKUP(A1703,tabWorldPop,12,FALSE))</f>
        <v/>
      </c>
      <c r="L1703" s="6" t="str">
        <f>IF(K1703="","",VLOOKUP(A1703,tabWorldPop,13,FALSE))</f>
        <v/>
      </c>
      <c r="M1703" s="6" t="str">
        <f>IF(K1703="","",VLOOKUP(A1703,tabWorldPop,14,FALSE))</f>
        <v/>
      </c>
      <c r="N1703" s="6" t="str">
        <f>IF(K1703="","",VLOOKUP(A1703,tabWorldPop,15,FALSE))</f>
        <v/>
      </c>
    </row>
    <row r="1704">
      <c r="A1704" s="3">
        <f>VLOOKUP(Life_expectancy.csv!A1720,Base!$A$2:$B$235,2,FALSE)</f>
        <v>134</v>
      </c>
      <c r="B1704" s="4">
        <v>2013.0</v>
      </c>
      <c r="C1704" s="4">
        <f>VLOOKUP(VLOOKUP(A1704,tabWorldPop,3,FALSE),Base!$D$2:$E$8,2,FALSE)</f>
        <v>1</v>
      </c>
      <c r="D1704" s="4" t="s">
        <v>13</v>
      </c>
      <c r="E1704" s="4" t="s">
        <v>3469</v>
      </c>
      <c r="F1704" s="4" t="s">
        <v>216</v>
      </c>
      <c r="G1704" s="4" t="s">
        <v>3470</v>
      </c>
      <c r="H1704" s="4">
        <v>286917.0</v>
      </c>
      <c r="I1704" s="5">
        <v>45852.0</v>
      </c>
      <c r="J1704" s="6" t="str">
        <f>IF(OR(B1704=2000, B1704=2010, B1704=2015),VLOOKUP(A1704,tabWorldPop,IF(B1704=2000,8,IF(B1704=2010,7,6)),FALSE),"")</f>
        <v/>
      </c>
      <c r="K1704" s="6" t="str">
        <f>IF(J1704="","", VLOOKUP(A1704,tabWorldPop,12,FALSE))</f>
        <v/>
      </c>
      <c r="L1704" s="6" t="str">
        <f>IF(K1704="","",VLOOKUP(A1704,tabWorldPop,13,FALSE))</f>
        <v/>
      </c>
      <c r="M1704" s="6" t="str">
        <f>IF(K1704="","",VLOOKUP(A1704,tabWorldPop,14,FALSE))</f>
        <v/>
      </c>
      <c r="N1704" s="6" t="str">
        <f>IF(K1704="","",VLOOKUP(A1704,tabWorldPop,15,FALSE))</f>
        <v/>
      </c>
    </row>
    <row r="1705">
      <c r="A1705" s="3">
        <f>VLOOKUP(Life_expectancy.csv!A1721,Base!$A$2:$B$235,2,FALSE)</f>
        <v>134</v>
      </c>
      <c r="B1705" s="4">
        <v>2012.0</v>
      </c>
      <c r="C1705" s="4">
        <f>VLOOKUP(VLOOKUP(A1705,tabWorldPop,3,FALSE),Base!$D$2:$E$8,2,FALSE)</f>
        <v>1</v>
      </c>
      <c r="D1705" s="4" t="s">
        <v>13</v>
      </c>
      <c r="E1705" s="4" t="s">
        <v>3471</v>
      </c>
      <c r="F1705" s="4" t="s">
        <v>1645</v>
      </c>
      <c r="G1705" s="4" t="s">
        <v>3472</v>
      </c>
      <c r="H1705" s="4">
        <v>2814226.0</v>
      </c>
      <c r="I1705" s="5">
        <v>45852.0</v>
      </c>
      <c r="J1705" s="6" t="str">
        <f>IF(OR(B1705=2000, B1705=2010, B1705=2015),VLOOKUP(A1705,tabWorldPop,IF(B1705=2000,8,IF(B1705=2010,7,6)),FALSE),"")</f>
        <v/>
      </c>
      <c r="K1705" s="6" t="str">
        <f>IF(J1705="","", VLOOKUP(A1705,tabWorldPop,12,FALSE))</f>
        <v/>
      </c>
      <c r="L1705" s="6" t="str">
        <f>IF(K1705="","",VLOOKUP(A1705,tabWorldPop,13,FALSE))</f>
        <v/>
      </c>
      <c r="M1705" s="6" t="str">
        <f>IF(K1705="","",VLOOKUP(A1705,tabWorldPop,14,FALSE))</f>
        <v/>
      </c>
      <c r="N1705" s="6" t="str">
        <f>IF(K1705="","",VLOOKUP(A1705,tabWorldPop,15,FALSE))</f>
        <v/>
      </c>
    </row>
    <row r="1706">
      <c r="A1706" s="3">
        <f>VLOOKUP(Life_expectancy.csv!A1722,Base!$A$2:$B$235,2,FALSE)</f>
        <v>134</v>
      </c>
      <c r="B1706" s="4">
        <v>2011.0</v>
      </c>
      <c r="C1706" s="4">
        <f>VLOOKUP(VLOOKUP(A1706,tabWorldPop,3,FALSE),Base!$D$2:$E$8,2,FALSE)</f>
        <v>1</v>
      </c>
      <c r="D1706" s="4" t="s">
        <v>13</v>
      </c>
      <c r="E1706" s="4" t="s">
        <v>3473</v>
      </c>
      <c r="F1706" s="4" t="s">
        <v>672</v>
      </c>
      <c r="G1706" s="4" t="s">
        <v>3474</v>
      </c>
      <c r="H1706" s="4">
        <v>2761516.0</v>
      </c>
      <c r="I1706" s="5">
        <v>45822.0</v>
      </c>
      <c r="J1706" s="6" t="str">
        <f>IF(OR(B1706=2000, B1706=2010, B1706=2015),VLOOKUP(A1706,tabWorldPop,IF(B1706=2000,8,IF(B1706=2010,7,6)),FALSE),"")</f>
        <v/>
      </c>
      <c r="K1706" s="6" t="str">
        <f>IF(J1706="","", VLOOKUP(A1706,tabWorldPop,12,FALSE))</f>
        <v/>
      </c>
      <c r="L1706" s="6" t="str">
        <f>IF(K1706="","",VLOOKUP(A1706,tabWorldPop,13,FALSE))</f>
        <v/>
      </c>
      <c r="M1706" s="6" t="str">
        <f>IF(K1706="","",VLOOKUP(A1706,tabWorldPop,14,FALSE))</f>
        <v/>
      </c>
      <c r="N1706" s="6" t="str">
        <f>IF(K1706="","",VLOOKUP(A1706,tabWorldPop,15,FALSE))</f>
        <v/>
      </c>
    </row>
    <row r="1707">
      <c r="A1707" s="3">
        <f>VLOOKUP(Life_expectancy.csv!A1723,Base!$A$2:$B$235,2,FALSE)</f>
        <v>134</v>
      </c>
      <c r="B1707" s="4">
        <v>2010.0</v>
      </c>
      <c r="C1707" s="4">
        <f>VLOOKUP(VLOOKUP(A1707,tabWorldPop,3,FALSE),Base!$D$2:$E$8,2,FALSE)</f>
        <v>1</v>
      </c>
      <c r="D1707" s="4" t="s">
        <v>13</v>
      </c>
      <c r="E1707" s="4" t="s">
        <v>3475</v>
      </c>
      <c r="F1707" s="5">
        <v>45842.0</v>
      </c>
      <c r="G1707" s="4" t="s">
        <v>3476</v>
      </c>
      <c r="H1707" s="4">
        <v>271265.0</v>
      </c>
      <c r="I1707" s="5">
        <v>45730.0</v>
      </c>
      <c r="J1707" s="6">
        <f>IF(OR(B1707=2000, B1707=2010, B1707=2015),VLOOKUP(A1707,tabWorldPop,IF(B1707=2000,8,IF(B1707=2010,7,6)),FALSE),"")</f>
        <v>2702520</v>
      </c>
      <c r="K1707" s="6">
        <f>IF(J1707="","", VLOOKUP(A1707,tabWorldPop,12,FALSE))</f>
        <v>1564110</v>
      </c>
      <c r="L1707" s="7">
        <f>IF(K1707="","",VLOOKUP(A1707,tabWorldPop,13,FALSE))</f>
        <v>-63154</v>
      </c>
      <c r="M1707" s="7">
        <f>IF(K1707="","",VLOOKUP(A1707,tabWorldPop,14,FALSE))</f>
        <v>-638807</v>
      </c>
      <c r="N1707" s="6" t="str">
        <f>IF(K1707="","",VLOOKUP(A1707,tabWorldPop,15,FALSE))</f>
        <v>0.04</v>
      </c>
    </row>
    <row r="1708">
      <c r="A1708" s="3">
        <f>VLOOKUP(Life_expectancy.csv!A1724,Base!$A$2:$B$235,2,FALSE)</f>
        <v>134</v>
      </c>
      <c r="B1708" s="4">
        <v>2009.0</v>
      </c>
      <c r="C1708" s="4">
        <f>VLOOKUP(VLOOKUP(A1708,tabWorldPop,3,FALSE),Base!$D$2:$E$8,2,FALSE)</f>
        <v>1</v>
      </c>
      <c r="D1708" s="4" t="s">
        <v>13</v>
      </c>
      <c r="E1708" s="4" t="s">
        <v>3477</v>
      </c>
      <c r="F1708" s="4" t="s">
        <v>111</v>
      </c>
      <c r="G1708" s="4" t="s">
        <v>3478</v>
      </c>
      <c r="H1708" s="4">
        <v>2668289.0</v>
      </c>
      <c r="I1708" s="5">
        <v>45882.0</v>
      </c>
      <c r="J1708" s="6" t="str">
        <f>IF(OR(B1708=2000, B1708=2010, B1708=2015),VLOOKUP(A1708,tabWorldPop,IF(B1708=2000,8,IF(B1708=2010,7,6)),FALSE),"")</f>
        <v/>
      </c>
      <c r="K1708" s="6" t="str">
        <f>IF(J1708="","", VLOOKUP(A1708,tabWorldPop,12,FALSE))</f>
        <v/>
      </c>
      <c r="L1708" s="6" t="str">
        <f>IF(K1708="","",VLOOKUP(A1708,tabWorldPop,13,FALSE))</f>
        <v/>
      </c>
      <c r="M1708" s="6" t="str">
        <f>IF(K1708="","",VLOOKUP(A1708,tabWorldPop,14,FALSE))</f>
        <v/>
      </c>
      <c r="N1708" s="6" t="str">
        <f>IF(K1708="","",VLOOKUP(A1708,tabWorldPop,15,FALSE))</f>
        <v/>
      </c>
    </row>
    <row r="1709">
      <c r="A1709" s="3">
        <f>VLOOKUP(Life_expectancy.csv!A1725,Base!$A$2:$B$235,2,FALSE)</f>
        <v>134</v>
      </c>
      <c r="B1709" s="4">
        <v>2008.0</v>
      </c>
      <c r="C1709" s="4">
        <f>VLOOKUP(VLOOKUP(A1709,tabWorldPop,3,FALSE),Base!$D$2:$E$8,2,FALSE)</f>
        <v>1</v>
      </c>
      <c r="D1709" s="4" t="s">
        <v>13</v>
      </c>
      <c r="E1709" s="4" t="s">
        <v>3479</v>
      </c>
      <c r="F1709" s="4" t="s">
        <v>1635</v>
      </c>
      <c r="G1709" s="4" t="s">
        <v>3480</v>
      </c>
      <c r="H1709" s="4">
        <v>2628131.0</v>
      </c>
      <c r="I1709" s="5">
        <v>45760.0</v>
      </c>
      <c r="J1709" s="6" t="str">
        <f>IF(OR(B1709=2000, B1709=2010, B1709=2015),VLOOKUP(A1709,tabWorldPop,IF(B1709=2000,8,IF(B1709=2010,7,6)),FALSE),"")</f>
        <v/>
      </c>
      <c r="K1709" s="6" t="str">
        <f>IF(J1709="","", VLOOKUP(A1709,tabWorldPop,12,FALSE))</f>
        <v/>
      </c>
      <c r="L1709" s="6" t="str">
        <f>IF(K1709="","",VLOOKUP(A1709,tabWorldPop,13,FALSE))</f>
        <v/>
      </c>
      <c r="M1709" s="6" t="str">
        <f>IF(K1709="","",VLOOKUP(A1709,tabWorldPop,14,FALSE))</f>
        <v/>
      </c>
      <c r="N1709" s="6" t="str">
        <f>IF(K1709="","",VLOOKUP(A1709,tabWorldPop,15,FALSE))</f>
        <v/>
      </c>
    </row>
    <row r="1710">
      <c r="A1710" s="3">
        <f>VLOOKUP(Life_expectancy.csv!A1726,Base!$A$2:$B$235,2,FALSE)</f>
        <v>134</v>
      </c>
      <c r="B1710" s="4">
        <v>2007.0</v>
      </c>
      <c r="C1710" s="4">
        <f>VLOOKUP(VLOOKUP(A1710,tabWorldPop,3,FALSE),Base!$D$2:$E$8,2,FALSE)</f>
        <v>1</v>
      </c>
      <c r="D1710" s="4" t="s">
        <v>13</v>
      </c>
      <c r="E1710" s="4" t="s">
        <v>3481</v>
      </c>
      <c r="F1710" s="5">
        <v>45813.0</v>
      </c>
      <c r="G1710" s="4" t="s">
        <v>3482</v>
      </c>
      <c r="H1710" s="4">
        <v>259167.0</v>
      </c>
      <c r="I1710" s="4">
        <v>13.0</v>
      </c>
      <c r="J1710" s="6" t="str">
        <f>IF(OR(B1710=2000, B1710=2010, B1710=2015),VLOOKUP(A1710,tabWorldPop,IF(B1710=2000,8,IF(B1710=2010,7,6)),FALSE),"")</f>
        <v/>
      </c>
      <c r="K1710" s="6" t="str">
        <f>IF(J1710="","", VLOOKUP(A1710,tabWorldPop,12,FALSE))</f>
        <v/>
      </c>
      <c r="L1710" s="6" t="str">
        <f>IF(K1710="","",VLOOKUP(A1710,tabWorldPop,13,FALSE))</f>
        <v/>
      </c>
      <c r="M1710" s="6" t="str">
        <f>IF(K1710="","",VLOOKUP(A1710,tabWorldPop,14,FALSE))</f>
        <v/>
      </c>
      <c r="N1710" s="6" t="str">
        <f>IF(K1710="","",VLOOKUP(A1710,tabWorldPop,15,FALSE))</f>
        <v/>
      </c>
    </row>
    <row r="1711">
      <c r="A1711" s="3">
        <f>VLOOKUP(Life_expectancy.csv!A1727,Base!$A$2:$B$235,2,FALSE)</f>
        <v>134</v>
      </c>
      <c r="B1711" s="4">
        <v>2006.0</v>
      </c>
      <c r="C1711" s="4">
        <f>VLOOKUP(VLOOKUP(A1711,tabWorldPop,3,FALSE),Base!$D$2:$E$8,2,FALSE)</f>
        <v>1</v>
      </c>
      <c r="D1711" s="4" t="s">
        <v>13</v>
      </c>
      <c r="E1711" s="4" t="s">
        <v>3483</v>
      </c>
      <c r="F1711" s="4" t="s">
        <v>2855</v>
      </c>
      <c r="G1711" s="4" t="s">
        <v>3484</v>
      </c>
      <c r="H1711" s="4">
        <v>255812.0</v>
      </c>
      <c r="I1711" s="5">
        <v>45850.0</v>
      </c>
      <c r="J1711" s="6" t="str">
        <f>IF(OR(B1711=2000, B1711=2010, B1711=2015),VLOOKUP(A1711,tabWorldPop,IF(B1711=2000,8,IF(B1711=2010,7,6)),FALSE),"")</f>
        <v/>
      </c>
      <c r="K1711" s="6" t="str">
        <f>IF(J1711="","", VLOOKUP(A1711,tabWorldPop,12,FALSE))</f>
        <v/>
      </c>
      <c r="L1711" s="6" t="str">
        <f>IF(K1711="","",VLOOKUP(A1711,tabWorldPop,13,FALSE))</f>
        <v/>
      </c>
      <c r="M1711" s="6" t="str">
        <f>IF(K1711="","",VLOOKUP(A1711,tabWorldPop,14,FALSE))</f>
        <v/>
      </c>
      <c r="N1711" s="6" t="str">
        <f>IF(K1711="","",VLOOKUP(A1711,tabWorldPop,15,FALSE))</f>
        <v/>
      </c>
    </row>
    <row r="1712">
      <c r="A1712" s="3">
        <f>VLOOKUP(Life_expectancy.csv!A1728,Base!$A$2:$B$235,2,FALSE)</f>
        <v>134</v>
      </c>
      <c r="B1712" s="4">
        <v>2005.0</v>
      </c>
      <c r="C1712" s="4">
        <f>VLOOKUP(VLOOKUP(A1712,tabWorldPop,3,FALSE),Base!$D$2:$E$8,2,FALSE)</f>
        <v>1</v>
      </c>
      <c r="D1712" s="4" t="s">
        <v>13</v>
      </c>
      <c r="E1712" s="4" t="s">
        <v>3485</v>
      </c>
      <c r="F1712" s="5">
        <v>45905.0</v>
      </c>
      <c r="G1712" s="4" t="s">
        <v>3486</v>
      </c>
      <c r="H1712" s="4">
        <v>2526446.0</v>
      </c>
      <c r="I1712" s="5">
        <v>45880.0</v>
      </c>
      <c r="J1712" s="6" t="str">
        <f>IF(OR(B1712=2000, B1712=2010, B1712=2015),VLOOKUP(A1712,tabWorldPop,IF(B1712=2000,8,IF(B1712=2010,7,6)),FALSE),"")</f>
        <v/>
      </c>
      <c r="K1712" s="6" t="str">
        <f>IF(J1712="","", VLOOKUP(A1712,tabWorldPop,12,FALSE))</f>
        <v/>
      </c>
      <c r="L1712" s="6" t="str">
        <f>IF(K1712="","",VLOOKUP(A1712,tabWorldPop,13,FALSE))</f>
        <v/>
      </c>
      <c r="M1712" s="6" t="str">
        <f>IF(K1712="","",VLOOKUP(A1712,tabWorldPop,14,FALSE))</f>
        <v/>
      </c>
      <c r="N1712" s="6" t="str">
        <f>IF(K1712="","",VLOOKUP(A1712,tabWorldPop,15,FALSE))</f>
        <v/>
      </c>
    </row>
    <row r="1713">
      <c r="A1713" s="3">
        <f>VLOOKUP(Life_expectancy.csv!A1729,Base!$A$2:$B$235,2,FALSE)</f>
        <v>134</v>
      </c>
      <c r="B1713" s="4">
        <v>2004.0</v>
      </c>
      <c r="C1713" s="4">
        <f>VLOOKUP(VLOOKUP(A1713,tabWorldPop,3,FALSE),Base!$D$2:$E$8,2,FALSE)</f>
        <v>1</v>
      </c>
      <c r="D1713" s="4" t="s">
        <v>13</v>
      </c>
      <c r="E1713" s="4" t="s">
        <v>3487</v>
      </c>
      <c r="F1713" s="4" t="s">
        <v>2195</v>
      </c>
      <c r="G1713" s="4" t="s">
        <v>3488</v>
      </c>
      <c r="H1713" s="4">
        <v>2496832.0</v>
      </c>
      <c r="I1713" s="5">
        <v>45699.0</v>
      </c>
      <c r="J1713" s="6" t="str">
        <f>IF(OR(B1713=2000, B1713=2010, B1713=2015),VLOOKUP(A1713,tabWorldPop,IF(B1713=2000,8,IF(B1713=2010,7,6)),FALSE),"")</f>
        <v/>
      </c>
      <c r="K1713" s="6" t="str">
        <f>IF(J1713="","", VLOOKUP(A1713,tabWorldPop,12,FALSE))</f>
        <v/>
      </c>
      <c r="L1713" s="6" t="str">
        <f>IF(K1713="","",VLOOKUP(A1713,tabWorldPop,13,FALSE))</f>
        <v/>
      </c>
      <c r="M1713" s="6" t="str">
        <f>IF(K1713="","",VLOOKUP(A1713,tabWorldPop,14,FALSE))</f>
        <v/>
      </c>
      <c r="N1713" s="6" t="str">
        <f>IF(K1713="","",VLOOKUP(A1713,tabWorldPop,15,FALSE))</f>
        <v/>
      </c>
    </row>
    <row r="1714">
      <c r="A1714" s="3">
        <f>VLOOKUP(Life_expectancy.csv!A1730,Base!$A$2:$B$235,2,FALSE)</f>
        <v>134</v>
      </c>
      <c r="B1714" s="4">
        <v>2003.0</v>
      </c>
      <c r="C1714" s="4">
        <f>VLOOKUP(VLOOKUP(A1714,tabWorldPop,3,FALSE),Base!$D$2:$E$8,2,FALSE)</f>
        <v>1</v>
      </c>
      <c r="D1714" s="4" t="s">
        <v>13</v>
      </c>
      <c r="E1714" s="4" t="s">
        <v>3489</v>
      </c>
      <c r="F1714" s="4" t="s">
        <v>1256</v>
      </c>
      <c r="G1714" s="4" t="s">
        <v>3490</v>
      </c>
      <c r="H1714" s="4">
        <v>2469286.0</v>
      </c>
      <c r="I1714" s="5">
        <v>45787.0</v>
      </c>
      <c r="J1714" s="6" t="str">
        <f>IF(OR(B1714=2000, B1714=2010, B1714=2015),VLOOKUP(A1714,tabWorldPop,IF(B1714=2000,8,IF(B1714=2010,7,6)),FALSE),"")</f>
        <v/>
      </c>
      <c r="K1714" s="6" t="str">
        <f>IF(J1714="","", VLOOKUP(A1714,tabWorldPop,12,FALSE))</f>
        <v/>
      </c>
      <c r="L1714" s="6" t="str">
        <f>IF(K1714="","",VLOOKUP(A1714,tabWorldPop,13,FALSE))</f>
        <v/>
      </c>
      <c r="M1714" s="6" t="str">
        <f>IF(K1714="","",VLOOKUP(A1714,tabWorldPop,14,FALSE))</f>
        <v/>
      </c>
      <c r="N1714" s="6" t="str">
        <f>IF(K1714="","",VLOOKUP(A1714,tabWorldPop,15,FALSE))</f>
        <v/>
      </c>
    </row>
    <row r="1715">
      <c r="A1715" s="3">
        <f>VLOOKUP(Life_expectancy.csv!A1731,Base!$A$2:$B$235,2,FALSE)</f>
        <v>134</v>
      </c>
      <c r="B1715" s="4">
        <v>2002.0</v>
      </c>
      <c r="C1715" s="4">
        <f>VLOOKUP(VLOOKUP(A1715,tabWorldPop,3,FALSE),Base!$D$2:$E$8,2,FALSE)</f>
        <v>1</v>
      </c>
      <c r="D1715" s="4" t="s">
        <v>13</v>
      </c>
      <c r="E1715" s="4" t="s">
        <v>3491</v>
      </c>
      <c r="F1715" s="4" t="s">
        <v>662</v>
      </c>
      <c r="G1715" s="4" t="s">
        <v>3492</v>
      </c>
      <c r="H1715" s="4">
        <v>2443659.0</v>
      </c>
      <c r="I1715" s="5">
        <v>45667.0</v>
      </c>
      <c r="J1715" s="6" t="str">
        <f>IF(OR(B1715=2000, B1715=2010, B1715=2015),VLOOKUP(A1715,tabWorldPop,IF(B1715=2000,8,IF(B1715=2010,7,6)),FALSE),"")</f>
        <v/>
      </c>
      <c r="K1715" s="6" t="str">
        <f>IF(J1715="","", VLOOKUP(A1715,tabWorldPop,12,FALSE))</f>
        <v/>
      </c>
      <c r="L1715" s="6" t="str">
        <f>IF(K1715="","",VLOOKUP(A1715,tabWorldPop,13,FALSE))</f>
        <v/>
      </c>
      <c r="M1715" s="6" t="str">
        <f>IF(K1715="","",VLOOKUP(A1715,tabWorldPop,14,FALSE))</f>
        <v/>
      </c>
      <c r="N1715" s="6" t="str">
        <f>IF(K1715="","",VLOOKUP(A1715,tabWorldPop,15,FALSE))</f>
        <v/>
      </c>
    </row>
    <row r="1716">
      <c r="A1716" s="3">
        <f>VLOOKUP(Life_expectancy.csv!A1732,Base!$A$2:$B$235,2,FALSE)</f>
        <v>134</v>
      </c>
      <c r="B1716" s="4">
        <v>2001.0</v>
      </c>
      <c r="C1716" s="4">
        <f>VLOOKUP(VLOOKUP(A1716,tabWorldPop,3,FALSE),Base!$D$2:$E$8,2,FALSE)</f>
        <v>1</v>
      </c>
      <c r="D1716" s="4" t="s">
        <v>13</v>
      </c>
      <c r="E1716" s="4" t="s">
        <v>3493</v>
      </c>
      <c r="F1716" s="4" t="s">
        <v>654</v>
      </c>
      <c r="G1716" s="4" t="s">
        <v>3494</v>
      </c>
      <c r="H1716" s="4">
        <v>2419776.0</v>
      </c>
      <c r="I1716" s="5">
        <v>45756.0</v>
      </c>
      <c r="J1716" s="6" t="str">
        <f>IF(OR(B1716=2000, B1716=2010, B1716=2015),VLOOKUP(A1716,tabWorldPop,IF(B1716=2000,8,IF(B1716=2010,7,6)),FALSE),"")</f>
        <v/>
      </c>
      <c r="K1716" s="6" t="str">
        <f>IF(J1716="","", VLOOKUP(A1716,tabWorldPop,12,FALSE))</f>
        <v/>
      </c>
      <c r="L1716" s="6" t="str">
        <f>IF(K1716="","",VLOOKUP(A1716,tabWorldPop,13,FALSE))</f>
        <v/>
      </c>
      <c r="M1716" s="6" t="str">
        <f>IF(K1716="","",VLOOKUP(A1716,tabWorldPop,14,FALSE))</f>
        <v/>
      </c>
      <c r="N1716" s="6" t="str">
        <f>IF(K1716="","",VLOOKUP(A1716,tabWorldPop,15,FALSE))</f>
        <v/>
      </c>
    </row>
    <row r="1717">
      <c r="A1717" s="3">
        <f>VLOOKUP(Life_expectancy.csv!A1733,Base!$A$2:$B$235,2,FALSE)</f>
        <v>134</v>
      </c>
      <c r="B1717" s="4">
        <v>2000.0</v>
      </c>
      <c r="C1717" s="4">
        <f>VLOOKUP(VLOOKUP(A1717,tabWorldPop,3,FALSE),Base!$D$2:$E$8,2,FALSE)</f>
        <v>1</v>
      </c>
      <c r="D1717" s="4" t="s">
        <v>13</v>
      </c>
      <c r="E1717" s="4" t="s">
        <v>3495</v>
      </c>
      <c r="F1717" s="4" t="s">
        <v>573</v>
      </c>
      <c r="G1717" s="4" t="s">
        <v>3496</v>
      </c>
      <c r="H1717" s="4">
        <v>2397436.0</v>
      </c>
      <c r="I1717" s="5">
        <v>45908.0</v>
      </c>
      <c r="J1717" s="6">
        <f>IF(OR(B1717=2000, B1717=2010, B1717=2015),VLOOKUP(A1717,tabWorldPop,IF(B1717=2000,8,IF(B1717=2010,7,6)),FALSE),"")</f>
        <v>2450979</v>
      </c>
      <c r="K1717" s="6">
        <f>IF(J1717="","", VLOOKUP(A1717,tabWorldPop,12,FALSE))</f>
        <v>1564110</v>
      </c>
      <c r="L1717" s="7">
        <f>IF(K1717="","",VLOOKUP(A1717,tabWorldPop,13,FALSE))</f>
        <v>-63154</v>
      </c>
      <c r="M1717" s="7">
        <f>IF(K1717="","",VLOOKUP(A1717,tabWorldPop,14,FALSE))</f>
        <v>-638807</v>
      </c>
      <c r="N1717" s="6" t="str">
        <f>IF(K1717="","",VLOOKUP(A1717,tabWorldPop,15,FALSE))</f>
        <v>0.04</v>
      </c>
    </row>
    <row r="1718">
      <c r="A1718" s="3">
        <f>VLOOKUP(Life_expectancy.csv!A1734,Base!$A$2:$B$235,2,FALSE)</f>
        <v>169</v>
      </c>
      <c r="B1718" s="4">
        <v>2015.0</v>
      </c>
      <c r="C1718" s="4">
        <f>VLOOKUP(VLOOKUP(A1718,tabWorldPop,3,FALSE),Base!$D$2:$E$8,2,FALSE)</f>
        <v>2</v>
      </c>
      <c r="D1718" s="4" t="s">
        <v>13</v>
      </c>
      <c r="E1718" s="4">
        <v>0.0</v>
      </c>
      <c r="F1718" s="10"/>
      <c r="G1718" s="4" t="s">
        <v>3497</v>
      </c>
      <c r="H1718" s="4">
        <v>622159.0</v>
      </c>
      <c r="I1718" s="5">
        <v>45672.0</v>
      </c>
      <c r="J1718" s="6">
        <f>IF(OR(B1718=2000, B1718=2010, B1718=2015),VLOOKUP(A1718,tabWorldPop,IF(B1718=2000,8,IF(B1718=2010,7,6)),FALSE),"")</f>
        <v>633966</v>
      </c>
      <c r="K1718" s="6">
        <f>IF(J1718="","", VLOOKUP(A1718,tabWorldPop,12,FALSE))</f>
        <v>13812</v>
      </c>
      <c r="L1718" s="6" t="str">
        <f>IF(K1718="","",VLOOKUP(A1718,tabWorldPop,13,FALSE))</f>
        <v>45.4012</v>
      </c>
      <c r="M1718" s="6" t="str">
        <f>IF(K1718="","",VLOOKUP(A1718,tabWorldPop,14,FALSE))</f>
        <v>0.9988</v>
      </c>
      <c r="N1718" s="6" t="str">
        <f>IF(K1718="","",VLOOKUP(A1718,tabWorldPop,15,FALSE))</f>
        <v>0.01</v>
      </c>
    </row>
    <row r="1719">
      <c r="A1719" s="3">
        <f>VLOOKUP(Life_expectancy.csv!A1735,Base!$A$2:$B$235,2,FALSE)</f>
        <v>169</v>
      </c>
      <c r="B1719" s="4">
        <v>2014.0</v>
      </c>
      <c r="C1719" s="4">
        <f>VLOOKUP(VLOOKUP(A1719,tabWorldPop,3,FALSE),Base!$D$2:$E$8,2,FALSE)</f>
        <v>2</v>
      </c>
      <c r="D1719" s="4" t="s">
        <v>13</v>
      </c>
      <c r="E1719" s="4" t="s">
        <v>3498</v>
      </c>
      <c r="F1719" s="4" t="s">
        <v>1007</v>
      </c>
      <c r="G1719" s="4" t="s">
        <v>3499</v>
      </c>
      <c r="H1719" s="4">
        <v>62181.0</v>
      </c>
      <c r="I1719" s="5">
        <v>45672.0</v>
      </c>
      <c r="J1719" s="6" t="str">
        <f>IF(OR(B1719=2000, B1719=2010, B1719=2015),VLOOKUP(A1719,tabWorldPop,IF(B1719=2000,8,IF(B1719=2010,7,6)),FALSE),"")</f>
        <v/>
      </c>
      <c r="K1719" s="6" t="str">
        <f>IF(J1719="","", VLOOKUP(A1719,tabWorldPop,12,FALSE))</f>
        <v/>
      </c>
      <c r="L1719" s="6" t="str">
        <f>IF(K1719="","",VLOOKUP(A1719,tabWorldPop,13,FALSE))</f>
        <v/>
      </c>
      <c r="M1719" s="6" t="str">
        <f>IF(K1719="","",VLOOKUP(A1719,tabWorldPop,14,FALSE))</f>
        <v/>
      </c>
      <c r="N1719" s="6" t="str">
        <f>IF(K1719="","",VLOOKUP(A1719,tabWorldPop,15,FALSE))</f>
        <v/>
      </c>
    </row>
    <row r="1720">
      <c r="A1720" s="3">
        <f>VLOOKUP(Life_expectancy.csv!A1736,Base!$A$2:$B$235,2,FALSE)</f>
        <v>169</v>
      </c>
      <c r="B1720" s="4">
        <v>2013.0</v>
      </c>
      <c r="C1720" s="4">
        <f>VLOOKUP(VLOOKUP(A1720,tabWorldPop,3,FALSE),Base!$D$2:$E$8,2,FALSE)</f>
        <v>2</v>
      </c>
      <c r="D1720" s="4" t="s">
        <v>13</v>
      </c>
      <c r="E1720" s="4" t="s">
        <v>3500</v>
      </c>
      <c r="F1720" s="4" t="s">
        <v>1075</v>
      </c>
      <c r="G1720" s="4" t="s">
        <v>3501</v>
      </c>
      <c r="H1720" s="4">
        <v>62127.0</v>
      </c>
      <c r="I1720" s="5">
        <v>45672.0</v>
      </c>
      <c r="J1720" s="6" t="str">
        <f>IF(OR(B1720=2000, B1720=2010, B1720=2015),VLOOKUP(A1720,tabWorldPop,IF(B1720=2000,8,IF(B1720=2010,7,6)),FALSE),"")</f>
        <v/>
      </c>
      <c r="K1720" s="6" t="str">
        <f>IF(J1720="","", VLOOKUP(A1720,tabWorldPop,12,FALSE))</f>
        <v/>
      </c>
      <c r="L1720" s="6" t="str">
        <f>IF(K1720="","",VLOOKUP(A1720,tabWorldPop,13,FALSE))</f>
        <v/>
      </c>
      <c r="M1720" s="6" t="str">
        <f>IF(K1720="","",VLOOKUP(A1720,tabWorldPop,14,FALSE))</f>
        <v/>
      </c>
      <c r="N1720" s="6" t="str">
        <f>IF(K1720="","",VLOOKUP(A1720,tabWorldPop,15,FALSE))</f>
        <v/>
      </c>
    </row>
    <row r="1721">
      <c r="A1721" s="3">
        <f>VLOOKUP(Life_expectancy.csv!A1737,Base!$A$2:$B$235,2,FALSE)</f>
        <v>169</v>
      </c>
      <c r="B1721" s="4">
        <v>2012.0</v>
      </c>
      <c r="C1721" s="4">
        <f>VLOOKUP(VLOOKUP(A1721,tabWorldPop,3,FALSE),Base!$D$2:$E$8,2,FALSE)</f>
        <v>2</v>
      </c>
      <c r="D1721" s="4" t="s">
        <v>13</v>
      </c>
      <c r="E1721" s="4" t="s">
        <v>3502</v>
      </c>
      <c r="F1721" s="4" t="s">
        <v>1427</v>
      </c>
      <c r="G1721" s="4" t="s">
        <v>3503</v>
      </c>
      <c r="H1721" s="4">
        <v>6261.0</v>
      </c>
      <c r="I1721" s="5">
        <v>45672.0</v>
      </c>
      <c r="J1721" s="6" t="str">
        <f>IF(OR(B1721=2000, B1721=2010, B1721=2015),VLOOKUP(A1721,tabWorldPop,IF(B1721=2000,8,IF(B1721=2010,7,6)),FALSE),"")</f>
        <v/>
      </c>
      <c r="K1721" s="6" t="str">
        <f>IF(J1721="","", VLOOKUP(A1721,tabWorldPop,12,FALSE))</f>
        <v/>
      </c>
      <c r="L1721" s="6" t="str">
        <f>IF(K1721="","",VLOOKUP(A1721,tabWorldPop,13,FALSE))</f>
        <v/>
      </c>
      <c r="M1721" s="6" t="str">
        <f>IF(K1721="","",VLOOKUP(A1721,tabWorldPop,14,FALSE))</f>
        <v/>
      </c>
      <c r="N1721" s="6" t="str">
        <f>IF(K1721="","",VLOOKUP(A1721,tabWorldPop,15,FALSE))</f>
        <v/>
      </c>
    </row>
    <row r="1722">
      <c r="A1722" s="3">
        <f>VLOOKUP(Life_expectancy.csv!A1738,Base!$A$2:$B$235,2,FALSE)</f>
        <v>169</v>
      </c>
      <c r="B1722" s="4">
        <v>2011.0</v>
      </c>
      <c r="C1722" s="4">
        <f>VLOOKUP(VLOOKUP(A1722,tabWorldPop,3,FALSE),Base!$D$2:$E$8,2,FALSE)</f>
        <v>2</v>
      </c>
      <c r="D1722" s="4" t="s">
        <v>13</v>
      </c>
      <c r="E1722" s="4" t="s">
        <v>3504</v>
      </c>
      <c r="F1722" s="4" t="s">
        <v>3030</v>
      </c>
      <c r="G1722" s="4" t="s">
        <v>3505</v>
      </c>
      <c r="H1722" s="4">
        <v>6279.0</v>
      </c>
      <c r="I1722" s="5">
        <v>45672.0</v>
      </c>
      <c r="J1722" s="6" t="str">
        <f>IF(OR(B1722=2000, B1722=2010, B1722=2015),VLOOKUP(A1722,tabWorldPop,IF(B1722=2000,8,IF(B1722=2010,7,6)),FALSE),"")</f>
        <v/>
      </c>
      <c r="K1722" s="6" t="str">
        <f>IF(J1722="","", VLOOKUP(A1722,tabWorldPop,12,FALSE))</f>
        <v/>
      </c>
      <c r="L1722" s="6" t="str">
        <f>IF(K1722="","",VLOOKUP(A1722,tabWorldPop,13,FALSE))</f>
        <v/>
      </c>
      <c r="M1722" s="6" t="str">
        <f>IF(K1722="","",VLOOKUP(A1722,tabWorldPop,14,FALSE))</f>
        <v/>
      </c>
      <c r="N1722" s="6" t="str">
        <f>IF(K1722="","",VLOOKUP(A1722,tabWorldPop,15,FALSE))</f>
        <v/>
      </c>
    </row>
    <row r="1723">
      <c r="A1723" s="3">
        <f>VLOOKUP(Life_expectancy.csv!A1739,Base!$A$2:$B$235,2,FALSE)</f>
        <v>169</v>
      </c>
      <c r="B1723" s="4">
        <v>2010.0</v>
      </c>
      <c r="C1723" s="4">
        <f>VLOOKUP(VLOOKUP(A1723,tabWorldPop,3,FALSE),Base!$D$2:$E$8,2,FALSE)</f>
        <v>2</v>
      </c>
      <c r="D1723" s="4" t="s">
        <v>13</v>
      </c>
      <c r="E1723" s="4" t="s">
        <v>3506</v>
      </c>
      <c r="F1723" s="5">
        <v>45906.0</v>
      </c>
      <c r="G1723" s="4" t="s">
        <v>3507</v>
      </c>
      <c r="H1723" s="4">
        <v>619428.0</v>
      </c>
      <c r="I1723" s="4">
        <v>15.0</v>
      </c>
      <c r="J1723" s="6">
        <f>IF(OR(B1723=2000, B1723=2010, B1723=2015),VLOOKUP(A1723,tabWorldPop,IF(B1723=2000,8,IF(B1723=2010,7,6)),FALSE),"")</f>
        <v>631044</v>
      </c>
      <c r="K1723" s="6">
        <f>IF(J1723="","", VLOOKUP(A1723,tabWorldPop,12,FALSE))</f>
        <v>13812</v>
      </c>
      <c r="L1723" s="6" t="str">
        <f>IF(K1723="","",VLOOKUP(A1723,tabWorldPop,13,FALSE))</f>
        <v>45.4012</v>
      </c>
      <c r="M1723" s="6" t="str">
        <f>IF(K1723="","",VLOOKUP(A1723,tabWorldPop,14,FALSE))</f>
        <v>0.9988</v>
      </c>
      <c r="N1723" s="6" t="str">
        <f>IF(K1723="","",VLOOKUP(A1723,tabWorldPop,15,FALSE))</f>
        <v>0.01</v>
      </c>
    </row>
    <row r="1724">
      <c r="A1724" s="3">
        <f>VLOOKUP(Life_expectancy.csv!A1740,Base!$A$2:$B$235,2,FALSE)</f>
        <v>169</v>
      </c>
      <c r="B1724" s="4">
        <v>2009.0</v>
      </c>
      <c r="C1724" s="4">
        <f>VLOOKUP(VLOOKUP(A1724,tabWorldPop,3,FALSE),Base!$D$2:$E$8,2,FALSE)</f>
        <v>2</v>
      </c>
      <c r="D1724" s="4" t="s">
        <v>13</v>
      </c>
      <c r="E1724" s="4" t="s">
        <v>3508</v>
      </c>
      <c r="F1724" s="5">
        <v>45844.0</v>
      </c>
      <c r="G1724" s="4" t="s">
        <v>3509</v>
      </c>
      <c r="H1724" s="4">
        <v>618294.0</v>
      </c>
      <c r="I1724" s="5">
        <v>45822.0</v>
      </c>
      <c r="J1724" s="6" t="str">
        <f>IF(OR(B1724=2000, B1724=2010, B1724=2015),VLOOKUP(A1724,tabWorldPop,IF(B1724=2000,8,IF(B1724=2010,7,6)),FALSE),"")</f>
        <v/>
      </c>
      <c r="K1724" s="6" t="str">
        <f>IF(J1724="","", VLOOKUP(A1724,tabWorldPop,12,FALSE))</f>
        <v/>
      </c>
      <c r="L1724" s="6" t="str">
        <f>IF(K1724="","",VLOOKUP(A1724,tabWorldPop,13,FALSE))</f>
        <v/>
      </c>
      <c r="M1724" s="6" t="str">
        <f>IF(K1724="","",VLOOKUP(A1724,tabWorldPop,14,FALSE))</f>
        <v/>
      </c>
      <c r="N1724" s="6" t="str">
        <f>IF(K1724="","",VLOOKUP(A1724,tabWorldPop,15,FALSE))</f>
        <v/>
      </c>
    </row>
    <row r="1725">
      <c r="A1725" s="3">
        <f>VLOOKUP(Life_expectancy.csv!A1741,Base!$A$2:$B$235,2,FALSE)</f>
        <v>169</v>
      </c>
      <c r="B1725" s="4">
        <v>2008.0</v>
      </c>
      <c r="C1725" s="4">
        <f>VLOOKUP(VLOOKUP(A1725,tabWorldPop,3,FALSE),Base!$D$2:$E$8,2,FALSE)</f>
        <v>2</v>
      </c>
      <c r="D1725" s="4" t="s">
        <v>13</v>
      </c>
      <c r="E1725" s="4" t="s">
        <v>3510</v>
      </c>
      <c r="F1725" s="4" t="s">
        <v>603</v>
      </c>
      <c r="G1725" s="4" t="s">
        <v>3511</v>
      </c>
      <c r="H1725" s="4">
        <v>616969.0</v>
      </c>
      <c r="I1725" s="5">
        <v>45702.0</v>
      </c>
      <c r="J1725" s="6" t="str">
        <f>IF(OR(B1725=2000, B1725=2010, B1725=2015),VLOOKUP(A1725,tabWorldPop,IF(B1725=2000,8,IF(B1725=2010,7,6)),FALSE),"")</f>
        <v/>
      </c>
      <c r="K1725" s="6" t="str">
        <f>IF(J1725="","", VLOOKUP(A1725,tabWorldPop,12,FALSE))</f>
        <v/>
      </c>
      <c r="L1725" s="6" t="str">
        <f>IF(K1725="","",VLOOKUP(A1725,tabWorldPop,13,FALSE))</f>
        <v/>
      </c>
      <c r="M1725" s="6" t="str">
        <f>IF(K1725="","",VLOOKUP(A1725,tabWorldPop,14,FALSE))</f>
        <v/>
      </c>
      <c r="N1725" s="6" t="str">
        <f>IF(K1725="","",VLOOKUP(A1725,tabWorldPop,15,FALSE))</f>
        <v/>
      </c>
    </row>
    <row r="1726">
      <c r="A1726" s="3">
        <f>VLOOKUP(Life_expectancy.csv!A1742,Base!$A$2:$B$235,2,FALSE)</f>
        <v>169</v>
      </c>
      <c r="B1726" s="4">
        <v>2007.0</v>
      </c>
      <c r="C1726" s="4">
        <f>VLOOKUP(VLOOKUP(A1726,tabWorldPop,3,FALSE),Base!$D$2:$E$8,2,FALSE)</f>
        <v>2</v>
      </c>
      <c r="D1726" s="4" t="s">
        <v>13</v>
      </c>
      <c r="E1726" s="4" t="s">
        <v>3512</v>
      </c>
      <c r="F1726" s="4" t="s">
        <v>1078</v>
      </c>
      <c r="G1726" s="4" t="s">
        <v>3513</v>
      </c>
      <c r="H1726" s="4">
        <v>615875.0</v>
      </c>
      <c r="I1726" s="5">
        <v>45821.0</v>
      </c>
      <c r="J1726" s="6" t="str">
        <f>IF(OR(B1726=2000, B1726=2010, B1726=2015),VLOOKUP(A1726,tabWorldPop,IF(B1726=2000,8,IF(B1726=2010,7,6)),FALSE),"")</f>
        <v/>
      </c>
      <c r="K1726" s="6" t="str">
        <f>IF(J1726="","", VLOOKUP(A1726,tabWorldPop,12,FALSE))</f>
        <v/>
      </c>
      <c r="L1726" s="6" t="str">
        <f>IF(K1726="","",VLOOKUP(A1726,tabWorldPop,13,FALSE))</f>
        <v/>
      </c>
      <c r="M1726" s="6" t="str">
        <f>IF(K1726="","",VLOOKUP(A1726,tabWorldPop,14,FALSE))</f>
        <v/>
      </c>
      <c r="N1726" s="6" t="str">
        <f>IF(K1726="","",VLOOKUP(A1726,tabWorldPop,15,FALSE))</f>
        <v/>
      </c>
    </row>
    <row r="1727">
      <c r="A1727" s="3">
        <f>VLOOKUP(Life_expectancy.csv!A1743,Base!$A$2:$B$235,2,FALSE)</f>
        <v>169</v>
      </c>
      <c r="B1727" s="4">
        <v>2006.0</v>
      </c>
      <c r="C1727" s="4">
        <f>VLOOKUP(VLOOKUP(A1727,tabWorldPop,3,FALSE),Base!$D$2:$E$8,2,FALSE)</f>
        <v>2</v>
      </c>
      <c r="D1727" s="4" t="s">
        <v>13</v>
      </c>
      <c r="E1727" s="4" t="s">
        <v>3514</v>
      </c>
      <c r="F1727" s="5">
        <v>45665.0</v>
      </c>
      <c r="G1727" s="4" t="s">
        <v>3515</v>
      </c>
      <c r="H1727" s="4">
        <v>61525.0</v>
      </c>
      <c r="I1727" s="5">
        <v>45701.0</v>
      </c>
      <c r="J1727" s="6" t="str">
        <f>IF(OR(B1727=2000, B1727=2010, B1727=2015),VLOOKUP(A1727,tabWorldPop,IF(B1727=2000,8,IF(B1727=2010,7,6)),FALSE),"")</f>
        <v/>
      </c>
      <c r="K1727" s="6" t="str">
        <f>IF(J1727="","", VLOOKUP(A1727,tabWorldPop,12,FALSE))</f>
        <v/>
      </c>
      <c r="L1727" s="6" t="str">
        <f>IF(K1727="","",VLOOKUP(A1727,tabWorldPop,13,FALSE))</f>
        <v/>
      </c>
      <c r="M1727" s="6" t="str">
        <f>IF(K1727="","",VLOOKUP(A1727,tabWorldPop,14,FALSE))</f>
        <v/>
      </c>
      <c r="N1727" s="6" t="str">
        <f>IF(K1727="","",VLOOKUP(A1727,tabWorldPop,15,FALSE))</f>
        <v/>
      </c>
    </row>
    <row r="1728">
      <c r="A1728" s="3">
        <f>VLOOKUP(Life_expectancy.csv!A1744,Base!$A$2:$B$235,2,FALSE)</f>
        <v>169</v>
      </c>
      <c r="B1728" s="4">
        <v>2005.0</v>
      </c>
      <c r="C1728" s="4">
        <f>VLOOKUP(VLOOKUP(A1728,tabWorldPop,3,FALSE),Base!$D$2:$E$8,2,FALSE)</f>
        <v>2</v>
      </c>
      <c r="D1728" s="4" t="s">
        <v>13</v>
      </c>
      <c r="E1728" s="4" t="s">
        <v>3516</v>
      </c>
      <c r="F1728" s="4" t="s">
        <v>641</v>
      </c>
      <c r="G1728" s="4" t="s">
        <v>3517</v>
      </c>
      <c r="H1728" s="4">
        <v>614261.0</v>
      </c>
      <c r="I1728" s="5">
        <v>45881.0</v>
      </c>
      <c r="J1728" s="6" t="str">
        <f>IF(OR(B1728=2000, B1728=2010, B1728=2015),VLOOKUP(A1728,tabWorldPop,IF(B1728=2000,8,IF(B1728=2010,7,6)),FALSE),"")</f>
        <v/>
      </c>
      <c r="K1728" s="6" t="str">
        <f>IF(J1728="","", VLOOKUP(A1728,tabWorldPop,12,FALSE))</f>
        <v/>
      </c>
      <c r="L1728" s="6" t="str">
        <f>IF(K1728="","",VLOOKUP(A1728,tabWorldPop,13,FALSE))</f>
        <v/>
      </c>
      <c r="M1728" s="6" t="str">
        <f>IF(K1728="","",VLOOKUP(A1728,tabWorldPop,14,FALSE))</f>
        <v/>
      </c>
      <c r="N1728" s="6" t="str">
        <f>IF(K1728="","",VLOOKUP(A1728,tabWorldPop,15,FALSE))</f>
        <v/>
      </c>
    </row>
    <row r="1729">
      <c r="A1729" s="3">
        <f>VLOOKUP(Life_expectancy.csv!A1745,Base!$A$2:$B$235,2,FALSE)</f>
        <v>169</v>
      </c>
      <c r="B1729" s="4">
        <v>2004.0</v>
      </c>
      <c r="C1729" s="4">
        <f>VLOOKUP(VLOOKUP(A1729,tabWorldPop,3,FALSE),Base!$D$2:$E$8,2,FALSE)</f>
        <v>2</v>
      </c>
      <c r="D1729" s="4" t="s">
        <v>13</v>
      </c>
      <c r="E1729" s="4" t="s">
        <v>3518</v>
      </c>
      <c r="F1729" s="4" t="s">
        <v>339</v>
      </c>
      <c r="G1729" s="4" t="s">
        <v>3519</v>
      </c>
      <c r="H1729" s="4">
        <v>613353.0</v>
      </c>
      <c r="I1729" s="5">
        <v>45820.0</v>
      </c>
      <c r="J1729" s="6" t="str">
        <f>IF(OR(B1729=2000, B1729=2010, B1729=2015),VLOOKUP(A1729,tabWorldPop,IF(B1729=2000,8,IF(B1729=2010,7,6)),FALSE),"")</f>
        <v/>
      </c>
      <c r="K1729" s="6" t="str">
        <f>IF(J1729="","", VLOOKUP(A1729,tabWorldPop,12,FALSE))</f>
        <v/>
      </c>
      <c r="L1729" s="6" t="str">
        <f>IF(K1729="","",VLOOKUP(A1729,tabWorldPop,13,FALSE))</f>
        <v/>
      </c>
      <c r="M1729" s="6" t="str">
        <f>IF(K1729="","",VLOOKUP(A1729,tabWorldPop,14,FALSE))</f>
        <v/>
      </c>
      <c r="N1729" s="6" t="str">
        <f>IF(K1729="","",VLOOKUP(A1729,tabWorldPop,15,FALSE))</f>
        <v/>
      </c>
    </row>
    <row r="1730">
      <c r="A1730" s="3">
        <f>VLOOKUP(Life_expectancy.csv!A1746,Base!$A$2:$B$235,2,FALSE)</f>
        <v>169</v>
      </c>
      <c r="B1730" s="4">
        <v>2003.0</v>
      </c>
      <c r="C1730" s="4">
        <f>VLOOKUP(VLOOKUP(A1730,tabWorldPop,3,FALSE),Base!$D$2:$E$8,2,FALSE)</f>
        <v>2</v>
      </c>
      <c r="D1730" s="4" t="s">
        <v>13</v>
      </c>
      <c r="E1730" s="4" t="s">
        <v>3520</v>
      </c>
      <c r="F1730" s="4" t="s">
        <v>2987</v>
      </c>
      <c r="G1730" s="4" t="s">
        <v>3521</v>
      </c>
      <c r="H1730" s="4">
        <v>612267.0</v>
      </c>
      <c r="I1730" s="4">
        <v>0.0</v>
      </c>
      <c r="J1730" s="6" t="str">
        <f>IF(OR(B1730=2000, B1730=2010, B1730=2015),VLOOKUP(A1730,tabWorldPop,IF(B1730=2000,8,IF(B1730=2010,7,6)),FALSE),"")</f>
        <v/>
      </c>
      <c r="K1730" s="6" t="str">
        <f>IF(J1730="","", VLOOKUP(A1730,tabWorldPop,12,FALSE))</f>
        <v/>
      </c>
      <c r="L1730" s="6" t="str">
        <f>IF(K1730="","",VLOOKUP(A1730,tabWorldPop,13,FALSE))</f>
        <v/>
      </c>
      <c r="M1730" s="6" t="str">
        <f>IF(K1730="","",VLOOKUP(A1730,tabWorldPop,14,FALSE))</f>
        <v/>
      </c>
      <c r="N1730" s="6" t="str">
        <f>IF(K1730="","",VLOOKUP(A1730,tabWorldPop,15,FALSE))</f>
        <v/>
      </c>
    </row>
    <row r="1731">
      <c r="A1731" s="3">
        <f>VLOOKUP(Life_expectancy.csv!A1747,Base!$A$2:$B$235,2,FALSE)</f>
        <v>169</v>
      </c>
      <c r="B1731" s="4">
        <v>2002.0</v>
      </c>
      <c r="C1731" s="4">
        <f>VLOOKUP(VLOOKUP(A1731,tabWorldPop,3,FALSE),Base!$D$2:$E$8,2,FALSE)</f>
        <v>2</v>
      </c>
      <c r="D1731" s="4" t="s">
        <v>13</v>
      </c>
      <c r="E1731" s="4" t="s">
        <v>3522</v>
      </c>
      <c r="F1731" s="4" t="s">
        <v>35</v>
      </c>
      <c r="G1731" s="4" t="s">
        <v>3523</v>
      </c>
      <c r="H1731" s="4">
        <v>69828.0</v>
      </c>
      <c r="I1731" s="4">
        <v>0.0</v>
      </c>
      <c r="J1731" s="6" t="str">
        <f>IF(OR(B1731=2000, B1731=2010, B1731=2015),VLOOKUP(A1731,tabWorldPop,IF(B1731=2000,8,IF(B1731=2010,7,6)),FALSE),"")</f>
        <v/>
      </c>
      <c r="K1731" s="6" t="str">
        <f>IF(J1731="","", VLOOKUP(A1731,tabWorldPop,12,FALSE))</f>
        <v/>
      </c>
      <c r="L1731" s="6" t="str">
        <f>IF(K1731="","",VLOOKUP(A1731,tabWorldPop,13,FALSE))</f>
        <v/>
      </c>
      <c r="M1731" s="6" t="str">
        <f>IF(K1731="","",VLOOKUP(A1731,tabWorldPop,14,FALSE))</f>
        <v/>
      </c>
      <c r="N1731" s="6" t="str">
        <f>IF(K1731="","",VLOOKUP(A1731,tabWorldPop,15,FALSE))</f>
        <v/>
      </c>
    </row>
    <row r="1732">
      <c r="A1732" s="3">
        <f>VLOOKUP(Life_expectancy.csv!A1748,Base!$A$2:$B$235,2,FALSE)</f>
        <v>169</v>
      </c>
      <c r="B1732" s="4">
        <v>2001.0</v>
      </c>
      <c r="C1732" s="4">
        <f>VLOOKUP(VLOOKUP(A1732,tabWorldPop,3,FALSE),Base!$D$2:$E$8,2,FALSE)</f>
        <v>2</v>
      </c>
      <c r="D1732" s="4" t="s">
        <v>13</v>
      </c>
      <c r="E1732" s="4" t="s">
        <v>3524</v>
      </c>
      <c r="F1732" s="4" t="s">
        <v>1424</v>
      </c>
      <c r="G1732" s="4" t="s">
        <v>3525</v>
      </c>
      <c r="H1732" s="4">
        <v>67389.0</v>
      </c>
      <c r="I1732" s="4">
        <v>0.0</v>
      </c>
      <c r="J1732" s="6" t="str">
        <f>IF(OR(B1732=2000, B1732=2010, B1732=2015),VLOOKUP(A1732,tabWorldPop,IF(B1732=2000,8,IF(B1732=2010,7,6)),FALSE),"")</f>
        <v/>
      </c>
      <c r="K1732" s="6" t="str">
        <f>IF(J1732="","", VLOOKUP(A1732,tabWorldPop,12,FALSE))</f>
        <v/>
      </c>
      <c r="L1732" s="6" t="str">
        <f>IF(K1732="","",VLOOKUP(A1732,tabWorldPop,13,FALSE))</f>
        <v/>
      </c>
      <c r="M1732" s="6" t="str">
        <f>IF(K1732="","",VLOOKUP(A1732,tabWorldPop,14,FALSE))</f>
        <v/>
      </c>
      <c r="N1732" s="6" t="str">
        <f>IF(K1732="","",VLOOKUP(A1732,tabWorldPop,15,FALSE))</f>
        <v/>
      </c>
    </row>
    <row r="1733">
      <c r="A1733" s="3">
        <f>VLOOKUP(Life_expectancy.csv!A1749,Base!$A$2:$B$235,2,FALSE)</f>
        <v>169</v>
      </c>
      <c r="B1733" s="4">
        <v>2000.0</v>
      </c>
      <c r="C1733" s="4">
        <f>VLOOKUP(VLOOKUP(A1733,tabWorldPop,3,FALSE),Base!$D$2:$E$8,2,FALSE)</f>
        <v>2</v>
      </c>
      <c r="D1733" s="4" t="s">
        <v>13</v>
      </c>
      <c r="E1733" s="4" t="s">
        <v>3526</v>
      </c>
      <c r="F1733" s="4" t="s">
        <v>2324</v>
      </c>
      <c r="G1733" s="4" t="s">
        <v>3527</v>
      </c>
      <c r="H1733" s="4">
        <v>6495.0</v>
      </c>
      <c r="I1733" s="4">
        <v>0.0</v>
      </c>
      <c r="J1733" s="6">
        <f>IF(OR(B1733=2000, B1733=2010, B1733=2015),VLOOKUP(A1733,tabWorldPop,IF(B1733=2000,8,IF(B1733=2010,7,6)),FALSE),"")</f>
        <v>633324</v>
      </c>
      <c r="K1733" s="6">
        <f>IF(J1733="","", VLOOKUP(A1733,tabWorldPop,12,FALSE))</f>
        <v>13812</v>
      </c>
      <c r="L1733" s="6" t="str">
        <f>IF(K1733="","",VLOOKUP(A1733,tabWorldPop,13,FALSE))</f>
        <v>45.4012</v>
      </c>
      <c r="M1733" s="6" t="str">
        <f>IF(K1733="","",VLOOKUP(A1733,tabWorldPop,14,FALSE))</f>
        <v>0.9988</v>
      </c>
      <c r="N1733" s="6" t="str">
        <f>IF(K1733="","",VLOOKUP(A1733,tabWorldPop,15,FALSE))</f>
        <v>0.01</v>
      </c>
    </row>
    <row r="1734">
      <c r="A1734" s="3">
        <f>VLOOKUP(Life_expectancy.csv!A1750,Base!$A$2:$B$235,2,FALSE)</f>
        <v>40</v>
      </c>
      <c r="B1734" s="4">
        <v>2015.0</v>
      </c>
      <c r="C1734" s="4">
        <f>VLOOKUP(VLOOKUP(A1734,tabWorldPop,3,FALSE),Base!$D$2:$E$8,2,FALSE)</f>
        <v>3</v>
      </c>
      <c r="D1734" s="4" t="s">
        <v>13</v>
      </c>
      <c r="E1734" s="4">
        <v>0.0</v>
      </c>
      <c r="F1734" s="10"/>
      <c r="G1734" s="4" t="s">
        <v>3528</v>
      </c>
      <c r="H1734" s="4">
        <v>3483322.0</v>
      </c>
      <c r="I1734" s="5">
        <v>45669.0</v>
      </c>
      <c r="J1734" s="6">
        <f>IF(OR(B1734=2000, B1734=2010, B1734=2015),VLOOKUP(A1734,tabWorldPop,IF(B1734=2000,8,IF(B1734=2010,7,6)),FALSE),"")</f>
        <v>34680458</v>
      </c>
      <c r="K1734" s="6">
        <f>IF(J1734="","", VLOOKUP(A1734,tabWorldPop,12,FALSE))</f>
        <v>446550</v>
      </c>
      <c r="L1734" s="6" t="str">
        <f>IF(K1734="","",VLOOKUP(A1734,tabWorldPop,13,FALSE))</f>
        <v>83.883</v>
      </c>
      <c r="M1734" s="7">
        <f>IF(K1734="","",VLOOKUP(A1734,tabWorldPop,14,FALSE))</f>
        <v>-656339</v>
      </c>
      <c r="N1734" s="6" t="str">
        <f>IF(K1734="","",VLOOKUP(A1734,tabWorldPop,15,FALSE))</f>
        <v>0.47</v>
      </c>
    </row>
    <row r="1735">
      <c r="A1735" s="3">
        <f>VLOOKUP(Life_expectancy.csv!A1751,Base!$A$2:$B$235,2,FALSE)</f>
        <v>40</v>
      </c>
      <c r="B1735" s="4">
        <v>2014.0</v>
      </c>
      <c r="C1735" s="4">
        <f>VLOOKUP(VLOOKUP(A1735,tabWorldPop,3,FALSE),Base!$D$2:$E$8,2,FALSE)</f>
        <v>3</v>
      </c>
      <c r="D1735" s="4" t="s">
        <v>13</v>
      </c>
      <c r="E1735" s="4" t="s">
        <v>3529</v>
      </c>
      <c r="F1735" s="4" t="s">
        <v>758</v>
      </c>
      <c r="G1735" s="4" t="s">
        <v>3530</v>
      </c>
      <c r="H1735" s="4">
        <v>3431882.0</v>
      </c>
      <c r="I1735" s="5">
        <v>45669.0</v>
      </c>
      <c r="J1735" s="6" t="str">
        <f>IF(OR(B1735=2000, B1735=2010, B1735=2015),VLOOKUP(A1735,tabWorldPop,IF(B1735=2000,8,IF(B1735=2010,7,6)),FALSE),"")</f>
        <v/>
      </c>
      <c r="K1735" s="6" t="str">
        <f>IF(J1735="","", VLOOKUP(A1735,tabWorldPop,12,FALSE))</f>
        <v/>
      </c>
      <c r="L1735" s="6" t="str">
        <f>IF(K1735="","",VLOOKUP(A1735,tabWorldPop,13,FALSE))</f>
        <v/>
      </c>
      <c r="M1735" s="6" t="str">
        <f>IF(K1735="","",VLOOKUP(A1735,tabWorldPop,14,FALSE))</f>
        <v/>
      </c>
      <c r="N1735" s="6" t="str">
        <f>IF(K1735="","",VLOOKUP(A1735,tabWorldPop,15,FALSE))</f>
        <v/>
      </c>
    </row>
    <row r="1736">
      <c r="A1736" s="3">
        <f>VLOOKUP(Life_expectancy.csv!A1752,Base!$A$2:$B$235,2,FALSE)</f>
        <v>40</v>
      </c>
      <c r="B1736" s="4">
        <v>2013.0</v>
      </c>
      <c r="C1736" s="4">
        <f>VLOOKUP(VLOOKUP(A1736,tabWorldPop,3,FALSE),Base!$D$2:$E$8,2,FALSE)</f>
        <v>3</v>
      </c>
      <c r="D1736" s="4" t="s">
        <v>13</v>
      </c>
      <c r="E1736" s="4" t="s">
        <v>3531</v>
      </c>
      <c r="F1736" s="4" t="s">
        <v>309</v>
      </c>
      <c r="G1736" s="4" t="s">
        <v>3532</v>
      </c>
      <c r="H1736" s="4">
        <v>3.3824769E7</v>
      </c>
      <c r="I1736" s="5">
        <v>45669.0</v>
      </c>
      <c r="J1736" s="6" t="str">
        <f>IF(OR(B1736=2000, B1736=2010, B1736=2015),VLOOKUP(A1736,tabWorldPop,IF(B1736=2000,8,IF(B1736=2010,7,6)),FALSE),"")</f>
        <v/>
      </c>
      <c r="K1736" s="6" t="str">
        <f>IF(J1736="","", VLOOKUP(A1736,tabWorldPop,12,FALSE))</f>
        <v/>
      </c>
      <c r="L1736" s="6" t="str">
        <f>IF(K1736="","",VLOOKUP(A1736,tabWorldPop,13,FALSE))</f>
        <v/>
      </c>
      <c r="M1736" s="6" t="str">
        <f>IF(K1736="","",VLOOKUP(A1736,tabWorldPop,14,FALSE))</f>
        <v/>
      </c>
      <c r="N1736" s="6" t="str">
        <f>IF(K1736="","",VLOOKUP(A1736,tabWorldPop,15,FALSE))</f>
        <v/>
      </c>
    </row>
    <row r="1737">
      <c r="A1737" s="3">
        <f>VLOOKUP(Life_expectancy.csv!A1753,Base!$A$2:$B$235,2,FALSE)</f>
        <v>40</v>
      </c>
      <c r="B1737" s="4">
        <v>2012.0</v>
      </c>
      <c r="C1737" s="4">
        <f>VLOOKUP(VLOOKUP(A1737,tabWorldPop,3,FALSE),Base!$D$2:$E$8,2,FALSE)</f>
        <v>3</v>
      </c>
      <c r="D1737" s="4" t="s">
        <v>13</v>
      </c>
      <c r="E1737" s="4" t="s">
        <v>3533</v>
      </c>
      <c r="F1737" s="4" t="s">
        <v>2180</v>
      </c>
      <c r="G1737" s="4" t="s">
        <v>3534</v>
      </c>
      <c r="H1737" s="4">
        <v>3.3333789E7</v>
      </c>
      <c r="I1737" s="5">
        <v>45819.0</v>
      </c>
      <c r="J1737" s="6" t="str">
        <f>IF(OR(B1737=2000, B1737=2010, B1737=2015),VLOOKUP(A1737,tabWorldPop,IF(B1737=2000,8,IF(B1737=2010,7,6)),FALSE),"")</f>
        <v/>
      </c>
      <c r="K1737" s="6" t="str">
        <f>IF(J1737="","", VLOOKUP(A1737,tabWorldPop,12,FALSE))</f>
        <v/>
      </c>
      <c r="L1737" s="6" t="str">
        <f>IF(K1737="","",VLOOKUP(A1737,tabWorldPop,13,FALSE))</f>
        <v/>
      </c>
      <c r="M1737" s="6" t="str">
        <f>IF(K1737="","",VLOOKUP(A1737,tabWorldPop,14,FALSE))</f>
        <v/>
      </c>
      <c r="N1737" s="6" t="str">
        <f>IF(K1737="","",VLOOKUP(A1737,tabWorldPop,15,FALSE))</f>
        <v/>
      </c>
    </row>
    <row r="1738">
      <c r="A1738" s="3">
        <f>VLOOKUP(Life_expectancy.csv!A1754,Base!$A$2:$B$235,2,FALSE)</f>
        <v>40</v>
      </c>
      <c r="B1738" s="4">
        <v>2011.0</v>
      </c>
      <c r="C1738" s="4">
        <f>VLOOKUP(VLOOKUP(A1738,tabWorldPop,3,FALSE),Base!$D$2:$E$8,2,FALSE)</f>
        <v>3</v>
      </c>
      <c r="D1738" s="4" t="s">
        <v>13</v>
      </c>
      <c r="E1738" s="4" t="s">
        <v>3535</v>
      </c>
      <c r="F1738" s="4" t="s">
        <v>2195</v>
      </c>
      <c r="G1738" s="4" t="s">
        <v>3536</v>
      </c>
      <c r="H1738" s="4">
        <v>3.2858823E7</v>
      </c>
      <c r="I1738" s="5">
        <v>45699.0</v>
      </c>
      <c r="J1738" s="6" t="str">
        <f>IF(OR(B1738=2000, B1738=2010, B1738=2015),VLOOKUP(A1738,tabWorldPop,IF(B1738=2000,8,IF(B1738=2010,7,6)),FALSE),"")</f>
        <v/>
      </c>
      <c r="K1738" s="6" t="str">
        <f>IF(J1738="","", VLOOKUP(A1738,tabWorldPop,12,FALSE))</f>
        <v/>
      </c>
      <c r="L1738" s="6" t="str">
        <f>IF(K1738="","",VLOOKUP(A1738,tabWorldPop,13,FALSE))</f>
        <v/>
      </c>
      <c r="M1738" s="6" t="str">
        <f>IF(K1738="","",VLOOKUP(A1738,tabWorldPop,14,FALSE))</f>
        <v/>
      </c>
      <c r="N1738" s="6" t="str">
        <f>IF(K1738="","",VLOOKUP(A1738,tabWorldPop,15,FALSE))</f>
        <v/>
      </c>
    </row>
    <row r="1739">
      <c r="A1739" s="3">
        <f>VLOOKUP(Life_expectancy.csv!A1755,Base!$A$2:$B$235,2,FALSE)</f>
        <v>40</v>
      </c>
      <c r="B1739" s="4">
        <v>2010.0</v>
      </c>
      <c r="C1739" s="4">
        <f>VLOOKUP(VLOOKUP(A1739,tabWorldPop,3,FALSE),Base!$D$2:$E$8,2,FALSE)</f>
        <v>3</v>
      </c>
      <c r="D1739" s="4" t="s">
        <v>13</v>
      </c>
      <c r="E1739" s="4" t="s">
        <v>3537</v>
      </c>
      <c r="F1739" s="4" t="s">
        <v>84</v>
      </c>
      <c r="G1739" s="4" t="s">
        <v>3538</v>
      </c>
      <c r="H1739" s="4">
        <v>3249639.0</v>
      </c>
      <c r="I1739" s="5">
        <v>45848.0</v>
      </c>
      <c r="J1739" s="6">
        <f>IF(OR(B1739=2000, B1739=2010, B1739=2015),VLOOKUP(A1739,tabWorldPop,IF(B1739=2000,8,IF(B1739=2010,7,6)),FALSE),"")</f>
        <v>32464865</v>
      </c>
      <c r="K1739" s="6">
        <f>IF(J1739="","", VLOOKUP(A1739,tabWorldPop,12,FALSE))</f>
        <v>446550</v>
      </c>
      <c r="L1739" s="6" t="str">
        <f>IF(K1739="","",VLOOKUP(A1739,tabWorldPop,13,FALSE))</f>
        <v>83.883</v>
      </c>
      <c r="M1739" s="7">
        <f>IF(K1739="","",VLOOKUP(A1739,tabWorldPop,14,FALSE))</f>
        <v>-656339</v>
      </c>
      <c r="N1739" s="6" t="str">
        <f>IF(K1739="","",VLOOKUP(A1739,tabWorldPop,15,FALSE))</f>
        <v>0.47</v>
      </c>
    </row>
    <row r="1740">
      <c r="A1740" s="3">
        <f>VLOOKUP(Life_expectancy.csv!A1756,Base!$A$2:$B$235,2,FALSE)</f>
        <v>40</v>
      </c>
      <c r="B1740" s="4">
        <v>2009.0</v>
      </c>
      <c r="C1740" s="4">
        <f>VLOOKUP(VLOOKUP(A1740,tabWorldPop,3,FALSE),Base!$D$2:$E$8,2,FALSE)</f>
        <v>3</v>
      </c>
      <c r="D1740" s="4" t="s">
        <v>13</v>
      </c>
      <c r="E1740" s="4" t="s">
        <v>3539</v>
      </c>
      <c r="F1740" s="4" t="s">
        <v>769</v>
      </c>
      <c r="G1740" s="4" t="s">
        <v>3540</v>
      </c>
      <c r="H1740" s="4">
        <v>3.1989897E7</v>
      </c>
      <c r="I1740" s="5">
        <v>45787.0</v>
      </c>
      <c r="J1740" s="6" t="str">
        <f>IF(OR(B1740=2000, B1740=2010, B1740=2015),VLOOKUP(A1740,tabWorldPop,IF(B1740=2000,8,IF(B1740=2010,7,6)),FALSE),"")</f>
        <v/>
      </c>
      <c r="K1740" s="6" t="str">
        <f>IF(J1740="","", VLOOKUP(A1740,tabWorldPop,12,FALSE))</f>
        <v/>
      </c>
      <c r="L1740" s="6" t="str">
        <f>IF(K1740="","",VLOOKUP(A1740,tabWorldPop,13,FALSE))</f>
        <v/>
      </c>
      <c r="M1740" s="6" t="str">
        <f>IF(K1740="","",VLOOKUP(A1740,tabWorldPop,14,FALSE))</f>
        <v/>
      </c>
      <c r="N1740" s="6" t="str">
        <f>IF(K1740="","",VLOOKUP(A1740,tabWorldPop,15,FALSE))</f>
        <v/>
      </c>
    </row>
    <row r="1741">
      <c r="A1741" s="3">
        <f>VLOOKUP(Life_expectancy.csv!A1757,Base!$A$2:$B$235,2,FALSE)</f>
        <v>40</v>
      </c>
      <c r="B1741" s="4">
        <v>2008.0</v>
      </c>
      <c r="C1741" s="4">
        <f>VLOOKUP(VLOOKUP(A1741,tabWorldPop,3,FALSE),Base!$D$2:$E$8,2,FALSE)</f>
        <v>3</v>
      </c>
      <c r="D1741" s="4" t="s">
        <v>13</v>
      </c>
      <c r="E1741" s="4" t="s">
        <v>3541</v>
      </c>
      <c r="F1741" s="4" t="s">
        <v>817</v>
      </c>
      <c r="G1741" s="4" t="s">
        <v>3542</v>
      </c>
      <c r="H1741" s="4">
        <v>3.1596855E7</v>
      </c>
      <c r="I1741" s="5">
        <v>45726.0</v>
      </c>
      <c r="J1741" s="6" t="str">
        <f>IF(OR(B1741=2000, B1741=2010, B1741=2015),VLOOKUP(A1741,tabWorldPop,IF(B1741=2000,8,IF(B1741=2010,7,6)),FALSE),"")</f>
        <v/>
      </c>
      <c r="K1741" s="6" t="str">
        <f>IF(J1741="","", VLOOKUP(A1741,tabWorldPop,12,FALSE))</f>
        <v/>
      </c>
      <c r="L1741" s="6" t="str">
        <f>IF(K1741="","",VLOOKUP(A1741,tabWorldPop,13,FALSE))</f>
        <v/>
      </c>
      <c r="M1741" s="6" t="str">
        <f>IF(K1741="","",VLOOKUP(A1741,tabWorldPop,14,FALSE))</f>
        <v/>
      </c>
      <c r="N1741" s="6" t="str">
        <f>IF(K1741="","",VLOOKUP(A1741,tabWorldPop,15,FALSE))</f>
        <v/>
      </c>
    </row>
    <row r="1742">
      <c r="A1742" s="3">
        <f>VLOOKUP(Life_expectancy.csv!A1758,Base!$A$2:$B$235,2,FALSE)</f>
        <v>40</v>
      </c>
      <c r="B1742" s="4">
        <v>2007.0</v>
      </c>
      <c r="C1742" s="4">
        <f>VLOOKUP(VLOOKUP(A1742,tabWorldPop,3,FALSE),Base!$D$2:$E$8,2,FALSE)</f>
        <v>3</v>
      </c>
      <c r="D1742" s="4" t="s">
        <v>13</v>
      </c>
      <c r="E1742" s="4" t="s">
        <v>3543</v>
      </c>
      <c r="F1742" s="4" t="s">
        <v>3544</v>
      </c>
      <c r="G1742" s="4" t="s">
        <v>3545</v>
      </c>
      <c r="H1742" s="4">
        <v>3.1225881E7</v>
      </c>
      <c r="I1742" s="4">
        <v>10.0</v>
      </c>
      <c r="J1742" s="6" t="str">
        <f>IF(OR(B1742=2000, B1742=2010, B1742=2015),VLOOKUP(A1742,tabWorldPop,IF(B1742=2000,8,IF(B1742=2010,7,6)),FALSE),"")</f>
        <v/>
      </c>
      <c r="K1742" s="6" t="str">
        <f>IF(J1742="","", VLOOKUP(A1742,tabWorldPop,12,FALSE))</f>
        <v/>
      </c>
      <c r="L1742" s="6" t="str">
        <f>IF(K1742="","",VLOOKUP(A1742,tabWorldPop,13,FALSE))</f>
        <v/>
      </c>
      <c r="M1742" s="6" t="str">
        <f>IF(K1742="","",VLOOKUP(A1742,tabWorldPop,14,FALSE))</f>
        <v/>
      </c>
      <c r="N1742" s="6" t="str">
        <f>IF(K1742="","",VLOOKUP(A1742,tabWorldPop,15,FALSE))</f>
        <v/>
      </c>
    </row>
    <row r="1743">
      <c r="A1743" s="3">
        <f>VLOOKUP(Life_expectancy.csv!A1759,Base!$A$2:$B$235,2,FALSE)</f>
        <v>40</v>
      </c>
      <c r="B1743" s="4">
        <v>2006.0</v>
      </c>
      <c r="C1743" s="4">
        <f>VLOOKUP(VLOOKUP(A1743,tabWorldPop,3,FALSE),Base!$D$2:$E$8,2,FALSE)</f>
        <v>3</v>
      </c>
      <c r="D1743" s="4" t="s">
        <v>13</v>
      </c>
      <c r="E1743" s="4" t="s">
        <v>3546</v>
      </c>
      <c r="F1743" s="4" t="s">
        <v>2830</v>
      </c>
      <c r="G1743" s="4" t="s">
        <v>3547</v>
      </c>
      <c r="H1743" s="4">
        <v>3869346.0</v>
      </c>
      <c r="I1743" s="4">
        <v>10.0</v>
      </c>
      <c r="J1743" s="6" t="str">
        <f>IF(OR(B1743=2000, B1743=2010, B1743=2015),VLOOKUP(A1743,tabWorldPop,IF(B1743=2000,8,IF(B1743=2010,7,6)),FALSE),"")</f>
        <v/>
      </c>
      <c r="K1743" s="6" t="str">
        <f>IF(J1743="","", VLOOKUP(A1743,tabWorldPop,12,FALSE))</f>
        <v/>
      </c>
      <c r="L1743" s="6" t="str">
        <f>IF(K1743="","",VLOOKUP(A1743,tabWorldPop,13,FALSE))</f>
        <v/>
      </c>
      <c r="M1743" s="6" t="str">
        <f>IF(K1743="","",VLOOKUP(A1743,tabWorldPop,14,FALSE))</f>
        <v/>
      </c>
      <c r="N1743" s="6" t="str">
        <f>IF(K1743="","",VLOOKUP(A1743,tabWorldPop,15,FALSE))</f>
        <v/>
      </c>
    </row>
    <row r="1744">
      <c r="A1744" s="3">
        <f>VLOOKUP(Life_expectancy.csv!A1760,Base!$A$2:$B$235,2,FALSE)</f>
        <v>40</v>
      </c>
      <c r="B1744" s="4">
        <v>2005.0</v>
      </c>
      <c r="C1744" s="4">
        <f>VLOOKUP(VLOOKUP(A1744,tabWorldPop,3,FALSE),Base!$D$2:$E$8,2,FALSE)</f>
        <v>3</v>
      </c>
      <c r="D1744" s="4" t="s">
        <v>13</v>
      </c>
      <c r="E1744" s="4" t="s">
        <v>3548</v>
      </c>
      <c r="F1744" s="5">
        <v>45813.0</v>
      </c>
      <c r="G1744" s="4" t="s">
        <v>3549</v>
      </c>
      <c r="H1744" s="4">
        <v>35217.0</v>
      </c>
      <c r="I1744" s="5">
        <v>45878.0</v>
      </c>
      <c r="J1744" s="6" t="str">
        <f>IF(OR(B1744=2000, B1744=2010, B1744=2015),VLOOKUP(A1744,tabWorldPop,IF(B1744=2000,8,IF(B1744=2010,7,6)),FALSE),"")</f>
        <v/>
      </c>
      <c r="K1744" s="6" t="str">
        <f>IF(J1744="","", VLOOKUP(A1744,tabWorldPop,12,FALSE))</f>
        <v/>
      </c>
      <c r="L1744" s="6" t="str">
        <f>IF(K1744="","",VLOOKUP(A1744,tabWorldPop,13,FALSE))</f>
        <v/>
      </c>
      <c r="M1744" s="6" t="str">
        <f>IF(K1744="","",VLOOKUP(A1744,tabWorldPop,14,FALSE))</f>
        <v/>
      </c>
      <c r="N1744" s="6" t="str">
        <f>IF(K1744="","",VLOOKUP(A1744,tabWorldPop,15,FALSE))</f>
        <v/>
      </c>
    </row>
    <row r="1745">
      <c r="A1745" s="3">
        <f>VLOOKUP(Life_expectancy.csv!A1761,Base!$A$2:$B$235,2,FALSE)</f>
        <v>40</v>
      </c>
      <c r="B1745" s="4">
        <v>2004.0</v>
      </c>
      <c r="C1745" s="4">
        <f>VLOOKUP(VLOOKUP(A1745,tabWorldPop,3,FALSE),Base!$D$2:$E$8,2,FALSE)</f>
        <v>3</v>
      </c>
      <c r="D1745" s="4" t="s">
        <v>13</v>
      </c>
      <c r="E1745" s="4" t="s">
        <v>3550</v>
      </c>
      <c r="F1745" s="4" t="s">
        <v>770</v>
      </c>
      <c r="G1745" s="4" t="s">
        <v>3551</v>
      </c>
      <c r="H1745" s="4">
        <v>3179285.0</v>
      </c>
      <c r="I1745" s="5">
        <v>45817.0</v>
      </c>
      <c r="J1745" s="6" t="str">
        <f>IF(OR(B1745=2000, B1745=2010, B1745=2015),VLOOKUP(A1745,tabWorldPop,IF(B1745=2000,8,IF(B1745=2010,7,6)),FALSE),"")</f>
        <v/>
      </c>
      <c r="K1745" s="6" t="str">
        <f>IF(J1745="","", VLOOKUP(A1745,tabWorldPop,12,FALSE))</f>
        <v/>
      </c>
      <c r="L1745" s="6" t="str">
        <f>IF(K1745="","",VLOOKUP(A1745,tabWorldPop,13,FALSE))</f>
        <v/>
      </c>
      <c r="M1745" s="6" t="str">
        <f>IF(K1745="","",VLOOKUP(A1745,tabWorldPop,14,FALSE))</f>
        <v/>
      </c>
      <c r="N1745" s="6" t="str">
        <f>IF(K1745="","",VLOOKUP(A1745,tabWorldPop,15,FALSE))</f>
        <v/>
      </c>
    </row>
    <row r="1746">
      <c r="A1746" s="3">
        <f>VLOOKUP(Life_expectancy.csv!A1762,Base!$A$2:$B$235,2,FALSE)</f>
        <v>40</v>
      </c>
      <c r="B1746" s="4">
        <v>2003.0</v>
      </c>
      <c r="C1746" s="4">
        <f>VLOOKUP(VLOOKUP(A1746,tabWorldPop,3,FALSE),Base!$D$2:$E$8,2,FALSE)</f>
        <v>3</v>
      </c>
      <c r="D1746" s="4" t="s">
        <v>13</v>
      </c>
      <c r="E1746" s="4" t="s">
        <v>3552</v>
      </c>
      <c r="F1746" s="4" t="s">
        <v>299</v>
      </c>
      <c r="G1746" s="4" t="s">
        <v>3553</v>
      </c>
      <c r="H1746" s="4">
        <v>2.9843937E7</v>
      </c>
      <c r="I1746" s="5">
        <v>45725.0</v>
      </c>
      <c r="J1746" s="6" t="str">
        <f>IF(OR(B1746=2000, B1746=2010, B1746=2015),VLOOKUP(A1746,tabWorldPop,IF(B1746=2000,8,IF(B1746=2010,7,6)),FALSE),"")</f>
        <v/>
      </c>
      <c r="K1746" s="6" t="str">
        <f>IF(J1746="","", VLOOKUP(A1746,tabWorldPop,12,FALSE))</f>
        <v/>
      </c>
      <c r="L1746" s="6" t="str">
        <f>IF(K1746="","",VLOOKUP(A1746,tabWorldPop,13,FALSE))</f>
        <v/>
      </c>
      <c r="M1746" s="6" t="str">
        <f>IF(K1746="","",VLOOKUP(A1746,tabWorldPop,14,FALSE))</f>
        <v/>
      </c>
      <c r="N1746" s="6" t="str">
        <f>IF(K1746="","",VLOOKUP(A1746,tabWorldPop,15,FALSE))</f>
        <v/>
      </c>
    </row>
    <row r="1747">
      <c r="A1747" s="3">
        <f>VLOOKUP(Life_expectancy.csv!A1763,Base!$A$2:$B$235,2,FALSE)</f>
        <v>40</v>
      </c>
      <c r="B1747" s="4">
        <v>2002.0</v>
      </c>
      <c r="C1747" s="4">
        <f>VLOOKUP(VLOOKUP(A1747,tabWorldPop,3,FALSE),Base!$D$2:$E$8,2,FALSE)</f>
        <v>3</v>
      </c>
      <c r="D1747" s="4" t="s">
        <v>13</v>
      </c>
      <c r="E1747" s="4" t="s">
        <v>3554</v>
      </c>
      <c r="F1747" s="4" t="s">
        <v>3385</v>
      </c>
      <c r="G1747" s="4" t="s">
        <v>3555</v>
      </c>
      <c r="H1747" s="4">
        <v>2.9512368E7</v>
      </c>
      <c r="I1747" s="5">
        <v>45877.0</v>
      </c>
      <c r="J1747" s="6" t="str">
        <f>IF(OR(B1747=2000, B1747=2010, B1747=2015),VLOOKUP(A1747,tabWorldPop,IF(B1747=2000,8,IF(B1747=2010,7,6)),FALSE),"")</f>
        <v/>
      </c>
      <c r="K1747" s="6" t="str">
        <f>IF(J1747="","", VLOOKUP(A1747,tabWorldPop,12,FALSE))</f>
        <v/>
      </c>
      <c r="L1747" s="6" t="str">
        <f>IF(K1747="","",VLOOKUP(A1747,tabWorldPop,13,FALSE))</f>
        <v/>
      </c>
      <c r="M1747" s="6" t="str">
        <f>IF(K1747="","",VLOOKUP(A1747,tabWorldPop,14,FALSE))</f>
        <v/>
      </c>
      <c r="N1747" s="6" t="str">
        <f>IF(K1747="","",VLOOKUP(A1747,tabWorldPop,15,FALSE))</f>
        <v/>
      </c>
    </row>
    <row r="1748">
      <c r="A1748" s="3">
        <f>VLOOKUP(Life_expectancy.csv!A1764,Base!$A$2:$B$235,2,FALSE)</f>
        <v>40</v>
      </c>
      <c r="B1748" s="4">
        <v>2001.0</v>
      </c>
      <c r="C1748" s="4">
        <f>VLOOKUP(VLOOKUP(A1748,tabWorldPop,3,FALSE),Base!$D$2:$E$8,2,FALSE)</f>
        <v>3</v>
      </c>
      <c r="D1748" s="4" t="s">
        <v>13</v>
      </c>
      <c r="E1748" s="4" t="s">
        <v>3556</v>
      </c>
      <c r="F1748" s="4" t="s">
        <v>3557</v>
      </c>
      <c r="G1748" s="4" t="s">
        <v>3558</v>
      </c>
      <c r="H1748" s="4">
        <v>2.9181832E7</v>
      </c>
      <c r="I1748" s="5">
        <v>45785.0</v>
      </c>
      <c r="J1748" s="6" t="str">
        <f>IF(OR(B1748=2000, B1748=2010, B1748=2015),VLOOKUP(A1748,tabWorldPop,IF(B1748=2000,8,IF(B1748=2010,7,6)),FALSE),"")</f>
        <v/>
      </c>
      <c r="K1748" s="6" t="str">
        <f>IF(J1748="","", VLOOKUP(A1748,tabWorldPop,12,FALSE))</f>
        <v/>
      </c>
      <c r="L1748" s="6" t="str">
        <f>IF(K1748="","",VLOOKUP(A1748,tabWorldPop,13,FALSE))</f>
        <v/>
      </c>
      <c r="M1748" s="6" t="str">
        <f>IF(K1748="","",VLOOKUP(A1748,tabWorldPop,14,FALSE))</f>
        <v/>
      </c>
      <c r="N1748" s="6" t="str">
        <f>IF(K1748="","",VLOOKUP(A1748,tabWorldPop,15,FALSE))</f>
        <v/>
      </c>
    </row>
    <row r="1749">
      <c r="A1749" s="3">
        <f>VLOOKUP(Life_expectancy.csv!A1765,Base!$A$2:$B$235,2,FALSE)</f>
        <v>40</v>
      </c>
      <c r="B1749" s="4">
        <v>2000.0</v>
      </c>
      <c r="C1749" s="4">
        <f>VLOOKUP(VLOOKUP(A1749,tabWorldPop,3,FALSE),Base!$D$2:$E$8,2,FALSE)</f>
        <v>3</v>
      </c>
      <c r="D1749" s="4" t="s">
        <v>13</v>
      </c>
      <c r="E1749" s="4" t="s">
        <v>3559</v>
      </c>
      <c r="F1749" s="4" t="s">
        <v>3560</v>
      </c>
      <c r="G1749" s="4" t="s">
        <v>3561</v>
      </c>
      <c r="H1749" s="4">
        <v>2.8849621E7</v>
      </c>
      <c r="I1749" s="4">
        <v>8.0</v>
      </c>
      <c r="J1749" s="6">
        <f>IF(OR(B1749=2000, B1749=2010, B1749=2015),VLOOKUP(A1749,tabWorldPop,IF(B1749=2000,8,IF(B1749=2010,7,6)),FALSE),"")</f>
        <v>28554415</v>
      </c>
      <c r="K1749" s="6">
        <f>IF(J1749="","", VLOOKUP(A1749,tabWorldPop,12,FALSE))</f>
        <v>446550</v>
      </c>
      <c r="L1749" s="6" t="str">
        <f>IF(K1749="","",VLOOKUP(A1749,tabWorldPop,13,FALSE))</f>
        <v>83.883</v>
      </c>
      <c r="M1749" s="7">
        <f>IF(K1749="","",VLOOKUP(A1749,tabWorldPop,14,FALSE))</f>
        <v>-656339</v>
      </c>
      <c r="N1749" s="6" t="str">
        <f>IF(K1749="","",VLOOKUP(A1749,tabWorldPop,15,FALSE))</f>
        <v>0.47</v>
      </c>
    </row>
    <row r="1750">
      <c r="A1750" s="3">
        <f>VLOOKUP(Life_expectancy.csv!A1766,Base!$A$2:$B$235,2,FALSE)</f>
        <v>48</v>
      </c>
      <c r="B1750" s="4">
        <v>2015.0</v>
      </c>
      <c r="C1750" s="4">
        <f>VLOOKUP(VLOOKUP(A1750,tabWorldPop,3,FALSE),Base!$D$2:$E$8,2,FALSE)</f>
        <v>3</v>
      </c>
      <c r="D1750" s="4" t="s">
        <v>13</v>
      </c>
      <c r="E1750" s="4">
        <v>0.0</v>
      </c>
      <c r="F1750" s="10"/>
      <c r="G1750" s="4" t="s">
        <v>3562</v>
      </c>
      <c r="H1750" s="4">
        <v>281691.0</v>
      </c>
      <c r="I1750" s="5">
        <v>45666.0</v>
      </c>
      <c r="J1750" s="6">
        <f>IF(OR(B1750=2000, B1750=2010, B1750=2015),VLOOKUP(A1750,tabWorldPop,IF(B1750=2000,8,IF(B1750=2010,7,6)),FALSE),"")</f>
        <v>26843246</v>
      </c>
      <c r="K1750" s="6">
        <f>IF(J1750="","", VLOOKUP(A1750,tabWorldPop,12,FALSE))</f>
        <v>801590</v>
      </c>
      <c r="L1750" s="6" t="str">
        <f>IF(K1750="","",VLOOKUP(A1750,tabWorldPop,13,FALSE))</f>
        <v>41.1302</v>
      </c>
      <c r="M1750" s="7">
        <f>IF(K1750="","",VLOOKUP(A1750,tabWorldPop,14,FALSE))</f>
        <v>-592421</v>
      </c>
      <c r="N1750" s="6" t="str">
        <f>IF(K1750="","",VLOOKUP(A1750,tabWorldPop,15,FALSE))</f>
        <v>0.41</v>
      </c>
    </row>
    <row r="1751">
      <c r="A1751" s="3">
        <f>VLOOKUP(Life_expectancy.csv!A1767,Base!$A$2:$B$235,2,FALSE)</f>
        <v>48</v>
      </c>
      <c r="B1751" s="4">
        <v>2014.0</v>
      </c>
      <c r="C1751" s="4">
        <f>VLOOKUP(VLOOKUP(A1751,tabWorldPop,3,FALSE),Base!$D$2:$E$8,2,FALSE)</f>
        <v>3</v>
      </c>
      <c r="D1751" s="4" t="s">
        <v>13</v>
      </c>
      <c r="E1751" s="4" t="s">
        <v>3563</v>
      </c>
      <c r="F1751" s="4" t="s">
        <v>2555</v>
      </c>
      <c r="G1751" s="4" t="s">
        <v>3564</v>
      </c>
      <c r="H1751" s="4">
        <v>2.7212382E7</v>
      </c>
      <c r="I1751" s="5">
        <v>45666.0</v>
      </c>
      <c r="J1751" s="6" t="str">
        <f>IF(OR(B1751=2000, B1751=2010, B1751=2015),VLOOKUP(A1751,tabWorldPop,IF(B1751=2000,8,IF(B1751=2010,7,6)),FALSE),"")</f>
        <v/>
      </c>
      <c r="K1751" s="6" t="str">
        <f>IF(J1751="","", VLOOKUP(A1751,tabWorldPop,12,FALSE))</f>
        <v/>
      </c>
      <c r="L1751" s="6" t="str">
        <f>IF(K1751="","",VLOOKUP(A1751,tabWorldPop,13,FALSE))</f>
        <v/>
      </c>
      <c r="M1751" s="6" t="str">
        <f>IF(K1751="","",VLOOKUP(A1751,tabWorldPop,14,FALSE))</f>
        <v/>
      </c>
      <c r="N1751" s="6" t="str">
        <f>IF(K1751="","",VLOOKUP(A1751,tabWorldPop,15,FALSE))</f>
        <v/>
      </c>
    </row>
    <row r="1752">
      <c r="A1752" s="3">
        <f>VLOOKUP(Life_expectancy.csv!A1768,Base!$A$2:$B$235,2,FALSE)</f>
        <v>48</v>
      </c>
      <c r="B1752" s="4">
        <v>2013.0</v>
      </c>
      <c r="C1752" s="4">
        <f>VLOOKUP(VLOOKUP(A1752,tabWorldPop,3,FALSE),Base!$D$2:$E$8,2,FALSE)</f>
        <v>3</v>
      </c>
      <c r="D1752" s="4" t="s">
        <v>13</v>
      </c>
      <c r="E1752" s="4" t="s">
        <v>3565</v>
      </c>
      <c r="F1752" s="5">
        <v>45905.0</v>
      </c>
      <c r="G1752" s="4" t="s">
        <v>3566</v>
      </c>
      <c r="H1752" s="4">
        <v>2.6434372E7</v>
      </c>
      <c r="I1752" s="5">
        <v>45666.0</v>
      </c>
      <c r="J1752" s="6" t="str">
        <f>IF(OR(B1752=2000, B1752=2010, B1752=2015),VLOOKUP(A1752,tabWorldPop,IF(B1752=2000,8,IF(B1752=2010,7,6)),FALSE),"")</f>
        <v/>
      </c>
      <c r="K1752" s="6" t="str">
        <f>IF(J1752="","", VLOOKUP(A1752,tabWorldPop,12,FALSE))</f>
        <v/>
      </c>
      <c r="L1752" s="6" t="str">
        <f>IF(K1752="","",VLOOKUP(A1752,tabWorldPop,13,FALSE))</f>
        <v/>
      </c>
      <c r="M1752" s="6" t="str">
        <f>IF(K1752="","",VLOOKUP(A1752,tabWorldPop,14,FALSE))</f>
        <v/>
      </c>
      <c r="N1752" s="6" t="str">
        <f>IF(K1752="","",VLOOKUP(A1752,tabWorldPop,15,FALSE))</f>
        <v/>
      </c>
    </row>
    <row r="1753">
      <c r="A1753" s="3">
        <f>VLOOKUP(Life_expectancy.csv!A1769,Base!$A$2:$B$235,2,FALSE)</f>
        <v>48</v>
      </c>
      <c r="B1753" s="4">
        <v>2012.0</v>
      </c>
      <c r="C1753" s="4">
        <f>VLOOKUP(VLOOKUP(A1753,tabWorldPop,3,FALSE),Base!$D$2:$E$8,2,FALSE)</f>
        <v>3</v>
      </c>
      <c r="D1753" s="4" t="s">
        <v>13</v>
      </c>
      <c r="E1753" s="4" t="s">
        <v>3567</v>
      </c>
      <c r="F1753" s="4" t="s">
        <v>1635</v>
      </c>
      <c r="G1753" s="4" t="s">
        <v>3568</v>
      </c>
      <c r="H1753" s="4">
        <v>2567666.0</v>
      </c>
      <c r="I1753" s="5">
        <v>45697.0</v>
      </c>
      <c r="J1753" s="6" t="str">
        <f>IF(OR(B1753=2000, B1753=2010, B1753=2015),VLOOKUP(A1753,tabWorldPop,IF(B1753=2000,8,IF(B1753=2010,7,6)),FALSE),"")</f>
        <v/>
      </c>
      <c r="K1753" s="6" t="str">
        <f>IF(J1753="","", VLOOKUP(A1753,tabWorldPop,12,FALSE))</f>
        <v/>
      </c>
      <c r="L1753" s="6" t="str">
        <f>IF(K1753="","",VLOOKUP(A1753,tabWorldPop,13,FALSE))</f>
        <v/>
      </c>
      <c r="M1753" s="6" t="str">
        <f>IF(K1753="","",VLOOKUP(A1753,tabWorldPop,14,FALSE))</f>
        <v/>
      </c>
      <c r="N1753" s="6" t="str">
        <f>IF(K1753="","",VLOOKUP(A1753,tabWorldPop,15,FALSE))</f>
        <v/>
      </c>
    </row>
    <row r="1754">
      <c r="A1754" s="3">
        <f>VLOOKUP(Life_expectancy.csv!A1770,Base!$A$2:$B$235,2,FALSE)</f>
        <v>48</v>
      </c>
      <c r="B1754" s="4">
        <v>2011.0</v>
      </c>
      <c r="C1754" s="4">
        <f>VLOOKUP(VLOOKUP(A1754,tabWorldPop,3,FALSE),Base!$D$2:$E$8,2,FALSE)</f>
        <v>3</v>
      </c>
      <c r="D1754" s="4" t="s">
        <v>13</v>
      </c>
      <c r="E1754" s="4" t="s">
        <v>3569</v>
      </c>
      <c r="F1754" s="4" t="s">
        <v>3570</v>
      </c>
      <c r="G1754" s="4" t="s">
        <v>3571</v>
      </c>
      <c r="H1754" s="4">
        <v>249395.0</v>
      </c>
      <c r="I1754" s="5">
        <v>45786.0</v>
      </c>
      <c r="J1754" s="6" t="str">
        <f>IF(OR(B1754=2000, B1754=2010, B1754=2015),VLOOKUP(A1754,tabWorldPop,IF(B1754=2000,8,IF(B1754=2010,7,6)),FALSE),"")</f>
        <v/>
      </c>
      <c r="K1754" s="6" t="str">
        <f>IF(J1754="","", VLOOKUP(A1754,tabWorldPop,12,FALSE))</f>
        <v/>
      </c>
      <c r="L1754" s="6" t="str">
        <f>IF(K1754="","",VLOOKUP(A1754,tabWorldPop,13,FALSE))</f>
        <v/>
      </c>
      <c r="M1754" s="6" t="str">
        <f>IF(K1754="","",VLOOKUP(A1754,tabWorldPop,14,FALSE))</f>
        <v/>
      </c>
      <c r="N1754" s="6" t="str">
        <f>IF(K1754="","",VLOOKUP(A1754,tabWorldPop,15,FALSE))</f>
        <v/>
      </c>
    </row>
    <row r="1755">
      <c r="A1755" s="3">
        <f>VLOOKUP(Life_expectancy.csv!A1771,Base!$A$2:$B$235,2,FALSE)</f>
        <v>48</v>
      </c>
      <c r="B1755" s="4">
        <v>2010.0</v>
      </c>
      <c r="C1755" s="4">
        <f>VLOOKUP(VLOOKUP(A1755,tabWorldPop,3,FALSE),Base!$D$2:$E$8,2,FALSE)</f>
        <v>3</v>
      </c>
      <c r="D1755" s="4" t="s">
        <v>13</v>
      </c>
      <c r="E1755" s="4" t="s">
        <v>3572</v>
      </c>
      <c r="F1755" s="4" t="s">
        <v>180</v>
      </c>
      <c r="G1755" s="4" t="s">
        <v>3573</v>
      </c>
      <c r="H1755" s="4">
        <v>2422145.0</v>
      </c>
      <c r="I1755" s="5">
        <v>45725.0</v>
      </c>
      <c r="J1755" s="6">
        <f>IF(OR(B1755=2000, B1755=2010, B1755=2015),VLOOKUP(A1755,tabWorldPop,IF(B1755=2000,8,IF(B1755=2010,7,6)),FALSE),"")</f>
        <v>23073723</v>
      </c>
      <c r="K1755" s="6">
        <f>IF(J1755="","", VLOOKUP(A1755,tabWorldPop,12,FALSE))</f>
        <v>801590</v>
      </c>
      <c r="L1755" s="6" t="str">
        <f>IF(K1755="","",VLOOKUP(A1755,tabWorldPop,13,FALSE))</f>
        <v>41.1302</v>
      </c>
      <c r="M1755" s="7">
        <f>IF(K1755="","",VLOOKUP(A1755,tabWorldPop,14,FALSE))</f>
        <v>-592421</v>
      </c>
      <c r="N1755" s="6" t="str">
        <f>IF(K1755="","",VLOOKUP(A1755,tabWorldPop,15,FALSE))</f>
        <v>0.41</v>
      </c>
    </row>
    <row r="1756">
      <c r="A1756" s="3">
        <f>VLOOKUP(Life_expectancy.csv!A1772,Base!$A$2:$B$235,2,FALSE)</f>
        <v>48</v>
      </c>
      <c r="B1756" s="4">
        <v>2009.0</v>
      </c>
      <c r="C1756" s="4">
        <f>VLOOKUP(VLOOKUP(A1756,tabWorldPop,3,FALSE),Base!$D$2:$E$8,2,FALSE)</f>
        <v>3</v>
      </c>
      <c r="D1756" s="4" t="s">
        <v>13</v>
      </c>
      <c r="E1756" s="4" t="s">
        <v>3574</v>
      </c>
      <c r="F1756" s="4" t="s">
        <v>2926</v>
      </c>
      <c r="G1756" s="4" t="s">
        <v>3575</v>
      </c>
      <c r="H1756" s="4">
        <v>2352463.0</v>
      </c>
      <c r="I1756" s="5">
        <v>45697.0</v>
      </c>
      <c r="J1756" s="6" t="str">
        <f>IF(OR(B1756=2000, B1756=2010, B1756=2015),VLOOKUP(A1756,tabWorldPop,IF(B1756=2000,8,IF(B1756=2010,7,6)),FALSE),"")</f>
        <v/>
      </c>
      <c r="K1756" s="6" t="str">
        <f>IF(J1756="","", VLOOKUP(A1756,tabWorldPop,12,FALSE))</f>
        <v/>
      </c>
      <c r="L1756" s="6" t="str">
        <f>IF(K1756="","",VLOOKUP(A1756,tabWorldPop,13,FALSE))</f>
        <v/>
      </c>
      <c r="M1756" s="6" t="str">
        <f>IF(K1756="","",VLOOKUP(A1756,tabWorldPop,14,FALSE))</f>
        <v/>
      </c>
      <c r="N1756" s="6" t="str">
        <f>IF(K1756="","",VLOOKUP(A1756,tabWorldPop,15,FALSE))</f>
        <v/>
      </c>
    </row>
    <row r="1757">
      <c r="A1757" s="3">
        <f>VLOOKUP(Life_expectancy.csv!A1773,Base!$A$2:$B$235,2,FALSE)</f>
        <v>48</v>
      </c>
      <c r="B1757" s="4">
        <v>2008.0</v>
      </c>
      <c r="C1757" s="4">
        <f>VLOOKUP(VLOOKUP(A1757,tabWorldPop,3,FALSE),Base!$D$2:$E$8,2,FALSE)</f>
        <v>3</v>
      </c>
      <c r="D1757" s="4" t="s">
        <v>13</v>
      </c>
      <c r="E1757" s="4" t="s">
        <v>3576</v>
      </c>
      <c r="F1757" s="4" t="s">
        <v>2930</v>
      </c>
      <c r="G1757" s="4" t="s">
        <v>3577</v>
      </c>
      <c r="H1757" s="4">
        <v>2.2846758E7</v>
      </c>
      <c r="I1757" s="5">
        <v>45877.0</v>
      </c>
      <c r="J1757" s="6" t="str">
        <f>IF(OR(B1757=2000, B1757=2010, B1757=2015),VLOOKUP(A1757,tabWorldPop,IF(B1757=2000,8,IF(B1757=2010,7,6)),FALSE),"")</f>
        <v/>
      </c>
      <c r="K1757" s="6" t="str">
        <f>IF(J1757="","", VLOOKUP(A1757,tabWorldPop,12,FALSE))</f>
        <v/>
      </c>
      <c r="L1757" s="6" t="str">
        <f>IF(K1757="","",VLOOKUP(A1757,tabWorldPop,13,FALSE))</f>
        <v/>
      </c>
      <c r="M1757" s="6" t="str">
        <f>IF(K1757="","",VLOOKUP(A1757,tabWorldPop,14,FALSE))</f>
        <v/>
      </c>
      <c r="N1757" s="6" t="str">
        <f>IF(K1757="","",VLOOKUP(A1757,tabWorldPop,15,FALSE))</f>
        <v/>
      </c>
    </row>
    <row r="1758">
      <c r="A1758" s="3">
        <f>VLOOKUP(Life_expectancy.csv!A1774,Base!$A$2:$B$235,2,FALSE)</f>
        <v>48</v>
      </c>
      <c r="B1758" s="4">
        <v>2007.0</v>
      </c>
      <c r="C1758" s="4">
        <f>VLOOKUP(VLOOKUP(A1758,tabWorldPop,3,FALSE),Base!$D$2:$E$8,2,FALSE)</f>
        <v>3</v>
      </c>
      <c r="D1758" s="4" t="s">
        <v>13</v>
      </c>
      <c r="E1758" s="4" t="s">
        <v>3578</v>
      </c>
      <c r="F1758" s="4" t="s">
        <v>299</v>
      </c>
      <c r="G1758" s="4" t="s">
        <v>3579</v>
      </c>
      <c r="H1758" s="4">
        <v>2.2188387E7</v>
      </c>
      <c r="I1758" s="5">
        <v>45696.0</v>
      </c>
      <c r="J1758" s="6" t="str">
        <f>IF(OR(B1758=2000, B1758=2010, B1758=2015),VLOOKUP(A1758,tabWorldPop,IF(B1758=2000,8,IF(B1758=2010,7,6)),FALSE),"")</f>
        <v/>
      </c>
      <c r="K1758" s="6" t="str">
        <f>IF(J1758="","", VLOOKUP(A1758,tabWorldPop,12,FALSE))</f>
        <v/>
      </c>
      <c r="L1758" s="6" t="str">
        <f>IF(K1758="","",VLOOKUP(A1758,tabWorldPop,13,FALSE))</f>
        <v/>
      </c>
      <c r="M1758" s="6" t="str">
        <f>IF(K1758="","",VLOOKUP(A1758,tabWorldPop,14,FALSE))</f>
        <v/>
      </c>
      <c r="N1758" s="6" t="str">
        <f>IF(K1758="","",VLOOKUP(A1758,tabWorldPop,15,FALSE))</f>
        <v/>
      </c>
    </row>
    <row r="1759">
      <c r="A1759" s="3">
        <f>VLOOKUP(Life_expectancy.csv!A1775,Base!$A$2:$B$235,2,FALSE)</f>
        <v>48</v>
      </c>
      <c r="B1759" s="4">
        <v>2006.0</v>
      </c>
      <c r="C1759" s="4">
        <f>VLOOKUP(VLOOKUP(A1759,tabWorldPop,3,FALSE),Base!$D$2:$E$8,2,FALSE)</f>
        <v>3</v>
      </c>
      <c r="D1759" s="4" t="s">
        <v>13</v>
      </c>
      <c r="E1759" s="4" t="s">
        <v>3580</v>
      </c>
      <c r="F1759" s="4" t="s">
        <v>1270</v>
      </c>
      <c r="G1759" s="4" t="s">
        <v>3581</v>
      </c>
      <c r="H1759" s="4">
        <v>2.1547463E7</v>
      </c>
      <c r="I1759" s="5">
        <v>45907.0</v>
      </c>
      <c r="J1759" s="6" t="str">
        <f>IF(OR(B1759=2000, B1759=2010, B1759=2015),VLOOKUP(A1759,tabWorldPop,IF(B1759=2000,8,IF(B1759=2010,7,6)),FALSE),"")</f>
        <v/>
      </c>
      <c r="K1759" s="6" t="str">
        <f>IF(J1759="","", VLOOKUP(A1759,tabWorldPop,12,FALSE))</f>
        <v/>
      </c>
      <c r="L1759" s="6" t="str">
        <f>IF(K1759="","",VLOOKUP(A1759,tabWorldPop,13,FALSE))</f>
        <v/>
      </c>
      <c r="M1759" s="6" t="str">
        <f>IF(K1759="","",VLOOKUP(A1759,tabWorldPop,14,FALSE))</f>
        <v/>
      </c>
      <c r="N1759" s="6" t="str">
        <f>IF(K1759="","",VLOOKUP(A1759,tabWorldPop,15,FALSE))</f>
        <v/>
      </c>
    </row>
    <row r="1760">
      <c r="A1760" s="3">
        <f>VLOOKUP(Life_expectancy.csv!A1776,Base!$A$2:$B$235,2,FALSE)</f>
        <v>48</v>
      </c>
      <c r="B1760" s="4">
        <v>2005.0</v>
      </c>
      <c r="C1760" s="4">
        <f>VLOOKUP(VLOOKUP(A1760,tabWorldPop,3,FALSE),Base!$D$2:$E$8,2,FALSE)</f>
        <v>3</v>
      </c>
      <c r="D1760" s="4" t="s">
        <v>13</v>
      </c>
      <c r="E1760" s="4" t="s">
        <v>3582</v>
      </c>
      <c r="F1760" s="4" t="s">
        <v>956</v>
      </c>
      <c r="G1760" s="4" t="s">
        <v>3583</v>
      </c>
      <c r="H1760" s="4">
        <v>29237.0</v>
      </c>
      <c r="I1760" s="5">
        <v>45723.0</v>
      </c>
      <c r="J1760" s="6" t="str">
        <f>IF(OR(B1760=2000, B1760=2010, B1760=2015),VLOOKUP(A1760,tabWorldPop,IF(B1760=2000,8,IF(B1760=2010,7,6)),FALSE),"")</f>
        <v/>
      </c>
      <c r="K1760" s="6" t="str">
        <f>IF(J1760="","", VLOOKUP(A1760,tabWorldPop,12,FALSE))</f>
        <v/>
      </c>
      <c r="L1760" s="6" t="str">
        <f>IF(K1760="","",VLOOKUP(A1760,tabWorldPop,13,FALSE))</f>
        <v/>
      </c>
      <c r="M1760" s="6" t="str">
        <f>IF(K1760="","",VLOOKUP(A1760,tabWorldPop,14,FALSE))</f>
        <v/>
      </c>
      <c r="N1760" s="6" t="str">
        <f>IF(K1760="","",VLOOKUP(A1760,tabWorldPop,15,FALSE))</f>
        <v/>
      </c>
    </row>
    <row r="1761">
      <c r="A1761" s="3">
        <f>VLOOKUP(Life_expectancy.csv!A1777,Base!$A$2:$B$235,2,FALSE)</f>
        <v>48</v>
      </c>
      <c r="B1761" s="4">
        <v>2004.0</v>
      </c>
      <c r="C1761" s="4">
        <f>VLOOKUP(VLOOKUP(A1761,tabWorldPop,3,FALSE),Base!$D$2:$E$8,2,FALSE)</f>
        <v>3</v>
      </c>
      <c r="D1761" s="4" t="s">
        <v>13</v>
      </c>
      <c r="E1761" s="4" t="s">
        <v>3584</v>
      </c>
      <c r="F1761" s="4" t="s">
        <v>758</v>
      </c>
      <c r="G1761" s="4" t="s">
        <v>3585</v>
      </c>
      <c r="H1761" s="4">
        <v>231275.0</v>
      </c>
      <c r="I1761" s="4">
        <v>7.0</v>
      </c>
      <c r="J1761" s="6" t="str">
        <f>IF(OR(B1761=2000, B1761=2010, B1761=2015),VLOOKUP(A1761,tabWorldPop,IF(B1761=2000,8,IF(B1761=2010,7,6)),FALSE),"")</f>
        <v/>
      </c>
      <c r="K1761" s="6" t="str">
        <f>IF(J1761="","", VLOOKUP(A1761,tabWorldPop,12,FALSE))</f>
        <v/>
      </c>
      <c r="L1761" s="6" t="str">
        <f>IF(K1761="","",VLOOKUP(A1761,tabWorldPop,13,FALSE))</f>
        <v/>
      </c>
      <c r="M1761" s="6" t="str">
        <f>IF(K1761="","",VLOOKUP(A1761,tabWorldPop,14,FALSE))</f>
        <v/>
      </c>
      <c r="N1761" s="6" t="str">
        <f>IF(K1761="","",VLOOKUP(A1761,tabWorldPop,15,FALSE))</f>
        <v/>
      </c>
    </row>
    <row r="1762">
      <c r="A1762" s="3">
        <f>VLOOKUP(Life_expectancy.csv!A1778,Base!$A$2:$B$235,2,FALSE)</f>
        <v>48</v>
      </c>
      <c r="B1762" s="4">
        <v>2003.0</v>
      </c>
      <c r="C1762" s="4">
        <f>VLOOKUP(VLOOKUP(A1762,tabWorldPop,3,FALSE),Base!$D$2:$E$8,2,FALSE)</f>
        <v>3</v>
      </c>
      <c r="D1762" s="4" t="s">
        <v>13</v>
      </c>
      <c r="E1762" s="4" t="s">
        <v>3586</v>
      </c>
      <c r="F1762" s="4" t="s">
        <v>829</v>
      </c>
      <c r="G1762" s="4" t="s">
        <v>3587</v>
      </c>
      <c r="H1762" s="4">
        <v>1.9716598E7</v>
      </c>
      <c r="I1762" s="5">
        <v>45844.0</v>
      </c>
      <c r="J1762" s="6" t="str">
        <f>IF(OR(B1762=2000, B1762=2010, B1762=2015),VLOOKUP(A1762,tabWorldPop,IF(B1762=2000,8,IF(B1762=2010,7,6)),FALSE),"")</f>
        <v/>
      </c>
      <c r="K1762" s="6" t="str">
        <f>IF(J1762="","", VLOOKUP(A1762,tabWorldPop,12,FALSE))</f>
        <v/>
      </c>
      <c r="L1762" s="6" t="str">
        <f>IF(K1762="","",VLOOKUP(A1762,tabWorldPop,13,FALSE))</f>
        <v/>
      </c>
      <c r="M1762" s="6" t="str">
        <f>IF(K1762="","",VLOOKUP(A1762,tabWorldPop,14,FALSE))</f>
        <v/>
      </c>
      <c r="N1762" s="6" t="str">
        <f>IF(K1762="","",VLOOKUP(A1762,tabWorldPop,15,FALSE))</f>
        <v/>
      </c>
    </row>
    <row r="1763">
      <c r="A1763" s="3">
        <f>VLOOKUP(Life_expectancy.csv!A1779,Base!$A$2:$B$235,2,FALSE)</f>
        <v>48</v>
      </c>
      <c r="B1763" s="4">
        <v>2002.0</v>
      </c>
      <c r="C1763" s="4">
        <f>VLOOKUP(VLOOKUP(A1763,tabWorldPop,3,FALSE),Base!$D$2:$E$8,2,FALSE)</f>
        <v>3</v>
      </c>
      <c r="D1763" s="4" t="s">
        <v>13</v>
      </c>
      <c r="E1763" s="4" t="s">
        <v>3588</v>
      </c>
      <c r="F1763" s="4" t="s">
        <v>959</v>
      </c>
      <c r="G1763" s="4" t="s">
        <v>3589</v>
      </c>
      <c r="H1763" s="4">
        <v>1.9139658E7</v>
      </c>
      <c r="I1763" s="5">
        <v>45694.0</v>
      </c>
      <c r="J1763" s="6" t="str">
        <f>IF(OR(B1763=2000, B1763=2010, B1763=2015),VLOOKUP(A1763,tabWorldPop,IF(B1763=2000,8,IF(B1763=2010,7,6)),FALSE),"")</f>
        <v/>
      </c>
      <c r="K1763" s="6" t="str">
        <f>IF(J1763="","", VLOOKUP(A1763,tabWorldPop,12,FALSE))</f>
        <v/>
      </c>
      <c r="L1763" s="6" t="str">
        <f>IF(K1763="","",VLOOKUP(A1763,tabWorldPop,13,FALSE))</f>
        <v/>
      </c>
      <c r="M1763" s="6" t="str">
        <f>IF(K1763="","",VLOOKUP(A1763,tabWorldPop,14,FALSE))</f>
        <v/>
      </c>
      <c r="N1763" s="6" t="str">
        <f>IF(K1763="","",VLOOKUP(A1763,tabWorldPop,15,FALSE))</f>
        <v/>
      </c>
    </row>
    <row r="1764">
      <c r="A1764" s="3">
        <f>VLOOKUP(Life_expectancy.csv!A1780,Base!$A$2:$B$235,2,FALSE)</f>
        <v>48</v>
      </c>
      <c r="B1764" s="4">
        <v>2001.0</v>
      </c>
      <c r="C1764" s="4">
        <f>VLOOKUP(VLOOKUP(A1764,tabWorldPop,3,FALSE),Base!$D$2:$E$8,2,FALSE)</f>
        <v>3</v>
      </c>
      <c r="D1764" s="4" t="s">
        <v>13</v>
      </c>
      <c r="E1764" s="4" t="s">
        <v>3590</v>
      </c>
      <c r="F1764" s="4" t="s">
        <v>543</v>
      </c>
      <c r="G1764" s="4" t="s">
        <v>3591</v>
      </c>
      <c r="H1764" s="4">
        <v>1.8588758E7</v>
      </c>
      <c r="I1764" s="5">
        <v>45874.0</v>
      </c>
      <c r="J1764" s="6" t="str">
        <f>IF(OR(B1764=2000, B1764=2010, B1764=2015),VLOOKUP(A1764,tabWorldPop,IF(B1764=2000,8,IF(B1764=2010,7,6)),FALSE),"")</f>
        <v/>
      </c>
      <c r="K1764" s="6" t="str">
        <f>IF(J1764="","", VLOOKUP(A1764,tabWorldPop,12,FALSE))</f>
        <v/>
      </c>
      <c r="L1764" s="6" t="str">
        <f>IF(K1764="","",VLOOKUP(A1764,tabWorldPop,13,FALSE))</f>
        <v/>
      </c>
      <c r="M1764" s="6" t="str">
        <f>IF(K1764="","",VLOOKUP(A1764,tabWorldPop,14,FALSE))</f>
        <v/>
      </c>
      <c r="N1764" s="6" t="str">
        <f>IF(K1764="","",VLOOKUP(A1764,tabWorldPop,15,FALSE))</f>
        <v/>
      </c>
    </row>
    <row r="1765">
      <c r="A1765" s="3">
        <f>VLOOKUP(Life_expectancy.csv!A1781,Base!$A$2:$B$235,2,FALSE)</f>
        <v>48</v>
      </c>
      <c r="B1765" s="4">
        <v>2000.0</v>
      </c>
      <c r="C1765" s="4">
        <f>VLOOKUP(VLOOKUP(A1765,tabWorldPop,3,FALSE),Base!$D$2:$E$8,2,FALSE)</f>
        <v>3</v>
      </c>
      <c r="D1765" s="4" t="s">
        <v>13</v>
      </c>
      <c r="E1765" s="4" t="s">
        <v>3592</v>
      </c>
      <c r="F1765" s="4" t="s">
        <v>3593</v>
      </c>
      <c r="G1765" s="4" t="s">
        <v>3594</v>
      </c>
      <c r="H1765" s="4">
        <v>1867687.0</v>
      </c>
      <c r="I1765" s="5">
        <v>45752.0</v>
      </c>
      <c r="J1765" s="6">
        <f>IF(OR(B1765=2000, B1765=2010, B1765=2015),VLOOKUP(A1765,tabWorldPop,IF(B1765=2000,8,IF(B1765=2010,7,6)),FALSE),"")</f>
        <v>17768505</v>
      </c>
      <c r="K1765" s="6">
        <f>IF(J1765="","", VLOOKUP(A1765,tabWorldPop,12,FALSE))</f>
        <v>801590</v>
      </c>
      <c r="L1765" s="6" t="str">
        <f>IF(K1765="","",VLOOKUP(A1765,tabWorldPop,13,FALSE))</f>
        <v>41.1302</v>
      </c>
      <c r="M1765" s="7">
        <f>IF(K1765="","",VLOOKUP(A1765,tabWorldPop,14,FALSE))</f>
        <v>-592421</v>
      </c>
      <c r="N1765" s="6" t="str">
        <f>IF(K1765="","",VLOOKUP(A1765,tabWorldPop,15,FALSE))</f>
        <v>0.41</v>
      </c>
    </row>
    <row r="1766">
      <c r="A1766" s="3">
        <f>VLOOKUP(Life_expectancy.csv!A1782,Base!$A$2:$B$235,2,FALSE)</f>
        <v>26</v>
      </c>
      <c r="B1766" s="4">
        <v>2015.0</v>
      </c>
      <c r="C1766" s="4">
        <f>VLOOKUP(VLOOKUP(A1766,tabWorldPop,3,FALSE),Base!$D$2:$E$8,2,FALSE)</f>
        <v>1</v>
      </c>
      <c r="D1766" s="4" t="s">
        <v>13</v>
      </c>
      <c r="E1766" s="4">
        <v>0.0</v>
      </c>
      <c r="F1766" s="10"/>
      <c r="G1766" s="4" t="s">
        <v>3595</v>
      </c>
      <c r="H1766" s="4">
        <v>5243669.0</v>
      </c>
      <c r="I1766" s="5">
        <v>45666.0</v>
      </c>
      <c r="J1766" s="6">
        <f>IF(OR(B1766=2000, B1766=2010, B1766=2015),VLOOKUP(A1766,tabWorldPop,IF(B1766=2000,8,IF(B1766=2010,7,6)),FALSE),"")</f>
        <v>51483949</v>
      </c>
      <c r="K1766" s="6">
        <f>IF(J1766="","", VLOOKUP(A1766,tabWorldPop,12,FALSE))</f>
        <v>676578</v>
      </c>
      <c r="L1766" s="6" t="str">
        <f>IF(K1766="","",VLOOKUP(A1766,tabWorldPop,13,FALSE))</f>
        <v>80.0784</v>
      </c>
      <c r="M1766" s="7">
        <f>IF(K1766="","",VLOOKUP(A1766,tabWorldPop,14,FALSE))</f>
        <v>25934</v>
      </c>
      <c r="N1766" s="6" t="str">
        <f>IF(K1766="","",VLOOKUP(A1766,tabWorldPop,15,FALSE))</f>
        <v>0.68</v>
      </c>
    </row>
    <row r="1767">
      <c r="A1767" s="3">
        <f>VLOOKUP(Life_expectancy.csv!A1783,Base!$A$2:$B$235,2,FALSE)</f>
        <v>26</v>
      </c>
      <c r="B1767" s="4">
        <v>2014.0</v>
      </c>
      <c r="C1767" s="4">
        <f>VLOOKUP(VLOOKUP(A1767,tabWorldPop,3,FALSE),Base!$D$2:$E$8,2,FALSE)</f>
        <v>1</v>
      </c>
      <c r="D1767" s="4" t="s">
        <v>13</v>
      </c>
      <c r="E1767" s="4" t="s">
        <v>3596</v>
      </c>
      <c r="F1767" s="4" t="s">
        <v>3597</v>
      </c>
      <c r="G1767" s="4" t="s">
        <v>3598</v>
      </c>
      <c r="H1767" s="4">
        <v>5.1924182E7</v>
      </c>
      <c r="I1767" s="5">
        <v>45666.0</v>
      </c>
      <c r="J1767" s="6" t="str">
        <f>IF(OR(B1767=2000, B1767=2010, B1767=2015),VLOOKUP(A1767,tabWorldPop,IF(B1767=2000,8,IF(B1767=2010,7,6)),FALSE),"")</f>
        <v/>
      </c>
      <c r="K1767" s="6" t="str">
        <f>IF(J1767="","", VLOOKUP(A1767,tabWorldPop,12,FALSE))</f>
        <v/>
      </c>
      <c r="L1767" s="6" t="str">
        <f>IF(K1767="","",VLOOKUP(A1767,tabWorldPop,13,FALSE))</f>
        <v/>
      </c>
      <c r="M1767" s="6" t="str">
        <f>IF(K1767="","",VLOOKUP(A1767,tabWorldPop,14,FALSE))</f>
        <v/>
      </c>
      <c r="N1767" s="6" t="str">
        <f>IF(K1767="","",VLOOKUP(A1767,tabWorldPop,15,FALSE))</f>
        <v/>
      </c>
    </row>
    <row r="1768">
      <c r="A1768" s="3">
        <f>VLOOKUP(Life_expectancy.csv!A1784,Base!$A$2:$B$235,2,FALSE)</f>
        <v>26</v>
      </c>
      <c r="B1768" s="4">
        <v>2013.0</v>
      </c>
      <c r="C1768" s="4">
        <f>VLOOKUP(VLOOKUP(A1768,tabWorldPop,3,FALSE),Base!$D$2:$E$8,2,FALSE)</f>
        <v>1</v>
      </c>
      <c r="D1768" s="4" t="s">
        <v>13</v>
      </c>
      <c r="E1768" s="4" t="s">
        <v>3599</v>
      </c>
      <c r="F1768" s="4" t="s">
        <v>3600</v>
      </c>
      <c r="G1768" s="4" t="s">
        <v>3601</v>
      </c>
      <c r="H1768" s="4">
        <v>5.1448196E7</v>
      </c>
      <c r="I1768" s="5">
        <v>45666.0</v>
      </c>
      <c r="J1768" s="6" t="str">
        <f>IF(OR(B1768=2000, B1768=2010, B1768=2015),VLOOKUP(A1768,tabWorldPop,IF(B1768=2000,8,IF(B1768=2010,7,6)),FALSE),"")</f>
        <v/>
      </c>
      <c r="K1768" s="6" t="str">
        <f>IF(J1768="","", VLOOKUP(A1768,tabWorldPop,12,FALSE))</f>
        <v/>
      </c>
      <c r="L1768" s="6" t="str">
        <f>IF(K1768="","",VLOOKUP(A1768,tabWorldPop,13,FALSE))</f>
        <v/>
      </c>
      <c r="M1768" s="6" t="str">
        <f>IF(K1768="","",VLOOKUP(A1768,tabWorldPop,14,FALSE))</f>
        <v/>
      </c>
      <c r="N1768" s="6" t="str">
        <f>IF(K1768="","",VLOOKUP(A1768,tabWorldPop,15,FALSE))</f>
        <v/>
      </c>
    </row>
    <row r="1769">
      <c r="A1769" s="3">
        <f>VLOOKUP(Life_expectancy.csv!A1785,Base!$A$2:$B$235,2,FALSE)</f>
        <v>26</v>
      </c>
      <c r="B1769" s="4">
        <v>2012.0</v>
      </c>
      <c r="C1769" s="4">
        <f>VLOOKUP(VLOOKUP(A1769,tabWorldPop,3,FALSE),Base!$D$2:$E$8,2,FALSE)</f>
        <v>1</v>
      </c>
      <c r="D1769" s="4" t="s">
        <v>13</v>
      </c>
      <c r="E1769" s="4" t="s">
        <v>3602</v>
      </c>
      <c r="F1769" s="4" t="s">
        <v>3603</v>
      </c>
      <c r="G1769" s="4" t="s">
        <v>3604</v>
      </c>
      <c r="H1769" s="4">
        <v>5986514.0</v>
      </c>
      <c r="I1769" s="5">
        <v>45666.0</v>
      </c>
      <c r="J1769" s="6" t="str">
        <f>IF(OR(B1769=2000, B1769=2010, B1769=2015),VLOOKUP(A1769,tabWorldPop,IF(B1769=2000,8,IF(B1769=2010,7,6)),FALSE),"")</f>
        <v/>
      </c>
      <c r="K1769" s="6" t="str">
        <f>IF(J1769="","", VLOOKUP(A1769,tabWorldPop,12,FALSE))</f>
        <v/>
      </c>
      <c r="L1769" s="6" t="str">
        <f>IF(K1769="","",VLOOKUP(A1769,tabWorldPop,13,FALSE))</f>
        <v/>
      </c>
      <c r="M1769" s="6" t="str">
        <f>IF(K1769="","",VLOOKUP(A1769,tabWorldPop,14,FALSE))</f>
        <v/>
      </c>
      <c r="N1769" s="6" t="str">
        <f>IF(K1769="","",VLOOKUP(A1769,tabWorldPop,15,FALSE))</f>
        <v/>
      </c>
    </row>
    <row r="1770">
      <c r="A1770" s="3">
        <f>VLOOKUP(Life_expectancy.csv!A1786,Base!$A$2:$B$235,2,FALSE)</f>
        <v>26</v>
      </c>
      <c r="B1770" s="4">
        <v>2011.0</v>
      </c>
      <c r="C1770" s="4">
        <f>VLOOKUP(VLOOKUP(A1770,tabWorldPop,3,FALSE),Base!$D$2:$E$8,2,FALSE)</f>
        <v>1</v>
      </c>
      <c r="D1770" s="4" t="s">
        <v>13</v>
      </c>
      <c r="E1770" s="4" t="s">
        <v>3605</v>
      </c>
      <c r="F1770" s="4" t="s">
        <v>1564</v>
      </c>
      <c r="G1770" s="4" t="s">
        <v>3606</v>
      </c>
      <c r="H1770" s="4">
        <v>555331.0</v>
      </c>
      <c r="I1770" s="5">
        <v>45666.0</v>
      </c>
      <c r="J1770" s="6" t="str">
        <f>IF(OR(B1770=2000, B1770=2010, B1770=2015),VLOOKUP(A1770,tabWorldPop,IF(B1770=2000,8,IF(B1770=2010,7,6)),FALSE),"")</f>
        <v/>
      </c>
      <c r="K1770" s="6" t="str">
        <f>IF(J1770="","", VLOOKUP(A1770,tabWorldPop,12,FALSE))</f>
        <v/>
      </c>
      <c r="L1770" s="6" t="str">
        <f>IF(K1770="","",VLOOKUP(A1770,tabWorldPop,13,FALSE))</f>
        <v/>
      </c>
      <c r="M1770" s="6" t="str">
        <f>IF(K1770="","",VLOOKUP(A1770,tabWorldPop,14,FALSE))</f>
        <v/>
      </c>
      <c r="N1770" s="6" t="str">
        <f>IF(K1770="","",VLOOKUP(A1770,tabWorldPop,15,FALSE))</f>
        <v/>
      </c>
    </row>
    <row r="1771">
      <c r="A1771" s="3">
        <f>VLOOKUP(Life_expectancy.csv!A1787,Base!$A$2:$B$235,2,FALSE)</f>
        <v>26</v>
      </c>
      <c r="B1771" s="4">
        <v>2010.0</v>
      </c>
      <c r="C1771" s="4">
        <f>VLOOKUP(VLOOKUP(A1771,tabWorldPop,3,FALSE),Base!$D$2:$E$8,2,FALSE)</f>
        <v>1</v>
      </c>
      <c r="D1771" s="4" t="s">
        <v>13</v>
      </c>
      <c r="E1771" s="4" t="s">
        <v>3607</v>
      </c>
      <c r="F1771" s="4" t="s">
        <v>3608</v>
      </c>
      <c r="G1771" s="4" t="s">
        <v>3609</v>
      </c>
      <c r="H1771" s="4">
        <v>5155896.0</v>
      </c>
      <c r="I1771" s="5">
        <v>45877.0</v>
      </c>
      <c r="J1771" s="6">
        <f>IF(OR(B1771=2000, B1771=2010, B1771=2015),VLOOKUP(A1771,tabWorldPop,IF(B1771=2000,8,IF(B1771=2010,7,6)),FALSE),"")</f>
        <v>49390988</v>
      </c>
      <c r="K1771" s="6">
        <f>IF(J1771="","", VLOOKUP(A1771,tabWorldPop,12,FALSE))</f>
        <v>676578</v>
      </c>
      <c r="L1771" s="6" t="str">
        <f>IF(K1771="","",VLOOKUP(A1771,tabWorldPop,13,FALSE))</f>
        <v>80.0784</v>
      </c>
      <c r="M1771" s="7">
        <f>IF(K1771="","",VLOOKUP(A1771,tabWorldPop,14,FALSE))</f>
        <v>25934</v>
      </c>
      <c r="N1771" s="6" t="str">
        <f>IF(K1771="","",VLOOKUP(A1771,tabWorldPop,15,FALSE))</f>
        <v>0.68</v>
      </c>
    </row>
    <row r="1772">
      <c r="A1772" s="3">
        <f>VLOOKUP(Life_expectancy.csv!A1788,Base!$A$2:$B$235,2,FALSE)</f>
        <v>26</v>
      </c>
      <c r="B1772" s="4">
        <v>2009.0</v>
      </c>
      <c r="C1772" s="4">
        <f>VLOOKUP(VLOOKUP(A1772,tabWorldPop,3,FALSE),Base!$D$2:$E$8,2,FALSE)</f>
        <v>1</v>
      </c>
      <c r="D1772" s="4" t="s">
        <v>13</v>
      </c>
      <c r="E1772" s="4" t="s">
        <v>3610</v>
      </c>
      <c r="F1772" s="5">
        <v>45779.0</v>
      </c>
      <c r="G1772" s="4" t="s">
        <v>3611</v>
      </c>
      <c r="H1772" s="4">
        <v>49869.0</v>
      </c>
      <c r="I1772" s="5">
        <v>45785.0</v>
      </c>
      <c r="J1772" s="6" t="str">
        <f>IF(OR(B1772=2000, B1772=2010, B1772=2015),VLOOKUP(A1772,tabWorldPop,IF(B1772=2000,8,IF(B1772=2010,7,6)),FALSE),"")</f>
        <v/>
      </c>
      <c r="K1772" s="6" t="str">
        <f>IF(J1772="","", VLOOKUP(A1772,tabWorldPop,12,FALSE))</f>
        <v/>
      </c>
      <c r="L1772" s="6" t="str">
        <f>IF(K1772="","",VLOOKUP(A1772,tabWorldPop,13,FALSE))</f>
        <v/>
      </c>
      <c r="M1772" s="6" t="str">
        <f>IF(K1772="","",VLOOKUP(A1772,tabWorldPop,14,FALSE))</f>
        <v/>
      </c>
      <c r="N1772" s="6" t="str">
        <f>IF(K1772="","",VLOOKUP(A1772,tabWorldPop,15,FALSE))</f>
        <v/>
      </c>
    </row>
    <row r="1773">
      <c r="A1773" s="3">
        <f>VLOOKUP(Life_expectancy.csv!A1789,Base!$A$2:$B$235,2,FALSE)</f>
        <v>26</v>
      </c>
      <c r="B1773" s="4">
        <v>2008.0</v>
      </c>
      <c r="C1773" s="4">
        <f>VLOOKUP(VLOOKUP(A1773,tabWorldPop,3,FALSE),Base!$D$2:$E$8,2,FALSE)</f>
        <v>1</v>
      </c>
      <c r="D1773" s="4" t="s">
        <v>13</v>
      </c>
      <c r="E1773" s="4" t="s">
        <v>3612</v>
      </c>
      <c r="F1773" s="4" t="s">
        <v>1564</v>
      </c>
      <c r="G1773" s="4" t="s">
        <v>3613</v>
      </c>
      <c r="H1773" s="4">
        <v>4.9479752E7</v>
      </c>
      <c r="I1773" s="5">
        <v>45696.0</v>
      </c>
      <c r="J1773" s="6" t="str">
        <f>IF(OR(B1773=2000, B1773=2010, B1773=2015),VLOOKUP(A1773,tabWorldPop,IF(B1773=2000,8,IF(B1773=2010,7,6)),FALSE),"")</f>
        <v/>
      </c>
      <c r="K1773" s="6" t="str">
        <f>IF(J1773="","", VLOOKUP(A1773,tabWorldPop,12,FALSE))</f>
        <v/>
      </c>
      <c r="L1773" s="6" t="str">
        <f>IF(K1773="","",VLOOKUP(A1773,tabWorldPop,13,FALSE))</f>
        <v/>
      </c>
      <c r="M1773" s="6" t="str">
        <f>IF(K1773="","",VLOOKUP(A1773,tabWorldPop,14,FALSE))</f>
        <v/>
      </c>
      <c r="N1773" s="6" t="str">
        <f>IF(K1773="","",VLOOKUP(A1773,tabWorldPop,15,FALSE))</f>
        <v/>
      </c>
    </row>
    <row r="1774">
      <c r="A1774" s="3">
        <f>VLOOKUP(Life_expectancy.csv!A1790,Base!$A$2:$B$235,2,FALSE)</f>
        <v>26</v>
      </c>
      <c r="B1774" s="4">
        <v>2007.0</v>
      </c>
      <c r="C1774" s="4">
        <f>VLOOKUP(VLOOKUP(A1774,tabWorldPop,3,FALSE),Base!$D$2:$E$8,2,FALSE)</f>
        <v>1</v>
      </c>
      <c r="D1774" s="4" t="s">
        <v>13</v>
      </c>
      <c r="E1774" s="4" t="s">
        <v>3614</v>
      </c>
      <c r="F1774" s="4" t="s">
        <v>3615</v>
      </c>
      <c r="G1774" s="4" t="s">
        <v>3616</v>
      </c>
      <c r="H1774" s="4">
        <v>4.9171586E7</v>
      </c>
      <c r="I1774" s="5">
        <v>45665.0</v>
      </c>
      <c r="J1774" s="6" t="str">
        <f>IF(OR(B1774=2000, B1774=2010, B1774=2015),VLOOKUP(A1774,tabWorldPop,IF(B1774=2000,8,IF(B1774=2010,7,6)),FALSE),"")</f>
        <v/>
      </c>
      <c r="K1774" s="6" t="str">
        <f>IF(J1774="","", VLOOKUP(A1774,tabWorldPop,12,FALSE))</f>
        <v/>
      </c>
      <c r="L1774" s="6" t="str">
        <f>IF(K1774="","",VLOOKUP(A1774,tabWorldPop,13,FALSE))</f>
        <v/>
      </c>
      <c r="M1774" s="6" t="str">
        <f>IF(K1774="","",VLOOKUP(A1774,tabWorldPop,14,FALSE))</f>
        <v/>
      </c>
      <c r="N1774" s="6" t="str">
        <f>IF(K1774="","",VLOOKUP(A1774,tabWorldPop,15,FALSE))</f>
        <v/>
      </c>
    </row>
    <row r="1775">
      <c r="A1775" s="3">
        <f>VLOOKUP(Life_expectancy.csv!A1791,Base!$A$2:$B$235,2,FALSE)</f>
        <v>26</v>
      </c>
      <c r="B1775" s="4">
        <v>2006.0</v>
      </c>
      <c r="C1775" s="4">
        <f>VLOOKUP(VLOOKUP(A1775,tabWorldPop,3,FALSE),Base!$D$2:$E$8,2,FALSE)</f>
        <v>1</v>
      </c>
      <c r="D1775" s="4" t="s">
        <v>13</v>
      </c>
      <c r="E1775" s="4" t="s">
        <v>3617</v>
      </c>
      <c r="F1775" s="4" t="s">
        <v>1127</v>
      </c>
      <c r="G1775" s="4" t="s">
        <v>3618</v>
      </c>
      <c r="H1775" s="4">
        <v>4.8846474E7</v>
      </c>
      <c r="I1775" s="4">
        <v>8.0</v>
      </c>
      <c r="J1775" s="6" t="str">
        <f>IF(OR(B1775=2000, B1775=2010, B1775=2015),VLOOKUP(A1775,tabWorldPop,IF(B1775=2000,8,IF(B1775=2010,7,6)),FALSE),"")</f>
        <v/>
      </c>
      <c r="K1775" s="6" t="str">
        <f>IF(J1775="","", VLOOKUP(A1775,tabWorldPop,12,FALSE))</f>
        <v/>
      </c>
      <c r="L1775" s="6" t="str">
        <f>IF(K1775="","",VLOOKUP(A1775,tabWorldPop,13,FALSE))</f>
        <v/>
      </c>
      <c r="M1775" s="6" t="str">
        <f>IF(K1775="","",VLOOKUP(A1775,tabWorldPop,14,FALSE))</f>
        <v/>
      </c>
      <c r="N1775" s="6" t="str">
        <f>IF(K1775="","",VLOOKUP(A1775,tabWorldPop,15,FALSE))</f>
        <v/>
      </c>
    </row>
    <row r="1776">
      <c r="A1776" s="3">
        <f>VLOOKUP(Life_expectancy.csv!A1792,Base!$A$2:$B$235,2,FALSE)</f>
        <v>26</v>
      </c>
      <c r="B1776" s="4">
        <v>2005.0</v>
      </c>
      <c r="C1776" s="4">
        <f>VLOOKUP(VLOOKUP(A1776,tabWorldPop,3,FALSE),Base!$D$2:$E$8,2,FALSE)</f>
        <v>1</v>
      </c>
      <c r="D1776" s="4" t="s">
        <v>13</v>
      </c>
      <c r="E1776" s="4" t="s">
        <v>3619</v>
      </c>
      <c r="F1776" s="4" t="s">
        <v>3620</v>
      </c>
      <c r="G1776" s="4" t="s">
        <v>3621</v>
      </c>
      <c r="H1776" s="4">
        <v>4.8482614E7</v>
      </c>
      <c r="I1776" s="5">
        <v>45907.0</v>
      </c>
      <c r="J1776" s="6" t="str">
        <f>IF(OR(B1776=2000, B1776=2010, B1776=2015),VLOOKUP(A1776,tabWorldPop,IF(B1776=2000,8,IF(B1776=2010,7,6)),FALSE),"")</f>
        <v/>
      </c>
      <c r="K1776" s="6" t="str">
        <f>IF(J1776="","", VLOOKUP(A1776,tabWorldPop,12,FALSE))</f>
        <v/>
      </c>
      <c r="L1776" s="6" t="str">
        <f>IF(K1776="","",VLOOKUP(A1776,tabWorldPop,13,FALSE))</f>
        <v/>
      </c>
      <c r="M1776" s="6" t="str">
        <f>IF(K1776="","",VLOOKUP(A1776,tabWorldPop,14,FALSE))</f>
        <v/>
      </c>
      <c r="N1776" s="6" t="str">
        <f>IF(K1776="","",VLOOKUP(A1776,tabWorldPop,15,FALSE))</f>
        <v/>
      </c>
    </row>
    <row r="1777">
      <c r="A1777" s="3">
        <f>VLOOKUP(Life_expectancy.csv!A1793,Base!$A$2:$B$235,2,FALSE)</f>
        <v>26</v>
      </c>
      <c r="B1777" s="4">
        <v>2004.0</v>
      </c>
      <c r="C1777" s="4">
        <f>VLOOKUP(VLOOKUP(A1777,tabWorldPop,3,FALSE),Base!$D$2:$E$8,2,FALSE)</f>
        <v>1</v>
      </c>
      <c r="D1777" s="4" t="s">
        <v>13</v>
      </c>
      <c r="E1777" s="4" t="s">
        <v>3622</v>
      </c>
      <c r="F1777" s="4" t="s">
        <v>3623</v>
      </c>
      <c r="G1777" s="4" t="s">
        <v>3624</v>
      </c>
      <c r="H1777" s="4">
        <v>487377.0</v>
      </c>
      <c r="I1777" s="5">
        <v>45876.0</v>
      </c>
      <c r="J1777" s="6" t="str">
        <f>IF(OR(B1777=2000, B1777=2010, B1777=2015),VLOOKUP(A1777,tabWorldPop,IF(B1777=2000,8,IF(B1777=2010,7,6)),FALSE),"")</f>
        <v/>
      </c>
      <c r="K1777" s="6" t="str">
        <f>IF(J1777="","", VLOOKUP(A1777,tabWorldPop,12,FALSE))</f>
        <v/>
      </c>
      <c r="L1777" s="6" t="str">
        <f>IF(K1777="","",VLOOKUP(A1777,tabWorldPop,13,FALSE))</f>
        <v/>
      </c>
      <c r="M1777" s="6" t="str">
        <f>IF(K1777="","",VLOOKUP(A1777,tabWorldPop,14,FALSE))</f>
        <v/>
      </c>
      <c r="N1777" s="6" t="str">
        <f>IF(K1777="","",VLOOKUP(A1777,tabWorldPop,15,FALSE))</f>
        <v/>
      </c>
    </row>
    <row r="1778">
      <c r="A1778" s="3">
        <f>VLOOKUP(Life_expectancy.csv!A1794,Base!$A$2:$B$235,2,FALSE)</f>
        <v>26</v>
      </c>
      <c r="B1778" s="4">
        <v>2003.0</v>
      </c>
      <c r="C1778" s="4">
        <f>VLOOKUP(VLOOKUP(A1778,tabWorldPop,3,FALSE),Base!$D$2:$E$8,2,FALSE)</f>
        <v>1</v>
      </c>
      <c r="D1778" s="4" t="s">
        <v>13</v>
      </c>
      <c r="E1778" s="4" t="s">
        <v>3625</v>
      </c>
      <c r="F1778" s="4" t="s">
        <v>3623</v>
      </c>
      <c r="G1778" s="4" t="s">
        <v>3626</v>
      </c>
      <c r="H1778" s="4">
        <v>4.7624894E7</v>
      </c>
      <c r="I1778" s="5">
        <v>45845.0</v>
      </c>
      <c r="J1778" s="6" t="str">
        <f>IF(OR(B1778=2000, B1778=2010, B1778=2015),VLOOKUP(A1778,tabWorldPop,IF(B1778=2000,8,IF(B1778=2010,7,6)),FALSE),"")</f>
        <v/>
      </c>
      <c r="K1778" s="6" t="str">
        <f>IF(J1778="","", VLOOKUP(A1778,tabWorldPop,12,FALSE))</f>
        <v/>
      </c>
      <c r="L1778" s="6" t="str">
        <f>IF(K1778="","",VLOOKUP(A1778,tabWorldPop,13,FALSE))</f>
        <v/>
      </c>
      <c r="M1778" s="6" t="str">
        <f>IF(K1778="","",VLOOKUP(A1778,tabWorldPop,14,FALSE))</f>
        <v/>
      </c>
      <c r="N1778" s="6" t="str">
        <f>IF(K1778="","",VLOOKUP(A1778,tabWorldPop,15,FALSE))</f>
        <v/>
      </c>
    </row>
    <row r="1779">
      <c r="A1779" s="3">
        <f>VLOOKUP(Life_expectancy.csv!A1795,Base!$A$2:$B$235,2,FALSE)</f>
        <v>26</v>
      </c>
      <c r="B1779" s="4">
        <v>2002.0</v>
      </c>
      <c r="C1779" s="4">
        <f>VLOOKUP(VLOOKUP(A1779,tabWorldPop,3,FALSE),Base!$D$2:$E$8,2,FALSE)</f>
        <v>1</v>
      </c>
      <c r="D1779" s="4" t="s">
        <v>13</v>
      </c>
      <c r="E1779" s="4" t="s">
        <v>3627</v>
      </c>
      <c r="F1779" s="5">
        <v>45779.0</v>
      </c>
      <c r="G1779" s="4" t="s">
        <v>3628</v>
      </c>
      <c r="H1779" s="4">
        <v>471422.0</v>
      </c>
      <c r="I1779" s="5">
        <v>45815.0</v>
      </c>
      <c r="J1779" s="6" t="str">
        <f>IF(OR(B1779=2000, B1779=2010, B1779=2015),VLOOKUP(A1779,tabWorldPop,IF(B1779=2000,8,IF(B1779=2010,7,6)),FALSE),"")</f>
        <v/>
      </c>
      <c r="K1779" s="6" t="str">
        <f>IF(J1779="","", VLOOKUP(A1779,tabWorldPop,12,FALSE))</f>
        <v/>
      </c>
      <c r="L1779" s="6" t="str">
        <f>IF(K1779="","",VLOOKUP(A1779,tabWorldPop,13,FALSE))</f>
        <v/>
      </c>
      <c r="M1779" s="6" t="str">
        <f>IF(K1779="","",VLOOKUP(A1779,tabWorldPop,14,FALSE))</f>
        <v/>
      </c>
      <c r="N1779" s="6" t="str">
        <f>IF(K1779="","",VLOOKUP(A1779,tabWorldPop,15,FALSE))</f>
        <v/>
      </c>
    </row>
    <row r="1780">
      <c r="A1780" s="3">
        <f>VLOOKUP(Life_expectancy.csv!A1796,Base!$A$2:$B$235,2,FALSE)</f>
        <v>26</v>
      </c>
      <c r="B1780" s="4">
        <v>2001.0</v>
      </c>
      <c r="C1780" s="4">
        <f>VLOOKUP(VLOOKUP(A1780,tabWorldPop,3,FALSE),Base!$D$2:$E$8,2,FALSE)</f>
        <v>1</v>
      </c>
      <c r="D1780" s="4" t="s">
        <v>13</v>
      </c>
      <c r="E1780" s="4" t="s">
        <v>3629</v>
      </c>
      <c r="F1780" s="5">
        <v>45870.0</v>
      </c>
      <c r="G1780" s="4" t="s">
        <v>3630</v>
      </c>
      <c r="H1780" s="4">
        <v>4.6627994E7</v>
      </c>
      <c r="I1780" s="5">
        <v>45815.0</v>
      </c>
      <c r="J1780" s="6" t="str">
        <f>IF(OR(B1780=2000, B1780=2010, B1780=2015),VLOOKUP(A1780,tabWorldPop,IF(B1780=2000,8,IF(B1780=2010,7,6)),FALSE),"")</f>
        <v/>
      </c>
      <c r="K1780" s="6" t="str">
        <f>IF(J1780="","", VLOOKUP(A1780,tabWorldPop,12,FALSE))</f>
        <v/>
      </c>
      <c r="L1780" s="6" t="str">
        <f>IF(K1780="","",VLOOKUP(A1780,tabWorldPop,13,FALSE))</f>
        <v/>
      </c>
      <c r="M1780" s="6" t="str">
        <f>IF(K1780="","",VLOOKUP(A1780,tabWorldPop,14,FALSE))</f>
        <v/>
      </c>
      <c r="N1780" s="6" t="str">
        <f>IF(K1780="","",VLOOKUP(A1780,tabWorldPop,15,FALSE))</f>
        <v/>
      </c>
    </row>
    <row r="1781">
      <c r="A1781" s="3">
        <f>VLOOKUP(Life_expectancy.csv!A1797,Base!$A$2:$B$235,2,FALSE)</f>
        <v>26</v>
      </c>
      <c r="B1781" s="4">
        <v>2000.0</v>
      </c>
      <c r="C1781" s="4">
        <f>VLOOKUP(VLOOKUP(A1781,tabWorldPop,3,FALSE),Base!$D$2:$E$8,2,FALSE)</f>
        <v>1</v>
      </c>
      <c r="D1781" s="4" t="s">
        <v>13</v>
      </c>
      <c r="E1781" s="4" t="s">
        <v>3631</v>
      </c>
      <c r="F1781" s="4" t="s">
        <v>3632</v>
      </c>
      <c r="G1781" s="4" t="s">
        <v>3633</v>
      </c>
      <c r="H1781" s="4">
        <v>4695462.0</v>
      </c>
      <c r="I1781" s="5">
        <v>45784.0</v>
      </c>
      <c r="J1781" s="6">
        <f>IF(OR(B1781=2000, B1781=2010, B1781=2015),VLOOKUP(A1781,tabWorldPop,IF(B1781=2000,8,IF(B1781=2010,7,6)),FALSE),"")</f>
        <v>45538332</v>
      </c>
      <c r="K1781" s="6">
        <f>IF(J1781="","", VLOOKUP(A1781,tabWorldPop,12,FALSE))</f>
        <v>676578</v>
      </c>
      <c r="L1781" s="6" t="str">
        <f>IF(K1781="","",VLOOKUP(A1781,tabWorldPop,13,FALSE))</f>
        <v>80.0784</v>
      </c>
      <c r="M1781" s="7">
        <f>IF(K1781="","",VLOOKUP(A1781,tabWorldPop,14,FALSE))</f>
        <v>25934</v>
      </c>
      <c r="N1781" s="6" t="str">
        <f>IF(K1781="","",VLOOKUP(A1781,tabWorldPop,15,FALSE))</f>
        <v>0.68</v>
      </c>
    </row>
    <row r="1782">
      <c r="A1782" s="3">
        <f>VLOOKUP(Life_expectancy.csv!A1798,Base!$A$2:$B$235,2,FALSE)</f>
        <v>145</v>
      </c>
      <c r="B1782" s="4">
        <v>2015.0</v>
      </c>
      <c r="C1782" s="4">
        <f>VLOOKUP(VLOOKUP(A1782,tabWorldPop,3,FALSE),Base!$D$2:$E$8,2,FALSE)</f>
        <v>3</v>
      </c>
      <c r="D1782" s="4" t="s">
        <v>13</v>
      </c>
      <c r="E1782" s="4">
        <v>0.0</v>
      </c>
      <c r="F1782" s="10"/>
      <c r="G1782" s="4" t="s">
        <v>3634</v>
      </c>
      <c r="H1782" s="4">
        <v>2425561.0</v>
      </c>
      <c r="I1782" s="5">
        <v>45849.0</v>
      </c>
      <c r="J1782" s="6">
        <f>IF(OR(B1782=2000, B1782=2010, B1782=2015),VLOOKUP(A1782,tabWorldPop,IF(B1782=2000,8,IF(B1782=2010,7,6)),FALSE),"")</f>
        <v>2282704</v>
      </c>
      <c r="K1782" s="6">
        <f>IF(J1782="","", VLOOKUP(A1782,tabWorldPop,12,FALSE))</f>
        <v>825615</v>
      </c>
      <c r="L1782" s="7">
        <f>IF(K1782="","",VLOOKUP(A1782,tabWorldPop,13,FALSE))</f>
        <v>-295054</v>
      </c>
      <c r="M1782" s="7">
        <f>IF(K1782="","",VLOOKUP(A1782,tabWorldPop,14,FALSE))</f>
        <v>-640633</v>
      </c>
      <c r="N1782" s="6" t="str">
        <f>IF(K1782="","",VLOOKUP(A1782,tabWorldPop,15,FALSE))</f>
        <v>0.03</v>
      </c>
    </row>
    <row r="1783">
      <c r="A1783" s="3">
        <f>VLOOKUP(Life_expectancy.csv!A1799,Base!$A$2:$B$235,2,FALSE)</f>
        <v>145</v>
      </c>
      <c r="B1783" s="4">
        <v>2014.0</v>
      </c>
      <c r="C1783" s="4">
        <f>VLOOKUP(VLOOKUP(A1783,tabWorldPop,3,FALSE),Base!$D$2:$E$8,2,FALSE)</f>
        <v>3</v>
      </c>
      <c r="D1783" s="4" t="s">
        <v>13</v>
      </c>
      <c r="E1783" s="4" t="s">
        <v>3635</v>
      </c>
      <c r="F1783" s="4" t="s">
        <v>3341</v>
      </c>
      <c r="G1783" s="4" t="s">
        <v>3636</v>
      </c>
      <c r="H1783" s="4">
        <v>237992.0</v>
      </c>
      <c r="I1783" s="5">
        <v>45849.0</v>
      </c>
      <c r="J1783" s="6" t="str">
        <f>IF(OR(B1783=2000, B1783=2010, B1783=2015),VLOOKUP(A1783,tabWorldPop,IF(B1783=2000,8,IF(B1783=2010,7,6)),FALSE),"")</f>
        <v/>
      </c>
      <c r="K1783" s="6" t="str">
        <f>IF(J1783="","", VLOOKUP(A1783,tabWorldPop,12,FALSE))</f>
        <v/>
      </c>
      <c r="L1783" s="6" t="str">
        <f>IF(K1783="","",VLOOKUP(A1783,tabWorldPop,13,FALSE))</f>
        <v/>
      </c>
      <c r="M1783" s="6" t="str">
        <f>IF(K1783="","",VLOOKUP(A1783,tabWorldPop,14,FALSE))</f>
        <v/>
      </c>
      <c r="N1783" s="6" t="str">
        <f>IF(K1783="","",VLOOKUP(A1783,tabWorldPop,15,FALSE))</f>
        <v/>
      </c>
    </row>
    <row r="1784">
      <c r="A1784" s="3">
        <f>VLOOKUP(Life_expectancy.csv!A1800,Base!$A$2:$B$235,2,FALSE)</f>
        <v>145</v>
      </c>
      <c r="B1784" s="4">
        <v>2013.0</v>
      </c>
      <c r="C1784" s="4">
        <f>VLOOKUP(VLOOKUP(A1784,tabWorldPop,3,FALSE),Base!$D$2:$E$8,2,FALSE)</f>
        <v>3</v>
      </c>
      <c r="D1784" s="4" t="s">
        <v>13</v>
      </c>
      <c r="E1784" s="4" t="s">
        <v>3637</v>
      </c>
      <c r="F1784" s="4" t="s">
        <v>333</v>
      </c>
      <c r="G1784" s="4" t="s">
        <v>3638</v>
      </c>
      <c r="H1784" s="4">
        <v>231652.0</v>
      </c>
      <c r="I1784" s="5">
        <v>45819.0</v>
      </c>
      <c r="J1784" s="6" t="str">
        <f>IF(OR(B1784=2000, B1784=2010, B1784=2015),VLOOKUP(A1784,tabWorldPop,IF(B1784=2000,8,IF(B1784=2010,7,6)),FALSE),"")</f>
        <v/>
      </c>
      <c r="K1784" s="6" t="str">
        <f>IF(J1784="","", VLOOKUP(A1784,tabWorldPop,12,FALSE))</f>
        <v/>
      </c>
      <c r="L1784" s="6" t="str">
        <f>IF(K1784="","",VLOOKUP(A1784,tabWorldPop,13,FALSE))</f>
        <v/>
      </c>
      <c r="M1784" s="6" t="str">
        <f>IF(K1784="","",VLOOKUP(A1784,tabWorldPop,14,FALSE))</f>
        <v/>
      </c>
      <c r="N1784" s="6" t="str">
        <f>IF(K1784="","",VLOOKUP(A1784,tabWorldPop,15,FALSE))</f>
        <v/>
      </c>
    </row>
    <row r="1785">
      <c r="A1785" s="3">
        <f>VLOOKUP(Life_expectancy.csv!A1801,Base!$A$2:$B$235,2,FALSE)</f>
        <v>145</v>
      </c>
      <c r="B1785" s="4">
        <v>2012.0</v>
      </c>
      <c r="C1785" s="4">
        <f>VLOOKUP(VLOOKUP(A1785,tabWorldPop,3,FALSE),Base!$D$2:$E$8,2,FALSE)</f>
        <v>3</v>
      </c>
      <c r="D1785" s="4" t="s">
        <v>13</v>
      </c>
      <c r="E1785" s="4" t="s">
        <v>3639</v>
      </c>
      <c r="F1785" s="4" t="s">
        <v>871</v>
      </c>
      <c r="G1785" s="4" t="s">
        <v>3640</v>
      </c>
      <c r="H1785" s="4">
        <v>2263934.0</v>
      </c>
      <c r="I1785" s="5">
        <v>45788.0</v>
      </c>
      <c r="J1785" s="6" t="str">
        <f>IF(OR(B1785=2000, B1785=2010, B1785=2015),VLOOKUP(A1785,tabWorldPop,IF(B1785=2000,8,IF(B1785=2010,7,6)),FALSE),"")</f>
        <v/>
      </c>
      <c r="K1785" s="6" t="str">
        <f>IF(J1785="","", VLOOKUP(A1785,tabWorldPop,12,FALSE))</f>
        <v/>
      </c>
      <c r="L1785" s="6" t="str">
        <f>IF(K1785="","",VLOOKUP(A1785,tabWorldPop,13,FALSE))</f>
        <v/>
      </c>
      <c r="M1785" s="6" t="str">
        <f>IF(K1785="","",VLOOKUP(A1785,tabWorldPop,14,FALSE))</f>
        <v/>
      </c>
      <c r="N1785" s="6" t="str">
        <f>IF(K1785="","",VLOOKUP(A1785,tabWorldPop,15,FALSE))</f>
        <v/>
      </c>
    </row>
    <row r="1786">
      <c r="A1786" s="3">
        <f>VLOOKUP(Life_expectancy.csv!A1802,Base!$A$2:$B$235,2,FALSE)</f>
        <v>145</v>
      </c>
      <c r="B1786" s="4">
        <v>2011.0</v>
      </c>
      <c r="C1786" s="4">
        <f>VLOOKUP(VLOOKUP(A1786,tabWorldPop,3,FALSE),Base!$D$2:$E$8,2,FALSE)</f>
        <v>3</v>
      </c>
      <c r="D1786" s="4" t="s">
        <v>13</v>
      </c>
      <c r="E1786" s="4" t="s">
        <v>3641</v>
      </c>
      <c r="F1786" s="4" t="s">
        <v>330</v>
      </c>
      <c r="G1786" s="4" t="s">
        <v>3642</v>
      </c>
      <c r="H1786" s="4">
        <v>2215621.0</v>
      </c>
      <c r="I1786" s="5">
        <v>45788.0</v>
      </c>
      <c r="J1786" s="6" t="str">
        <f>IF(OR(B1786=2000, B1786=2010, B1786=2015),VLOOKUP(A1786,tabWorldPop,IF(B1786=2000,8,IF(B1786=2010,7,6)),FALSE),"")</f>
        <v/>
      </c>
      <c r="K1786" s="6" t="str">
        <f>IF(J1786="","", VLOOKUP(A1786,tabWorldPop,12,FALSE))</f>
        <v/>
      </c>
      <c r="L1786" s="6" t="str">
        <f>IF(K1786="","",VLOOKUP(A1786,tabWorldPop,13,FALSE))</f>
        <v/>
      </c>
      <c r="M1786" s="6" t="str">
        <f>IF(K1786="","",VLOOKUP(A1786,tabWorldPop,14,FALSE))</f>
        <v/>
      </c>
      <c r="N1786" s="6" t="str">
        <f>IF(K1786="","",VLOOKUP(A1786,tabWorldPop,15,FALSE))</f>
        <v/>
      </c>
    </row>
    <row r="1787">
      <c r="A1787" s="3">
        <f>VLOOKUP(Life_expectancy.csv!A1803,Base!$A$2:$B$235,2,FALSE)</f>
        <v>145</v>
      </c>
      <c r="B1787" s="4">
        <v>2010.0</v>
      </c>
      <c r="C1787" s="4">
        <f>VLOOKUP(VLOOKUP(A1787,tabWorldPop,3,FALSE),Base!$D$2:$E$8,2,FALSE)</f>
        <v>3</v>
      </c>
      <c r="D1787" s="4" t="s">
        <v>13</v>
      </c>
      <c r="E1787" s="4" t="s">
        <v>3643</v>
      </c>
      <c r="F1787" s="4" t="s">
        <v>2396</v>
      </c>
      <c r="G1787" s="4" t="s">
        <v>3644</v>
      </c>
      <c r="H1787" s="4">
        <v>217317.0</v>
      </c>
      <c r="I1787" s="5">
        <v>45758.0</v>
      </c>
      <c r="J1787" s="6">
        <f>IF(OR(B1787=2000, B1787=2010, B1787=2015),VLOOKUP(A1787,tabWorldPop,IF(B1787=2000,8,IF(B1787=2010,7,6)),FALSE),"")</f>
        <v>2099271</v>
      </c>
      <c r="K1787" s="6">
        <f>IF(J1787="","", VLOOKUP(A1787,tabWorldPop,12,FALSE))</f>
        <v>825615</v>
      </c>
      <c r="L1787" s="7">
        <f>IF(K1787="","",VLOOKUP(A1787,tabWorldPop,13,FALSE))</f>
        <v>-295054</v>
      </c>
      <c r="M1787" s="7">
        <f>IF(K1787="","",VLOOKUP(A1787,tabWorldPop,14,FALSE))</f>
        <v>-640633</v>
      </c>
      <c r="N1787" s="6" t="str">
        <f>IF(K1787="","",VLOOKUP(A1787,tabWorldPop,15,FALSE))</f>
        <v>0.03</v>
      </c>
    </row>
    <row r="1788">
      <c r="A1788" s="3">
        <f>VLOOKUP(Life_expectancy.csv!A1804,Base!$A$2:$B$235,2,FALSE)</f>
        <v>145</v>
      </c>
      <c r="B1788" s="4">
        <v>2009.0</v>
      </c>
      <c r="C1788" s="4">
        <f>VLOOKUP(VLOOKUP(A1788,tabWorldPop,3,FALSE),Base!$D$2:$E$8,2,FALSE)</f>
        <v>3</v>
      </c>
      <c r="D1788" s="4" t="s">
        <v>13</v>
      </c>
      <c r="E1788" s="4" t="s">
        <v>3645</v>
      </c>
      <c r="F1788" s="5">
        <v>45785.0</v>
      </c>
      <c r="G1788" s="4" t="s">
        <v>3646</v>
      </c>
      <c r="H1788" s="4">
        <v>21374.0</v>
      </c>
      <c r="I1788" s="5">
        <v>45758.0</v>
      </c>
      <c r="J1788" s="6" t="str">
        <f>IF(OR(B1788=2000, B1788=2010, B1788=2015),VLOOKUP(A1788,tabWorldPop,IF(B1788=2000,8,IF(B1788=2010,7,6)),FALSE),"")</f>
        <v/>
      </c>
      <c r="K1788" s="6" t="str">
        <f>IF(J1788="","", VLOOKUP(A1788,tabWorldPop,12,FALSE))</f>
        <v/>
      </c>
      <c r="L1788" s="6" t="str">
        <f>IF(K1788="","",VLOOKUP(A1788,tabWorldPop,13,FALSE))</f>
        <v/>
      </c>
      <c r="M1788" s="6" t="str">
        <f>IF(K1788="","",VLOOKUP(A1788,tabWorldPop,14,FALSE))</f>
        <v/>
      </c>
      <c r="N1788" s="6" t="str">
        <f>IF(K1788="","",VLOOKUP(A1788,tabWorldPop,15,FALSE))</f>
        <v/>
      </c>
    </row>
    <row r="1789">
      <c r="A1789" s="3">
        <f>VLOOKUP(Life_expectancy.csv!A1805,Base!$A$2:$B$235,2,FALSE)</f>
        <v>145</v>
      </c>
      <c r="B1789" s="4">
        <v>2008.0</v>
      </c>
      <c r="C1789" s="4">
        <f>VLOOKUP(VLOOKUP(A1789,tabWorldPop,3,FALSE),Base!$D$2:$E$8,2,FALSE)</f>
        <v>3</v>
      </c>
      <c r="D1789" s="4" t="s">
        <v>13</v>
      </c>
      <c r="E1789" s="4" t="s">
        <v>3647</v>
      </c>
      <c r="F1789" s="4" t="s">
        <v>3648</v>
      </c>
      <c r="G1789" s="4" t="s">
        <v>3649</v>
      </c>
      <c r="H1789" s="4">
        <v>216375.0</v>
      </c>
      <c r="I1789" s="5">
        <v>45727.0</v>
      </c>
      <c r="J1789" s="6" t="str">
        <f>IF(OR(B1789=2000, B1789=2010, B1789=2015),VLOOKUP(A1789,tabWorldPop,IF(B1789=2000,8,IF(B1789=2010,7,6)),FALSE),"")</f>
        <v/>
      </c>
      <c r="K1789" s="6" t="str">
        <f>IF(J1789="","", VLOOKUP(A1789,tabWorldPop,12,FALSE))</f>
        <v/>
      </c>
      <c r="L1789" s="6" t="str">
        <f>IF(K1789="","",VLOOKUP(A1789,tabWorldPop,13,FALSE))</f>
        <v/>
      </c>
      <c r="M1789" s="6" t="str">
        <f>IF(K1789="","",VLOOKUP(A1789,tabWorldPop,14,FALSE))</f>
        <v/>
      </c>
      <c r="N1789" s="6" t="str">
        <f>IF(K1789="","",VLOOKUP(A1789,tabWorldPop,15,FALSE))</f>
        <v/>
      </c>
    </row>
    <row r="1790">
      <c r="A1790" s="3">
        <f>VLOOKUP(Life_expectancy.csv!A1806,Base!$A$2:$B$235,2,FALSE)</f>
        <v>145</v>
      </c>
      <c r="B1790" s="4">
        <v>2007.0</v>
      </c>
      <c r="C1790" s="4">
        <f>VLOOKUP(VLOOKUP(A1790,tabWorldPop,3,FALSE),Base!$D$2:$E$8,2,FALSE)</f>
        <v>3</v>
      </c>
      <c r="D1790" s="4" t="s">
        <v>13</v>
      </c>
      <c r="E1790" s="4" t="s">
        <v>3650</v>
      </c>
      <c r="F1790" s="4" t="s">
        <v>2969</v>
      </c>
      <c r="G1790" s="4" t="s">
        <v>3651</v>
      </c>
      <c r="H1790" s="4">
        <v>279915.0</v>
      </c>
      <c r="I1790" s="5">
        <v>45727.0</v>
      </c>
      <c r="J1790" s="6" t="str">
        <f>IF(OR(B1790=2000, B1790=2010, B1790=2015),VLOOKUP(A1790,tabWorldPop,IF(B1790=2000,8,IF(B1790=2010,7,6)),FALSE),"")</f>
        <v/>
      </c>
      <c r="K1790" s="6" t="str">
        <f>IF(J1790="","", VLOOKUP(A1790,tabWorldPop,12,FALSE))</f>
        <v/>
      </c>
      <c r="L1790" s="6" t="str">
        <f>IF(K1790="","",VLOOKUP(A1790,tabWorldPop,13,FALSE))</f>
        <v/>
      </c>
      <c r="M1790" s="6" t="str">
        <f>IF(K1790="","",VLOOKUP(A1790,tabWorldPop,14,FALSE))</f>
        <v/>
      </c>
      <c r="N1790" s="6" t="str">
        <f>IF(K1790="","",VLOOKUP(A1790,tabWorldPop,15,FALSE))</f>
        <v/>
      </c>
    </row>
    <row r="1791">
      <c r="A1791" s="3">
        <f>VLOOKUP(Life_expectancy.csv!A1807,Base!$A$2:$B$235,2,FALSE)</f>
        <v>145</v>
      </c>
      <c r="B1791" s="4">
        <v>2006.0</v>
      </c>
      <c r="C1791" s="4">
        <f>VLOOKUP(VLOOKUP(A1791,tabWorldPop,3,FALSE),Base!$D$2:$E$8,2,FALSE)</f>
        <v>3</v>
      </c>
      <c r="D1791" s="4" t="s">
        <v>13</v>
      </c>
      <c r="E1791" s="4" t="s">
        <v>3652</v>
      </c>
      <c r="F1791" s="5">
        <v>45695.0</v>
      </c>
      <c r="G1791" s="4" t="s">
        <v>3653</v>
      </c>
      <c r="H1791" s="4">
        <v>255734.0</v>
      </c>
      <c r="I1791" s="5">
        <v>45758.0</v>
      </c>
      <c r="J1791" s="6" t="str">
        <f>IF(OR(B1791=2000, B1791=2010, B1791=2015),VLOOKUP(A1791,tabWorldPop,IF(B1791=2000,8,IF(B1791=2010,7,6)),FALSE),"")</f>
        <v/>
      </c>
      <c r="K1791" s="6" t="str">
        <f>IF(J1791="","", VLOOKUP(A1791,tabWorldPop,12,FALSE))</f>
        <v/>
      </c>
      <c r="L1791" s="6" t="str">
        <f>IF(K1791="","",VLOOKUP(A1791,tabWorldPop,13,FALSE))</f>
        <v/>
      </c>
      <c r="M1791" s="6" t="str">
        <f>IF(K1791="","",VLOOKUP(A1791,tabWorldPop,14,FALSE))</f>
        <v/>
      </c>
      <c r="N1791" s="6" t="str">
        <f>IF(K1791="","",VLOOKUP(A1791,tabWorldPop,15,FALSE))</f>
        <v/>
      </c>
    </row>
    <row r="1792">
      <c r="A1792" s="3">
        <f>VLOOKUP(Life_expectancy.csv!A1808,Base!$A$2:$B$235,2,FALSE)</f>
        <v>145</v>
      </c>
      <c r="B1792" s="4">
        <v>2005.0</v>
      </c>
      <c r="C1792" s="4">
        <f>VLOOKUP(VLOOKUP(A1792,tabWorldPop,3,FALSE),Base!$D$2:$E$8,2,FALSE)</f>
        <v>3</v>
      </c>
      <c r="D1792" s="4" t="s">
        <v>13</v>
      </c>
      <c r="E1792" s="4" t="s">
        <v>3654</v>
      </c>
      <c r="F1792" s="4" t="s">
        <v>2324</v>
      </c>
      <c r="G1792" s="4" t="s">
        <v>3655</v>
      </c>
      <c r="H1792" s="4">
        <v>232196.0</v>
      </c>
      <c r="I1792" s="5">
        <v>45819.0</v>
      </c>
      <c r="J1792" s="6" t="str">
        <f>IF(OR(B1792=2000, B1792=2010, B1792=2015),VLOOKUP(A1792,tabWorldPop,IF(B1792=2000,8,IF(B1792=2010,7,6)),FALSE),"")</f>
        <v/>
      </c>
      <c r="K1792" s="6" t="str">
        <f>IF(J1792="","", VLOOKUP(A1792,tabWorldPop,12,FALSE))</f>
        <v/>
      </c>
      <c r="L1792" s="6" t="str">
        <f>IF(K1792="","",VLOOKUP(A1792,tabWorldPop,13,FALSE))</f>
        <v/>
      </c>
      <c r="M1792" s="6" t="str">
        <f>IF(K1792="","",VLOOKUP(A1792,tabWorldPop,14,FALSE))</f>
        <v/>
      </c>
      <c r="N1792" s="6" t="str">
        <f>IF(K1792="","",VLOOKUP(A1792,tabWorldPop,15,FALSE))</f>
        <v/>
      </c>
    </row>
    <row r="1793">
      <c r="A1793" s="3">
        <f>VLOOKUP(Life_expectancy.csv!A1809,Base!$A$2:$B$235,2,FALSE)</f>
        <v>145</v>
      </c>
      <c r="B1793" s="4">
        <v>2004.0</v>
      </c>
      <c r="C1793" s="4">
        <f>VLOOKUP(VLOOKUP(A1793,tabWorldPop,3,FALSE),Base!$D$2:$E$8,2,FALSE)</f>
        <v>3</v>
      </c>
      <c r="D1793" s="4" t="s">
        <v>13</v>
      </c>
      <c r="E1793" s="4" t="s">
        <v>3656</v>
      </c>
      <c r="F1793" s="4" t="s">
        <v>597</v>
      </c>
      <c r="G1793" s="4" t="s">
        <v>3657</v>
      </c>
      <c r="H1793" s="4">
        <v>29228.0</v>
      </c>
      <c r="I1793" s="5">
        <v>45849.0</v>
      </c>
      <c r="J1793" s="6" t="str">
        <f>IF(OR(B1793=2000, B1793=2010, B1793=2015),VLOOKUP(A1793,tabWorldPop,IF(B1793=2000,8,IF(B1793=2010,7,6)),FALSE),"")</f>
        <v/>
      </c>
      <c r="K1793" s="6" t="str">
        <f>IF(J1793="","", VLOOKUP(A1793,tabWorldPop,12,FALSE))</f>
        <v/>
      </c>
      <c r="L1793" s="6" t="str">
        <f>IF(K1793="","",VLOOKUP(A1793,tabWorldPop,13,FALSE))</f>
        <v/>
      </c>
      <c r="M1793" s="6" t="str">
        <f>IF(K1793="","",VLOOKUP(A1793,tabWorldPop,14,FALSE))</f>
        <v/>
      </c>
      <c r="N1793" s="6" t="str">
        <f>IF(K1793="","",VLOOKUP(A1793,tabWorldPop,15,FALSE))</f>
        <v/>
      </c>
    </row>
    <row r="1794">
      <c r="A1794" s="3">
        <f>VLOOKUP(Life_expectancy.csv!A1810,Base!$A$2:$B$235,2,FALSE)</f>
        <v>145</v>
      </c>
      <c r="B1794" s="4">
        <v>2003.0</v>
      </c>
      <c r="C1794" s="4">
        <f>VLOOKUP(VLOOKUP(A1794,tabWorldPop,3,FALSE),Base!$D$2:$E$8,2,FALSE)</f>
        <v>3</v>
      </c>
      <c r="D1794" s="4" t="s">
        <v>13</v>
      </c>
      <c r="E1794" s="4" t="s">
        <v>3658</v>
      </c>
      <c r="F1794" s="4" t="s">
        <v>1546</v>
      </c>
      <c r="G1794" s="4" t="s">
        <v>3659</v>
      </c>
      <c r="H1794" s="4">
        <v>1986535.0</v>
      </c>
      <c r="I1794" s="5">
        <v>45849.0</v>
      </c>
      <c r="J1794" s="6" t="str">
        <f>IF(OR(B1794=2000, B1794=2010, B1794=2015),VLOOKUP(A1794,tabWorldPop,IF(B1794=2000,8,IF(B1794=2010,7,6)),FALSE),"")</f>
        <v/>
      </c>
      <c r="K1794" s="6" t="str">
        <f>IF(J1794="","", VLOOKUP(A1794,tabWorldPop,12,FALSE))</f>
        <v/>
      </c>
      <c r="L1794" s="6" t="str">
        <f>IF(K1794="","",VLOOKUP(A1794,tabWorldPop,13,FALSE))</f>
        <v/>
      </c>
      <c r="M1794" s="6" t="str">
        <f>IF(K1794="","",VLOOKUP(A1794,tabWorldPop,14,FALSE))</f>
        <v/>
      </c>
      <c r="N1794" s="6" t="str">
        <f>IF(K1794="","",VLOOKUP(A1794,tabWorldPop,15,FALSE))</f>
        <v/>
      </c>
    </row>
    <row r="1795">
      <c r="A1795" s="3">
        <f>VLOOKUP(Life_expectancy.csv!A1811,Base!$A$2:$B$235,2,FALSE)</f>
        <v>145</v>
      </c>
      <c r="B1795" s="4">
        <v>2002.0</v>
      </c>
      <c r="C1795" s="4">
        <f>VLOOKUP(VLOOKUP(A1795,tabWorldPop,3,FALSE),Base!$D$2:$E$8,2,FALSE)</f>
        <v>3</v>
      </c>
      <c r="D1795" s="4" t="s">
        <v>13</v>
      </c>
      <c r="E1795" s="4" t="s">
        <v>3660</v>
      </c>
      <c r="F1795" s="4" t="s">
        <v>415</v>
      </c>
      <c r="G1795" s="4" t="s">
        <v>3661</v>
      </c>
      <c r="H1795" s="4">
        <v>1962147.0</v>
      </c>
      <c r="I1795" s="5">
        <v>45880.0</v>
      </c>
      <c r="J1795" s="6" t="str">
        <f>IF(OR(B1795=2000, B1795=2010, B1795=2015),VLOOKUP(A1795,tabWorldPop,IF(B1795=2000,8,IF(B1795=2010,7,6)),FALSE),"")</f>
        <v/>
      </c>
      <c r="K1795" s="6" t="str">
        <f>IF(J1795="","", VLOOKUP(A1795,tabWorldPop,12,FALSE))</f>
        <v/>
      </c>
      <c r="L1795" s="6" t="str">
        <f>IF(K1795="","",VLOOKUP(A1795,tabWorldPop,13,FALSE))</f>
        <v/>
      </c>
      <c r="M1795" s="6" t="str">
        <f>IF(K1795="","",VLOOKUP(A1795,tabWorldPop,14,FALSE))</f>
        <v/>
      </c>
      <c r="N1795" s="6" t="str">
        <f>IF(K1795="","",VLOOKUP(A1795,tabWorldPop,15,FALSE))</f>
        <v/>
      </c>
    </row>
    <row r="1796">
      <c r="A1796" s="3">
        <f>VLOOKUP(Life_expectancy.csv!A1812,Base!$A$2:$B$235,2,FALSE)</f>
        <v>145</v>
      </c>
      <c r="B1796" s="4">
        <v>2001.0</v>
      </c>
      <c r="C1796" s="4">
        <f>VLOOKUP(VLOOKUP(A1796,tabWorldPop,3,FALSE),Base!$D$2:$E$8,2,FALSE)</f>
        <v>3</v>
      </c>
      <c r="D1796" s="4" t="s">
        <v>13</v>
      </c>
      <c r="E1796" s="4" t="s">
        <v>3662</v>
      </c>
      <c r="F1796" s="4" t="s">
        <v>1256</v>
      </c>
      <c r="G1796" s="4" t="s">
        <v>3663</v>
      </c>
      <c r="H1796" s="4">
        <v>1933596.0</v>
      </c>
      <c r="I1796" s="5">
        <v>45849.0</v>
      </c>
      <c r="J1796" s="6" t="str">
        <f>IF(OR(B1796=2000, B1796=2010, B1796=2015),VLOOKUP(A1796,tabWorldPop,IF(B1796=2000,8,IF(B1796=2010,7,6)),FALSE),"")</f>
        <v/>
      </c>
      <c r="K1796" s="6" t="str">
        <f>IF(J1796="","", VLOOKUP(A1796,tabWorldPop,12,FALSE))</f>
        <v/>
      </c>
      <c r="L1796" s="6" t="str">
        <f>IF(K1796="","",VLOOKUP(A1796,tabWorldPop,13,FALSE))</f>
        <v/>
      </c>
      <c r="M1796" s="6" t="str">
        <f>IF(K1796="","",VLOOKUP(A1796,tabWorldPop,14,FALSE))</f>
        <v/>
      </c>
      <c r="N1796" s="6" t="str">
        <f>IF(K1796="","",VLOOKUP(A1796,tabWorldPop,15,FALSE))</f>
        <v/>
      </c>
    </row>
    <row r="1797">
      <c r="A1797" s="3">
        <f>VLOOKUP(Life_expectancy.csv!A1813,Base!$A$2:$B$235,2,FALSE)</f>
        <v>145</v>
      </c>
      <c r="B1797" s="4">
        <v>2000.0</v>
      </c>
      <c r="C1797" s="4">
        <f>VLOOKUP(VLOOKUP(A1797,tabWorldPop,3,FALSE),Base!$D$2:$E$8,2,FALSE)</f>
        <v>3</v>
      </c>
      <c r="D1797" s="4" t="s">
        <v>13</v>
      </c>
      <c r="E1797" s="4" t="s">
        <v>3664</v>
      </c>
      <c r="F1797" s="5">
        <v>45967.0</v>
      </c>
      <c r="G1797" s="4" t="s">
        <v>3665</v>
      </c>
      <c r="H1797" s="4">
        <v>1899257.0</v>
      </c>
      <c r="I1797" s="5">
        <v>45788.0</v>
      </c>
      <c r="J1797" s="6">
        <f>IF(OR(B1797=2000, B1797=2010, B1797=2015),VLOOKUP(A1797,tabWorldPop,IF(B1797=2000,8,IF(B1797=2010,7,6)),FALSE),"")</f>
        <v>1819141</v>
      </c>
      <c r="K1797" s="6">
        <f>IF(J1797="","", VLOOKUP(A1797,tabWorldPop,12,FALSE))</f>
        <v>825615</v>
      </c>
      <c r="L1797" s="7">
        <f>IF(K1797="","",VLOOKUP(A1797,tabWorldPop,13,FALSE))</f>
        <v>-295054</v>
      </c>
      <c r="M1797" s="7">
        <f>IF(K1797="","",VLOOKUP(A1797,tabWorldPop,14,FALSE))</f>
        <v>-640633</v>
      </c>
      <c r="N1797" s="6" t="str">
        <f>IF(K1797="","",VLOOKUP(A1797,tabWorldPop,15,FALSE))</f>
        <v>0.03</v>
      </c>
    </row>
    <row r="1798">
      <c r="A1798" s="3">
        <f>VLOOKUP(Life_expectancy.csv!A1814,Base!$A$2:$B$235,2,FALSE)</f>
        <v>225</v>
      </c>
      <c r="B1798" s="4">
        <v>2013.0</v>
      </c>
      <c r="C1798" s="4">
        <f>VLOOKUP(VLOOKUP(A1798,tabWorldPop,3,FALSE),Base!$D$2:$E$8,2,FALSE)</f>
        <v>4</v>
      </c>
      <c r="D1798" s="4" t="s">
        <v>13</v>
      </c>
      <c r="E1798" s="4" t="s">
        <v>3666</v>
      </c>
      <c r="F1798" s="4" t="s">
        <v>843</v>
      </c>
      <c r="G1798" s="4" t="s">
        <v>3667</v>
      </c>
      <c r="H1798" s="10"/>
      <c r="I1798" s="5">
        <v>45817.0</v>
      </c>
      <c r="J1798" s="6" t="str">
        <f>IF(OR(B1798=2000, B1798=2010, B1798=2015),VLOOKUP(A1798,tabWorldPop,IF(B1798=2000,8,IF(B1798=2010,7,6)),FALSE),"")</f>
        <v/>
      </c>
      <c r="K1798" s="6" t="str">
        <f>IF(J1798="","", VLOOKUP(A1798,tabWorldPop,12,FALSE))</f>
        <v/>
      </c>
      <c r="L1798" s="6" t="str">
        <f>IF(K1798="","",VLOOKUP(A1798,tabWorldPop,13,FALSE))</f>
        <v/>
      </c>
      <c r="M1798" s="6" t="str">
        <f>IF(K1798="","",VLOOKUP(A1798,tabWorldPop,14,FALSE))</f>
        <v/>
      </c>
      <c r="N1798" s="6" t="str">
        <f>IF(K1798="","",VLOOKUP(A1798,tabWorldPop,15,FALSE))</f>
        <v/>
      </c>
    </row>
    <row r="1799">
      <c r="A1799" s="3">
        <f>VLOOKUP(Life_expectancy.csv!A1815,Base!$A$2:$B$235,2,FALSE)</f>
        <v>49</v>
      </c>
      <c r="B1799" s="4">
        <v>2015.0</v>
      </c>
      <c r="C1799" s="4">
        <f>VLOOKUP(VLOOKUP(A1799,tabWorldPop,3,FALSE),Base!$D$2:$E$8,2,FALSE)</f>
        <v>1</v>
      </c>
      <c r="D1799" s="4" t="s">
        <v>13</v>
      </c>
      <c r="E1799" s="4">
        <v>0.0</v>
      </c>
      <c r="F1799" s="10"/>
      <c r="G1799" s="4" t="s">
        <v>3668</v>
      </c>
      <c r="H1799" s="4">
        <v>2.8656282E7</v>
      </c>
      <c r="I1799" s="5">
        <v>45700.0</v>
      </c>
      <c r="J1799" s="6">
        <f>IF(OR(B1799=2000, B1799=2010, B1799=2015),VLOOKUP(A1799,tabWorldPop,IF(B1799=2000,8,IF(B1799=2010,7,6)),FALSE),"")</f>
        <v>27610325</v>
      </c>
      <c r="K1799" s="6">
        <f>IF(J1799="","", VLOOKUP(A1799,tabWorldPop,12,FALSE))</f>
        <v>147181</v>
      </c>
      <c r="L1799" s="6" t="str">
        <f>IF(K1799="","",VLOOKUP(A1799,tabWorldPop,13,FALSE))</f>
        <v>207.5511</v>
      </c>
      <c r="M1799" s="7">
        <f>IF(K1799="","",VLOOKUP(A1799,tabWorldPop,14,FALSE))</f>
        <v>-631502</v>
      </c>
      <c r="N1799" s="6" t="str">
        <f>IF(K1799="","",VLOOKUP(A1799,tabWorldPop,15,FALSE))</f>
        <v>0.38</v>
      </c>
    </row>
    <row r="1800">
      <c r="A1800" s="3">
        <f>VLOOKUP(Life_expectancy.csv!A1816,Base!$A$2:$B$235,2,FALSE)</f>
        <v>49</v>
      </c>
      <c r="B1800" s="4">
        <v>2014.0</v>
      </c>
      <c r="C1800" s="4">
        <f>VLOOKUP(VLOOKUP(A1800,tabWorldPop,3,FALSE),Base!$D$2:$E$8,2,FALSE)</f>
        <v>1</v>
      </c>
      <c r="D1800" s="4" t="s">
        <v>13</v>
      </c>
      <c r="E1800" s="4" t="s">
        <v>3669</v>
      </c>
      <c r="F1800" s="5">
        <v>45874.0</v>
      </c>
      <c r="G1800" s="4" t="s">
        <v>3670</v>
      </c>
      <c r="H1800" s="4">
        <v>2.8323241E7</v>
      </c>
      <c r="I1800" s="5">
        <v>45759.0</v>
      </c>
      <c r="J1800" s="6" t="str">
        <f>IF(OR(B1800=2000, B1800=2010, B1800=2015),VLOOKUP(A1800,tabWorldPop,IF(B1800=2000,8,IF(B1800=2010,7,6)),FALSE),"")</f>
        <v/>
      </c>
      <c r="K1800" s="6" t="str">
        <f>IF(J1800="","", VLOOKUP(A1800,tabWorldPop,12,FALSE))</f>
        <v/>
      </c>
      <c r="L1800" s="6" t="str">
        <f>IF(K1800="","",VLOOKUP(A1800,tabWorldPop,13,FALSE))</f>
        <v/>
      </c>
      <c r="M1800" s="6" t="str">
        <f>IF(K1800="","",VLOOKUP(A1800,tabWorldPop,14,FALSE))</f>
        <v/>
      </c>
      <c r="N1800" s="6" t="str">
        <f>IF(K1800="","",VLOOKUP(A1800,tabWorldPop,15,FALSE))</f>
        <v/>
      </c>
    </row>
    <row r="1801">
      <c r="A1801" s="3">
        <f>VLOOKUP(Life_expectancy.csv!A1817,Base!$A$2:$B$235,2,FALSE)</f>
        <v>49</v>
      </c>
      <c r="B1801" s="4">
        <v>2013.0</v>
      </c>
      <c r="C1801" s="4">
        <f>VLOOKUP(VLOOKUP(A1801,tabWorldPop,3,FALSE),Base!$D$2:$E$8,2,FALSE)</f>
        <v>1</v>
      </c>
      <c r="D1801" s="4" t="s">
        <v>13</v>
      </c>
      <c r="E1801" s="4" t="s">
        <v>3671</v>
      </c>
      <c r="F1801" s="4" t="s">
        <v>566</v>
      </c>
      <c r="G1801" s="4" t="s">
        <v>3672</v>
      </c>
      <c r="H1801" s="4">
        <v>2798531.0</v>
      </c>
      <c r="I1801" s="5">
        <v>45728.0</v>
      </c>
      <c r="J1801" s="6" t="str">
        <f>IF(OR(B1801=2000, B1801=2010, B1801=2015),VLOOKUP(A1801,tabWorldPop,IF(B1801=2000,8,IF(B1801=2010,7,6)),FALSE),"")</f>
        <v/>
      </c>
      <c r="K1801" s="6" t="str">
        <f>IF(J1801="","", VLOOKUP(A1801,tabWorldPop,12,FALSE))</f>
        <v/>
      </c>
      <c r="L1801" s="6" t="str">
        <f>IF(K1801="","",VLOOKUP(A1801,tabWorldPop,13,FALSE))</f>
        <v/>
      </c>
      <c r="M1801" s="6" t="str">
        <f>IF(K1801="","",VLOOKUP(A1801,tabWorldPop,14,FALSE))</f>
        <v/>
      </c>
      <c r="N1801" s="6" t="str">
        <f>IF(K1801="","",VLOOKUP(A1801,tabWorldPop,15,FALSE))</f>
        <v/>
      </c>
    </row>
    <row r="1802">
      <c r="A1802" s="3">
        <f>VLOOKUP(Life_expectancy.csv!A1818,Base!$A$2:$B$235,2,FALSE)</f>
        <v>49</v>
      </c>
      <c r="B1802" s="4">
        <v>2012.0</v>
      </c>
      <c r="C1802" s="4">
        <f>VLOOKUP(VLOOKUP(A1802,tabWorldPop,3,FALSE),Base!$D$2:$E$8,2,FALSE)</f>
        <v>1</v>
      </c>
      <c r="D1802" s="4" t="s">
        <v>13</v>
      </c>
      <c r="E1802" s="4" t="s">
        <v>3673</v>
      </c>
      <c r="F1802" s="4" t="s">
        <v>239</v>
      </c>
      <c r="G1802" s="4" t="s">
        <v>3674</v>
      </c>
      <c r="H1802" s="4">
        <v>2.7649925E7</v>
      </c>
      <c r="I1802" s="5">
        <v>45728.0</v>
      </c>
      <c r="J1802" s="6" t="str">
        <f>IF(OR(B1802=2000, B1802=2010, B1802=2015),VLOOKUP(A1802,tabWorldPop,IF(B1802=2000,8,IF(B1802=2010,7,6)),FALSE),"")</f>
        <v/>
      </c>
      <c r="K1802" s="6" t="str">
        <f>IF(J1802="","", VLOOKUP(A1802,tabWorldPop,12,FALSE))</f>
        <v/>
      </c>
      <c r="L1802" s="6" t="str">
        <f>IF(K1802="","",VLOOKUP(A1802,tabWorldPop,13,FALSE))</f>
        <v/>
      </c>
      <c r="M1802" s="6" t="str">
        <f>IF(K1802="","",VLOOKUP(A1802,tabWorldPop,14,FALSE))</f>
        <v/>
      </c>
      <c r="N1802" s="6" t="str">
        <f>IF(K1802="","",VLOOKUP(A1802,tabWorldPop,15,FALSE))</f>
        <v/>
      </c>
    </row>
    <row r="1803">
      <c r="A1803" s="3">
        <f>VLOOKUP(Life_expectancy.csv!A1819,Base!$A$2:$B$235,2,FALSE)</f>
        <v>49</v>
      </c>
      <c r="B1803" s="4">
        <v>2011.0</v>
      </c>
      <c r="C1803" s="4">
        <f>VLOOKUP(VLOOKUP(A1803,tabWorldPop,3,FALSE),Base!$D$2:$E$8,2,FALSE)</f>
        <v>1</v>
      </c>
      <c r="D1803" s="4" t="s">
        <v>13</v>
      </c>
      <c r="E1803" s="4" t="s">
        <v>3675</v>
      </c>
      <c r="F1803" s="4" t="s">
        <v>38</v>
      </c>
      <c r="G1803" s="4" t="s">
        <v>3676</v>
      </c>
      <c r="H1803" s="4">
        <v>2.7327147E7</v>
      </c>
      <c r="I1803" s="4">
        <v>12.0</v>
      </c>
      <c r="J1803" s="6" t="str">
        <f>IF(OR(B1803=2000, B1803=2010, B1803=2015),VLOOKUP(A1803,tabWorldPop,IF(B1803=2000,8,IF(B1803=2010,7,6)),FALSE),"")</f>
        <v/>
      </c>
      <c r="K1803" s="6" t="str">
        <f>IF(J1803="","", VLOOKUP(A1803,tabWorldPop,12,FALSE))</f>
        <v/>
      </c>
      <c r="L1803" s="6" t="str">
        <f>IF(K1803="","",VLOOKUP(A1803,tabWorldPop,13,FALSE))</f>
        <v/>
      </c>
      <c r="M1803" s="6" t="str">
        <f>IF(K1803="","",VLOOKUP(A1803,tabWorldPop,14,FALSE))</f>
        <v/>
      </c>
      <c r="N1803" s="6" t="str">
        <f>IF(K1803="","",VLOOKUP(A1803,tabWorldPop,15,FALSE))</f>
        <v/>
      </c>
    </row>
    <row r="1804">
      <c r="A1804" s="3">
        <f>VLOOKUP(Life_expectancy.csv!A1820,Base!$A$2:$B$235,2,FALSE)</f>
        <v>49</v>
      </c>
      <c r="B1804" s="4">
        <v>2010.0</v>
      </c>
      <c r="C1804" s="4">
        <f>VLOOKUP(VLOOKUP(A1804,tabWorldPop,3,FALSE),Base!$D$2:$E$8,2,FALSE)</f>
        <v>1</v>
      </c>
      <c r="D1804" s="4" t="s">
        <v>13</v>
      </c>
      <c r="E1804" s="4" t="s">
        <v>3677</v>
      </c>
      <c r="F1804" s="4" t="s">
        <v>1075</v>
      </c>
      <c r="G1804" s="4" t="s">
        <v>3678</v>
      </c>
      <c r="H1804" s="4">
        <v>2723137.0</v>
      </c>
      <c r="I1804" s="5">
        <v>45668.0</v>
      </c>
      <c r="J1804" s="6">
        <f>IF(OR(B1804=2000, B1804=2010, B1804=2015),VLOOKUP(A1804,tabWorldPop,IF(B1804=2000,8,IF(B1804=2010,7,6)),FALSE),"")</f>
        <v>27161567</v>
      </c>
      <c r="K1804" s="6">
        <f>IF(J1804="","", VLOOKUP(A1804,tabWorldPop,12,FALSE))</f>
        <v>147181</v>
      </c>
      <c r="L1804" s="6" t="str">
        <f>IF(K1804="","",VLOOKUP(A1804,tabWorldPop,13,FALSE))</f>
        <v>207.5511</v>
      </c>
      <c r="M1804" s="7">
        <f>IF(K1804="","",VLOOKUP(A1804,tabWorldPop,14,FALSE))</f>
        <v>-631502</v>
      </c>
      <c r="N1804" s="6" t="str">
        <f>IF(K1804="","",VLOOKUP(A1804,tabWorldPop,15,FALSE))</f>
        <v>0.38</v>
      </c>
    </row>
    <row r="1805">
      <c r="A1805" s="3">
        <f>VLOOKUP(Life_expectancy.csv!A1821,Base!$A$2:$B$235,2,FALSE)</f>
        <v>49</v>
      </c>
      <c r="B1805" s="4">
        <v>2009.0</v>
      </c>
      <c r="C1805" s="4">
        <f>VLOOKUP(VLOOKUP(A1805,tabWorldPop,3,FALSE),Base!$D$2:$E$8,2,FALSE)</f>
        <v>1</v>
      </c>
      <c r="D1805" s="4" t="s">
        <v>13</v>
      </c>
      <c r="E1805" s="4" t="s">
        <v>3679</v>
      </c>
      <c r="F1805" s="4" t="s">
        <v>915</v>
      </c>
      <c r="G1805" s="4" t="s">
        <v>3680</v>
      </c>
      <c r="H1805" s="4">
        <v>2674113.0</v>
      </c>
      <c r="I1805" s="5">
        <v>45787.0</v>
      </c>
      <c r="J1805" s="6" t="str">
        <f>IF(OR(B1805=2000, B1805=2010, B1805=2015),VLOOKUP(A1805,tabWorldPop,IF(B1805=2000,8,IF(B1805=2010,7,6)),FALSE),"")</f>
        <v/>
      </c>
      <c r="K1805" s="6" t="str">
        <f>IF(J1805="","", VLOOKUP(A1805,tabWorldPop,12,FALSE))</f>
        <v/>
      </c>
      <c r="L1805" s="6" t="str">
        <f>IF(K1805="","",VLOOKUP(A1805,tabWorldPop,13,FALSE))</f>
        <v/>
      </c>
      <c r="M1805" s="6" t="str">
        <f>IF(K1805="","",VLOOKUP(A1805,tabWorldPop,14,FALSE))</f>
        <v/>
      </c>
      <c r="N1805" s="6" t="str">
        <f>IF(K1805="","",VLOOKUP(A1805,tabWorldPop,15,FALSE))</f>
        <v/>
      </c>
    </row>
    <row r="1806">
      <c r="A1806" s="3">
        <f>VLOOKUP(Life_expectancy.csv!A1822,Base!$A$2:$B$235,2,FALSE)</f>
        <v>49</v>
      </c>
      <c r="B1806" s="4">
        <v>2008.0</v>
      </c>
      <c r="C1806" s="4">
        <f>VLOOKUP(VLOOKUP(A1806,tabWorldPop,3,FALSE),Base!$D$2:$E$8,2,FALSE)</f>
        <v>1</v>
      </c>
      <c r="D1806" s="4" t="s">
        <v>13</v>
      </c>
      <c r="E1806" s="4" t="s">
        <v>3681</v>
      </c>
      <c r="F1806" s="4" t="s">
        <v>583</v>
      </c>
      <c r="G1806" s="4" t="s">
        <v>3682</v>
      </c>
      <c r="H1806" s="4">
        <v>2.6475859E7</v>
      </c>
      <c r="I1806" s="5">
        <v>45667.0</v>
      </c>
      <c r="J1806" s="6" t="str">
        <f>IF(OR(B1806=2000, B1806=2010, B1806=2015),VLOOKUP(A1806,tabWorldPop,IF(B1806=2000,8,IF(B1806=2010,7,6)),FALSE),"")</f>
        <v/>
      </c>
      <c r="K1806" s="6" t="str">
        <f>IF(J1806="","", VLOOKUP(A1806,tabWorldPop,12,FALSE))</f>
        <v/>
      </c>
      <c r="L1806" s="6" t="str">
        <f>IF(K1806="","",VLOOKUP(A1806,tabWorldPop,13,FALSE))</f>
        <v/>
      </c>
      <c r="M1806" s="6" t="str">
        <f>IF(K1806="","",VLOOKUP(A1806,tabWorldPop,14,FALSE))</f>
        <v/>
      </c>
      <c r="N1806" s="6" t="str">
        <f>IF(K1806="","",VLOOKUP(A1806,tabWorldPop,15,FALSE))</f>
        <v/>
      </c>
    </row>
    <row r="1807">
      <c r="A1807" s="3">
        <f>VLOOKUP(Life_expectancy.csv!A1823,Base!$A$2:$B$235,2,FALSE)</f>
        <v>49</v>
      </c>
      <c r="B1807" s="4">
        <v>2007.0</v>
      </c>
      <c r="C1807" s="4">
        <f>VLOOKUP(VLOOKUP(A1807,tabWorldPop,3,FALSE),Base!$D$2:$E$8,2,FALSE)</f>
        <v>1</v>
      </c>
      <c r="D1807" s="4" t="s">
        <v>13</v>
      </c>
      <c r="E1807" s="4" t="s">
        <v>3683</v>
      </c>
      <c r="F1807" s="4" t="s">
        <v>820</v>
      </c>
      <c r="G1807" s="4" t="s">
        <v>3684</v>
      </c>
      <c r="H1807" s="4">
        <v>2.6214847E7</v>
      </c>
      <c r="I1807" s="4">
        <v>10.0</v>
      </c>
      <c r="J1807" s="6" t="str">
        <f>IF(OR(B1807=2000, B1807=2010, B1807=2015),VLOOKUP(A1807,tabWorldPop,IF(B1807=2000,8,IF(B1807=2010,7,6)),FALSE),"")</f>
        <v/>
      </c>
      <c r="K1807" s="6" t="str">
        <f>IF(J1807="","", VLOOKUP(A1807,tabWorldPop,12,FALSE))</f>
        <v/>
      </c>
      <c r="L1807" s="6" t="str">
        <f>IF(K1807="","",VLOOKUP(A1807,tabWorldPop,13,FALSE))</f>
        <v/>
      </c>
      <c r="M1807" s="6" t="str">
        <f>IF(K1807="","",VLOOKUP(A1807,tabWorldPop,14,FALSE))</f>
        <v/>
      </c>
      <c r="N1807" s="6" t="str">
        <f>IF(K1807="","",VLOOKUP(A1807,tabWorldPop,15,FALSE))</f>
        <v/>
      </c>
    </row>
    <row r="1808">
      <c r="A1808" s="3">
        <f>VLOOKUP(Life_expectancy.csv!A1824,Base!$A$2:$B$235,2,FALSE)</f>
        <v>49</v>
      </c>
      <c r="B1808" s="4">
        <v>2006.0</v>
      </c>
      <c r="C1808" s="4">
        <f>VLOOKUP(VLOOKUP(A1808,tabWorldPop,3,FALSE),Base!$D$2:$E$8,2,FALSE)</f>
        <v>1</v>
      </c>
      <c r="D1808" s="4" t="s">
        <v>13</v>
      </c>
      <c r="E1808" s="4" t="s">
        <v>3685</v>
      </c>
      <c r="F1808" s="5">
        <v>45843.0</v>
      </c>
      <c r="G1808" s="4" t="s">
        <v>3686</v>
      </c>
      <c r="H1808" s="4">
        <v>2594618.0</v>
      </c>
      <c r="I1808" s="5">
        <v>45817.0</v>
      </c>
      <c r="J1808" s="6" t="str">
        <f>IF(OR(B1808=2000, B1808=2010, B1808=2015),VLOOKUP(A1808,tabWorldPop,IF(B1808=2000,8,IF(B1808=2010,7,6)),FALSE),"")</f>
        <v/>
      </c>
      <c r="K1808" s="6" t="str">
        <f>IF(J1808="","", VLOOKUP(A1808,tabWorldPop,12,FALSE))</f>
        <v/>
      </c>
      <c r="L1808" s="6" t="str">
        <f>IF(K1808="","",VLOOKUP(A1808,tabWorldPop,13,FALSE))</f>
        <v/>
      </c>
      <c r="M1808" s="6" t="str">
        <f>IF(K1808="","",VLOOKUP(A1808,tabWorldPop,14,FALSE))</f>
        <v/>
      </c>
      <c r="N1808" s="6" t="str">
        <f>IF(K1808="","",VLOOKUP(A1808,tabWorldPop,15,FALSE))</f>
        <v/>
      </c>
    </row>
    <row r="1809">
      <c r="A1809" s="3">
        <f>VLOOKUP(Life_expectancy.csv!A1825,Base!$A$2:$B$235,2,FALSE)</f>
        <v>49</v>
      </c>
      <c r="B1809" s="4">
        <v>2005.0</v>
      </c>
      <c r="C1809" s="4">
        <f>VLOOKUP(VLOOKUP(A1809,tabWorldPop,3,FALSE),Base!$D$2:$E$8,2,FALSE)</f>
        <v>1</v>
      </c>
      <c r="D1809" s="4" t="s">
        <v>13</v>
      </c>
      <c r="E1809" s="4" t="s">
        <v>3687</v>
      </c>
      <c r="F1809" s="4" t="s">
        <v>1006</v>
      </c>
      <c r="G1809" s="4" t="s">
        <v>3688</v>
      </c>
      <c r="H1809" s="4">
        <v>2564287.0</v>
      </c>
      <c r="I1809" s="5">
        <v>45756.0</v>
      </c>
      <c r="J1809" s="6" t="str">
        <f>IF(OR(B1809=2000, B1809=2010, B1809=2015),VLOOKUP(A1809,tabWorldPop,IF(B1809=2000,8,IF(B1809=2010,7,6)),FALSE),"")</f>
        <v/>
      </c>
      <c r="K1809" s="6" t="str">
        <f>IF(J1809="","", VLOOKUP(A1809,tabWorldPop,12,FALSE))</f>
        <v/>
      </c>
      <c r="L1809" s="6" t="str">
        <f>IF(K1809="","",VLOOKUP(A1809,tabWorldPop,13,FALSE))</f>
        <v/>
      </c>
      <c r="M1809" s="6" t="str">
        <f>IF(K1809="","",VLOOKUP(A1809,tabWorldPop,14,FALSE))</f>
        <v/>
      </c>
      <c r="N1809" s="6" t="str">
        <f>IF(K1809="","",VLOOKUP(A1809,tabWorldPop,15,FALSE))</f>
        <v/>
      </c>
    </row>
    <row r="1810">
      <c r="A1810" s="3">
        <f>VLOOKUP(Life_expectancy.csv!A1826,Base!$A$2:$B$235,2,FALSE)</f>
        <v>49</v>
      </c>
      <c r="B1810" s="4">
        <v>2004.0</v>
      </c>
      <c r="C1810" s="4">
        <f>VLOOKUP(VLOOKUP(A1810,tabWorldPop,3,FALSE),Base!$D$2:$E$8,2,FALSE)</f>
        <v>1</v>
      </c>
      <c r="D1810" s="4" t="s">
        <v>13</v>
      </c>
      <c r="E1810" s="4" t="s">
        <v>3689</v>
      </c>
      <c r="F1810" s="4" t="s">
        <v>553</v>
      </c>
      <c r="G1810" s="4" t="s">
        <v>3690</v>
      </c>
      <c r="H1810" s="4">
        <v>2539449.0</v>
      </c>
      <c r="I1810" s="5">
        <v>45725.0</v>
      </c>
      <c r="J1810" s="6" t="str">
        <f>IF(OR(B1810=2000, B1810=2010, B1810=2015),VLOOKUP(A1810,tabWorldPop,IF(B1810=2000,8,IF(B1810=2010,7,6)),FALSE),"")</f>
        <v/>
      </c>
      <c r="K1810" s="6" t="str">
        <f>IF(J1810="","", VLOOKUP(A1810,tabWorldPop,12,FALSE))</f>
        <v/>
      </c>
      <c r="L1810" s="6" t="str">
        <f>IF(K1810="","",VLOOKUP(A1810,tabWorldPop,13,FALSE))</f>
        <v/>
      </c>
      <c r="M1810" s="6" t="str">
        <f>IF(K1810="","",VLOOKUP(A1810,tabWorldPop,14,FALSE))</f>
        <v/>
      </c>
      <c r="N1810" s="6" t="str">
        <f>IF(K1810="","",VLOOKUP(A1810,tabWorldPop,15,FALSE))</f>
        <v/>
      </c>
    </row>
    <row r="1811">
      <c r="A1811" s="3">
        <f>VLOOKUP(Life_expectancy.csv!A1827,Base!$A$2:$B$235,2,FALSE)</f>
        <v>49</v>
      </c>
      <c r="B1811" s="4">
        <v>2003.0</v>
      </c>
      <c r="C1811" s="4">
        <f>VLOOKUP(VLOOKUP(A1811,tabWorldPop,3,FALSE),Base!$D$2:$E$8,2,FALSE)</f>
        <v>1</v>
      </c>
      <c r="D1811" s="4" t="s">
        <v>13</v>
      </c>
      <c r="E1811" s="4" t="s">
        <v>3691</v>
      </c>
      <c r="F1811" s="4" t="s">
        <v>3544</v>
      </c>
      <c r="G1811" s="4" t="s">
        <v>3692</v>
      </c>
      <c r="H1811" s="4">
        <v>2495623.0</v>
      </c>
      <c r="I1811" s="5">
        <v>45697.0</v>
      </c>
      <c r="J1811" s="6" t="str">
        <f>IF(OR(B1811=2000, B1811=2010, B1811=2015),VLOOKUP(A1811,tabWorldPop,IF(B1811=2000,8,IF(B1811=2010,7,6)),FALSE),"")</f>
        <v/>
      </c>
      <c r="K1811" s="6" t="str">
        <f>IF(J1811="","", VLOOKUP(A1811,tabWorldPop,12,FALSE))</f>
        <v/>
      </c>
      <c r="L1811" s="6" t="str">
        <f>IF(K1811="","",VLOOKUP(A1811,tabWorldPop,13,FALSE))</f>
        <v/>
      </c>
      <c r="M1811" s="6" t="str">
        <f>IF(K1811="","",VLOOKUP(A1811,tabWorldPop,14,FALSE))</f>
        <v/>
      </c>
      <c r="N1811" s="6" t="str">
        <f>IF(K1811="","",VLOOKUP(A1811,tabWorldPop,15,FALSE))</f>
        <v/>
      </c>
    </row>
    <row r="1812">
      <c r="A1812" s="3">
        <f>VLOOKUP(Life_expectancy.csv!A1828,Base!$A$2:$B$235,2,FALSE)</f>
        <v>49</v>
      </c>
      <c r="B1812" s="4">
        <v>2002.0</v>
      </c>
      <c r="C1812" s="4">
        <f>VLOOKUP(VLOOKUP(A1812,tabWorldPop,3,FALSE),Base!$D$2:$E$8,2,FALSE)</f>
        <v>1</v>
      </c>
      <c r="D1812" s="4" t="s">
        <v>13</v>
      </c>
      <c r="E1812" s="4" t="s">
        <v>3693</v>
      </c>
      <c r="F1812" s="5">
        <v>45813.0</v>
      </c>
      <c r="G1812" s="4" t="s">
        <v>3694</v>
      </c>
      <c r="H1812" s="4">
        <v>2.4566342E7</v>
      </c>
      <c r="I1812" s="5">
        <v>45816.0</v>
      </c>
      <c r="J1812" s="6" t="str">
        <f>IF(OR(B1812=2000, B1812=2010, B1812=2015),VLOOKUP(A1812,tabWorldPop,IF(B1812=2000,8,IF(B1812=2010,7,6)),FALSE),"")</f>
        <v/>
      </c>
      <c r="K1812" s="6" t="str">
        <f>IF(J1812="","", VLOOKUP(A1812,tabWorldPop,12,FALSE))</f>
        <v/>
      </c>
      <c r="L1812" s="6" t="str">
        <f>IF(K1812="","",VLOOKUP(A1812,tabWorldPop,13,FALSE))</f>
        <v/>
      </c>
      <c r="M1812" s="6" t="str">
        <f>IF(K1812="","",VLOOKUP(A1812,tabWorldPop,14,FALSE))</f>
        <v/>
      </c>
      <c r="N1812" s="6" t="str">
        <f>IF(K1812="","",VLOOKUP(A1812,tabWorldPop,15,FALSE))</f>
        <v/>
      </c>
    </row>
    <row r="1813">
      <c r="A1813" s="3">
        <f>VLOOKUP(Life_expectancy.csv!A1829,Base!$A$2:$B$235,2,FALSE)</f>
        <v>49</v>
      </c>
      <c r="B1813" s="4">
        <v>2001.0</v>
      </c>
      <c r="C1813" s="4">
        <f>VLOOKUP(VLOOKUP(A1813,tabWorldPop,3,FALSE),Base!$D$2:$E$8,2,FALSE)</f>
        <v>1</v>
      </c>
      <c r="D1813" s="4" t="s">
        <v>13</v>
      </c>
      <c r="E1813" s="4" t="s">
        <v>3695</v>
      </c>
      <c r="F1813" s="4" t="s">
        <v>116</v>
      </c>
      <c r="G1813" s="4" t="s">
        <v>3696</v>
      </c>
      <c r="H1813" s="4">
        <v>2.4161777E7</v>
      </c>
      <c r="I1813" s="4">
        <v>9.0</v>
      </c>
      <c r="J1813" s="6" t="str">
        <f>IF(OR(B1813=2000, B1813=2010, B1813=2015),VLOOKUP(A1813,tabWorldPop,IF(B1813=2000,8,IF(B1813=2010,7,6)),FALSE),"")</f>
        <v/>
      </c>
      <c r="K1813" s="6" t="str">
        <f>IF(J1813="","", VLOOKUP(A1813,tabWorldPop,12,FALSE))</f>
        <v/>
      </c>
      <c r="L1813" s="6" t="str">
        <f>IF(K1813="","",VLOOKUP(A1813,tabWorldPop,13,FALSE))</f>
        <v/>
      </c>
      <c r="M1813" s="6" t="str">
        <f>IF(K1813="","",VLOOKUP(A1813,tabWorldPop,14,FALSE))</f>
        <v/>
      </c>
      <c r="N1813" s="6" t="str">
        <f>IF(K1813="","",VLOOKUP(A1813,tabWorldPop,15,FALSE))</f>
        <v/>
      </c>
    </row>
    <row r="1814">
      <c r="A1814" s="3">
        <f>VLOOKUP(Life_expectancy.csv!A1830,Base!$A$2:$B$235,2,FALSE)</f>
        <v>49</v>
      </c>
      <c r="B1814" s="4">
        <v>2000.0</v>
      </c>
      <c r="C1814" s="4">
        <f>VLOOKUP(VLOOKUP(A1814,tabWorldPop,3,FALSE),Base!$D$2:$E$8,2,FALSE)</f>
        <v>1</v>
      </c>
      <c r="D1814" s="4" t="s">
        <v>13</v>
      </c>
      <c r="E1814" s="4" t="s">
        <v>3697</v>
      </c>
      <c r="F1814" s="4" t="s">
        <v>2926</v>
      </c>
      <c r="G1814" s="4" t="s">
        <v>3698</v>
      </c>
      <c r="H1814" s="4">
        <v>2374911.0</v>
      </c>
      <c r="I1814" s="5">
        <v>45908.0</v>
      </c>
      <c r="J1814" s="6">
        <f>IF(OR(B1814=2000, B1814=2010, B1814=2015),VLOOKUP(A1814,tabWorldPop,IF(B1814=2000,8,IF(B1814=2010,7,6)),FALSE),"")</f>
        <v>24559500</v>
      </c>
      <c r="K1814" s="6">
        <f>IF(J1814="","", VLOOKUP(A1814,tabWorldPop,12,FALSE))</f>
        <v>147181</v>
      </c>
      <c r="L1814" s="6" t="str">
        <f>IF(K1814="","",VLOOKUP(A1814,tabWorldPop,13,FALSE))</f>
        <v>207.5511</v>
      </c>
      <c r="M1814" s="7">
        <f>IF(K1814="","",VLOOKUP(A1814,tabWorldPop,14,FALSE))</f>
        <v>-631502</v>
      </c>
      <c r="N1814" s="6" t="str">
        <f>IF(K1814="","",VLOOKUP(A1814,tabWorldPop,15,FALSE))</f>
        <v>0.38</v>
      </c>
    </row>
    <row r="1815">
      <c r="A1815" s="3">
        <f>VLOOKUP(Life_expectancy.csv!A1831,Base!$A$2:$B$235,2,FALSE)</f>
        <v>71</v>
      </c>
      <c r="B1815" s="4">
        <v>2015.0</v>
      </c>
      <c r="C1815" s="4">
        <f>VLOOKUP(VLOOKUP(A1815,tabWorldPop,3,FALSE),Base!$D$2:$E$8,2,FALSE)</f>
        <v>2</v>
      </c>
      <c r="D1815" s="4" t="s">
        <v>314</v>
      </c>
      <c r="E1815" s="4">
        <v>0.0</v>
      </c>
      <c r="F1815" s="10"/>
      <c r="G1815" s="4" t="s">
        <v>3699</v>
      </c>
      <c r="H1815" s="4">
        <v>1.6939923E7</v>
      </c>
      <c r="I1815" s="5">
        <v>45675.0</v>
      </c>
      <c r="J1815" s="6">
        <f>IF(OR(B1815=2000, B1815=2010, B1815=2015),VLOOKUP(A1815,tabWorldPop,IF(B1815=2000,8,IF(B1815=2010,7,6)),FALSE),"")</f>
        <v>17041107</v>
      </c>
      <c r="K1815" s="6">
        <f>IF(J1815="","", VLOOKUP(A1815,tabWorldPop,12,FALSE))</f>
        <v>41850</v>
      </c>
      <c r="L1815" s="6" t="str">
        <f>IF(K1815="","",VLOOKUP(A1815,tabWorldPop,13,FALSE))</f>
        <v>419.6897</v>
      </c>
      <c r="M1815" s="7">
        <f>IF(K1815="","",VLOOKUP(A1815,tabWorldPop,14,FALSE))</f>
        <v>13150</v>
      </c>
      <c r="N1815" s="6" t="str">
        <f>IF(K1815="","",VLOOKUP(A1815,tabWorldPop,15,FALSE))</f>
        <v>0.22</v>
      </c>
    </row>
    <row r="1816">
      <c r="A1816" s="3">
        <f>VLOOKUP(Life_expectancy.csv!A1832,Base!$A$2:$B$235,2,FALSE)</f>
        <v>71</v>
      </c>
      <c r="B1816" s="4">
        <v>2014.0</v>
      </c>
      <c r="C1816" s="4">
        <f>VLOOKUP(VLOOKUP(A1816,tabWorldPop,3,FALSE),Base!$D$2:$E$8,2,FALSE)</f>
        <v>2</v>
      </c>
      <c r="D1816" s="4" t="s">
        <v>314</v>
      </c>
      <c r="E1816" s="4" t="s">
        <v>3700</v>
      </c>
      <c r="F1816" s="5">
        <v>45901.0</v>
      </c>
      <c r="G1816" s="4" t="s">
        <v>3701</v>
      </c>
      <c r="H1816" s="4">
        <v>168658.0</v>
      </c>
      <c r="I1816" s="5">
        <v>45675.0</v>
      </c>
      <c r="J1816" s="6" t="str">
        <f>IF(OR(B1816=2000, B1816=2010, B1816=2015),VLOOKUP(A1816,tabWorldPop,IF(B1816=2000,8,IF(B1816=2010,7,6)),FALSE),"")</f>
        <v/>
      </c>
      <c r="K1816" s="6" t="str">
        <f>IF(J1816="","", VLOOKUP(A1816,tabWorldPop,12,FALSE))</f>
        <v/>
      </c>
      <c r="L1816" s="6" t="str">
        <f>IF(K1816="","",VLOOKUP(A1816,tabWorldPop,13,FALSE))</f>
        <v/>
      </c>
      <c r="M1816" s="6" t="str">
        <f>IF(K1816="","",VLOOKUP(A1816,tabWorldPop,14,FALSE))</f>
        <v/>
      </c>
      <c r="N1816" s="6" t="str">
        <f>IF(K1816="","",VLOOKUP(A1816,tabWorldPop,15,FALSE))</f>
        <v/>
      </c>
    </row>
    <row r="1817">
      <c r="A1817" s="3">
        <f>VLOOKUP(Life_expectancy.csv!A1833,Base!$A$2:$B$235,2,FALSE)</f>
        <v>71</v>
      </c>
      <c r="B1817" s="4">
        <v>2013.0</v>
      </c>
      <c r="C1817" s="4">
        <f>VLOOKUP(VLOOKUP(A1817,tabWorldPop,3,FALSE),Base!$D$2:$E$8,2,FALSE)</f>
        <v>2</v>
      </c>
      <c r="D1817" s="4" t="s">
        <v>314</v>
      </c>
      <c r="E1817" s="4" t="s">
        <v>3702</v>
      </c>
      <c r="F1817" s="5">
        <v>45758.0</v>
      </c>
      <c r="G1817" s="4" t="s">
        <v>3703</v>
      </c>
      <c r="H1817" s="4">
        <v>1684432.0</v>
      </c>
      <c r="I1817" s="5">
        <v>45675.0</v>
      </c>
      <c r="J1817" s="6" t="str">
        <f>IF(OR(B1817=2000, B1817=2010, B1817=2015),VLOOKUP(A1817,tabWorldPop,IF(B1817=2000,8,IF(B1817=2010,7,6)),FALSE),"")</f>
        <v/>
      </c>
      <c r="K1817" s="6" t="str">
        <f>IF(J1817="","", VLOOKUP(A1817,tabWorldPop,12,FALSE))</f>
        <v/>
      </c>
      <c r="L1817" s="6" t="str">
        <f>IF(K1817="","",VLOOKUP(A1817,tabWorldPop,13,FALSE))</f>
        <v/>
      </c>
      <c r="M1817" s="6" t="str">
        <f>IF(K1817="","",VLOOKUP(A1817,tabWorldPop,14,FALSE))</f>
        <v/>
      </c>
      <c r="N1817" s="6" t="str">
        <f>IF(K1817="","",VLOOKUP(A1817,tabWorldPop,15,FALSE))</f>
        <v/>
      </c>
    </row>
    <row r="1818">
      <c r="A1818" s="3">
        <f>VLOOKUP(Life_expectancy.csv!A1834,Base!$A$2:$B$235,2,FALSE)</f>
        <v>71</v>
      </c>
      <c r="B1818" s="4">
        <v>2012.0</v>
      </c>
      <c r="C1818" s="4">
        <f>VLOOKUP(VLOOKUP(A1818,tabWorldPop,3,FALSE),Base!$D$2:$E$8,2,FALSE)</f>
        <v>2</v>
      </c>
      <c r="D1818" s="4" t="s">
        <v>314</v>
      </c>
      <c r="E1818" s="4" t="s">
        <v>3704</v>
      </c>
      <c r="F1818" s="5">
        <v>45668.0</v>
      </c>
      <c r="G1818" s="4" t="s">
        <v>3705</v>
      </c>
      <c r="H1818" s="4">
        <v>1.6754962E7</v>
      </c>
      <c r="I1818" s="5">
        <v>45675.0</v>
      </c>
      <c r="J1818" s="6" t="str">
        <f>IF(OR(B1818=2000, B1818=2010, B1818=2015),VLOOKUP(A1818,tabWorldPop,IF(B1818=2000,8,IF(B1818=2010,7,6)),FALSE),"")</f>
        <v/>
      </c>
      <c r="K1818" s="6" t="str">
        <f>IF(J1818="","", VLOOKUP(A1818,tabWorldPop,12,FALSE))</f>
        <v/>
      </c>
      <c r="L1818" s="6" t="str">
        <f>IF(K1818="","",VLOOKUP(A1818,tabWorldPop,13,FALSE))</f>
        <v/>
      </c>
      <c r="M1818" s="6" t="str">
        <f>IF(K1818="","",VLOOKUP(A1818,tabWorldPop,14,FALSE))</f>
        <v/>
      </c>
      <c r="N1818" s="6" t="str">
        <f>IF(K1818="","",VLOOKUP(A1818,tabWorldPop,15,FALSE))</f>
        <v/>
      </c>
    </row>
    <row r="1819">
      <c r="A1819" s="3">
        <f>VLOOKUP(Life_expectancy.csv!A1835,Base!$A$2:$B$235,2,FALSE)</f>
        <v>71</v>
      </c>
      <c r="B1819" s="4">
        <v>2011.0</v>
      </c>
      <c r="C1819" s="4">
        <f>VLOOKUP(VLOOKUP(A1819,tabWorldPop,3,FALSE),Base!$D$2:$E$8,2,FALSE)</f>
        <v>2</v>
      </c>
      <c r="D1819" s="4" t="s">
        <v>314</v>
      </c>
      <c r="E1819" s="4" t="s">
        <v>3706</v>
      </c>
      <c r="F1819" s="4" t="s">
        <v>380</v>
      </c>
      <c r="G1819" s="4" t="s">
        <v>3707</v>
      </c>
      <c r="H1819" s="4">
        <v>1669374.0</v>
      </c>
      <c r="I1819" s="5">
        <v>45705.0</v>
      </c>
      <c r="J1819" s="6" t="str">
        <f>IF(OR(B1819=2000, B1819=2010, B1819=2015),VLOOKUP(A1819,tabWorldPop,IF(B1819=2000,8,IF(B1819=2010,7,6)),FALSE),"")</f>
        <v/>
      </c>
      <c r="K1819" s="6" t="str">
        <f>IF(J1819="","", VLOOKUP(A1819,tabWorldPop,12,FALSE))</f>
        <v/>
      </c>
      <c r="L1819" s="6" t="str">
        <f>IF(K1819="","",VLOOKUP(A1819,tabWorldPop,13,FALSE))</f>
        <v/>
      </c>
      <c r="M1819" s="6" t="str">
        <f>IF(K1819="","",VLOOKUP(A1819,tabWorldPop,14,FALSE))</f>
        <v/>
      </c>
      <c r="N1819" s="6" t="str">
        <f>IF(K1819="","",VLOOKUP(A1819,tabWorldPop,15,FALSE))</f>
        <v/>
      </c>
    </row>
    <row r="1820">
      <c r="A1820" s="3">
        <f>VLOOKUP(Life_expectancy.csv!A1836,Base!$A$2:$B$235,2,FALSE)</f>
        <v>71</v>
      </c>
      <c r="B1820" s="4">
        <v>2010.0</v>
      </c>
      <c r="C1820" s="4">
        <f>VLOOKUP(VLOOKUP(A1820,tabWorldPop,3,FALSE),Base!$D$2:$E$8,2,FALSE)</f>
        <v>2</v>
      </c>
      <c r="D1820" s="4" t="s">
        <v>314</v>
      </c>
      <c r="E1820" s="4" t="s">
        <v>3708</v>
      </c>
      <c r="F1820" s="4" t="s">
        <v>386</v>
      </c>
      <c r="G1820" s="4" t="s">
        <v>3709</v>
      </c>
      <c r="H1820" s="4">
        <v>1.6615394E7</v>
      </c>
      <c r="I1820" s="4">
        <v>17.0</v>
      </c>
      <c r="J1820" s="6">
        <f>IF(OR(B1820=2000, B1820=2010, B1820=2015),VLOOKUP(A1820,tabWorldPop,IF(B1820=2000,8,IF(B1820=2010,7,6)),FALSE),"")</f>
        <v>16617116</v>
      </c>
      <c r="K1820" s="6">
        <f>IF(J1820="","", VLOOKUP(A1820,tabWorldPop,12,FALSE))</f>
        <v>41850</v>
      </c>
      <c r="L1820" s="6" t="str">
        <f>IF(K1820="","",VLOOKUP(A1820,tabWorldPop,13,FALSE))</f>
        <v>419.6897</v>
      </c>
      <c r="M1820" s="7">
        <f>IF(K1820="","",VLOOKUP(A1820,tabWorldPop,14,FALSE))</f>
        <v>13150</v>
      </c>
      <c r="N1820" s="6" t="str">
        <f>IF(K1820="","",VLOOKUP(A1820,tabWorldPop,15,FALSE))</f>
        <v>0.22</v>
      </c>
    </row>
    <row r="1821">
      <c r="A1821" s="3">
        <f>VLOOKUP(Life_expectancy.csv!A1837,Base!$A$2:$B$235,2,FALSE)</f>
        <v>71</v>
      </c>
      <c r="B1821" s="4">
        <v>2009.0</v>
      </c>
      <c r="C1821" s="4">
        <f>VLOOKUP(VLOOKUP(A1821,tabWorldPop,3,FALSE),Base!$D$2:$E$8,2,FALSE)</f>
        <v>2</v>
      </c>
      <c r="D1821" s="4" t="s">
        <v>314</v>
      </c>
      <c r="E1821" s="4" t="s">
        <v>3710</v>
      </c>
      <c r="F1821" s="4" t="s">
        <v>3711</v>
      </c>
      <c r="G1821" s="4" t="s">
        <v>3712</v>
      </c>
      <c r="H1821" s="4">
        <v>1653388.0</v>
      </c>
      <c r="I1821" s="5">
        <v>45916.0</v>
      </c>
      <c r="J1821" s="6" t="str">
        <f>IF(OR(B1821=2000, B1821=2010, B1821=2015),VLOOKUP(A1821,tabWorldPop,IF(B1821=2000,8,IF(B1821=2010,7,6)),FALSE),"")</f>
        <v/>
      </c>
      <c r="K1821" s="6" t="str">
        <f>IF(J1821="","", VLOOKUP(A1821,tabWorldPop,12,FALSE))</f>
        <v/>
      </c>
      <c r="L1821" s="6" t="str">
        <f>IF(K1821="","",VLOOKUP(A1821,tabWorldPop,13,FALSE))</f>
        <v/>
      </c>
      <c r="M1821" s="6" t="str">
        <f>IF(K1821="","",VLOOKUP(A1821,tabWorldPop,14,FALSE))</f>
        <v/>
      </c>
      <c r="N1821" s="6" t="str">
        <f>IF(K1821="","",VLOOKUP(A1821,tabWorldPop,15,FALSE))</f>
        <v/>
      </c>
    </row>
    <row r="1822">
      <c r="A1822" s="3">
        <f>VLOOKUP(Life_expectancy.csv!A1838,Base!$A$2:$B$235,2,FALSE)</f>
        <v>71</v>
      </c>
      <c r="B1822" s="4">
        <v>2008.0</v>
      </c>
      <c r="C1822" s="4">
        <f>VLOOKUP(VLOOKUP(A1822,tabWorldPop,3,FALSE),Base!$D$2:$E$8,2,FALSE)</f>
        <v>2</v>
      </c>
      <c r="D1822" s="4" t="s">
        <v>314</v>
      </c>
      <c r="E1822" s="4" t="s">
        <v>3713</v>
      </c>
      <c r="F1822" s="4" t="s">
        <v>775</v>
      </c>
      <c r="G1822" s="4" t="s">
        <v>3714</v>
      </c>
      <c r="H1822" s="4">
        <v>1.6445593E7</v>
      </c>
      <c r="I1822" s="5">
        <v>45885.0</v>
      </c>
      <c r="J1822" s="6" t="str">
        <f>IF(OR(B1822=2000, B1822=2010, B1822=2015),VLOOKUP(A1822,tabWorldPop,IF(B1822=2000,8,IF(B1822=2010,7,6)),FALSE),"")</f>
        <v/>
      </c>
      <c r="K1822" s="6" t="str">
        <f>IF(J1822="","", VLOOKUP(A1822,tabWorldPop,12,FALSE))</f>
        <v/>
      </c>
      <c r="L1822" s="6" t="str">
        <f>IF(K1822="","",VLOOKUP(A1822,tabWorldPop,13,FALSE))</f>
        <v/>
      </c>
      <c r="M1822" s="6" t="str">
        <f>IF(K1822="","",VLOOKUP(A1822,tabWorldPop,14,FALSE))</f>
        <v/>
      </c>
      <c r="N1822" s="6" t="str">
        <f>IF(K1822="","",VLOOKUP(A1822,tabWorldPop,15,FALSE))</f>
        <v/>
      </c>
    </row>
    <row r="1823">
      <c r="A1823" s="3">
        <f>VLOOKUP(Life_expectancy.csv!A1839,Base!$A$2:$B$235,2,FALSE)</f>
        <v>71</v>
      </c>
      <c r="B1823" s="4">
        <v>2007.0</v>
      </c>
      <c r="C1823" s="4">
        <f>VLOOKUP(VLOOKUP(A1823,tabWorldPop,3,FALSE),Base!$D$2:$E$8,2,FALSE)</f>
        <v>2</v>
      </c>
      <c r="D1823" s="4" t="s">
        <v>314</v>
      </c>
      <c r="E1823" s="4" t="s">
        <v>3715</v>
      </c>
      <c r="F1823" s="4" t="s">
        <v>319</v>
      </c>
      <c r="G1823" s="4" t="s">
        <v>3716</v>
      </c>
      <c r="H1823" s="4">
        <v>1.6381696E7</v>
      </c>
      <c r="I1823" s="5">
        <v>45824.0</v>
      </c>
      <c r="J1823" s="6" t="str">
        <f>IF(OR(B1823=2000, B1823=2010, B1823=2015),VLOOKUP(A1823,tabWorldPop,IF(B1823=2000,8,IF(B1823=2010,7,6)),FALSE),"")</f>
        <v/>
      </c>
      <c r="K1823" s="6" t="str">
        <f>IF(J1823="","", VLOOKUP(A1823,tabWorldPop,12,FALSE))</f>
        <v/>
      </c>
      <c r="L1823" s="6" t="str">
        <f>IF(K1823="","",VLOOKUP(A1823,tabWorldPop,13,FALSE))</f>
        <v/>
      </c>
      <c r="M1823" s="6" t="str">
        <f>IF(K1823="","",VLOOKUP(A1823,tabWorldPop,14,FALSE))</f>
        <v/>
      </c>
      <c r="N1823" s="6" t="str">
        <f>IF(K1823="","",VLOOKUP(A1823,tabWorldPop,15,FALSE))</f>
        <v/>
      </c>
    </row>
    <row r="1824">
      <c r="A1824" s="3">
        <f>VLOOKUP(Life_expectancy.csv!A1840,Base!$A$2:$B$235,2,FALSE)</f>
        <v>71</v>
      </c>
      <c r="B1824" s="4">
        <v>2006.0</v>
      </c>
      <c r="C1824" s="4">
        <f>VLOOKUP(VLOOKUP(A1824,tabWorldPop,3,FALSE),Base!$D$2:$E$8,2,FALSE)</f>
        <v>2</v>
      </c>
      <c r="D1824" s="4" t="s">
        <v>314</v>
      </c>
      <c r="E1824" s="4" t="s">
        <v>3717</v>
      </c>
      <c r="F1824" s="4" t="s">
        <v>319</v>
      </c>
      <c r="G1824" s="4" t="s">
        <v>3718</v>
      </c>
      <c r="H1824" s="4">
        <v>1634611.0</v>
      </c>
      <c r="I1824" s="5">
        <v>45793.0</v>
      </c>
      <c r="J1824" s="6" t="str">
        <f>IF(OR(B1824=2000, B1824=2010, B1824=2015),VLOOKUP(A1824,tabWorldPop,IF(B1824=2000,8,IF(B1824=2010,7,6)),FALSE),"")</f>
        <v/>
      </c>
      <c r="K1824" s="6" t="str">
        <f>IF(J1824="","", VLOOKUP(A1824,tabWorldPop,12,FALSE))</f>
        <v/>
      </c>
      <c r="L1824" s="6" t="str">
        <f>IF(K1824="","",VLOOKUP(A1824,tabWorldPop,13,FALSE))</f>
        <v/>
      </c>
      <c r="M1824" s="6" t="str">
        <f>IF(K1824="","",VLOOKUP(A1824,tabWorldPop,14,FALSE))</f>
        <v/>
      </c>
      <c r="N1824" s="6" t="str">
        <f>IF(K1824="","",VLOOKUP(A1824,tabWorldPop,15,FALSE))</f>
        <v/>
      </c>
    </row>
    <row r="1825">
      <c r="A1825" s="3">
        <f>VLOOKUP(Life_expectancy.csv!A1841,Base!$A$2:$B$235,2,FALSE)</f>
        <v>71</v>
      </c>
      <c r="B1825" s="4">
        <v>2005.0</v>
      </c>
      <c r="C1825" s="4">
        <f>VLOOKUP(VLOOKUP(A1825,tabWorldPop,3,FALSE),Base!$D$2:$E$8,2,FALSE)</f>
        <v>2</v>
      </c>
      <c r="D1825" s="4" t="s">
        <v>314</v>
      </c>
      <c r="E1825" s="4" t="s">
        <v>3719</v>
      </c>
      <c r="F1825" s="5">
        <v>45817.0</v>
      </c>
      <c r="G1825" s="4" t="s">
        <v>3720</v>
      </c>
      <c r="H1825" s="4">
        <v>1.6319868E7</v>
      </c>
      <c r="I1825" s="5">
        <v>45763.0</v>
      </c>
      <c r="J1825" s="6" t="str">
        <f>IF(OR(B1825=2000, B1825=2010, B1825=2015),VLOOKUP(A1825,tabWorldPop,IF(B1825=2000,8,IF(B1825=2010,7,6)),FALSE),"")</f>
        <v/>
      </c>
      <c r="K1825" s="6" t="str">
        <f>IF(J1825="","", VLOOKUP(A1825,tabWorldPop,12,FALSE))</f>
        <v/>
      </c>
      <c r="L1825" s="6" t="str">
        <f>IF(K1825="","",VLOOKUP(A1825,tabWorldPop,13,FALSE))</f>
        <v/>
      </c>
      <c r="M1825" s="6" t="str">
        <f>IF(K1825="","",VLOOKUP(A1825,tabWorldPop,14,FALSE))</f>
        <v/>
      </c>
      <c r="N1825" s="6" t="str">
        <f>IF(K1825="","",VLOOKUP(A1825,tabWorldPop,15,FALSE))</f>
        <v/>
      </c>
    </row>
    <row r="1826">
      <c r="A1826" s="3">
        <f>VLOOKUP(Life_expectancy.csv!A1842,Base!$A$2:$B$235,2,FALSE)</f>
        <v>71</v>
      </c>
      <c r="B1826" s="4">
        <v>2004.0</v>
      </c>
      <c r="C1826" s="4">
        <f>VLOOKUP(VLOOKUP(A1826,tabWorldPop,3,FALSE),Base!$D$2:$E$8,2,FALSE)</f>
        <v>2</v>
      </c>
      <c r="D1826" s="4" t="s">
        <v>314</v>
      </c>
      <c r="E1826" s="4" t="s">
        <v>3721</v>
      </c>
      <c r="F1826" s="4" t="s">
        <v>24</v>
      </c>
      <c r="G1826" s="4" t="s">
        <v>3722</v>
      </c>
      <c r="H1826" s="4">
        <v>1.6281779E7</v>
      </c>
      <c r="I1826" s="5">
        <v>45793.0</v>
      </c>
      <c r="J1826" s="6" t="str">
        <f>IF(OR(B1826=2000, B1826=2010, B1826=2015),VLOOKUP(A1826,tabWorldPop,IF(B1826=2000,8,IF(B1826=2010,7,6)),FALSE),"")</f>
        <v/>
      </c>
      <c r="K1826" s="6" t="str">
        <f>IF(J1826="","", VLOOKUP(A1826,tabWorldPop,12,FALSE))</f>
        <v/>
      </c>
      <c r="L1826" s="6" t="str">
        <f>IF(K1826="","",VLOOKUP(A1826,tabWorldPop,13,FALSE))</f>
        <v/>
      </c>
      <c r="M1826" s="6" t="str">
        <f>IF(K1826="","",VLOOKUP(A1826,tabWorldPop,14,FALSE))</f>
        <v/>
      </c>
      <c r="N1826" s="6" t="str">
        <f>IF(K1826="","",VLOOKUP(A1826,tabWorldPop,15,FALSE))</f>
        <v/>
      </c>
    </row>
    <row r="1827">
      <c r="A1827" s="3">
        <f>VLOOKUP(Life_expectancy.csv!A1843,Base!$A$2:$B$235,2,FALSE)</f>
        <v>71</v>
      </c>
      <c r="B1827" s="4">
        <v>2003.0</v>
      </c>
      <c r="C1827" s="4">
        <f>VLOOKUP(VLOOKUP(A1827,tabWorldPop,3,FALSE),Base!$D$2:$E$8,2,FALSE)</f>
        <v>2</v>
      </c>
      <c r="D1827" s="4" t="s">
        <v>314</v>
      </c>
      <c r="E1827" s="4" t="s">
        <v>3723</v>
      </c>
      <c r="F1827" s="4" t="s">
        <v>641</v>
      </c>
      <c r="G1827" s="4" t="s">
        <v>3724</v>
      </c>
      <c r="H1827" s="4">
        <v>1622532.0</v>
      </c>
      <c r="I1827" s="5">
        <v>45793.0</v>
      </c>
      <c r="J1827" s="6" t="str">
        <f>IF(OR(B1827=2000, B1827=2010, B1827=2015),VLOOKUP(A1827,tabWorldPop,IF(B1827=2000,8,IF(B1827=2010,7,6)),FALSE),"")</f>
        <v/>
      </c>
      <c r="K1827" s="6" t="str">
        <f>IF(J1827="","", VLOOKUP(A1827,tabWorldPop,12,FALSE))</f>
        <v/>
      </c>
      <c r="L1827" s="6" t="str">
        <f>IF(K1827="","",VLOOKUP(A1827,tabWorldPop,13,FALSE))</f>
        <v/>
      </c>
      <c r="M1827" s="6" t="str">
        <f>IF(K1827="","",VLOOKUP(A1827,tabWorldPop,14,FALSE))</f>
        <v/>
      </c>
      <c r="N1827" s="6" t="str">
        <f>IF(K1827="","",VLOOKUP(A1827,tabWorldPop,15,FALSE))</f>
        <v/>
      </c>
    </row>
    <row r="1828">
      <c r="A1828" s="3">
        <f>VLOOKUP(Life_expectancy.csv!A1844,Base!$A$2:$B$235,2,FALSE)</f>
        <v>71</v>
      </c>
      <c r="B1828" s="4">
        <v>2002.0</v>
      </c>
      <c r="C1828" s="4">
        <f>VLOOKUP(VLOOKUP(A1828,tabWorldPop,3,FALSE),Base!$D$2:$E$8,2,FALSE)</f>
        <v>2</v>
      </c>
      <c r="D1828" s="4" t="s">
        <v>314</v>
      </c>
      <c r="E1828" s="4" t="s">
        <v>3725</v>
      </c>
      <c r="F1828" s="4" t="s">
        <v>3726</v>
      </c>
      <c r="G1828" s="4" t="s">
        <v>3727</v>
      </c>
      <c r="H1828" s="4">
        <v>1.6148929E7</v>
      </c>
      <c r="I1828" s="5">
        <v>45916.0</v>
      </c>
      <c r="J1828" s="6" t="str">
        <f>IF(OR(B1828=2000, B1828=2010, B1828=2015),VLOOKUP(A1828,tabWorldPop,IF(B1828=2000,8,IF(B1828=2010,7,6)),FALSE),"")</f>
        <v/>
      </c>
      <c r="K1828" s="6" t="str">
        <f>IF(J1828="","", VLOOKUP(A1828,tabWorldPop,12,FALSE))</f>
        <v/>
      </c>
      <c r="L1828" s="6" t="str">
        <f>IF(K1828="","",VLOOKUP(A1828,tabWorldPop,13,FALSE))</f>
        <v/>
      </c>
      <c r="M1828" s="6" t="str">
        <f>IF(K1828="","",VLOOKUP(A1828,tabWorldPop,14,FALSE))</f>
        <v/>
      </c>
      <c r="N1828" s="6" t="str">
        <f>IF(K1828="","",VLOOKUP(A1828,tabWorldPop,15,FALSE))</f>
        <v/>
      </c>
    </row>
    <row r="1829">
      <c r="A1829" s="3">
        <f>VLOOKUP(Life_expectancy.csv!A1845,Base!$A$2:$B$235,2,FALSE)</f>
        <v>71</v>
      </c>
      <c r="B1829" s="4">
        <v>2001.0</v>
      </c>
      <c r="C1829" s="4">
        <f>VLOOKUP(VLOOKUP(A1829,tabWorldPop,3,FALSE),Base!$D$2:$E$8,2,FALSE)</f>
        <v>2</v>
      </c>
      <c r="D1829" s="4" t="s">
        <v>314</v>
      </c>
      <c r="E1829" s="4" t="s">
        <v>3728</v>
      </c>
      <c r="F1829" s="4" t="s">
        <v>1236</v>
      </c>
      <c r="G1829" s="4" t="s">
        <v>3729</v>
      </c>
      <c r="H1829" s="4">
        <v>164618.0</v>
      </c>
      <c r="I1829" s="5">
        <v>45854.0</v>
      </c>
      <c r="J1829" s="6" t="str">
        <f>IF(OR(B1829=2000, B1829=2010, B1829=2015),VLOOKUP(A1829,tabWorldPop,IF(B1829=2000,8,IF(B1829=2010,7,6)),FALSE),"")</f>
        <v/>
      </c>
      <c r="K1829" s="6" t="str">
        <f>IF(J1829="","", VLOOKUP(A1829,tabWorldPop,12,FALSE))</f>
        <v/>
      </c>
      <c r="L1829" s="6" t="str">
        <f>IF(K1829="","",VLOOKUP(A1829,tabWorldPop,13,FALSE))</f>
        <v/>
      </c>
      <c r="M1829" s="6" t="str">
        <f>IF(K1829="","",VLOOKUP(A1829,tabWorldPop,14,FALSE))</f>
        <v/>
      </c>
      <c r="N1829" s="6" t="str">
        <f>IF(K1829="","",VLOOKUP(A1829,tabWorldPop,15,FALSE))</f>
        <v/>
      </c>
    </row>
    <row r="1830">
      <c r="A1830" s="3">
        <f>VLOOKUP(Life_expectancy.csv!A1846,Base!$A$2:$B$235,2,FALSE)</f>
        <v>71</v>
      </c>
      <c r="B1830" s="4">
        <v>2000.0</v>
      </c>
      <c r="C1830" s="4">
        <f>VLOOKUP(VLOOKUP(A1830,tabWorldPop,3,FALSE),Base!$D$2:$E$8,2,FALSE)</f>
        <v>2</v>
      </c>
      <c r="D1830" s="4" t="s">
        <v>314</v>
      </c>
      <c r="E1830" s="4" t="s">
        <v>3730</v>
      </c>
      <c r="F1830" s="4" t="s">
        <v>2035</v>
      </c>
      <c r="G1830" s="4" t="s">
        <v>3731</v>
      </c>
      <c r="H1830" s="4">
        <v>1.5925513E7</v>
      </c>
      <c r="I1830" s="5">
        <v>45793.0</v>
      </c>
      <c r="J1830" s="6">
        <f>IF(OR(B1830=2000, B1830=2010, B1830=2015),VLOOKUP(A1830,tabWorldPop,IF(B1830=2000,8,IF(B1830=2010,7,6)),FALSE),"")</f>
        <v>15899135</v>
      </c>
      <c r="K1830" s="6">
        <f>IF(J1830="","", VLOOKUP(A1830,tabWorldPop,12,FALSE))</f>
        <v>41850</v>
      </c>
      <c r="L1830" s="6" t="str">
        <f>IF(K1830="","",VLOOKUP(A1830,tabWorldPop,13,FALSE))</f>
        <v>419.6897</v>
      </c>
      <c r="M1830" s="7">
        <f>IF(K1830="","",VLOOKUP(A1830,tabWorldPop,14,FALSE))</f>
        <v>13150</v>
      </c>
      <c r="N1830" s="6" t="str">
        <f>IF(K1830="","",VLOOKUP(A1830,tabWorldPop,15,FALSE))</f>
        <v>0.22</v>
      </c>
    </row>
    <row r="1831">
      <c r="A1831" s="3">
        <f>VLOOKUP(Life_expectancy.csv!A1847,Base!$A$2:$B$235,2,FALSE)</f>
        <v>123</v>
      </c>
      <c r="B1831" s="4">
        <v>2015.0</v>
      </c>
      <c r="C1831" s="4">
        <f>VLOOKUP(VLOOKUP(A1831,tabWorldPop,3,FALSE),Base!$D$2:$E$8,2,FALSE)</f>
        <v>4</v>
      </c>
      <c r="D1831" s="4" t="s">
        <v>314</v>
      </c>
      <c r="E1831" s="4">
        <v>0.0</v>
      </c>
      <c r="F1831" s="10"/>
      <c r="G1831" s="4" t="s">
        <v>3732</v>
      </c>
      <c r="H1831" s="10"/>
      <c r="I1831" s="5">
        <v>45707.0</v>
      </c>
      <c r="J1831" s="6">
        <f>IF(OR(B1831=2000, B1831=2010, B1831=2015),VLOOKUP(A1831,tabWorldPop,IF(B1831=2000,8,IF(B1831=2010,7,6)),FALSE),"")</f>
        <v>4590590</v>
      </c>
      <c r="K1831" s="6">
        <f>IF(J1831="","", VLOOKUP(A1831,tabWorldPop,12,FALSE))</f>
        <v>270467</v>
      </c>
      <c r="L1831" s="6" t="str">
        <f>IF(K1831="","",VLOOKUP(A1831,tabWorldPop,13,FALSE))</f>
        <v>19.1716</v>
      </c>
      <c r="M1831" s="7">
        <f>IF(K1831="","",VLOOKUP(A1831,tabWorldPop,14,FALSE))</f>
        <v>-654513</v>
      </c>
      <c r="N1831" s="6" t="str">
        <f>IF(K1831="","",VLOOKUP(A1831,tabWorldPop,15,FALSE))</f>
        <v>0.07</v>
      </c>
    </row>
    <row r="1832">
      <c r="A1832" s="3">
        <f>VLOOKUP(Life_expectancy.csv!A1848,Base!$A$2:$B$235,2,FALSE)</f>
        <v>123</v>
      </c>
      <c r="B1832" s="4">
        <v>2014.0</v>
      </c>
      <c r="C1832" s="4">
        <f>VLOOKUP(VLOOKUP(A1832,tabWorldPop,3,FALSE),Base!$D$2:$E$8,2,FALSE)</f>
        <v>4</v>
      </c>
      <c r="D1832" s="4" t="s">
        <v>314</v>
      </c>
      <c r="E1832" s="4" t="s">
        <v>3733</v>
      </c>
      <c r="F1832" s="5">
        <v>45727.0</v>
      </c>
      <c r="G1832" s="4" t="s">
        <v>3734</v>
      </c>
      <c r="H1832" s="10"/>
      <c r="I1832" s="5">
        <v>45707.0</v>
      </c>
      <c r="J1832" s="6" t="str">
        <f>IF(OR(B1832=2000, B1832=2010, B1832=2015),VLOOKUP(A1832,tabWorldPop,IF(B1832=2000,8,IF(B1832=2010,7,6)),FALSE),"")</f>
        <v/>
      </c>
      <c r="K1832" s="6" t="str">
        <f>IF(J1832="","", VLOOKUP(A1832,tabWorldPop,12,FALSE))</f>
        <v/>
      </c>
      <c r="L1832" s="6" t="str">
        <f>IF(K1832="","",VLOOKUP(A1832,tabWorldPop,13,FALSE))</f>
        <v/>
      </c>
      <c r="M1832" s="6" t="str">
        <f>IF(K1832="","",VLOOKUP(A1832,tabWorldPop,14,FALSE))</f>
        <v/>
      </c>
      <c r="N1832" s="6" t="str">
        <f>IF(K1832="","",VLOOKUP(A1832,tabWorldPop,15,FALSE))</f>
        <v/>
      </c>
    </row>
    <row r="1833">
      <c r="A1833" s="3">
        <f>VLOOKUP(Life_expectancy.csv!A1849,Base!$A$2:$B$235,2,FALSE)</f>
        <v>123</v>
      </c>
      <c r="B1833" s="4">
        <v>2013.0</v>
      </c>
      <c r="C1833" s="4">
        <f>VLOOKUP(VLOOKUP(A1833,tabWorldPop,3,FALSE),Base!$D$2:$E$8,2,FALSE)</f>
        <v>4</v>
      </c>
      <c r="D1833" s="4" t="s">
        <v>314</v>
      </c>
      <c r="E1833" s="4" t="s">
        <v>3735</v>
      </c>
      <c r="F1833" s="4" t="s">
        <v>362</v>
      </c>
      <c r="G1833" s="4" t="s">
        <v>3736</v>
      </c>
      <c r="H1833" s="10"/>
      <c r="I1833" s="5">
        <v>45735.0</v>
      </c>
      <c r="J1833" s="6" t="str">
        <f>IF(OR(B1833=2000, B1833=2010, B1833=2015),VLOOKUP(A1833,tabWorldPop,IF(B1833=2000,8,IF(B1833=2010,7,6)),FALSE),"")</f>
        <v/>
      </c>
      <c r="K1833" s="6" t="str">
        <f>IF(J1833="","", VLOOKUP(A1833,tabWorldPop,12,FALSE))</f>
        <v/>
      </c>
      <c r="L1833" s="6" t="str">
        <f>IF(K1833="","",VLOOKUP(A1833,tabWorldPop,13,FALSE))</f>
        <v/>
      </c>
      <c r="M1833" s="6" t="str">
        <f>IF(K1833="","",VLOOKUP(A1833,tabWorldPop,14,FALSE))</f>
        <v/>
      </c>
      <c r="N1833" s="6" t="str">
        <f>IF(K1833="","",VLOOKUP(A1833,tabWorldPop,15,FALSE))</f>
        <v/>
      </c>
    </row>
    <row r="1834">
      <c r="A1834" s="3">
        <f>VLOOKUP(Life_expectancy.csv!A1850,Base!$A$2:$B$235,2,FALSE)</f>
        <v>123</v>
      </c>
      <c r="B1834" s="4">
        <v>2012.0</v>
      </c>
      <c r="C1834" s="4">
        <f>VLOOKUP(VLOOKUP(A1834,tabWorldPop,3,FALSE),Base!$D$2:$E$8,2,FALSE)</f>
        <v>4</v>
      </c>
      <c r="D1834" s="4" t="s">
        <v>314</v>
      </c>
      <c r="E1834" s="4" t="s">
        <v>3737</v>
      </c>
      <c r="F1834" s="4" t="s">
        <v>3738</v>
      </c>
      <c r="G1834" s="4" t="s">
        <v>3739</v>
      </c>
      <c r="H1834" s="10"/>
      <c r="I1834" s="5">
        <v>45796.0</v>
      </c>
      <c r="J1834" s="6" t="str">
        <f>IF(OR(B1834=2000, B1834=2010, B1834=2015),VLOOKUP(A1834,tabWorldPop,IF(B1834=2000,8,IF(B1834=2010,7,6)),FALSE),"")</f>
        <v/>
      </c>
      <c r="K1834" s="6" t="str">
        <f>IF(J1834="","", VLOOKUP(A1834,tabWorldPop,12,FALSE))</f>
        <v/>
      </c>
      <c r="L1834" s="6" t="str">
        <f>IF(K1834="","",VLOOKUP(A1834,tabWorldPop,13,FALSE))</f>
        <v/>
      </c>
      <c r="M1834" s="6" t="str">
        <f>IF(K1834="","",VLOOKUP(A1834,tabWorldPop,14,FALSE))</f>
        <v/>
      </c>
      <c r="N1834" s="6" t="str">
        <f>IF(K1834="","",VLOOKUP(A1834,tabWorldPop,15,FALSE))</f>
        <v/>
      </c>
    </row>
    <row r="1835">
      <c r="A1835" s="3">
        <f>VLOOKUP(Life_expectancy.csv!A1851,Base!$A$2:$B$235,2,FALSE)</f>
        <v>123</v>
      </c>
      <c r="B1835" s="4">
        <v>2011.0</v>
      </c>
      <c r="C1835" s="4">
        <f>VLOOKUP(VLOOKUP(A1835,tabWorldPop,3,FALSE),Base!$D$2:$E$8,2,FALSE)</f>
        <v>4</v>
      </c>
      <c r="D1835" s="4" t="s">
        <v>314</v>
      </c>
      <c r="E1835" s="4" t="s">
        <v>3740</v>
      </c>
      <c r="F1835" s="4" t="s">
        <v>3741</v>
      </c>
      <c r="G1835" s="4" t="s">
        <v>3742</v>
      </c>
      <c r="H1835" s="10"/>
      <c r="I1835" s="5">
        <v>45857.0</v>
      </c>
      <c r="J1835" s="6" t="str">
        <f>IF(OR(B1835=2000, B1835=2010, B1835=2015),VLOOKUP(A1835,tabWorldPop,IF(B1835=2000,8,IF(B1835=2010,7,6)),FALSE),"")</f>
        <v/>
      </c>
      <c r="K1835" s="6" t="str">
        <f>IF(J1835="","", VLOOKUP(A1835,tabWorldPop,12,FALSE))</f>
        <v/>
      </c>
      <c r="L1835" s="6" t="str">
        <f>IF(K1835="","",VLOOKUP(A1835,tabWorldPop,13,FALSE))</f>
        <v/>
      </c>
      <c r="M1835" s="6" t="str">
        <f>IF(K1835="","",VLOOKUP(A1835,tabWorldPop,14,FALSE))</f>
        <v/>
      </c>
      <c r="N1835" s="6" t="str">
        <f>IF(K1835="","",VLOOKUP(A1835,tabWorldPop,15,FALSE))</f>
        <v/>
      </c>
    </row>
    <row r="1836">
      <c r="A1836" s="3">
        <f>VLOOKUP(Life_expectancy.csv!A1852,Base!$A$2:$B$235,2,FALSE)</f>
        <v>123</v>
      </c>
      <c r="B1836" s="4">
        <v>2010.0</v>
      </c>
      <c r="C1836" s="4">
        <f>VLOOKUP(VLOOKUP(A1836,tabWorldPop,3,FALSE),Base!$D$2:$E$8,2,FALSE)</f>
        <v>4</v>
      </c>
      <c r="D1836" s="4" t="s">
        <v>314</v>
      </c>
      <c r="E1836" s="4" t="s">
        <v>3743</v>
      </c>
      <c r="F1836" s="5">
        <v>45699.0</v>
      </c>
      <c r="G1836" s="4" t="s">
        <v>3744</v>
      </c>
      <c r="H1836" s="10"/>
      <c r="I1836" s="5">
        <v>45736.0</v>
      </c>
      <c r="J1836" s="6">
        <f>IF(OR(B1836=2000, B1836=2010, B1836=2015),VLOOKUP(A1836,tabWorldPop,IF(B1836=2000,8,IF(B1836=2010,7,6)),FALSE),"")</f>
        <v>4346338</v>
      </c>
      <c r="K1836" s="6">
        <f>IF(J1836="","", VLOOKUP(A1836,tabWorldPop,12,FALSE))</f>
        <v>270467</v>
      </c>
      <c r="L1836" s="6" t="str">
        <f>IF(K1836="","",VLOOKUP(A1836,tabWorldPop,13,FALSE))</f>
        <v>19.1716</v>
      </c>
      <c r="M1836" s="7">
        <f>IF(K1836="","",VLOOKUP(A1836,tabWorldPop,14,FALSE))</f>
        <v>-654513</v>
      </c>
      <c r="N1836" s="6" t="str">
        <f>IF(K1836="","",VLOOKUP(A1836,tabWorldPop,15,FALSE))</f>
        <v>0.07</v>
      </c>
    </row>
    <row r="1837">
      <c r="A1837" s="3">
        <f>VLOOKUP(Life_expectancy.csv!A1853,Base!$A$2:$B$235,2,FALSE)</f>
        <v>123</v>
      </c>
      <c r="B1837" s="4">
        <v>2009.0</v>
      </c>
      <c r="C1837" s="4">
        <f>VLOOKUP(VLOOKUP(A1837,tabWorldPop,3,FALSE),Base!$D$2:$E$8,2,FALSE)</f>
        <v>4</v>
      </c>
      <c r="D1837" s="4" t="s">
        <v>314</v>
      </c>
      <c r="E1837" s="4" t="s">
        <v>3745</v>
      </c>
      <c r="F1837" s="4" t="s">
        <v>356</v>
      </c>
      <c r="G1837" s="4" t="s">
        <v>3746</v>
      </c>
      <c r="H1837" s="10"/>
      <c r="I1837" s="5">
        <v>45735.0</v>
      </c>
      <c r="J1837" s="6" t="str">
        <f>IF(OR(B1837=2000, B1837=2010, B1837=2015),VLOOKUP(A1837,tabWorldPop,IF(B1837=2000,8,IF(B1837=2010,7,6)),FALSE),"")</f>
        <v/>
      </c>
      <c r="K1837" s="6" t="str">
        <f>IF(J1837="","", VLOOKUP(A1837,tabWorldPop,12,FALSE))</f>
        <v/>
      </c>
      <c r="L1837" s="6" t="str">
        <f>IF(K1837="","",VLOOKUP(A1837,tabWorldPop,13,FALSE))</f>
        <v/>
      </c>
      <c r="M1837" s="6" t="str">
        <f>IF(K1837="","",VLOOKUP(A1837,tabWorldPop,14,FALSE))</f>
        <v/>
      </c>
      <c r="N1837" s="6" t="str">
        <f>IF(K1837="","",VLOOKUP(A1837,tabWorldPop,15,FALSE))</f>
        <v/>
      </c>
    </row>
    <row r="1838">
      <c r="A1838" s="3">
        <f>VLOOKUP(Life_expectancy.csv!A1854,Base!$A$2:$B$235,2,FALSE)</f>
        <v>123</v>
      </c>
      <c r="B1838" s="4">
        <v>2008.0</v>
      </c>
      <c r="C1838" s="4">
        <f>VLOOKUP(VLOOKUP(A1838,tabWorldPop,3,FALSE),Base!$D$2:$E$8,2,FALSE)</f>
        <v>4</v>
      </c>
      <c r="D1838" s="4" t="s">
        <v>314</v>
      </c>
      <c r="E1838" s="4" t="s">
        <v>3747</v>
      </c>
      <c r="F1838" s="5">
        <v>45839.0</v>
      </c>
      <c r="G1838" s="4" t="s">
        <v>3748</v>
      </c>
      <c r="H1838" s="10"/>
      <c r="I1838" s="5">
        <v>45796.0</v>
      </c>
      <c r="J1838" s="6" t="str">
        <f>IF(OR(B1838=2000, B1838=2010, B1838=2015),VLOOKUP(A1838,tabWorldPop,IF(B1838=2000,8,IF(B1838=2010,7,6)),FALSE),"")</f>
        <v/>
      </c>
      <c r="K1838" s="6" t="str">
        <f>IF(J1838="","", VLOOKUP(A1838,tabWorldPop,12,FALSE))</f>
        <v/>
      </c>
      <c r="L1838" s="6" t="str">
        <f>IF(K1838="","",VLOOKUP(A1838,tabWorldPop,13,FALSE))</f>
        <v/>
      </c>
      <c r="M1838" s="6" t="str">
        <f>IF(K1838="","",VLOOKUP(A1838,tabWorldPop,14,FALSE))</f>
        <v/>
      </c>
      <c r="N1838" s="6" t="str">
        <f>IF(K1838="","",VLOOKUP(A1838,tabWorldPop,15,FALSE))</f>
        <v/>
      </c>
    </row>
    <row r="1839">
      <c r="A1839" s="3">
        <f>VLOOKUP(Life_expectancy.csv!A1855,Base!$A$2:$B$235,2,FALSE)</f>
        <v>123</v>
      </c>
      <c r="B1839" s="4">
        <v>2007.0</v>
      </c>
      <c r="C1839" s="4">
        <f>VLOOKUP(VLOOKUP(A1839,tabWorldPop,3,FALSE),Base!$D$2:$E$8,2,FALSE)</f>
        <v>4</v>
      </c>
      <c r="D1839" s="4" t="s">
        <v>314</v>
      </c>
      <c r="E1839" s="4" t="s">
        <v>3749</v>
      </c>
      <c r="F1839" s="4" t="s">
        <v>1929</v>
      </c>
      <c r="G1839" s="4" t="s">
        <v>3750</v>
      </c>
      <c r="H1839" s="10"/>
      <c r="I1839" s="5">
        <v>45707.0</v>
      </c>
      <c r="J1839" s="6" t="str">
        <f>IF(OR(B1839=2000, B1839=2010, B1839=2015),VLOOKUP(A1839,tabWorldPop,IF(B1839=2000,8,IF(B1839=2010,7,6)),FALSE),"")</f>
        <v/>
      </c>
      <c r="K1839" s="6" t="str">
        <f>IF(J1839="","", VLOOKUP(A1839,tabWorldPop,12,FALSE))</f>
        <v/>
      </c>
      <c r="L1839" s="6" t="str">
        <f>IF(K1839="","",VLOOKUP(A1839,tabWorldPop,13,FALSE))</f>
        <v/>
      </c>
      <c r="M1839" s="6" t="str">
        <f>IF(K1839="","",VLOOKUP(A1839,tabWorldPop,14,FALSE))</f>
        <v/>
      </c>
      <c r="N1839" s="6" t="str">
        <f>IF(K1839="","",VLOOKUP(A1839,tabWorldPop,15,FALSE))</f>
        <v/>
      </c>
    </row>
    <row r="1840">
      <c r="A1840" s="3">
        <f>VLOOKUP(Life_expectancy.csv!A1856,Base!$A$2:$B$235,2,FALSE)</f>
        <v>123</v>
      </c>
      <c r="B1840" s="4">
        <v>2006.0</v>
      </c>
      <c r="C1840" s="4">
        <f>VLOOKUP(VLOOKUP(A1840,tabWorldPop,3,FALSE),Base!$D$2:$E$8,2,FALSE)</f>
        <v>4</v>
      </c>
      <c r="D1840" s="4" t="s">
        <v>314</v>
      </c>
      <c r="E1840" s="4" t="s">
        <v>3751</v>
      </c>
      <c r="F1840" s="4" t="s">
        <v>868</v>
      </c>
      <c r="G1840" s="4" t="s">
        <v>3752</v>
      </c>
      <c r="H1840" s="10"/>
      <c r="I1840" s="5">
        <v>45676.0</v>
      </c>
      <c r="J1840" s="6" t="str">
        <f>IF(OR(B1840=2000, B1840=2010, B1840=2015),VLOOKUP(A1840,tabWorldPop,IF(B1840=2000,8,IF(B1840=2010,7,6)),FALSE),"")</f>
        <v/>
      </c>
      <c r="K1840" s="6" t="str">
        <f>IF(J1840="","", VLOOKUP(A1840,tabWorldPop,12,FALSE))</f>
        <v/>
      </c>
      <c r="L1840" s="6" t="str">
        <f>IF(K1840="","",VLOOKUP(A1840,tabWorldPop,13,FALSE))</f>
        <v/>
      </c>
      <c r="M1840" s="6" t="str">
        <f>IF(K1840="","",VLOOKUP(A1840,tabWorldPop,14,FALSE))</f>
        <v/>
      </c>
      <c r="N1840" s="6" t="str">
        <f>IF(K1840="","",VLOOKUP(A1840,tabWorldPop,15,FALSE))</f>
        <v/>
      </c>
    </row>
    <row r="1841">
      <c r="A1841" s="3">
        <f>VLOOKUP(Life_expectancy.csv!A1857,Base!$A$2:$B$235,2,FALSE)</f>
        <v>123</v>
      </c>
      <c r="B1841" s="4">
        <v>2005.0</v>
      </c>
      <c r="C1841" s="4">
        <f>VLOOKUP(VLOOKUP(A1841,tabWorldPop,3,FALSE),Base!$D$2:$E$8,2,FALSE)</f>
        <v>4</v>
      </c>
      <c r="D1841" s="4" t="s">
        <v>314</v>
      </c>
      <c r="E1841" s="4" t="s">
        <v>3753</v>
      </c>
      <c r="F1841" s="4" t="s">
        <v>1442</v>
      </c>
      <c r="G1841" s="4" t="s">
        <v>3754</v>
      </c>
      <c r="H1841" s="10"/>
      <c r="I1841" s="5">
        <v>45918.0</v>
      </c>
      <c r="J1841" s="6" t="str">
        <f>IF(OR(B1841=2000, B1841=2010, B1841=2015),VLOOKUP(A1841,tabWorldPop,IF(B1841=2000,8,IF(B1841=2010,7,6)),FALSE),"")</f>
        <v/>
      </c>
      <c r="K1841" s="6" t="str">
        <f>IF(J1841="","", VLOOKUP(A1841,tabWorldPop,12,FALSE))</f>
        <v/>
      </c>
      <c r="L1841" s="6" t="str">
        <f>IF(K1841="","",VLOOKUP(A1841,tabWorldPop,13,FALSE))</f>
        <v/>
      </c>
      <c r="M1841" s="6" t="str">
        <f>IF(K1841="","",VLOOKUP(A1841,tabWorldPop,14,FALSE))</f>
        <v/>
      </c>
      <c r="N1841" s="6" t="str">
        <f>IF(K1841="","",VLOOKUP(A1841,tabWorldPop,15,FALSE))</f>
        <v/>
      </c>
    </row>
    <row r="1842">
      <c r="A1842" s="3">
        <f>VLOOKUP(Life_expectancy.csv!A1858,Base!$A$2:$B$235,2,FALSE)</f>
        <v>123</v>
      </c>
      <c r="B1842" s="4">
        <v>2004.0</v>
      </c>
      <c r="C1842" s="4">
        <f>VLOOKUP(VLOOKUP(A1842,tabWorldPop,3,FALSE),Base!$D$2:$E$8,2,FALSE)</f>
        <v>4</v>
      </c>
      <c r="D1842" s="4" t="s">
        <v>314</v>
      </c>
      <c r="E1842" s="4" t="s">
        <v>3755</v>
      </c>
      <c r="F1842" s="4" t="s">
        <v>2396</v>
      </c>
      <c r="G1842" s="4" t="s">
        <v>3756</v>
      </c>
      <c r="H1842" s="10"/>
      <c r="I1842" s="5">
        <v>45765.0</v>
      </c>
      <c r="J1842" s="6" t="str">
        <f>IF(OR(B1842=2000, B1842=2010, B1842=2015),VLOOKUP(A1842,tabWorldPop,IF(B1842=2000,8,IF(B1842=2010,7,6)),FALSE),"")</f>
        <v/>
      </c>
      <c r="K1842" s="6" t="str">
        <f>IF(J1842="","", VLOOKUP(A1842,tabWorldPop,12,FALSE))</f>
        <v/>
      </c>
      <c r="L1842" s="6" t="str">
        <f>IF(K1842="","",VLOOKUP(A1842,tabWorldPop,13,FALSE))</f>
        <v/>
      </c>
      <c r="M1842" s="6" t="str">
        <f>IF(K1842="","",VLOOKUP(A1842,tabWorldPop,14,FALSE))</f>
        <v/>
      </c>
      <c r="N1842" s="6" t="str">
        <f>IF(K1842="","",VLOOKUP(A1842,tabWorldPop,15,FALSE))</f>
        <v/>
      </c>
    </row>
    <row r="1843">
      <c r="A1843" s="3">
        <f>VLOOKUP(Life_expectancy.csv!A1859,Base!$A$2:$B$235,2,FALSE)</f>
        <v>123</v>
      </c>
      <c r="B1843" s="4">
        <v>2003.0</v>
      </c>
      <c r="C1843" s="4">
        <f>VLOOKUP(VLOOKUP(A1843,tabWorldPop,3,FALSE),Base!$D$2:$E$8,2,FALSE)</f>
        <v>4</v>
      </c>
      <c r="D1843" s="4" t="s">
        <v>314</v>
      </c>
      <c r="E1843" s="4" t="s">
        <v>3757</v>
      </c>
      <c r="F1843" s="4" t="s">
        <v>3758</v>
      </c>
      <c r="G1843" s="4" t="s">
        <v>3759</v>
      </c>
      <c r="H1843" s="10"/>
      <c r="I1843" s="5">
        <v>45706.0</v>
      </c>
      <c r="J1843" s="6" t="str">
        <f>IF(OR(B1843=2000, B1843=2010, B1843=2015),VLOOKUP(A1843,tabWorldPop,IF(B1843=2000,8,IF(B1843=2010,7,6)),FALSE),"")</f>
        <v/>
      </c>
      <c r="K1843" s="6" t="str">
        <f>IF(J1843="","", VLOOKUP(A1843,tabWorldPop,12,FALSE))</f>
        <v/>
      </c>
      <c r="L1843" s="6" t="str">
        <f>IF(K1843="","",VLOOKUP(A1843,tabWorldPop,13,FALSE))</f>
        <v/>
      </c>
      <c r="M1843" s="6" t="str">
        <f>IF(K1843="","",VLOOKUP(A1843,tabWorldPop,14,FALSE))</f>
        <v/>
      </c>
      <c r="N1843" s="6" t="str">
        <f>IF(K1843="","",VLOOKUP(A1843,tabWorldPop,15,FALSE))</f>
        <v/>
      </c>
    </row>
    <row r="1844">
      <c r="A1844" s="3">
        <f>VLOOKUP(Life_expectancy.csv!A1860,Base!$A$2:$B$235,2,FALSE)</f>
        <v>123</v>
      </c>
      <c r="B1844" s="4">
        <v>2002.0</v>
      </c>
      <c r="C1844" s="4">
        <f>VLOOKUP(VLOOKUP(A1844,tabWorldPop,3,FALSE),Base!$D$2:$E$8,2,FALSE)</f>
        <v>4</v>
      </c>
      <c r="D1844" s="4" t="s">
        <v>314</v>
      </c>
      <c r="E1844" s="4" t="s">
        <v>3760</v>
      </c>
      <c r="F1844" s="4" t="s">
        <v>2396</v>
      </c>
      <c r="G1844" s="4" t="s">
        <v>3761</v>
      </c>
      <c r="H1844" s="10"/>
      <c r="I1844" s="5">
        <v>45794.0</v>
      </c>
      <c r="J1844" s="6" t="str">
        <f>IF(OR(B1844=2000, B1844=2010, B1844=2015),VLOOKUP(A1844,tabWorldPop,IF(B1844=2000,8,IF(B1844=2010,7,6)),FALSE),"")</f>
        <v/>
      </c>
      <c r="K1844" s="6" t="str">
        <f>IF(J1844="","", VLOOKUP(A1844,tabWorldPop,12,FALSE))</f>
        <v/>
      </c>
      <c r="L1844" s="6" t="str">
        <f>IF(K1844="","",VLOOKUP(A1844,tabWorldPop,13,FALSE))</f>
        <v/>
      </c>
      <c r="M1844" s="6" t="str">
        <f>IF(K1844="","",VLOOKUP(A1844,tabWorldPop,14,FALSE))</f>
        <v/>
      </c>
      <c r="N1844" s="6" t="str">
        <f>IF(K1844="","",VLOOKUP(A1844,tabWorldPop,15,FALSE))</f>
        <v/>
      </c>
    </row>
    <row r="1845">
      <c r="A1845" s="3">
        <f>VLOOKUP(Life_expectancy.csv!A1861,Base!$A$2:$B$235,2,FALSE)</f>
        <v>123</v>
      </c>
      <c r="B1845" s="4">
        <v>2001.0</v>
      </c>
      <c r="C1845" s="4">
        <f>VLOOKUP(VLOOKUP(A1845,tabWorldPop,3,FALSE),Base!$D$2:$E$8,2,FALSE)</f>
        <v>4</v>
      </c>
      <c r="D1845" s="4" t="s">
        <v>314</v>
      </c>
      <c r="E1845" s="4" t="s">
        <v>3762</v>
      </c>
      <c r="F1845" s="4" t="s">
        <v>3763</v>
      </c>
      <c r="G1845" s="4" t="s">
        <v>3764</v>
      </c>
      <c r="H1845" s="10"/>
      <c r="I1845" s="5">
        <v>45764.0</v>
      </c>
      <c r="J1845" s="6" t="str">
        <f>IF(OR(B1845=2000, B1845=2010, B1845=2015),VLOOKUP(A1845,tabWorldPop,IF(B1845=2000,8,IF(B1845=2010,7,6)),FALSE),"")</f>
        <v/>
      </c>
      <c r="K1845" s="6" t="str">
        <f>IF(J1845="","", VLOOKUP(A1845,tabWorldPop,12,FALSE))</f>
        <v/>
      </c>
      <c r="L1845" s="6" t="str">
        <f>IF(K1845="","",VLOOKUP(A1845,tabWorldPop,13,FALSE))</f>
        <v/>
      </c>
      <c r="M1845" s="6" t="str">
        <f>IF(K1845="","",VLOOKUP(A1845,tabWorldPop,14,FALSE))</f>
        <v/>
      </c>
      <c r="N1845" s="6" t="str">
        <f>IF(K1845="","",VLOOKUP(A1845,tabWorldPop,15,FALSE))</f>
        <v/>
      </c>
    </row>
    <row r="1846">
      <c r="A1846" s="3">
        <f>VLOOKUP(Life_expectancy.csv!A1862,Base!$A$2:$B$235,2,FALSE)</f>
        <v>123</v>
      </c>
      <c r="B1846" s="4">
        <v>2000.0</v>
      </c>
      <c r="C1846" s="4">
        <f>VLOOKUP(VLOOKUP(A1846,tabWorldPop,3,FALSE),Base!$D$2:$E$8,2,FALSE)</f>
        <v>4</v>
      </c>
      <c r="D1846" s="4" t="s">
        <v>314</v>
      </c>
      <c r="E1846" s="4" t="s">
        <v>3765</v>
      </c>
      <c r="F1846" s="4" t="s">
        <v>525</v>
      </c>
      <c r="G1846" s="4" t="s">
        <v>3766</v>
      </c>
      <c r="H1846" s="10"/>
      <c r="I1846" s="5">
        <v>45705.0</v>
      </c>
      <c r="J1846" s="6">
        <f>IF(OR(B1846=2000, B1846=2010, B1846=2015),VLOOKUP(A1846,tabWorldPop,IF(B1846=2000,8,IF(B1846=2010,7,6)),FALSE),"")</f>
        <v>3855266</v>
      </c>
      <c r="K1846" s="6">
        <f>IF(J1846="","", VLOOKUP(A1846,tabWorldPop,12,FALSE))</f>
        <v>270467</v>
      </c>
      <c r="L1846" s="6" t="str">
        <f>IF(K1846="","",VLOOKUP(A1846,tabWorldPop,13,FALSE))</f>
        <v>19.1716</v>
      </c>
      <c r="M1846" s="7">
        <f>IF(K1846="","",VLOOKUP(A1846,tabWorldPop,14,FALSE))</f>
        <v>-654513</v>
      </c>
      <c r="N1846" s="6" t="str">
        <f>IF(K1846="","",VLOOKUP(A1846,tabWorldPop,15,FALSE))</f>
        <v>0.07</v>
      </c>
    </row>
    <row r="1847">
      <c r="A1847" s="3">
        <f>VLOOKUP(Life_expectancy.csv!A1863,Base!$A$2:$B$235,2,FALSE)</f>
        <v>106</v>
      </c>
      <c r="B1847" s="4">
        <v>2015.0</v>
      </c>
      <c r="C1847" s="4">
        <f>VLOOKUP(VLOOKUP(A1847,tabWorldPop,3,FALSE),Base!$D$2:$E$8,2,FALSE)</f>
        <v>6</v>
      </c>
      <c r="D1847" s="4" t="s">
        <v>13</v>
      </c>
      <c r="E1847" s="4">
        <v>0.0</v>
      </c>
      <c r="F1847" s="10"/>
      <c r="G1847" s="4" t="s">
        <v>3767</v>
      </c>
      <c r="H1847" s="4">
        <v>68235.0</v>
      </c>
      <c r="I1847" s="5">
        <v>45849.0</v>
      </c>
      <c r="J1847" s="6">
        <f>IF(OR(B1847=2000, B1847=2010, B1847=2015),VLOOKUP(A1847,tabWorldPop,IF(B1847=2000,8,IF(B1847=2010,7,6)),FALSE),"")</f>
        <v>6298598</v>
      </c>
      <c r="K1847" s="6">
        <f>IF(J1847="","", VLOOKUP(A1847,tabWorldPop,12,FALSE))</f>
        <v>130373</v>
      </c>
      <c r="L1847" s="6" t="str">
        <f>IF(K1847="","",VLOOKUP(A1847,tabWorldPop,13,FALSE))</f>
        <v>53.2962</v>
      </c>
      <c r="M1847" s="7">
        <f>IF(K1847="","",VLOOKUP(A1847,tabWorldPop,14,FALSE))</f>
        <v>-641729</v>
      </c>
      <c r="N1847" s="6" t="str">
        <f>IF(K1847="","",VLOOKUP(A1847,tabWorldPop,15,FALSE))</f>
        <v>0.09</v>
      </c>
    </row>
    <row r="1848">
      <c r="A1848" s="3">
        <f>VLOOKUP(Life_expectancy.csv!A1864,Base!$A$2:$B$235,2,FALSE)</f>
        <v>106</v>
      </c>
      <c r="B1848" s="4">
        <v>2014.0</v>
      </c>
      <c r="C1848" s="4">
        <f>VLOOKUP(VLOOKUP(A1848,tabWorldPop,3,FALSE),Base!$D$2:$E$8,2,FALSE)</f>
        <v>6</v>
      </c>
      <c r="D1848" s="4" t="s">
        <v>13</v>
      </c>
      <c r="E1848" s="4" t="s">
        <v>3768</v>
      </c>
      <c r="F1848" s="5">
        <v>45756.0</v>
      </c>
      <c r="G1848" s="4" t="s">
        <v>3769</v>
      </c>
      <c r="H1848" s="4">
        <v>613997.0</v>
      </c>
      <c r="I1848" s="5">
        <v>45819.0</v>
      </c>
      <c r="J1848" s="6" t="str">
        <f>IF(OR(B1848=2000, B1848=2010, B1848=2015),VLOOKUP(A1848,tabWorldPop,IF(B1848=2000,8,IF(B1848=2010,7,6)),FALSE),"")</f>
        <v/>
      </c>
      <c r="K1848" s="6" t="str">
        <f>IF(J1848="","", VLOOKUP(A1848,tabWorldPop,12,FALSE))</f>
        <v/>
      </c>
      <c r="L1848" s="6" t="str">
        <f>IF(K1848="","",VLOOKUP(A1848,tabWorldPop,13,FALSE))</f>
        <v/>
      </c>
      <c r="M1848" s="6" t="str">
        <f>IF(K1848="","",VLOOKUP(A1848,tabWorldPop,14,FALSE))</f>
        <v/>
      </c>
      <c r="N1848" s="6" t="str">
        <f>IF(K1848="","",VLOOKUP(A1848,tabWorldPop,15,FALSE))</f>
        <v/>
      </c>
    </row>
    <row r="1849">
      <c r="A1849" s="3">
        <f>VLOOKUP(Life_expectancy.csv!A1865,Base!$A$2:$B$235,2,FALSE)</f>
        <v>106</v>
      </c>
      <c r="B1849" s="4">
        <v>2013.0</v>
      </c>
      <c r="C1849" s="4">
        <f>VLOOKUP(VLOOKUP(A1849,tabWorldPop,3,FALSE),Base!$D$2:$E$8,2,FALSE)</f>
        <v>6</v>
      </c>
      <c r="D1849" s="4" t="s">
        <v>13</v>
      </c>
      <c r="E1849" s="4" t="s">
        <v>3770</v>
      </c>
      <c r="F1849" s="4" t="s">
        <v>1937</v>
      </c>
      <c r="G1849" s="4" t="s">
        <v>3771</v>
      </c>
      <c r="H1849" s="4">
        <v>5945747.0</v>
      </c>
      <c r="I1849" s="5">
        <v>45788.0</v>
      </c>
      <c r="J1849" s="6" t="str">
        <f>IF(OR(B1849=2000, B1849=2010, B1849=2015),VLOOKUP(A1849,tabWorldPop,IF(B1849=2000,8,IF(B1849=2010,7,6)),FALSE),"")</f>
        <v/>
      </c>
      <c r="K1849" s="6" t="str">
        <f>IF(J1849="","", VLOOKUP(A1849,tabWorldPop,12,FALSE))</f>
        <v/>
      </c>
      <c r="L1849" s="6" t="str">
        <f>IF(K1849="","",VLOOKUP(A1849,tabWorldPop,13,FALSE))</f>
        <v/>
      </c>
      <c r="M1849" s="6" t="str">
        <f>IF(K1849="","",VLOOKUP(A1849,tabWorldPop,14,FALSE))</f>
        <v/>
      </c>
      <c r="N1849" s="6" t="str">
        <f>IF(K1849="","",VLOOKUP(A1849,tabWorldPop,15,FALSE))</f>
        <v/>
      </c>
    </row>
    <row r="1850">
      <c r="A1850" s="3">
        <f>VLOOKUP(Life_expectancy.csv!A1866,Base!$A$2:$B$235,2,FALSE)</f>
        <v>106</v>
      </c>
      <c r="B1850" s="4">
        <v>2012.0</v>
      </c>
      <c r="C1850" s="4">
        <f>VLOOKUP(VLOOKUP(A1850,tabWorldPop,3,FALSE),Base!$D$2:$E$8,2,FALSE)</f>
        <v>6</v>
      </c>
      <c r="D1850" s="4" t="s">
        <v>13</v>
      </c>
      <c r="E1850" s="4" t="s">
        <v>3772</v>
      </c>
      <c r="F1850" s="5">
        <v>45755.0</v>
      </c>
      <c r="G1850" s="4" t="s">
        <v>3773</v>
      </c>
      <c r="H1850" s="4">
        <v>587718.0</v>
      </c>
      <c r="I1850" s="5">
        <v>45788.0</v>
      </c>
      <c r="J1850" s="6" t="str">
        <f>IF(OR(B1850=2000, B1850=2010, B1850=2015),VLOOKUP(A1850,tabWorldPop,IF(B1850=2000,8,IF(B1850=2010,7,6)),FALSE),"")</f>
        <v/>
      </c>
      <c r="K1850" s="6" t="str">
        <f>IF(J1850="","", VLOOKUP(A1850,tabWorldPop,12,FALSE))</f>
        <v/>
      </c>
      <c r="L1850" s="6" t="str">
        <f>IF(K1850="","",VLOOKUP(A1850,tabWorldPop,13,FALSE))</f>
        <v/>
      </c>
      <c r="M1850" s="6" t="str">
        <f>IF(K1850="","",VLOOKUP(A1850,tabWorldPop,14,FALSE))</f>
        <v/>
      </c>
      <c r="N1850" s="6" t="str">
        <f>IF(K1850="","",VLOOKUP(A1850,tabWorldPop,15,FALSE))</f>
        <v/>
      </c>
    </row>
    <row r="1851">
      <c r="A1851" s="3">
        <f>VLOOKUP(Life_expectancy.csv!A1867,Base!$A$2:$B$235,2,FALSE)</f>
        <v>106</v>
      </c>
      <c r="B1851" s="4">
        <v>2011.0</v>
      </c>
      <c r="C1851" s="4">
        <f>VLOOKUP(VLOOKUP(A1851,tabWorldPop,3,FALSE),Base!$D$2:$E$8,2,FALSE)</f>
        <v>6</v>
      </c>
      <c r="D1851" s="4" t="s">
        <v>13</v>
      </c>
      <c r="E1851" s="4" t="s">
        <v>3774</v>
      </c>
      <c r="F1851" s="4" t="s">
        <v>829</v>
      </c>
      <c r="G1851" s="4" t="s">
        <v>3775</v>
      </c>
      <c r="H1851" s="4">
        <v>58782.0</v>
      </c>
      <c r="I1851" s="5">
        <v>45788.0</v>
      </c>
      <c r="J1851" s="6" t="str">
        <f>IF(OR(B1851=2000, B1851=2010, B1851=2015),VLOOKUP(A1851,tabWorldPop,IF(B1851=2000,8,IF(B1851=2010,7,6)),FALSE),"")</f>
        <v/>
      </c>
      <c r="K1851" s="6" t="str">
        <f>IF(J1851="","", VLOOKUP(A1851,tabWorldPop,12,FALSE))</f>
        <v/>
      </c>
      <c r="L1851" s="6" t="str">
        <f>IF(K1851="","",VLOOKUP(A1851,tabWorldPop,13,FALSE))</f>
        <v/>
      </c>
      <c r="M1851" s="6" t="str">
        <f>IF(K1851="","",VLOOKUP(A1851,tabWorldPop,14,FALSE))</f>
        <v/>
      </c>
      <c r="N1851" s="6" t="str">
        <f>IF(K1851="","",VLOOKUP(A1851,tabWorldPop,15,FALSE))</f>
        <v/>
      </c>
    </row>
    <row r="1852">
      <c r="A1852" s="3">
        <f>VLOOKUP(Life_expectancy.csv!A1868,Base!$A$2:$B$235,2,FALSE)</f>
        <v>106</v>
      </c>
      <c r="B1852" s="4">
        <v>2010.0</v>
      </c>
      <c r="C1852" s="4">
        <f>VLOOKUP(VLOOKUP(A1852,tabWorldPop,3,FALSE),Base!$D$2:$E$8,2,FALSE)</f>
        <v>6</v>
      </c>
      <c r="D1852" s="4" t="s">
        <v>13</v>
      </c>
      <c r="E1852" s="4" t="s">
        <v>3776</v>
      </c>
      <c r="F1852" s="4" t="s">
        <v>741</v>
      </c>
      <c r="G1852" s="4" t="s">
        <v>3777</v>
      </c>
      <c r="H1852" s="4">
        <v>5737723.0</v>
      </c>
      <c r="I1852" s="5">
        <v>45758.0</v>
      </c>
      <c r="J1852" s="6">
        <f>IF(OR(B1852=2000, B1852=2010, B1852=2015),VLOOKUP(A1852,tabWorldPop,IF(B1852=2000,8,IF(B1852=2010,7,6)),FALSE),"")</f>
        <v>5855734</v>
      </c>
      <c r="K1852" s="6">
        <f>IF(J1852="","", VLOOKUP(A1852,tabWorldPop,12,FALSE))</f>
        <v>130373</v>
      </c>
      <c r="L1852" s="6" t="str">
        <f>IF(K1852="","",VLOOKUP(A1852,tabWorldPop,13,FALSE))</f>
        <v>53.2962</v>
      </c>
      <c r="M1852" s="7">
        <f>IF(K1852="","",VLOOKUP(A1852,tabWorldPop,14,FALSE))</f>
        <v>-641729</v>
      </c>
      <c r="N1852" s="6" t="str">
        <f>IF(K1852="","",VLOOKUP(A1852,tabWorldPop,15,FALSE))</f>
        <v>0.09</v>
      </c>
    </row>
    <row r="1853">
      <c r="A1853" s="3">
        <f>VLOOKUP(Life_expectancy.csv!A1869,Base!$A$2:$B$235,2,FALSE)</f>
        <v>106</v>
      </c>
      <c r="B1853" s="4">
        <v>2009.0</v>
      </c>
      <c r="C1853" s="4">
        <f>VLOOKUP(VLOOKUP(A1853,tabWorldPop,3,FALSE),Base!$D$2:$E$8,2,FALSE)</f>
        <v>6</v>
      </c>
      <c r="D1853" s="4" t="s">
        <v>13</v>
      </c>
      <c r="E1853" s="4" t="s">
        <v>3778</v>
      </c>
      <c r="F1853" s="4" t="s">
        <v>1545</v>
      </c>
      <c r="G1853" s="4" t="s">
        <v>3779</v>
      </c>
      <c r="H1853" s="4">
        <v>5666581.0</v>
      </c>
      <c r="I1853" s="5">
        <v>45727.0</v>
      </c>
      <c r="J1853" s="6" t="str">
        <f>IF(OR(B1853=2000, B1853=2010, B1853=2015),VLOOKUP(A1853,tabWorldPop,IF(B1853=2000,8,IF(B1853=2010,7,6)),FALSE),"")</f>
        <v/>
      </c>
      <c r="K1853" s="6" t="str">
        <f>IF(J1853="","", VLOOKUP(A1853,tabWorldPop,12,FALSE))</f>
        <v/>
      </c>
      <c r="L1853" s="6" t="str">
        <f>IF(K1853="","",VLOOKUP(A1853,tabWorldPop,13,FALSE))</f>
        <v/>
      </c>
      <c r="M1853" s="6" t="str">
        <f>IF(K1853="","",VLOOKUP(A1853,tabWorldPop,14,FALSE))</f>
        <v/>
      </c>
      <c r="N1853" s="6" t="str">
        <f>IF(K1853="","",VLOOKUP(A1853,tabWorldPop,15,FALSE))</f>
        <v/>
      </c>
    </row>
    <row r="1854">
      <c r="A1854" s="3">
        <f>VLOOKUP(Life_expectancy.csv!A1870,Base!$A$2:$B$235,2,FALSE)</f>
        <v>106</v>
      </c>
      <c r="B1854" s="4">
        <v>2008.0</v>
      </c>
      <c r="C1854" s="4">
        <f>VLOOKUP(VLOOKUP(A1854,tabWorldPop,3,FALSE),Base!$D$2:$E$8,2,FALSE)</f>
        <v>6</v>
      </c>
      <c r="D1854" s="4" t="s">
        <v>13</v>
      </c>
      <c r="E1854" s="4" t="s">
        <v>3780</v>
      </c>
      <c r="F1854" s="4" t="s">
        <v>2555</v>
      </c>
      <c r="G1854" s="4" t="s">
        <v>3781</v>
      </c>
      <c r="H1854" s="4">
        <v>559456.0</v>
      </c>
      <c r="I1854" s="5">
        <v>45668.0</v>
      </c>
      <c r="J1854" s="6" t="str">
        <f>IF(OR(B1854=2000, B1854=2010, B1854=2015),VLOOKUP(A1854,tabWorldPop,IF(B1854=2000,8,IF(B1854=2010,7,6)),FALSE),"")</f>
        <v/>
      </c>
      <c r="K1854" s="6" t="str">
        <f>IF(J1854="","", VLOOKUP(A1854,tabWorldPop,12,FALSE))</f>
        <v/>
      </c>
      <c r="L1854" s="6" t="str">
        <f>IF(K1854="","",VLOOKUP(A1854,tabWorldPop,13,FALSE))</f>
        <v/>
      </c>
      <c r="M1854" s="6" t="str">
        <f>IF(K1854="","",VLOOKUP(A1854,tabWorldPop,14,FALSE))</f>
        <v/>
      </c>
      <c r="N1854" s="6" t="str">
        <f>IF(K1854="","",VLOOKUP(A1854,tabWorldPop,15,FALSE))</f>
        <v/>
      </c>
    </row>
    <row r="1855">
      <c r="A1855" s="3">
        <f>VLOOKUP(Life_expectancy.csv!A1871,Base!$A$2:$B$235,2,FALSE)</f>
        <v>106</v>
      </c>
      <c r="B1855" s="4">
        <v>2007.0</v>
      </c>
      <c r="C1855" s="4">
        <f>VLOOKUP(VLOOKUP(A1855,tabWorldPop,3,FALSE),Base!$D$2:$E$8,2,FALSE)</f>
        <v>6</v>
      </c>
      <c r="D1855" s="4" t="s">
        <v>13</v>
      </c>
      <c r="E1855" s="4" t="s">
        <v>3782</v>
      </c>
      <c r="F1855" s="4" t="s">
        <v>761</v>
      </c>
      <c r="G1855" s="4" t="s">
        <v>3783</v>
      </c>
      <c r="H1855" s="4">
        <v>552216.0</v>
      </c>
      <c r="I1855" s="4">
        <v>11.0</v>
      </c>
      <c r="J1855" s="6" t="str">
        <f>IF(OR(B1855=2000, B1855=2010, B1855=2015),VLOOKUP(A1855,tabWorldPop,IF(B1855=2000,8,IF(B1855=2010,7,6)),FALSE),"")</f>
        <v/>
      </c>
      <c r="K1855" s="6" t="str">
        <f>IF(J1855="","", VLOOKUP(A1855,tabWorldPop,12,FALSE))</f>
        <v/>
      </c>
      <c r="L1855" s="6" t="str">
        <f>IF(K1855="","",VLOOKUP(A1855,tabWorldPop,13,FALSE))</f>
        <v/>
      </c>
      <c r="M1855" s="6" t="str">
        <f>IF(K1855="","",VLOOKUP(A1855,tabWorldPop,14,FALSE))</f>
        <v/>
      </c>
      <c r="N1855" s="6" t="str">
        <f>IF(K1855="","",VLOOKUP(A1855,tabWorldPop,15,FALSE))</f>
        <v/>
      </c>
    </row>
    <row r="1856">
      <c r="A1856" s="3">
        <f>VLOOKUP(Life_expectancy.csv!A1872,Base!$A$2:$B$235,2,FALSE)</f>
        <v>106</v>
      </c>
      <c r="B1856" s="4">
        <v>2006.0</v>
      </c>
      <c r="C1856" s="4">
        <f>VLOOKUP(VLOOKUP(A1856,tabWorldPop,3,FALSE),Base!$D$2:$E$8,2,FALSE)</f>
        <v>6</v>
      </c>
      <c r="D1856" s="4" t="s">
        <v>13</v>
      </c>
      <c r="E1856" s="4" t="s">
        <v>3784</v>
      </c>
      <c r="F1856" s="4" t="s">
        <v>763</v>
      </c>
      <c r="G1856" s="4" t="s">
        <v>3785</v>
      </c>
      <c r="H1856" s="4">
        <v>545211.0</v>
      </c>
      <c r="I1856" s="4">
        <v>11.0</v>
      </c>
      <c r="J1856" s="6" t="str">
        <f>IF(OR(B1856=2000, B1856=2010, B1856=2015),VLOOKUP(A1856,tabWorldPop,IF(B1856=2000,8,IF(B1856=2010,7,6)),FALSE),"")</f>
        <v/>
      </c>
      <c r="K1856" s="6" t="str">
        <f>IF(J1856="","", VLOOKUP(A1856,tabWorldPop,12,FALSE))</f>
        <v/>
      </c>
      <c r="L1856" s="6" t="str">
        <f>IF(K1856="","",VLOOKUP(A1856,tabWorldPop,13,FALSE))</f>
        <v/>
      </c>
      <c r="M1856" s="6" t="str">
        <f>IF(K1856="","",VLOOKUP(A1856,tabWorldPop,14,FALSE))</f>
        <v/>
      </c>
      <c r="N1856" s="6" t="str">
        <f>IF(K1856="","",VLOOKUP(A1856,tabWorldPop,15,FALSE))</f>
        <v/>
      </c>
    </row>
    <row r="1857">
      <c r="A1857" s="3">
        <f>VLOOKUP(Life_expectancy.csv!A1873,Base!$A$2:$B$235,2,FALSE)</f>
        <v>106</v>
      </c>
      <c r="B1857" s="4">
        <v>2005.0</v>
      </c>
      <c r="C1857" s="4">
        <f>VLOOKUP(VLOOKUP(A1857,tabWorldPop,3,FALSE),Base!$D$2:$E$8,2,FALSE)</f>
        <v>6</v>
      </c>
      <c r="D1857" s="4" t="s">
        <v>13</v>
      </c>
      <c r="E1857" s="4" t="s">
        <v>3786</v>
      </c>
      <c r="F1857" s="5">
        <v>45967.0</v>
      </c>
      <c r="G1857" s="4" t="s">
        <v>3787</v>
      </c>
      <c r="H1857" s="4">
        <v>5379328.0</v>
      </c>
      <c r="I1857" s="4">
        <v>11.0</v>
      </c>
      <c r="J1857" s="6" t="str">
        <f>IF(OR(B1857=2000, B1857=2010, B1857=2015),VLOOKUP(A1857,tabWorldPop,IF(B1857=2000,8,IF(B1857=2010,7,6)),FALSE),"")</f>
        <v/>
      </c>
      <c r="K1857" s="6" t="str">
        <f>IF(J1857="","", VLOOKUP(A1857,tabWorldPop,12,FALSE))</f>
        <v/>
      </c>
      <c r="L1857" s="6" t="str">
        <f>IF(K1857="","",VLOOKUP(A1857,tabWorldPop,13,FALSE))</f>
        <v/>
      </c>
      <c r="M1857" s="6" t="str">
        <f>IF(K1857="","",VLOOKUP(A1857,tabWorldPop,14,FALSE))</f>
        <v/>
      </c>
      <c r="N1857" s="6" t="str">
        <f>IF(K1857="","",VLOOKUP(A1857,tabWorldPop,15,FALSE))</f>
        <v/>
      </c>
    </row>
    <row r="1858">
      <c r="A1858" s="3">
        <f>VLOOKUP(Life_expectancy.csv!A1874,Base!$A$2:$B$235,2,FALSE)</f>
        <v>106</v>
      </c>
      <c r="B1858" s="4">
        <v>2004.0</v>
      </c>
      <c r="C1858" s="4">
        <f>VLOOKUP(VLOOKUP(A1858,tabWorldPop,3,FALSE),Base!$D$2:$E$8,2,FALSE)</f>
        <v>6</v>
      </c>
      <c r="D1858" s="4" t="s">
        <v>13</v>
      </c>
      <c r="E1858" s="4" t="s">
        <v>3788</v>
      </c>
      <c r="F1858" s="4" t="s">
        <v>603</v>
      </c>
      <c r="G1858" s="4" t="s">
        <v>3789</v>
      </c>
      <c r="H1858" s="4">
        <v>53973.0</v>
      </c>
      <c r="I1858" s="4">
        <v>11.0</v>
      </c>
      <c r="J1858" s="6" t="str">
        <f>IF(OR(B1858=2000, B1858=2010, B1858=2015),VLOOKUP(A1858,tabWorldPop,IF(B1858=2000,8,IF(B1858=2010,7,6)),FALSE),"")</f>
        <v/>
      </c>
      <c r="K1858" s="6" t="str">
        <f>IF(J1858="","", VLOOKUP(A1858,tabWorldPop,12,FALSE))</f>
        <v/>
      </c>
      <c r="L1858" s="6" t="str">
        <f>IF(K1858="","",VLOOKUP(A1858,tabWorldPop,13,FALSE))</f>
        <v/>
      </c>
      <c r="M1858" s="6" t="str">
        <f>IF(K1858="","",VLOOKUP(A1858,tabWorldPop,14,FALSE))</f>
        <v/>
      </c>
      <c r="N1858" s="6" t="str">
        <f>IF(K1858="","",VLOOKUP(A1858,tabWorldPop,15,FALSE))</f>
        <v/>
      </c>
    </row>
    <row r="1859">
      <c r="A1859" s="3">
        <f>VLOOKUP(Life_expectancy.csv!A1875,Base!$A$2:$B$235,2,FALSE)</f>
        <v>106</v>
      </c>
      <c r="B1859" s="4">
        <v>2003.0</v>
      </c>
      <c r="C1859" s="4">
        <f>VLOOKUP(VLOOKUP(A1859,tabWorldPop,3,FALSE),Base!$D$2:$E$8,2,FALSE)</f>
        <v>6</v>
      </c>
      <c r="D1859" s="4" t="s">
        <v>13</v>
      </c>
      <c r="E1859" s="4" t="s">
        <v>3790</v>
      </c>
      <c r="F1859" s="5">
        <v>45997.0</v>
      </c>
      <c r="G1859" s="4" t="s">
        <v>3791</v>
      </c>
      <c r="H1859" s="4">
        <v>524879.0</v>
      </c>
      <c r="I1859" s="4">
        <v>11.0</v>
      </c>
      <c r="J1859" s="6" t="str">
        <f>IF(OR(B1859=2000, B1859=2010, B1859=2015),VLOOKUP(A1859,tabWorldPop,IF(B1859=2000,8,IF(B1859=2010,7,6)),FALSE),"")</f>
        <v/>
      </c>
      <c r="K1859" s="6" t="str">
        <f>IF(J1859="","", VLOOKUP(A1859,tabWorldPop,12,FALSE))</f>
        <v/>
      </c>
      <c r="L1859" s="6" t="str">
        <f>IF(K1859="","",VLOOKUP(A1859,tabWorldPop,13,FALSE))</f>
        <v/>
      </c>
      <c r="M1859" s="6" t="str">
        <f>IF(K1859="","",VLOOKUP(A1859,tabWorldPop,14,FALSE))</f>
        <v/>
      </c>
      <c r="N1859" s="6" t="str">
        <f>IF(K1859="","",VLOOKUP(A1859,tabWorldPop,15,FALSE))</f>
        <v/>
      </c>
    </row>
    <row r="1860">
      <c r="A1860" s="3">
        <f>VLOOKUP(Life_expectancy.csv!A1876,Base!$A$2:$B$235,2,FALSE)</f>
        <v>106</v>
      </c>
      <c r="B1860" s="4">
        <v>2002.0</v>
      </c>
      <c r="C1860" s="4">
        <f>VLOOKUP(VLOOKUP(A1860,tabWorldPop,3,FALSE),Base!$D$2:$E$8,2,FALSE)</f>
        <v>6</v>
      </c>
      <c r="D1860" s="4" t="s">
        <v>13</v>
      </c>
      <c r="E1860" s="4" t="s">
        <v>3792</v>
      </c>
      <c r="F1860" s="4" t="s">
        <v>70</v>
      </c>
      <c r="G1860" s="4" t="s">
        <v>3793</v>
      </c>
      <c r="H1860" s="4">
        <v>5171734.0</v>
      </c>
      <c r="I1860" s="5">
        <v>45848.0</v>
      </c>
      <c r="J1860" s="6" t="str">
        <f>IF(OR(B1860=2000, B1860=2010, B1860=2015),VLOOKUP(A1860,tabWorldPop,IF(B1860=2000,8,IF(B1860=2010,7,6)),FALSE),"")</f>
        <v/>
      </c>
      <c r="K1860" s="6" t="str">
        <f>IF(J1860="","", VLOOKUP(A1860,tabWorldPop,12,FALSE))</f>
        <v/>
      </c>
      <c r="L1860" s="6" t="str">
        <f>IF(K1860="","",VLOOKUP(A1860,tabWorldPop,13,FALSE))</f>
        <v/>
      </c>
      <c r="M1860" s="6" t="str">
        <f>IF(K1860="","",VLOOKUP(A1860,tabWorldPop,14,FALSE))</f>
        <v/>
      </c>
      <c r="N1860" s="6" t="str">
        <f>IF(K1860="","",VLOOKUP(A1860,tabWorldPop,15,FALSE))</f>
        <v/>
      </c>
    </row>
    <row r="1861">
      <c r="A1861" s="3">
        <f>VLOOKUP(Life_expectancy.csv!A1877,Base!$A$2:$B$235,2,FALSE)</f>
        <v>106</v>
      </c>
      <c r="B1861" s="4">
        <v>2001.0</v>
      </c>
      <c r="C1861" s="4">
        <f>VLOOKUP(VLOOKUP(A1861,tabWorldPop,3,FALSE),Base!$D$2:$E$8,2,FALSE)</f>
        <v>6</v>
      </c>
      <c r="D1861" s="4" t="s">
        <v>13</v>
      </c>
      <c r="E1861" s="4" t="s">
        <v>3794</v>
      </c>
      <c r="F1861" s="4" t="s">
        <v>439</v>
      </c>
      <c r="G1861" s="4" t="s">
        <v>3795</v>
      </c>
      <c r="H1861" s="4">
        <v>5175.0</v>
      </c>
      <c r="I1861" s="5">
        <v>45757.0</v>
      </c>
      <c r="J1861" s="6" t="str">
        <f>IF(OR(B1861=2000, B1861=2010, B1861=2015),VLOOKUP(A1861,tabWorldPop,IF(B1861=2000,8,IF(B1861=2010,7,6)),FALSE),"")</f>
        <v/>
      </c>
      <c r="K1861" s="6" t="str">
        <f>IF(J1861="","", VLOOKUP(A1861,tabWorldPop,12,FALSE))</f>
        <v/>
      </c>
      <c r="L1861" s="6" t="str">
        <f>IF(K1861="","",VLOOKUP(A1861,tabWorldPop,13,FALSE))</f>
        <v/>
      </c>
      <c r="M1861" s="6" t="str">
        <f>IF(K1861="","",VLOOKUP(A1861,tabWorldPop,14,FALSE))</f>
        <v/>
      </c>
      <c r="N1861" s="6" t="str">
        <f>IF(K1861="","",VLOOKUP(A1861,tabWorldPop,15,FALSE))</f>
        <v/>
      </c>
    </row>
    <row r="1862">
      <c r="A1862" s="3">
        <f>VLOOKUP(Life_expectancy.csv!A1878,Base!$A$2:$B$235,2,FALSE)</f>
        <v>106</v>
      </c>
      <c r="B1862" s="4">
        <v>2000.0</v>
      </c>
      <c r="C1862" s="4">
        <f>VLOOKUP(VLOOKUP(A1862,tabWorldPop,3,FALSE),Base!$D$2:$E$8,2,FALSE)</f>
        <v>6</v>
      </c>
      <c r="D1862" s="4" t="s">
        <v>13</v>
      </c>
      <c r="E1862" s="4" t="s">
        <v>3796</v>
      </c>
      <c r="F1862" s="4" t="s">
        <v>193</v>
      </c>
      <c r="G1862" s="4" t="s">
        <v>3797</v>
      </c>
      <c r="H1862" s="4">
        <v>526796.0</v>
      </c>
      <c r="I1862" s="5">
        <v>45667.0</v>
      </c>
      <c r="J1862" s="6">
        <f>IF(OR(B1862=2000, B1862=2010, B1862=2015),VLOOKUP(A1862,tabWorldPop,IF(B1862=2000,8,IF(B1862=2010,7,6)),FALSE),"")</f>
        <v>5123222</v>
      </c>
      <c r="K1862" s="6">
        <f>IF(J1862="","", VLOOKUP(A1862,tabWorldPop,12,FALSE))</f>
        <v>130373</v>
      </c>
      <c r="L1862" s="6" t="str">
        <f>IF(K1862="","",VLOOKUP(A1862,tabWorldPop,13,FALSE))</f>
        <v>53.2962</v>
      </c>
      <c r="M1862" s="7">
        <f>IF(K1862="","",VLOOKUP(A1862,tabWorldPop,14,FALSE))</f>
        <v>-641729</v>
      </c>
      <c r="N1862" s="6" t="str">
        <f>IF(K1862="","",VLOOKUP(A1862,tabWorldPop,15,FALSE))</f>
        <v>0.09</v>
      </c>
    </row>
    <row r="1863">
      <c r="A1863" s="3">
        <f>VLOOKUP(Life_expectancy.csv!A1879,Base!$A$2:$B$235,2,FALSE)</f>
        <v>54</v>
      </c>
      <c r="B1863" s="4">
        <v>2015.0</v>
      </c>
      <c r="C1863" s="4">
        <f>VLOOKUP(VLOOKUP(A1863,tabWorldPop,3,FALSE),Base!$D$2:$E$8,2,FALSE)</f>
        <v>3</v>
      </c>
      <c r="D1863" s="4" t="s">
        <v>13</v>
      </c>
      <c r="E1863" s="4">
        <v>0.0</v>
      </c>
      <c r="F1863" s="10"/>
      <c r="G1863" s="4" t="s">
        <v>3798</v>
      </c>
      <c r="H1863" s="4">
        <v>1.9896965E7</v>
      </c>
      <c r="I1863" s="5">
        <v>45752.0</v>
      </c>
      <c r="J1863" s="6">
        <f>IF(OR(B1863=2000, B1863=2010, B1863=2015),VLOOKUP(A1863,tabWorldPop,IF(B1863=2000,8,IF(B1863=2010,7,6)),FALSE),"")</f>
        <v>20128124</v>
      </c>
      <c r="K1863" s="6">
        <f>IF(J1863="","", VLOOKUP(A1863,tabWorldPop,12,FALSE))</f>
        <v>1267000</v>
      </c>
      <c r="L1863" s="6" t="str">
        <f>IF(K1863="","",VLOOKUP(A1863,tabWorldPop,13,FALSE))</f>
        <v>20.6851</v>
      </c>
      <c r="M1863" s="7">
        <f>IF(K1863="","",VLOOKUP(A1863,tabWorldPop,14,FALSE))</f>
        <v>-555897</v>
      </c>
      <c r="N1863" s="6" t="str">
        <f>IF(K1863="","",VLOOKUP(A1863,tabWorldPop,15,FALSE))</f>
        <v>0.33</v>
      </c>
    </row>
    <row r="1864">
      <c r="A1864" s="3">
        <f>VLOOKUP(Life_expectancy.csv!A1880,Base!$A$2:$B$235,2,FALSE)</f>
        <v>54</v>
      </c>
      <c r="B1864" s="4">
        <v>2014.0</v>
      </c>
      <c r="C1864" s="4">
        <f>VLOOKUP(VLOOKUP(A1864,tabWorldPop,3,FALSE),Base!$D$2:$E$8,2,FALSE)</f>
        <v>3</v>
      </c>
      <c r="D1864" s="4" t="s">
        <v>13</v>
      </c>
      <c r="E1864" s="4" t="s">
        <v>3799</v>
      </c>
      <c r="F1864" s="4" t="s">
        <v>553</v>
      </c>
      <c r="G1864" s="4" t="s">
        <v>3800</v>
      </c>
      <c r="H1864" s="4">
        <v>1.9148219E7</v>
      </c>
      <c r="I1864" s="5">
        <v>45721.0</v>
      </c>
      <c r="J1864" s="6" t="str">
        <f>IF(OR(B1864=2000, B1864=2010, B1864=2015),VLOOKUP(A1864,tabWorldPop,IF(B1864=2000,8,IF(B1864=2010,7,6)),FALSE),"")</f>
        <v/>
      </c>
      <c r="K1864" s="6" t="str">
        <f>IF(J1864="","", VLOOKUP(A1864,tabWorldPop,12,FALSE))</f>
        <v/>
      </c>
      <c r="L1864" s="6" t="str">
        <f>IF(K1864="","",VLOOKUP(A1864,tabWorldPop,13,FALSE))</f>
        <v/>
      </c>
      <c r="M1864" s="6" t="str">
        <f>IF(K1864="","",VLOOKUP(A1864,tabWorldPop,14,FALSE))</f>
        <v/>
      </c>
      <c r="N1864" s="6" t="str">
        <f>IF(K1864="","",VLOOKUP(A1864,tabWorldPop,15,FALSE))</f>
        <v/>
      </c>
    </row>
    <row r="1865">
      <c r="A1865" s="3">
        <f>VLOOKUP(Life_expectancy.csv!A1881,Base!$A$2:$B$235,2,FALSE)</f>
        <v>54</v>
      </c>
      <c r="B1865" s="4">
        <v>2013.0</v>
      </c>
      <c r="C1865" s="4">
        <f>VLOOKUP(VLOOKUP(A1865,tabWorldPop,3,FALSE),Base!$D$2:$E$8,2,FALSE)</f>
        <v>3</v>
      </c>
      <c r="D1865" s="4" t="s">
        <v>13</v>
      </c>
      <c r="E1865" s="4" t="s">
        <v>3801</v>
      </c>
      <c r="F1865" s="5">
        <v>45905.0</v>
      </c>
      <c r="G1865" s="4" t="s">
        <v>3802</v>
      </c>
      <c r="H1865" s="4">
        <v>1.8426372E7</v>
      </c>
      <c r="I1865" s="5">
        <v>45721.0</v>
      </c>
      <c r="J1865" s="6" t="str">
        <f>IF(OR(B1865=2000, B1865=2010, B1865=2015),VLOOKUP(A1865,tabWorldPop,IF(B1865=2000,8,IF(B1865=2010,7,6)),FALSE),"")</f>
        <v/>
      </c>
      <c r="K1865" s="6" t="str">
        <f>IF(J1865="","", VLOOKUP(A1865,tabWorldPop,12,FALSE))</f>
        <v/>
      </c>
      <c r="L1865" s="6" t="str">
        <f>IF(K1865="","",VLOOKUP(A1865,tabWorldPop,13,FALSE))</f>
        <v/>
      </c>
      <c r="M1865" s="6" t="str">
        <f>IF(K1865="","",VLOOKUP(A1865,tabWorldPop,14,FALSE))</f>
        <v/>
      </c>
      <c r="N1865" s="6" t="str">
        <f>IF(K1865="","",VLOOKUP(A1865,tabWorldPop,15,FALSE))</f>
        <v/>
      </c>
    </row>
    <row r="1866">
      <c r="A1866" s="3">
        <f>VLOOKUP(Life_expectancy.csv!A1882,Base!$A$2:$B$235,2,FALSE)</f>
        <v>54</v>
      </c>
      <c r="B1866" s="4">
        <v>2012.0</v>
      </c>
      <c r="C1866" s="4">
        <f>VLOOKUP(VLOOKUP(A1866,tabWorldPop,3,FALSE),Base!$D$2:$E$8,2,FALSE)</f>
        <v>3</v>
      </c>
      <c r="D1866" s="4" t="s">
        <v>13</v>
      </c>
      <c r="E1866" s="4" t="s">
        <v>3803</v>
      </c>
      <c r="F1866" s="5">
        <v>45967.0</v>
      </c>
      <c r="G1866" s="4" t="s">
        <v>3804</v>
      </c>
      <c r="H1866" s="4">
        <v>1.7731634E7</v>
      </c>
      <c r="I1866" s="5">
        <v>45662.0</v>
      </c>
      <c r="J1866" s="6" t="str">
        <f>IF(OR(B1866=2000, B1866=2010, B1866=2015),VLOOKUP(A1866,tabWorldPop,IF(B1866=2000,8,IF(B1866=2010,7,6)),FALSE),"")</f>
        <v/>
      </c>
      <c r="K1866" s="6" t="str">
        <f>IF(J1866="","", VLOOKUP(A1866,tabWorldPop,12,FALSE))</f>
        <v/>
      </c>
      <c r="L1866" s="6" t="str">
        <f>IF(K1866="","",VLOOKUP(A1866,tabWorldPop,13,FALSE))</f>
        <v/>
      </c>
      <c r="M1866" s="6" t="str">
        <f>IF(K1866="","",VLOOKUP(A1866,tabWorldPop,14,FALSE))</f>
        <v/>
      </c>
      <c r="N1866" s="6" t="str">
        <f>IF(K1866="","",VLOOKUP(A1866,tabWorldPop,15,FALSE))</f>
        <v/>
      </c>
    </row>
    <row r="1867">
      <c r="A1867" s="3">
        <f>VLOOKUP(Life_expectancy.csv!A1883,Base!$A$2:$B$235,2,FALSE)</f>
        <v>54</v>
      </c>
      <c r="B1867" s="4">
        <v>2011.0</v>
      </c>
      <c r="C1867" s="4">
        <f>VLOOKUP(VLOOKUP(A1867,tabWorldPop,3,FALSE),Base!$D$2:$E$8,2,FALSE)</f>
        <v>3</v>
      </c>
      <c r="D1867" s="4" t="s">
        <v>13</v>
      </c>
      <c r="E1867" s="4" t="s">
        <v>3805</v>
      </c>
      <c r="F1867" s="4" t="s">
        <v>248</v>
      </c>
      <c r="G1867" s="4" t="s">
        <v>3806</v>
      </c>
      <c r="H1867" s="4">
        <v>1764636.0</v>
      </c>
      <c r="I1867" s="5">
        <v>45873.0</v>
      </c>
      <c r="J1867" s="6" t="str">
        <f>IF(OR(B1867=2000, B1867=2010, B1867=2015),VLOOKUP(A1867,tabWorldPop,IF(B1867=2000,8,IF(B1867=2010,7,6)),FALSE),"")</f>
        <v/>
      </c>
      <c r="K1867" s="6" t="str">
        <f>IF(J1867="","", VLOOKUP(A1867,tabWorldPop,12,FALSE))</f>
        <v/>
      </c>
      <c r="L1867" s="6" t="str">
        <f>IF(K1867="","",VLOOKUP(A1867,tabWorldPop,13,FALSE))</f>
        <v/>
      </c>
      <c r="M1867" s="6" t="str">
        <f>IF(K1867="","",VLOOKUP(A1867,tabWorldPop,14,FALSE))</f>
        <v/>
      </c>
      <c r="N1867" s="6" t="str">
        <f>IF(K1867="","",VLOOKUP(A1867,tabWorldPop,15,FALSE))</f>
        <v/>
      </c>
    </row>
    <row r="1868">
      <c r="A1868" s="3">
        <f>VLOOKUP(Life_expectancy.csv!A1884,Base!$A$2:$B$235,2,FALSE)</f>
        <v>54</v>
      </c>
      <c r="B1868" s="4">
        <v>2010.0</v>
      </c>
      <c r="C1868" s="4">
        <f>VLOOKUP(VLOOKUP(A1868,tabWorldPop,3,FALSE),Base!$D$2:$E$8,2,FALSE)</f>
        <v>3</v>
      </c>
      <c r="D1868" s="4" t="s">
        <v>13</v>
      </c>
      <c r="E1868" s="4" t="s">
        <v>3807</v>
      </c>
      <c r="F1868" s="4" t="s">
        <v>1063</v>
      </c>
      <c r="G1868" s="4" t="s">
        <v>3808</v>
      </c>
      <c r="H1868" s="4">
        <v>1.6425578E7</v>
      </c>
      <c r="I1868" s="5">
        <v>45781.0</v>
      </c>
      <c r="J1868" s="6">
        <f>IF(OR(B1868=2000, B1868=2010, B1868=2015),VLOOKUP(A1868,tabWorldPop,IF(B1868=2000,8,IF(B1868=2010,7,6)),FALSE),"")</f>
        <v>16647543</v>
      </c>
      <c r="K1868" s="6">
        <f>IF(J1868="","", VLOOKUP(A1868,tabWorldPop,12,FALSE))</f>
        <v>1267000</v>
      </c>
      <c r="L1868" s="6" t="str">
        <f>IF(K1868="","",VLOOKUP(A1868,tabWorldPop,13,FALSE))</f>
        <v>20.6851</v>
      </c>
      <c r="M1868" s="7">
        <f>IF(K1868="","",VLOOKUP(A1868,tabWorldPop,14,FALSE))</f>
        <v>-555897</v>
      </c>
      <c r="N1868" s="6" t="str">
        <f>IF(K1868="","",VLOOKUP(A1868,tabWorldPop,15,FALSE))</f>
        <v>0.33</v>
      </c>
    </row>
    <row r="1869">
      <c r="A1869" s="3">
        <f>VLOOKUP(Life_expectancy.csv!A1885,Base!$A$2:$B$235,2,FALSE)</f>
        <v>54</v>
      </c>
      <c r="B1869" s="4">
        <v>2009.0</v>
      </c>
      <c r="C1869" s="4">
        <f>VLOOKUP(VLOOKUP(A1869,tabWorldPop,3,FALSE),Base!$D$2:$E$8,2,FALSE)</f>
        <v>3</v>
      </c>
      <c r="D1869" s="4" t="s">
        <v>13</v>
      </c>
      <c r="E1869" s="4" t="s">
        <v>3809</v>
      </c>
      <c r="F1869" s="4" t="s">
        <v>2555</v>
      </c>
      <c r="G1869" s="4" t="s">
        <v>3810</v>
      </c>
      <c r="H1869" s="4">
        <v>1.5813913E7</v>
      </c>
      <c r="I1869" s="5">
        <v>45692.0</v>
      </c>
      <c r="J1869" s="6" t="str">
        <f>IF(OR(B1869=2000, B1869=2010, B1869=2015),VLOOKUP(A1869,tabWorldPop,IF(B1869=2000,8,IF(B1869=2010,7,6)),FALSE),"")</f>
        <v/>
      </c>
      <c r="K1869" s="6" t="str">
        <f>IF(J1869="","", VLOOKUP(A1869,tabWorldPop,12,FALSE))</f>
        <v/>
      </c>
      <c r="L1869" s="6" t="str">
        <f>IF(K1869="","",VLOOKUP(A1869,tabWorldPop,13,FALSE))</f>
        <v/>
      </c>
      <c r="M1869" s="6" t="str">
        <f>IF(K1869="","",VLOOKUP(A1869,tabWorldPop,14,FALSE))</f>
        <v/>
      </c>
      <c r="N1869" s="6" t="str">
        <f>IF(K1869="","",VLOOKUP(A1869,tabWorldPop,15,FALSE))</f>
        <v/>
      </c>
    </row>
    <row r="1870">
      <c r="A1870" s="3">
        <f>VLOOKUP(Life_expectancy.csv!A1886,Base!$A$2:$B$235,2,FALSE)</f>
        <v>54</v>
      </c>
      <c r="B1870" s="4">
        <v>2008.0</v>
      </c>
      <c r="C1870" s="4">
        <f>VLOOKUP(VLOOKUP(A1870,tabWorldPop,3,FALSE),Base!$D$2:$E$8,2,FALSE)</f>
        <v>3</v>
      </c>
      <c r="D1870" s="4" t="s">
        <v>13</v>
      </c>
      <c r="E1870" s="4" t="s">
        <v>3811</v>
      </c>
      <c r="F1870" s="4" t="s">
        <v>1322</v>
      </c>
      <c r="G1870" s="4" t="s">
        <v>3812</v>
      </c>
      <c r="H1870" s="4">
        <v>1.5228525E7</v>
      </c>
      <c r="I1870" s="4">
        <v>4.0</v>
      </c>
      <c r="J1870" s="6" t="str">
        <f>IF(OR(B1870=2000, B1870=2010, B1870=2015),VLOOKUP(A1870,tabWorldPop,IF(B1870=2000,8,IF(B1870=2010,7,6)),FALSE),"")</f>
        <v/>
      </c>
      <c r="K1870" s="6" t="str">
        <f>IF(J1870="","", VLOOKUP(A1870,tabWorldPop,12,FALSE))</f>
        <v/>
      </c>
      <c r="L1870" s="6" t="str">
        <f>IF(K1870="","",VLOOKUP(A1870,tabWorldPop,13,FALSE))</f>
        <v/>
      </c>
      <c r="M1870" s="6" t="str">
        <f>IF(K1870="","",VLOOKUP(A1870,tabWorldPop,14,FALSE))</f>
        <v/>
      </c>
      <c r="N1870" s="6" t="str">
        <f>IF(K1870="","",VLOOKUP(A1870,tabWorldPop,15,FALSE))</f>
        <v/>
      </c>
    </row>
    <row r="1871">
      <c r="A1871" s="3">
        <f>VLOOKUP(Life_expectancy.csv!A1887,Base!$A$2:$B$235,2,FALSE)</f>
        <v>54</v>
      </c>
      <c r="B1871" s="4">
        <v>2007.0</v>
      </c>
      <c r="C1871" s="4">
        <f>VLOOKUP(VLOOKUP(A1871,tabWorldPop,3,FALSE),Base!$D$2:$E$8,2,FALSE)</f>
        <v>3</v>
      </c>
      <c r="D1871" s="4" t="s">
        <v>13</v>
      </c>
      <c r="E1871" s="4" t="s">
        <v>3813</v>
      </c>
      <c r="F1871" s="4" t="s">
        <v>883</v>
      </c>
      <c r="G1871" s="4" t="s">
        <v>3814</v>
      </c>
      <c r="H1871" s="4">
        <v>1.4668338E7</v>
      </c>
      <c r="I1871" s="5">
        <v>45872.0</v>
      </c>
      <c r="J1871" s="6" t="str">
        <f>IF(OR(B1871=2000, B1871=2010, B1871=2015),VLOOKUP(A1871,tabWorldPop,IF(B1871=2000,8,IF(B1871=2010,7,6)),FALSE),"")</f>
        <v/>
      </c>
      <c r="K1871" s="6" t="str">
        <f>IF(J1871="","", VLOOKUP(A1871,tabWorldPop,12,FALSE))</f>
        <v/>
      </c>
      <c r="L1871" s="6" t="str">
        <f>IF(K1871="","",VLOOKUP(A1871,tabWorldPop,13,FALSE))</f>
        <v/>
      </c>
      <c r="M1871" s="6" t="str">
        <f>IF(K1871="","",VLOOKUP(A1871,tabWorldPop,14,FALSE))</f>
        <v/>
      </c>
      <c r="N1871" s="6" t="str">
        <f>IF(K1871="","",VLOOKUP(A1871,tabWorldPop,15,FALSE))</f>
        <v/>
      </c>
    </row>
    <row r="1872">
      <c r="A1872" s="3">
        <f>VLOOKUP(Life_expectancy.csv!A1888,Base!$A$2:$B$235,2,FALSE)</f>
        <v>54</v>
      </c>
      <c r="B1872" s="4">
        <v>2006.0</v>
      </c>
      <c r="C1872" s="4">
        <f>VLOOKUP(VLOOKUP(A1872,tabWorldPop,3,FALSE),Base!$D$2:$E$8,2,FALSE)</f>
        <v>3</v>
      </c>
      <c r="D1872" s="4" t="s">
        <v>13</v>
      </c>
      <c r="E1872" s="4" t="s">
        <v>3815</v>
      </c>
      <c r="F1872" s="4" t="s">
        <v>1249</v>
      </c>
      <c r="G1872" s="4" t="s">
        <v>3816</v>
      </c>
      <c r="H1872" s="4">
        <v>1413264.0</v>
      </c>
      <c r="I1872" s="5">
        <v>45841.0</v>
      </c>
      <c r="J1872" s="6" t="str">
        <f>IF(OR(B1872=2000, B1872=2010, B1872=2015),VLOOKUP(A1872,tabWorldPop,IF(B1872=2000,8,IF(B1872=2010,7,6)),FALSE),"")</f>
        <v/>
      </c>
      <c r="K1872" s="6" t="str">
        <f>IF(J1872="","", VLOOKUP(A1872,tabWorldPop,12,FALSE))</f>
        <v/>
      </c>
      <c r="L1872" s="6" t="str">
        <f>IF(K1872="","",VLOOKUP(A1872,tabWorldPop,13,FALSE))</f>
        <v/>
      </c>
      <c r="M1872" s="6" t="str">
        <f>IF(K1872="","",VLOOKUP(A1872,tabWorldPop,14,FALSE))</f>
        <v/>
      </c>
      <c r="N1872" s="6" t="str">
        <f>IF(K1872="","",VLOOKUP(A1872,tabWorldPop,15,FALSE))</f>
        <v/>
      </c>
    </row>
    <row r="1873">
      <c r="A1873" s="3">
        <f>VLOOKUP(Life_expectancy.csv!A1889,Base!$A$2:$B$235,2,FALSE)</f>
        <v>54</v>
      </c>
      <c r="B1873" s="4">
        <v>2005.0</v>
      </c>
      <c r="C1873" s="4">
        <f>VLOOKUP(VLOOKUP(A1873,tabWorldPop,3,FALSE),Base!$D$2:$E$8,2,FALSE)</f>
        <v>3</v>
      </c>
      <c r="D1873" s="4" t="s">
        <v>13</v>
      </c>
      <c r="E1873" s="4" t="s">
        <v>3817</v>
      </c>
      <c r="F1873" s="4" t="s">
        <v>3648</v>
      </c>
      <c r="G1873" s="4" t="s">
        <v>3818</v>
      </c>
      <c r="H1873" s="4">
        <v>1.3618449E7</v>
      </c>
      <c r="I1873" s="5">
        <v>45780.0</v>
      </c>
      <c r="J1873" s="6" t="str">
        <f>IF(OR(B1873=2000, B1873=2010, B1873=2015),VLOOKUP(A1873,tabWorldPop,IF(B1873=2000,8,IF(B1873=2010,7,6)),FALSE),"")</f>
        <v/>
      </c>
      <c r="K1873" s="6" t="str">
        <f>IF(J1873="","", VLOOKUP(A1873,tabWorldPop,12,FALSE))</f>
        <v/>
      </c>
      <c r="L1873" s="6" t="str">
        <f>IF(K1873="","",VLOOKUP(A1873,tabWorldPop,13,FALSE))</f>
        <v/>
      </c>
      <c r="M1873" s="6" t="str">
        <f>IF(K1873="","",VLOOKUP(A1873,tabWorldPop,14,FALSE))</f>
        <v/>
      </c>
      <c r="N1873" s="6" t="str">
        <f>IF(K1873="","",VLOOKUP(A1873,tabWorldPop,15,FALSE))</f>
        <v/>
      </c>
    </row>
    <row r="1874">
      <c r="A1874" s="3">
        <f>VLOOKUP(Life_expectancy.csv!A1890,Base!$A$2:$B$235,2,FALSE)</f>
        <v>54</v>
      </c>
      <c r="B1874" s="4">
        <v>2004.0</v>
      </c>
      <c r="C1874" s="4">
        <f>VLOOKUP(VLOOKUP(A1874,tabWorldPop,3,FALSE),Base!$D$2:$E$8,2,FALSE)</f>
        <v>3</v>
      </c>
      <c r="D1874" s="4" t="s">
        <v>13</v>
      </c>
      <c r="E1874" s="4" t="s">
        <v>3819</v>
      </c>
      <c r="F1874" s="4" t="s">
        <v>912</v>
      </c>
      <c r="G1874" s="4" t="s">
        <v>3820</v>
      </c>
      <c r="H1874" s="4">
        <v>1312712.0</v>
      </c>
      <c r="I1874" s="5">
        <v>45660.0</v>
      </c>
      <c r="J1874" s="6" t="str">
        <f>IF(OR(B1874=2000, B1874=2010, B1874=2015),VLOOKUP(A1874,tabWorldPop,IF(B1874=2000,8,IF(B1874=2010,7,6)),FALSE),"")</f>
        <v/>
      </c>
      <c r="K1874" s="6" t="str">
        <f>IF(J1874="","", VLOOKUP(A1874,tabWorldPop,12,FALSE))</f>
        <v/>
      </c>
      <c r="L1874" s="6" t="str">
        <f>IF(K1874="","",VLOOKUP(A1874,tabWorldPop,13,FALSE))</f>
        <v/>
      </c>
      <c r="M1874" s="6" t="str">
        <f>IF(K1874="","",VLOOKUP(A1874,tabWorldPop,14,FALSE))</f>
        <v/>
      </c>
      <c r="N1874" s="6" t="str">
        <f>IF(K1874="","",VLOOKUP(A1874,tabWorldPop,15,FALSE))</f>
        <v/>
      </c>
    </row>
    <row r="1875">
      <c r="A1875" s="3">
        <f>VLOOKUP(Life_expectancy.csv!A1891,Base!$A$2:$B$235,2,FALSE)</f>
        <v>54</v>
      </c>
      <c r="B1875" s="4">
        <v>2003.0</v>
      </c>
      <c r="C1875" s="4">
        <f>VLOOKUP(VLOOKUP(A1875,tabWorldPop,3,FALSE),Base!$D$2:$E$8,2,FALSE)</f>
        <v>3</v>
      </c>
      <c r="D1875" s="4" t="s">
        <v>13</v>
      </c>
      <c r="E1875" s="4" t="s">
        <v>3821</v>
      </c>
      <c r="F1875" s="4" t="s">
        <v>3570</v>
      </c>
      <c r="G1875" s="4" t="s">
        <v>3822</v>
      </c>
      <c r="H1875" s="4">
        <v>1265687.0</v>
      </c>
      <c r="I1875" s="4">
        <v>3.0</v>
      </c>
      <c r="J1875" s="6" t="str">
        <f>IF(OR(B1875=2000, B1875=2010, B1875=2015),VLOOKUP(A1875,tabWorldPop,IF(B1875=2000,8,IF(B1875=2010,7,6)),FALSE),"")</f>
        <v/>
      </c>
      <c r="K1875" s="6" t="str">
        <f>IF(J1875="","", VLOOKUP(A1875,tabWorldPop,12,FALSE))</f>
        <v/>
      </c>
      <c r="L1875" s="6" t="str">
        <f>IF(K1875="","",VLOOKUP(A1875,tabWorldPop,13,FALSE))</f>
        <v/>
      </c>
      <c r="M1875" s="6" t="str">
        <f>IF(K1875="","",VLOOKUP(A1875,tabWorldPop,14,FALSE))</f>
        <v/>
      </c>
      <c r="N1875" s="6" t="str">
        <f>IF(K1875="","",VLOOKUP(A1875,tabWorldPop,15,FALSE))</f>
        <v/>
      </c>
    </row>
    <row r="1876">
      <c r="A1876" s="3">
        <f>VLOOKUP(Life_expectancy.csv!A1892,Base!$A$2:$B$235,2,FALSE)</f>
        <v>54</v>
      </c>
      <c r="B1876" s="4">
        <v>2002.0</v>
      </c>
      <c r="C1876" s="4">
        <f>VLOOKUP(VLOOKUP(A1876,tabWorldPop,3,FALSE),Base!$D$2:$E$8,2,FALSE)</f>
        <v>3</v>
      </c>
      <c r="D1876" s="4" t="s">
        <v>13</v>
      </c>
      <c r="E1876" s="4" t="s">
        <v>3823</v>
      </c>
      <c r="F1876" s="4" t="s">
        <v>242</v>
      </c>
      <c r="G1876" s="4" t="s">
        <v>3824</v>
      </c>
      <c r="H1876" s="4">
        <v>12262.0</v>
      </c>
      <c r="I1876" s="5">
        <v>45902.0</v>
      </c>
      <c r="J1876" s="6" t="str">
        <f>IF(OR(B1876=2000, B1876=2010, B1876=2015),VLOOKUP(A1876,tabWorldPop,IF(B1876=2000,8,IF(B1876=2010,7,6)),FALSE),"")</f>
        <v/>
      </c>
      <c r="K1876" s="6" t="str">
        <f>IF(J1876="","", VLOOKUP(A1876,tabWorldPop,12,FALSE))</f>
        <v/>
      </c>
      <c r="L1876" s="6" t="str">
        <f>IF(K1876="","",VLOOKUP(A1876,tabWorldPop,13,FALSE))</f>
        <v/>
      </c>
      <c r="M1876" s="6" t="str">
        <f>IF(K1876="","",VLOOKUP(A1876,tabWorldPop,14,FALSE))</f>
        <v/>
      </c>
      <c r="N1876" s="6" t="str">
        <f>IF(K1876="","",VLOOKUP(A1876,tabWorldPop,15,FALSE))</f>
        <v/>
      </c>
    </row>
    <row r="1877">
      <c r="A1877" s="3">
        <f>VLOOKUP(Life_expectancy.csv!A1893,Base!$A$2:$B$235,2,FALSE)</f>
        <v>54</v>
      </c>
      <c r="B1877" s="4">
        <v>2001.0</v>
      </c>
      <c r="C1877" s="4">
        <f>VLOOKUP(VLOOKUP(A1877,tabWorldPop,3,FALSE),Base!$D$2:$E$8,2,FALSE)</f>
        <v>3</v>
      </c>
      <c r="D1877" s="4" t="s">
        <v>13</v>
      </c>
      <c r="E1877" s="4" t="s">
        <v>3825</v>
      </c>
      <c r="F1877" s="5">
        <v>45664.0</v>
      </c>
      <c r="G1877" s="4" t="s">
        <v>3826</v>
      </c>
      <c r="H1877" s="4">
        <v>1.1771976E7</v>
      </c>
      <c r="I1877" s="5">
        <v>45902.0</v>
      </c>
      <c r="J1877" s="6" t="str">
        <f>IF(OR(B1877=2000, B1877=2010, B1877=2015),VLOOKUP(A1877,tabWorldPop,IF(B1877=2000,8,IF(B1877=2010,7,6)),FALSE),"")</f>
        <v/>
      </c>
      <c r="K1877" s="6" t="str">
        <f>IF(J1877="","", VLOOKUP(A1877,tabWorldPop,12,FALSE))</f>
        <v/>
      </c>
      <c r="L1877" s="6" t="str">
        <f>IF(K1877="","",VLOOKUP(A1877,tabWorldPop,13,FALSE))</f>
        <v/>
      </c>
      <c r="M1877" s="6" t="str">
        <f>IF(K1877="","",VLOOKUP(A1877,tabWorldPop,14,FALSE))</f>
        <v/>
      </c>
      <c r="N1877" s="6" t="str">
        <f>IF(K1877="","",VLOOKUP(A1877,tabWorldPop,15,FALSE))</f>
        <v/>
      </c>
    </row>
    <row r="1878">
      <c r="A1878" s="3">
        <f>VLOOKUP(Life_expectancy.csv!A1894,Base!$A$2:$B$235,2,FALSE)</f>
        <v>54</v>
      </c>
      <c r="B1878" s="4">
        <v>2000.0</v>
      </c>
      <c r="C1878" s="4">
        <f>VLOOKUP(VLOOKUP(A1878,tabWorldPop,3,FALSE),Base!$D$2:$E$8,2,FALSE)</f>
        <v>3</v>
      </c>
      <c r="D1878" s="4" t="s">
        <v>13</v>
      </c>
      <c r="E1878" s="4" t="s">
        <v>3827</v>
      </c>
      <c r="F1878" s="5">
        <v>45663.0</v>
      </c>
      <c r="G1878" s="4" t="s">
        <v>3828</v>
      </c>
      <c r="H1878" s="4">
        <v>1.1352973E7</v>
      </c>
      <c r="I1878" s="5">
        <v>45871.0</v>
      </c>
      <c r="J1878" s="6">
        <f>IF(OR(B1878=2000, B1878=2010, B1878=2015),VLOOKUP(A1878,tabWorldPop,IF(B1878=2000,8,IF(B1878=2010,7,6)),FALSE),"")</f>
        <v>11622665</v>
      </c>
      <c r="K1878" s="6">
        <f>IF(J1878="","", VLOOKUP(A1878,tabWorldPop,12,FALSE))</f>
        <v>1267000</v>
      </c>
      <c r="L1878" s="6" t="str">
        <f>IF(K1878="","",VLOOKUP(A1878,tabWorldPop,13,FALSE))</f>
        <v>20.6851</v>
      </c>
      <c r="M1878" s="7">
        <f>IF(K1878="","",VLOOKUP(A1878,tabWorldPop,14,FALSE))</f>
        <v>-555897</v>
      </c>
      <c r="N1878" s="6" t="str">
        <f>IF(K1878="","",VLOOKUP(A1878,tabWorldPop,15,FALSE))</f>
        <v>0.33</v>
      </c>
    </row>
    <row r="1879">
      <c r="A1879" s="3">
        <f>VLOOKUP(Life_expectancy.csv!A1895,Base!$A$2:$B$235,2,FALSE)</f>
        <v>6</v>
      </c>
      <c r="B1879" s="4">
        <v>2015.0</v>
      </c>
      <c r="C1879" s="4">
        <f>VLOOKUP(VLOOKUP(A1879,tabWorldPop,3,FALSE),Base!$D$2:$E$8,2,FALSE)</f>
        <v>3</v>
      </c>
      <c r="D1879" s="4" t="s">
        <v>13</v>
      </c>
      <c r="E1879" s="4">
        <v>0.0</v>
      </c>
      <c r="F1879" s="10"/>
      <c r="G1879" s="4" t="s">
        <v>3829</v>
      </c>
      <c r="H1879" s="4">
        <v>1.81181744E8</v>
      </c>
      <c r="I1879" s="4">
        <v>10.0</v>
      </c>
      <c r="J1879" s="6">
        <f>IF(OR(B1879=2000, B1879=2010, B1879=2015),VLOOKUP(A1879,tabWorldPop,IF(B1879=2000,8,IF(B1879=2010,7,6)),FALSE),"")</f>
        <v>183995785</v>
      </c>
      <c r="K1879" s="6">
        <f>IF(J1879="","", VLOOKUP(A1879,tabWorldPop,12,FALSE))</f>
        <v>923768</v>
      </c>
      <c r="L1879" s="6" t="str">
        <f>IF(K1879="","",VLOOKUP(A1879,tabWorldPop,13,FALSE))</f>
        <v>236.5759</v>
      </c>
      <c r="M1879" s="7">
        <f>IF(K1879="","",VLOOKUP(A1879,tabWorldPop,14,FALSE))</f>
        <v>-605935</v>
      </c>
      <c r="N1879" s="6" t="str">
        <f>IF(K1879="","",VLOOKUP(A1879,tabWorldPop,15,FALSE))</f>
        <v>2.74</v>
      </c>
    </row>
    <row r="1880">
      <c r="A1880" s="3">
        <f>VLOOKUP(Life_expectancy.csv!A1896,Base!$A$2:$B$235,2,FALSE)</f>
        <v>6</v>
      </c>
      <c r="B1880" s="4">
        <v>2014.0</v>
      </c>
      <c r="C1880" s="4">
        <f>VLOOKUP(VLOOKUP(A1880,tabWorldPop,3,FALSE),Base!$D$2:$E$8,2,FALSE)</f>
        <v>3</v>
      </c>
      <c r="D1880" s="4" t="s">
        <v>13</v>
      </c>
      <c r="E1880" s="4" t="s">
        <v>3830</v>
      </c>
      <c r="F1880" s="4" t="s">
        <v>3831</v>
      </c>
      <c r="G1880" s="4" t="s">
        <v>3832</v>
      </c>
      <c r="H1880" s="4">
        <v>1764652.0</v>
      </c>
      <c r="I1880" s="4">
        <v>10.0</v>
      </c>
      <c r="J1880" s="6" t="str">
        <f>IF(OR(B1880=2000, B1880=2010, B1880=2015),VLOOKUP(A1880,tabWorldPop,IF(B1880=2000,8,IF(B1880=2010,7,6)),FALSE),"")</f>
        <v/>
      </c>
      <c r="K1880" s="6" t="str">
        <f>IF(J1880="","", VLOOKUP(A1880,tabWorldPop,12,FALSE))</f>
        <v/>
      </c>
      <c r="L1880" s="6" t="str">
        <f>IF(K1880="","",VLOOKUP(A1880,tabWorldPop,13,FALSE))</f>
        <v/>
      </c>
      <c r="M1880" s="6" t="str">
        <f>IF(K1880="","",VLOOKUP(A1880,tabWorldPop,14,FALSE))</f>
        <v/>
      </c>
      <c r="N1880" s="6" t="str">
        <f>IF(K1880="","",VLOOKUP(A1880,tabWorldPop,15,FALSE))</f>
        <v/>
      </c>
    </row>
    <row r="1881">
      <c r="A1881" s="3">
        <f>VLOOKUP(Life_expectancy.csv!A1897,Base!$A$2:$B$235,2,FALSE)</f>
        <v>6</v>
      </c>
      <c r="B1881" s="4">
        <v>2013.0</v>
      </c>
      <c r="C1881" s="4">
        <f>VLOOKUP(VLOOKUP(A1881,tabWorldPop,3,FALSE),Base!$D$2:$E$8,2,FALSE)</f>
        <v>3</v>
      </c>
      <c r="D1881" s="4" t="s">
        <v>13</v>
      </c>
      <c r="E1881" s="4" t="s">
        <v>3833</v>
      </c>
      <c r="F1881" s="5">
        <v>45841.0</v>
      </c>
      <c r="G1881" s="4" t="s">
        <v>3834</v>
      </c>
      <c r="H1881" s="4">
        <v>1.7182933E7</v>
      </c>
      <c r="I1881" s="5">
        <v>45878.0</v>
      </c>
      <c r="J1881" s="6" t="str">
        <f>IF(OR(B1881=2000, B1881=2010, B1881=2015),VLOOKUP(A1881,tabWorldPop,IF(B1881=2000,8,IF(B1881=2010,7,6)),FALSE),"")</f>
        <v/>
      </c>
      <c r="K1881" s="6" t="str">
        <f>IF(J1881="","", VLOOKUP(A1881,tabWorldPop,12,FALSE))</f>
        <v/>
      </c>
      <c r="L1881" s="6" t="str">
        <f>IF(K1881="","",VLOOKUP(A1881,tabWorldPop,13,FALSE))</f>
        <v/>
      </c>
      <c r="M1881" s="6" t="str">
        <f>IF(K1881="","",VLOOKUP(A1881,tabWorldPop,14,FALSE))</f>
        <v/>
      </c>
      <c r="N1881" s="6" t="str">
        <f>IF(K1881="","",VLOOKUP(A1881,tabWorldPop,15,FALSE))</f>
        <v/>
      </c>
    </row>
    <row r="1882">
      <c r="A1882" s="3">
        <f>VLOOKUP(Life_expectancy.csv!A1898,Base!$A$2:$B$235,2,FALSE)</f>
        <v>6</v>
      </c>
      <c r="B1882" s="4">
        <v>2012.0</v>
      </c>
      <c r="C1882" s="4">
        <f>VLOOKUP(VLOOKUP(A1882,tabWorldPop,3,FALSE),Base!$D$2:$E$8,2,FALSE)</f>
        <v>3</v>
      </c>
      <c r="D1882" s="4" t="s">
        <v>13</v>
      </c>
      <c r="E1882" s="4" t="s">
        <v>3835</v>
      </c>
      <c r="F1882" s="5">
        <v>45719.0</v>
      </c>
      <c r="G1882" s="4" t="s">
        <v>3836</v>
      </c>
      <c r="H1882" s="4">
        <v>1.67297284E8</v>
      </c>
      <c r="I1882" s="5">
        <v>45847.0</v>
      </c>
      <c r="J1882" s="6" t="str">
        <f>IF(OR(B1882=2000, B1882=2010, B1882=2015),VLOOKUP(A1882,tabWorldPop,IF(B1882=2000,8,IF(B1882=2010,7,6)),FALSE),"")</f>
        <v/>
      </c>
      <c r="K1882" s="6" t="str">
        <f>IF(J1882="","", VLOOKUP(A1882,tabWorldPop,12,FALSE))</f>
        <v/>
      </c>
      <c r="L1882" s="6" t="str">
        <f>IF(K1882="","",VLOOKUP(A1882,tabWorldPop,13,FALSE))</f>
        <v/>
      </c>
      <c r="M1882" s="6" t="str">
        <f>IF(K1882="","",VLOOKUP(A1882,tabWorldPop,14,FALSE))</f>
        <v/>
      </c>
      <c r="N1882" s="6" t="str">
        <f>IF(K1882="","",VLOOKUP(A1882,tabWorldPop,15,FALSE))</f>
        <v/>
      </c>
    </row>
    <row r="1883">
      <c r="A1883" s="3">
        <f>VLOOKUP(Life_expectancy.csv!A1899,Base!$A$2:$B$235,2,FALSE)</f>
        <v>6</v>
      </c>
      <c r="B1883" s="4">
        <v>2011.0</v>
      </c>
      <c r="C1883" s="4">
        <f>VLOOKUP(VLOOKUP(A1883,tabWorldPop,3,FALSE),Base!$D$2:$E$8,2,FALSE)</f>
        <v>3</v>
      </c>
      <c r="D1883" s="4" t="s">
        <v>13</v>
      </c>
      <c r="E1883" s="4" t="s">
        <v>3837</v>
      </c>
      <c r="F1883" s="4" t="s">
        <v>1789</v>
      </c>
      <c r="G1883" s="4" t="s">
        <v>3838</v>
      </c>
      <c r="H1883" s="4">
        <v>1.6287776E7</v>
      </c>
      <c r="I1883" s="5">
        <v>45817.0</v>
      </c>
      <c r="J1883" s="6" t="str">
        <f>IF(OR(B1883=2000, B1883=2010, B1883=2015),VLOOKUP(A1883,tabWorldPop,IF(B1883=2000,8,IF(B1883=2010,7,6)),FALSE),"")</f>
        <v/>
      </c>
      <c r="K1883" s="6" t="str">
        <f>IF(J1883="","", VLOOKUP(A1883,tabWorldPop,12,FALSE))</f>
        <v/>
      </c>
      <c r="L1883" s="6" t="str">
        <f>IF(K1883="","",VLOOKUP(A1883,tabWorldPop,13,FALSE))</f>
        <v/>
      </c>
      <c r="M1883" s="6" t="str">
        <f>IF(K1883="","",VLOOKUP(A1883,tabWorldPop,14,FALSE))</f>
        <v/>
      </c>
      <c r="N1883" s="6" t="str">
        <f>IF(K1883="","",VLOOKUP(A1883,tabWorldPop,15,FALSE))</f>
        <v/>
      </c>
    </row>
    <row r="1884">
      <c r="A1884" s="3">
        <f>VLOOKUP(Life_expectancy.csv!A1900,Base!$A$2:$B$235,2,FALSE)</f>
        <v>6</v>
      </c>
      <c r="B1884" s="4">
        <v>2010.0</v>
      </c>
      <c r="C1884" s="4">
        <f>VLOOKUP(VLOOKUP(A1884,tabWorldPop,3,FALSE),Base!$D$2:$E$8,2,FALSE)</f>
        <v>3</v>
      </c>
      <c r="D1884" s="4" t="s">
        <v>13</v>
      </c>
      <c r="E1884" s="4" t="s">
        <v>3839</v>
      </c>
      <c r="F1884" s="4" t="s">
        <v>2817</v>
      </c>
      <c r="G1884" s="4" t="s">
        <v>3840</v>
      </c>
      <c r="H1884" s="4">
        <v>1.58578261E8</v>
      </c>
      <c r="I1884" s="5">
        <v>45786.0</v>
      </c>
      <c r="J1884" s="6">
        <f>IF(OR(B1884=2000, B1884=2010, B1884=2015),VLOOKUP(A1884,tabWorldPop,IF(B1884=2000,8,IF(B1884=2010,7,6)),FALSE),"")</f>
        <v>160952853</v>
      </c>
      <c r="K1884" s="6">
        <f>IF(J1884="","", VLOOKUP(A1884,tabWorldPop,12,FALSE))</f>
        <v>923768</v>
      </c>
      <c r="L1884" s="6" t="str">
        <f>IF(K1884="","",VLOOKUP(A1884,tabWorldPop,13,FALSE))</f>
        <v>236.5759</v>
      </c>
      <c r="M1884" s="7">
        <f>IF(K1884="","",VLOOKUP(A1884,tabWorldPop,14,FALSE))</f>
        <v>-605935</v>
      </c>
      <c r="N1884" s="6" t="str">
        <f>IF(K1884="","",VLOOKUP(A1884,tabWorldPop,15,FALSE))</f>
        <v>2.74</v>
      </c>
    </row>
    <row r="1885">
      <c r="A1885" s="3">
        <f>VLOOKUP(Life_expectancy.csv!A1901,Base!$A$2:$B$235,2,FALSE)</f>
        <v>6</v>
      </c>
      <c r="B1885" s="4">
        <v>2009.0</v>
      </c>
      <c r="C1885" s="4">
        <f>VLOOKUP(VLOOKUP(A1885,tabWorldPop,3,FALSE),Base!$D$2:$E$8,2,FALSE)</f>
        <v>3</v>
      </c>
      <c r="D1885" s="4" t="s">
        <v>13</v>
      </c>
      <c r="E1885" s="4" t="s">
        <v>3841</v>
      </c>
      <c r="F1885" s="4" t="s">
        <v>1026</v>
      </c>
      <c r="G1885" s="4" t="s">
        <v>3842</v>
      </c>
      <c r="H1885" s="4">
        <v>1.5442181E7</v>
      </c>
      <c r="I1885" s="5">
        <v>45725.0</v>
      </c>
      <c r="J1885" s="6" t="str">
        <f>IF(OR(B1885=2000, B1885=2010, B1885=2015),VLOOKUP(A1885,tabWorldPop,IF(B1885=2000,8,IF(B1885=2010,7,6)),FALSE),"")</f>
        <v/>
      </c>
      <c r="K1885" s="6" t="str">
        <f>IF(J1885="","", VLOOKUP(A1885,tabWorldPop,12,FALSE))</f>
        <v/>
      </c>
      <c r="L1885" s="6" t="str">
        <f>IF(K1885="","",VLOOKUP(A1885,tabWorldPop,13,FALSE))</f>
        <v/>
      </c>
      <c r="M1885" s="6" t="str">
        <f>IF(K1885="","",VLOOKUP(A1885,tabWorldPop,14,FALSE))</f>
        <v/>
      </c>
      <c r="N1885" s="6" t="str">
        <f>IF(K1885="","",VLOOKUP(A1885,tabWorldPop,15,FALSE))</f>
        <v/>
      </c>
    </row>
    <row r="1886">
      <c r="A1886" s="3">
        <f>VLOOKUP(Life_expectancy.csv!A1902,Base!$A$2:$B$235,2,FALSE)</f>
        <v>6</v>
      </c>
      <c r="B1886" s="4">
        <v>2008.0</v>
      </c>
      <c r="C1886" s="4">
        <f>VLOOKUP(VLOOKUP(A1886,tabWorldPop,3,FALSE),Base!$D$2:$E$8,2,FALSE)</f>
        <v>3</v>
      </c>
      <c r="D1886" s="4" t="s">
        <v>13</v>
      </c>
      <c r="E1886" s="4" t="s">
        <v>3843</v>
      </c>
      <c r="F1886" s="4">
        <v>4.0</v>
      </c>
      <c r="G1886" s="4" t="s">
        <v>3844</v>
      </c>
      <c r="H1886" s="4">
        <v>1534739.0</v>
      </c>
      <c r="I1886" s="5">
        <v>45697.0</v>
      </c>
      <c r="J1886" s="6" t="str">
        <f>IF(OR(B1886=2000, B1886=2010, B1886=2015),VLOOKUP(A1886,tabWorldPop,IF(B1886=2000,8,IF(B1886=2010,7,6)),FALSE),"")</f>
        <v/>
      </c>
      <c r="K1886" s="6" t="str">
        <f>IF(J1886="","", VLOOKUP(A1886,tabWorldPop,12,FALSE))</f>
        <v/>
      </c>
      <c r="L1886" s="6" t="str">
        <f>IF(K1886="","",VLOOKUP(A1886,tabWorldPop,13,FALSE))</f>
        <v/>
      </c>
      <c r="M1886" s="6" t="str">
        <f>IF(K1886="","",VLOOKUP(A1886,tabWorldPop,14,FALSE))</f>
        <v/>
      </c>
      <c r="N1886" s="6" t="str">
        <f>IF(K1886="","",VLOOKUP(A1886,tabWorldPop,15,FALSE))</f>
        <v/>
      </c>
    </row>
    <row r="1887">
      <c r="A1887" s="3">
        <f>VLOOKUP(Life_expectancy.csv!A1903,Base!$A$2:$B$235,2,FALSE)</f>
        <v>6</v>
      </c>
      <c r="B1887" s="4">
        <v>2007.0</v>
      </c>
      <c r="C1887" s="4">
        <f>VLOOKUP(VLOOKUP(A1887,tabWorldPop,3,FALSE),Base!$D$2:$E$8,2,FALSE)</f>
        <v>3</v>
      </c>
      <c r="D1887" s="4" t="s">
        <v>13</v>
      </c>
      <c r="E1887" s="4" t="s">
        <v>3845</v>
      </c>
      <c r="F1887" s="4" t="s">
        <v>427</v>
      </c>
      <c r="G1887" s="4" t="s">
        <v>3846</v>
      </c>
      <c r="H1887" s="4">
        <v>1.4641724E7</v>
      </c>
      <c r="I1887" s="5">
        <v>45666.0</v>
      </c>
      <c r="J1887" s="6" t="str">
        <f>IF(OR(B1887=2000, B1887=2010, B1887=2015),VLOOKUP(A1887,tabWorldPop,IF(B1887=2000,8,IF(B1887=2010,7,6)),FALSE),"")</f>
        <v/>
      </c>
      <c r="K1887" s="6" t="str">
        <f>IF(J1887="","", VLOOKUP(A1887,tabWorldPop,12,FALSE))</f>
        <v/>
      </c>
      <c r="L1887" s="6" t="str">
        <f>IF(K1887="","",VLOOKUP(A1887,tabWorldPop,13,FALSE))</f>
        <v/>
      </c>
      <c r="M1887" s="6" t="str">
        <f>IF(K1887="","",VLOOKUP(A1887,tabWorldPop,14,FALSE))</f>
        <v/>
      </c>
      <c r="N1887" s="6" t="str">
        <f>IF(K1887="","",VLOOKUP(A1887,tabWorldPop,15,FALSE))</f>
        <v/>
      </c>
    </row>
    <row r="1888">
      <c r="A1888" s="3">
        <f>VLOOKUP(Life_expectancy.csv!A1904,Base!$A$2:$B$235,2,FALSE)</f>
        <v>6</v>
      </c>
      <c r="B1888" s="4">
        <v>2006.0</v>
      </c>
      <c r="C1888" s="4">
        <f>VLOOKUP(VLOOKUP(A1888,tabWorldPop,3,FALSE),Base!$D$2:$E$8,2,FALSE)</f>
        <v>3</v>
      </c>
      <c r="D1888" s="4" t="s">
        <v>13</v>
      </c>
      <c r="E1888" s="4" t="s">
        <v>3847</v>
      </c>
      <c r="F1888" s="4" t="s">
        <v>3848</v>
      </c>
      <c r="G1888" s="4" t="s">
        <v>3849</v>
      </c>
      <c r="H1888" s="4">
        <v>1.4261494E7</v>
      </c>
      <c r="I1888" s="4">
        <v>9.0</v>
      </c>
      <c r="J1888" s="6" t="str">
        <f>IF(OR(B1888=2000, B1888=2010, B1888=2015),VLOOKUP(A1888,tabWorldPop,IF(B1888=2000,8,IF(B1888=2010,7,6)),FALSE),"")</f>
        <v/>
      </c>
      <c r="K1888" s="6" t="str">
        <f>IF(J1888="","", VLOOKUP(A1888,tabWorldPop,12,FALSE))</f>
        <v/>
      </c>
      <c r="L1888" s="6" t="str">
        <f>IF(K1888="","",VLOOKUP(A1888,tabWorldPop,13,FALSE))</f>
        <v/>
      </c>
      <c r="M1888" s="6" t="str">
        <f>IF(K1888="","",VLOOKUP(A1888,tabWorldPop,14,FALSE))</f>
        <v/>
      </c>
      <c r="N1888" s="6" t="str">
        <f>IF(K1888="","",VLOOKUP(A1888,tabWorldPop,15,FALSE))</f>
        <v/>
      </c>
    </row>
    <row r="1889">
      <c r="A1889" s="3">
        <f>VLOOKUP(Life_expectancy.csv!A1905,Base!$A$2:$B$235,2,FALSE)</f>
        <v>6</v>
      </c>
      <c r="B1889" s="4">
        <v>2005.0</v>
      </c>
      <c r="C1889" s="4">
        <f>VLOOKUP(VLOOKUP(A1889,tabWorldPop,3,FALSE),Base!$D$2:$E$8,2,FALSE)</f>
        <v>3</v>
      </c>
      <c r="D1889" s="4" t="s">
        <v>13</v>
      </c>
      <c r="E1889" s="4" t="s">
        <v>3850</v>
      </c>
      <c r="F1889" s="5">
        <v>45965.0</v>
      </c>
      <c r="G1889" s="4" t="s">
        <v>3851</v>
      </c>
      <c r="H1889" s="4">
        <v>1.38939478E8</v>
      </c>
      <c r="I1889" s="5">
        <v>45908.0</v>
      </c>
      <c r="J1889" s="6" t="str">
        <f>IF(OR(B1889=2000, B1889=2010, B1889=2015),VLOOKUP(A1889,tabWorldPop,IF(B1889=2000,8,IF(B1889=2010,7,6)),FALSE),"")</f>
        <v/>
      </c>
      <c r="K1889" s="6" t="str">
        <f>IF(J1889="","", VLOOKUP(A1889,tabWorldPop,12,FALSE))</f>
        <v/>
      </c>
      <c r="L1889" s="6" t="str">
        <f>IF(K1889="","",VLOOKUP(A1889,tabWorldPop,13,FALSE))</f>
        <v/>
      </c>
      <c r="M1889" s="6" t="str">
        <f>IF(K1889="","",VLOOKUP(A1889,tabWorldPop,14,FALSE))</f>
        <v/>
      </c>
      <c r="N1889" s="6" t="str">
        <f>IF(K1889="","",VLOOKUP(A1889,tabWorldPop,15,FALSE))</f>
        <v/>
      </c>
    </row>
    <row r="1890">
      <c r="A1890" s="3">
        <f>VLOOKUP(Life_expectancy.csv!A1906,Base!$A$2:$B$235,2,FALSE)</f>
        <v>6</v>
      </c>
      <c r="B1890" s="4">
        <v>2004.0</v>
      </c>
      <c r="C1890" s="4">
        <f>VLOOKUP(VLOOKUP(A1890,tabWorldPop,3,FALSE),Base!$D$2:$E$8,2,FALSE)</f>
        <v>3</v>
      </c>
      <c r="D1890" s="4" t="s">
        <v>13</v>
      </c>
      <c r="E1890" s="4" t="s">
        <v>3852</v>
      </c>
      <c r="F1890" s="4" t="s">
        <v>1547</v>
      </c>
      <c r="G1890" s="4" t="s">
        <v>3853</v>
      </c>
      <c r="H1890" s="4">
        <v>1.35393616E8</v>
      </c>
      <c r="I1890" s="5">
        <v>45785.0</v>
      </c>
      <c r="J1890" s="6" t="str">
        <f>IF(OR(B1890=2000, B1890=2010, B1890=2015),VLOOKUP(A1890,tabWorldPop,IF(B1890=2000,8,IF(B1890=2010,7,6)),FALSE),"")</f>
        <v/>
      </c>
      <c r="K1890" s="6" t="str">
        <f>IF(J1890="","", VLOOKUP(A1890,tabWorldPop,12,FALSE))</f>
        <v/>
      </c>
      <c r="L1890" s="6" t="str">
        <f>IF(K1890="","",VLOOKUP(A1890,tabWorldPop,13,FALSE))</f>
        <v/>
      </c>
      <c r="M1890" s="6" t="str">
        <f>IF(K1890="","",VLOOKUP(A1890,tabWorldPop,14,FALSE))</f>
        <v/>
      </c>
      <c r="N1890" s="6" t="str">
        <f>IF(K1890="","",VLOOKUP(A1890,tabWorldPop,15,FALSE))</f>
        <v/>
      </c>
    </row>
    <row r="1891">
      <c r="A1891" s="3">
        <f>VLOOKUP(Life_expectancy.csv!A1907,Base!$A$2:$B$235,2,FALSE)</f>
        <v>6</v>
      </c>
      <c r="B1891" s="4">
        <v>2003.0</v>
      </c>
      <c r="C1891" s="4">
        <f>VLOOKUP(VLOOKUP(A1891,tabWorldPop,3,FALSE),Base!$D$2:$E$8,2,FALSE)</f>
        <v>3</v>
      </c>
      <c r="D1891" s="4" t="s">
        <v>13</v>
      </c>
      <c r="E1891" s="4" t="s">
        <v>3854</v>
      </c>
      <c r="F1891" s="5">
        <v>45781.0</v>
      </c>
      <c r="G1891" s="4" t="s">
        <v>3855</v>
      </c>
      <c r="H1891" s="4">
        <v>1.31972533E8</v>
      </c>
      <c r="I1891" s="5">
        <v>45665.0</v>
      </c>
      <c r="J1891" s="6" t="str">
        <f>IF(OR(B1891=2000, B1891=2010, B1891=2015),VLOOKUP(A1891,tabWorldPop,IF(B1891=2000,8,IF(B1891=2010,7,6)),FALSE),"")</f>
        <v/>
      </c>
      <c r="K1891" s="6" t="str">
        <f>IF(J1891="","", VLOOKUP(A1891,tabWorldPop,12,FALSE))</f>
        <v/>
      </c>
      <c r="L1891" s="6" t="str">
        <f>IF(K1891="","",VLOOKUP(A1891,tabWorldPop,13,FALSE))</f>
        <v/>
      </c>
      <c r="M1891" s="6" t="str">
        <f>IF(K1891="","",VLOOKUP(A1891,tabWorldPop,14,FALSE))</f>
        <v/>
      </c>
      <c r="N1891" s="6" t="str">
        <f>IF(K1891="","",VLOOKUP(A1891,tabWorldPop,15,FALSE))</f>
        <v/>
      </c>
    </row>
    <row r="1892">
      <c r="A1892" s="3">
        <f>VLOOKUP(Life_expectancy.csv!A1908,Base!$A$2:$B$235,2,FALSE)</f>
        <v>6</v>
      </c>
      <c r="B1892" s="4">
        <v>2002.0</v>
      </c>
      <c r="C1892" s="4">
        <f>VLOOKUP(VLOOKUP(A1892,tabWorldPop,3,FALSE),Base!$D$2:$E$8,2,FALSE)</f>
        <v>3</v>
      </c>
      <c r="D1892" s="4" t="s">
        <v>13</v>
      </c>
      <c r="E1892" s="4" t="s">
        <v>3856</v>
      </c>
      <c r="F1892" s="4" t="s">
        <v>3857</v>
      </c>
      <c r="G1892" s="4" t="s">
        <v>3858</v>
      </c>
      <c r="H1892" s="4">
        <v>1.2866671E7</v>
      </c>
      <c r="I1892" s="5">
        <v>45845.0</v>
      </c>
      <c r="J1892" s="6" t="str">
        <f>IF(OR(B1892=2000, B1892=2010, B1892=2015),VLOOKUP(A1892,tabWorldPop,IF(B1892=2000,8,IF(B1892=2010,7,6)),FALSE),"")</f>
        <v/>
      </c>
      <c r="K1892" s="6" t="str">
        <f>IF(J1892="","", VLOOKUP(A1892,tabWorldPop,12,FALSE))</f>
        <v/>
      </c>
      <c r="L1892" s="6" t="str">
        <f>IF(K1892="","",VLOOKUP(A1892,tabWorldPop,13,FALSE))</f>
        <v/>
      </c>
      <c r="M1892" s="6" t="str">
        <f>IF(K1892="","",VLOOKUP(A1892,tabWorldPop,14,FALSE))</f>
        <v/>
      </c>
      <c r="N1892" s="6" t="str">
        <f>IF(K1892="","",VLOOKUP(A1892,tabWorldPop,15,FALSE))</f>
        <v/>
      </c>
    </row>
    <row r="1893">
      <c r="A1893" s="3">
        <f>VLOOKUP(Life_expectancy.csv!A1909,Base!$A$2:$B$235,2,FALSE)</f>
        <v>6</v>
      </c>
      <c r="B1893" s="4">
        <v>2001.0</v>
      </c>
      <c r="C1893" s="4">
        <f>VLOOKUP(VLOOKUP(A1893,tabWorldPop,3,FALSE),Base!$D$2:$E$8,2,FALSE)</f>
        <v>3</v>
      </c>
      <c r="D1893" s="4" t="s">
        <v>13</v>
      </c>
      <c r="E1893" s="4" t="s">
        <v>3859</v>
      </c>
      <c r="F1893" s="4" t="s">
        <v>3860</v>
      </c>
      <c r="G1893" s="4" t="s">
        <v>3861</v>
      </c>
      <c r="H1893" s="4">
        <v>1.25463434E8</v>
      </c>
      <c r="I1893" s="4">
        <v>8.0</v>
      </c>
      <c r="J1893" s="6" t="str">
        <f>IF(OR(B1893=2000, B1893=2010, B1893=2015),VLOOKUP(A1893,tabWorldPop,IF(B1893=2000,8,IF(B1893=2010,7,6)),FALSE),"")</f>
        <v/>
      </c>
      <c r="K1893" s="6" t="str">
        <f>IF(J1893="","", VLOOKUP(A1893,tabWorldPop,12,FALSE))</f>
        <v/>
      </c>
      <c r="L1893" s="6" t="str">
        <f>IF(K1893="","",VLOOKUP(A1893,tabWorldPop,13,FALSE))</f>
        <v/>
      </c>
      <c r="M1893" s="6" t="str">
        <f>IF(K1893="","",VLOOKUP(A1893,tabWorldPop,14,FALSE))</f>
        <v/>
      </c>
      <c r="N1893" s="6" t="str">
        <f>IF(K1893="","",VLOOKUP(A1893,tabWorldPop,15,FALSE))</f>
        <v/>
      </c>
    </row>
    <row r="1894">
      <c r="A1894" s="3">
        <f>VLOOKUP(Life_expectancy.csv!A1910,Base!$A$2:$B$235,2,FALSE)</f>
        <v>6</v>
      </c>
      <c r="B1894" s="4">
        <v>2000.0</v>
      </c>
      <c r="C1894" s="4">
        <f>VLOOKUP(VLOOKUP(A1894,tabWorldPop,3,FALSE),Base!$D$2:$E$8,2,FALSE)</f>
        <v>3</v>
      </c>
      <c r="D1894" s="4" t="s">
        <v>13</v>
      </c>
      <c r="E1894" s="4" t="s">
        <v>3862</v>
      </c>
      <c r="F1894" s="4" t="s">
        <v>3863</v>
      </c>
      <c r="G1894" s="4" t="s">
        <v>3864</v>
      </c>
      <c r="H1894" s="4">
        <v>1223529.0</v>
      </c>
      <c r="I1894" s="5">
        <v>45815.0</v>
      </c>
      <c r="J1894" s="6">
        <f>IF(OR(B1894=2000, B1894=2010, B1894=2015),VLOOKUP(A1894,tabWorldPop,IF(B1894=2000,8,IF(B1894=2010,7,6)),FALSE),"")</f>
        <v>122851984</v>
      </c>
      <c r="K1894" s="6">
        <f>IF(J1894="","", VLOOKUP(A1894,tabWorldPop,12,FALSE))</f>
        <v>923768</v>
      </c>
      <c r="L1894" s="6" t="str">
        <f>IF(K1894="","",VLOOKUP(A1894,tabWorldPop,13,FALSE))</f>
        <v>236.5759</v>
      </c>
      <c r="M1894" s="7">
        <f>IF(K1894="","",VLOOKUP(A1894,tabWorldPop,14,FALSE))</f>
        <v>-605935</v>
      </c>
      <c r="N1894" s="6" t="str">
        <f>IF(K1894="","",VLOOKUP(A1894,tabWorldPop,15,FALSE))</f>
        <v>2.74</v>
      </c>
    </row>
    <row r="1895">
      <c r="A1895" s="3">
        <f>VLOOKUP(Life_expectancy.csv!A1911,Base!$A$2:$B$235,2,FALSE)</f>
        <v>232</v>
      </c>
      <c r="B1895" s="4">
        <v>2013.0</v>
      </c>
      <c r="C1895" s="4">
        <f>VLOOKUP(VLOOKUP(A1895,tabWorldPop,3,FALSE),Base!$D$2:$E$8,2,FALSE)</f>
        <v>4</v>
      </c>
      <c r="D1895" s="4" t="s">
        <v>13</v>
      </c>
      <c r="E1895" s="4">
        <v>0.0</v>
      </c>
      <c r="F1895" s="5">
        <v>45695.0</v>
      </c>
      <c r="G1895" s="10"/>
      <c r="H1895" s="10"/>
      <c r="I1895" s="10"/>
      <c r="J1895" s="6" t="str">
        <f>IF(OR(B1895=2000, B1895=2010, B1895=2015),VLOOKUP(A1895,tabWorldPop,IF(B1895=2000,8,IF(B1895=2010,7,6)),FALSE),"")</f>
        <v/>
      </c>
      <c r="K1895" s="6" t="str">
        <f>IF(J1895="","", VLOOKUP(A1895,tabWorldPop,12,FALSE))</f>
        <v/>
      </c>
      <c r="L1895" s="6" t="str">
        <f>IF(K1895="","",VLOOKUP(A1895,tabWorldPop,13,FALSE))</f>
        <v/>
      </c>
      <c r="M1895" s="6" t="str">
        <f>IF(K1895="","",VLOOKUP(A1895,tabWorldPop,14,FALSE))</f>
        <v/>
      </c>
      <c r="N1895" s="6" t="str">
        <f>IF(K1895="","",VLOOKUP(A1895,tabWorldPop,15,FALSE))</f>
        <v/>
      </c>
    </row>
    <row r="1896">
      <c r="A1896" s="3">
        <f>VLOOKUP(Life_expectancy.csv!A1912,Base!$A$2:$B$235,2,FALSE)</f>
        <v>120</v>
      </c>
      <c r="B1896" s="4">
        <v>2015.0</v>
      </c>
      <c r="C1896" s="4">
        <f>VLOOKUP(VLOOKUP(A1896,tabWorldPop,3,FALSE),Base!$D$2:$E$8,2,FALSE)</f>
        <v>2</v>
      </c>
      <c r="D1896" s="4" t="s">
        <v>314</v>
      </c>
      <c r="E1896" s="4">
        <v>0.0</v>
      </c>
      <c r="F1896" s="10"/>
      <c r="G1896" s="4" t="s">
        <v>3865</v>
      </c>
      <c r="H1896" s="4">
        <v>518867.0</v>
      </c>
      <c r="I1896" s="5">
        <v>45855.0</v>
      </c>
      <c r="J1896" s="6">
        <f>IF(OR(B1896=2000, B1896=2010, B1896=2015),VLOOKUP(A1896,tabWorldPop,IF(B1896=2000,8,IF(B1896=2010,7,6)),FALSE),"")</f>
        <v>5190356</v>
      </c>
      <c r="K1896" s="6">
        <f>IF(J1896="","", VLOOKUP(A1896,tabWorldPop,12,FALSE))</f>
        <v>323802</v>
      </c>
      <c r="L1896" s="6" t="str">
        <f>IF(K1896="","",VLOOKUP(A1896,tabWorldPop,13,FALSE))</f>
        <v>16.7828</v>
      </c>
      <c r="M1896" s="7">
        <f>IF(K1896="","",VLOOKUP(A1896,tabWorldPop,14,FALSE))</f>
        <v>21186</v>
      </c>
      <c r="N1896" s="6" t="str">
        <f>IF(K1896="","",VLOOKUP(A1896,tabWorldPop,15,FALSE))</f>
        <v>0.07</v>
      </c>
    </row>
    <row r="1897">
      <c r="A1897" s="3">
        <f>VLOOKUP(Life_expectancy.csv!A1913,Base!$A$2:$B$235,2,FALSE)</f>
        <v>120</v>
      </c>
      <c r="B1897" s="4">
        <v>2014.0</v>
      </c>
      <c r="C1897" s="4">
        <f>VLOOKUP(VLOOKUP(A1897,tabWorldPop,3,FALSE),Base!$D$2:$E$8,2,FALSE)</f>
        <v>2</v>
      </c>
      <c r="D1897" s="4" t="s">
        <v>314</v>
      </c>
      <c r="E1897" s="4" t="s">
        <v>3866</v>
      </c>
      <c r="F1897" s="4" t="s">
        <v>3867</v>
      </c>
      <c r="G1897" s="4" t="s">
        <v>3868</v>
      </c>
      <c r="H1897" s="4">
        <v>5137232.0</v>
      </c>
      <c r="I1897" s="5">
        <v>45855.0</v>
      </c>
      <c r="J1897" s="6" t="str">
        <f>IF(OR(B1897=2000, B1897=2010, B1897=2015),VLOOKUP(A1897,tabWorldPop,IF(B1897=2000,8,IF(B1897=2010,7,6)),FALSE),"")</f>
        <v/>
      </c>
      <c r="K1897" s="6" t="str">
        <f>IF(J1897="","", VLOOKUP(A1897,tabWorldPop,12,FALSE))</f>
        <v/>
      </c>
      <c r="L1897" s="6" t="str">
        <f>IF(K1897="","",VLOOKUP(A1897,tabWorldPop,13,FALSE))</f>
        <v/>
      </c>
      <c r="M1897" s="6" t="str">
        <f>IF(K1897="","",VLOOKUP(A1897,tabWorldPop,14,FALSE))</f>
        <v/>
      </c>
      <c r="N1897" s="6" t="str">
        <f>IF(K1897="","",VLOOKUP(A1897,tabWorldPop,15,FALSE))</f>
        <v/>
      </c>
    </row>
    <row r="1898">
      <c r="A1898" s="3">
        <f>VLOOKUP(Life_expectancy.csv!A1914,Base!$A$2:$B$235,2,FALSE)</f>
        <v>120</v>
      </c>
      <c r="B1898" s="4">
        <v>2013.0</v>
      </c>
      <c r="C1898" s="4">
        <f>VLOOKUP(VLOOKUP(A1898,tabWorldPop,3,FALSE),Base!$D$2:$E$8,2,FALSE)</f>
        <v>2</v>
      </c>
      <c r="D1898" s="4" t="s">
        <v>314</v>
      </c>
      <c r="E1898" s="4" t="s">
        <v>3869</v>
      </c>
      <c r="F1898" s="4" t="s">
        <v>1493</v>
      </c>
      <c r="G1898" s="4" t="s">
        <v>3870</v>
      </c>
      <c r="H1898" s="4">
        <v>579623.0</v>
      </c>
      <c r="I1898" s="5">
        <v>45794.0</v>
      </c>
      <c r="J1898" s="6" t="str">
        <f>IF(OR(B1898=2000, B1898=2010, B1898=2015),VLOOKUP(A1898,tabWorldPop,IF(B1898=2000,8,IF(B1898=2010,7,6)),FALSE),"")</f>
        <v/>
      </c>
      <c r="K1898" s="6" t="str">
        <f>IF(J1898="","", VLOOKUP(A1898,tabWorldPop,12,FALSE))</f>
        <v/>
      </c>
      <c r="L1898" s="6" t="str">
        <f>IF(K1898="","",VLOOKUP(A1898,tabWorldPop,13,FALSE))</f>
        <v/>
      </c>
      <c r="M1898" s="6" t="str">
        <f>IF(K1898="","",VLOOKUP(A1898,tabWorldPop,14,FALSE))</f>
        <v/>
      </c>
      <c r="N1898" s="6" t="str">
        <f>IF(K1898="","",VLOOKUP(A1898,tabWorldPop,15,FALSE))</f>
        <v/>
      </c>
    </row>
    <row r="1899">
      <c r="A1899" s="3">
        <f>VLOOKUP(Life_expectancy.csv!A1915,Base!$A$2:$B$235,2,FALSE)</f>
        <v>120</v>
      </c>
      <c r="B1899" s="4">
        <v>2012.0</v>
      </c>
      <c r="C1899" s="4">
        <f>VLOOKUP(VLOOKUP(A1899,tabWorldPop,3,FALSE),Base!$D$2:$E$8,2,FALSE)</f>
        <v>2</v>
      </c>
      <c r="D1899" s="4" t="s">
        <v>314</v>
      </c>
      <c r="E1899" s="4" t="s">
        <v>3871</v>
      </c>
      <c r="F1899" s="4" t="s">
        <v>1673</v>
      </c>
      <c r="G1899" s="4" t="s">
        <v>3872</v>
      </c>
      <c r="H1899" s="4">
        <v>518573.0</v>
      </c>
      <c r="I1899" s="5">
        <v>45825.0</v>
      </c>
      <c r="J1899" s="6" t="str">
        <f>IF(OR(B1899=2000, B1899=2010, B1899=2015),VLOOKUP(A1899,tabWorldPop,IF(B1899=2000,8,IF(B1899=2010,7,6)),FALSE),"")</f>
        <v/>
      </c>
      <c r="K1899" s="6" t="str">
        <f>IF(J1899="","", VLOOKUP(A1899,tabWorldPop,12,FALSE))</f>
        <v/>
      </c>
      <c r="L1899" s="6" t="str">
        <f>IF(K1899="","",VLOOKUP(A1899,tabWorldPop,13,FALSE))</f>
        <v/>
      </c>
      <c r="M1899" s="6" t="str">
        <f>IF(K1899="","",VLOOKUP(A1899,tabWorldPop,14,FALSE))</f>
        <v/>
      </c>
      <c r="N1899" s="6" t="str">
        <f>IF(K1899="","",VLOOKUP(A1899,tabWorldPop,15,FALSE))</f>
        <v/>
      </c>
    </row>
    <row r="1900">
      <c r="A1900" s="3">
        <f>VLOOKUP(Life_expectancy.csv!A1916,Base!$A$2:$B$235,2,FALSE)</f>
        <v>120</v>
      </c>
      <c r="B1900" s="4">
        <v>2011.0</v>
      </c>
      <c r="C1900" s="4">
        <f>VLOOKUP(VLOOKUP(A1900,tabWorldPop,3,FALSE),Base!$D$2:$E$8,2,FALSE)</f>
        <v>2</v>
      </c>
      <c r="D1900" s="4" t="s">
        <v>314</v>
      </c>
      <c r="E1900" s="4" t="s">
        <v>3873</v>
      </c>
      <c r="F1900" s="4" t="s">
        <v>1600</v>
      </c>
      <c r="G1900" s="4" t="s">
        <v>3874</v>
      </c>
      <c r="H1900" s="4">
        <v>495388.0</v>
      </c>
      <c r="I1900" s="5">
        <v>45825.0</v>
      </c>
      <c r="J1900" s="6" t="str">
        <f>IF(OR(B1900=2000, B1900=2010, B1900=2015),VLOOKUP(A1900,tabWorldPop,IF(B1900=2000,8,IF(B1900=2010,7,6)),FALSE),"")</f>
        <v/>
      </c>
      <c r="K1900" s="6" t="str">
        <f>IF(J1900="","", VLOOKUP(A1900,tabWorldPop,12,FALSE))</f>
        <v/>
      </c>
      <c r="L1900" s="6" t="str">
        <f>IF(K1900="","",VLOOKUP(A1900,tabWorldPop,13,FALSE))</f>
        <v/>
      </c>
      <c r="M1900" s="6" t="str">
        <f>IF(K1900="","",VLOOKUP(A1900,tabWorldPop,14,FALSE))</f>
        <v/>
      </c>
      <c r="N1900" s="6" t="str">
        <f>IF(K1900="","",VLOOKUP(A1900,tabWorldPop,15,FALSE))</f>
        <v/>
      </c>
    </row>
    <row r="1901">
      <c r="A1901" s="3">
        <f>VLOOKUP(Life_expectancy.csv!A1917,Base!$A$2:$B$235,2,FALSE)</f>
        <v>120</v>
      </c>
      <c r="B1901" s="4">
        <v>2010.0</v>
      </c>
      <c r="C1901" s="4">
        <f>VLOOKUP(VLOOKUP(A1901,tabWorldPop,3,FALSE),Base!$D$2:$E$8,2,FALSE)</f>
        <v>2</v>
      </c>
      <c r="D1901" s="4" t="s">
        <v>314</v>
      </c>
      <c r="E1901" s="4" t="s">
        <v>3875</v>
      </c>
      <c r="F1901" s="4" t="s">
        <v>2142</v>
      </c>
      <c r="G1901" s="4" t="s">
        <v>3876</v>
      </c>
      <c r="H1901" s="4">
        <v>4889252.0</v>
      </c>
      <c r="I1901" s="5">
        <v>45764.0</v>
      </c>
      <c r="J1901" s="6">
        <f>IF(OR(B1901=2000, B1901=2010, B1901=2015),VLOOKUP(A1901,tabWorldPop,IF(B1901=2000,8,IF(B1901=2010,7,6)),FALSE),"")</f>
        <v>4889741</v>
      </c>
      <c r="K1901" s="6">
        <f>IF(J1901="","", VLOOKUP(A1901,tabWorldPop,12,FALSE))</f>
        <v>323802</v>
      </c>
      <c r="L1901" s="6" t="str">
        <f>IF(K1901="","",VLOOKUP(A1901,tabWorldPop,13,FALSE))</f>
        <v>16.7828</v>
      </c>
      <c r="M1901" s="7">
        <f>IF(K1901="","",VLOOKUP(A1901,tabWorldPop,14,FALSE))</f>
        <v>21186</v>
      </c>
      <c r="N1901" s="6" t="str">
        <f>IF(K1901="","",VLOOKUP(A1901,tabWorldPop,15,FALSE))</f>
        <v>0.07</v>
      </c>
    </row>
    <row r="1902">
      <c r="A1902" s="3">
        <f>VLOOKUP(Life_expectancy.csv!A1918,Base!$A$2:$B$235,2,FALSE)</f>
        <v>120</v>
      </c>
      <c r="B1902" s="4">
        <v>2009.0</v>
      </c>
      <c r="C1902" s="4">
        <f>VLOOKUP(VLOOKUP(A1902,tabWorldPop,3,FALSE),Base!$D$2:$E$8,2,FALSE)</f>
        <v>2</v>
      </c>
      <c r="D1902" s="4" t="s">
        <v>314</v>
      </c>
      <c r="E1902" s="4" t="s">
        <v>3877</v>
      </c>
      <c r="F1902" s="4" t="s">
        <v>3878</v>
      </c>
      <c r="G1902" s="4" t="s">
        <v>3879</v>
      </c>
      <c r="H1902" s="4">
        <v>4828726.0</v>
      </c>
      <c r="I1902" s="5">
        <v>45764.0</v>
      </c>
      <c r="J1902" s="6" t="str">
        <f>IF(OR(B1902=2000, B1902=2010, B1902=2015),VLOOKUP(A1902,tabWorldPop,IF(B1902=2000,8,IF(B1902=2010,7,6)),FALSE),"")</f>
        <v/>
      </c>
      <c r="K1902" s="6" t="str">
        <f>IF(J1902="","", VLOOKUP(A1902,tabWorldPop,12,FALSE))</f>
        <v/>
      </c>
      <c r="L1902" s="6" t="str">
        <f>IF(K1902="","",VLOOKUP(A1902,tabWorldPop,13,FALSE))</f>
        <v/>
      </c>
      <c r="M1902" s="6" t="str">
        <f>IF(K1902="","",VLOOKUP(A1902,tabWorldPop,14,FALSE))</f>
        <v/>
      </c>
      <c r="N1902" s="6" t="str">
        <f>IF(K1902="","",VLOOKUP(A1902,tabWorldPop,15,FALSE))</f>
        <v/>
      </c>
    </row>
    <row r="1903">
      <c r="A1903" s="3">
        <f>VLOOKUP(Life_expectancy.csv!A1919,Base!$A$2:$B$235,2,FALSE)</f>
        <v>120</v>
      </c>
      <c r="B1903" s="4">
        <v>2008.0</v>
      </c>
      <c r="C1903" s="4">
        <f>VLOOKUP(VLOOKUP(A1903,tabWorldPop,3,FALSE),Base!$D$2:$E$8,2,FALSE)</f>
        <v>2</v>
      </c>
      <c r="D1903" s="4" t="s">
        <v>314</v>
      </c>
      <c r="E1903" s="4" t="s">
        <v>3880</v>
      </c>
      <c r="F1903" s="5">
        <v>45755.0</v>
      </c>
      <c r="G1903" s="4" t="s">
        <v>3881</v>
      </c>
      <c r="H1903" s="4">
        <v>4768212.0</v>
      </c>
      <c r="I1903" s="5">
        <v>45825.0</v>
      </c>
      <c r="J1903" s="6" t="str">
        <f>IF(OR(B1903=2000, B1903=2010, B1903=2015),VLOOKUP(A1903,tabWorldPop,IF(B1903=2000,8,IF(B1903=2010,7,6)),FALSE),"")</f>
        <v/>
      </c>
      <c r="K1903" s="6" t="str">
        <f>IF(J1903="","", VLOOKUP(A1903,tabWorldPop,12,FALSE))</f>
        <v/>
      </c>
      <c r="L1903" s="6" t="str">
        <f>IF(K1903="","",VLOOKUP(A1903,tabWorldPop,13,FALSE))</f>
        <v/>
      </c>
      <c r="M1903" s="6" t="str">
        <f>IF(K1903="","",VLOOKUP(A1903,tabWorldPop,14,FALSE))</f>
        <v/>
      </c>
      <c r="N1903" s="6" t="str">
        <f>IF(K1903="","",VLOOKUP(A1903,tabWorldPop,15,FALSE))</f>
        <v/>
      </c>
    </row>
    <row r="1904">
      <c r="A1904" s="3">
        <f>VLOOKUP(Life_expectancy.csv!A1920,Base!$A$2:$B$235,2,FALSE)</f>
        <v>120</v>
      </c>
      <c r="B1904" s="4">
        <v>2007.0</v>
      </c>
      <c r="C1904" s="4">
        <f>VLOOKUP(VLOOKUP(A1904,tabWorldPop,3,FALSE),Base!$D$2:$E$8,2,FALSE)</f>
        <v>2</v>
      </c>
      <c r="D1904" s="4" t="s">
        <v>314</v>
      </c>
      <c r="E1904" s="4" t="s">
        <v>3882</v>
      </c>
      <c r="F1904" s="4" t="s">
        <v>793</v>
      </c>
      <c r="G1904" s="4" t="s">
        <v>3883</v>
      </c>
      <c r="H1904" s="4">
        <v>479153.0</v>
      </c>
      <c r="I1904" s="5">
        <v>45825.0</v>
      </c>
      <c r="J1904" s="6" t="str">
        <f>IF(OR(B1904=2000, B1904=2010, B1904=2015),VLOOKUP(A1904,tabWorldPop,IF(B1904=2000,8,IF(B1904=2010,7,6)),FALSE),"")</f>
        <v/>
      </c>
      <c r="K1904" s="6" t="str">
        <f>IF(J1904="","", VLOOKUP(A1904,tabWorldPop,12,FALSE))</f>
        <v/>
      </c>
      <c r="L1904" s="6" t="str">
        <f>IF(K1904="","",VLOOKUP(A1904,tabWorldPop,13,FALSE))</f>
        <v/>
      </c>
      <c r="M1904" s="6" t="str">
        <f>IF(K1904="","",VLOOKUP(A1904,tabWorldPop,14,FALSE))</f>
        <v/>
      </c>
      <c r="N1904" s="6" t="str">
        <f>IF(K1904="","",VLOOKUP(A1904,tabWorldPop,15,FALSE))</f>
        <v/>
      </c>
    </row>
    <row r="1905">
      <c r="A1905" s="3">
        <f>VLOOKUP(Life_expectancy.csv!A1921,Base!$A$2:$B$235,2,FALSE)</f>
        <v>120</v>
      </c>
      <c r="B1905" s="4">
        <v>2006.0</v>
      </c>
      <c r="C1905" s="4">
        <f>VLOOKUP(VLOOKUP(A1905,tabWorldPop,3,FALSE),Base!$D$2:$E$8,2,FALSE)</f>
        <v>2</v>
      </c>
      <c r="D1905" s="4" t="s">
        <v>314</v>
      </c>
      <c r="E1905" s="4" t="s">
        <v>3884</v>
      </c>
      <c r="F1905" s="4" t="s">
        <v>1937</v>
      </c>
      <c r="G1905" s="4" t="s">
        <v>3885</v>
      </c>
      <c r="H1905" s="4">
        <v>466677.0</v>
      </c>
      <c r="I1905" s="5">
        <v>45794.0</v>
      </c>
      <c r="J1905" s="6" t="str">
        <f>IF(OR(B1905=2000, B1905=2010, B1905=2015),VLOOKUP(A1905,tabWorldPop,IF(B1905=2000,8,IF(B1905=2010,7,6)),FALSE),"")</f>
        <v/>
      </c>
      <c r="K1905" s="6" t="str">
        <f>IF(J1905="","", VLOOKUP(A1905,tabWorldPop,12,FALSE))</f>
        <v/>
      </c>
      <c r="L1905" s="6" t="str">
        <f>IF(K1905="","",VLOOKUP(A1905,tabWorldPop,13,FALSE))</f>
        <v/>
      </c>
      <c r="M1905" s="6" t="str">
        <f>IF(K1905="","",VLOOKUP(A1905,tabWorldPop,14,FALSE))</f>
        <v/>
      </c>
      <c r="N1905" s="6" t="str">
        <f>IF(K1905="","",VLOOKUP(A1905,tabWorldPop,15,FALSE))</f>
        <v/>
      </c>
    </row>
    <row r="1906">
      <c r="A1906" s="3">
        <f>VLOOKUP(Life_expectancy.csv!A1922,Base!$A$2:$B$235,2,FALSE)</f>
        <v>120</v>
      </c>
      <c r="B1906" s="4">
        <v>2005.0</v>
      </c>
      <c r="C1906" s="4">
        <f>VLOOKUP(VLOOKUP(A1906,tabWorldPop,3,FALSE),Base!$D$2:$E$8,2,FALSE)</f>
        <v>2</v>
      </c>
      <c r="D1906" s="4" t="s">
        <v>314</v>
      </c>
      <c r="E1906" s="4" t="s">
        <v>3886</v>
      </c>
      <c r="F1906" s="4" t="s">
        <v>2668</v>
      </c>
      <c r="G1906" s="4" t="s">
        <v>3887</v>
      </c>
      <c r="H1906" s="4">
        <v>4623291.0</v>
      </c>
      <c r="I1906" s="5">
        <v>45825.0</v>
      </c>
      <c r="J1906" s="6" t="str">
        <f>IF(OR(B1906=2000, B1906=2010, B1906=2015),VLOOKUP(A1906,tabWorldPop,IF(B1906=2000,8,IF(B1906=2010,7,6)),FALSE),"")</f>
        <v/>
      </c>
      <c r="K1906" s="6" t="str">
        <f>IF(J1906="","", VLOOKUP(A1906,tabWorldPop,12,FALSE))</f>
        <v/>
      </c>
      <c r="L1906" s="6" t="str">
        <f>IF(K1906="","",VLOOKUP(A1906,tabWorldPop,13,FALSE))</f>
        <v/>
      </c>
      <c r="M1906" s="6" t="str">
        <f>IF(K1906="","",VLOOKUP(A1906,tabWorldPop,14,FALSE))</f>
        <v/>
      </c>
      <c r="N1906" s="6" t="str">
        <f>IF(K1906="","",VLOOKUP(A1906,tabWorldPop,15,FALSE))</f>
        <v/>
      </c>
    </row>
    <row r="1907">
      <c r="A1907" s="3">
        <f>VLOOKUP(Life_expectancy.csv!A1923,Base!$A$2:$B$235,2,FALSE)</f>
        <v>120</v>
      </c>
      <c r="B1907" s="4">
        <v>2004.0</v>
      </c>
      <c r="C1907" s="4">
        <f>VLOOKUP(VLOOKUP(A1907,tabWorldPop,3,FALSE),Base!$D$2:$E$8,2,FALSE)</f>
        <v>2</v>
      </c>
      <c r="D1907" s="4" t="s">
        <v>314</v>
      </c>
      <c r="E1907" s="4" t="s">
        <v>3888</v>
      </c>
      <c r="F1907" s="4" t="s">
        <v>3889</v>
      </c>
      <c r="G1907" s="4" t="s">
        <v>3890</v>
      </c>
      <c r="H1907" s="4">
        <v>459191.0</v>
      </c>
      <c r="I1907" s="5">
        <v>45794.0</v>
      </c>
      <c r="J1907" s="6" t="str">
        <f>IF(OR(B1907=2000, B1907=2010, B1907=2015),VLOOKUP(A1907,tabWorldPop,IF(B1907=2000,8,IF(B1907=2010,7,6)),FALSE),"")</f>
        <v/>
      </c>
      <c r="K1907" s="6" t="str">
        <f>IF(J1907="","", VLOOKUP(A1907,tabWorldPop,12,FALSE))</f>
        <v/>
      </c>
      <c r="L1907" s="6" t="str">
        <f>IF(K1907="","",VLOOKUP(A1907,tabWorldPop,13,FALSE))</f>
        <v/>
      </c>
      <c r="M1907" s="6" t="str">
        <f>IF(K1907="","",VLOOKUP(A1907,tabWorldPop,14,FALSE))</f>
        <v/>
      </c>
      <c r="N1907" s="6" t="str">
        <f>IF(K1907="","",VLOOKUP(A1907,tabWorldPop,15,FALSE))</f>
        <v/>
      </c>
    </row>
    <row r="1908">
      <c r="A1908" s="3">
        <f>VLOOKUP(Life_expectancy.csv!A1924,Base!$A$2:$B$235,2,FALSE)</f>
        <v>120</v>
      </c>
      <c r="B1908" s="4">
        <v>2003.0</v>
      </c>
      <c r="C1908" s="4">
        <f>VLOOKUP(VLOOKUP(A1908,tabWorldPop,3,FALSE),Base!$D$2:$E$8,2,FALSE)</f>
        <v>2</v>
      </c>
      <c r="D1908" s="4" t="s">
        <v>314</v>
      </c>
      <c r="E1908" s="4" t="s">
        <v>3891</v>
      </c>
      <c r="F1908" s="4" t="s">
        <v>3892</v>
      </c>
      <c r="G1908" s="4" t="s">
        <v>3893</v>
      </c>
      <c r="H1908" s="4">
        <v>4564855.0</v>
      </c>
      <c r="I1908" s="5">
        <v>45674.0</v>
      </c>
      <c r="J1908" s="6" t="str">
        <f>IF(OR(B1908=2000, B1908=2010, B1908=2015),VLOOKUP(A1908,tabWorldPop,IF(B1908=2000,8,IF(B1908=2010,7,6)),FALSE),"")</f>
        <v/>
      </c>
      <c r="K1908" s="6" t="str">
        <f>IF(J1908="","", VLOOKUP(A1908,tabWorldPop,12,FALSE))</f>
        <v/>
      </c>
      <c r="L1908" s="6" t="str">
        <f>IF(K1908="","",VLOOKUP(A1908,tabWorldPop,13,FALSE))</f>
        <v/>
      </c>
      <c r="M1908" s="6" t="str">
        <f>IF(K1908="","",VLOOKUP(A1908,tabWorldPop,14,FALSE))</f>
        <v/>
      </c>
      <c r="N1908" s="6" t="str">
        <f>IF(K1908="","",VLOOKUP(A1908,tabWorldPop,15,FALSE))</f>
        <v/>
      </c>
    </row>
    <row r="1909">
      <c r="A1909" s="3">
        <f>VLOOKUP(Life_expectancy.csv!A1925,Base!$A$2:$B$235,2,FALSE)</f>
        <v>120</v>
      </c>
      <c r="B1909" s="4">
        <v>2002.0</v>
      </c>
      <c r="C1909" s="4">
        <f>VLOOKUP(VLOOKUP(A1909,tabWorldPop,3,FALSE),Base!$D$2:$E$8,2,FALSE)</f>
        <v>2</v>
      </c>
      <c r="D1909" s="4" t="s">
        <v>314</v>
      </c>
      <c r="E1909" s="4" t="s">
        <v>3894</v>
      </c>
      <c r="F1909" s="4" t="s">
        <v>3895</v>
      </c>
      <c r="G1909" s="4" t="s">
        <v>3896</v>
      </c>
      <c r="H1909" s="4">
        <v>4538159.0</v>
      </c>
      <c r="I1909" s="5">
        <v>45674.0</v>
      </c>
      <c r="J1909" s="6" t="str">
        <f>IF(OR(B1909=2000, B1909=2010, B1909=2015),VLOOKUP(A1909,tabWorldPop,IF(B1909=2000,8,IF(B1909=2010,7,6)),FALSE),"")</f>
        <v/>
      </c>
      <c r="K1909" s="6" t="str">
        <f>IF(J1909="","", VLOOKUP(A1909,tabWorldPop,12,FALSE))</f>
        <v/>
      </c>
      <c r="L1909" s="6" t="str">
        <f>IF(K1909="","",VLOOKUP(A1909,tabWorldPop,13,FALSE))</f>
        <v/>
      </c>
      <c r="M1909" s="6" t="str">
        <f>IF(K1909="","",VLOOKUP(A1909,tabWorldPop,14,FALSE))</f>
        <v/>
      </c>
      <c r="N1909" s="6" t="str">
        <f>IF(K1909="","",VLOOKUP(A1909,tabWorldPop,15,FALSE))</f>
        <v/>
      </c>
    </row>
    <row r="1910">
      <c r="A1910" s="3">
        <f>VLOOKUP(Life_expectancy.csv!A1926,Base!$A$2:$B$235,2,FALSE)</f>
        <v>120</v>
      </c>
      <c r="B1910" s="4">
        <v>2001.0</v>
      </c>
      <c r="C1910" s="4">
        <f>VLOOKUP(VLOOKUP(A1910,tabWorldPop,3,FALSE),Base!$D$2:$E$8,2,FALSE)</f>
        <v>2</v>
      </c>
      <c r="D1910" s="4" t="s">
        <v>314</v>
      </c>
      <c r="E1910" s="4" t="s">
        <v>3897</v>
      </c>
      <c r="F1910" s="4" t="s">
        <v>868</v>
      </c>
      <c r="G1910" s="4" t="s">
        <v>3898</v>
      </c>
      <c r="H1910" s="4">
        <v>4513751.0</v>
      </c>
      <c r="I1910" s="5">
        <v>45794.0</v>
      </c>
      <c r="J1910" s="6" t="str">
        <f>IF(OR(B1910=2000, B1910=2010, B1910=2015),VLOOKUP(A1910,tabWorldPop,IF(B1910=2000,8,IF(B1910=2010,7,6)),FALSE),"")</f>
        <v/>
      </c>
      <c r="K1910" s="6" t="str">
        <f>IF(J1910="","", VLOOKUP(A1910,tabWorldPop,12,FALSE))</f>
        <v/>
      </c>
      <c r="L1910" s="6" t="str">
        <f>IF(K1910="","",VLOOKUP(A1910,tabWorldPop,13,FALSE))</f>
        <v/>
      </c>
      <c r="M1910" s="6" t="str">
        <f>IF(K1910="","",VLOOKUP(A1910,tabWorldPop,14,FALSE))</f>
        <v/>
      </c>
      <c r="N1910" s="6" t="str">
        <f>IF(K1910="","",VLOOKUP(A1910,tabWorldPop,15,FALSE))</f>
        <v/>
      </c>
    </row>
    <row r="1911">
      <c r="A1911" s="3">
        <f>VLOOKUP(Life_expectancy.csv!A1927,Base!$A$2:$B$235,2,FALSE)</f>
        <v>120</v>
      </c>
      <c r="B1911" s="4">
        <v>2000.0</v>
      </c>
      <c r="C1911" s="4">
        <f>VLOOKUP(VLOOKUP(A1911,tabWorldPop,3,FALSE),Base!$D$2:$E$8,2,FALSE)</f>
        <v>2</v>
      </c>
      <c r="D1911" s="4" t="s">
        <v>314</v>
      </c>
      <c r="E1911" s="4" t="s">
        <v>3899</v>
      </c>
      <c r="F1911" s="4" t="s">
        <v>865</v>
      </c>
      <c r="G1911" s="4" t="s">
        <v>3900</v>
      </c>
      <c r="H1911" s="4">
        <v>449967.0</v>
      </c>
      <c r="I1911" s="5">
        <v>45674.0</v>
      </c>
      <c r="J1911" s="6">
        <f>IF(OR(B1911=2000, B1911=2010, B1911=2015),VLOOKUP(A1911,tabWorldPop,IF(B1911=2000,8,IF(B1911=2010,7,6)),FALSE),"")</f>
        <v>4491202</v>
      </c>
      <c r="K1911" s="6">
        <f>IF(J1911="","", VLOOKUP(A1911,tabWorldPop,12,FALSE))</f>
        <v>323802</v>
      </c>
      <c r="L1911" s="6" t="str">
        <f>IF(K1911="","",VLOOKUP(A1911,tabWorldPop,13,FALSE))</f>
        <v>16.7828</v>
      </c>
      <c r="M1911" s="7">
        <f>IF(K1911="","",VLOOKUP(A1911,tabWorldPop,14,FALSE))</f>
        <v>21186</v>
      </c>
      <c r="N1911" s="6" t="str">
        <f>IF(K1911="","",VLOOKUP(A1911,tabWorldPop,15,FALSE))</f>
        <v>0.07</v>
      </c>
    </row>
    <row r="1912">
      <c r="A1912" s="3">
        <f>VLOOKUP(Life_expectancy.csv!A1928,Base!$A$2:$B$235,2,FALSE)</f>
        <v>127</v>
      </c>
      <c r="B1912" s="4">
        <v>2015.0</v>
      </c>
      <c r="C1912" s="4">
        <f>VLOOKUP(VLOOKUP(A1912,tabWorldPop,3,FALSE),Base!$D$2:$E$8,2,FALSE)</f>
        <v>1</v>
      </c>
      <c r="D1912" s="4" t="s">
        <v>13</v>
      </c>
      <c r="E1912" s="4">
        <v>0.0</v>
      </c>
      <c r="F1912" s="10"/>
      <c r="G1912" s="4" t="s">
        <v>3901</v>
      </c>
      <c r="H1912" s="10"/>
      <c r="I1912" s="5">
        <v>45851.0</v>
      </c>
      <c r="J1912" s="6">
        <f>IF(OR(B1912=2000, B1912=2010, B1912=2015),VLOOKUP(A1912,tabWorldPop,IF(B1912=2000,8,IF(B1912=2010,7,6)),FALSE),"")</f>
        <v>4191776</v>
      </c>
      <c r="K1912" s="6">
        <f>IF(J1912="","", VLOOKUP(A1912,tabWorldPop,12,FALSE))</f>
        <v>309500</v>
      </c>
      <c r="L1912" s="6" t="str">
        <f>IF(K1912="","",VLOOKUP(A1912,tabWorldPop,13,FALSE))</f>
        <v>14.7861</v>
      </c>
      <c r="M1912" s="7">
        <f>IF(K1912="","",VLOOKUP(A1912,tabWorldPop,14,FALSE))</f>
        <v>-649034</v>
      </c>
      <c r="N1912" s="6" t="str">
        <f>IF(K1912="","",VLOOKUP(A1912,tabWorldPop,15,FALSE))</f>
        <v>0.06</v>
      </c>
    </row>
    <row r="1913">
      <c r="A1913" s="3">
        <f>VLOOKUP(Life_expectancy.csv!A1929,Base!$A$2:$B$235,2,FALSE)</f>
        <v>127</v>
      </c>
      <c r="B1913" s="4">
        <v>2014.0</v>
      </c>
      <c r="C1913" s="4">
        <f>VLOOKUP(VLOOKUP(A1913,tabWorldPop,3,FALSE),Base!$D$2:$E$8,2,FALSE)</f>
        <v>1</v>
      </c>
      <c r="D1913" s="4" t="s">
        <v>13</v>
      </c>
      <c r="E1913" s="4" t="s">
        <v>3902</v>
      </c>
      <c r="F1913" s="4" t="s">
        <v>3903</v>
      </c>
      <c r="G1913" s="4" t="s">
        <v>3904</v>
      </c>
      <c r="H1913" s="10"/>
      <c r="I1913" s="5">
        <v>45851.0</v>
      </c>
      <c r="J1913" s="6" t="str">
        <f>IF(OR(B1913=2000, B1913=2010, B1913=2015),VLOOKUP(A1913,tabWorldPop,IF(B1913=2000,8,IF(B1913=2010,7,6)),FALSE),"")</f>
        <v/>
      </c>
      <c r="K1913" s="6" t="str">
        <f>IF(J1913="","", VLOOKUP(A1913,tabWorldPop,12,FALSE))</f>
        <v/>
      </c>
      <c r="L1913" s="6" t="str">
        <f>IF(K1913="","",VLOOKUP(A1913,tabWorldPop,13,FALSE))</f>
        <v/>
      </c>
      <c r="M1913" s="6" t="str">
        <f>IF(K1913="","",VLOOKUP(A1913,tabWorldPop,14,FALSE))</f>
        <v/>
      </c>
      <c r="N1913" s="6" t="str">
        <f>IF(K1913="","",VLOOKUP(A1913,tabWorldPop,15,FALSE))</f>
        <v/>
      </c>
    </row>
    <row r="1914">
      <c r="A1914" s="3">
        <f>VLOOKUP(Life_expectancy.csv!A1930,Base!$A$2:$B$235,2,FALSE)</f>
        <v>127</v>
      </c>
      <c r="B1914" s="4">
        <v>2013.0</v>
      </c>
      <c r="C1914" s="4">
        <f>VLOOKUP(VLOOKUP(A1914,tabWorldPop,3,FALSE),Base!$D$2:$E$8,2,FALSE)</f>
        <v>1</v>
      </c>
      <c r="D1914" s="4" t="s">
        <v>13</v>
      </c>
      <c r="E1914" s="4" t="s">
        <v>3905</v>
      </c>
      <c r="F1914" s="4" t="s">
        <v>2015</v>
      </c>
      <c r="G1914" s="4" t="s">
        <v>3906</v>
      </c>
      <c r="H1914" s="10"/>
      <c r="I1914" s="5">
        <v>45851.0</v>
      </c>
      <c r="J1914" s="6" t="str">
        <f>IF(OR(B1914=2000, B1914=2010, B1914=2015),VLOOKUP(A1914,tabWorldPop,IF(B1914=2000,8,IF(B1914=2010,7,6)),FALSE),"")</f>
        <v/>
      </c>
      <c r="K1914" s="6" t="str">
        <f>IF(J1914="","", VLOOKUP(A1914,tabWorldPop,12,FALSE))</f>
        <v/>
      </c>
      <c r="L1914" s="6" t="str">
        <f>IF(K1914="","",VLOOKUP(A1914,tabWorldPop,13,FALSE))</f>
        <v/>
      </c>
      <c r="M1914" s="6" t="str">
        <f>IF(K1914="","",VLOOKUP(A1914,tabWorldPop,14,FALSE))</f>
        <v/>
      </c>
      <c r="N1914" s="6" t="str">
        <f>IF(K1914="","",VLOOKUP(A1914,tabWorldPop,15,FALSE))</f>
        <v/>
      </c>
    </row>
    <row r="1915">
      <c r="A1915" s="3">
        <f>VLOOKUP(Life_expectancy.csv!A1931,Base!$A$2:$B$235,2,FALSE)</f>
        <v>127</v>
      </c>
      <c r="B1915" s="4">
        <v>2012.0</v>
      </c>
      <c r="C1915" s="4">
        <f>VLOOKUP(VLOOKUP(A1915,tabWorldPop,3,FALSE),Base!$D$2:$E$8,2,FALSE)</f>
        <v>1</v>
      </c>
      <c r="D1915" s="4" t="s">
        <v>13</v>
      </c>
      <c r="E1915" s="4" t="s">
        <v>3907</v>
      </c>
      <c r="F1915" s="4" t="s">
        <v>3908</v>
      </c>
      <c r="G1915" s="4" t="s">
        <v>3909</v>
      </c>
      <c r="H1915" s="10"/>
      <c r="I1915" s="5">
        <v>45851.0</v>
      </c>
      <c r="J1915" s="6" t="str">
        <f>IF(OR(B1915=2000, B1915=2010, B1915=2015),VLOOKUP(A1915,tabWorldPop,IF(B1915=2000,8,IF(B1915=2010,7,6)),FALSE),"")</f>
        <v/>
      </c>
      <c r="K1915" s="6" t="str">
        <f>IF(J1915="","", VLOOKUP(A1915,tabWorldPop,12,FALSE))</f>
        <v/>
      </c>
      <c r="L1915" s="6" t="str">
        <f>IF(K1915="","",VLOOKUP(A1915,tabWorldPop,13,FALSE))</f>
        <v/>
      </c>
      <c r="M1915" s="6" t="str">
        <f>IF(K1915="","",VLOOKUP(A1915,tabWorldPop,14,FALSE))</f>
        <v/>
      </c>
      <c r="N1915" s="6" t="str">
        <f>IF(K1915="","",VLOOKUP(A1915,tabWorldPop,15,FALSE))</f>
        <v/>
      </c>
    </row>
    <row r="1916">
      <c r="A1916" s="3">
        <f>VLOOKUP(Life_expectancy.csv!A1932,Base!$A$2:$B$235,2,FALSE)</f>
        <v>127</v>
      </c>
      <c r="B1916" s="4">
        <v>2011.0</v>
      </c>
      <c r="C1916" s="4">
        <f>VLOOKUP(VLOOKUP(A1916,tabWorldPop,3,FALSE),Base!$D$2:$E$8,2,FALSE)</f>
        <v>1</v>
      </c>
      <c r="D1916" s="4" t="s">
        <v>13</v>
      </c>
      <c r="E1916" s="4" t="s">
        <v>3910</v>
      </c>
      <c r="F1916" s="4" t="s">
        <v>3911</v>
      </c>
      <c r="G1916" s="4" t="s">
        <v>3912</v>
      </c>
      <c r="H1916" s="10"/>
      <c r="I1916" s="5">
        <v>45821.0</v>
      </c>
      <c r="J1916" s="6" t="str">
        <f>IF(OR(B1916=2000, B1916=2010, B1916=2015),VLOOKUP(A1916,tabWorldPop,IF(B1916=2000,8,IF(B1916=2010,7,6)),FALSE),"")</f>
        <v/>
      </c>
      <c r="K1916" s="6" t="str">
        <f>IF(J1916="","", VLOOKUP(A1916,tabWorldPop,12,FALSE))</f>
        <v/>
      </c>
      <c r="L1916" s="6" t="str">
        <f>IF(K1916="","",VLOOKUP(A1916,tabWorldPop,13,FALSE))</f>
        <v/>
      </c>
      <c r="M1916" s="6" t="str">
        <f>IF(K1916="","",VLOOKUP(A1916,tabWorldPop,14,FALSE))</f>
        <v/>
      </c>
      <c r="N1916" s="6" t="str">
        <f>IF(K1916="","",VLOOKUP(A1916,tabWorldPop,15,FALSE))</f>
        <v/>
      </c>
    </row>
    <row r="1917">
      <c r="A1917" s="3">
        <f>VLOOKUP(Life_expectancy.csv!A1933,Base!$A$2:$B$235,2,FALSE)</f>
        <v>127</v>
      </c>
      <c r="B1917" s="4">
        <v>2010.0</v>
      </c>
      <c r="C1917" s="4">
        <f>VLOOKUP(VLOOKUP(A1917,tabWorldPop,3,FALSE),Base!$D$2:$E$8,2,FALSE)</f>
        <v>1</v>
      </c>
      <c r="D1917" s="4" t="s">
        <v>13</v>
      </c>
      <c r="E1917" s="4" t="s">
        <v>3913</v>
      </c>
      <c r="F1917" s="4" t="s">
        <v>2530</v>
      </c>
      <c r="G1917" s="4" t="s">
        <v>3914</v>
      </c>
      <c r="H1917" s="10"/>
      <c r="I1917" s="5">
        <v>45790.0</v>
      </c>
      <c r="J1917" s="6">
        <f>IF(OR(B1917=2000, B1917=2010, B1917=2015),VLOOKUP(A1917,tabWorldPop,IF(B1917=2000,8,IF(B1917=2010,7,6)),FALSE),"")</f>
        <v>2881914</v>
      </c>
      <c r="K1917" s="6">
        <f>IF(J1917="","", VLOOKUP(A1917,tabWorldPop,12,FALSE))</f>
        <v>309500</v>
      </c>
      <c r="L1917" s="6" t="str">
        <f>IF(K1917="","",VLOOKUP(A1917,tabWorldPop,13,FALSE))</f>
        <v>14.7861</v>
      </c>
      <c r="M1917" s="7">
        <f>IF(K1917="","",VLOOKUP(A1917,tabWorldPop,14,FALSE))</f>
        <v>-649034</v>
      </c>
      <c r="N1917" s="6" t="str">
        <f>IF(K1917="","",VLOOKUP(A1917,tabWorldPop,15,FALSE))</f>
        <v>0.06</v>
      </c>
    </row>
    <row r="1918">
      <c r="A1918" s="3">
        <f>VLOOKUP(Life_expectancy.csv!A1934,Base!$A$2:$B$235,2,FALSE)</f>
        <v>127</v>
      </c>
      <c r="B1918" s="4">
        <v>2009.0</v>
      </c>
      <c r="C1918" s="4">
        <f>VLOOKUP(VLOOKUP(A1918,tabWorldPop,3,FALSE),Base!$D$2:$E$8,2,FALSE)</f>
        <v>1</v>
      </c>
      <c r="D1918" s="4" t="s">
        <v>13</v>
      </c>
      <c r="E1918" s="4" t="s">
        <v>3915</v>
      </c>
      <c r="F1918" s="4" t="s">
        <v>2533</v>
      </c>
      <c r="G1918" s="4" t="s">
        <v>3916</v>
      </c>
      <c r="H1918" s="10"/>
      <c r="I1918" s="5">
        <v>45759.0</v>
      </c>
      <c r="J1918" s="6" t="str">
        <f>IF(OR(B1918=2000, B1918=2010, B1918=2015),VLOOKUP(A1918,tabWorldPop,IF(B1918=2000,8,IF(B1918=2010,7,6)),FALSE),"")</f>
        <v/>
      </c>
      <c r="K1918" s="6" t="str">
        <f>IF(J1918="","", VLOOKUP(A1918,tabWorldPop,12,FALSE))</f>
        <v/>
      </c>
      <c r="L1918" s="6" t="str">
        <f>IF(K1918="","",VLOOKUP(A1918,tabWorldPop,13,FALSE))</f>
        <v/>
      </c>
      <c r="M1918" s="6" t="str">
        <f>IF(K1918="","",VLOOKUP(A1918,tabWorldPop,14,FALSE))</f>
        <v/>
      </c>
      <c r="N1918" s="6" t="str">
        <f>IF(K1918="","",VLOOKUP(A1918,tabWorldPop,15,FALSE))</f>
        <v/>
      </c>
    </row>
    <row r="1919">
      <c r="A1919" s="3">
        <f>VLOOKUP(Life_expectancy.csv!A1935,Base!$A$2:$B$235,2,FALSE)</f>
        <v>127</v>
      </c>
      <c r="B1919" s="4">
        <v>2008.0</v>
      </c>
      <c r="C1919" s="4">
        <f>VLOOKUP(VLOOKUP(A1919,tabWorldPop,3,FALSE),Base!$D$2:$E$8,2,FALSE)</f>
        <v>1</v>
      </c>
      <c r="D1919" s="4" t="s">
        <v>13</v>
      </c>
      <c r="E1919" s="4" t="s">
        <v>3917</v>
      </c>
      <c r="F1919" s="5">
        <v>45659.0</v>
      </c>
      <c r="G1919" s="4" t="s">
        <v>3918</v>
      </c>
      <c r="H1919" s="10"/>
      <c r="I1919" s="5">
        <v>45911.0</v>
      </c>
      <c r="J1919" s="6" t="str">
        <f>IF(OR(B1919=2000, B1919=2010, B1919=2015),VLOOKUP(A1919,tabWorldPop,IF(B1919=2000,8,IF(B1919=2010,7,6)),FALSE),"")</f>
        <v/>
      </c>
      <c r="K1919" s="6" t="str">
        <f>IF(J1919="","", VLOOKUP(A1919,tabWorldPop,12,FALSE))</f>
        <v/>
      </c>
      <c r="L1919" s="6" t="str">
        <f>IF(K1919="","",VLOOKUP(A1919,tabWorldPop,13,FALSE))</f>
        <v/>
      </c>
      <c r="M1919" s="6" t="str">
        <f>IF(K1919="","",VLOOKUP(A1919,tabWorldPop,14,FALSE))</f>
        <v/>
      </c>
      <c r="N1919" s="6" t="str">
        <f>IF(K1919="","",VLOOKUP(A1919,tabWorldPop,15,FALSE))</f>
        <v/>
      </c>
    </row>
    <row r="1920">
      <c r="A1920" s="3">
        <f>VLOOKUP(Life_expectancy.csv!A1936,Base!$A$2:$B$235,2,FALSE)</f>
        <v>127</v>
      </c>
      <c r="B1920" s="4">
        <v>2007.0</v>
      </c>
      <c r="C1920" s="4">
        <f>VLOOKUP(VLOOKUP(A1920,tabWorldPop,3,FALSE),Base!$D$2:$E$8,2,FALSE)</f>
        <v>1</v>
      </c>
      <c r="D1920" s="4" t="s">
        <v>13</v>
      </c>
      <c r="E1920" s="4" t="s">
        <v>3919</v>
      </c>
      <c r="F1920" s="4" t="s">
        <v>3857</v>
      </c>
      <c r="G1920" s="4" t="s">
        <v>3920</v>
      </c>
      <c r="H1920" s="10"/>
      <c r="I1920" s="5">
        <v>45788.0</v>
      </c>
      <c r="J1920" s="6" t="str">
        <f>IF(OR(B1920=2000, B1920=2010, B1920=2015),VLOOKUP(A1920,tabWorldPop,IF(B1920=2000,8,IF(B1920=2010,7,6)),FALSE),"")</f>
        <v/>
      </c>
      <c r="K1920" s="6" t="str">
        <f>IF(J1920="","", VLOOKUP(A1920,tabWorldPop,12,FALSE))</f>
        <v/>
      </c>
      <c r="L1920" s="6" t="str">
        <f>IF(K1920="","",VLOOKUP(A1920,tabWorldPop,13,FALSE))</f>
        <v/>
      </c>
      <c r="M1920" s="6" t="str">
        <f>IF(K1920="","",VLOOKUP(A1920,tabWorldPop,14,FALSE))</f>
        <v/>
      </c>
      <c r="N1920" s="6" t="str">
        <f>IF(K1920="","",VLOOKUP(A1920,tabWorldPop,15,FALSE))</f>
        <v/>
      </c>
    </row>
    <row r="1921">
      <c r="A1921" s="3">
        <f>VLOOKUP(Life_expectancy.csv!A1937,Base!$A$2:$B$235,2,FALSE)</f>
        <v>127</v>
      </c>
      <c r="B1921" s="4">
        <v>2006.0</v>
      </c>
      <c r="C1921" s="4">
        <f>VLOOKUP(VLOOKUP(A1921,tabWorldPop,3,FALSE),Base!$D$2:$E$8,2,FALSE)</f>
        <v>1</v>
      </c>
      <c r="D1921" s="4" t="s">
        <v>13</v>
      </c>
      <c r="E1921" s="4" t="s">
        <v>3921</v>
      </c>
      <c r="F1921" s="4" t="s">
        <v>1759</v>
      </c>
      <c r="G1921" s="4" t="s">
        <v>3922</v>
      </c>
      <c r="H1921" s="10"/>
      <c r="I1921" s="5">
        <v>45819.0</v>
      </c>
      <c r="J1921" s="6" t="str">
        <f>IF(OR(B1921=2000, B1921=2010, B1921=2015),VLOOKUP(A1921,tabWorldPop,IF(B1921=2000,8,IF(B1921=2010,7,6)),FALSE),"")</f>
        <v/>
      </c>
      <c r="K1921" s="6" t="str">
        <f>IF(J1921="","", VLOOKUP(A1921,tabWorldPop,12,FALSE))</f>
        <v/>
      </c>
      <c r="L1921" s="6" t="str">
        <f>IF(K1921="","",VLOOKUP(A1921,tabWorldPop,13,FALSE))</f>
        <v/>
      </c>
      <c r="M1921" s="6" t="str">
        <f>IF(K1921="","",VLOOKUP(A1921,tabWorldPop,14,FALSE))</f>
        <v/>
      </c>
      <c r="N1921" s="6" t="str">
        <f>IF(K1921="","",VLOOKUP(A1921,tabWorldPop,15,FALSE))</f>
        <v/>
      </c>
    </row>
    <row r="1922">
      <c r="A1922" s="3">
        <f>VLOOKUP(Life_expectancy.csv!A1938,Base!$A$2:$B$235,2,FALSE)</f>
        <v>127</v>
      </c>
      <c r="B1922" s="4">
        <v>2005.0</v>
      </c>
      <c r="C1922" s="4">
        <f>VLOOKUP(VLOOKUP(A1922,tabWorldPop,3,FALSE),Base!$D$2:$E$8,2,FALSE)</f>
        <v>1</v>
      </c>
      <c r="D1922" s="4" t="s">
        <v>13</v>
      </c>
      <c r="E1922" s="4" t="s">
        <v>3923</v>
      </c>
      <c r="F1922" s="4" t="s">
        <v>515</v>
      </c>
      <c r="G1922" s="4" t="s">
        <v>3924</v>
      </c>
      <c r="H1922" s="10"/>
      <c r="I1922" s="5">
        <v>45788.0</v>
      </c>
      <c r="J1922" s="6" t="str">
        <f>IF(OR(B1922=2000, B1922=2010, B1922=2015),VLOOKUP(A1922,tabWorldPop,IF(B1922=2000,8,IF(B1922=2010,7,6)),FALSE),"")</f>
        <v/>
      </c>
      <c r="K1922" s="6" t="str">
        <f>IF(J1922="","", VLOOKUP(A1922,tabWorldPop,12,FALSE))</f>
        <v/>
      </c>
      <c r="L1922" s="6" t="str">
        <f>IF(K1922="","",VLOOKUP(A1922,tabWorldPop,13,FALSE))</f>
        <v/>
      </c>
      <c r="M1922" s="6" t="str">
        <f>IF(K1922="","",VLOOKUP(A1922,tabWorldPop,14,FALSE))</f>
        <v/>
      </c>
      <c r="N1922" s="6" t="str">
        <f>IF(K1922="","",VLOOKUP(A1922,tabWorldPop,15,FALSE))</f>
        <v/>
      </c>
    </row>
    <row r="1923">
      <c r="A1923" s="3">
        <f>VLOOKUP(Life_expectancy.csv!A1939,Base!$A$2:$B$235,2,FALSE)</f>
        <v>127</v>
      </c>
      <c r="B1923" s="4">
        <v>2004.0</v>
      </c>
      <c r="C1923" s="4">
        <f>VLOOKUP(VLOOKUP(A1923,tabWorldPop,3,FALSE),Base!$D$2:$E$8,2,FALSE)</f>
        <v>1</v>
      </c>
      <c r="D1923" s="4" t="s">
        <v>13</v>
      </c>
      <c r="E1923" s="4" t="s">
        <v>3925</v>
      </c>
      <c r="F1923" s="4" t="s">
        <v>1781</v>
      </c>
      <c r="G1923" s="4" t="s">
        <v>3926</v>
      </c>
      <c r="H1923" s="10"/>
      <c r="I1923" s="5">
        <v>45788.0</v>
      </c>
      <c r="J1923" s="6" t="str">
        <f>IF(OR(B1923=2000, B1923=2010, B1923=2015),VLOOKUP(A1923,tabWorldPop,IF(B1923=2000,8,IF(B1923=2010,7,6)),FALSE),"")</f>
        <v/>
      </c>
      <c r="K1923" s="6" t="str">
        <f>IF(J1923="","", VLOOKUP(A1923,tabWorldPop,12,FALSE))</f>
        <v/>
      </c>
      <c r="L1923" s="6" t="str">
        <f>IF(K1923="","",VLOOKUP(A1923,tabWorldPop,13,FALSE))</f>
        <v/>
      </c>
      <c r="M1923" s="6" t="str">
        <f>IF(K1923="","",VLOOKUP(A1923,tabWorldPop,14,FALSE))</f>
        <v/>
      </c>
      <c r="N1923" s="6" t="str">
        <f>IF(K1923="","",VLOOKUP(A1923,tabWorldPop,15,FALSE))</f>
        <v/>
      </c>
    </row>
    <row r="1924">
      <c r="A1924" s="3">
        <f>VLOOKUP(Life_expectancy.csv!A1940,Base!$A$2:$B$235,2,FALSE)</f>
        <v>127</v>
      </c>
      <c r="B1924" s="4">
        <v>2003.0</v>
      </c>
      <c r="C1924" s="4">
        <f>VLOOKUP(VLOOKUP(A1924,tabWorldPop,3,FALSE),Base!$D$2:$E$8,2,FALSE)</f>
        <v>1</v>
      </c>
      <c r="D1924" s="4" t="s">
        <v>13</v>
      </c>
      <c r="E1924" s="4" t="s">
        <v>3927</v>
      </c>
      <c r="F1924" s="4" t="s">
        <v>459</v>
      </c>
      <c r="G1924" s="4" t="s">
        <v>3928</v>
      </c>
      <c r="H1924" s="10"/>
      <c r="I1924" s="5">
        <v>45699.0</v>
      </c>
      <c r="J1924" s="6" t="str">
        <f>IF(OR(B1924=2000, B1924=2010, B1924=2015),VLOOKUP(A1924,tabWorldPop,IF(B1924=2000,8,IF(B1924=2010,7,6)),FALSE),"")</f>
        <v/>
      </c>
      <c r="K1924" s="6" t="str">
        <f>IF(J1924="","", VLOOKUP(A1924,tabWorldPop,12,FALSE))</f>
        <v/>
      </c>
      <c r="L1924" s="6" t="str">
        <f>IF(K1924="","",VLOOKUP(A1924,tabWorldPop,13,FALSE))</f>
        <v/>
      </c>
      <c r="M1924" s="6" t="str">
        <f>IF(K1924="","",VLOOKUP(A1924,tabWorldPop,14,FALSE))</f>
        <v/>
      </c>
      <c r="N1924" s="6" t="str">
        <f>IF(K1924="","",VLOOKUP(A1924,tabWorldPop,15,FALSE))</f>
        <v/>
      </c>
    </row>
    <row r="1925">
      <c r="A1925" s="3">
        <f>VLOOKUP(Life_expectancy.csv!A1941,Base!$A$2:$B$235,2,FALSE)</f>
        <v>127</v>
      </c>
      <c r="B1925" s="4">
        <v>2002.0</v>
      </c>
      <c r="C1925" s="4">
        <f>VLOOKUP(VLOOKUP(A1925,tabWorldPop,3,FALSE),Base!$D$2:$E$8,2,FALSE)</f>
        <v>1</v>
      </c>
      <c r="D1925" s="4" t="s">
        <v>13</v>
      </c>
      <c r="E1925" s="4" t="s">
        <v>3929</v>
      </c>
      <c r="F1925" s="4" t="s">
        <v>3930</v>
      </c>
      <c r="G1925" s="4" t="s">
        <v>3931</v>
      </c>
      <c r="H1925" s="10"/>
      <c r="I1925" s="4">
        <v>11.0</v>
      </c>
      <c r="J1925" s="6" t="str">
        <f>IF(OR(B1925=2000, B1925=2010, B1925=2015),VLOOKUP(A1925,tabWorldPop,IF(B1925=2000,8,IF(B1925=2010,7,6)),FALSE),"")</f>
        <v/>
      </c>
      <c r="K1925" s="6" t="str">
        <f>IF(J1925="","", VLOOKUP(A1925,tabWorldPop,12,FALSE))</f>
        <v/>
      </c>
      <c r="L1925" s="6" t="str">
        <f>IF(K1925="","",VLOOKUP(A1925,tabWorldPop,13,FALSE))</f>
        <v/>
      </c>
      <c r="M1925" s="6" t="str">
        <f>IF(K1925="","",VLOOKUP(A1925,tabWorldPop,14,FALSE))</f>
        <v/>
      </c>
      <c r="N1925" s="6" t="str">
        <f>IF(K1925="","",VLOOKUP(A1925,tabWorldPop,15,FALSE))</f>
        <v/>
      </c>
    </row>
    <row r="1926">
      <c r="A1926" s="3">
        <f>VLOOKUP(Life_expectancy.csv!A1942,Base!$A$2:$B$235,2,FALSE)</f>
        <v>127</v>
      </c>
      <c r="B1926" s="4">
        <v>2001.0</v>
      </c>
      <c r="C1926" s="4">
        <f>VLOOKUP(VLOOKUP(A1926,tabWorldPop,3,FALSE),Base!$D$2:$E$8,2,FALSE)</f>
        <v>1</v>
      </c>
      <c r="D1926" s="4" t="s">
        <v>13</v>
      </c>
      <c r="E1926" s="4" t="s">
        <v>3932</v>
      </c>
      <c r="F1926" s="5">
        <v>45872.0</v>
      </c>
      <c r="G1926" s="4" t="s">
        <v>3933</v>
      </c>
      <c r="H1926" s="10"/>
      <c r="I1926" s="5">
        <v>45848.0</v>
      </c>
      <c r="J1926" s="6" t="str">
        <f>IF(OR(B1926=2000, B1926=2010, B1926=2015),VLOOKUP(A1926,tabWorldPop,IF(B1926=2000,8,IF(B1926=2010,7,6)),FALSE),"")</f>
        <v/>
      </c>
      <c r="K1926" s="6" t="str">
        <f>IF(J1926="","", VLOOKUP(A1926,tabWorldPop,12,FALSE))</f>
        <v/>
      </c>
      <c r="L1926" s="6" t="str">
        <f>IF(K1926="","",VLOOKUP(A1926,tabWorldPop,13,FALSE))</f>
        <v/>
      </c>
      <c r="M1926" s="6" t="str">
        <f>IF(K1926="","",VLOOKUP(A1926,tabWorldPop,14,FALSE))</f>
        <v/>
      </c>
      <c r="N1926" s="6" t="str">
        <f>IF(K1926="","",VLOOKUP(A1926,tabWorldPop,15,FALSE))</f>
        <v/>
      </c>
    </row>
    <row r="1927">
      <c r="A1927" s="3">
        <f>VLOOKUP(Life_expectancy.csv!A1943,Base!$A$2:$B$235,2,FALSE)</f>
        <v>127</v>
      </c>
      <c r="B1927" s="4">
        <v>2000.0</v>
      </c>
      <c r="C1927" s="4">
        <f>VLOOKUP(VLOOKUP(A1927,tabWorldPop,3,FALSE),Base!$D$2:$E$8,2,FALSE)</f>
        <v>1</v>
      </c>
      <c r="D1927" s="4" t="s">
        <v>13</v>
      </c>
      <c r="E1927" s="4" t="s">
        <v>3934</v>
      </c>
      <c r="F1927" s="5">
        <v>45841.0</v>
      </c>
      <c r="G1927" s="4" t="s">
        <v>3935</v>
      </c>
      <c r="H1927" s="10"/>
      <c r="I1927" s="5">
        <v>45757.0</v>
      </c>
      <c r="J1927" s="6">
        <f>IF(OR(B1927=2000, B1927=2010, B1927=2015),VLOOKUP(A1927,tabWorldPop,IF(B1927=2000,8,IF(B1927=2010,7,6)),FALSE),"")</f>
        <v>2344253</v>
      </c>
      <c r="K1927" s="6">
        <f>IF(J1927="","", VLOOKUP(A1927,tabWorldPop,12,FALSE))</f>
        <v>309500</v>
      </c>
      <c r="L1927" s="6" t="str">
        <f>IF(K1927="","",VLOOKUP(A1927,tabWorldPop,13,FALSE))</f>
        <v>14.7861</v>
      </c>
      <c r="M1927" s="7">
        <f>IF(K1927="","",VLOOKUP(A1927,tabWorldPop,14,FALSE))</f>
        <v>-649034</v>
      </c>
      <c r="N1927" s="6" t="str">
        <f>IF(K1927="","",VLOOKUP(A1927,tabWorldPop,15,FALSE))</f>
        <v>0.06</v>
      </c>
    </row>
    <row r="1928">
      <c r="A1928" s="3">
        <f>VLOOKUP(Life_expectancy.csv!A1944,Base!$A$2:$B$235,2,FALSE)</f>
        <v>5</v>
      </c>
      <c r="B1928" s="4">
        <v>2015.0</v>
      </c>
      <c r="C1928" s="4">
        <f>VLOOKUP(VLOOKUP(A1928,tabWorldPop,3,FALSE),Base!$D$2:$E$8,2,FALSE)</f>
        <v>1</v>
      </c>
      <c r="D1928" s="4" t="s">
        <v>13</v>
      </c>
      <c r="E1928" s="4">
        <v>0.0</v>
      </c>
      <c r="F1928" s="10"/>
      <c r="G1928" s="4" t="s">
        <v>3936</v>
      </c>
      <c r="H1928" s="4">
        <v>1.8938513E7</v>
      </c>
      <c r="I1928" s="5">
        <v>45665.0</v>
      </c>
      <c r="J1928" s="6">
        <f>IF(OR(B1928=2000, B1928=2010, B1928=2015),VLOOKUP(A1928,tabWorldPop,IF(B1928=2000,8,IF(B1928=2010,7,6)),FALSE),"")</f>
        <v>210969298</v>
      </c>
      <c r="K1928" s="6">
        <f>IF(J1928="","", VLOOKUP(A1928,tabWorldPop,12,FALSE))</f>
        <v>881912</v>
      </c>
      <c r="L1928" s="6" t="str">
        <f>IF(K1928="","",VLOOKUP(A1928,tabWorldPop,13,FALSE))</f>
        <v>267.4018</v>
      </c>
      <c r="M1928" s="7">
        <f>IF(K1928="","",VLOOKUP(A1928,tabWorldPop,14,FALSE))</f>
        <v>-624197</v>
      </c>
      <c r="N1928" s="6" t="str">
        <f>IF(K1928="","",VLOOKUP(A1928,tabWorldPop,15,FALSE))</f>
        <v>2.96</v>
      </c>
    </row>
    <row r="1929">
      <c r="A1929" s="3">
        <f>VLOOKUP(Life_expectancy.csv!A1945,Base!$A$2:$B$235,2,FALSE)</f>
        <v>5</v>
      </c>
      <c r="B1929" s="4">
        <v>2014.0</v>
      </c>
      <c r="C1929" s="4">
        <f>VLOOKUP(VLOOKUP(A1929,tabWorldPop,3,FALSE),Base!$D$2:$E$8,2,FALSE)</f>
        <v>1</v>
      </c>
      <c r="D1929" s="4" t="s">
        <v>13</v>
      </c>
      <c r="E1929" s="4" t="s">
        <v>3937</v>
      </c>
      <c r="F1929" s="4" t="s">
        <v>1388</v>
      </c>
      <c r="G1929" s="4" t="s">
        <v>3938</v>
      </c>
      <c r="H1929" s="4">
        <v>1.85546257E8</v>
      </c>
      <c r="I1929" s="5">
        <v>45876.0</v>
      </c>
      <c r="J1929" s="6" t="str">
        <f>IF(OR(B1929=2000, B1929=2010, B1929=2015),VLOOKUP(A1929,tabWorldPop,IF(B1929=2000,8,IF(B1929=2010,7,6)),FALSE),"")</f>
        <v/>
      </c>
      <c r="K1929" s="6" t="str">
        <f>IF(J1929="","", VLOOKUP(A1929,tabWorldPop,12,FALSE))</f>
        <v/>
      </c>
      <c r="L1929" s="6" t="str">
        <f>IF(K1929="","",VLOOKUP(A1929,tabWorldPop,13,FALSE))</f>
        <v/>
      </c>
      <c r="M1929" s="6" t="str">
        <f>IF(K1929="","",VLOOKUP(A1929,tabWorldPop,14,FALSE))</f>
        <v/>
      </c>
      <c r="N1929" s="6" t="str">
        <f>IF(K1929="","",VLOOKUP(A1929,tabWorldPop,15,FALSE))</f>
        <v/>
      </c>
    </row>
    <row r="1930">
      <c r="A1930" s="3">
        <f>VLOOKUP(Life_expectancy.csv!A1946,Base!$A$2:$B$235,2,FALSE)</f>
        <v>5</v>
      </c>
      <c r="B1930" s="4">
        <v>2013.0</v>
      </c>
      <c r="C1930" s="4">
        <f>VLOOKUP(VLOOKUP(A1930,tabWorldPop,3,FALSE),Base!$D$2:$E$8,2,FALSE)</f>
        <v>1</v>
      </c>
      <c r="D1930" s="4" t="s">
        <v>13</v>
      </c>
      <c r="E1930" s="4" t="s">
        <v>3939</v>
      </c>
      <c r="F1930" s="5">
        <v>45840.0</v>
      </c>
      <c r="G1930" s="4" t="s">
        <v>3940</v>
      </c>
      <c r="H1930" s="4">
        <v>1.81712595E8</v>
      </c>
      <c r="I1930" s="5">
        <v>45845.0</v>
      </c>
      <c r="J1930" s="6" t="str">
        <f>IF(OR(B1930=2000, B1930=2010, B1930=2015),VLOOKUP(A1930,tabWorldPop,IF(B1930=2000,8,IF(B1930=2010,7,6)),FALSE),"")</f>
        <v/>
      </c>
      <c r="K1930" s="6" t="str">
        <f>IF(J1930="","", VLOOKUP(A1930,tabWorldPop,12,FALSE))</f>
        <v/>
      </c>
      <c r="L1930" s="6" t="str">
        <f>IF(K1930="","",VLOOKUP(A1930,tabWorldPop,13,FALSE))</f>
        <v/>
      </c>
      <c r="M1930" s="6" t="str">
        <f>IF(K1930="","",VLOOKUP(A1930,tabWorldPop,14,FALSE))</f>
        <v/>
      </c>
      <c r="N1930" s="6" t="str">
        <f>IF(K1930="","",VLOOKUP(A1930,tabWorldPop,15,FALSE))</f>
        <v/>
      </c>
    </row>
    <row r="1931">
      <c r="A1931" s="3">
        <f>VLOOKUP(Life_expectancy.csv!A1947,Base!$A$2:$B$235,2,FALSE)</f>
        <v>5</v>
      </c>
      <c r="B1931" s="4">
        <v>2012.0</v>
      </c>
      <c r="C1931" s="4">
        <f>VLOOKUP(VLOOKUP(A1931,tabWorldPop,3,FALSE),Base!$D$2:$E$8,2,FALSE)</f>
        <v>1</v>
      </c>
      <c r="D1931" s="4" t="s">
        <v>13</v>
      </c>
      <c r="E1931" s="4" t="s">
        <v>3941</v>
      </c>
      <c r="F1931" s="4" t="s">
        <v>2015</v>
      </c>
      <c r="G1931" s="4" t="s">
        <v>3942</v>
      </c>
      <c r="H1931" s="4">
        <v>1.77911533E8</v>
      </c>
      <c r="I1931" s="5">
        <v>45815.0</v>
      </c>
      <c r="J1931" s="6" t="str">
        <f>IF(OR(B1931=2000, B1931=2010, B1931=2015),VLOOKUP(A1931,tabWorldPop,IF(B1931=2000,8,IF(B1931=2010,7,6)),FALSE),"")</f>
        <v/>
      </c>
      <c r="K1931" s="6" t="str">
        <f>IF(J1931="","", VLOOKUP(A1931,tabWorldPop,12,FALSE))</f>
        <v/>
      </c>
      <c r="L1931" s="6" t="str">
        <f>IF(K1931="","",VLOOKUP(A1931,tabWorldPop,13,FALSE))</f>
        <v/>
      </c>
      <c r="M1931" s="6" t="str">
        <f>IF(K1931="","",VLOOKUP(A1931,tabWorldPop,14,FALSE))</f>
        <v/>
      </c>
      <c r="N1931" s="6" t="str">
        <f>IF(K1931="","",VLOOKUP(A1931,tabWorldPop,15,FALSE))</f>
        <v/>
      </c>
    </row>
    <row r="1932">
      <c r="A1932" s="3">
        <f>VLOOKUP(Life_expectancy.csv!A1948,Base!$A$2:$B$235,2,FALSE)</f>
        <v>5</v>
      </c>
      <c r="B1932" s="4">
        <v>2011.0</v>
      </c>
      <c r="C1932" s="4">
        <f>VLOOKUP(VLOOKUP(A1932,tabWorldPop,3,FALSE),Base!$D$2:$E$8,2,FALSE)</f>
        <v>1</v>
      </c>
      <c r="D1932" s="4" t="s">
        <v>13</v>
      </c>
      <c r="E1932" s="4" t="s">
        <v>3943</v>
      </c>
      <c r="F1932" s="5">
        <v>45660.0</v>
      </c>
      <c r="G1932" s="4" t="s">
        <v>3944</v>
      </c>
      <c r="H1932" s="4">
        <v>1.74184265E8</v>
      </c>
      <c r="I1932" s="5">
        <v>45784.0</v>
      </c>
      <c r="J1932" s="6" t="str">
        <f>IF(OR(B1932=2000, B1932=2010, B1932=2015),VLOOKUP(A1932,tabWorldPop,IF(B1932=2000,8,IF(B1932=2010,7,6)),FALSE),"")</f>
        <v/>
      </c>
      <c r="K1932" s="6" t="str">
        <f>IF(J1932="","", VLOOKUP(A1932,tabWorldPop,12,FALSE))</f>
        <v/>
      </c>
      <c r="L1932" s="6" t="str">
        <f>IF(K1932="","",VLOOKUP(A1932,tabWorldPop,13,FALSE))</f>
        <v/>
      </c>
      <c r="M1932" s="6" t="str">
        <f>IF(K1932="","",VLOOKUP(A1932,tabWorldPop,14,FALSE))</f>
        <v/>
      </c>
      <c r="N1932" s="6" t="str">
        <f>IF(K1932="","",VLOOKUP(A1932,tabWorldPop,15,FALSE))</f>
        <v/>
      </c>
    </row>
    <row r="1933">
      <c r="A1933" s="3">
        <f>VLOOKUP(Life_expectancy.csv!A1949,Base!$A$2:$B$235,2,FALSE)</f>
        <v>5</v>
      </c>
      <c r="B1933" s="4">
        <v>2010.0</v>
      </c>
      <c r="C1933" s="4">
        <f>VLOOKUP(VLOOKUP(A1933,tabWorldPop,3,FALSE),Base!$D$2:$E$8,2,FALSE)</f>
        <v>1</v>
      </c>
      <c r="D1933" s="4" t="s">
        <v>13</v>
      </c>
      <c r="E1933" s="4" t="s">
        <v>3945</v>
      </c>
      <c r="F1933" s="5">
        <v>45691.0</v>
      </c>
      <c r="G1933" s="4" t="s">
        <v>3946</v>
      </c>
      <c r="H1933" s="4">
        <v>1756182.0</v>
      </c>
      <c r="I1933" s="5">
        <v>45784.0</v>
      </c>
      <c r="J1933" s="6">
        <f>IF(OR(B1933=2000, B1933=2010, B1933=2015),VLOOKUP(A1933,tabWorldPop,IF(B1933=2000,8,IF(B1933=2010,7,6)),FALSE),"")</f>
        <v>194454498</v>
      </c>
      <c r="K1933" s="6">
        <f>IF(J1933="","", VLOOKUP(A1933,tabWorldPop,12,FALSE))</f>
        <v>881912</v>
      </c>
      <c r="L1933" s="6" t="str">
        <f>IF(K1933="","",VLOOKUP(A1933,tabWorldPop,13,FALSE))</f>
        <v>267.4018</v>
      </c>
      <c r="M1933" s="7">
        <f>IF(K1933="","",VLOOKUP(A1933,tabWorldPop,14,FALSE))</f>
        <v>-624197</v>
      </c>
      <c r="N1933" s="6" t="str">
        <f>IF(K1933="","",VLOOKUP(A1933,tabWorldPop,15,FALSE))</f>
        <v>2.96</v>
      </c>
    </row>
    <row r="1934">
      <c r="A1934" s="3">
        <f>VLOOKUP(Life_expectancy.csv!A1950,Base!$A$2:$B$235,2,FALSE)</f>
        <v>5</v>
      </c>
      <c r="B1934" s="4">
        <v>2009.0</v>
      </c>
      <c r="C1934" s="4">
        <f>VLOOKUP(VLOOKUP(A1934,tabWorldPop,3,FALSE),Base!$D$2:$E$8,2,FALSE)</f>
        <v>1</v>
      </c>
      <c r="D1934" s="4" t="s">
        <v>13</v>
      </c>
      <c r="E1934" s="4" t="s">
        <v>3947</v>
      </c>
      <c r="F1934" s="4" t="s">
        <v>3948</v>
      </c>
      <c r="G1934" s="4" t="s">
        <v>3949</v>
      </c>
      <c r="H1934" s="4">
        <v>1674958.0</v>
      </c>
      <c r="I1934" s="5">
        <v>45723.0</v>
      </c>
      <c r="J1934" s="6" t="str">
        <f>IF(OR(B1934=2000, B1934=2010, B1934=2015),VLOOKUP(A1934,tabWorldPop,IF(B1934=2000,8,IF(B1934=2010,7,6)),FALSE),"")</f>
        <v/>
      </c>
      <c r="K1934" s="6" t="str">
        <f>IF(J1934="","", VLOOKUP(A1934,tabWorldPop,12,FALSE))</f>
        <v/>
      </c>
      <c r="L1934" s="6" t="str">
        <f>IF(K1934="","",VLOOKUP(A1934,tabWorldPop,13,FALSE))</f>
        <v/>
      </c>
      <c r="M1934" s="6" t="str">
        <f>IF(K1934="","",VLOOKUP(A1934,tabWorldPop,14,FALSE))</f>
        <v/>
      </c>
      <c r="N1934" s="6" t="str">
        <f>IF(K1934="","",VLOOKUP(A1934,tabWorldPop,15,FALSE))</f>
        <v/>
      </c>
    </row>
    <row r="1935">
      <c r="A1935" s="3">
        <f>VLOOKUP(Life_expectancy.csv!A1951,Base!$A$2:$B$235,2,FALSE)</f>
        <v>5</v>
      </c>
      <c r="B1935" s="4">
        <v>2008.0</v>
      </c>
      <c r="C1935" s="4">
        <f>VLOOKUP(VLOOKUP(A1935,tabWorldPop,3,FALSE),Base!$D$2:$E$8,2,FALSE)</f>
        <v>1</v>
      </c>
      <c r="D1935" s="4" t="s">
        <v>13</v>
      </c>
      <c r="E1935" s="4" t="s">
        <v>3950</v>
      </c>
      <c r="F1935" s="4" t="s">
        <v>2018</v>
      </c>
      <c r="G1935" s="4" t="s">
        <v>3951</v>
      </c>
      <c r="H1935" s="4">
        <v>1.6364463E7</v>
      </c>
      <c r="I1935" s="5">
        <v>45723.0</v>
      </c>
      <c r="J1935" s="6" t="str">
        <f>IF(OR(B1935=2000, B1935=2010, B1935=2015),VLOOKUP(A1935,tabWorldPop,IF(B1935=2000,8,IF(B1935=2010,7,6)),FALSE),"")</f>
        <v/>
      </c>
      <c r="K1935" s="6" t="str">
        <f>IF(J1935="","", VLOOKUP(A1935,tabWorldPop,12,FALSE))</f>
        <v/>
      </c>
      <c r="L1935" s="6" t="str">
        <f>IF(K1935="","",VLOOKUP(A1935,tabWorldPop,13,FALSE))</f>
        <v/>
      </c>
      <c r="M1935" s="6" t="str">
        <f>IF(K1935="","",VLOOKUP(A1935,tabWorldPop,14,FALSE))</f>
        <v/>
      </c>
      <c r="N1935" s="6" t="str">
        <f>IF(K1935="","",VLOOKUP(A1935,tabWorldPop,15,FALSE))</f>
        <v/>
      </c>
    </row>
    <row r="1936">
      <c r="A1936" s="3">
        <f>VLOOKUP(Life_expectancy.csv!A1952,Base!$A$2:$B$235,2,FALSE)</f>
        <v>5</v>
      </c>
      <c r="B1936" s="4">
        <v>2007.0</v>
      </c>
      <c r="C1936" s="4">
        <f>VLOOKUP(VLOOKUP(A1936,tabWorldPop,3,FALSE),Base!$D$2:$E$8,2,FALSE)</f>
        <v>1</v>
      </c>
      <c r="D1936" s="4" t="s">
        <v>13</v>
      </c>
      <c r="E1936" s="4" t="s">
        <v>3952</v>
      </c>
      <c r="F1936" s="4" t="s">
        <v>1215</v>
      </c>
      <c r="G1936" s="4" t="s">
        <v>3953</v>
      </c>
      <c r="H1936" s="4">
        <v>1.6332974E7</v>
      </c>
      <c r="I1936" s="5">
        <v>45844.0</v>
      </c>
      <c r="J1936" s="6" t="str">
        <f>IF(OR(B1936=2000, B1936=2010, B1936=2015),VLOOKUP(A1936,tabWorldPop,IF(B1936=2000,8,IF(B1936=2010,7,6)),FALSE),"")</f>
        <v/>
      </c>
      <c r="K1936" s="6" t="str">
        <f>IF(J1936="","", VLOOKUP(A1936,tabWorldPop,12,FALSE))</f>
        <v/>
      </c>
      <c r="L1936" s="6" t="str">
        <f>IF(K1936="","",VLOOKUP(A1936,tabWorldPop,13,FALSE))</f>
        <v/>
      </c>
      <c r="M1936" s="6" t="str">
        <f>IF(K1936="","",VLOOKUP(A1936,tabWorldPop,14,FALSE))</f>
        <v/>
      </c>
      <c r="N1936" s="6" t="str">
        <f>IF(K1936="","",VLOOKUP(A1936,tabWorldPop,15,FALSE))</f>
        <v/>
      </c>
    </row>
    <row r="1937">
      <c r="A1937" s="3">
        <f>VLOOKUP(Life_expectancy.csv!A1953,Base!$A$2:$B$235,2,FALSE)</f>
        <v>5</v>
      </c>
      <c r="B1937" s="4">
        <v>2006.0</v>
      </c>
      <c r="C1937" s="4">
        <f>VLOOKUP(VLOOKUP(A1937,tabWorldPop,3,FALSE),Base!$D$2:$E$8,2,FALSE)</f>
        <v>1</v>
      </c>
      <c r="D1937" s="4" t="s">
        <v>13</v>
      </c>
      <c r="E1937" s="4" t="s">
        <v>3954</v>
      </c>
      <c r="F1937" s="5">
        <v>45750.0</v>
      </c>
      <c r="G1937" s="4" t="s">
        <v>3955</v>
      </c>
      <c r="H1937" s="4">
        <v>1.5793993E7</v>
      </c>
      <c r="I1937" s="5">
        <v>45783.0</v>
      </c>
      <c r="J1937" s="6" t="str">
        <f>IF(OR(B1937=2000, B1937=2010, B1937=2015),VLOOKUP(A1937,tabWorldPop,IF(B1937=2000,8,IF(B1937=2010,7,6)),FALSE),"")</f>
        <v/>
      </c>
      <c r="K1937" s="6" t="str">
        <f>IF(J1937="","", VLOOKUP(A1937,tabWorldPop,12,FALSE))</f>
        <v/>
      </c>
      <c r="L1937" s="6" t="str">
        <f>IF(K1937="","",VLOOKUP(A1937,tabWorldPop,13,FALSE))</f>
        <v/>
      </c>
      <c r="M1937" s="6" t="str">
        <f>IF(K1937="","",VLOOKUP(A1937,tabWorldPop,14,FALSE))</f>
        <v/>
      </c>
      <c r="N1937" s="6" t="str">
        <f>IF(K1937="","",VLOOKUP(A1937,tabWorldPop,15,FALSE))</f>
        <v/>
      </c>
    </row>
    <row r="1938">
      <c r="A1938" s="3">
        <f>VLOOKUP(Life_expectancy.csv!A1954,Base!$A$2:$B$235,2,FALSE)</f>
        <v>5</v>
      </c>
      <c r="B1938" s="4">
        <v>2005.0</v>
      </c>
      <c r="C1938" s="4">
        <f>VLOOKUP(VLOOKUP(A1938,tabWorldPop,3,FALSE),Base!$D$2:$E$8,2,FALSE)</f>
        <v>1</v>
      </c>
      <c r="D1938" s="4" t="s">
        <v>13</v>
      </c>
      <c r="E1938" s="4" t="s">
        <v>3956</v>
      </c>
      <c r="F1938" s="4" t="s">
        <v>496</v>
      </c>
      <c r="G1938" s="4" t="s">
        <v>3957</v>
      </c>
      <c r="H1938" s="4">
        <v>1.5399667E7</v>
      </c>
      <c r="I1938" s="5">
        <v>45663.0</v>
      </c>
      <c r="J1938" s="6" t="str">
        <f>IF(OR(B1938=2000, B1938=2010, B1938=2015),VLOOKUP(A1938,tabWorldPop,IF(B1938=2000,8,IF(B1938=2010,7,6)),FALSE),"")</f>
        <v/>
      </c>
      <c r="K1938" s="6" t="str">
        <f>IF(J1938="","", VLOOKUP(A1938,tabWorldPop,12,FALSE))</f>
        <v/>
      </c>
      <c r="L1938" s="6" t="str">
        <f>IF(K1938="","",VLOOKUP(A1938,tabWorldPop,13,FALSE))</f>
        <v/>
      </c>
      <c r="M1938" s="6" t="str">
        <f>IF(K1938="","",VLOOKUP(A1938,tabWorldPop,14,FALSE))</f>
        <v/>
      </c>
      <c r="N1938" s="6" t="str">
        <f>IF(K1938="","",VLOOKUP(A1938,tabWorldPop,15,FALSE))</f>
        <v/>
      </c>
    </row>
    <row r="1939">
      <c r="A1939" s="3">
        <f>VLOOKUP(Life_expectancy.csv!A1955,Base!$A$2:$B$235,2,FALSE)</f>
        <v>5</v>
      </c>
      <c r="B1939" s="4">
        <v>2004.0</v>
      </c>
      <c r="C1939" s="4">
        <f>VLOOKUP(VLOOKUP(A1939,tabWorldPop,3,FALSE),Base!$D$2:$E$8,2,FALSE)</f>
        <v>1</v>
      </c>
      <c r="D1939" s="4" t="s">
        <v>13</v>
      </c>
      <c r="E1939" s="4" t="s">
        <v>3958</v>
      </c>
      <c r="F1939" s="4" t="s">
        <v>1387</v>
      </c>
      <c r="G1939" s="4" t="s">
        <v>3959</v>
      </c>
      <c r="H1939" s="4">
        <v>15783.0</v>
      </c>
      <c r="I1939" s="5">
        <v>45813.0</v>
      </c>
      <c r="J1939" s="6" t="str">
        <f>IF(OR(B1939=2000, B1939=2010, B1939=2015),VLOOKUP(A1939,tabWorldPop,IF(B1939=2000,8,IF(B1939=2010,7,6)),FALSE),"")</f>
        <v/>
      </c>
      <c r="K1939" s="6" t="str">
        <f>IF(J1939="","", VLOOKUP(A1939,tabWorldPop,12,FALSE))</f>
        <v/>
      </c>
      <c r="L1939" s="6" t="str">
        <f>IF(K1939="","",VLOOKUP(A1939,tabWorldPop,13,FALSE))</f>
        <v/>
      </c>
      <c r="M1939" s="6" t="str">
        <f>IF(K1939="","",VLOOKUP(A1939,tabWorldPop,14,FALSE))</f>
        <v/>
      </c>
      <c r="N1939" s="6" t="str">
        <f>IF(K1939="","",VLOOKUP(A1939,tabWorldPop,15,FALSE))</f>
        <v/>
      </c>
    </row>
    <row r="1940">
      <c r="A1940" s="3">
        <f>VLOOKUP(Life_expectancy.csv!A1956,Base!$A$2:$B$235,2,FALSE)</f>
        <v>5</v>
      </c>
      <c r="B1940" s="4">
        <v>2003.0</v>
      </c>
      <c r="C1940" s="4">
        <f>VLOOKUP(VLOOKUP(A1940,tabWorldPop,3,FALSE),Base!$D$2:$E$8,2,FALSE)</f>
        <v>1</v>
      </c>
      <c r="D1940" s="4" t="s">
        <v>13</v>
      </c>
      <c r="E1940" s="4" t="s">
        <v>3960</v>
      </c>
      <c r="F1940" s="4" t="s">
        <v>1388</v>
      </c>
      <c r="G1940" s="4" t="s">
        <v>3961</v>
      </c>
      <c r="H1940" s="4">
        <v>1477341.0</v>
      </c>
      <c r="I1940" s="5">
        <v>45813.0</v>
      </c>
      <c r="J1940" s="6" t="str">
        <f>IF(OR(B1940=2000, B1940=2010, B1940=2015),VLOOKUP(A1940,tabWorldPop,IF(B1940=2000,8,IF(B1940=2010,7,6)),FALSE),"")</f>
        <v/>
      </c>
      <c r="K1940" s="6" t="str">
        <f>IF(J1940="","", VLOOKUP(A1940,tabWorldPop,12,FALSE))</f>
        <v/>
      </c>
      <c r="L1940" s="6" t="str">
        <f>IF(K1940="","",VLOOKUP(A1940,tabWorldPop,13,FALSE))</f>
        <v/>
      </c>
      <c r="M1940" s="6" t="str">
        <f>IF(K1940="","",VLOOKUP(A1940,tabWorldPop,14,FALSE))</f>
        <v/>
      </c>
      <c r="N1940" s="6" t="str">
        <f>IF(K1940="","",VLOOKUP(A1940,tabWorldPop,15,FALSE))</f>
        <v/>
      </c>
    </row>
    <row r="1941">
      <c r="A1941" s="3">
        <f>VLOOKUP(Life_expectancy.csv!A1957,Base!$A$2:$B$235,2,FALSE)</f>
        <v>5</v>
      </c>
      <c r="B1941" s="4">
        <v>2002.0</v>
      </c>
      <c r="C1941" s="4">
        <f>VLOOKUP(VLOOKUP(A1941,tabWorldPop,3,FALSE),Base!$D$2:$E$8,2,FALSE)</f>
        <v>1</v>
      </c>
      <c r="D1941" s="4" t="s">
        <v>13</v>
      </c>
      <c r="E1941" s="4" t="s">
        <v>3962</v>
      </c>
      <c r="F1941" s="4" t="s">
        <v>2015</v>
      </c>
      <c r="G1941" s="4" t="s">
        <v>3963</v>
      </c>
      <c r="H1941" s="4">
        <v>1.44654143E8</v>
      </c>
      <c r="I1941" s="5">
        <v>45782.0</v>
      </c>
      <c r="J1941" s="6" t="str">
        <f>IF(OR(B1941=2000, B1941=2010, B1941=2015),VLOOKUP(A1941,tabWorldPop,IF(B1941=2000,8,IF(B1941=2010,7,6)),FALSE),"")</f>
        <v/>
      </c>
      <c r="K1941" s="6" t="str">
        <f>IF(J1941="","", VLOOKUP(A1941,tabWorldPop,12,FALSE))</f>
        <v/>
      </c>
      <c r="L1941" s="6" t="str">
        <f>IF(K1941="","",VLOOKUP(A1941,tabWorldPop,13,FALSE))</f>
        <v/>
      </c>
      <c r="M1941" s="6" t="str">
        <f>IF(K1941="","",VLOOKUP(A1941,tabWorldPop,14,FALSE))</f>
        <v/>
      </c>
      <c r="N1941" s="6" t="str">
        <f>IF(K1941="","",VLOOKUP(A1941,tabWorldPop,15,FALSE))</f>
        <v/>
      </c>
    </row>
    <row r="1942">
      <c r="A1942" s="3">
        <f>VLOOKUP(Life_expectancy.csv!A1958,Base!$A$2:$B$235,2,FALSE)</f>
        <v>5</v>
      </c>
      <c r="B1942" s="4">
        <v>2001.0</v>
      </c>
      <c r="C1942" s="4">
        <f>VLOOKUP(VLOOKUP(A1942,tabWorldPop,3,FALSE),Base!$D$2:$E$8,2,FALSE)</f>
        <v>1</v>
      </c>
      <c r="D1942" s="4" t="s">
        <v>13</v>
      </c>
      <c r="E1942" s="4" t="s">
        <v>3964</v>
      </c>
      <c r="F1942" s="4" t="s">
        <v>1388</v>
      </c>
      <c r="G1942" s="4" t="s">
        <v>3965</v>
      </c>
      <c r="H1942" s="4">
        <v>1.4161437E7</v>
      </c>
      <c r="I1942" s="5">
        <v>45752.0</v>
      </c>
      <c r="J1942" s="6" t="str">
        <f>IF(OR(B1942=2000, B1942=2010, B1942=2015),VLOOKUP(A1942,tabWorldPop,IF(B1942=2000,8,IF(B1942=2010,7,6)),FALSE),"")</f>
        <v/>
      </c>
      <c r="K1942" s="6" t="str">
        <f>IF(J1942="","", VLOOKUP(A1942,tabWorldPop,12,FALSE))</f>
        <v/>
      </c>
      <c r="L1942" s="6" t="str">
        <f>IF(K1942="","",VLOOKUP(A1942,tabWorldPop,13,FALSE))</f>
        <v/>
      </c>
      <c r="M1942" s="6" t="str">
        <f>IF(K1942="","",VLOOKUP(A1942,tabWorldPop,14,FALSE))</f>
        <v/>
      </c>
      <c r="N1942" s="6" t="str">
        <f>IF(K1942="","",VLOOKUP(A1942,tabWorldPop,15,FALSE))</f>
        <v/>
      </c>
    </row>
    <row r="1943">
      <c r="A1943" s="3">
        <f>VLOOKUP(Life_expectancy.csv!A1959,Base!$A$2:$B$235,2,FALSE)</f>
        <v>5</v>
      </c>
      <c r="B1943" s="4">
        <v>2000.0</v>
      </c>
      <c r="C1943" s="4">
        <f>VLOOKUP(VLOOKUP(A1943,tabWorldPop,3,FALSE),Base!$D$2:$E$8,2,FALSE)</f>
        <v>1</v>
      </c>
      <c r="D1943" s="4" t="s">
        <v>13</v>
      </c>
      <c r="E1943" s="4" t="s">
        <v>3966</v>
      </c>
      <c r="F1943" s="4" t="s">
        <v>183</v>
      </c>
      <c r="G1943" s="4" t="s">
        <v>3967</v>
      </c>
      <c r="H1943" s="4">
        <v>1.38523285E8</v>
      </c>
      <c r="I1943" s="5">
        <v>45721.0</v>
      </c>
      <c r="J1943" s="6">
        <f>IF(OR(B1943=2000, B1943=2010, B1943=2015),VLOOKUP(A1943,tabWorldPop,IF(B1943=2000,8,IF(B1943=2010,7,6)),FALSE),"")</f>
        <v>154369924</v>
      </c>
      <c r="K1943" s="6">
        <f>IF(J1943="","", VLOOKUP(A1943,tabWorldPop,12,FALSE))</f>
        <v>881912</v>
      </c>
      <c r="L1943" s="6" t="str">
        <f>IF(K1943="","",VLOOKUP(A1943,tabWorldPop,13,FALSE))</f>
        <v>267.4018</v>
      </c>
      <c r="M1943" s="7">
        <f>IF(K1943="","",VLOOKUP(A1943,tabWorldPop,14,FALSE))</f>
        <v>-624197</v>
      </c>
      <c r="N1943" s="6" t="str">
        <f>IF(K1943="","",VLOOKUP(A1943,tabWorldPop,15,FALSE))</f>
        <v>2.96</v>
      </c>
    </row>
    <row r="1944">
      <c r="A1944" s="3">
        <f>VLOOKUP(Life_expectancy.csv!A1960,Base!$A$2:$B$235,2,FALSE)</f>
        <v>222</v>
      </c>
      <c r="B1944" s="4">
        <v>2013.0</v>
      </c>
      <c r="C1944" s="4">
        <f>VLOOKUP(VLOOKUP(A1944,tabWorldPop,3,FALSE),Base!$D$2:$E$8,2,FALSE)</f>
        <v>4</v>
      </c>
      <c r="D1944" s="4" t="s">
        <v>13</v>
      </c>
      <c r="E1944" s="4" t="s">
        <v>3968</v>
      </c>
      <c r="F1944" s="4" t="s">
        <v>2661</v>
      </c>
      <c r="G1944" s="4" t="s">
        <v>3969</v>
      </c>
      <c r="H1944" s="4">
        <v>292.0</v>
      </c>
      <c r="I1944" s="5">
        <v>45702.0</v>
      </c>
      <c r="J1944" s="6" t="str">
        <f>IF(OR(B1944=2000, B1944=2010, B1944=2015),VLOOKUP(A1944,tabWorldPop,IF(B1944=2000,8,IF(B1944=2010,7,6)),FALSE),"")</f>
        <v/>
      </c>
      <c r="K1944" s="6" t="str">
        <f>IF(J1944="","", VLOOKUP(A1944,tabWorldPop,12,FALSE))</f>
        <v/>
      </c>
      <c r="L1944" s="6" t="str">
        <f>IF(K1944="","",VLOOKUP(A1944,tabWorldPop,13,FALSE))</f>
        <v/>
      </c>
      <c r="M1944" s="6" t="str">
        <f>IF(K1944="","",VLOOKUP(A1944,tabWorldPop,14,FALSE))</f>
        <v/>
      </c>
      <c r="N1944" s="6" t="str">
        <f>IF(K1944="","",VLOOKUP(A1944,tabWorldPop,15,FALSE))</f>
        <v/>
      </c>
    </row>
    <row r="1945">
      <c r="A1945" s="3">
        <f>VLOOKUP(Life_expectancy.csv!A1961,Base!$A$2:$B$235,2,FALSE)</f>
        <v>128</v>
      </c>
      <c r="B1945" s="4">
        <v>2015.0</v>
      </c>
      <c r="C1945" s="4">
        <f>VLOOKUP(VLOOKUP(A1945,tabWorldPop,3,FALSE),Base!$D$2:$E$8,2,FALSE)</f>
        <v>6</v>
      </c>
      <c r="D1945" s="4" t="s">
        <v>13</v>
      </c>
      <c r="E1945" s="4">
        <v>0.0</v>
      </c>
      <c r="F1945" s="10"/>
      <c r="G1945" s="4" t="s">
        <v>3970</v>
      </c>
      <c r="H1945" s="4">
        <v>3969249.0</v>
      </c>
      <c r="I1945" s="4">
        <v>13.0</v>
      </c>
      <c r="J1945" s="6">
        <f>IF(OR(B1945=2000, B1945=2010, B1945=2015),VLOOKUP(A1945,tabWorldPop,IF(B1945=2000,8,IF(B1945=2010,7,6)),FALSE),"")</f>
        <v>3957099</v>
      </c>
      <c r="K1945" s="6">
        <f>IF(J1945="","", VLOOKUP(A1945,tabWorldPop,12,FALSE))</f>
        <v>75417</v>
      </c>
      <c r="L1945" s="6" t="str">
        <f>IF(K1945="","",VLOOKUP(A1945,tabWorldPop,13,FALSE))</f>
        <v>58.4561</v>
      </c>
      <c r="M1945" s="7">
        <f>IF(K1945="","",VLOOKUP(A1945,tabWorldPop,14,FALSE))</f>
        <v>-645747</v>
      </c>
      <c r="N1945" s="6" t="str">
        <f>IF(K1945="","",VLOOKUP(A1945,tabWorldPop,15,FALSE))</f>
        <v>0.06</v>
      </c>
    </row>
    <row r="1946">
      <c r="A1946" s="3">
        <f>VLOOKUP(Life_expectancy.csv!A1962,Base!$A$2:$B$235,2,FALSE)</f>
        <v>128</v>
      </c>
      <c r="B1946" s="4">
        <v>2014.0</v>
      </c>
      <c r="C1946" s="4">
        <f>VLOOKUP(VLOOKUP(A1946,tabWorldPop,3,FALSE),Base!$D$2:$E$8,2,FALSE)</f>
        <v>6</v>
      </c>
      <c r="D1946" s="4" t="s">
        <v>13</v>
      </c>
      <c r="E1946" s="4" t="s">
        <v>3971</v>
      </c>
      <c r="F1946" s="5">
        <v>45724.0</v>
      </c>
      <c r="G1946" s="4" t="s">
        <v>3972</v>
      </c>
      <c r="H1946" s="4">
        <v>393986.0</v>
      </c>
      <c r="I1946" s="4">
        <v>13.0</v>
      </c>
      <c r="J1946" s="6" t="str">
        <f>IF(OR(B1946=2000, B1946=2010, B1946=2015),VLOOKUP(A1946,tabWorldPop,IF(B1946=2000,8,IF(B1946=2010,7,6)),FALSE),"")</f>
        <v/>
      </c>
      <c r="K1946" s="6" t="str">
        <f>IF(J1946="","", VLOOKUP(A1946,tabWorldPop,12,FALSE))</f>
        <v/>
      </c>
      <c r="L1946" s="6" t="str">
        <f>IF(K1946="","",VLOOKUP(A1946,tabWorldPop,13,FALSE))</f>
        <v/>
      </c>
      <c r="M1946" s="6" t="str">
        <f>IF(K1946="","",VLOOKUP(A1946,tabWorldPop,14,FALSE))</f>
        <v/>
      </c>
      <c r="N1946" s="6" t="str">
        <f>IF(K1946="","",VLOOKUP(A1946,tabWorldPop,15,FALSE))</f>
        <v/>
      </c>
    </row>
    <row r="1947">
      <c r="A1947" s="3">
        <f>VLOOKUP(Life_expectancy.csv!A1963,Base!$A$2:$B$235,2,FALSE)</f>
        <v>128</v>
      </c>
      <c r="B1947" s="4">
        <v>2013.0</v>
      </c>
      <c r="C1947" s="4">
        <f>VLOOKUP(VLOOKUP(A1947,tabWorldPop,3,FALSE),Base!$D$2:$E$8,2,FALSE)</f>
        <v>6</v>
      </c>
      <c r="D1947" s="4" t="s">
        <v>13</v>
      </c>
      <c r="E1947" s="4" t="s">
        <v>3973</v>
      </c>
      <c r="F1947" s="5">
        <v>45908.0</v>
      </c>
      <c r="G1947" s="4" t="s">
        <v>3974</v>
      </c>
      <c r="H1947" s="4">
        <v>3838462.0</v>
      </c>
      <c r="I1947" s="5">
        <v>45912.0</v>
      </c>
      <c r="J1947" s="6" t="str">
        <f>IF(OR(B1947=2000, B1947=2010, B1947=2015),VLOOKUP(A1947,tabWorldPop,IF(B1947=2000,8,IF(B1947=2010,7,6)),FALSE),"")</f>
        <v/>
      </c>
      <c r="K1947" s="6" t="str">
        <f>IF(J1947="","", VLOOKUP(A1947,tabWorldPop,12,FALSE))</f>
        <v/>
      </c>
      <c r="L1947" s="6" t="str">
        <f>IF(K1947="","",VLOOKUP(A1947,tabWorldPop,13,FALSE))</f>
        <v/>
      </c>
      <c r="M1947" s="6" t="str">
        <f>IF(K1947="","",VLOOKUP(A1947,tabWorldPop,14,FALSE))</f>
        <v/>
      </c>
      <c r="N1947" s="6" t="str">
        <f>IF(K1947="","",VLOOKUP(A1947,tabWorldPop,15,FALSE))</f>
        <v/>
      </c>
    </row>
    <row r="1948">
      <c r="A1948" s="3">
        <f>VLOOKUP(Life_expectancy.csv!A1964,Base!$A$2:$B$235,2,FALSE)</f>
        <v>128</v>
      </c>
      <c r="B1948" s="4">
        <v>2012.0</v>
      </c>
      <c r="C1948" s="4">
        <f>VLOOKUP(VLOOKUP(A1948,tabWorldPop,3,FALSE),Base!$D$2:$E$8,2,FALSE)</f>
        <v>6</v>
      </c>
      <c r="D1948" s="4" t="s">
        <v>13</v>
      </c>
      <c r="E1948" s="4" t="s">
        <v>3975</v>
      </c>
      <c r="F1948" s="4" t="s">
        <v>1427</v>
      </c>
      <c r="G1948" s="4" t="s">
        <v>3976</v>
      </c>
      <c r="H1948" s="4">
        <v>3772938.0</v>
      </c>
      <c r="I1948" s="5">
        <v>45881.0</v>
      </c>
      <c r="J1948" s="6" t="str">
        <f>IF(OR(B1948=2000, B1948=2010, B1948=2015),VLOOKUP(A1948,tabWorldPop,IF(B1948=2000,8,IF(B1948=2010,7,6)),FALSE),"")</f>
        <v/>
      </c>
      <c r="K1948" s="6" t="str">
        <f>IF(J1948="","", VLOOKUP(A1948,tabWorldPop,12,FALSE))</f>
        <v/>
      </c>
      <c r="L1948" s="6" t="str">
        <f>IF(K1948="","",VLOOKUP(A1948,tabWorldPop,13,FALSE))</f>
        <v/>
      </c>
      <c r="M1948" s="6" t="str">
        <f>IF(K1948="","",VLOOKUP(A1948,tabWorldPop,14,FALSE))</f>
        <v/>
      </c>
      <c r="N1948" s="6" t="str">
        <f>IF(K1948="","",VLOOKUP(A1948,tabWorldPop,15,FALSE))</f>
        <v/>
      </c>
    </row>
    <row r="1949">
      <c r="A1949" s="3">
        <f>VLOOKUP(Life_expectancy.csv!A1965,Base!$A$2:$B$235,2,FALSE)</f>
        <v>128</v>
      </c>
      <c r="B1949" s="4">
        <v>2011.0</v>
      </c>
      <c r="C1949" s="4">
        <f>VLOOKUP(VLOOKUP(A1949,tabWorldPop,3,FALSE),Base!$D$2:$E$8,2,FALSE)</f>
        <v>6</v>
      </c>
      <c r="D1949" s="4" t="s">
        <v>13</v>
      </c>
      <c r="E1949" s="4" t="s">
        <v>3977</v>
      </c>
      <c r="F1949" s="5">
        <v>45784.0</v>
      </c>
      <c r="G1949" s="4" t="s">
        <v>3978</v>
      </c>
      <c r="H1949" s="4">
        <v>377782.0</v>
      </c>
      <c r="I1949" s="5">
        <v>45912.0</v>
      </c>
      <c r="J1949" s="6" t="str">
        <f>IF(OR(B1949=2000, B1949=2010, B1949=2015),VLOOKUP(A1949,tabWorldPop,IF(B1949=2000,8,IF(B1949=2010,7,6)),FALSE),"")</f>
        <v/>
      </c>
      <c r="K1949" s="6" t="str">
        <f>IF(J1949="","", VLOOKUP(A1949,tabWorldPop,12,FALSE))</f>
        <v/>
      </c>
      <c r="L1949" s="6" t="str">
        <f>IF(K1949="","",VLOOKUP(A1949,tabWorldPop,13,FALSE))</f>
        <v/>
      </c>
      <c r="M1949" s="6" t="str">
        <f>IF(K1949="","",VLOOKUP(A1949,tabWorldPop,14,FALSE))</f>
        <v/>
      </c>
      <c r="N1949" s="6" t="str">
        <f>IF(K1949="","",VLOOKUP(A1949,tabWorldPop,15,FALSE))</f>
        <v/>
      </c>
    </row>
    <row r="1950">
      <c r="A1950" s="3">
        <f>VLOOKUP(Life_expectancy.csv!A1966,Base!$A$2:$B$235,2,FALSE)</f>
        <v>128</v>
      </c>
      <c r="B1950" s="4">
        <v>2010.0</v>
      </c>
      <c r="C1950" s="4">
        <f>VLOOKUP(VLOOKUP(A1950,tabWorldPop,3,FALSE),Base!$D$2:$E$8,2,FALSE)</f>
        <v>6</v>
      </c>
      <c r="D1950" s="4" t="s">
        <v>13</v>
      </c>
      <c r="E1950" s="4" t="s">
        <v>3979</v>
      </c>
      <c r="F1950" s="5">
        <v>45785.0</v>
      </c>
      <c r="G1950" s="4" t="s">
        <v>3980</v>
      </c>
      <c r="H1950" s="4">
        <v>3643222.0</v>
      </c>
      <c r="I1950" s="5">
        <v>45881.0</v>
      </c>
      <c r="J1950" s="6">
        <f>IF(OR(B1950=2000, B1950=2010, B1950=2015),VLOOKUP(A1950,tabWorldPop,IF(B1950=2000,8,IF(B1950=2010,7,6)),FALSE),"")</f>
        <v>3623617</v>
      </c>
      <c r="K1950" s="6">
        <f>IF(J1950="","", VLOOKUP(A1950,tabWorldPop,12,FALSE))</f>
        <v>75417</v>
      </c>
      <c r="L1950" s="6" t="str">
        <f>IF(K1950="","",VLOOKUP(A1950,tabWorldPop,13,FALSE))</f>
        <v>58.4561</v>
      </c>
      <c r="M1950" s="7">
        <f>IF(K1950="","",VLOOKUP(A1950,tabWorldPop,14,FALSE))</f>
        <v>-645747</v>
      </c>
      <c r="N1950" s="6" t="str">
        <f>IF(K1950="","",VLOOKUP(A1950,tabWorldPop,15,FALSE))</f>
        <v>0.06</v>
      </c>
    </row>
    <row r="1951">
      <c r="A1951" s="3">
        <f>VLOOKUP(Life_expectancy.csv!A1967,Base!$A$2:$B$235,2,FALSE)</f>
        <v>128</v>
      </c>
      <c r="B1951" s="4">
        <v>2009.0</v>
      </c>
      <c r="C1951" s="4">
        <f>VLOOKUP(VLOOKUP(A1951,tabWorldPop,3,FALSE),Base!$D$2:$E$8,2,FALSE)</f>
        <v>6</v>
      </c>
      <c r="D1951" s="4" t="s">
        <v>13</v>
      </c>
      <c r="E1951" s="4" t="s">
        <v>3981</v>
      </c>
      <c r="F1951" s="4" t="s">
        <v>2346</v>
      </c>
      <c r="G1951" s="4" t="s">
        <v>3982</v>
      </c>
      <c r="H1951" s="4">
        <v>3579385.0</v>
      </c>
      <c r="I1951" s="5">
        <v>45881.0</v>
      </c>
      <c r="J1951" s="6" t="str">
        <f>IF(OR(B1951=2000, B1951=2010, B1951=2015),VLOOKUP(A1951,tabWorldPop,IF(B1951=2000,8,IF(B1951=2010,7,6)),FALSE),"")</f>
        <v/>
      </c>
      <c r="K1951" s="6" t="str">
        <f>IF(J1951="","", VLOOKUP(A1951,tabWorldPop,12,FALSE))</f>
        <v/>
      </c>
      <c r="L1951" s="6" t="str">
        <f>IF(K1951="","",VLOOKUP(A1951,tabWorldPop,13,FALSE))</f>
        <v/>
      </c>
      <c r="M1951" s="6" t="str">
        <f>IF(K1951="","",VLOOKUP(A1951,tabWorldPop,14,FALSE))</f>
        <v/>
      </c>
      <c r="N1951" s="6" t="str">
        <f>IF(K1951="","",VLOOKUP(A1951,tabWorldPop,15,FALSE))</f>
        <v/>
      </c>
    </row>
    <row r="1952">
      <c r="A1952" s="3">
        <f>VLOOKUP(Life_expectancy.csv!A1968,Base!$A$2:$B$235,2,FALSE)</f>
        <v>128</v>
      </c>
      <c r="B1952" s="4">
        <v>2008.0</v>
      </c>
      <c r="C1952" s="4">
        <f>VLOOKUP(VLOOKUP(A1952,tabWorldPop,3,FALSE),Base!$D$2:$E$8,2,FALSE)</f>
        <v>6</v>
      </c>
      <c r="D1952" s="4" t="s">
        <v>13</v>
      </c>
      <c r="E1952" s="4" t="s">
        <v>3983</v>
      </c>
      <c r="F1952" s="4" t="s">
        <v>1347</v>
      </c>
      <c r="G1952" s="4" t="s">
        <v>3984</v>
      </c>
      <c r="H1952" s="4">
        <v>3516268.0</v>
      </c>
      <c r="I1952" s="5">
        <v>45881.0</v>
      </c>
      <c r="J1952" s="6" t="str">
        <f>IF(OR(B1952=2000, B1952=2010, B1952=2015),VLOOKUP(A1952,tabWorldPop,IF(B1952=2000,8,IF(B1952=2010,7,6)),FALSE),"")</f>
        <v/>
      </c>
      <c r="K1952" s="6" t="str">
        <f>IF(J1952="","", VLOOKUP(A1952,tabWorldPop,12,FALSE))</f>
        <v/>
      </c>
      <c r="L1952" s="6" t="str">
        <f>IF(K1952="","",VLOOKUP(A1952,tabWorldPop,13,FALSE))</f>
        <v/>
      </c>
      <c r="M1952" s="6" t="str">
        <f>IF(K1952="","",VLOOKUP(A1952,tabWorldPop,14,FALSE))</f>
        <v/>
      </c>
      <c r="N1952" s="6" t="str">
        <f>IF(K1952="","",VLOOKUP(A1952,tabWorldPop,15,FALSE))</f>
        <v/>
      </c>
    </row>
    <row r="1953">
      <c r="A1953" s="3">
        <f>VLOOKUP(Life_expectancy.csv!A1969,Base!$A$2:$B$235,2,FALSE)</f>
        <v>128</v>
      </c>
      <c r="B1953" s="4">
        <v>2007.0</v>
      </c>
      <c r="C1953" s="4">
        <f>VLOOKUP(VLOOKUP(A1953,tabWorldPop,3,FALSE),Base!$D$2:$E$8,2,FALSE)</f>
        <v>6</v>
      </c>
      <c r="D1953" s="4" t="s">
        <v>13</v>
      </c>
      <c r="E1953" s="4" t="s">
        <v>3985</v>
      </c>
      <c r="F1953" s="4" t="s">
        <v>772</v>
      </c>
      <c r="G1953" s="4" t="s">
        <v>3986</v>
      </c>
      <c r="H1953" s="4">
        <v>345387.0</v>
      </c>
      <c r="I1953" s="5">
        <v>45912.0</v>
      </c>
      <c r="J1953" s="6" t="str">
        <f>IF(OR(B1953=2000, B1953=2010, B1953=2015),VLOOKUP(A1953,tabWorldPop,IF(B1953=2000,8,IF(B1953=2010,7,6)),FALSE),"")</f>
        <v/>
      </c>
      <c r="K1953" s="6" t="str">
        <f>IF(J1953="","", VLOOKUP(A1953,tabWorldPop,12,FALSE))</f>
        <v/>
      </c>
      <c r="L1953" s="6" t="str">
        <f>IF(K1953="","",VLOOKUP(A1953,tabWorldPop,13,FALSE))</f>
        <v/>
      </c>
      <c r="M1953" s="6" t="str">
        <f>IF(K1953="","",VLOOKUP(A1953,tabWorldPop,14,FALSE))</f>
        <v/>
      </c>
      <c r="N1953" s="6" t="str">
        <f>IF(K1953="","",VLOOKUP(A1953,tabWorldPop,15,FALSE))</f>
        <v/>
      </c>
    </row>
    <row r="1954">
      <c r="A1954" s="3">
        <f>VLOOKUP(Life_expectancy.csv!A1970,Base!$A$2:$B$235,2,FALSE)</f>
        <v>128</v>
      </c>
      <c r="B1954" s="4">
        <v>2006.0</v>
      </c>
      <c r="C1954" s="4">
        <f>VLOOKUP(VLOOKUP(A1954,tabWorldPop,3,FALSE),Base!$D$2:$E$8,2,FALSE)</f>
        <v>6</v>
      </c>
      <c r="D1954" s="4" t="s">
        <v>13</v>
      </c>
      <c r="E1954" s="4" t="s">
        <v>3987</v>
      </c>
      <c r="F1954" s="4">
        <v>7.0</v>
      </c>
      <c r="G1954" s="4" t="s">
        <v>3988</v>
      </c>
      <c r="H1954" s="4">
        <v>339195.0</v>
      </c>
      <c r="I1954" s="5">
        <v>45912.0</v>
      </c>
      <c r="J1954" s="6" t="str">
        <f>IF(OR(B1954=2000, B1954=2010, B1954=2015),VLOOKUP(A1954,tabWorldPop,IF(B1954=2000,8,IF(B1954=2010,7,6)),FALSE),"")</f>
        <v/>
      </c>
      <c r="K1954" s="6" t="str">
        <f>IF(J1954="","", VLOOKUP(A1954,tabWorldPop,12,FALSE))</f>
        <v/>
      </c>
      <c r="L1954" s="6" t="str">
        <f>IF(K1954="","",VLOOKUP(A1954,tabWorldPop,13,FALSE))</f>
        <v/>
      </c>
      <c r="M1954" s="6" t="str">
        <f>IF(K1954="","",VLOOKUP(A1954,tabWorldPop,14,FALSE))</f>
        <v/>
      </c>
      <c r="N1954" s="6" t="str">
        <f>IF(K1954="","",VLOOKUP(A1954,tabWorldPop,15,FALSE))</f>
        <v/>
      </c>
    </row>
    <row r="1955">
      <c r="A1955" s="3">
        <f>VLOOKUP(Life_expectancy.csv!A1971,Base!$A$2:$B$235,2,FALSE)</f>
        <v>128</v>
      </c>
      <c r="B1955" s="4">
        <v>2005.0</v>
      </c>
      <c r="C1955" s="4">
        <f>VLOOKUP(VLOOKUP(A1955,tabWorldPop,3,FALSE),Base!$D$2:$E$8,2,FALSE)</f>
        <v>6</v>
      </c>
      <c r="D1955" s="4" t="s">
        <v>13</v>
      </c>
      <c r="E1955" s="4" t="s">
        <v>3989</v>
      </c>
      <c r="F1955" s="4" t="s">
        <v>3159</v>
      </c>
      <c r="G1955" s="4" t="s">
        <v>3990</v>
      </c>
      <c r="H1955" s="4">
        <v>333465.0</v>
      </c>
      <c r="I1955" s="5">
        <v>45912.0</v>
      </c>
      <c r="J1955" s="6" t="str">
        <f>IF(OR(B1955=2000, B1955=2010, B1955=2015),VLOOKUP(A1955,tabWorldPop,IF(B1955=2000,8,IF(B1955=2010,7,6)),FALSE),"")</f>
        <v/>
      </c>
      <c r="K1955" s="6" t="str">
        <f>IF(J1955="","", VLOOKUP(A1955,tabWorldPop,12,FALSE))</f>
        <v/>
      </c>
      <c r="L1955" s="6" t="str">
        <f>IF(K1955="","",VLOOKUP(A1955,tabWorldPop,13,FALSE))</f>
        <v/>
      </c>
      <c r="M1955" s="6" t="str">
        <f>IF(K1955="","",VLOOKUP(A1955,tabWorldPop,14,FALSE))</f>
        <v/>
      </c>
      <c r="N1955" s="6" t="str">
        <f>IF(K1955="","",VLOOKUP(A1955,tabWorldPop,15,FALSE))</f>
        <v/>
      </c>
    </row>
    <row r="1956">
      <c r="A1956" s="3">
        <f>VLOOKUP(Life_expectancy.csv!A1972,Base!$A$2:$B$235,2,FALSE)</f>
        <v>128</v>
      </c>
      <c r="B1956" s="4">
        <v>2004.0</v>
      </c>
      <c r="C1956" s="4">
        <f>VLOOKUP(VLOOKUP(A1956,tabWorldPop,3,FALSE),Base!$D$2:$E$8,2,FALSE)</f>
        <v>6</v>
      </c>
      <c r="D1956" s="4" t="s">
        <v>13</v>
      </c>
      <c r="E1956" s="4" t="s">
        <v>3991</v>
      </c>
      <c r="F1956" s="5">
        <v>45908.0</v>
      </c>
      <c r="G1956" s="4" t="s">
        <v>3992</v>
      </c>
      <c r="H1956" s="4">
        <v>3269541.0</v>
      </c>
      <c r="I1956" s="5">
        <v>45881.0</v>
      </c>
      <c r="J1956" s="6" t="str">
        <f>IF(OR(B1956=2000, B1956=2010, B1956=2015),VLOOKUP(A1956,tabWorldPop,IF(B1956=2000,8,IF(B1956=2010,7,6)),FALSE),"")</f>
        <v/>
      </c>
      <c r="K1956" s="6" t="str">
        <f>IF(J1956="","", VLOOKUP(A1956,tabWorldPop,12,FALSE))</f>
        <v/>
      </c>
      <c r="L1956" s="6" t="str">
        <f>IF(K1956="","",VLOOKUP(A1956,tabWorldPop,13,FALSE))</f>
        <v/>
      </c>
      <c r="M1956" s="6" t="str">
        <f>IF(K1956="","",VLOOKUP(A1956,tabWorldPop,14,FALSE))</f>
        <v/>
      </c>
      <c r="N1956" s="6" t="str">
        <f>IF(K1956="","",VLOOKUP(A1956,tabWorldPop,15,FALSE))</f>
        <v/>
      </c>
    </row>
    <row r="1957">
      <c r="A1957" s="3">
        <f>VLOOKUP(Life_expectancy.csv!A1973,Base!$A$2:$B$235,2,FALSE)</f>
        <v>128</v>
      </c>
      <c r="B1957" s="4">
        <v>2003.0</v>
      </c>
      <c r="C1957" s="4">
        <f>VLOOKUP(VLOOKUP(A1957,tabWorldPop,3,FALSE),Base!$D$2:$E$8,2,FALSE)</f>
        <v>6</v>
      </c>
      <c r="D1957" s="4" t="s">
        <v>13</v>
      </c>
      <c r="E1957" s="4" t="s">
        <v>3993</v>
      </c>
      <c r="F1957" s="5">
        <v>45815.0</v>
      </c>
      <c r="G1957" s="4" t="s">
        <v>3994</v>
      </c>
      <c r="H1957" s="4">
        <v>329174.0</v>
      </c>
      <c r="I1957" s="5">
        <v>45881.0</v>
      </c>
      <c r="J1957" s="6" t="str">
        <f>IF(OR(B1957=2000, B1957=2010, B1957=2015),VLOOKUP(A1957,tabWorldPop,IF(B1957=2000,8,IF(B1957=2010,7,6)),FALSE),"")</f>
        <v/>
      </c>
      <c r="K1957" s="6" t="str">
        <f>IF(J1957="","", VLOOKUP(A1957,tabWorldPop,12,FALSE))</f>
        <v/>
      </c>
      <c r="L1957" s="6" t="str">
        <f>IF(K1957="","",VLOOKUP(A1957,tabWorldPop,13,FALSE))</f>
        <v/>
      </c>
      <c r="M1957" s="6" t="str">
        <f>IF(K1957="","",VLOOKUP(A1957,tabWorldPop,14,FALSE))</f>
        <v/>
      </c>
      <c r="N1957" s="6" t="str">
        <f>IF(K1957="","",VLOOKUP(A1957,tabWorldPop,15,FALSE))</f>
        <v/>
      </c>
    </row>
    <row r="1958">
      <c r="A1958" s="3">
        <f>VLOOKUP(Life_expectancy.csv!A1974,Base!$A$2:$B$235,2,FALSE)</f>
        <v>128</v>
      </c>
      <c r="B1958" s="4">
        <v>2002.0</v>
      </c>
      <c r="C1958" s="4">
        <f>VLOOKUP(VLOOKUP(A1958,tabWorldPop,3,FALSE),Base!$D$2:$E$8,2,FALSE)</f>
        <v>6</v>
      </c>
      <c r="D1958" s="4" t="s">
        <v>13</v>
      </c>
      <c r="E1958" s="4" t="s">
        <v>3995</v>
      </c>
      <c r="F1958" s="5">
        <v>45724.0</v>
      </c>
      <c r="G1958" s="4" t="s">
        <v>3996</v>
      </c>
      <c r="H1958" s="4">
        <v>3149265.0</v>
      </c>
      <c r="I1958" s="5">
        <v>45820.0</v>
      </c>
      <c r="J1958" s="6" t="str">
        <f>IF(OR(B1958=2000, B1958=2010, B1958=2015),VLOOKUP(A1958,tabWorldPop,IF(B1958=2000,8,IF(B1958=2010,7,6)),FALSE),"")</f>
        <v/>
      </c>
      <c r="K1958" s="6" t="str">
        <f>IF(J1958="","", VLOOKUP(A1958,tabWorldPop,12,FALSE))</f>
        <v/>
      </c>
      <c r="L1958" s="6" t="str">
        <f>IF(K1958="","",VLOOKUP(A1958,tabWorldPop,13,FALSE))</f>
        <v/>
      </c>
      <c r="M1958" s="6" t="str">
        <f>IF(K1958="","",VLOOKUP(A1958,tabWorldPop,14,FALSE))</f>
        <v/>
      </c>
      <c r="N1958" s="6" t="str">
        <f>IF(K1958="","",VLOOKUP(A1958,tabWorldPop,15,FALSE))</f>
        <v/>
      </c>
    </row>
    <row r="1959">
      <c r="A1959" s="3">
        <f>VLOOKUP(Life_expectancy.csv!A1975,Base!$A$2:$B$235,2,FALSE)</f>
        <v>128</v>
      </c>
      <c r="B1959" s="4">
        <v>2001.0</v>
      </c>
      <c r="C1959" s="4">
        <f>VLOOKUP(VLOOKUP(A1959,tabWorldPop,3,FALSE),Base!$D$2:$E$8,2,FALSE)</f>
        <v>6</v>
      </c>
      <c r="D1959" s="4" t="s">
        <v>13</v>
      </c>
      <c r="E1959" s="4" t="s">
        <v>3997</v>
      </c>
      <c r="F1959" s="4" t="s">
        <v>1616</v>
      </c>
      <c r="G1959" s="4" t="s">
        <v>3998</v>
      </c>
      <c r="H1959" s="4">
        <v>389684.0</v>
      </c>
      <c r="I1959" s="5">
        <v>45759.0</v>
      </c>
      <c r="J1959" s="6" t="str">
        <f>IF(OR(B1959=2000, B1959=2010, B1959=2015),VLOOKUP(A1959,tabWorldPop,IF(B1959=2000,8,IF(B1959=2010,7,6)),FALSE),"")</f>
        <v/>
      </c>
      <c r="K1959" s="6" t="str">
        <f>IF(J1959="","", VLOOKUP(A1959,tabWorldPop,12,FALSE))</f>
        <v/>
      </c>
      <c r="L1959" s="6" t="str">
        <f>IF(K1959="","",VLOOKUP(A1959,tabWorldPop,13,FALSE))</f>
        <v/>
      </c>
      <c r="M1959" s="6" t="str">
        <f>IF(K1959="","",VLOOKUP(A1959,tabWorldPop,14,FALSE))</f>
        <v/>
      </c>
      <c r="N1959" s="6" t="str">
        <f>IF(K1959="","",VLOOKUP(A1959,tabWorldPop,15,FALSE))</f>
        <v/>
      </c>
    </row>
    <row r="1960">
      <c r="A1960" s="3">
        <f>VLOOKUP(Life_expectancy.csv!A1976,Base!$A$2:$B$235,2,FALSE)</f>
        <v>128</v>
      </c>
      <c r="B1960" s="4">
        <v>2000.0</v>
      </c>
      <c r="C1960" s="4">
        <f>VLOOKUP(VLOOKUP(A1960,tabWorldPop,3,FALSE),Base!$D$2:$E$8,2,FALSE)</f>
        <v>6</v>
      </c>
      <c r="D1960" s="4" t="s">
        <v>13</v>
      </c>
      <c r="E1960" s="4" t="s">
        <v>3999</v>
      </c>
      <c r="F1960" s="4" t="s">
        <v>52</v>
      </c>
      <c r="G1960" s="4" t="s">
        <v>4000</v>
      </c>
      <c r="H1960" s="4">
        <v>33347.0</v>
      </c>
      <c r="I1960" s="5">
        <v>45669.0</v>
      </c>
      <c r="J1960" s="6">
        <f>IF(OR(B1960=2000, B1960=2010, B1960=2015),VLOOKUP(A1960,tabWorldPop,IF(B1960=2000,8,IF(B1960=2010,7,6)),FALSE),"")</f>
        <v>3001731</v>
      </c>
      <c r="K1960" s="6">
        <f>IF(J1960="","", VLOOKUP(A1960,tabWorldPop,12,FALSE))</f>
        <v>75417</v>
      </c>
      <c r="L1960" s="6" t="str">
        <f>IF(K1960="","",VLOOKUP(A1960,tabWorldPop,13,FALSE))</f>
        <v>58.4561</v>
      </c>
      <c r="M1960" s="7">
        <f>IF(K1960="","",VLOOKUP(A1960,tabWorldPop,14,FALSE))</f>
        <v>-645747</v>
      </c>
      <c r="N1960" s="6" t="str">
        <f>IF(K1960="","",VLOOKUP(A1960,tabWorldPop,15,FALSE))</f>
        <v>0.06</v>
      </c>
    </row>
    <row r="1961">
      <c r="A1961" s="3">
        <f>VLOOKUP(Life_expectancy.csv!A1977,Base!$A$2:$B$235,2,FALSE)</f>
        <v>93</v>
      </c>
      <c r="B1961" s="4">
        <v>2015.0</v>
      </c>
      <c r="C1961" s="4">
        <f>VLOOKUP(VLOOKUP(A1961,tabWorldPop,3,FALSE),Base!$D$2:$E$8,2,FALSE)</f>
        <v>4</v>
      </c>
      <c r="D1961" s="4" t="s">
        <v>13</v>
      </c>
      <c r="E1961" s="4">
        <v>0.0</v>
      </c>
      <c r="F1961" s="10"/>
      <c r="G1961" s="10"/>
      <c r="H1961" s="4">
        <v>7919825.0</v>
      </c>
      <c r="I1961" s="4">
        <v>10.0</v>
      </c>
      <c r="J1961" s="6">
        <f>IF(OR(B1961=2000, B1961=2010, B1961=2015),VLOOKUP(A1961,tabWorldPop,IF(B1961=2000,8,IF(B1961=2010,7,6)),FALSE),"")</f>
        <v>8682174</v>
      </c>
      <c r="K1961" s="6">
        <f>IF(J1961="","", VLOOKUP(A1961,tabWorldPop,12,FALSE))</f>
        <v>462840</v>
      </c>
      <c r="L1961" s="6" t="str">
        <f>IF(K1961="","",VLOOKUP(A1961,tabWorldPop,13,FALSE))</f>
        <v>21.9139</v>
      </c>
      <c r="M1961" s="7">
        <f>IF(K1961="","",VLOOKUP(A1961,tabWorldPop,14,FALSE))</f>
        <v>-623101</v>
      </c>
      <c r="N1961" s="6" t="str">
        <f>IF(K1961="","",VLOOKUP(A1961,tabWorldPop,15,FALSE))</f>
        <v>0.13</v>
      </c>
    </row>
    <row r="1962">
      <c r="A1962" s="3">
        <f>VLOOKUP(Life_expectancy.csv!A1978,Base!$A$2:$B$235,2,FALSE)</f>
        <v>93</v>
      </c>
      <c r="B1962" s="4">
        <v>2014.0</v>
      </c>
      <c r="C1962" s="4">
        <f>VLOOKUP(VLOOKUP(A1962,tabWorldPop,3,FALSE),Base!$D$2:$E$8,2,FALSE)</f>
        <v>4</v>
      </c>
      <c r="D1962" s="4" t="s">
        <v>13</v>
      </c>
      <c r="E1962" s="4" t="s">
        <v>4001</v>
      </c>
      <c r="F1962" s="4" t="s">
        <v>148</v>
      </c>
      <c r="G1962" s="4" t="s">
        <v>4002</v>
      </c>
      <c r="H1962" s="4">
        <v>7755785.0</v>
      </c>
      <c r="I1962" s="4">
        <v>10.0</v>
      </c>
      <c r="J1962" s="6" t="str">
        <f>IF(OR(B1962=2000, B1962=2010, B1962=2015),VLOOKUP(A1962,tabWorldPop,IF(B1962=2000,8,IF(B1962=2010,7,6)),FALSE),"")</f>
        <v/>
      </c>
      <c r="K1962" s="6" t="str">
        <f>IF(J1962="","", VLOOKUP(A1962,tabWorldPop,12,FALSE))</f>
        <v/>
      </c>
      <c r="L1962" s="6" t="str">
        <f>IF(K1962="","",VLOOKUP(A1962,tabWorldPop,13,FALSE))</f>
        <v/>
      </c>
      <c r="M1962" s="6" t="str">
        <f>IF(K1962="","",VLOOKUP(A1962,tabWorldPop,14,FALSE))</f>
        <v/>
      </c>
      <c r="N1962" s="6" t="str">
        <f>IF(K1962="","",VLOOKUP(A1962,tabWorldPop,15,FALSE))</f>
        <v/>
      </c>
    </row>
    <row r="1963">
      <c r="A1963" s="3">
        <f>VLOOKUP(Life_expectancy.csv!A1979,Base!$A$2:$B$235,2,FALSE)</f>
        <v>93</v>
      </c>
      <c r="B1963" s="4">
        <v>2013.0</v>
      </c>
      <c r="C1963" s="4">
        <f>VLOOKUP(VLOOKUP(A1963,tabWorldPop,3,FALSE),Base!$D$2:$E$8,2,FALSE)</f>
        <v>4</v>
      </c>
      <c r="D1963" s="4" t="s">
        <v>13</v>
      </c>
      <c r="E1963" s="4" t="s">
        <v>4003</v>
      </c>
      <c r="F1963" s="4" t="s">
        <v>4004</v>
      </c>
      <c r="G1963" s="4" t="s">
        <v>4005</v>
      </c>
      <c r="H1963" s="4">
        <v>7592865.0</v>
      </c>
      <c r="I1963" s="4">
        <v>10.0</v>
      </c>
      <c r="J1963" s="6" t="str">
        <f>IF(OR(B1963=2000, B1963=2010, B1963=2015),VLOOKUP(A1963,tabWorldPop,IF(B1963=2000,8,IF(B1963=2010,7,6)),FALSE),"")</f>
        <v/>
      </c>
      <c r="K1963" s="6" t="str">
        <f>IF(J1963="","", VLOOKUP(A1963,tabWorldPop,12,FALSE))</f>
        <v/>
      </c>
      <c r="L1963" s="6" t="str">
        <f>IF(K1963="","",VLOOKUP(A1963,tabWorldPop,13,FALSE))</f>
        <v/>
      </c>
      <c r="M1963" s="6" t="str">
        <f>IF(K1963="","",VLOOKUP(A1963,tabWorldPop,14,FALSE))</f>
        <v/>
      </c>
      <c r="N1963" s="6" t="str">
        <f>IF(K1963="","",VLOOKUP(A1963,tabWorldPop,15,FALSE))</f>
        <v/>
      </c>
    </row>
    <row r="1964">
      <c r="A1964" s="3">
        <f>VLOOKUP(Life_expectancy.csv!A1980,Base!$A$2:$B$235,2,FALSE)</f>
        <v>93</v>
      </c>
      <c r="B1964" s="4">
        <v>2012.0</v>
      </c>
      <c r="C1964" s="4">
        <f>VLOOKUP(VLOOKUP(A1964,tabWorldPop,3,FALSE),Base!$D$2:$E$8,2,FALSE)</f>
        <v>4</v>
      </c>
      <c r="D1964" s="4" t="s">
        <v>13</v>
      </c>
      <c r="E1964" s="4" t="s">
        <v>4006</v>
      </c>
      <c r="F1964" s="4" t="s">
        <v>278</v>
      </c>
      <c r="G1964" s="4" t="s">
        <v>4007</v>
      </c>
      <c r="H1964" s="4">
        <v>743836.0</v>
      </c>
      <c r="I1964" s="5">
        <v>45909.0</v>
      </c>
      <c r="J1964" s="6" t="str">
        <f>IF(OR(B1964=2000, B1964=2010, B1964=2015),VLOOKUP(A1964,tabWorldPop,IF(B1964=2000,8,IF(B1964=2010,7,6)),FALSE),"")</f>
        <v/>
      </c>
      <c r="K1964" s="6" t="str">
        <f>IF(J1964="","", VLOOKUP(A1964,tabWorldPop,12,FALSE))</f>
        <v/>
      </c>
      <c r="L1964" s="6" t="str">
        <f>IF(K1964="","",VLOOKUP(A1964,tabWorldPop,13,FALSE))</f>
        <v/>
      </c>
      <c r="M1964" s="6" t="str">
        <f>IF(K1964="","",VLOOKUP(A1964,tabWorldPop,14,FALSE))</f>
        <v/>
      </c>
      <c r="N1964" s="6" t="str">
        <f>IF(K1964="","",VLOOKUP(A1964,tabWorldPop,15,FALSE))</f>
        <v/>
      </c>
    </row>
    <row r="1965">
      <c r="A1965" s="3">
        <f>VLOOKUP(Life_expectancy.csv!A1981,Base!$A$2:$B$235,2,FALSE)</f>
        <v>93</v>
      </c>
      <c r="B1965" s="4">
        <v>2011.0</v>
      </c>
      <c r="C1965" s="4">
        <f>VLOOKUP(VLOOKUP(A1965,tabWorldPop,3,FALSE),Base!$D$2:$E$8,2,FALSE)</f>
        <v>4</v>
      </c>
      <c r="D1965" s="4" t="s">
        <v>13</v>
      </c>
      <c r="E1965" s="4" t="s">
        <v>4008</v>
      </c>
      <c r="F1965" s="4" t="s">
        <v>2309</v>
      </c>
      <c r="G1965" s="4" t="s">
        <v>4009</v>
      </c>
      <c r="H1965" s="4">
        <v>7269348.0</v>
      </c>
      <c r="I1965" s="5">
        <v>45909.0</v>
      </c>
      <c r="J1965" s="6" t="str">
        <f>IF(OR(B1965=2000, B1965=2010, B1965=2015),VLOOKUP(A1965,tabWorldPop,IF(B1965=2000,8,IF(B1965=2010,7,6)),FALSE),"")</f>
        <v/>
      </c>
      <c r="K1965" s="6" t="str">
        <f>IF(J1965="","", VLOOKUP(A1965,tabWorldPop,12,FALSE))</f>
        <v/>
      </c>
      <c r="L1965" s="6" t="str">
        <f>IF(K1965="","",VLOOKUP(A1965,tabWorldPop,13,FALSE))</f>
        <v/>
      </c>
      <c r="M1965" s="6" t="str">
        <f>IF(K1965="","",VLOOKUP(A1965,tabWorldPop,14,FALSE))</f>
        <v/>
      </c>
      <c r="N1965" s="6" t="str">
        <f>IF(K1965="","",VLOOKUP(A1965,tabWorldPop,15,FALSE))</f>
        <v/>
      </c>
    </row>
    <row r="1966">
      <c r="A1966" s="3">
        <f>VLOOKUP(Life_expectancy.csv!A1982,Base!$A$2:$B$235,2,FALSE)</f>
        <v>93</v>
      </c>
      <c r="B1966" s="4">
        <v>2010.0</v>
      </c>
      <c r="C1966" s="4">
        <f>VLOOKUP(VLOOKUP(A1966,tabWorldPop,3,FALSE),Base!$D$2:$E$8,2,FALSE)</f>
        <v>4</v>
      </c>
      <c r="D1966" s="4" t="s">
        <v>13</v>
      </c>
      <c r="E1966" s="4" t="s">
        <v>4010</v>
      </c>
      <c r="F1966" s="4" t="s">
        <v>3560</v>
      </c>
      <c r="G1966" s="4" t="s">
        <v>4011</v>
      </c>
      <c r="H1966" s="4">
        <v>718239.0</v>
      </c>
      <c r="I1966" s="5">
        <v>45817.0</v>
      </c>
      <c r="J1966" s="6">
        <f>IF(OR(B1966=2000, B1966=2010, B1966=2015),VLOOKUP(A1966,tabWorldPop,IF(B1966=2000,8,IF(B1966=2010,7,6)),FALSE),"")</f>
        <v>7583269</v>
      </c>
      <c r="K1966" s="6">
        <f>IF(J1966="","", VLOOKUP(A1966,tabWorldPop,12,FALSE))</f>
        <v>462840</v>
      </c>
      <c r="L1966" s="6" t="str">
        <f>IF(K1966="","",VLOOKUP(A1966,tabWorldPop,13,FALSE))</f>
        <v>21.9139</v>
      </c>
      <c r="M1966" s="7">
        <f>IF(K1966="","",VLOOKUP(A1966,tabWorldPop,14,FALSE))</f>
        <v>-623101</v>
      </c>
      <c r="N1966" s="6" t="str">
        <f>IF(K1966="","",VLOOKUP(A1966,tabWorldPop,15,FALSE))</f>
        <v>0.13</v>
      </c>
    </row>
    <row r="1967">
      <c r="A1967" s="3">
        <f>VLOOKUP(Life_expectancy.csv!A1983,Base!$A$2:$B$235,2,FALSE)</f>
        <v>93</v>
      </c>
      <c r="B1967" s="4">
        <v>2009.0</v>
      </c>
      <c r="C1967" s="4">
        <f>VLOOKUP(VLOOKUP(A1967,tabWorldPop,3,FALSE),Base!$D$2:$E$8,2,FALSE)</f>
        <v>4</v>
      </c>
      <c r="D1967" s="4" t="s">
        <v>13</v>
      </c>
      <c r="E1967" s="4" t="s">
        <v>4012</v>
      </c>
      <c r="F1967" s="4" t="s">
        <v>1875</v>
      </c>
      <c r="G1967" s="4" t="s">
        <v>4013</v>
      </c>
      <c r="H1967" s="4">
        <v>6947447.0</v>
      </c>
      <c r="I1967" s="5">
        <v>45697.0</v>
      </c>
      <c r="J1967" s="6" t="str">
        <f>IF(OR(B1967=2000, B1967=2010, B1967=2015),VLOOKUP(A1967,tabWorldPop,IF(B1967=2000,8,IF(B1967=2010,7,6)),FALSE),"")</f>
        <v/>
      </c>
      <c r="K1967" s="6" t="str">
        <f>IF(J1967="","", VLOOKUP(A1967,tabWorldPop,12,FALSE))</f>
        <v/>
      </c>
      <c r="L1967" s="6" t="str">
        <f>IF(K1967="","",VLOOKUP(A1967,tabWorldPop,13,FALSE))</f>
        <v/>
      </c>
      <c r="M1967" s="6" t="str">
        <f>IF(K1967="","",VLOOKUP(A1967,tabWorldPop,14,FALSE))</f>
        <v/>
      </c>
      <c r="N1967" s="6" t="str">
        <f>IF(K1967="","",VLOOKUP(A1967,tabWorldPop,15,FALSE))</f>
        <v/>
      </c>
    </row>
    <row r="1968">
      <c r="A1968" s="3">
        <f>VLOOKUP(Life_expectancy.csv!A1984,Base!$A$2:$B$235,2,FALSE)</f>
        <v>93</v>
      </c>
      <c r="B1968" s="4">
        <v>2008.0</v>
      </c>
      <c r="C1968" s="4">
        <f>VLOOKUP(VLOOKUP(A1968,tabWorldPop,3,FALSE),Base!$D$2:$E$8,2,FALSE)</f>
        <v>4</v>
      </c>
      <c r="D1968" s="4" t="s">
        <v>13</v>
      </c>
      <c r="E1968" s="4" t="s">
        <v>4014</v>
      </c>
      <c r="F1968" s="5">
        <v>45812.0</v>
      </c>
      <c r="G1968" s="4" t="s">
        <v>4015</v>
      </c>
      <c r="H1968" s="4">
        <v>6787187.0</v>
      </c>
      <c r="I1968" s="5">
        <v>45908.0</v>
      </c>
      <c r="J1968" s="6" t="str">
        <f>IF(OR(B1968=2000, B1968=2010, B1968=2015),VLOOKUP(A1968,tabWorldPop,IF(B1968=2000,8,IF(B1968=2010,7,6)),FALSE),"")</f>
        <v/>
      </c>
      <c r="K1968" s="6" t="str">
        <f>IF(J1968="","", VLOOKUP(A1968,tabWorldPop,12,FALSE))</f>
        <v/>
      </c>
      <c r="L1968" s="6" t="str">
        <f>IF(K1968="","",VLOOKUP(A1968,tabWorldPop,13,FALSE))</f>
        <v/>
      </c>
      <c r="M1968" s="6" t="str">
        <f>IF(K1968="","",VLOOKUP(A1968,tabWorldPop,14,FALSE))</f>
        <v/>
      </c>
      <c r="N1968" s="6" t="str">
        <f>IF(K1968="","",VLOOKUP(A1968,tabWorldPop,15,FALSE))</f>
        <v/>
      </c>
    </row>
    <row r="1969">
      <c r="A1969" s="3">
        <f>VLOOKUP(Life_expectancy.csv!A1985,Base!$A$2:$B$235,2,FALSE)</f>
        <v>93</v>
      </c>
      <c r="B1969" s="4">
        <v>2007.0</v>
      </c>
      <c r="C1969" s="4">
        <f>VLOOKUP(VLOOKUP(A1969,tabWorldPop,3,FALSE),Base!$D$2:$E$8,2,FALSE)</f>
        <v>4</v>
      </c>
      <c r="D1969" s="4" t="s">
        <v>13</v>
      </c>
      <c r="E1969" s="4" t="s">
        <v>4016</v>
      </c>
      <c r="F1969" s="5">
        <v>45751.0</v>
      </c>
      <c r="G1969" s="4" t="s">
        <v>4017</v>
      </c>
      <c r="H1969" s="4">
        <v>6627922.0</v>
      </c>
      <c r="I1969" s="5">
        <v>45816.0</v>
      </c>
      <c r="J1969" s="6" t="str">
        <f>IF(OR(B1969=2000, B1969=2010, B1969=2015),VLOOKUP(A1969,tabWorldPop,IF(B1969=2000,8,IF(B1969=2010,7,6)),FALSE),"")</f>
        <v/>
      </c>
      <c r="K1969" s="6" t="str">
        <f>IF(J1969="","", VLOOKUP(A1969,tabWorldPop,12,FALSE))</f>
        <v/>
      </c>
      <c r="L1969" s="6" t="str">
        <f>IF(K1969="","",VLOOKUP(A1969,tabWorldPop,13,FALSE))</f>
        <v/>
      </c>
      <c r="M1969" s="6" t="str">
        <f>IF(K1969="","",VLOOKUP(A1969,tabWorldPop,14,FALSE))</f>
        <v/>
      </c>
      <c r="N1969" s="6" t="str">
        <f>IF(K1969="","",VLOOKUP(A1969,tabWorldPop,15,FALSE))</f>
        <v/>
      </c>
    </row>
    <row r="1970">
      <c r="A1970" s="3">
        <f>VLOOKUP(Life_expectancy.csv!A1986,Base!$A$2:$B$235,2,FALSE)</f>
        <v>93</v>
      </c>
      <c r="B1970" s="4">
        <v>2006.0</v>
      </c>
      <c r="C1970" s="4">
        <f>VLOOKUP(VLOOKUP(A1970,tabWorldPop,3,FALSE),Base!$D$2:$E$8,2,FALSE)</f>
        <v>4</v>
      </c>
      <c r="D1970" s="4" t="s">
        <v>13</v>
      </c>
      <c r="E1970" s="4" t="s">
        <v>4018</v>
      </c>
      <c r="F1970" s="4" t="s">
        <v>1337</v>
      </c>
      <c r="G1970" s="4" t="s">
        <v>4019</v>
      </c>
      <c r="H1970" s="4">
        <v>647272.0</v>
      </c>
      <c r="I1970" s="5">
        <v>45696.0</v>
      </c>
      <c r="J1970" s="6" t="str">
        <f>IF(OR(B1970=2000, B1970=2010, B1970=2015),VLOOKUP(A1970,tabWorldPop,IF(B1970=2000,8,IF(B1970=2010,7,6)),FALSE),"")</f>
        <v/>
      </c>
      <c r="K1970" s="6" t="str">
        <f>IF(J1970="","", VLOOKUP(A1970,tabWorldPop,12,FALSE))</f>
        <v/>
      </c>
      <c r="L1970" s="6" t="str">
        <f>IF(K1970="","",VLOOKUP(A1970,tabWorldPop,13,FALSE))</f>
        <v/>
      </c>
      <c r="M1970" s="6" t="str">
        <f>IF(K1970="","",VLOOKUP(A1970,tabWorldPop,14,FALSE))</f>
        <v/>
      </c>
      <c r="N1970" s="6" t="str">
        <f>IF(K1970="","",VLOOKUP(A1970,tabWorldPop,15,FALSE))</f>
        <v/>
      </c>
    </row>
    <row r="1971">
      <c r="A1971" s="3">
        <f>VLOOKUP(Life_expectancy.csv!A1987,Base!$A$2:$B$235,2,FALSE)</f>
        <v>93</v>
      </c>
      <c r="B1971" s="4">
        <v>2005.0</v>
      </c>
      <c r="C1971" s="4">
        <f>VLOOKUP(VLOOKUP(A1971,tabWorldPop,3,FALSE),Base!$D$2:$E$8,2,FALSE)</f>
        <v>4</v>
      </c>
      <c r="D1971" s="4" t="s">
        <v>13</v>
      </c>
      <c r="E1971" s="4" t="s">
        <v>4020</v>
      </c>
      <c r="F1971" s="4" t="s">
        <v>1007</v>
      </c>
      <c r="G1971" s="4" t="s">
        <v>4021</v>
      </c>
      <c r="H1971" s="4">
        <v>631479.0</v>
      </c>
      <c r="I1971" s="5">
        <v>45907.0</v>
      </c>
      <c r="J1971" s="6" t="str">
        <f>IF(OR(B1971=2000, B1971=2010, B1971=2015),VLOOKUP(A1971,tabWorldPop,IF(B1971=2000,8,IF(B1971=2010,7,6)),FALSE),"")</f>
        <v/>
      </c>
      <c r="K1971" s="6" t="str">
        <f>IF(J1971="","", VLOOKUP(A1971,tabWorldPop,12,FALSE))</f>
        <v/>
      </c>
      <c r="L1971" s="6" t="str">
        <f>IF(K1971="","",VLOOKUP(A1971,tabWorldPop,13,FALSE))</f>
        <v/>
      </c>
      <c r="M1971" s="6" t="str">
        <f>IF(K1971="","",VLOOKUP(A1971,tabWorldPop,14,FALSE))</f>
        <v/>
      </c>
      <c r="N1971" s="6" t="str">
        <f>IF(K1971="","",VLOOKUP(A1971,tabWorldPop,15,FALSE))</f>
        <v/>
      </c>
    </row>
    <row r="1972">
      <c r="A1972" s="3">
        <f>VLOOKUP(Life_expectancy.csv!A1988,Base!$A$2:$B$235,2,FALSE)</f>
        <v>93</v>
      </c>
      <c r="B1972" s="4">
        <v>2004.0</v>
      </c>
      <c r="C1972" s="4">
        <f>VLOOKUP(VLOOKUP(A1972,tabWorldPop,3,FALSE),Base!$D$2:$E$8,2,FALSE)</f>
        <v>4</v>
      </c>
      <c r="D1972" s="4" t="s">
        <v>13</v>
      </c>
      <c r="E1972" s="4" t="s">
        <v>4022</v>
      </c>
      <c r="F1972" s="4" t="s">
        <v>348</v>
      </c>
      <c r="G1972" s="4" t="s">
        <v>4023</v>
      </c>
      <c r="H1972" s="4">
        <v>6161517.0</v>
      </c>
      <c r="I1972" s="5">
        <v>45815.0</v>
      </c>
      <c r="J1972" s="6" t="str">
        <f>IF(OR(B1972=2000, B1972=2010, B1972=2015),VLOOKUP(A1972,tabWorldPop,IF(B1972=2000,8,IF(B1972=2010,7,6)),FALSE),"")</f>
        <v/>
      </c>
      <c r="K1972" s="6" t="str">
        <f>IF(J1972="","", VLOOKUP(A1972,tabWorldPop,12,FALSE))</f>
        <v/>
      </c>
      <c r="L1972" s="6" t="str">
        <f>IF(K1972="","",VLOOKUP(A1972,tabWorldPop,13,FALSE))</f>
        <v/>
      </c>
      <c r="M1972" s="6" t="str">
        <f>IF(K1972="","",VLOOKUP(A1972,tabWorldPop,14,FALSE))</f>
        <v/>
      </c>
      <c r="N1972" s="6" t="str">
        <f>IF(K1972="","",VLOOKUP(A1972,tabWorldPop,15,FALSE))</f>
        <v/>
      </c>
    </row>
    <row r="1973">
      <c r="A1973" s="3">
        <f>VLOOKUP(Life_expectancy.csv!A1989,Base!$A$2:$B$235,2,FALSE)</f>
        <v>93</v>
      </c>
      <c r="B1973" s="4">
        <v>2003.0</v>
      </c>
      <c r="C1973" s="4">
        <f>VLOOKUP(VLOOKUP(A1973,tabWorldPop,3,FALSE),Base!$D$2:$E$8,2,FALSE)</f>
        <v>4</v>
      </c>
      <c r="D1973" s="4" t="s">
        <v>13</v>
      </c>
      <c r="E1973" s="4" t="s">
        <v>4024</v>
      </c>
      <c r="F1973" s="4" t="s">
        <v>2221</v>
      </c>
      <c r="G1973" s="4" t="s">
        <v>4025</v>
      </c>
      <c r="H1973" s="4">
        <v>61724.0</v>
      </c>
      <c r="I1973" s="5">
        <v>45695.0</v>
      </c>
      <c r="J1973" s="6" t="str">
        <f>IF(OR(B1973=2000, B1973=2010, B1973=2015),VLOOKUP(A1973,tabWorldPop,IF(B1973=2000,8,IF(B1973=2010,7,6)),FALSE),"")</f>
        <v/>
      </c>
      <c r="K1973" s="6" t="str">
        <f>IF(J1973="","", VLOOKUP(A1973,tabWorldPop,12,FALSE))</f>
        <v/>
      </c>
      <c r="L1973" s="6" t="str">
        <f>IF(K1973="","",VLOOKUP(A1973,tabWorldPop,13,FALSE))</f>
        <v/>
      </c>
      <c r="M1973" s="6" t="str">
        <f>IF(K1973="","",VLOOKUP(A1973,tabWorldPop,14,FALSE))</f>
        <v/>
      </c>
      <c r="N1973" s="6" t="str">
        <f>IF(K1973="","",VLOOKUP(A1973,tabWorldPop,15,FALSE))</f>
        <v/>
      </c>
    </row>
    <row r="1974">
      <c r="A1974" s="3">
        <f>VLOOKUP(Life_expectancy.csv!A1990,Base!$A$2:$B$235,2,FALSE)</f>
        <v>93</v>
      </c>
      <c r="B1974" s="4">
        <v>2002.0</v>
      </c>
      <c r="C1974" s="4">
        <f>VLOOKUP(VLOOKUP(A1974,tabWorldPop,3,FALSE),Base!$D$2:$E$8,2,FALSE)</f>
        <v>4</v>
      </c>
      <c r="D1974" s="4" t="s">
        <v>13</v>
      </c>
      <c r="E1974" s="4" t="s">
        <v>4026</v>
      </c>
      <c r="F1974" s="4" t="s">
        <v>4027</v>
      </c>
      <c r="G1974" s="4" t="s">
        <v>4028</v>
      </c>
      <c r="H1974" s="4">
        <v>5862316.0</v>
      </c>
      <c r="I1974" s="5">
        <v>45906.0</v>
      </c>
      <c r="J1974" s="6" t="str">
        <f>IF(OR(B1974=2000, B1974=2010, B1974=2015),VLOOKUP(A1974,tabWorldPop,IF(B1974=2000,8,IF(B1974=2010,7,6)),FALSE),"")</f>
        <v/>
      </c>
      <c r="K1974" s="6" t="str">
        <f>IF(J1974="","", VLOOKUP(A1974,tabWorldPop,12,FALSE))</f>
        <v/>
      </c>
      <c r="L1974" s="6" t="str">
        <f>IF(K1974="","",VLOOKUP(A1974,tabWorldPop,13,FALSE))</f>
        <v/>
      </c>
      <c r="M1974" s="6" t="str">
        <f>IF(K1974="","",VLOOKUP(A1974,tabWorldPop,14,FALSE))</f>
        <v/>
      </c>
      <c r="N1974" s="6" t="str">
        <f>IF(K1974="","",VLOOKUP(A1974,tabWorldPop,15,FALSE))</f>
        <v/>
      </c>
    </row>
    <row r="1975">
      <c r="A1975" s="3">
        <f>VLOOKUP(Life_expectancy.csv!A1991,Base!$A$2:$B$235,2,FALSE)</f>
        <v>93</v>
      </c>
      <c r="B1975" s="4">
        <v>2001.0</v>
      </c>
      <c r="C1975" s="4">
        <f>VLOOKUP(VLOOKUP(A1975,tabWorldPop,3,FALSE),Base!$D$2:$E$8,2,FALSE)</f>
        <v>4</v>
      </c>
      <c r="D1975" s="4" t="s">
        <v>13</v>
      </c>
      <c r="E1975" s="4" t="s">
        <v>4029</v>
      </c>
      <c r="F1975" s="4" t="s">
        <v>254</v>
      </c>
      <c r="G1975" s="4" t="s">
        <v>4030</v>
      </c>
      <c r="H1975" s="4">
        <v>5716152.0</v>
      </c>
      <c r="I1975" s="5">
        <v>45814.0</v>
      </c>
      <c r="J1975" s="6" t="str">
        <f>IF(OR(B1975=2000, B1975=2010, B1975=2015),VLOOKUP(A1975,tabWorldPop,IF(B1975=2000,8,IF(B1975=2010,7,6)),FALSE),"")</f>
        <v/>
      </c>
      <c r="K1975" s="6" t="str">
        <f>IF(J1975="","", VLOOKUP(A1975,tabWorldPop,12,FALSE))</f>
        <v/>
      </c>
      <c r="L1975" s="6" t="str">
        <f>IF(K1975="","",VLOOKUP(A1975,tabWorldPop,13,FALSE))</f>
        <v/>
      </c>
      <c r="M1975" s="6" t="str">
        <f>IF(K1975="","",VLOOKUP(A1975,tabWorldPop,14,FALSE))</f>
        <v/>
      </c>
      <c r="N1975" s="6" t="str">
        <f>IF(K1975="","",VLOOKUP(A1975,tabWorldPop,15,FALSE))</f>
        <v/>
      </c>
    </row>
    <row r="1976">
      <c r="A1976" s="3">
        <f>VLOOKUP(Life_expectancy.csv!A1992,Base!$A$2:$B$235,2,FALSE)</f>
        <v>93</v>
      </c>
      <c r="B1976" s="4">
        <v>2000.0</v>
      </c>
      <c r="C1976" s="4">
        <f>VLOOKUP(VLOOKUP(A1976,tabWorldPop,3,FALSE),Base!$D$2:$E$8,2,FALSE)</f>
        <v>4</v>
      </c>
      <c r="D1976" s="4" t="s">
        <v>13</v>
      </c>
      <c r="E1976" s="4" t="s">
        <v>4031</v>
      </c>
      <c r="F1976" s="4" t="s">
        <v>685</v>
      </c>
      <c r="G1976" s="4" t="s">
        <v>4032</v>
      </c>
      <c r="H1976" s="4">
        <v>5572222.0</v>
      </c>
      <c r="I1976" s="5">
        <v>45694.0</v>
      </c>
      <c r="J1976" s="6">
        <f>IF(OR(B1976=2000, B1976=2010, B1976=2015),VLOOKUP(A1976,tabWorldPop,IF(B1976=2000,8,IF(B1976=2010,7,6)),FALSE),"")</f>
        <v>5508297</v>
      </c>
      <c r="K1976" s="6">
        <f>IF(J1976="","", VLOOKUP(A1976,tabWorldPop,12,FALSE))</f>
        <v>462840</v>
      </c>
      <c r="L1976" s="6" t="str">
        <f>IF(K1976="","",VLOOKUP(A1976,tabWorldPop,13,FALSE))</f>
        <v>21.9139</v>
      </c>
      <c r="M1976" s="7">
        <f>IF(K1976="","",VLOOKUP(A1976,tabWorldPop,14,FALSE))</f>
        <v>-623101</v>
      </c>
      <c r="N1976" s="6" t="str">
        <f>IF(K1976="","",VLOOKUP(A1976,tabWorldPop,15,FALSE))</f>
        <v>0.13</v>
      </c>
    </row>
    <row r="1977">
      <c r="A1977" s="3">
        <f>VLOOKUP(Life_expectancy.csv!A1993,Base!$A$2:$B$235,2,FALSE)</f>
        <v>109</v>
      </c>
      <c r="B1977" s="4">
        <v>2015.0</v>
      </c>
      <c r="C1977" s="4">
        <f>VLOOKUP(VLOOKUP(A1977,tabWorldPop,3,FALSE),Base!$D$2:$E$8,2,FALSE)</f>
        <v>7</v>
      </c>
      <c r="D1977" s="4" t="s">
        <v>13</v>
      </c>
      <c r="E1977" s="4">
        <v>0.0</v>
      </c>
      <c r="F1977" s="10"/>
      <c r="G1977" s="4" t="s">
        <v>4033</v>
      </c>
      <c r="H1977" s="4">
        <v>6639119.0</v>
      </c>
      <c r="I1977" s="5">
        <v>45728.0</v>
      </c>
      <c r="J1977" s="6">
        <f>IF(OR(B1977=2000, B1977=2010, B1977=2015),VLOOKUP(A1977,tabWorldPop,IF(B1977=2000,8,IF(B1977=2010,7,6)),FALSE),"")</f>
        <v>6177950</v>
      </c>
      <c r="K1977" s="6">
        <f>IF(J1977="","", VLOOKUP(A1977,tabWorldPop,12,FALSE))</f>
        <v>406752</v>
      </c>
      <c r="L1977" s="6" t="str">
        <f>IF(K1977="","",VLOOKUP(A1977,tabWorldPop,13,FALSE))</f>
        <v>16.6705</v>
      </c>
      <c r="M1977" s="7">
        <f>IF(K1977="","",VLOOKUP(A1977,tabWorldPop,14,FALSE))</f>
        <v>-651956</v>
      </c>
      <c r="N1977" s="6" t="str">
        <f>IF(K1977="","",VLOOKUP(A1977,tabWorldPop,15,FALSE))</f>
        <v>0.09</v>
      </c>
    </row>
    <row r="1978">
      <c r="A1978" s="3">
        <f>VLOOKUP(Life_expectancy.csv!A1994,Base!$A$2:$B$235,2,FALSE)</f>
        <v>109</v>
      </c>
      <c r="B1978" s="4">
        <v>2014.0</v>
      </c>
      <c r="C1978" s="4">
        <f>VLOOKUP(VLOOKUP(A1978,tabWorldPop,3,FALSE),Base!$D$2:$E$8,2,FALSE)</f>
        <v>7</v>
      </c>
      <c r="D1978" s="4" t="s">
        <v>13</v>
      </c>
      <c r="E1978" s="4" t="s">
        <v>4034</v>
      </c>
      <c r="F1978" s="4" t="s">
        <v>4035</v>
      </c>
      <c r="G1978" s="4" t="s">
        <v>4036</v>
      </c>
      <c r="H1978" s="4">
        <v>6552584.0</v>
      </c>
      <c r="I1978" s="5">
        <v>45728.0</v>
      </c>
      <c r="J1978" s="6" t="str">
        <f>IF(OR(B1978=2000, B1978=2010, B1978=2015),VLOOKUP(A1978,tabWorldPop,IF(B1978=2000,8,IF(B1978=2010,7,6)),FALSE),"")</f>
        <v/>
      </c>
      <c r="K1978" s="6" t="str">
        <f>IF(J1978="","", VLOOKUP(A1978,tabWorldPop,12,FALSE))</f>
        <v/>
      </c>
      <c r="L1978" s="6" t="str">
        <f>IF(K1978="","",VLOOKUP(A1978,tabWorldPop,13,FALSE))</f>
        <v/>
      </c>
      <c r="M1978" s="6" t="str">
        <f>IF(K1978="","",VLOOKUP(A1978,tabWorldPop,14,FALSE))</f>
        <v/>
      </c>
      <c r="N1978" s="6" t="str">
        <f>IF(K1978="","",VLOOKUP(A1978,tabWorldPop,15,FALSE))</f>
        <v/>
      </c>
    </row>
    <row r="1979">
      <c r="A1979" s="3">
        <f>VLOOKUP(Life_expectancy.csv!A1995,Base!$A$2:$B$235,2,FALSE)</f>
        <v>109</v>
      </c>
      <c r="B1979" s="4">
        <v>2013.0</v>
      </c>
      <c r="C1979" s="4">
        <f>VLOOKUP(VLOOKUP(A1979,tabWorldPop,3,FALSE),Base!$D$2:$E$8,2,FALSE)</f>
        <v>7</v>
      </c>
      <c r="D1979" s="4" t="s">
        <v>13</v>
      </c>
      <c r="E1979" s="4" t="s">
        <v>4037</v>
      </c>
      <c r="F1979" s="4" t="s">
        <v>4038</v>
      </c>
      <c r="G1979" s="4" t="s">
        <v>4039</v>
      </c>
      <c r="H1979" s="4">
        <v>646574.0</v>
      </c>
      <c r="I1979" s="5">
        <v>45728.0</v>
      </c>
      <c r="J1979" s="6" t="str">
        <f>IF(OR(B1979=2000, B1979=2010, B1979=2015),VLOOKUP(A1979,tabWorldPop,IF(B1979=2000,8,IF(B1979=2010,7,6)),FALSE),"")</f>
        <v/>
      </c>
      <c r="K1979" s="6" t="str">
        <f>IF(J1979="","", VLOOKUP(A1979,tabWorldPop,12,FALSE))</f>
        <v/>
      </c>
      <c r="L1979" s="6" t="str">
        <f>IF(K1979="","",VLOOKUP(A1979,tabWorldPop,13,FALSE))</f>
        <v/>
      </c>
      <c r="M1979" s="6" t="str">
        <f>IF(K1979="","",VLOOKUP(A1979,tabWorldPop,14,FALSE))</f>
        <v/>
      </c>
      <c r="N1979" s="6" t="str">
        <f>IF(K1979="","",VLOOKUP(A1979,tabWorldPop,15,FALSE))</f>
        <v/>
      </c>
    </row>
    <row r="1980">
      <c r="A1980" s="3">
        <f>VLOOKUP(Life_expectancy.csv!A1996,Base!$A$2:$B$235,2,FALSE)</f>
        <v>109</v>
      </c>
      <c r="B1980" s="4">
        <v>2012.0</v>
      </c>
      <c r="C1980" s="4">
        <f>VLOOKUP(VLOOKUP(A1980,tabWorldPop,3,FALSE),Base!$D$2:$E$8,2,FALSE)</f>
        <v>7</v>
      </c>
      <c r="D1980" s="4" t="s">
        <v>13</v>
      </c>
      <c r="E1980" s="4" t="s">
        <v>4040</v>
      </c>
      <c r="F1980" s="4" t="s">
        <v>4041</v>
      </c>
      <c r="G1980" s="4" t="s">
        <v>4042</v>
      </c>
      <c r="H1980" s="4">
        <v>6379219.0</v>
      </c>
      <c r="I1980" s="5">
        <v>45728.0</v>
      </c>
      <c r="J1980" s="6" t="str">
        <f>IF(OR(B1980=2000, B1980=2010, B1980=2015),VLOOKUP(A1980,tabWorldPop,IF(B1980=2000,8,IF(B1980=2010,7,6)),FALSE),"")</f>
        <v/>
      </c>
      <c r="K1980" s="6" t="str">
        <f>IF(J1980="","", VLOOKUP(A1980,tabWorldPop,12,FALSE))</f>
        <v/>
      </c>
      <c r="L1980" s="6" t="str">
        <f>IF(K1980="","",VLOOKUP(A1980,tabWorldPop,13,FALSE))</f>
        <v/>
      </c>
      <c r="M1980" s="6" t="str">
        <f>IF(K1980="","",VLOOKUP(A1980,tabWorldPop,14,FALSE))</f>
        <v/>
      </c>
      <c r="N1980" s="6" t="str">
        <f>IF(K1980="","",VLOOKUP(A1980,tabWorldPop,15,FALSE))</f>
        <v/>
      </c>
    </row>
    <row r="1981">
      <c r="A1981" s="3">
        <f>VLOOKUP(Life_expectancy.csv!A1997,Base!$A$2:$B$235,2,FALSE)</f>
        <v>109</v>
      </c>
      <c r="B1981" s="4">
        <v>2011.0</v>
      </c>
      <c r="C1981" s="4">
        <f>VLOOKUP(VLOOKUP(A1981,tabWorldPop,3,FALSE),Base!$D$2:$E$8,2,FALSE)</f>
        <v>7</v>
      </c>
      <c r="D1981" s="4" t="s">
        <v>13</v>
      </c>
      <c r="E1981" s="4" t="s">
        <v>4043</v>
      </c>
      <c r="F1981" s="4" t="s">
        <v>32</v>
      </c>
      <c r="G1981" s="4" t="s">
        <v>4044</v>
      </c>
      <c r="H1981" s="4">
        <v>6293783.0</v>
      </c>
      <c r="I1981" s="5">
        <v>45728.0</v>
      </c>
      <c r="J1981" s="6" t="str">
        <f>IF(OR(B1981=2000, B1981=2010, B1981=2015),VLOOKUP(A1981,tabWorldPop,IF(B1981=2000,8,IF(B1981=2010,7,6)),FALSE),"")</f>
        <v/>
      </c>
      <c r="K1981" s="6" t="str">
        <f>IF(J1981="","", VLOOKUP(A1981,tabWorldPop,12,FALSE))</f>
        <v/>
      </c>
      <c r="L1981" s="6" t="str">
        <f>IF(K1981="","",VLOOKUP(A1981,tabWorldPop,13,FALSE))</f>
        <v/>
      </c>
      <c r="M1981" s="6" t="str">
        <f>IF(K1981="","",VLOOKUP(A1981,tabWorldPop,14,FALSE))</f>
        <v/>
      </c>
      <c r="N1981" s="6" t="str">
        <f>IF(K1981="","",VLOOKUP(A1981,tabWorldPop,15,FALSE))</f>
        <v/>
      </c>
    </row>
    <row r="1982">
      <c r="A1982" s="3">
        <f>VLOOKUP(Life_expectancy.csv!A1998,Base!$A$2:$B$235,2,FALSE)</f>
        <v>109</v>
      </c>
      <c r="B1982" s="4">
        <v>2010.0</v>
      </c>
      <c r="C1982" s="4">
        <f>VLOOKUP(VLOOKUP(A1982,tabWorldPop,3,FALSE),Base!$D$2:$E$8,2,FALSE)</f>
        <v>7</v>
      </c>
      <c r="D1982" s="4" t="s">
        <v>13</v>
      </c>
      <c r="E1982" s="4" t="s">
        <v>4045</v>
      </c>
      <c r="F1982" s="5">
        <v>45666.0</v>
      </c>
      <c r="G1982" s="4" t="s">
        <v>4046</v>
      </c>
      <c r="H1982" s="4">
        <v>629877.0</v>
      </c>
      <c r="I1982" s="5">
        <v>45759.0</v>
      </c>
      <c r="J1982" s="6">
        <f>IF(OR(B1982=2000, B1982=2010, B1982=2015),VLOOKUP(A1982,tabWorldPop,IF(B1982=2000,8,IF(B1982=2010,7,6)),FALSE),"")</f>
        <v>5768613</v>
      </c>
      <c r="K1982" s="6">
        <f>IF(J1982="","", VLOOKUP(A1982,tabWorldPop,12,FALSE))</f>
        <v>406752</v>
      </c>
      <c r="L1982" s="6" t="str">
        <f>IF(K1982="","",VLOOKUP(A1982,tabWorldPop,13,FALSE))</f>
        <v>16.6705</v>
      </c>
      <c r="M1982" s="7">
        <f>IF(K1982="","",VLOOKUP(A1982,tabWorldPop,14,FALSE))</f>
        <v>-651956</v>
      </c>
      <c r="N1982" s="6" t="str">
        <f>IF(K1982="","",VLOOKUP(A1982,tabWorldPop,15,FALSE))</f>
        <v>0.09</v>
      </c>
    </row>
    <row r="1983">
      <c r="A1983" s="3">
        <f>VLOOKUP(Life_expectancy.csv!A1999,Base!$A$2:$B$235,2,FALSE)</f>
        <v>109</v>
      </c>
      <c r="B1983" s="4">
        <v>2009.0</v>
      </c>
      <c r="C1983" s="4">
        <f>VLOOKUP(VLOOKUP(A1983,tabWorldPop,3,FALSE),Base!$D$2:$E$8,2,FALSE)</f>
        <v>7</v>
      </c>
      <c r="D1983" s="4" t="s">
        <v>13</v>
      </c>
      <c r="E1983" s="4" t="s">
        <v>4047</v>
      </c>
      <c r="F1983" s="4" t="s">
        <v>1600</v>
      </c>
      <c r="G1983" s="4" t="s">
        <v>4048</v>
      </c>
      <c r="H1983" s="4">
        <v>6127837.0</v>
      </c>
      <c r="I1983" s="5">
        <v>45669.0</v>
      </c>
      <c r="J1983" s="6" t="str">
        <f>IF(OR(B1983=2000, B1983=2010, B1983=2015),VLOOKUP(A1983,tabWorldPop,IF(B1983=2000,8,IF(B1983=2010,7,6)),FALSE),"")</f>
        <v/>
      </c>
      <c r="K1983" s="6" t="str">
        <f>IF(J1983="","", VLOOKUP(A1983,tabWorldPop,12,FALSE))</f>
        <v/>
      </c>
      <c r="L1983" s="6" t="str">
        <f>IF(K1983="","",VLOOKUP(A1983,tabWorldPop,13,FALSE))</f>
        <v/>
      </c>
      <c r="M1983" s="6" t="str">
        <f>IF(K1983="","",VLOOKUP(A1983,tabWorldPop,14,FALSE))</f>
        <v/>
      </c>
      <c r="N1983" s="6" t="str">
        <f>IF(K1983="","",VLOOKUP(A1983,tabWorldPop,15,FALSE))</f>
        <v/>
      </c>
    </row>
    <row r="1984">
      <c r="A1984" s="3">
        <f>VLOOKUP(Life_expectancy.csv!A2000,Base!$A$2:$B$235,2,FALSE)</f>
        <v>109</v>
      </c>
      <c r="B1984" s="4">
        <v>2008.0</v>
      </c>
      <c r="C1984" s="4">
        <f>VLOOKUP(VLOOKUP(A1984,tabWorldPop,3,FALSE),Base!$D$2:$E$8,2,FALSE)</f>
        <v>7</v>
      </c>
      <c r="D1984" s="4" t="s">
        <v>13</v>
      </c>
      <c r="E1984" s="4" t="s">
        <v>4049</v>
      </c>
      <c r="F1984" s="5">
        <v>45815.0</v>
      </c>
      <c r="G1984" s="4" t="s">
        <v>4050</v>
      </c>
      <c r="H1984" s="4">
        <v>647117.0</v>
      </c>
      <c r="I1984" s="5">
        <v>45911.0</v>
      </c>
      <c r="J1984" s="6" t="str">
        <f>IF(OR(B1984=2000, B1984=2010, B1984=2015),VLOOKUP(A1984,tabWorldPop,IF(B1984=2000,8,IF(B1984=2010,7,6)),FALSE),"")</f>
        <v/>
      </c>
      <c r="K1984" s="6" t="str">
        <f>IF(J1984="","", VLOOKUP(A1984,tabWorldPop,12,FALSE))</f>
        <v/>
      </c>
      <c r="L1984" s="6" t="str">
        <f>IF(K1984="","",VLOOKUP(A1984,tabWorldPop,13,FALSE))</f>
        <v/>
      </c>
      <c r="M1984" s="6" t="str">
        <f>IF(K1984="","",VLOOKUP(A1984,tabWorldPop,14,FALSE))</f>
        <v/>
      </c>
      <c r="N1984" s="6" t="str">
        <f>IF(K1984="","",VLOOKUP(A1984,tabWorldPop,15,FALSE))</f>
        <v/>
      </c>
    </row>
    <row r="1985">
      <c r="A1985" s="3">
        <f>VLOOKUP(Life_expectancy.csv!A2001,Base!$A$2:$B$235,2,FALSE)</f>
        <v>109</v>
      </c>
      <c r="B1985" s="4">
        <v>2007.0</v>
      </c>
      <c r="C1985" s="4">
        <f>VLOOKUP(VLOOKUP(A1985,tabWorldPop,3,FALSE),Base!$D$2:$E$8,2,FALSE)</f>
        <v>7</v>
      </c>
      <c r="D1985" s="4" t="s">
        <v>13</v>
      </c>
      <c r="E1985" s="4" t="s">
        <v>4051</v>
      </c>
      <c r="F1985" s="4" t="s">
        <v>915</v>
      </c>
      <c r="G1985" s="4" t="s">
        <v>4052</v>
      </c>
      <c r="H1985" s="4">
        <v>5966159.0</v>
      </c>
      <c r="I1985" s="4">
        <v>12.0</v>
      </c>
      <c r="J1985" s="6" t="str">
        <f>IF(OR(B1985=2000, B1985=2010, B1985=2015),VLOOKUP(A1985,tabWorldPop,IF(B1985=2000,8,IF(B1985=2010,7,6)),FALSE),"")</f>
        <v/>
      </c>
      <c r="K1985" s="6" t="str">
        <f>IF(J1985="","", VLOOKUP(A1985,tabWorldPop,12,FALSE))</f>
        <v/>
      </c>
      <c r="L1985" s="6" t="str">
        <f>IF(K1985="","",VLOOKUP(A1985,tabWorldPop,13,FALSE))</f>
        <v/>
      </c>
      <c r="M1985" s="6" t="str">
        <f>IF(K1985="","",VLOOKUP(A1985,tabWorldPop,14,FALSE))</f>
        <v/>
      </c>
      <c r="N1985" s="6" t="str">
        <f>IF(K1985="","",VLOOKUP(A1985,tabWorldPop,15,FALSE))</f>
        <v/>
      </c>
    </row>
    <row r="1986">
      <c r="A1986" s="3">
        <f>VLOOKUP(Life_expectancy.csv!A2002,Base!$A$2:$B$235,2,FALSE)</f>
        <v>109</v>
      </c>
      <c r="B1986" s="4">
        <v>2006.0</v>
      </c>
      <c r="C1986" s="4">
        <f>VLOOKUP(VLOOKUP(A1986,tabWorldPop,3,FALSE),Base!$D$2:$E$8,2,FALSE)</f>
        <v>7</v>
      </c>
      <c r="D1986" s="4" t="s">
        <v>13</v>
      </c>
      <c r="E1986" s="4" t="s">
        <v>4053</v>
      </c>
      <c r="F1986" s="4" t="s">
        <v>1075</v>
      </c>
      <c r="G1986" s="4" t="s">
        <v>4054</v>
      </c>
      <c r="H1986" s="4">
        <v>5882796.0</v>
      </c>
      <c r="I1986" s="5">
        <v>45669.0</v>
      </c>
      <c r="J1986" s="6" t="str">
        <f>IF(OR(B1986=2000, B1986=2010, B1986=2015),VLOOKUP(A1986,tabWorldPop,IF(B1986=2000,8,IF(B1986=2010,7,6)),FALSE),"")</f>
        <v/>
      </c>
      <c r="K1986" s="6" t="str">
        <f>IF(J1986="","", VLOOKUP(A1986,tabWorldPop,12,FALSE))</f>
        <v/>
      </c>
      <c r="L1986" s="6" t="str">
        <f>IF(K1986="","",VLOOKUP(A1986,tabWorldPop,13,FALSE))</f>
        <v/>
      </c>
      <c r="M1986" s="6" t="str">
        <f>IF(K1986="","",VLOOKUP(A1986,tabWorldPop,14,FALSE))</f>
        <v/>
      </c>
      <c r="N1986" s="6" t="str">
        <f>IF(K1986="","",VLOOKUP(A1986,tabWorldPop,15,FALSE))</f>
        <v/>
      </c>
    </row>
    <row r="1987">
      <c r="A1987" s="3">
        <f>VLOOKUP(Life_expectancy.csv!A2003,Base!$A$2:$B$235,2,FALSE)</f>
        <v>109</v>
      </c>
      <c r="B1987" s="4">
        <v>2005.0</v>
      </c>
      <c r="C1987" s="4">
        <f>VLOOKUP(VLOOKUP(A1987,tabWorldPop,3,FALSE),Base!$D$2:$E$8,2,FALSE)</f>
        <v>7</v>
      </c>
      <c r="D1987" s="4" t="s">
        <v>13</v>
      </c>
      <c r="E1987" s="4" t="s">
        <v>4055</v>
      </c>
      <c r="F1987" s="5">
        <v>45844.0</v>
      </c>
      <c r="G1987" s="4" t="s">
        <v>4056</v>
      </c>
      <c r="H1987" s="4">
        <v>5795494.0</v>
      </c>
      <c r="I1987" s="5">
        <v>45728.0</v>
      </c>
      <c r="J1987" s="6" t="str">
        <f>IF(OR(B1987=2000, B1987=2010, B1987=2015),VLOOKUP(A1987,tabWorldPop,IF(B1987=2000,8,IF(B1987=2010,7,6)),FALSE),"")</f>
        <v/>
      </c>
      <c r="K1987" s="6" t="str">
        <f>IF(J1987="","", VLOOKUP(A1987,tabWorldPop,12,FALSE))</f>
        <v/>
      </c>
      <c r="L1987" s="6" t="str">
        <f>IF(K1987="","",VLOOKUP(A1987,tabWorldPop,13,FALSE))</f>
        <v/>
      </c>
      <c r="M1987" s="6" t="str">
        <f>IF(K1987="","",VLOOKUP(A1987,tabWorldPop,14,FALSE))</f>
        <v/>
      </c>
      <c r="N1987" s="6" t="str">
        <f>IF(K1987="","",VLOOKUP(A1987,tabWorldPop,15,FALSE))</f>
        <v/>
      </c>
    </row>
    <row r="1988">
      <c r="A1988" s="3">
        <f>VLOOKUP(Life_expectancy.csv!A2004,Base!$A$2:$B$235,2,FALSE)</f>
        <v>109</v>
      </c>
      <c r="B1988" s="4">
        <v>2004.0</v>
      </c>
      <c r="C1988" s="4">
        <f>VLOOKUP(VLOOKUP(A1988,tabWorldPop,3,FALSE),Base!$D$2:$E$8,2,FALSE)</f>
        <v>7</v>
      </c>
      <c r="D1988" s="4" t="s">
        <v>13</v>
      </c>
      <c r="E1988" s="4" t="s">
        <v>4057</v>
      </c>
      <c r="F1988" s="4" t="s">
        <v>1537</v>
      </c>
      <c r="G1988" s="4" t="s">
        <v>4058</v>
      </c>
      <c r="H1988" s="4">
        <v>57374.0</v>
      </c>
      <c r="I1988" s="5">
        <v>45669.0</v>
      </c>
      <c r="J1988" s="6" t="str">
        <f>IF(OR(B1988=2000, B1988=2010, B1988=2015),VLOOKUP(A1988,tabWorldPop,IF(B1988=2000,8,IF(B1988=2010,7,6)),FALSE),"")</f>
        <v/>
      </c>
      <c r="K1988" s="6" t="str">
        <f>IF(J1988="","", VLOOKUP(A1988,tabWorldPop,12,FALSE))</f>
        <v/>
      </c>
      <c r="L1988" s="6" t="str">
        <f>IF(K1988="","",VLOOKUP(A1988,tabWorldPop,13,FALSE))</f>
        <v/>
      </c>
      <c r="M1988" s="6" t="str">
        <f>IF(K1988="","",VLOOKUP(A1988,tabWorldPop,14,FALSE))</f>
        <v/>
      </c>
      <c r="N1988" s="6" t="str">
        <f>IF(K1988="","",VLOOKUP(A1988,tabWorldPop,15,FALSE))</f>
        <v/>
      </c>
    </row>
    <row r="1989">
      <c r="A1989" s="3">
        <f>VLOOKUP(Life_expectancy.csv!A2005,Base!$A$2:$B$235,2,FALSE)</f>
        <v>109</v>
      </c>
      <c r="B1989" s="4">
        <v>2003.0</v>
      </c>
      <c r="C1989" s="4">
        <f>VLOOKUP(VLOOKUP(A1989,tabWorldPop,3,FALSE),Base!$D$2:$E$8,2,FALSE)</f>
        <v>7</v>
      </c>
      <c r="D1989" s="4" t="s">
        <v>13</v>
      </c>
      <c r="E1989" s="4" t="s">
        <v>4059</v>
      </c>
      <c r="F1989" s="4" t="s">
        <v>2195</v>
      </c>
      <c r="G1989" s="4" t="s">
        <v>4060</v>
      </c>
      <c r="H1989" s="4">
        <v>56795.0</v>
      </c>
      <c r="I1989" s="5">
        <v>45850.0</v>
      </c>
      <c r="J1989" s="6" t="str">
        <f>IF(OR(B1989=2000, B1989=2010, B1989=2015),VLOOKUP(A1989,tabWorldPop,IF(B1989=2000,8,IF(B1989=2010,7,6)),FALSE),"")</f>
        <v/>
      </c>
      <c r="K1989" s="6" t="str">
        <f>IF(J1989="","", VLOOKUP(A1989,tabWorldPop,12,FALSE))</f>
        <v/>
      </c>
      <c r="L1989" s="6" t="str">
        <f>IF(K1989="","",VLOOKUP(A1989,tabWorldPop,13,FALSE))</f>
        <v/>
      </c>
      <c r="M1989" s="6" t="str">
        <f>IF(K1989="","",VLOOKUP(A1989,tabWorldPop,14,FALSE))</f>
        <v/>
      </c>
      <c r="N1989" s="6" t="str">
        <f>IF(K1989="","",VLOOKUP(A1989,tabWorldPop,15,FALSE))</f>
        <v/>
      </c>
    </row>
    <row r="1990">
      <c r="A1990" s="3">
        <f>VLOOKUP(Life_expectancy.csv!A2006,Base!$A$2:$B$235,2,FALSE)</f>
        <v>109</v>
      </c>
      <c r="B1990" s="4">
        <v>2002.0</v>
      </c>
      <c r="C1990" s="4">
        <f>VLOOKUP(VLOOKUP(A1990,tabWorldPop,3,FALSE),Base!$D$2:$E$8,2,FALSE)</f>
        <v>7</v>
      </c>
      <c r="D1990" s="4" t="s">
        <v>13</v>
      </c>
      <c r="E1990" s="4" t="s">
        <v>4061</v>
      </c>
      <c r="F1990" s="4" t="s">
        <v>948</v>
      </c>
      <c r="G1990" s="4" t="s">
        <v>4062</v>
      </c>
      <c r="H1990" s="4">
        <v>558611.0</v>
      </c>
      <c r="I1990" s="5">
        <v>45700.0</v>
      </c>
      <c r="J1990" s="6" t="str">
        <f>IF(OR(B1990=2000, B1990=2010, B1990=2015),VLOOKUP(A1990,tabWorldPop,IF(B1990=2000,8,IF(B1990=2010,7,6)),FALSE),"")</f>
        <v/>
      </c>
      <c r="K1990" s="6" t="str">
        <f>IF(J1990="","", VLOOKUP(A1990,tabWorldPop,12,FALSE))</f>
        <v/>
      </c>
      <c r="L1990" s="6" t="str">
        <f>IF(K1990="","",VLOOKUP(A1990,tabWorldPop,13,FALSE))</f>
        <v/>
      </c>
      <c r="M1990" s="6" t="str">
        <f>IF(K1990="","",VLOOKUP(A1990,tabWorldPop,14,FALSE))</f>
        <v/>
      </c>
      <c r="N1990" s="6" t="str">
        <f>IF(K1990="","",VLOOKUP(A1990,tabWorldPop,15,FALSE))</f>
        <v/>
      </c>
    </row>
    <row r="1991">
      <c r="A1991" s="3">
        <f>VLOOKUP(Life_expectancy.csv!A2007,Base!$A$2:$B$235,2,FALSE)</f>
        <v>109</v>
      </c>
      <c r="B1991" s="4">
        <v>2001.0</v>
      </c>
      <c r="C1991" s="4">
        <f>VLOOKUP(VLOOKUP(A1991,tabWorldPop,3,FALSE),Base!$D$2:$E$8,2,FALSE)</f>
        <v>7</v>
      </c>
      <c r="D1991" s="4" t="s">
        <v>13</v>
      </c>
      <c r="E1991" s="4" t="s">
        <v>4063</v>
      </c>
      <c r="F1991" s="4" t="s">
        <v>1734</v>
      </c>
      <c r="G1991" s="4" t="s">
        <v>4064</v>
      </c>
      <c r="H1991" s="4">
        <v>546624.0</v>
      </c>
      <c r="I1991" s="5">
        <v>45880.0</v>
      </c>
      <c r="J1991" s="6" t="str">
        <f>IF(OR(B1991=2000, B1991=2010, B1991=2015),VLOOKUP(A1991,tabWorldPop,IF(B1991=2000,8,IF(B1991=2010,7,6)),FALSE),"")</f>
        <v/>
      </c>
      <c r="K1991" s="6" t="str">
        <f>IF(J1991="","", VLOOKUP(A1991,tabWorldPop,12,FALSE))</f>
        <v/>
      </c>
      <c r="L1991" s="6" t="str">
        <f>IF(K1991="","",VLOOKUP(A1991,tabWorldPop,13,FALSE))</f>
        <v/>
      </c>
      <c r="M1991" s="6" t="str">
        <f>IF(K1991="","",VLOOKUP(A1991,tabWorldPop,14,FALSE))</f>
        <v/>
      </c>
      <c r="N1991" s="6" t="str">
        <f>IF(K1991="","",VLOOKUP(A1991,tabWorldPop,15,FALSE))</f>
        <v/>
      </c>
    </row>
    <row r="1992">
      <c r="A1992" s="3">
        <f>VLOOKUP(Life_expectancy.csv!A2008,Base!$A$2:$B$235,2,FALSE)</f>
        <v>109</v>
      </c>
      <c r="B1992" s="4">
        <v>2000.0</v>
      </c>
      <c r="C1992" s="4">
        <f>VLOOKUP(VLOOKUP(A1992,tabWorldPop,3,FALSE),Base!$D$2:$E$8,2,FALSE)</f>
        <v>7</v>
      </c>
      <c r="D1992" s="4" t="s">
        <v>13</v>
      </c>
      <c r="E1992" s="4" t="s">
        <v>4065</v>
      </c>
      <c r="F1992" s="5">
        <v>45665.0</v>
      </c>
      <c r="G1992" s="4" t="s">
        <v>4066</v>
      </c>
      <c r="H1992" s="4">
        <v>5327.0</v>
      </c>
      <c r="I1992" s="5">
        <v>45819.0</v>
      </c>
      <c r="J1992" s="6">
        <f>IF(OR(B1992=2000, B1992=2010, B1992=2015),VLOOKUP(A1992,tabWorldPop,IF(B1992=2000,8,IF(B1992=2010,7,6)),FALSE),"")</f>
        <v>5123819</v>
      </c>
      <c r="K1992" s="6">
        <f>IF(J1992="","", VLOOKUP(A1992,tabWorldPop,12,FALSE))</f>
        <v>406752</v>
      </c>
      <c r="L1992" s="6" t="str">
        <f>IF(K1992="","",VLOOKUP(A1992,tabWorldPop,13,FALSE))</f>
        <v>16.6705</v>
      </c>
      <c r="M1992" s="7">
        <f>IF(K1992="","",VLOOKUP(A1992,tabWorldPop,14,FALSE))</f>
        <v>-651956</v>
      </c>
      <c r="N1992" s="6" t="str">
        <f>IF(K1992="","",VLOOKUP(A1992,tabWorldPop,15,FALSE))</f>
        <v>0.09</v>
      </c>
    </row>
    <row r="1993">
      <c r="A1993" s="3">
        <f>VLOOKUP(Life_expectancy.csv!A2009,Base!$A$2:$B$235,2,FALSE)</f>
        <v>44</v>
      </c>
      <c r="B1993" s="4">
        <v>2015.0</v>
      </c>
      <c r="C1993" s="4">
        <f>VLOOKUP(VLOOKUP(A1993,tabWorldPop,3,FALSE),Base!$D$2:$E$8,2,FALSE)</f>
        <v>7</v>
      </c>
      <c r="D1993" s="4" t="s">
        <v>13</v>
      </c>
      <c r="E1993" s="4">
        <v>0.0</v>
      </c>
      <c r="F1993" s="10"/>
      <c r="G1993" s="4" t="s">
        <v>4067</v>
      </c>
      <c r="H1993" s="4">
        <v>3.1376671E7</v>
      </c>
      <c r="I1993" s="5">
        <v>45760.0</v>
      </c>
      <c r="J1993" s="6">
        <f>IF(OR(B1993=2000, B1993=2010, B1993=2015),VLOOKUP(A1993,tabWorldPop,IF(B1993=2000,8,IF(B1993=2010,7,6)),FALSE),"")</f>
        <v>30711863</v>
      </c>
      <c r="K1993" s="6">
        <f>IF(J1993="","", VLOOKUP(A1993,tabWorldPop,12,FALSE))</f>
        <v>1285216</v>
      </c>
      <c r="L1993" s="6" t="str">
        <f>IF(K1993="","",VLOOKUP(A1993,tabWorldPop,13,FALSE))</f>
        <v>26.4933</v>
      </c>
      <c r="M1993" s="7">
        <f>IF(K1993="","",VLOOKUP(A1993,tabWorldPop,14,FALSE))</f>
        <v>36161</v>
      </c>
      <c r="N1993" s="6" t="str">
        <f>IF(K1993="","",VLOOKUP(A1993,tabWorldPop,15,FALSE))</f>
        <v>0.43</v>
      </c>
    </row>
    <row r="1994">
      <c r="A1994" s="3">
        <f>VLOOKUP(Life_expectancy.csv!A2010,Base!$A$2:$B$235,2,FALSE)</f>
        <v>44</v>
      </c>
      <c r="B1994" s="4">
        <v>2014.0</v>
      </c>
      <c r="C1994" s="4">
        <f>VLOOKUP(VLOOKUP(A1994,tabWorldPop,3,FALSE),Base!$D$2:$E$8,2,FALSE)</f>
        <v>7</v>
      </c>
      <c r="D1994" s="4" t="s">
        <v>13</v>
      </c>
      <c r="E1994" s="4" t="s">
        <v>4068</v>
      </c>
      <c r="F1994" s="4" t="s">
        <v>559</v>
      </c>
      <c r="G1994" s="4" t="s">
        <v>4069</v>
      </c>
      <c r="H1994" s="4">
        <v>3973354.0</v>
      </c>
      <c r="I1994" s="5">
        <v>45760.0</v>
      </c>
      <c r="J1994" s="6" t="str">
        <f>IF(OR(B1994=2000, B1994=2010, B1994=2015),VLOOKUP(A1994,tabWorldPop,IF(B1994=2000,8,IF(B1994=2010,7,6)),FALSE),"")</f>
        <v/>
      </c>
      <c r="K1994" s="6" t="str">
        <f>IF(J1994="","", VLOOKUP(A1994,tabWorldPop,12,FALSE))</f>
        <v/>
      </c>
      <c r="L1994" s="6" t="str">
        <f>IF(K1994="","",VLOOKUP(A1994,tabWorldPop,13,FALSE))</f>
        <v/>
      </c>
      <c r="M1994" s="6" t="str">
        <f>IF(K1994="","",VLOOKUP(A1994,tabWorldPop,14,FALSE))</f>
        <v/>
      </c>
      <c r="N1994" s="6" t="str">
        <f>IF(K1994="","",VLOOKUP(A1994,tabWorldPop,15,FALSE))</f>
        <v/>
      </c>
    </row>
    <row r="1995">
      <c r="A1995" s="3">
        <f>VLOOKUP(Life_expectancy.csv!A2011,Base!$A$2:$B$235,2,FALSE)</f>
        <v>44</v>
      </c>
      <c r="B1995" s="4">
        <v>2013.0</v>
      </c>
      <c r="C1995" s="4">
        <f>VLOOKUP(VLOOKUP(A1995,tabWorldPop,3,FALSE),Base!$D$2:$E$8,2,FALSE)</f>
        <v>7</v>
      </c>
      <c r="D1995" s="4" t="s">
        <v>13</v>
      </c>
      <c r="E1995" s="4" t="s">
        <v>4070</v>
      </c>
      <c r="F1995" s="4" t="s">
        <v>2830</v>
      </c>
      <c r="G1995" s="4" t="s">
        <v>4071</v>
      </c>
      <c r="H1995" s="4">
        <v>3565716.0</v>
      </c>
      <c r="I1995" s="5">
        <v>45760.0</v>
      </c>
      <c r="J1995" s="6" t="str">
        <f>IF(OR(B1995=2000, B1995=2010, B1995=2015),VLOOKUP(A1995,tabWorldPop,IF(B1995=2000,8,IF(B1995=2010,7,6)),FALSE),"")</f>
        <v/>
      </c>
      <c r="K1995" s="6" t="str">
        <f>IF(J1995="","", VLOOKUP(A1995,tabWorldPop,12,FALSE))</f>
        <v/>
      </c>
      <c r="L1995" s="6" t="str">
        <f>IF(K1995="","",VLOOKUP(A1995,tabWorldPop,13,FALSE))</f>
        <v/>
      </c>
      <c r="M1995" s="6" t="str">
        <f>IF(K1995="","",VLOOKUP(A1995,tabWorldPop,14,FALSE))</f>
        <v/>
      </c>
      <c r="N1995" s="6" t="str">
        <f>IF(K1995="","",VLOOKUP(A1995,tabWorldPop,15,FALSE))</f>
        <v/>
      </c>
    </row>
    <row r="1996">
      <c r="A1996" s="3">
        <f>VLOOKUP(Life_expectancy.csv!A2012,Base!$A$2:$B$235,2,FALSE)</f>
        <v>44</v>
      </c>
      <c r="B1996" s="4">
        <v>2012.0</v>
      </c>
      <c r="C1996" s="4">
        <f>VLOOKUP(VLOOKUP(A1996,tabWorldPop,3,FALSE),Base!$D$2:$E$8,2,FALSE)</f>
        <v>7</v>
      </c>
      <c r="D1996" s="4" t="s">
        <v>13</v>
      </c>
      <c r="E1996" s="4" t="s">
        <v>4072</v>
      </c>
      <c r="F1996" s="4" t="s">
        <v>1100</v>
      </c>
      <c r="G1996" s="4" t="s">
        <v>4073</v>
      </c>
      <c r="H1996" s="4">
        <v>3158966.0</v>
      </c>
      <c r="I1996" s="5">
        <v>45760.0</v>
      </c>
      <c r="J1996" s="6" t="str">
        <f>IF(OR(B1996=2000, B1996=2010, B1996=2015),VLOOKUP(A1996,tabWorldPop,IF(B1996=2000,8,IF(B1996=2010,7,6)),FALSE),"")</f>
        <v/>
      </c>
      <c r="K1996" s="6" t="str">
        <f>IF(J1996="","", VLOOKUP(A1996,tabWorldPop,12,FALSE))</f>
        <v/>
      </c>
      <c r="L1996" s="6" t="str">
        <f>IF(K1996="","",VLOOKUP(A1996,tabWorldPop,13,FALSE))</f>
        <v/>
      </c>
      <c r="M1996" s="6" t="str">
        <f>IF(K1996="","",VLOOKUP(A1996,tabWorldPop,14,FALSE))</f>
        <v/>
      </c>
      <c r="N1996" s="6" t="str">
        <f>IF(K1996="","",VLOOKUP(A1996,tabWorldPop,15,FALSE))</f>
        <v/>
      </c>
    </row>
    <row r="1997">
      <c r="A1997" s="3">
        <f>VLOOKUP(Life_expectancy.csv!A2013,Base!$A$2:$B$235,2,FALSE)</f>
        <v>44</v>
      </c>
      <c r="B1997" s="4">
        <v>2011.0</v>
      </c>
      <c r="C1997" s="4">
        <f>VLOOKUP(VLOOKUP(A1997,tabWorldPop,3,FALSE),Base!$D$2:$E$8,2,FALSE)</f>
        <v>7</v>
      </c>
      <c r="D1997" s="4" t="s">
        <v>13</v>
      </c>
      <c r="E1997" s="4" t="s">
        <v>4074</v>
      </c>
      <c r="F1997" s="4" t="s">
        <v>836</v>
      </c>
      <c r="G1997" s="4" t="s">
        <v>4075</v>
      </c>
      <c r="H1997" s="4">
        <v>2.9759989E7</v>
      </c>
      <c r="I1997" s="5">
        <v>45760.0</v>
      </c>
      <c r="J1997" s="6" t="str">
        <f>IF(OR(B1997=2000, B1997=2010, B1997=2015),VLOOKUP(A1997,tabWorldPop,IF(B1997=2000,8,IF(B1997=2010,7,6)),FALSE),"")</f>
        <v/>
      </c>
      <c r="K1997" s="6" t="str">
        <f>IF(J1997="","", VLOOKUP(A1997,tabWorldPop,12,FALSE))</f>
        <v/>
      </c>
      <c r="L1997" s="6" t="str">
        <f>IF(K1997="","",VLOOKUP(A1997,tabWorldPop,13,FALSE))</f>
        <v/>
      </c>
      <c r="M1997" s="6" t="str">
        <f>IF(K1997="","",VLOOKUP(A1997,tabWorldPop,14,FALSE))</f>
        <v/>
      </c>
      <c r="N1997" s="6" t="str">
        <f>IF(K1997="","",VLOOKUP(A1997,tabWorldPop,15,FALSE))</f>
        <v/>
      </c>
    </row>
    <row r="1998">
      <c r="A1998" s="3">
        <f>VLOOKUP(Life_expectancy.csv!A2014,Base!$A$2:$B$235,2,FALSE)</f>
        <v>44</v>
      </c>
      <c r="B1998" s="4">
        <v>2010.0</v>
      </c>
      <c r="C1998" s="4">
        <f>VLOOKUP(VLOOKUP(A1998,tabWorldPop,3,FALSE),Base!$D$2:$E$8,2,FALSE)</f>
        <v>7</v>
      </c>
      <c r="D1998" s="4" t="s">
        <v>13</v>
      </c>
      <c r="E1998" s="4" t="s">
        <v>4076</v>
      </c>
      <c r="F1998" s="5">
        <v>45721.0</v>
      </c>
      <c r="G1998" s="4" t="s">
        <v>4077</v>
      </c>
      <c r="H1998" s="4">
        <v>2.9373646E7</v>
      </c>
      <c r="I1998" s="5">
        <v>45729.0</v>
      </c>
      <c r="J1998" s="6">
        <f>IF(OR(B1998=2000, B1998=2010, B1998=2015),VLOOKUP(A1998,tabWorldPop,IF(B1998=2000,8,IF(B1998=2010,7,6)),FALSE),"")</f>
        <v>29229572</v>
      </c>
      <c r="K1998" s="6">
        <f>IF(J1998="","", VLOOKUP(A1998,tabWorldPop,12,FALSE))</f>
        <v>1285216</v>
      </c>
      <c r="L1998" s="6" t="str">
        <f>IF(K1998="","",VLOOKUP(A1998,tabWorldPop,13,FALSE))</f>
        <v>26.4933</v>
      </c>
      <c r="M1998" s="7">
        <f>IF(K1998="","",VLOOKUP(A1998,tabWorldPop,14,FALSE))</f>
        <v>36161</v>
      </c>
      <c r="N1998" s="6" t="str">
        <f>IF(K1998="","",VLOOKUP(A1998,tabWorldPop,15,FALSE))</f>
        <v>0.43</v>
      </c>
    </row>
    <row r="1999">
      <c r="A1999" s="3">
        <f>VLOOKUP(Life_expectancy.csv!A2015,Base!$A$2:$B$235,2,FALSE)</f>
        <v>44</v>
      </c>
      <c r="B1999" s="4">
        <v>2009.0</v>
      </c>
      <c r="C1999" s="4">
        <f>VLOOKUP(VLOOKUP(A1999,tabWorldPop,3,FALSE),Base!$D$2:$E$8,2,FALSE)</f>
        <v>7</v>
      </c>
      <c r="D1999" s="4" t="s">
        <v>13</v>
      </c>
      <c r="E1999" s="4" t="s">
        <v>4078</v>
      </c>
      <c r="F1999" s="4" t="s">
        <v>116</v>
      </c>
      <c r="G1999" s="4" t="s">
        <v>4079</v>
      </c>
      <c r="H1999" s="4">
        <v>29157.0</v>
      </c>
      <c r="I1999" s="5">
        <v>45729.0</v>
      </c>
      <c r="J1999" s="6" t="str">
        <f>IF(OR(B1999=2000, B1999=2010, B1999=2015),VLOOKUP(A1999,tabWorldPop,IF(B1999=2000,8,IF(B1999=2010,7,6)),FALSE),"")</f>
        <v/>
      </c>
      <c r="K1999" s="6" t="str">
        <f>IF(J1999="","", VLOOKUP(A1999,tabWorldPop,12,FALSE))</f>
        <v/>
      </c>
      <c r="L1999" s="6" t="str">
        <f>IF(K1999="","",VLOOKUP(A1999,tabWorldPop,13,FALSE))</f>
        <v/>
      </c>
      <c r="M1999" s="6" t="str">
        <f>IF(K1999="","",VLOOKUP(A1999,tabWorldPop,14,FALSE))</f>
        <v/>
      </c>
      <c r="N1999" s="6" t="str">
        <f>IF(K1999="","",VLOOKUP(A1999,tabWorldPop,15,FALSE))</f>
        <v/>
      </c>
    </row>
    <row r="2000">
      <c r="A2000" s="3">
        <f>VLOOKUP(Life_expectancy.csv!A2016,Base!$A$2:$B$235,2,FALSE)</f>
        <v>44</v>
      </c>
      <c r="B2000" s="4">
        <v>2008.0</v>
      </c>
      <c r="C2000" s="4">
        <f>VLOOKUP(VLOOKUP(A2000,tabWorldPop,3,FALSE),Base!$D$2:$E$8,2,FALSE)</f>
        <v>7</v>
      </c>
      <c r="D2000" s="4" t="s">
        <v>13</v>
      </c>
      <c r="E2000" s="4" t="s">
        <v>4080</v>
      </c>
      <c r="F2000" s="4" t="s">
        <v>711</v>
      </c>
      <c r="G2000" s="4" t="s">
        <v>4081</v>
      </c>
      <c r="H2000" s="4">
        <v>2864198.0</v>
      </c>
      <c r="I2000" s="5">
        <v>45701.0</v>
      </c>
      <c r="J2000" s="6" t="str">
        <f>IF(OR(B2000=2000, B2000=2010, B2000=2015),VLOOKUP(A2000,tabWorldPop,IF(B2000=2000,8,IF(B2000=2010,7,6)),FALSE),"")</f>
        <v/>
      </c>
      <c r="K2000" s="6" t="str">
        <f>IF(J2000="","", VLOOKUP(A2000,tabWorldPop,12,FALSE))</f>
        <v/>
      </c>
      <c r="L2000" s="6" t="str">
        <f>IF(K2000="","",VLOOKUP(A2000,tabWorldPop,13,FALSE))</f>
        <v/>
      </c>
      <c r="M2000" s="6" t="str">
        <f>IF(K2000="","",VLOOKUP(A2000,tabWorldPop,14,FALSE))</f>
        <v/>
      </c>
      <c r="N2000" s="6" t="str">
        <f>IF(K2000="","",VLOOKUP(A2000,tabWorldPop,15,FALSE))</f>
        <v/>
      </c>
    </row>
    <row r="2001">
      <c r="A2001" s="3">
        <f>VLOOKUP(Life_expectancy.csv!A2017,Base!$A$2:$B$235,2,FALSE)</f>
        <v>44</v>
      </c>
      <c r="B2001" s="4">
        <v>2007.0</v>
      </c>
      <c r="C2001" s="4">
        <f>VLOOKUP(VLOOKUP(A2001,tabWorldPop,3,FALSE),Base!$D$2:$E$8,2,FALSE)</f>
        <v>7</v>
      </c>
      <c r="D2001" s="4" t="s">
        <v>13</v>
      </c>
      <c r="E2001" s="4" t="s">
        <v>4082</v>
      </c>
      <c r="F2001" s="5">
        <v>45812.0</v>
      </c>
      <c r="G2001" s="4" t="s">
        <v>4083</v>
      </c>
      <c r="H2001" s="4">
        <v>2.8292724E7</v>
      </c>
      <c r="I2001" s="5">
        <v>45701.0</v>
      </c>
      <c r="J2001" s="6" t="str">
        <f>IF(OR(B2001=2000, B2001=2010, B2001=2015),VLOOKUP(A2001,tabWorldPop,IF(B2001=2000,8,IF(B2001=2010,7,6)),FALSE),"")</f>
        <v/>
      </c>
      <c r="K2001" s="6" t="str">
        <f>IF(J2001="","", VLOOKUP(A2001,tabWorldPop,12,FALSE))</f>
        <v/>
      </c>
      <c r="L2001" s="6" t="str">
        <f>IF(K2001="","",VLOOKUP(A2001,tabWorldPop,13,FALSE))</f>
        <v/>
      </c>
      <c r="M2001" s="6" t="str">
        <f>IF(K2001="","",VLOOKUP(A2001,tabWorldPop,14,FALSE))</f>
        <v/>
      </c>
      <c r="N2001" s="6" t="str">
        <f>IF(K2001="","",VLOOKUP(A2001,tabWorldPop,15,FALSE))</f>
        <v/>
      </c>
    </row>
    <row r="2002">
      <c r="A2002" s="3">
        <f>VLOOKUP(Life_expectancy.csv!A2018,Base!$A$2:$B$235,2,FALSE)</f>
        <v>44</v>
      </c>
      <c r="B2002" s="4">
        <v>2006.0</v>
      </c>
      <c r="C2002" s="4">
        <f>VLOOKUP(VLOOKUP(A2002,tabWorldPop,3,FALSE),Base!$D$2:$E$8,2,FALSE)</f>
        <v>7</v>
      </c>
      <c r="D2002" s="4" t="s">
        <v>13</v>
      </c>
      <c r="E2002" s="4" t="s">
        <v>4084</v>
      </c>
      <c r="F2002" s="4" t="s">
        <v>427</v>
      </c>
      <c r="G2002" s="4" t="s">
        <v>4085</v>
      </c>
      <c r="H2002" s="4">
        <v>2.7949944E7</v>
      </c>
      <c r="I2002" s="4">
        <v>13.0</v>
      </c>
      <c r="J2002" s="6" t="str">
        <f>IF(OR(B2002=2000, B2002=2010, B2002=2015),VLOOKUP(A2002,tabWorldPop,IF(B2002=2000,8,IF(B2002=2010,7,6)),FALSE),"")</f>
        <v/>
      </c>
      <c r="K2002" s="6" t="str">
        <f>IF(J2002="","", VLOOKUP(A2002,tabWorldPop,12,FALSE))</f>
        <v/>
      </c>
      <c r="L2002" s="6" t="str">
        <f>IF(K2002="","",VLOOKUP(A2002,tabWorldPop,13,FALSE))</f>
        <v/>
      </c>
      <c r="M2002" s="6" t="str">
        <f>IF(K2002="","",VLOOKUP(A2002,tabWorldPop,14,FALSE))</f>
        <v/>
      </c>
      <c r="N2002" s="6" t="str">
        <f>IF(K2002="","",VLOOKUP(A2002,tabWorldPop,15,FALSE))</f>
        <v/>
      </c>
    </row>
    <row r="2003">
      <c r="A2003" s="3">
        <f>VLOOKUP(Life_expectancy.csv!A2019,Base!$A$2:$B$235,2,FALSE)</f>
        <v>44</v>
      </c>
      <c r="B2003" s="4">
        <v>2005.0</v>
      </c>
      <c r="C2003" s="4">
        <f>VLOOKUP(VLOOKUP(A2003,tabWorldPop,3,FALSE),Base!$D$2:$E$8,2,FALSE)</f>
        <v>7</v>
      </c>
      <c r="D2003" s="4" t="s">
        <v>13</v>
      </c>
      <c r="E2003" s="4" t="s">
        <v>4086</v>
      </c>
      <c r="F2003" s="4" t="s">
        <v>1300</v>
      </c>
      <c r="G2003" s="4" t="s">
        <v>4087</v>
      </c>
      <c r="H2003" s="4">
        <v>276141.0</v>
      </c>
      <c r="I2003" s="4">
        <v>13.0</v>
      </c>
      <c r="J2003" s="6" t="str">
        <f>IF(OR(B2003=2000, B2003=2010, B2003=2015),VLOOKUP(A2003,tabWorldPop,IF(B2003=2000,8,IF(B2003=2010,7,6)),FALSE),"")</f>
        <v/>
      </c>
      <c r="K2003" s="6" t="str">
        <f>IF(J2003="","", VLOOKUP(A2003,tabWorldPop,12,FALSE))</f>
        <v/>
      </c>
      <c r="L2003" s="6" t="str">
        <f>IF(K2003="","",VLOOKUP(A2003,tabWorldPop,13,FALSE))</f>
        <v/>
      </c>
      <c r="M2003" s="6" t="str">
        <f>IF(K2003="","",VLOOKUP(A2003,tabWorldPop,14,FALSE))</f>
        <v/>
      </c>
      <c r="N2003" s="6" t="str">
        <f>IF(K2003="","",VLOOKUP(A2003,tabWorldPop,15,FALSE))</f>
        <v/>
      </c>
    </row>
    <row r="2004">
      <c r="A2004" s="3">
        <f>VLOOKUP(Life_expectancy.csv!A2020,Base!$A$2:$B$235,2,FALSE)</f>
        <v>44</v>
      </c>
      <c r="B2004" s="4">
        <v>2004.0</v>
      </c>
      <c r="C2004" s="4">
        <f>VLOOKUP(VLOOKUP(A2004,tabWorldPop,3,FALSE),Base!$D$2:$E$8,2,FALSE)</f>
        <v>7</v>
      </c>
      <c r="D2004" s="4" t="s">
        <v>13</v>
      </c>
      <c r="E2004" s="4" t="s">
        <v>4088</v>
      </c>
      <c r="F2004" s="4" t="s">
        <v>286</v>
      </c>
      <c r="G2004" s="4" t="s">
        <v>4089</v>
      </c>
      <c r="H2004" s="4">
        <v>2.7273194E7</v>
      </c>
      <c r="I2004" s="5">
        <v>45881.0</v>
      </c>
      <c r="J2004" s="6" t="str">
        <f>IF(OR(B2004=2000, B2004=2010, B2004=2015),VLOOKUP(A2004,tabWorldPop,IF(B2004=2000,8,IF(B2004=2010,7,6)),FALSE),"")</f>
        <v/>
      </c>
      <c r="K2004" s="6" t="str">
        <f>IF(J2004="","", VLOOKUP(A2004,tabWorldPop,12,FALSE))</f>
        <v/>
      </c>
      <c r="L2004" s="6" t="str">
        <f>IF(K2004="","",VLOOKUP(A2004,tabWorldPop,13,FALSE))</f>
        <v/>
      </c>
      <c r="M2004" s="6" t="str">
        <f>IF(K2004="","",VLOOKUP(A2004,tabWorldPop,14,FALSE))</f>
        <v/>
      </c>
      <c r="N2004" s="6" t="str">
        <f>IF(K2004="","",VLOOKUP(A2004,tabWorldPop,15,FALSE))</f>
        <v/>
      </c>
    </row>
    <row r="2005">
      <c r="A2005" s="3">
        <f>VLOOKUP(Life_expectancy.csv!A2021,Base!$A$2:$B$235,2,FALSE)</f>
        <v>44</v>
      </c>
      <c r="B2005" s="4">
        <v>2003.0</v>
      </c>
      <c r="C2005" s="4">
        <f>VLOOKUP(VLOOKUP(A2005,tabWorldPop,3,FALSE),Base!$D$2:$E$8,2,FALSE)</f>
        <v>7</v>
      </c>
      <c r="D2005" s="4" t="s">
        <v>13</v>
      </c>
      <c r="E2005" s="4" t="s">
        <v>4090</v>
      </c>
      <c r="F2005" s="5">
        <v>45812.0</v>
      </c>
      <c r="G2005" s="4" t="s">
        <v>4091</v>
      </c>
      <c r="H2005" s="4">
        <v>2.6937738E7</v>
      </c>
      <c r="I2005" s="5">
        <v>45729.0</v>
      </c>
      <c r="J2005" s="6" t="str">
        <f>IF(OR(B2005=2000, B2005=2010, B2005=2015),VLOOKUP(A2005,tabWorldPop,IF(B2005=2000,8,IF(B2005=2010,7,6)),FALSE),"")</f>
        <v/>
      </c>
      <c r="K2005" s="6" t="str">
        <f>IF(J2005="","", VLOOKUP(A2005,tabWorldPop,12,FALSE))</f>
        <v/>
      </c>
      <c r="L2005" s="6" t="str">
        <f>IF(K2005="","",VLOOKUP(A2005,tabWorldPop,13,FALSE))</f>
        <v/>
      </c>
      <c r="M2005" s="6" t="str">
        <f>IF(K2005="","",VLOOKUP(A2005,tabWorldPop,14,FALSE))</f>
        <v/>
      </c>
      <c r="N2005" s="6" t="str">
        <f>IF(K2005="","",VLOOKUP(A2005,tabWorldPop,15,FALSE))</f>
        <v/>
      </c>
    </row>
    <row r="2006">
      <c r="A2006" s="3">
        <f>VLOOKUP(Life_expectancy.csv!A2022,Base!$A$2:$B$235,2,FALSE)</f>
        <v>44</v>
      </c>
      <c r="B2006" s="4">
        <v>2002.0</v>
      </c>
      <c r="C2006" s="4">
        <f>VLOOKUP(VLOOKUP(A2006,tabWorldPop,3,FALSE),Base!$D$2:$E$8,2,FALSE)</f>
        <v>7</v>
      </c>
      <c r="D2006" s="4" t="s">
        <v>13</v>
      </c>
      <c r="E2006" s="4" t="s">
        <v>4092</v>
      </c>
      <c r="F2006" s="4" t="s">
        <v>2309</v>
      </c>
      <c r="G2006" s="4" t="s">
        <v>4093</v>
      </c>
      <c r="H2006" s="4">
        <v>2661467.0</v>
      </c>
      <c r="I2006" s="5">
        <v>45913.0</v>
      </c>
      <c r="J2006" s="6" t="str">
        <f>IF(OR(B2006=2000, B2006=2010, B2006=2015),VLOOKUP(A2006,tabWorldPop,IF(B2006=2000,8,IF(B2006=2010,7,6)),FALSE),"")</f>
        <v/>
      </c>
      <c r="K2006" s="6" t="str">
        <f>IF(J2006="","", VLOOKUP(A2006,tabWorldPop,12,FALSE))</f>
        <v/>
      </c>
      <c r="L2006" s="6" t="str">
        <f>IF(K2006="","",VLOOKUP(A2006,tabWorldPop,13,FALSE))</f>
        <v/>
      </c>
      <c r="M2006" s="6" t="str">
        <f>IF(K2006="","",VLOOKUP(A2006,tabWorldPop,14,FALSE))</f>
        <v/>
      </c>
      <c r="N2006" s="6" t="str">
        <f>IF(K2006="","",VLOOKUP(A2006,tabWorldPop,15,FALSE))</f>
        <v/>
      </c>
    </row>
    <row r="2007">
      <c r="A2007" s="3">
        <f>VLOOKUP(Life_expectancy.csv!A2023,Base!$A$2:$B$235,2,FALSE)</f>
        <v>44</v>
      </c>
      <c r="B2007" s="4">
        <v>2001.0</v>
      </c>
      <c r="C2007" s="4">
        <f>VLOOKUP(VLOOKUP(A2007,tabWorldPop,3,FALSE),Base!$D$2:$E$8,2,FALSE)</f>
        <v>7</v>
      </c>
      <c r="D2007" s="4" t="s">
        <v>13</v>
      </c>
      <c r="E2007" s="4" t="s">
        <v>4094</v>
      </c>
      <c r="F2007" s="4" t="s">
        <v>444</v>
      </c>
      <c r="G2007" s="4" t="s">
        <v>4095</v>
      </c>
      <c r="H2007" s="4">
        <v>2.6261363E7</v>
      </c>
      <c r="I2007" s="5">
        <v>45760.0</v>
      </c>
      <c r="J2007" s="6" t="str">
        <f>IF(OR(B2007=2000, B2007=2010, B2007=2015),VLOOKUP(A2007,tabWorldPop,IF(B2007=2000,8,IF(B2007=2010,7,6)),FALSE),"")</f>
        <v/>
      </c>
      <c r="K2007" s="6" t="str">
        <f>IF(J2007="","", VLOOKUP(A2007,tabWorldPop,12,FALSE))</f>
        <v/>
      </c>
      <c r="L2007" s="6" t="str">
        <f>IF(K2007="","",VLOOKUP(A2007,tabWorldPop,13,FALSE))</f>
        <v/>
      </c>
      <c r="M2007" s="6" t="str">
        <f>IF(K2007="","",VLOOKUP(A2007,tabWorldPop,14,FALSE))</f>
        <v/>
      </c>
      <c r="N2007" s="6" t="str">
        <f>IF(K2007="","",VLOOKUP(A2007,tabWorldPop,15,FALSE))</f>
        <v/>
      </c>
    </row>
    <row r="2008">
      <c r="A2008" s="3">
        <f>VLOOKUP(Life_expectancy.csv!A2024,Base!$A$2:$B$235,2,FALSE)</f>
        <v>44</v>
      </c>
      <c r="B2008" s="4">
        <v>2000.0</v>
      </c>
      <c r="C2008" s="4">
        <f>VLOOKUP(VLOOKUP(A2008,tabWorldPop,3,FALSE),Base!$D$2:$E$8,2,FALSE)</f>
        <v>7</v>
      </c>
      <c r="D2008" s="4" t="s">
        <v>13</v>
      </c>
      <c r="E2008" s="4" t="s">
        <v>4096</v>
      </c>
      <c r="F2008" s="4" t="s">
        <v>1023</v>
      </c>
      <c r="G2008" s="4" t="s">
        <v>4097</v>
      </c>
      <c r="H2008" s="4">
        <v>2.5914879E7</v>
      </c>
      <c r="I2008" s="5">
        <v>45790.0</v>
      </c>
      <c r="J2008" s="6">
        <f>IF(OR(B2008=2000, B2008=2010, B2008=2015),VLOOKUP(A2008,tabWorldPop,IF(B2008=2000,8,IF(B2008=2010,7,6)),FALSE),"")</f>
        <v>26654439</v>
      </c>
      <c r="K2008" s="6">
        <f>IF(J2008="","", VLOOKUP(A2008,tabWorldPop,12,FALSE))</f>
        <v>1285216</v>
      </c>
      <c r="L2008" s="6" t="str">
        <f>IF(K2008="","",VLOOKUP(A2008,tabWorldPop,13,FALSE))</f>
        <v>26.4933</v>
      </c>
      <c r="M2008" s="7">
        <f>IF(K2008="","",VLOOKUP(A2008,tabWorldPop,14,FALSE))</f>
        <v>36161</v>
      </c>
      <c r="N2008" s="6" t="str">
        <f>IF(K2008="","",VLOOKUP(A2008,tabWorldPop,15,FALSE))</f>
        <v>0.43</v>
      </c>
    </row>
    <row r="2009">
      <c r="A2009" s="3">
        <f>VLOOKUP(Life_expectancy.csv!A2025,Base!$A$2:$B$235,2,FALSE)</f>
        <v>13</v>
      </c>
      <c r="B2009" s="4">
        <v>2015.0</v>
      </c>
      <c r="C2009" s="4">
        <f>VLOOKUP(VLOOKUP(A2009,tabWorldPop,3,FALSE),Base!$D$2:$E$8,2,FALSE)</f>
        <v>1</v>
      </c>
      <c r="D2009" s="4" t="s">
        <v>13</v>
      </c>
      <c r="E2009" s="4">
        <v>0.0</v>
      </c>
      <c r="F2009" s="10"/>
      <c r="G2009" s="4" t="s">
        <v>4098</v>
      </c>
      <c r="H2009" s="4">
        <v>1.1716359E7</v>
      </c>
      <c r="I2009" s="5">
        <v>45849.0</v>
      </c>
      <c r="J2009" s="6">
        <f>IF(OR(B2009=2000, B2009=2010, B2009=2015),VLOOKUP(A2009,tabWorldPop,IF(B2009=2000,8,IF(B2009=2010,7,6)),FALSE),"")</f>
        <v>103031365</v>
      </c>
      <c r="K2009" s="6">
        <f>IF(J2009="","", VLOOKUP(A2009,tabWorldPop,12,FALSE))</f>
        <v>342353</v>
      </c>
      <c r="L2009" s="6" t="str">
        <f>IF(K2009="","",VLOOKUP(A2009,tabWorldPop,13,FALSE))</f>
        <v>337.5434</v>
      </c>
      <c r="M2009" s="7">
        <f>IF(K2009="","",VLOOKUP(A2009,tabWorldPop,14,FALSE))</f>
        <v>-640268</v>
      </c>
      <c r="N2009" s="6" t="str">
        <f>IF(K2009="","",VLOOKUP(A2009,tabWorldPop,15,FALSE))</f>
        <v>1.45</v>
      </c>
    </row>
    <row r="2010">
      <c r="A2010" s="3">
        <f>VLOOKUP(Life_expectancy.csv!A2026,Base!$A$2:$B$235,2,FALSE)</f>
        <v>13</v>
      </c>
      <c r="B2010" s="4">
        <v>2014.0</v>
      </c>
      <c r="C2010" s="4">
        <f>VLOOKUP(VLOOKUP(A2010,tabWorldPop,3,FALSE),Base!$D$2:$E$8,2,FALSE)</f>
        <v>1</v>
      </c>
      <c r="D2010" s="4" t="s">
        <v>13</v>
      </c>
      <c r="E2010" s="4" t="s">
        <v>4099</v>
      </c>
      <c r="F2010" s="4" t="s">
        <v>171</v>
      </c>
      <c r="G2010" s="4" t="s">
        <v>4100</v>
      </c>
      <c r="H2010" s="4">
        <v>112249.0</v>
      </c>
      <c r="I2010" s="5">
        <v>45849.0</v>
      </c>
      <c r="J2010" s="6" t="str">
        <f>IF(OR(B2010=2000, B2010=2010, B2010=2015),VLOOKUP(A2010,tabWorldPop,IF(B2010=2000,8,IF(B2010=2010,7,6)),FALSE),"")</f>
        <v/>
      </c>
      <c r="K2010" s="6" t="str">
        <f>IF(J2010="","", VLOOKUP(A2010,tabWorldPop,12,FALSE))</f>
        <v/>
      </c>
      <c r="L2010" s="6" t="str">
        <f>IF(K2010="","",VLOOKUP(A2010,tabWorldPop,13,FALSE))</f>
        <v/>
      </c>
      <c r="M2010" s="6" t="str">
        <f>IF(K2010="","",VLOOKUP(A2010,tabWorldPop,14,FALSE))</f>
        <v/>
      </c>
      <c r="N2010" s="6" t="str">
        <f>IF(K2010="","",VLOOKUP(A2010,tabWorldPop,15,FALSE))</f>
        <v/>
      </c>
    </row>
    <row r="2011">
      <c r="A2011" s="3">
        <f>VLOOKUP(Life_expectancy.csv!A2027,Base!$A$2:$B$235,2,FALSE)</f>
        <v>13</v>
      </c>
      <c r="B2011" s="4">
        <v>2013.0</v>
      </c>
      <c r="C2011" s="4">
        <f>VLOOKUP(VLOOKUP(A2011,tabWorldPop,3,FALSE),Base!$D$2:$E$8,2,FALSE)</f>
        <v>1</v>
      </c>
      <c r="D2011" s="4" t="s">
        <v>13</v>
      </c>
      <c r="E2011" s="4" t="s">
        <v>4101</v>
      </c>
      <c r="F2011" s="4" t="s">
        <v>286</v>
      </c>
      <c r="G2011" s="4" t="s">
        <v>4102</v>
      </c>
      <c r="H2011" s="4">
        <v>9848132.0</v>
      </c>
      <c r="I2011" s="5">
        <v>45849.0</v>
      </c>
      <c r="J2011" s="6" t="str">
        <f>IF(OR(B2011=2000, B2011=2010, B2011=2015),VLOOKUP(A2011,tabWorldPop,IF(B2011=2000,8,IF(B2011=2010,7,6)),FALSE),"")</f>
        <v/>
      </c>
      <c r="K2011" s="6" t="str">
        <f>IF(J2011="","", VLOOKUP(A2011,tabWorldPop,12,FALSE))</f>
        <v/>
      </c>
      <c r="L2011" s="6" t="str">
        <f>IF(K2011="","",VLOOKUP(A2011,tabWorldPop,13,FALSE))</f>
        <v/>
      </c>
      <c r="M2011" s="6" t="str">
        <f>IF(K2011="","",VLOOKUP(A2011,tabWorldPop,14,FALSE))</f>
        <v/>
      </c>
      <c r="N2011" s="6" t="str">
        <f>IF(K2011="","",VLOOKUP(A2011,tabWorldPop,15,FALSE))</f>
        <v/>
      </c>
    </row>
    <row r="2012">
      <c r="A2012" s="3">
        <f>VLOOKUP(Life_expectancy.csv!A2028,Base!$A$2:$B$235,2,FALSE)</f>
        <v>13</v>
      </c>
      <c r="B2012" s="4">
        <v>2012.0</v>
      </c>
      <c r="C2012" s="4">
        <f>VLOOKUP(VLOOKUP(A2012,tabWorldPop,3,FALSE),Base!$D$2:$E$8,2,FALSE)</f>
        <v>1</v>
      </c>
      <c r="D2012" s="4" t="s">
        <v>13</v>
      </c>
      <c r="E2012" s="4" t="s">
        <v>4103</v>
      </c>
      <c r="F2012" s="4" t="s">
        <v>701</v>
      </c>
      <c r="G2012" s="4" t="s">
        <v>4104</v>
      </c>
      <c r="H2012" s="4">
        <v>9.6866642E7</v>
      </c>
      <c r="I2012" s="5">
        <v>45819.0</v>
      </c>
      <c r="J2012" s="6" t="str">
        <f>IF(OR(B2012=2000, B2012=2010, B2012=2015),VLOOKUP(A2012,tabWorldPop,IF(B2012=2000,8,IF(B2012=2010,7,6)),FALSE),"")</f>
        <v/>
      </c>
      <c r="K2012" s="6" t="str">
        <f>IF(J2012="","", VLOOKUP(A2012,tabWorldPop,12,FALSE))</f>
        <v/>
      </c>
      <c r="L2012" s="6" t="str">
        <f>IF(K2012="","",VLOOKUP(A2012,tabWorldPop,13,FALSE))</f>
        <v/>
      </c>
      <c r="M2012" s="6" t="str">
        <f>IF(K2012="","",VLOOKUP(A2012,tabWorldPop,14,FALSE))</f>
        <v/>
      </c>
      <c r="N2012" s="6" t="str">
        <f>IF(K2012="","",VLOOKUP(A2012,tabWorldPop,15,FALSE))</f>
        <v/>
      </c>
    </row>
    <row r="2013">
      <c r="A2013" s="3">
        <f>VLOOKUP(Life_expectancy.csv!A2029,Base!$A$2:$B$235,2,FALSE)</f>
        <v>13</v>
      </c>
      <c r="B2013" s="4">
        <v>2011.0</v>
      </c>
      <c r="C2013" s="4">
        <f>VLOOKUP(VLOOKUP(A2013,tabWorldPop,3,FALSE),Base!$D$2:$E$8,2,FALSE)</f>
        <v>1</v>
      </c>
      <c r="D2013" s="4" t="s">
        <v>13</v>
      </c>
      <c r="E2013" s="4" t="s">
        <v>4105</v>
      </c>
      <c r="F2013" s="4" t="s">
        <v>1015</v>
      </c>
      <c r="G2013" s="4" t="s">
        <v>4106</v>
      </c>
      <c r="H2013" s="4">
        <v>9527794.0</v>
      </c>
      <c r="I2013" s="5">
        <v>45788.0</v>
      </c>
      <c r="J2013" s="6" t="str">
        <f>IF(OR(B2013=2000, B2013=2010, B2013=2015),VLOOKUP(A2013,tabWorldPop,IF(B2013=2000,8,IF(B2013=2010,7,6)),FALSE),"")</f>
        <v/>
      </c>
      <c r="K2013" s="6" t="str">
        <f>IF(J2013="","", VLOOKUP(A2013,tabWorldPop,12,FALSE))</f>
        <v/>
      </c>
      <c r="L2013" s="6" t="str">
        <f>IF(K2013="","",VLOOKUP(A2013,tabWorldPop,13,FALSE))</f>
        <v/>
      </c>
      <c r="M2013" s="6" t="str">
        <f>IF(K2013="","",VLOOKUP(A2013,tabWorldPop,14,FALSE))</f>
        <v/>
      </c>
      <c r="N2013" s="6" t="str">
        <f>IF(K2013="","",VLOOKUP(A2013,tabWorldPop,15,FALSE))</f>
        <v/>
      </c>
    </row>
    <row r="2014">
      <c r="A2014" s="3">
        <f>VLOOKUP(Life_expectancy.csv!A2030,Base!$A$2:$B$235,2,FALSE)</f>
        <v>13</v>
      </c>
      <c r="B2014" s="4">
        <v>2010.0</v>
      </c>
      <c r="C2014" s="4">
        <f>VLOOKUP(VLOOKUP(A2014,tabWorldPop,3,FALSE),Base!$D$2:$E$8,2,FALSE)</f>
        <v>1</v>
      </c>
      <c r="D2014" s="4" t="s">
        <v>13</v>
      </c>
      <c r="E2014" s="4" t="s">
        <v>4107</v>
      </c>
      <c r="F2014" s="4" t="s">
        <v>159</v>
      </c>
      <c r="G2014" s="4" t="s">
        <v>4108</v>
      </c>
      <c r="H2014" s="4">
        <v>9.3726624E7</v>
      </c>
      <c r="I2014" s="5">
        <v>45758.0</v>
      </c>
      <c r="J2014" s="6">
        <f>IF(OR(B2014=2000, B2014=2010, B2014=2015),VLOOKUP(A2014,tabWorldPop,IF(B2014=2000,8,IF(B2014=2010,7,6)),FALSE),"")</f>
        <v>94636700</v>
      </c>
      <c r="K2014" s="6">
        <f>IF(J2014="","", VLOOKUP(A2014,tabWorldPop,12,FALSE))</f>
        <v>342353</v>
      </c>
      <c r="L2014" s="6" t="str">
        <f>IF(K2014="","",VLOOKUP(A2014,tabWorldPop,13,FALSE))</f>
        <v>337.5434</v>
      </c>
      <c r="M2014" s="7">
        <f>IF(K2014="","",VLOOKUP(A2014,tabWorldPop,14,FALSE))</f>
        <v>-640268</v>
      </c>
      <c r="N2014" s="6" t="str">
        <f>IF(K2014="","",VLOOKUP(A2014,tabWorldPop,15,FALSE))</f>
        <v>1.45</v>
      </c>
    </row>
    <row r="2015">
      <c r="A2015" s="3">
        <f>VLOOKUP(Life_expectancy.csv!A2031,Base!$A$2:$B$235,2,FALSE)</f>
        <v>13</v>
      </c>
      <c r="B2015" s="4">
        <v>2009.0</v>
      </c>
      <c r="C2015" s="4">
        <f>VLOOKUP(VLOOKUP(A2015,tabWorldPop,3,FALSE),Base!$D$2:$E$8,2,FALSE)</f>
        <v>1</v>
      </c>
      <c r="D2015" s="4" t="s">
        <v>13</v>
      </c>
      <c r="E2015" s="4" t="s">
        <v>4109</v>
      </c>
      <c r="F2015" s="4" t="s">
        <v>174</v>
      </c>
      <c r="G2015" s="4" t="s">
        <v>4110</v>
      </c>
      <c r="H2015" s="4">
        <v>9222879.0</v>
      </c>
      <c r="I2015" s="5">
        <v>45849.0</v>
      </c>
      <c r="J2015" s="6" t="str">
        <f>IF(OR(B2015=2000, B2015=2010, B2015=2015),VLOOKUP(A2015,tabWorldPop,IF(B2015=2000,8,IF(B2015=2010,7,6)),FALSE),"")</f>
        <v/>
      </c>
      <c r="K2015" s="6" t="str">
        <f>IF(J2015="","", VLOOKUP(A2015,tabWorldPop,12,FALSE))</f>
        <v/>
      </c>
      <c r="L2015" s="6" t="str">
        <f>IF(K2015="","",VLOOKUP(A2015,tabWorldPop,13,FALSE))</f>
        <v/>
      </c>
      <c r="M2015" s="6" t="str">
        <f>IF(K2015="","",VLOOKUP(A2015,tabWorldPop,14,FALSE))</f>
        <v/>
      </c>
      <c r="N2015" s="6" t="str">
        <f>IF(K2015="","",VLOOKUP(A2015,tabWorldPop,15,FALSE))</f>
        <v/>
      </c>
    </row>
    <row r="2016">
      <c r="A2016" s="3">
        <f>VLOOKUP(Life_expectancy.csv!A2032,Base!$A$2:$B$235,2,FALSE)</f>
        <v>13</v>
      </c>
      <c r="B2016" s="4">
        <v>2008.0</v>
      </c>
      <c r="C2016" s="4">
        <f>VLOOKUP(VLOOKUP(A2016,tabWorldPop,3,FALSE),Base!$D$2:$E$8,2,FALSE)</f>
        <v>1</v>
      </c>
      <c r="D2016" s="4" t="s">
        <v>13</v>
      </c>
      <c r="E2016" s="4" t="s">
        <v>4111</v>
      </c>
      <c r="F2016" s="5">
        <v>45781.0</v>
      </c>
      <c r="G2016" s="4" t="s">
        <v>4112</v>
      </c>
      <c r="H2016" s="4">
        <v>9751864.0</v>
      </c>
      <c r="I2016" s="5">
        <v>45788.0</v>
      </c>
      <c r="J2016" s="6" t="str">
        <f>IF(OR(B2016=2000, B2016=2010, B2016=2015),VLOOKUP(A2016,tabWorldPop,IF(B2016=2000,8,IF(B2016=2010,7,6)),FALSE),"")</f>
        <v/>
      </c>
      <c r="K2016" s="6" t="str">
        <f>IF(J2016="","", VLOOKUP(A2016,tabWorldPop,12,FALSE))</f>
        <v/>
      </c>
      <c r="L2016" s="6" t="str">
        <f>IF(K2016="","",VLOOKUP(A2016,tabWorldPop,13,FALSE))</f>
        <v/>
      </c>
      <c r="M2016" s="6" t="str">
        <f>IF(K2016="","",VLOOKUP(A2016,tabWorldPop,14,FALSE))</f>
        <v/>
      </c>
      <c r="N2016" s="6" t="str">
        <f>IF(K2016="","",VLOOKUP(A2016,tabWorldPop,15,FALSE))</f>
        <v/>
      </c>
    </row>
    <row r="2017">
      <c r="A2017" s="3">
        <f>VLOOKUP(Life_expectancy.csv!A2033,Base!$A$2:$B$235,2,FALSE)</f>
        <v>13</v>
      </c>
      <c r="B2017" s="4">
        <v>2007.0</v>
      </c>
      <c r="C2017" s="4">
        <f>VLOOKUP(VLOOKUP(A2017,tabWorldPop,3,FALSE),Base!$D$2:$E$8,2,FALSE)</f>
        <v>1</v>
      </c>
      <c r="D2017" s="4" t="s">
        <v>13</v>
      </c>
      <c r="E2017" s="4" t="s">
        <v>4113</v>
      </c>
      <c r="F2017" s="4" t="s">
        <v>4114</v>
      </c>
      <c r="G2017" s="4" t="s">
        <v>4115</v>
      </c>
      <c r="H2017" s="4">
        <v>8929349.0</v>
      </c>
      <c r="I2017" s="5">
        <v>45758.0</v>
      </c>
      <c r="J2017" s="6" t="str">
        <f>IF(OR(B2017=2000, B2017=2010, B2017=2015),VLOOKUP(A2017,tabWorldPop,IF(B2017=2000,8,IF(B2017=2010,7,6)),FALSE),"")</f>
        <v/>
      </c>
      <c r="K2017" s="6" t="str">
        <f>IF(J2017="","", VLOOKUP(A2017,tabWorldPop,12,FALSE))</f>
        <v/>
      </c>
      <c r="L2017" s="6" t="str">
        <f>IF(K2017="","",VLOOKUP(A2017,tabWorldPop,13,FALSE))</f>
        <v/>
      </c>
      <c r="M2017" s="6" t="str">
        <f>IF(K2017="","",VLOOKUP(A2017,tabWorldPop,14,FALSE))</f>
        <v/>
      </c>
      <c r="N2017" s="6" t="str">
        <f>IF(K2017="","",VLOOKUP(A2017,tabWorldPop,15,FALSE))</f>
        <v/>
      </c>
    </row>
    <row r="2018">
      <c r="A2018" s="3">
        <f>VLOOKUP(Life_expectancy.csv!A2034,Base!$A$2:$B$235,2,FALSE)</f>
        <v>13</v>
      </c>
      <c r="B2018" s="4">
        <v>2006.0</v>
      </c>
      <c r="C2018" s="4">
        <f>VLOOKUP(VLOOKUP(A2018,tabWorldPop,3,FALSE),Base!$D$2:$E$8,2,FALSE)</f>
        <v>1</v>
      </c>
      <c r="D2018" s="4" t="s">
        <v>13</v>
      </c>
      <c r="E2018" s="4" t="s">
        <v>4116</v>
      </c>
      <c r="F2018" s="4" t="s">
        <v>1192</v>
      </c>
      <c r="G2018" s="4" t="s">
        <v>4117</v>
      </c>
      <c r="H2018" s="4">
        <v>8789419.0</v>
      </c>
      <c r="I2018" s="5">
        <v>45788.0</v>
      </c>
      <c r="J2018" s="6" t="str">
        <f>IF(OR(B2018=2000, B2018=2010, B2018=2015),VLOOKUP(A2018,tabWorldPop,IF(B2018=2000,8,IF(B2018=2010,7,6)),FALSE),"")</f>
        <v/>
      </c>
      <c r="K2018" s="6" t="str">
        <f>IF(J2018="","", VLOOKUP(A2018,tabWorldPop,12,FALSE))</f>
        <v/>
      </c>
      <c r="L2018" s="6" t="str">
        <f>IF(K2018="","",VLOOKUP(A2018,tabWorldPop,13,FALSE))</f>
        <v/>
      </c>
      <c r="M2018" s="6" t="str">
        <f>IF(K2018="","",VLOOKUP(A2018,tabWorldPop,14,FALSE))</f>
        <v/>
      </c>
      <c r="N2018" s="6" t="str">
        <f>IF(K2018="","",VLOOKUP(A2018,tabWorldPop,15,FALSE))</f>
        <v/>
      </c>
    </row>
    <row r="2019">
      <c r="A2019" s="3">
        <f>VLOOKUP(Life_expectancy.csv!A2035,Base!$A$2:$B$235,2,FALSE)</f>
        <v>13</v>
      </c>
      <c r="B2019" s="4">
        <v>2005.0</v>
      </c>
      <c r="C2019" s="4">
        <f>VLOOKUP(VLOOKUP(A2019,tabWorldPop,3,FALSE),Base!$D$2:$E$8,2,FALSE)</f>
        <v>1</v>
      </c>
      <c r="D2019" s="4" t="s">
        <v>13</v>
      </c>
      <c r="E2019" s="4" t="s">
        <v>4118</v>
      </c>
      <c r="F2019" s="4" t="s">
        <v>1221</v>
      </c>
      <c r="G2019" s="4" t="s">
        <v>4119</v>
      </c>
      <c r="H2019" s="4">
        <v>8.6274237E7</v>
      </c>
      <c r="I2019" s="5">
        <v>45819.0</v>
      </c>
      <c r="J2019" s="6" t="str">
        <f>IF(OR(B2019=2000, B2019=2010, B2019=2015),VLOOKUP(A2019,tabWorldPop,IF(B2019=2000,8,IF(B2019=2010,7,6)),FALSE),"")</f>
        <v/>
      </c>
      <c r="K2019" s="6" t="str">
        <f>IF(J2019="","", VLOOKUP(A2019,tabWorldPop,12,FALSE))</f>
        <v/>
      </c>
      <c r="L2019" s="6" t="str">
        <f>IF(K2019="","",VLOOKUP(A2019,tabWorldPop,13,FALSE))</f>
        <v/>
      </c>
      <c r="M2019" s="6" t="str">
        <f>IF(K2019="","",VLOOKUP(A2019,tabWorldPop,14,FALSE))</f>
        <v/>
      </c>
      <c r="N2019" s="6" t="str">
        <f>IF(K2019="","",VLOOKUP(A2019,tabWorldPop,15,FALSE))</f>
        <v/>
      </c>
    </row>
    <row r="2020">
      <c r="A2020" s="3">
        <f>VLOOKUP(Life_expectancy.csv!A2036,Base!$A$2:$B$235,2,FALSE)</f>
        <v>13</v>
      </c>
      <c r="B2020" s="4">
        <v>2004.0</v>
      </c>
      <c r="C2020" s="4">
        <f>VLOOKUP(VLOOKUP(A2020,tabWorldPop,3,FALSE),Base!$D$2:$E$8,2,FALSE)</f>
        <v>1</v>
      </c>
      <c r="D2020" s="4" t="s">
        <v>13</v>
      </c>
      <c r="E2020" s="4" t="s">
        <v>4120</v>
      </c>
      <c r="F2020" s="4" t="s">
        <v>2026</v>
      </c>
      <c r="G2020" s="4" t="s">
        <v>4121</v>
      </c>
      <c r="H2020" s="4">
        <v>8.4678493E7</v>
      </c>
      <c r="I2020" s="5">
        <v>45819.0</v>
      </c>
      <c r="J2020" s="6" t="str">
        <f>IF(OR(B2020=2000, B2020=2010, B2020=2015),VLOOKUP(A2020,tabWorldPop,IF(B2020=2000,8,IF(B2020=2010,7,6)),FALSE),"")</f>
        <v/>
      </c>
      <c r="K2020" s="6" t="str">
        <f>IF(J2020="","", VLOOKUP(A2020,tabWorldPop,12,FALSE))</f>
        <v/>
      </c>
      <c r="L2020" s="6" t="str">
        <f>IF(K2020="","",VLOOKUP(A2020,tabWorldPop,13,FALSE))</f>
        <v/>
      </c>
      <c r="M2020" s="6" t="str">
        <f>IF(K2020="","",VLOOKUP(A2020,tabWorldPop,14,FALSE))</f>
        <v/>
      </c>
      <c r="N2020" s="6" t="str">
        <f>IF(K2020="","",VLOOKUP(A2020,tabWorldPop,15,FALSE))</f>
        <v/>
      </c>
    </row>
    <row r="2021">
      <c r="A2021" s="3">
        <f>VLOOKUP(Life_expectancy.csv!A2037,Base!$A$2:$B$235,2,FALSE)</f>
        <v>13</v>
      </c>
      <c r="B2021" s="4">
        <v>2003.0</v>
      </c>
      <c r="C2021" s="4">
        <f>VLOOKUP(VLOOKUP(A2021,tabWorldPop,3,FALSE),Base!$D$2:$E$8,2,FALSE)</f>
        <v>1</v>
      </c>
      <c r="D2021" s="4" t="s">
        <v>13</v>
      </c>
      <c r="E2021" s="4" t="s">
        <v>4122</v>
      </c>
      <c r="F2021" s="4" t="s">
        <v>3860</v>
      </c>
      <c r="G2021" s="4" t="s">
        <v>4123</v>
      </c>
      <c r="H2021" s="4">
        <v>8331954.0</v>
      </c>
      <c r="I2021" s="5">
        <v>45819.0</v>
      </c>
      <c r="J2021" s="6" t="str">
        <f>IF(OR(B2021=2000, B2021=2010, B2021=2015),VLOOKUP(A2021,tabWorldPop,IF(B2021=2000,8,IF(B2021=2010,7,6)),FALSE),"")</f>
        <v/>
      </c>
      <c r="K2021" s="6" t="str">
        <f>IF(J2021="","", VLOOKUP(A2021,tabWorldPop,12,FALSE))</f>
        <v/>
      </c>
      <c r="L2021" s="6" t="str">
        <f>IF(K2021="","",VLOOKUP(A2021,tabWorldPop,13,FALSE))</f>
        <v/>
      </c>
      <c r="M2021" s="6" t="str">
        <f>IF(K2021="","",VLOOKUP(A2021,tabWorldPop,14,FALSE))</f>
        <v/>
      </c>
      <c r="N2021" s="6" t="str">
        <f>IF(K2021="","",VLOOKUP(A2021,tabWorldPop,15,FALSE))</f>
        <v/>
      </c>
    </row>
    <row r="2022">
      <c r="A2022" s="3">
        <f>VLOOKUP(Life_expectancy.csv!A2038,Base!$A$2:$B$235,2,FALSE)</f>
        <v>13</v>
      </c>
      <c r="B2022" s="4">
        <v>2002.0</v>
      </c>
      <c r="C2022" s="4">
        <f>VLOOKUP(VLOOKUP(A2022,tabWorldPop,3,FALSE),Base!$D$2:$E$8,2,FALSE)</f>
        <v>1</v>
      </c>
      <c r="D2022" s="4" t="s">
        <v>13</v>
      </c>
      <c r="E2022" s="4" t="s">
        <v>4124</v>
      </c>
      <c r="F2022" s="4" t="s">
        <v>183</v>
      </c>
      <c r="G2022" s="4" t="s">
        <v>4125</v>
      </c>
      <c r="H2022" s="4">
        <v>813526.0</v>
      </c>
      <c r="I2022" s="5">
        <v>45758.0</v>
      </c>
      <c r="J2022" s="6" t="str">
        <f>IF(OR(B2022=2000, B2022=2010, B2022=2015),VLOOKUP(A2022,tabWorldPop,IF(B2022=2000,8,IF(B2022=2010,7,6)),FALSE),"")</f>
        <v/>
      </c>
      <c r="K2022" s="6" t="str">
        <f>IF(J2022="","", VLOOKUP(A2022,tabWorldPop,12,FALSE))</f>
        <v/>
      </c>
      <c r="L2022" s="6" t="str">
        <f>IF(K2022="","",VLOOKUP(A2022,tabWorldPop,13,FALSE))</f>
        <v/>
      </c>
      <c r="M2022" s="6" t="str">
        <f>IF(K2022="","",VLOOKUP(A2022,tabWorldPop,14,FALSE))</f>
        <v/>
      </c>
      <c r="N2022" s="6" t="str">
        <f>IF(K2022="","",VLOOKUP(A2022,tabWorldPop,15,FALSE))</f>
        <v/>
      </c>
    </row>
    <row r="2023">
      <c r="A2023" s="3">
        <f>VLOOKUP(Life_expectancy.csv!A2039,Base!$A$2:$B$235,2,FALSE)</f>
        <v>13</v>
      </c>
      <c r="B2023" s="4">
        <v>2001.0</v>
      </c>
      <c r="C2023" s="4">
        <f>VLOOKUP(VLOOKUP(A2023,tabWorldPop,3,FALSE),Base!$D$2:$E$8,2,FALSE)</f>
        <v>1</v>
      </c>
      <c r="D2023" s="4" t="s">
        <v>13</v>
      </c>
      <c r="E2023" s="4" t="s">
        <v>4126</v>
      </c>
      <c r="F2023" s="4">
        <v>3.0</v>
      </c>
      <c r="G2023" s="4" t="s">
        <v>4127</v>
      </c>
      <c r="H2023" s="4">
        <v>7.9665315E7</v>
      </c>
      <c r="I2023" s="5">
        <v>45758.0</v>
      </c>
      <c r="J2023" s="6" t="str">
        <f>IF(OR(B2023=2000, B2023=2010, B2023=2015),VLOOKUP(A2023,tabWorldPop,IF(B2023=2000,8,IF(B2023=2010,7,6)),FALSE),"")</f>
        <v/>
      </c>
      <c r="K2023" s="6" t="str">
        <f>IF(J2023="","", VLOOKUP(A2023,tabWorldPop,12,FALSE))</f>
        <v/>
      </c>
      <c r="L2023" s="6" t="str">
        <f>IF(K2023="","",VLOOKUP(A2023,tabWorldPop,13,FALSE))</f>
        <v/>
      </c>
      <c r="M2023" s="6" t="str">
        <f>IF(K2023="","",VLOOKUP(A2023,tabWorldPop,14,FALSE))</f>
        <v/>
      </c>
      <c r="N2023" s="6" t="str">
        <f>IF(K2023="","",VLOOKUP(A2023,tabWorldPop,15,FALSE))</f>
        <v/>
      </c>
    </row>
    <row r="2024">
      <c r="A2024" s="3">
        <f>VLOOKUP(Life_expectancy.csv!A2040,Base!$A$2:$B$235,2,FALSE)</f>
        <v>13</v>
      </c>
      <c r="B2024" s="4">
        <v>2000.0</v>
      </c>
      <c r="C2024" s="4">
        <f>VLOOKUP(VLOOKUP(A2024,tabWorldPop,3,FALSE),Base!$D$2:$E$8,2,FALSE)</f>
        <v>1</v>
      </c>
      <c r="D2024" s="4" t="s">
        <v>13</v>
      </c>
      <c r="E2024" s="4" t="s">
        <v>4128</v>
      </c>
      <c r="F2024" s="4" t="s">
        <v>2258</v>
      </c>
      <c r="G2024" s="4" t="s">
        <v>4129</v>
      </c>
      <c r="H2024" s="4">
        <v>7.7991569E7</v>
      </c>
      <c r="I2024" s="5">
        <v>45758.0</v>
      </c>
      <c r="J2024" s="6">
        <f>IF(OR(B2024=2000, B2024=2010, B2024=2015),VLOOKUP(A2024,tabWorldPop,IF(B2024=2000,8,IF(B2024=2010,7,6)),FALSE),"")</f>
        <v>77958223</v>
      </c>
      <c r="K2024" s="6">
        <f>IF(J2024="","", VLOOKUP(A2024,tabWorldPop,12,FALSE))</f>
        <v>342353</v>
      </c>
      <c r="L2024" s="6" t="str">
        <f>IF(K2024="","",VLOOKUP(A2024,tabWorldPop,13,FALSE))</f>
        <v>337.5434</v>
      </c>
      <c r="M2024" s="7">
        <f>IF(K2024="","",VLOOKUP(A2024,tabWorldPop,14,FALSE))</f>
        <v>-640268</v>
      </c>
      <c r="N2024" s="6" t="str">
        <f>IF(K2024="","",VLOOKUP(A2024,tabWorldPop,15,FALSE))</f>
        <v>1.45</v>
      </c>
    </row>
    <row r="2025">
      <c r="A2025" s="3">
        <f>VLOOKUP(Life_expectancy.csv!A2041,Base!$A$2:$B$235,2,FALSE)</f>
        <v>37</v>
      </c>
      <c r="B2025" s="4">
        <v>2015.0</v>
      </c>
      <c r="C2025" s="4">
        <f>VLOOKUP(VLOOKUP(A2025,tabWorldPop,3,FALSE),Base!$D$2:$E$8,2,FALSE)</f>
        <v>2</v>
      </c>
      <c r="D2025" s="4" t="s">
        <v>314</v>
      </c>
      <c r="E2025" s="4">
        <v>0.0</v>
      </c>
      <c r="F2025" s="10"/>
      <c r="G2025" s="4" t="s">
        <v>4130</v>
      </c>
      <c r="H2025" s="4">
        <v>3.7986412E7</v>
      </c>
      <c r="I2025" s="5">
        <v>45763.0</v>
      </c>
      <c r="J2025" s="6">
        <f>IF(OR(B2025=2000, B2025=2010, B2025=2015),VLOOKUP(A2025,tabWorldPop,IF(B2025=2000,8,IF(B2025=2010,7,6)),FALSE),"")</f>
        <v>38553146</v>
      </c>
      <c r="K2025" s="6">
        <f>IF(J2025="","", VLOOKUP(A2025,tabWorldPop,12,FALSE))</f>
        <v>312679</v>
      </c>
      <c r="L2025" s="6" t="str">
        <f>IF(K2025="","",VLOOKUP(A2025,tabWorldPop,13,FALSE))</f>
        <v>127.4698</v>
      </c>
      <c r="M2025" s="7">
        <f>IF(K2025="","",VLOOKUP(A2025,tabWorldPop,14,FALSE))</f>
        <v>-546401</v>
      </c>
      <c r="N2025" s="6" t="str">
        <f>IF(K2025="","",VLOOKUP(A2025,tabWorldPop,15,FALSE))</f>
        <v>0.5</v>
      </c>
    </row>
    <row r="2026">
      <c r="A2026" s="3">
        <f>VLOOKUP(Life_expectancy.csv!A2042,Base!$A$2:$B$235,2,FALSE)</f>
        <v>37</v>
      </c>
      <c r="B2026" s="4">
        <v>2014.0</v>
      </c>
      <c r="C2026" s="4">
        <f>VLOOKUP(VLOOKUP(A2026,tabWorldPop,3,FALSE),Base!$D$2:$E$8,2,FALSE)</f>
        <v>2</v>
      </c>
      <c r="D2026" s="4" t="s">
        <v>314</v>
      </c>
      <c r="E2026" s="4" t="s">
        <v>4131</v>
      </c>
      <c r="F2026" s="4" t="s">
        <v>1009</v>
      </c>
      <c r="G2026" s="4" t="s">
        <v>4132</v>
      </c>
      <c r="H2026" s="4">
        <v>3811735.0</v>
      </c>
      <c r="I2026" s="5">
        <v>45763.0</v>
      </c>
      <c r="J2026" s="6" t="str">
        <f>IF(OR(B2026=2000, B2026=2010, B2026=2015),VLOOKUP(A2026,tabWorldPop,IF(B2026=2000,8,IF(B2026=2010,7,6)),FALSE),"")</f>
        <v/>
      </c>
      <c r="K2026" s="6" t="str">
        <f>IF(J2026="","", VLOOKUP(A2026,tabWorldPop,12,FALSE))</f>
        <v/>
      </c>
      <c r="L2026" s="6" t="str">
        <f>IF(K2026="","",VLOOKUP(A2026,tabWorldPop,13,FALSE))</f>
        <v/>
      </c>
      <c r="M2026" s="6" t="str">
        <f>IF(K2026="","",VLOOKUP(A2026,tabWorldPop,14,FALSE))</f>
        <v/>
      </c>
      <c r="N2026" s="6" t="str">
        <f>IF(K2026="","",VLOOKUP(A2026,tabWorldPop,15,FALSE))</f>
        <v/>
      </c>
    </row>
    <row r="2027">
      <c r="A2027" s="3">
        <f>VLOOKUP(Life_expectancy.csv!A2043,Base!$A$2:$B$235,2,FALSE)</f>
        <v>37</v>
      </c>
      <c r="B2027" s="4">
        <v>2013.0</v>
      </c>
      <c r="C2027" s="4">
        <f>VLOOKUP(VLOOKUP(A2027,tabWorldPop,3,FALSE),Base!$D$2:$E$8,2,FALSE)</f>
        <v>2</v>
      </c>
      <c r="D2027" s="4" t="s">
        <v>314</v>
      </c>
      <c r="E2027" s="4" t="s">
        <v>4133</v>
      </c>
      <c r="F2027" s="5">
        <v>45753.0</v>
      </c>
      <c r="G2027" s="4" t="s">
        <v>4134</v>
      </c>
      <c r="H2027" s="4">
        <v>384196.0</v>
      </c>
      <c r="I2027" s="5">
        <v>45762.0</v>
      </c>
      <c r="J2027" s="6" t="str">
        <f>IF(OR(B2027=2000, B2027=2010, B2027=2015),VLOOKUP(A2027,tabWorldPop,IF(B2027=2000,8,IF(B2027=2010,7,6)),FALSE),"")</f>
        <v/>
      </c>
      <c r="K2027" s="6" t="str">
        <f>IF(J2027="","", VLOOKUP(A2027,tabWorldPop,12,FALSE))</f>
        <v/>
      </c>
      <c r="L2027" s="6" t="str">
        <f>IF(K2027="","",VLOOKUP(A2027,tabWorldPop,13,FALSE))</f>
        <v/>
      </c>
      <c r="M2027" s="6" t="str">
        <f>IF(K2027="","",VLOOKUP(A2027,tabWorldPop,14,FALSE))</f>
        <v/>
      </c>
      <c r="N2027" s="6" t="str">
        <f>IF(K2027="","",VLOOKUP(A2027,tabWorldPop,15,FALSE))</f>
        <v/>
      </c>
    </row>
    <row r="2028">
      <c r="A2028" s="3">
        <f>VLOOKUP(Life_expectancy.csv!A2044,Base!$A$2:$B$235,2,FALSE)</f>
        <v>37</v>
      </c>
      <c r="B2028" s="4">
        <v>2012.0</v>
      </c>
      <c r="C2028" s="4">
        <f>VLOOKUP(VLOOKUP(A2028,tabWorldPop,3,FALSE),Base!$D$2:$E$8,2,FALSE)</f>
        <v>2</v>
      </c>
      <c r="D2028" s="4" t="s">
        <v>314</v>
      </c>
      <c r="E2028" s="4" t="s">
        <v>4135</v>
      </c>
      <c r="F2028" s="4" t="s">
        <v>600</v>
      </c>
      <c r="G2028" s="4" t="s">
        <v>4136</v>
      </c>
      <c r="H2028" s="4">
        <v>3863164.0</v>
      </c>
      <c r="I2028" s="5">
        <v>45731.0</v>
      </c>
      <c r="J2028" s="6" t="str">
        <f>IF(OR(B2028=2000, B2028=2010, B2028=2015),VLOOKUP(A2028,tabWorldPop,IF(B2028=2000,8,IF(B2028=2010,7,6)),FALSE),"")</f>
        <v/>
      </c>
      <c r="K2028" s="6" t="str">
        <f>IF(J2028="","", VLOOKUP(A2028,tabWorldPop,12,FALSE))</f>
        <v/>
      </c>
      <c r="L2028" s="6" t="str">
        <f>IF(K2028="","",VLOOKUP(A2028,tabWorldPop,13,FALSE))</f>
        <v/>
      </c>
      <c r="M2028" s="6" t="str">
        <f>IF(K2028="","",VLOOKUP(A2028,tabWorldPop,14,FALSE))</f>
        <v/>
      </c>
      <c r="N2028" s="6" t="str">
        <f>IF(K2028="","",VLOOKUP(A2028,tabWorldPop,15,FALSE))</f>
        <v/>
      </c>
    </row>
    <row r="2029">
      <c r="A2029" s="3">
        <f>VLOOKUP(Life_expectancy.csv!A2045,Base!$A$2:$B$235,2,FALSE)</f>
        <v>37</v>
      </c>
      <c r="B2029" s="4">
        <v>2011.0</v>
      </c>
      <c r="C2029" s="4">
        <f>VLOOKUP(VLOOKUP(A2029,tabWorldPop,3,FALSE),Base!$D$2:$E$8,2,FALSE)</f>
        <v>2</v>
      </c>
      <c r="D2029" s="4" t="s">
        <v>314</v>
      </c>
      <c r="E2029" s="4" t="s">
        <v>4137</v>
      </c>
      <c r="F2029" s="5">
        <v>45844.0</v>
      </c>
      <c r="G2029" s="4" t="s">
        <v>4138</v>
      </c>
      <c r="H2029" s="4">
        <v>3863255.0</v>
      </c>
      <c r="I2029" s="5">
        <v>45762.0</v>
      </c>
      <c r="J2029" s="6" t="str">
        <f>IF(OR(B2029=2000, B2029=2010, B2029=2015),VLOOKUP(A2029,tabWorldPop,IF(B2029=2000,8,IF(B2029=2010,7,6)),FALSE),"")</f>
        <v/>
      </c>
      <c r="K2029" s="6" t="str">
        <f>IF(J2029="","", VLOOKUP(A2029,tabWorldPop,12,FALSE))</f>
        <v/>
      </c>
      <c r="L2029" s="6" t="str">
        <f>IF(K2029="","",VLOOKUP(A2029,tabWorldPop,13,FALSE))</f>
        <v/>
      </c>
      <c r="M2029" s="6" t="str">
        <f>IF(K2029="","",VLOOKUP(A2029,tabWorldPop,14,FALSE))</f>
        <v/>
      </c>
      <c r="N2029" s="6" t="str">
        <f>IF(K2029="","",VLOOKUP(A2029,tabWorldPop,15,FALSE))</f>
        <v/>
      </c>
    </row>
    <row r="2030">
      <c r="A2030" s="3">
        <f>VLOOKUP(Life_expectancy.csv!A2046,Base!$A$2:$B$235,2,FALSE)</f>
        <v>37</v>
      </c>
      <c r="B2030" s="4">
        <v>2010.0</v>
      </c>
      <c r="C2030" s="4">
        <f>VLOOKUP(VLOOKUP(A2030,tabWorldPop,3,FALSE),Base!$D$2:$E$8,2,FALSE)</f>
        <v>2</v>
      </c>
      <c r="D2030" s="4" t="s">
        <v>314</v>
      </c>
      <c r="E2030" s="4" t="s">
        <v>4139</v>
      </c>
      <c r="F2030" s="4" t="s">
        <v>903</v>
      </c>
      <c r="G2030" s="4" t="s">
        <v>4140</v>
      </c>
      <c r="H2030" s="4">
        <v>3842794.0</v>
      </c>
      <c r="I2030" s="5">
        <v>45672.0</v>
      </c>
      <c r="J2030" s="6">
        <f>IF(OR(B2030=2000, B2030=2010, B2030=2015),VLOOKUP(A2030,tabWorldPop,IF(B2030=2000,8,IF(B2030=2010,7,6)),FALSE),"")</f>
        <v>38597353</v>
      </c>
      <c r="K2030" s="6">
        <f>IF(J2030="","", VLOOKUP(A2030,tabWorldPop,12,FALSE))</f>
        <v>312679</v>
      </c>
      <c r="L2030" s="6" t="str">
        <f>IF(K2030="","",VLOOKUP(A2030,tabWorldPop,13,FALSE))</f>
        <v>127.4698</v>
      </c>
      <c r="M2030" s="7">
        <f>IF(K2030="","",VLOOKUP(A2030,tabWorldPop,14,FALSE))</f>
        <v>-546401</v>
      </c>
      <c r="N2030" s="6" t="str">
        <f>IF(K2030="","",VLOOKUP(A2030,tabWorldPop,15,FALSE))</f>
        <v>0.5</v>
      </c>
    </row>
    <row r="2031">
      <c r="A2031" s="3">
        <f>VLOOKUP(Life_expectancy.csv!A2047,Base!$A$2:$B$235,2,FALSE)</f>
        <v>37</v>
      </c>
      <c r="B2031" s="4">
        <v>2009.0</v>
      </c>
      <c r="C2031" s="4">
        <f>VLOOKUP(VLOOKUP(A2031,tabWorldPop,3,FALSE),Base!$D$2:$E$8,2,FALSE)</f>
        <v>2</v>
      </c>
      <c r="D2031" s="4" t="s">
        <v>314</v>
      </c>
      <c r="E2031" s="4" t="s">
        <v>4141</v>
      </c>
      <c r="F2031" s="5">
        <v>45998.0</v>
      </c>
      <c r="G2031" s="4" t="s">
        <v>4142</v>
      </c>
      <c r="H2031" s="4">
        <v>3815163.0</v>
      </c>
      <c r="I2031" s="5">
        <v>45672.0</v>
      </c>
      <c r="J2031" s="6" t="str">
        <f>IF(OR(B2031=2000, B2031=2010, B2031=2015),VLOOKUP(A2031,tabWorldPop,IF(B2031=2000,8,IF(B2031=2010,7,6)),FALSE),"")</f>
        <v/>
      </c>
      <c r="K2031" s="6" t="str">
        <f>IF(J2031="","", VLOOKUP(A2031,tabWorldPop,12,FALSE))</f>
        <v/>
      </c>
      <c r="L2031" s="6" t="str">
        <f>IF(K2031="","",VLOOKUP(A2031,tabWorldPop,13,FALSE))</f>
        <v/>
      </c>
      <c r="M2031" s="6" t="str">
        <f>IF(K2031="","",VLOOKUP(A2031,tabWorldPop,14,FALSE))</f>
        <v/>
      </c>
      <c r="N2031" s="6" t="str">
        <f>IF(K2031="","",VLOOKUP(A2031,tabWorldPop,15,FALSE))</f>
        <v/>
      </c>
    </row>
    <row r="2032">
      <c r="A2032" s="3">
        <f>VLOOKUP(Life_expectancy.csv!A2048,Base!$A$2:$B$235,2,FALSE)</f>
        <v>37</v>
      </c>
      <c r="B2032" s="4">
        <v>2008.0</v>
      </c>
      <c r="C2032" s="4">
        <f>VLOOKUP(VLOOKUP(A2032,tabWorldPop,3,FALSE),Base!$D$2:$E$8,2,FALSE)</f>
        <v>2</v>
      </c>
      <c r="D2032" s="4" t="s">
        <v>314</v>
      </c>
      <c r="E2032" s="4" t="s">
        <v>4143</v>
      </c>
      <c r="F2032" s="4" t="s">
        <v>903</v>
      </c>
      <c r="G2032" s="4" t="s">
        <v>4144</v>
      </c>
      <c r="H2032" s="4">
        <v>3.8125759E7</v>
      </c>
      <c r="I2032" s="4">
        <v>15.0</v>
      </c>
      <c r="J2032" s="6" t="str">
        <f>IF(OR(B2032=2000, B2032=2010, B2032=2015),VLOOKUP(A2032,tabWorldPop,IF(B2032=2000,8,IF(B2032=2010,7,6)),FALSE),"")</f>
        <v/>
      </c>
      <c r="K2032" s="6" t="str">
        <f>IF(J2032="","", VLOOKUP(A2032,tabWorldPop,12,FALSE))</f>
        <v/>
      </c>
      <c r="L2032" s="6" t="str">
        <f>IF(K2032="","",VLOOKUP(A2032,tabWorldPop,13,FALSE))</f>
        <v/>
      </c>
      <c r="M2032" s="6" t="str">
        <f>IF(K2032="","",VLOOKUP(A2032,tabWorldPop,14,FALSE))</f>
        <v/>
      </c>
      <c r="N2032" s="6" t="str">
        <f>IF(K2032="","",VLOOKUP(A2032,tabWorldPop,15,FALSE))</f>
        <v/>
      </c>
    </row>
    <row r="2033">
      <c r="A2033" s="3">
        <f>VLOOKUP(Life_expectancy.csv!A2049,Base!$A$2:$B$235,2,FALSE)</f>
        <v>37</v>
      </c>
      <c r="B2033" s="4">
        <v>2007.0</v>
      </c>
      <c r="C2033" s="4">
        <f>VLOOKUP(VLOOKUP(A2033,tabWorldPop,3,FALSE),Base!$D$2:$E$8,2,FALSE)</f>
        <v>2</v>
      </c>
      <c r="D2033" s="4" t="s">
        <v>314</v>
      </c>
      <c r="E2033" s="4" t="s">
        <v>4145</v>
      </c>
      <c r="F2033" s="4" t="s">
        <v>1232</v>
      </c>
      <c r="G2033" s="4" t="s">
        <v>4146</v>
      </c>
      <c r="H2033" s="4">
        <v>381256.0</v>
      </c>
      <c r="I2033" s="4">
        <v>15.0</v>
      </c>
      <c r="J2033" s="6" t="str">
        <f>IF(OR(B2033=2000, B2033=2010, B2033=2015),VLOOKUP(A2033,tabWorldPop,IF(B2033=2000,8,IF(B2033=2010,7,6)),FALSE),"")</f>
        <v/>
      </c>
      <c r="K2033" s="6" t="str">
        <f>IF(J2033="","", VLOOKUP(A2033,tabWorldPop,12,FALSE))</f>
        <v/>
      </c>
      <c r="L2033" s="6" t="str">
        <f>IF(K2033="","",VLOOKUP(A2033,tabWorldPop,13,FALSE))</f>
        <v/>
      </c>
      <c r="M2033" s="6" t="str">
        <f>IF(K2033="","",VLOOKUP(A2033,tabWorldPop,14,FALSE))</f>
        <v/>
      </c>
      <c r="N2033" s="6" t="str">
        <f>IF(K2033="","",VLOOKUP(A2033,tabWorldPop,15,FALSE))</f>
        <v/>
      </c>
    </row>
    <row r="2034">
      <c r="A2034" s="3">
        <f>VLOOKUP(Life_expectancy.csv!A2050,Base!$A$2:$B$235,2,FALSE)</f>
        <v>37</v>
      </c>
      <c r="B2034" s="4">
        <v>2006.0</v>
      </c>
      <c r="C2034" s="4">
        <f>VLOOKUP(VLOOKUP(A2034,tabWorldPop,3,FALSE),Base!$D$2:$E$8,2,FALSE)</f>
        <v>2</v>
      </c>
      <c r="D2034" s="4" t="s">
        <v>314</v>
      </c>
      <c r="E2034" s="4" t="s">
        <v>4147</v>
      </c>
      <c r="F2034" s="4" t="s">
        <v>415</v>
      </c>
      <c r="G2034" s="4" t="s">
        <v>4148</v>
      </c>
      <c r="H2034" s="4">
        <v>3.8141267E7</v>
      </c>
      <c r="I2034" s="4">
        <v>15.0</v>
      </c>
      <c r="J2034" s="6" t="str">
        <f>IF(OR(B2034=2000, B2034=2010, B2034=2015),VLOOKUP(A2034,tabWorldPop,IF(B2034=2000,8,IF(B2034=2010,7,6)),FALSE),"")</f>
        <v/>
      </c>
      <c r="K2034" s="6" t="str">
        <f>IF(J2034="","", VLOOKUP(A2034,tabWorldPop,12,FALSE))</f>
        <v/>
      </c>
      <c r="L2034" s="6" t="str">
        <f>IF(K2034="","",VLOOKUP(A2034,tabWorldPop,13,FALSE))</f>
        <v/>
      </c>
      <c r="M2034" s="6" t="str">
        <f>IF(K2034="","",VLOOKUP(A2034,tabWorldPop,14,FALSE))</f>
        <v/>
      </c>
      <c r="N2034" s="6" t="str">
        <f>IF(K2034="","",VLOOKUP(A2034,tabWorldPop,15,FALSE))</f>
        <v/>
      </c>
    </row>
    <row r="2035">
      <c r="A2035" s="3">
        <f>VLOOKUP(Life_expectancy.csv!A2051,Base!$A$2:$B$235,2,FALSE)</f>
        <v>37</v>
      </c>
      <c r="B2035" s="4">
        <v>2005.0</v>
      </c>
      <c r="C2035" s="4">
        <f>VLOOKUP(VLOOKUP(A2035,tabWorldPop,3,FALSE),Base!$D$2:$E$8,2,FALSE)</f>
        <v>2</v>
      </c>
      <c r="D2035" s="4" t="s">
        <v>314</v>
      </c>
      <c r="E2035" s="4" t="s">
        <v>4149</v>
      </c>
      <c r="F2035" s="5">
        <v>45694.0</v>
      </c>
      <c r="G2035" s="4" t="s">
        <v>4150</v>
      </c>
      <c r="H2035" s="4">
        <v>3.8165445E7</v>
      </c>
      <c r="I2035" s="5">
        <v>45883.0</v>
      </c>
      <c r="J2035" s="6" t="str">
        <f>IF(OR(B2035=2000, B2035=2010, B2035=2015),VLOOKUP(A2035,tabWorldPop,IF(B2035=2000,8,IF(B2035=2010,7,6)),FALSE),"")</f>
        <v/>
      </c>
      <c r="K2035" s="6" t="str">
        <f>IF(J2035="","", VLOOKUP(A2035,tabWorldPop,12,FALSE))</f>
        <v/>
      </c>
      <c r="L2035" s="6" t="str">
        <f>IF(K2035="","",VLOOKUP(A2035,tabWorldPop,13,FALSE))</f>
        <v/>
      </c>
      <c r="M2035" s="6" t="str">
        <f>IF(K2035="","",VLOOKUP(A2035,tabWorldPop,14,FALSE))</f>
        <v/>
      </c>
      <c r="N2035" s="6" t="str">
        <f>IF(K2035="","",VLOOKUP(A2035,tabWorldPop,15,FALSE))</f>
        <v/>
      </c>
    </row>
    <row r="2036">
      <c r="A2036" s="3">
        <f>VLOOKUP(Life_expectancy.csv!A2052,Base!$A$2:$B$235,2,FALSE)</f>
        <v>37</v>
      </c>
      <c r="B2036" s="4">
        <v>2004.0</v>
      </c>
      <c r="C2036" s="4">
        <f>VLOOKUP(VLOOKUP(A2036,tabWorldPop,3,FALSE),Base!$D$2:$E$8,2,FALSE)</f>
        <v>2</v>
      </c>
      <c r="D2036" s="4" t="s">
        <v>314</v>
      </c>
      <c r="E2036" s="4" t="s">
        <v>4151</v>
      </c>
      <c r="F2036" s="4" t="s">
        <v>1460</v>
      </c>
      <c r="G2036" s="4" t="s">
        <v>4152</v>
      </c>
      <c r="H2036" s="4">
        <v>3.8182222E7</v>
      </c>
      <c r="I2036" s="5">
        <v>45792.0</v>
      </c>
      <c r="J2036" s="6" t="str">
        <f>IF(OR(B2036=2000, B2036=2010, B2036=2015),VLOOKUP(A2036,tabWorldPop,IF(B2036=2000,8,IF(B2036=2010,7,6)),FALSE),"")</f>
        <v/>
      </c>
      <c r="K2036" s="6" t="str">
        <f>IF(J2036="","", VLOOKUP(A2036,tabWorldPop,12,FALSE))</f>
        <v/>
      </c>
      <c r="L2036" s="6" t="str">
        <f>IF(K2036="","",VLOOKUP(A2036,tabWorldPop,13,FALSE))</f>
        <v/>
      </c>
      <c r="M2036" s="6" t="str">
        <f>IF(K2036="","",VLOOKUP(A2036,tabWorldPop,14,FALSE))</f>
        <v/>
      </c>
      <c r="N2036" s="6" t="str">
        <f>IF(K2036="","",VLOOKUP(A2036,tabWorldPop,15,FALSE))</f>
        <v/>
      </c>
    </row>
    <row r="2037">
      <c r="A2037" s="3">
        <f>VLOOKUP(Life_expectancy.csv!A2053,Base!$A$2:$B$235,2,FALSE)</f>
        <v>37</v>
      </c>
      <c r="B2037" s="4">
        <v>2003.0</v>
      </c>
      <c r="C2037" s="4">
        <f>VLOOKUP(VLOOKUP(A2037,tabWorldPop,3,FALSE),Base!$D$2:$E$8,2,FALSE)</f>
        <v>2</v>
      </c>
      <c r="D2037" s="4" t="s">
        <v>314</v>
      </c>
      <c r="E2037" s="4" t="s">
        <v>4153</v>
      </c>
      <c r="F2037" s="4" t="s">
        <v>1625</v>
      </c>
      <c r="G2037" s="4" t="s">
        <v>4154</v>
      </c>
      <c r="H2037" s="4">
        <v>382457.0</v>
      </c>
      <c r="I2037" s="5">
        <v>45731.0</v>
      </c>
      <c r="J2037" s="6" t="str">
        <f>IF(OR(B2037=2000, B2037=2010, B2037=2015),VLOOKUP(A2037,tabWorldPop,IF(B2037=2000,8,IF(B2037=2010,7,6)),FALSE),"")</f>
        <v/>
      </c>
      <c r="K2037" s="6" t="str">
        <f>IF(J2037="","", VLOOKUP(A2037,tabWorldPop,12,FALSE))</f>
        <v/>
      </c>
      <c r="L2037" s="6" t="str">
        <f>IF(K2037="","",VLOOKUP(A2037,tabWorldPop,13,FALSE))</f>
        <v/>
      </c>
      <c r="M2037" s="6" t="str">
        <f>IF(K2037="","",VLOOKUP(A2037,tabWorldPop,14,FALSE))</f>
        <v/>
      </c>
      <c r="N2037" s="6" t="str">
        <f>IF(K2037="","",VLOOKUP(A2037,tabWorldPop,15,FALSE))</f>
        <v/>
      </c>
    </row>
    <row r="2038">
      <c r="A2038" s="3">
        <f>VLOOKUP(Life_expectancy.csv!A2054,Base!$A$2:$B$235,2,FALSE)</f>
        <v>37</v>
      </c>
      <c r="B2038" s="4">
        <v>2002.0</v>
      </c>
      <c r="C2038" s="4">
        <f>VLOOKUP(VLOOKUP(A2038,tabWorldPop,3,FALSE),Base!$D$2:$E$8,2,FALSE)</f>
        <v>2</v>
      </c>
      <c r="D2038" s="4" t="s">
        <v>314</v>
      </c>
      <c r="E2038" s="4" t="s">
        <v>4155</v>
      </c>
      <c r="F2038" s="4" t="s">
        <v>1008</v>
      </c>
      <c r="G2038" s="4" t="s">
        <v>4156</v>
      </c>
      <c r="H2038" s="4">
        <v>3823364.0</v>
      </c>
      <c r="I2038" s="4">
        <v>15.0</v>
      </c>
      <c r="J2038" s="6" t="str">
        <f>IF(OR(B2038=2000, B2038=2010, B2038=2015),VLOOKUP(A2038,tabWorldPop,IF(B2038=2000,8,IF(B2038=2010,7,6)),FALSE),"")</f>
        <v/>
      </c>
      <c r="K2038" s="6" t="str">
        <f>IF(J2038="","", VLOOKUP(A2038,tabWorldPop,12,FALSE))</f>
        <v/>
      </c>
      <c r="L2038" s="6" t="str">
        <f>IF(K2038="","",VLOOKUP(A2038,tabWorldPop,13,FALSE))</f>
        <v/>
      </c>
      <c r="M2038" s="6" t="str">
        <f>IF(K2038="","",VLOOKUP(A2038,tabWorldPop,14,FALSE))</f>
        <v/>
      </c>
      <c r="N2038" s="6" t="str">
        <f>IF(K2038="","",VLOOKUP(A2038,tabWorldPop,15,FALSE))</f>
        <v/>
      </c>
    </row>
    <row r="2039">
      <c r="A2039" s="3">
        <f>VLOOKUP(Life_expectancy.csv!A2055,Base!$A$2:$B$235,2,FALSE)</f>
        <v>37</v>
      </c>
      <c r="B2039" s="4">
        <v>2001.0</v>
      </c>
      <c r="C2039" s="4">
        <f>VLOOKUP(VLOOKUP(A2039,tabWorldPop,3,FALSE),Base!$D$2:$E$8,2,FALSE)</f>
        <v>2</v>
      </c>
      <c r="D2039" s="4" t="s">
        <v>314</v>
      </c>
      <c r="E2039" s="4" t="s">
        <v>4157</v>
      </c>
      <c r="F2039" s="4" t="s">
        <v>84</v>
      </c>
      <c r="G2039" s="4" t="s">
        <v>4158</v>
      </c>
      <c r="H2039" s="4">
        <v>3824876.0</v>
      </c>
      <c r="I2039" s="5">
        <v>45852.0</v>
      </c>
      <c r="J2039" s="6" t="str">
        <f>IF(OR(B2039=2000, B2039=2010, B2039=2015),VLOOKUP(A2039,tabWorldPop,IF(B2039=2000,8,IF(B2039=2010,7,6)),FALSE),"")</f>
        <v/>
      </c>
      <c r="K2039" s="6" t="str">
        <f>IF(J2039="","", VLOOKUP(A2039,tabWorldPop,12,FALSE))</f>
        <v/>
      </c>
      <c r="L2039" s="6" t="str">
        <f>IF(K2039="","",VLOOKUP(A2039,tabWorldPop,13,FALSE))</f>
        <v/>
      </c>
      <c r="M2039" s="6" t="str">
        <f>IF(K2039="","",VLOOKUP(A2039,tabWorldPop,14,FALSE))</f>
        <v/>
      </c>
      <c r="N2039" s="6" t="str">
        <f>IF(K2039="","",VLOOKUP(A2039,tabWorldPop,15,FALSE))</f>
        <v/>
      </c>
    </row>
    <row r="2040">
      <c r="A2040" s="3">
        <f>VLOOKUP(Life_expectancy.csv!A2056,Base!$A$2:$B$235,2,FALSE)</f>
        <v>37</v>
      </c>
      <c r="B2040" s="4">
        <v>2000.0</v>
      </c>
      <c r="C2040" s="4">
        <f>VLOOKUP(VLOOKUP(A2040,tabWorldPop,3,FALSE),Base!$D$2:$E$8,2,FALSE)</f>
        <v>2</v>
      </c>
      <c r="D2040" s="4" t="s">
        <v>314</v>
      </c>
      <c r="E2040" s="4" t="s">
        <v>4159</v>
      </c>
      <c r="F2040" s="5">
        <v>45782.0</v>
      </c>
      <c r="G2040" s="4" t="s">
        <v>4160</v>
      </c>
      <c r="H2040" s="4">
        <v>3.8258629E7</v>
      </c>
      <c r="I2040" s="5">
        <v>45822.0</v>
      </c>
      <c r="J2040" s="6">
        <f>IF(OR(B2040=2000, B2040=2010, B2040=2015),VLOOKUP(A2040,tabWorldPop,IF(B2040=2000,8,IF(B2040=2010,7,6)),FALSE),"")</f>
        <v>38504431</v>
      </c>
      <c r="K2040" s="6">
        <f>IF(J2040="","", VLOOKUP(A2040,tabWorldPop,12,FALSE))</f>
        <v>312679</v>
      </c>
      <c r="L2040" s="6" t="str">
        <f>IF(K2040="","",VLOOKUP(A2040,tabWorldPop,13,FALSE))</f>
        <v>127.4698</v>
      </c>
      <c r="M2040" s="7">
        <f>IF(K2040="","",VLOOKUP(A2040,tabWorldPop,14,FALSE))</f>
        <v>-546401</v>
      </c>
      <c r="N2040" s="6" t="str">
        <f>IF(K2040="","",VLOOKUP(A2040,tabWorldPop,15,FALSE))</f>
        <v>0.5</v>
      </c>
    </row>
    <row r="2041">
      <c r="A2041" s="3">
        <f>VLOOKUP(Life_expectancy.csv!A2057,Base!$A$2:$B$235,2,FALSE)</f>
        <v>92</v>
      </c>
      <c r="B2041" s="4">
        <v>2015.0</v>
      </c>
      <c r="C2041" s="4">
        <f>VLOOKUP(VLOOKUP(A2041,tabWorldPop,3,FALSE),Base!$D$2:$E$8,2,FALSE)</f>
        <v>2</v>
      </c>
      <c r="D2041" s="4" t="s">
        <v>314</v>
      </c>
      <c r="E2041" s="4">
        <v>0.0</v>
      </c>
      <c r="F2041" s="10"/>
      <c r="G2041" s="4" t="s">
        <v>4161</v>
      </c>
      <c r="H2041" s="4">
        <v>135876.0</v>
      </c>
      <c r="I2041" s="5">
        <v>45824.0</v>
      </c>
      <c r="J2041" s="6">
        <f>IF(OR(B2041=2000, B2041=2010, B2041=2015),VLOOKUP(A2041,tabWorldPop,IF(B2041=2000,8,IF(B2041=2010,7,6)),FALSE),"")</f>
        <v>10365435</v>
      </c>
      <c r="K2041" s="6">
        <f>IF(J2041="","", VLOOKUP(A2041,tabWorldPop,12,FALSE))</f>
        <v>92090</v>
      </c>
      <c r="L2041" s="6" t="str">
        <f>IF(K2041="","",VLOOKUP(A2041,tabWorldPop,13,FALSE))</f>
        <v>111.5307</v>
      </c>
      <c r="M2041" s="6" t="str">
        <f>IF(K2041="","",VLOOKUP(A2041,tabWorldPop,14,FALSE))</f>
        <v>0.9981</v>
      </c>
      <c r="N2041" s="6" t="str">
        <f>IF(K2041="","",VLOOKUP(A2041,tabWorldPop,15,FALSE))</f>
        <v>0.13</v>
      </c>
    </row>
    <row r="2042">
      <c r="A2042" s="3">
        <f>VLOOKUP(Life_expectancy.csv!A2058,Base!$A$2:$B$235,2,FALSE)</f>
        <v>92</v>
      </c>
      <c r="B2042" s="4">
        <v>2014.0</v>
      </c>
      <c r="C2042" s="4">
        <f>VLOOKUP(VLOOKUP(A2042,tabWorldPop,3,FALSE),Base!$D$2:$E$8,2,FALSE)</f>
        <v>2</v>
      </c>
      <c r="D2042" s="4" t="s">
        <v>314</v>
      </c>
      <c r="E2042" s="4" t="s">
        <v>4162</v>
      </c>
      <c r="F2042" s="5">
        <v>45786.0</v>
      </c>
      <c r="G2042" s="4" t="s">
        <v>4163</v>
      </c>
      <c r="H2042" s="4">
        <v>14162.0</v>
      </c>
      <c r="I2042" s="5">
        <v>45885.0</v>
      </c>
      <c r="J2042" s="6" t="str">
        <f>IF(OR(B2042=2000, B2042=2010, B2042=2015),VLOOKUP(A2042,tabWorldPop,IF(B2042=2000,8,IF(B2042=2010,7,6)),FALSE),"")</f>
        <v/>
      </c>
      <c r="K2042" s="6" t="str">
        <f>IF(J2042="","", VLOOKUP(A2042,tabWorldPop,12,FALSE))</f>
        <v/>
      </c>
      <c r="L2042" s="6" t="str">
        <f>IF(K2042="","",VLOOKUP(A2042,tabWorldPop,13,FALSE))</f>
        <v/>
      </c>
      <c r="M2042" s="6" t="str">
        <f>IF(K2042="","",VLOOKUP(A2042,tabWorldPop,14,FALSE))</f>
        <v/>
      </c>
      <c r="N2042" s="6" t="str">
        <f>IF(K2042="","",VLOOKUP(A2042,tabWorldPop,15,FALSE))</f>
        <v/>
      </c>
    </row>
    <row r="2043">
      <c r="A2043" s="3">
        <f>VLOOKUP(Life_expectancy.csv!A2059,Base!$A$2:$B$235,2,FALSE)</f>
        <v>92</v>
      </c>
      <c r="B2043" s="4">
        <v>2013.0</v>
      </c>
      <c r="C2043" s="4">
        <f>VLOOKUP(VLOOKUP(A2043,tabWorldPop,3,FALSE),Base!$D$2:$E$8,2,FALSE)</f>
        <v>2</v>
      </c>
      <c r="D2043" s="4" t="s">
        <v>314</v>
      </c>
      <c r="E2043" s="4" t="s">
        <v>4164</v>
      </c>
      <c r="F2043" s="4" t="s">
        <v>1918</v>
      </c>
      <c r="G2043" s="4" t="s">
        <v>4165</v>
      </c>
      <c r="H2043" s="4">
        <v>1457295.0</v>
      </c>
      <c r="I2043" s="5">
        <v>45732.0</v>
      </c>
      <c r="J2043" s="6" t="str">
        <f>IF(OR(B2043=2000, B2043=2010, B2043=2015),VLOOKUP(A2043,tabWorldPop,IF(B2043=2000,8,IF(B2043=2010,7,6)),FALSE),"")</f>
        <v/>
      </c>
      <c r="K2043" s="6" t="str">
        <f>IF(J2043="","", VLOOKUP(A2043,tabWorldPop,12,FALSE))</f>
        <v/>
      </c>
      <c r="L2043" s="6" t="str">
        <f>IF(K2043="","",VLOOKUP(A2043,tabWorldPop,13,FALSE))</f>
        <v/>
      </c>
      <c r="M2043" s="6" t="str">
        <f>IF(K2043="","",VLOOKUP(A2043,tabWorldPop,14,FALSE))</f>
        <v/>
      </c>
      <c r="N2043" s="6" t="str">
        <f>IF(K2043="","",VLOOKUP(A2043,tabWorldPop,15,FALSE))</f>
        <v/>
      </c>
    </row>
    <row r="2044">
      <c r="A2044" s="3">
        <f>VLOOKUP(Life_expectancy.csv!A2060,Base!$A$2:$B$235,2,FALSE)</f>
        <v>92</v>
      </c>
      <c r="B2044" s="4">
        <v>2012.0</v>
      </c>
      <c r="C2044" s="4">
        <f>VLOOKUP(VLOOKUP(A2044,tabWorldPop,3,FALSE),Base!$D$2:$E$8,2,FALSE)</f>
        <v>2</v>
      </c>
      <c r="D2044" s="4" t="s">
        <v>314</v>
      </c>
      <c r="E2044" s="4" t="s">
        <v>4166</v>
      </c>
      <c r="F2044" s="4" t="s">
        <v>4167</v>
      </c>
      <c r="G2044" s="4" t="s">
        <v>4168</v>
      </c>
      <c r="H2044" s="4">
        <v>1514844.0</v>
      </c>
      <c r="I2044" s="5">
        <v>45732.0</v>
      </c>
      <c r="J2044" s="6" t="str">
        <f>IF(OR(B2044=2000, B2044=2010, B2044=2015),VLOOKUP(A2044,tabWorldPop,IF(B2044=2000,8,IF(B2044=2010,7,6)),FALSE),"")</f>
        <v/>
      </c>
      <c r="K2044" s="6" t="str">
        <f>IF(J2044="","", VLOOKUP(A2044,tabWorldPop,12,FALSE))</f>
        <v/>
      </c>
      <c r="L2044" s="6" t="str">
        <f>IF(K2044="","",VLOOKUP(A2044,tabWorldPop,13,FALSE))</f>
        <v/>
      </c>
      <c r="M2044" s="6" t="str">
        <f>IF(K2044="","",VLOOKUP(A2044,tabWorldPop,14,FALSE))</f>
        <v/>
      </c>
      <c r="N2044" s="6" t="str">
        <f>IF(K2044="","",VLOOKUP(A2044,tabWorldPop,15,FALSE))</f>
        <v/>
      </c>
    </row>
    <row r="2045">
      <c r="A2045" s="3">
        <f>VLOOKUP(Life_expectancy.csv!A2061,Base!$A$2:$B$235,2,FALSE)</f>
        <v>92</v>
      </c>
      <c r="B2045" s="4">
        <v>2011.0</v>
      </c>
      <c r="C2045" s="4">
        <f>VLOOKUP(VLOOKUP(A2045,tabWorldPop,3,FALSE),Base!$D$2:$E$8,2,FALSE)</f>
        <v>2</v>
      </c>
      <c r="D2045" s="4" t="s">
        <v>314</v>
      </c>
      <c r="E2045" s="4" t="s">
        <v>4169</v>
      </c>
      <c r="F2045" s="5">
        <v>45839.0</v>
      </c>
      <c r="G2045" s="4" t="s">
        <v>4170</v>
      </c>
      <c r="H2045" s="4">
        <v>155756.0</v>
      </c>
      <c r="I2045" s="5">
        <v>45704.0</v>
      </c>
      <c r="J2045" s="6" t="str">
        <f>IF(OR(B2045=2000, B2045=2010, B2045=2015),VLOOKUP(A2045,tabWorldPop,IF(B2045=2000,8,IF(B2045=2010,7,6)),FALSE),"")</f>
        <v/>
      </c>
      <c r="K2045" s="6" t="str">
        <f>IF(J2045="","", VLOOKUP(A2045,tabWorldPop,12,FALSE))</f>
        <v/>
      </c>
      <c r="L2045" s="6" t="str">
        <f>IF(K2045="","",VLOOKUP(A2045,tabWorldPop,13,FALSE))</f>
        <v/>
      </c>
      <c r="M2045" s="6" t="str">
        <f>IF(K2045="","",VLOOKUP(A2045,tabWorldPop,14,FALSE))</f>
        <v/>
      </c>
      <c r="N2045" s="6" t="str">
        <f>IF(K2045="","",VLOOKUP(A2045,tabWorldPop,15,FALSE))</f>
        <v/>
      </c>
    </row>
    <row r="2046">
      <c r="A2046" s="3">
        <f>VLOOKUP(Life_expectancy.csv!A2062,Base!$A$2:$B$235,2,FALSE)</f>
        <v>92</v>
      </c>
      <c r="B2046" s="4">
        <v>2010.0</v>
      </c>
      <c r="C2046" s="4">
        <f>VLOOKUP(VLOOKUP(A2046,tabWorldPop,3,FALSE),Base!$D$2:$E$8,2,FALSE)</f>
        <v>2</v>
      </c>
      <c r="D2046" s="4" t="s">
        <v>314</v>
      </c>
      <c r="E2046" s="4" t="s">
        <v>4171</v>
      </c>
      <c r="F2046" s="4" t="s">
        <v>4172</v>
      </c>
      <c r="G2046" s="4" t="s">
        <v>4173</v>
      </c>
      <c r="H2046" s="4">
        <v>15731.0</v>
      </c>
      <c r="I2046" s="4">
        <v>16.0</v>
      </c>
      <c r="J2046" s="6">
        <f>IF(OR(B2046=2000, B2046=2010, B2046=2015),VLOOKUP(A2046,tabWorldPop,IF(B2046=2000,8,IF(B2046=2010,7,6)),FALSE),"")</f>
        <v>10588401</v>
      </c>
      <c r="K2046" s="6">
        <f>IF(J2046="","", VLOOKUP(A2046,tabWorldPop,12,FALSE))</f>
        <v>92090</v>
      </c>
      <c r="L2046" s="6" t="str">
        <f>IF(K2046="","",VLOOKUP(A2046,tabWorldPop,13,FALSE))</f>
        <v>111.5307</v>
      </c>
      <c r="M2046" s="6" t="str">
        <f>IF(K2046="","",VLOOKUP(A2046,tabWorldPop,14,FALSE))</f>
        <v>0.9981</v>
      </c>
      <c r="N2046" s="6" t="str">
        <f>IF(K2046="","",VLOOKUP(A2046,tabWorldPop,15,FALSE))</f>
        <v>0.13</v>
      </c>
    </row>
    <row r="2047">
      <c r="A2047" s="3">
        <f>VLOOKUP(Life_expectancy.csv!A2063,Base!$A$2:$B$235,2,FALSE)</f>
        <v>92</v>
      </c>
      <c r="B2047" s="4">
        <v>2009.0</v>
      </c>
      <c r="C2047" s="4">
        <f>VLOOKUP(VLOOKUP(A2047,tabWorldPop,3,FALSE),Base!$D$2:$E$8,2,FALSE)</f>
        <v>2</v>
      </c>
      <c r="D2047" s="4" t="s">
        <v>314</v>
      </c>
      <c r="E2047" s="4" t="s">
        <v>4174</v>
      </c>
      <c r="F2047" s="4" t="s">
        <v>616</v>
      </c>
      <c r="G2047" s="4" t="s">
        <v>4175</v>
      </c>
      <c r="H2047" s="4">
        <v>1568247.0</v>
      </c>
      <c r="I2047" s="4">
        <v>16.0</v>
      </c>
      <c r="J2047" s="6" t="str">
        <f>IF(OR(B2047=2000, B2047=2010, B2047=2015),VLOOKUP(A2047,tabWorldPop,IF(B2047=2000,8,IF(B2047=2010,7,6)),FALSE),"")</f>
        <v/>
      </c>
      <c r="K2047" s="6" t="str">
        <f>IF(J2047="","", VLOOKUP(A2047,tabWorldPop,12,FALSE))</f>
        <v/>
      </c>
      <c r="L2047" s="6" t="str">
        <f>IF(K2047="","",VLOOKUP(A2047,tabWorldPop,13,FALSE))</f>
        <v/>
      </c>
      <c r="M2047" s="6" t="str">
        <f>IF(K2047="","",VLOOKUP(A2047,tabWorldPop,14,FALSE))</f>
        <v/>
      </c>
      <c r="N2047" s="6" t="str">
        <f>IF(K2047="","",VLOOKUP(A2047,tabWorldPop,15,FALSE))</f>
        <v/>
      </c>
    </row>
    <row r="2048">
      <c r="A2048" s="3">
        <f>VLOOKUP(Life_expectancy.csv!A2064,Base!$A$2:$B$235,2,FALSE)</f>
        <v>92</v>
      </c>
      <c r="B2048" s="4">
        <v>2008.0</v>
      </c>
      <c r="C2048" s="4">
        <f>VLOOKUP(VLOOKUP(A2048,tabWorldPop,3,FALSE),Base!$D$2:$E$8,2,FALSE)</f>
        <v>2</v>
      </c>
      <c r="D2048" s="4" t="s">
        <v>314</v>
      </c>
      <c r="E2048" s="4" t="s">
        <v>4176</v>
      </c>
      <c r="F2048" s="5">
        <v>45909.0</v>
      </c>
      <c r="G2048" s="4" t="s">
        <v>4177</v>
      </c>
      <c r="H2048" s="4">
        <v>1558177.0</v>
      </c>
      <c r="I2048" s="5">
        <v>45884.0</v>
      </c>
      <c r="J2048" s="6" t="str">
        <f>IF(OR(B2048=2000, B2048=2010, B2048=2015),VLOOKUP(A2048,tabWorldPop,IF(B2048=2000,8,IF(B2048=2010,7,6)),FALSE),"")</f>
        <v/>
      </c>
      <c r="K2048" s="6" t="str">
        <f>IF(J2048="","", VLOOKUP(A2048,tabWorldPop,12,FALSE))</f>
        <v/>
      </c>
      <c r="L2048" s="6" t="str">
        <f>IF(K2048="","",VLOOKUP(A2048,tabWorldPop,13,FALSE))</f>
        <v/>
      </c>
      <c r="M2048" s="6" t="str">
        <f>IF(K2048="","",VLOOKUP(A2048,tabWorldPop,14,FALSE))</f>
        <v/>
      </c>
      <c r="N2048" s="6" t="str">
        <f>IF(K2048="","",VLOOKUP(A2048,tabWorldPop,15,FALSE))</f>
        <v/>
      </c>
    </row>
    <row r="2049">
      <c r="A2049" s="3">
        <f>VLOOKUP(Life_expectancy.csv!A2065,Base!$A$2:$B$235,2,FALSE)</f>
        <v>92</v>
      </c>
      <c r="B2049" s="4">
        <v>2007.0</v>
      </c>
      <c r="C2049" s="4">
        <f>VLOOKUP(VLOOKUP(A2049,tabWorldPop,3,FALSE),Base!$D$2:$E$8,2,FALSE)</f>
        <v>2</v>
      </c>
      <c r="D2049" s="4" t="s">
        <v>314</v>
      </c>
      <c r="E2049" s="4" t="s">
        <v>4178</v>
      </c>
      <c r="F2049" s="4" t="s">
        <v>3895</v>
      </c>
      <c r="G2049" s="4" t="s">
        <v>4179</v>
      </c>
      <c r="H2049" s="4">
        <v>1542964.0</v>
      </c>
      <c r="I2049" s="5">
        <v>45762.0</v>
      </c>
      <c r="J2049" s="6" t="str">
        <f>IF(OR(B2049=2000, B2049=2010, B2049=2015),VLOOKUP(A2049,tabWorldPop,IF(B2049=2000,8,IF(B2049=2010,7,6)),FALSE),"")</f>
        <v/>
      </c>
      <c r="K2049" s="6" t="str">
        <f>IF(J2049="","", VLOOKUP(A2049,tabWorldPop,12,FALSE))</f>
        <v/>
      </c>
      <c r="L2049" s="6" t="str">
        <f>IF(K2049="","",VLOOKUP(A2049,tabWorldPop,13,FALSE))</f>
        <v/>
      </c>
      <c r="M2049" s="6" t="str">
        <f>IF(K2049="","",VLOOKUP(A2049,tabWorldPop,14,FALSE))</f>
        <v/>
      </c>
      <c r="N2049" s="6" t="str">
        <f>IF(K2049="","",VLOOKUP(A2049,tabWorldPop,15,FALSE))</f>
        <v/>
      </c>
    </row>
    <row r="2050">
      <c r="A2050" s="3">
        <f>VLOOKUP(Life_expectancy.csv!A2066,Base!$A$2:$B$235,2,FALSE)</f>
        <v>92</v>
      </c>
      <c r="B2050" s="4">
        <v>2006.0</v>
      </c>
      <c r="C2050" s="4">
        <f>VLOOKUP(VLOOKUP(A2050,tabWorldPop,3,FALSE),Base!$D$2:$E$8,2,FALSE)</f>
        <v>2</v>
      </c>
      <c r="D2050" s="4" t="s">
        <v>314</v>
      </c>
      <c r="E2050" s="4" t="s">
        <v>4180</v>
      </c>
      <c r="F2050" s="4" t="s">
        <v>1584</v>
      </c>
      <c r="G2050" s="4" t="s">
        <v>4181</v>
      </c>
      <c r="H2050" s="4">
        <v>1522288.0</v>
      </c>
      <c r="I2050" s="5">
        <v>45762.0</v>
      </c>
      <c r="J2050" s="6" t="str">
        <f>IF(OR(B2050=2000, B2050=2010, B2050=2015),VLOOKUP(A2050,tabWorldPop,IF(B2050=2000,8,IF(B2050=2010,7,6)),FALSE),"")</f>
        <v/>
      </c>
      <c r="K2050" s="6" t="str">
        <f>IF(J2050="","", VLOOKUP(A2050,tabWorldPop,12,FALSE))</f>
        <v/>
      </c>
      <c r="L2050" s="6" t="str">
        <f>IF(K2050="","",VLOOKUP(A2050,tabWorldPop,13,FALSE))</f>
        <v/>
      </c>
      <c r="M2050" s="6" t="str">
        <f>IF(K2050="","",VLOOKUP(A2050,tabWorldPop,14,FALSE))</f>
        <v/>
      </c>
      <c r="N2050" s="6" t="str">
        <f>IF(K2050="","",VLOOKUP(A2050,tabWorldPop,15,FALSE))</f>
        <v/>
      </c>
    </row>
    <row r="2051">
      <c r="A2051" s="3">
        <f>VLOOKUP(Life_expectancy.csv!A2067,Base!$A$2:$B$235,2,FALSE)</f>
        <v>92</v>
      </c>
      <c r="B2051" s="4">
        <v>2005.0</v>
      </c>
      <c r="C2051" s="4">
        <f>VLOOKUP(VLOOKUP(A2051,tabWorldPop,3,FALSE),Base!$D$2:$E$8,2,FALSE)</f>
        <v>2</v>
      </c>
      <c r="D2051" s="4" t="s">
        <v>314</v>
      </c>
      <c r="E2051" s="4" t="s">
        <v>4182</v>
      </c>
      <c r="F2051" s="4" t="s">
        <v>2885</v>
      </c>
      <c r="G2051" s="4" t="s">
        <v>4183</v>
      </c>
      <c r="H2051" s="4">
        <v>15333.0</v>
      </c>
      <c r="I2051" s="5">
        <v>45762.0</v>
      </c>
      <c r="J2051" s="6" t="str">
        <f>IF(OR(B2051=2000, B2051=2010, B2051=2015),VLOOKUP(A2051,tabWorldPop,IF(B2051=2000,8,IF(B2051=2010,7,6)),FALSE),"")</f>
        <v/>
      </c>
      <c r="K2051" s="6" t="str">
        <f>IF(J2051="","", VLOOKUP(A2051,tabWorldPop,12,FALSE))</f>
        <v/>
      </c>
      <c r="L2051" s="6" t="str">
        <f>IF(K2051="","",VLOOKUP(A2051,tabWorldPop,13,FALSE))</f>
        <v/>
      </c>
      <c r="M2051" s="6" t="str">
        <f>IF(K2051="","",VLOOKUP(A2051,tabWorldPop,14,FALSE))</f>
        <v/>
      </c>
      <c r="N2051" s="6" t="str">
        <f>IF(K2051="","",VLOOKUP(A2051,tabWorldPop,15,FALSE))</f>
        <v/>
      </c>
    </row>
    <row r="2052">
      <c r="A2052" s="3">
        <f>VLOOKUP(Life_expectancy.csv!A2068,Base!$A$2:$B$235,2,FALSE)</f>
        <v>92</v>
      </c>
      <c r="B2052" s="4">
        <v>2004.0</v>
      </c>
      <c r="C2052" s="4">
        <f>VLOOKUP(VLOOKUP(A2052,tabWorldPop,3,FALSE),Base!$D$2:$E$8,2,FALSE)</f>
        <v>2</v>
      </c>
      <c r="D2052" s="4" t="s">
        <v>314</v>
      </c>
      <c r="E2052" s="4" t="s">
        <v>4184</v>
      </c>
      <c r="F2052" s="4" t="s">
        <v>994</v>
      </c>
      <c r="G2052" s="4" t="s">
        <v>4185</v>
      </c>
      <c r="H2052" s="4">
        <v>1483861.0</v>
      </c>
      <c r="I2052" s="5">
        <v>45915.0</v>
      </c>
      <c r="J2052" s="6" t="str">
        <f>IF(OR(B2052=2000, B2052=2010, B2052=2015),VLOOKUP(A2052,tabWorldPop,IF(B2052=2000,8,IF(B2052=2010,7,6)),FALSE),"")</f>
        <v/>
      </c>
      <c r="K2052" s="6" t="str">
        <f>IF(J2052="","", VLOOKUP(A2052,tabWorldPop,12,FALSE))</f>
        <v/>
      </c>
      <c r="L2052" s="6" t="str">
        <f>IF(K2052="","",VLOOKUP(A2052,tabWorldPop,13,FALSE))</f>
        <v/>
      </c>
      <c r="M2052" s="6" t="str">
        <f>IF(K2052="","",VLOOKUP(A2052,tabWorldPop,14,FALSE))</f>
        <v/>
      </c>
      <c r="N2052" s="6" t="str">
        <f>IF(K2052="","",VLOOKUP(A2052,tabWorldPop,15,FALSE))</f>
        <v/>
      </c>
    </row>
    <row r="2053">
      <c r="A2053" s="3">
        <f>VLOOKUP(Life_expectancy.csv!A2069,Base!$A$2:$B$235,2,FALSE)</f>
        <v>92</v>
      </c>
      <c r="B2053" s="4">
        <v>2003.0</v>
      </c>
      <c r="C2053" s="4">
        <f>VLOOKUP(VLOOKUP(A2053,tabWorldPop,3,FALSE),Base!$D$2:$E$8,2,FALSE)</f>
        <v>2</v>
      </c>
      <c r="D2053" s="4" t="s">
        <v>314</v>
      </c>
      <c r="E2053" s="4" t="s">
        <v>4186</v>
      </c>
      <c r="F2053" s="4" t="s">
        <v>1150</v>
      </c>
      <c r="G2053" s="4" t="s">
        <v>4187</v>
      </c>
      <c r="H2053" s="4">
        <v>1458821.0</v>
      </c>
      <c r="I2053" s="5">
        <v>45884.0</v>
      </c>
      <c r="J2053" s="6" t="str">
        <f>IF(OR(B2053=2000, B2053=2010, B2053=2015),VLOOKUP(A2053,tabWorldPop,IF(B2053=2000,8,IF(B2053=2010,7,6)),FALSE),"")</f>
        <v/>
      </c>
      <c r="K2053" s="6" t="str">
        <f>IF(J2053="","", VLOOKUP(A2053,tabWorldPop,12,FALSE))</f>
        <v/>
      </c>
      <c r="L2053" s="6" t="str">
        <f>IF(K2053="","",VLOOKUP(A2053,tabWorldPop,13,FALSE))</f>
        <v/>
      </c>
      <c r="M2053" s="6" t="str">
        <f>IF(K2053="","",VLOOKUP(A2053,tabWorldPop,14,FALSE))</f>
        <v/>
      </c>
      <c r="N2053" s="6" t="str">
        <f>IF(K2053="","",VLOOKUP(A2053,tabWorldPop,15,FALSE))</f>
        <v/>
      </c>
    </row>
    <row r="2054">
      <c r="A2054" s="3">
        <f>VLOOKUP(Life_expectancy.csv!A2070,Base!$A$2:$B$235,2,FALSE)</f>
        <v>92</v>
      </c>
      <c r="B2054" s="4">
        <v>2002.0</v>
      </c>
      <c r="C2054" s="4">
        <f>VLOOKUP(VLOOKUP(A2054,tabWorldPop,3,FALSE),Base!$D$2:$E$8,2,FALSE)</f>
        <v>2</v>
      </c>
      <c r="D2054" s="4" t="s">
        <v>314</v>
      </c>
      <c r="E2054" s="4" t="s">
        <v>4188</v>
      </c>
      <c r="F2054" s="4" t="s">
        <v>2382</v>
      </c>
      <c r="G2054" s="4" t="s">
        <v>4189</v>
      </c>
      <c r="H2054" s="4">
        <v>1419631.0</v>
      </c>
      <c r="I2054" s="5">
        <v>45915.0</v>
      </c>
      <c r="J2054" s="6" t="str">
        <f>IF(OR(B2054=2000, B2054=2010, B2054=2015),VLOOKUP(A2054,tabWorldPop,IF(B2054=2000,8,IF(B2054=2010,7,6)),FALSE),"")</f>
        <v/>
      </c>
      <c r="K2054" s="6" t="str">
        <f>IF(J2054="","", VLOOKUP(A2054,tabWorldPop,12,FALSE))</f>
        <v/>
      </c>
      <c r="L2054" s="6" t="str">
        <f>IF(K2054="","",VLOOKUP(A2054,tabWorldPop,13,FALSE))</f>
        <v/>
      </c>
      <c r="M2054" s="6" t="str">
        <f>IF(K2054="","",VLOOKUP(A2054,tabWorldPop,14,FALSE))</f>
        <v/>
      </c>
      <c r="N2054" s="6" t="str">
        <f>IF(K2054="","",VLOOKUP(A2054,tabWorldPop,15,FALSE))</f>
        <v/>
      </c>
    </row>
    <row r="2055">
      <c r="A2055" s="3">
        <f>VLOOKUP(Life_expectancy.csv!A2071,Base!$A$2:$B$235,2,FALSE)</f>
        <v>92</v>
      </c>
      <c r="B2055" s="4">
        <v>2001.0</v>
      </c>
      <c r="C2055" s="4">
        <f>VLOOKUP(VLOOKUP(A2055,tabWorldPop,3,FALSE),Base!$D$2:$E$8,2,FALSE)</f>
        <v>2</v>
      </c>
      <c r="D2055" s="4" t="s">
        <v>314</v>
      </c>
      <c r="E2055" s="4" t="s">
        <v>4190</v>
      </c>
      <c r="F2055" s="5">
        <v>45666.0</v>
      </c>
      <c r="G2055" s="4" t="s">
        <v>4191</v>
      </c>
      <c r="H2055" s="4">
        <v>1362722.0</v>
      </c>
      <c r="I2055" s="5">
        <v>45853.0</v>
      </c>
      <c r="J2055" s="6" t="str">
        <f>IF(OR(B2055=2000, B2055=2010, B2055=2015),VLOOKUP(A2055,tabWorldPop,IF(B2055=2000,8,IF(B2055=2010,7,6)),FALSE),"")</f>
        <v/>
      </c>
      <c r="K2055" s="6" t="str">
        <f>IF(J2055="","", VLOOKUP(A2055,tabWorldPop,12,FALSE))</f>
        <v/>
      </c>
      <c r="L2055" s="6" t="str">
        <f>IF(K2055="","",VLOOKUP(A2055,tabWorldPop,13,FALSE))</f>
        <v/>
      </c>
      <c r="M2055" s="6" t="str">
        <f>IF(K2055="","",VLOOKUP(A2055,tabWorldPop,14,FALSE))</f>
        <v/>
      </c>
      <c r="N2055" s="6" t="str">
        <f>IF(K2055="","",VLOOKUP(A2055,tabWorldPop,15,FALSE))</f>
        <v/>
      </c>
    </row>
    <row r="2056">
      <c r="A2056" s="3">
        <f>VLOOKUP(Life_expectancy.csv!A2072,Base!$A$2:$B$235,2,FALSE)</f>
        <v>92</v>
      </c>
      <c r="B2056" s="4">
        <v>2000.0</v>
      </c>
      <c r="C2056" s="4">
        <f>VLOOKUP(VLOOKUP(A2056,tabWorldPop,3,FALSE),Base!$D$2:$E$8,2,FALSE)</f>
        <v>2</v>
      </c>
      <c r="D2056" s="4" t="s">
        <v>314</v>
      </c>
      <c r="E2056" s="4" t="s">
        <v>4192</v>
      </c>
      <c r="F2056" s="4" t="s">
        <v>1600</v>
      </c>
      <c r="G2056" s="4" t="s">
        <v>4193</v>
      </c>
      <c r="H2056" s="4">
        <v>1289898.0</v>
      </c>
      <c r="I2056" s="5">
        <v>45792.0</v>
      </c>
      <c r="J2056" s="6">
        <f>IF(OR(B2056=2000, B2056=2010, B2056=2015),VLOOKUP(A2056,tabWorldPop,IF(B2056=2000,8,IF(B2056=2010,7,6)),FALSE),"")</f>
        <v>10300626</v>
      </c>
      <c r="K2056" s="6">
        <f>IF(J2056="","", VLOOKUP(A2056,tabWorldPop,12,FALSE))</f>
        <v>92090</v>
      </c>
      <c r="L2056" s="6" t="str">
        <f>IF(K2056="","",VLOOKUP(A2056,tabWorldPop,13,FALSE))</f>
        <v>111.5307</v>
      </c>
      <c r="M2056" s="6" t="str">
        <f>IF(K2056="","",VLOOKUP(A2056,tabWorldPop,14,FALSE))</f>
        <v>0.9981</v>
      </c>
      <c r="N2056" s="6" t="str">
        <f>IF(K2056="","",VLOOKUP(A2056,tabWorldPop,15,FALSE))</f>
        <v>0.13</v>
      </c>
    </row>
    <row r="2057">
      <c r="A2057" s="3">
        <f>VLOOKUP(Life_expectancy.csv!A2073,Base!$A$2:$B$235,2,FALSE)</f>
        <v>143</v>
      </c>
      <c r="B2057" s="4">
        <v>2015.0</v>
      </c>
      <c r="C2057" s="4">
        <f>VLOOKUP(VLOOKUP(A2057,tabWorldPop,3,FALSE),Base!$D$2:$E$8,2,FALSE)</f>
        <v>1</v>
      </c>
      <c r="D2057" s="4" t="s">
        <v>13</v>
      </c>
      <c r="E2057" s="4">
        <v>0.0</v>
      </c>
      <c r="F2057" s="10"/>
      <c r="G2057" s="4" t="s">
        <v>4194</v>
      </c>
      <c r="H2057" s="10"/>
      <c r="I2057" s="5">
        <v>45760.0</v>
      </c>
      <c r="J2057" s="6">
        <f>IF(OR(B2057=2000, B2057=2010, B2057=2015),VLOOKUP(A2057,tabWorldPop,IF(B2057=2000,8,IF(B2057=2010,7,6)),FALSE),"")</f>
        <v>2414573</v>
      </c>
      <c r="K2057" s="6">
        <f>IF(J2057="","", VLOOKUP(A2057,tabWorldPop,12,FALSE))</f>
        <v>11586</v>
      </c>
      <c r="L2057" s="6" t="str">
        <f>IF(K2057="","",VLOOKUP(A2057,tabWorldPop,13,FALSE))</f>
        <v>232.6189</v>
      </c>
      <c r="M2057" s="7">
        <f>IF(K2057="","",VLOOKUP(A2057,tabWorldPop,14,FALSE))</f>
        <v>46023</v>
      </c>
      <c r="N2057" s="6" t="str">
        <f>IF(K2057="","",VLOOKUP(A2057,tabWorldPop,15,FALSE))</f>
        <v>0.03</v>
      </c>
    </row>
    <row r="2058">
      <c r="A2058" s="3">
        <f>VLOOKUP(Life_expectancy.csv!A2074,Base!$A$2:$B$235,2,FALSE)</f>
        <v>143</v>
      </c>
      <c r="B2058" s="4">
        <v>2014.0</v>
      </c>
      <c r="C2058" s="4">
        <f>VLOOKUP(VLOOKUP(A2058,tabWorldPop,3,FALSE),Base!$D$2:$E$8,2,FALSE)</f>
        <v>1</v>
      </c>
      <c r="D2058" s="4" t="s">
        <v>13</v>
      </c>
      <c r="E2058" s="4" t="s">
        <v>4195</v>
      </c>
      <c r="F2058" s="4" t="s">
        <v>4196</v>
      </c>
      <c r="G2058" s="4" t="s">
        <v>4197</v>
      </c>
      <c r="H2058" s="10"/>
      <c r="I2058" s="5">
        <v>45760.0</v>
      </c>
      <c r="J2058" s="6" t="str">
        <f>IF(OR(B2058=2000, B2058=2010, B2058=2015),VLOOKUP(A2058,tabWorldPop,IF(B2058=2000,8,IF(B2058=2010,7,6)),FALSE),"")</f>
        <v/>
      </c>
      <c r="K2058" s="6" t="str">
        <f>IF(J2058="","", VLOOKUP(A2058,tabWorldPop,12,FALSE))</f>
        <v/>
      </c>
      <c r="L2058" s="6" t="str">
        <f>IF(K2058="","",VLOOKUP(A2058,tabWorldPop,13,FALSE))</f>
        <v/>
      </c>
      <c r="M2058" s="6" t="str">
        <f>IF(K2058="","",VLOOKUP(A2058,tabWorldPop,14,FALSE))</f>
        <v/>
      </c>
      <c r="N2058" s="6" t="str">
        <f>IF(K2058="","",VLOOKUP(A2058,tabWorldPop,15,FALSE))</f>
        <v/>
      </c>
    </row>
    <row r="2059">
      <c r="A2059" s="3">
        <f>VLOOKUP(Life_expectancy.csv!A2075,Base!$A$2:$B$235,2,FALSE)</f>
        <v>143</v>
      </c>
      <c r="B2059" s="4">
        <v>2013.0</v>
      </c>
      <c r="C2059" s="4">
        <f>VLOOKUP(VLOOKUP(A2059,tabWorldPop,3,FALSE),Base!$D$2:$E$8,2,FALSE)</f>
        <v>1</v>
      </c>
      <c r="D2059" s="4" t="s">
        <v>13</v>
      </c>
      <c r="E2059" s="4" t="s">
        <v>4198</v>
      </c>
      <c r="F2059" s="4" t="s">
        <v>4199</v>
      </c>
      <c r="G2059" s="4" t="s">
        <v>4200</v>
      </c>
      <c r="H2059" s="10"/>
      <c r="I2059" s="5">
        <v>45760.0</v>
      </c>
      <c r="J2059" s="6" t="str">
        <f>IF(OR(B2059=2000, B2059=2010, B2059=2015),VLOOKUP(A2059,tabWorldPop,IF(B2059=2000,8,IF(B2059=2010,7,6)),FALSE),"")</f>
        <v/>
      </c>
      <c r="K2059" s="6" t="str">
        <f>IF(J2059="","", VLOOKUP(A2059,tabWorldPop,12,FALSE))</f>
        <v/>
      </c>
      <c r="L2059" s="6" t="str">
        <f>IF(K2059="","",VLOOKUP(A2059,tabWorldPop,13,FALSE))</f>
        <v/>
      </c>
      <c r="M2059" s="6" t="str">
        <f>IF(K2059="","",VLOOKUP(A2059,tabWorldPop,14,FALSE))</f>
        <v/>
      </c>
      <c r="N2059" s="6" t="str">
        <f>IF(K2059="","",VLOOKUP(A2059,tabWorldPop,15,FALSE))</f>
        <v/>
      </c>
    </row>
    <row r="2060">
      <c r="A2060" s="3">
        <f>VLOOKUP(Life_expectancy.csv!A2076,Base!$A$2:$B$235,2,FALSE)</f>
        <v>143</v>
      </c>
      <c r="B2060" s="4">
        <v>2012.0</v>
      </c>
      <c r="C2060" s="4">
        <f>VLOOKUP(VLOOKUP(A2060,tabWorldPop,3,FALSE),Base!$D$2:$E$8,2,FALSE)</f>
        <v>1</v>
      </c>
      <c r="D2060" s="4" t="s">
        <v>13</v>
      </c>
      <c r="E2060" s="4" t="s">
        <v>4201</v>
      </c>
      <c r="F2060" s="4" t="s">
        <v>3600</v>
      </c>
      <c r="G2060" s="4" t="s">
        <v>4202</v>
      </c>
      <c r="H2060" s="10"/>
      <c r="I2060" s="5">
        <v>45760.0</v>
      </c>
      <c r="J2060" s="6" t="str">
        <f>IF(OR(B2060=2000, B2060=2010, B2060=2015),VLOOKUP(A2060,tabWorldPop,IF(B2060=2000,8,IF(B2060=2010,7,6)),FALSE),"")</f>
        <v/>
      </c>
      <c r="K2060" s="6" t="str">
        <f>IF(J2060="","", VLOOKUP(A2060,tabWorldPop,12,FALSE))</f>
        <v/>
      </c>
      <c r="L2060" s="6" t="str">
        <f>IF(K2060="","",VLOOKUP(A2060,tabWorldPop,13,FALSE))</f>
        <v/>
      </c>
      <c r="M2060" s="6" t="str">
        <f>IF(K2060="","",VLOOKUP(A2060,tabWorldPop,14,FALSE))</f>
        <v/>
      </c>
      <c r="N2060" s="6" t="str">
        <f>IF(K2060="","",VLOOKUP(A2060,tabWorldPop,15,FALSE))</f>
        <v/>
      </c>
    </row>
    <row r="2061">
      <c r="A2061" s="3">
        <f>VLOOKUP(Life_expectancy.csv!A2077,Base!$A$2:$B$235,2,FALSE)</f>
        <v>143</v>
      </c>
      <c r="B2061" s="4">
        <v>2011.0</v>
      </c>
      <c r="C2061" s="4">
        <f>VLOOKUP(VLOOKUP(A2061,tabWorldPop,3,FALSE),Base!$D$2:$E$8,2,FALSE)</f>
        <v>1</v>
      </c>
      <c r="D2061" s="4" t="s">
        <v>13</v>
      </c>
      <c r="E2061" s="4" t="s">
        <v>4203</v>
      </c>
      <c r="F2061" s="4" t="s">
        <v>2077</v>
      </c>
      <c r="G2061" s="4" t="s">
        <v>4204</v>
      </c>
      <c r="H2061" s="10"/>
      <c r="I2061" s="5">
        <v>45759.0</v>
      </c>
      <c r="J2061" s="6" t="str">
        <f>IF(OR(B2061=2000, B2061=2010, B2061=2015),VLOOKUP(A2061,tabWorldPop,IF(B2061=2000,8,IF(B2061=2010,7,6)),FALSE),"")</f>
        <v/>
      </c>
      <c r="K2061" s="6" t="str">
        <f>IF(J2061="","", VLOOKUP(A2061,tabWorldPop,12,FALSE))</f>
        <v/>
      </c>
      <c r="L2061" s="6" t="str">
        <f>IF(K2061="","",VLOOKUP(A2061,tabWorldPop,13,FALSE))</f>
        <v/>
      </c>
      <c r="M2061" s="6" t="str">
        <f>IF(K2061="","",VLOOKUP(A2061,tabWorldPop,14,FALSE))</f>
        <v/>
      </c>
      <c r="N2061" s="6" t="str">
        <f>IF(K2061="","",VLOOKUP(A2061,tabWorldPop,15,FALSE))</f>
        <v/>
      </c>
    </row>
    <row r="2062">
      <c r="A2062" s="3">
        <f>VLOOKUP(Life_expectancy.csv!A2078,Base!$A$2:$B$235,2,FALSE)</f>
        <v>143</v>
      </c>
      <c r="B2062" s="4">
        <v>2010.0</v>
      </c>
      <c r="C2062" s="4">
        <f>VLOOKUP(VLOOKUP(A2062,tabWorldPop,3,FALSE),Base!$D$2:$E$8,2,FALSE)</f>
        <v>1</v>
      </c>
      <c r="D2062" s="4" t="s">
        <v>13</v>
      </c>
      <c r="E2062" s="4" t="s">
        <v>4205</v>
      </c>
      <c r="F2062" s="5">
        <v>45902.0</v>
      </c>
      <c r="G2062" s="4" t="s">
        <v>4206</v>
      </c>
      <c r="H2062" s="10"/>
      <c r="I2062" s="4">
        <v>12.0</v>
      </c>
      <c r="J2062" s="6">
        <f>IF(OR(B2062=2000, B2062=2010, B2062=2015),VLOOKUP(A2062,tabWorldPop,IF(B2062=2000,8,IF(B2062=2010,7,6)),FALSE),"")</f>
        <v>1713504</v>
      </c>
      <c r="K2062" s="6">
        <f>IF(J2062="","", VLOOKUP(A2062,tabWorldPop,12,FALSE))</f>
        <v>11586</v>
      </c>
      <c r="L2062" s="6" t="str">
        <f>IF(K2062="","",VLOOKUP(A2062,tabWorldPop,13,FALSE))</f>
        <v>232.6189</v>
      </c>
      <c r="M2062" s="7">
        <f>IF(K2062="","",VLOOKUP(A2062,tabWorldPop,14,FALSE))</f>
        <v>46023</v>
      </c>
      <c r="N2062" s="6" t="str">
        <f>IF(K2062="","",VLOOKUP(A2062,tabWorldPop,15,FALSE))</f>
        <v>0.03</v>
      </c>
    </row>
    <row r="2063">
      <c r="A2063" s="3">
        <f>VLOOKUP(Life_expectancy.csv!A2079,Base!$A$2:$B$235,2,FALSE)</f>
        <v>143</v>
      </c>
      <c r="B2063" s="4">
        <v>2009.0</v>
      </c>
      <c r="C2063" s="4">
        <f>VLOOKUP(VLOOKUP(A2063,tabWorldPop,3,FALSE),Base!$D$2:$E$8,2,FALSE)</f>
        <v>1</v>
      </c>
      <c r="D2063" s="4" t="s">
        <v>13</v>
      </c>
      <c r="E2063" s="4" t="s">
        <v>4207</v>
      </c>
      <c r="F2063" s="4" t="s">
        <v>3079</v>
      </c>
      <c r="G2063" s="4" t="s">
        <v>4208</v>
      </c>
      <c r="H2063" s="10"/>
      <c r="I2063" s="5">
        <v>45880.0</v>
      </c>
      <c r="J2063" s="6" t="str">
        <f>IF(OR(B2063=2000, B2063=2010, B2063=2015),VLOOKUP(A2063,tabWorldPop,IF(B2063=2000,8,IF(B2063=2010,7,6)),FALSE),"")</f>
        <v/>
      </c>
      <c r="K2063" s="6" t="str">
        <f>IF(J2063="","", VLOOKUP(A2063,tabWorldPop,12,FALSE))</f>
        <v/>
      </c>
      <c r="L2063" s="6" t="str">
        <f>IF(K2063="","",VLOOKUP(A2063,tabWorldPop,13,FALSE))</f>
        <v/>
      </c>
      <c r="M2063" s="6" t="str">
        <f>IF(K2063="","",VLOOKUP(A2063,tabWorldPop,14,FALSE))</f>
        <v/>
      </c>
      <c r="N2063" s="6" t="str">
        <f>IF(K2063="","",VLOOKUP(A2063,tabWorldPop,15,FALSE))</f>
        <v/>
      </c>
    </row>
    <row r="2064">
      <c r="A2064" s="3">
        <f>VLOOKUP(Life_expectancy.csv!A2080,Base!$A$2:$B$235,2,FALSE)</f>
        <v>143</v>
      </c>
      <c r="B2064" s="4">
        <v>2008.0</v>
      </c>
      <c r="C2064" s="4">
        <f>VLOOKUP(VLOOKUP(A2064,tabWorldPop,3,FALSE),Base!$D$2:$E$8,2,FALSE)</f>
        <v>1</v>
      </c>
      <c r="D2064" s="4" t="s">
        <v>13</v>
      </c>
      <c r="E2064" s="4" t="s">
        <v>4209</v>
      </c>
      <c r="F2064" s="4" t="s">
        <v>1564</v>
      </c>
      <c r="G2064" s="4" t="s">
        <v>4210</v>
      </c>
      <c r="H2064" s="10"/>
      <c r="I2064" s="5">
        <v>45849.0</v>
      </c>
      <c r="J2064" s="6" t="str">
        <f>IF(OR(B2064=2000, B2064=2010, B2064=2015),VLOOKUP(A2064,tabWorldPop,IF(B2064=2000,8,IF(B2064=2010,7,6)),FALSE),"")</f>
        <v/>
      </c>
      <c r="K2064" s="6" t="str">
        <f>IF(J2064="","", VLOOKUP(A2064,tabWorldPop,12,FALSE))</f>
        <v/>
      </c>
      <c r="L2064" s="6" t="str">
        <f>IF(K2064="","",VLOOKUP(A2064,tabWorldPop,13,FALSE))</f>
        <v/>
      </c>
      <c r="M2064" s="6" t="str">
        <f>IF(K2064="","",VLOOKUP(A2064,tabWorldPop,14,FALSE))</f>
        <v/>
      </c>
      <c r="N2064" s="6" t="str">
        <f>IF(K2064="","",VLOOKUP(A2064,tabWorldPop,15,FALSE))</f>
        <v/>
      </c>
    </row>
    <row r="2065">
      <c r="A2065" s="3">
        <f>VLOOKUP(Life_expectancy.csv!A2081,Base!$A$2:$B$235,2,FALSE)</f>
        <v>143</v>
      </c>
      <c r="B2065" s="4">
        <v>2007.0</v>
      </c>
      <c r="C2065" s="4">
        <f>VLOOKUP(VLOOKUP(A2065,tabWorldPop,3,FALSE),Base!$D$2:$E$8,2,FALSE)</f>
        <v>1</v>
      </c>
      <c r="D2065" s="4" t="s">
        <v>13</v>
      </c>
      <c r="E2065" s="4" t="s">
        <v>4211</v>
      </c>
      <c r="F2065" s="4" t="s">
        <v>1759</v>
      </c>
      <c r="G2065" s="4" t="s">
        <v>4212</v>
      </c>
      <c r="H2065" s="10"/>
      <c r="I2065" s="5">
        <v>45820.0</v>
      </c>
      <c r="J2065" s="6" t="str">
        <f>IF(OR(B2065=2000, B2065=2010, B2065=2015),VLOOKUP(A2065,tabWorldPop,IF(B2065=2000,8,IF(B2065=2010,7,6)),FALSE),"")</f>
        <v/>
      </c>
      <c r="K2065" s="6" t="str">
        <f>IF(J2065="","", VLOOKUP(A2065,tabWorldPop,12,FALSE))</f>
        <v/>
      </c>
      <c r="L2065" s="6" t="str">
        <f>IF(K2065="","",VLOOKUP(A2065,tabWorldPop,13,FALSE))</f>
        <v/>
      </c>
      <c r="M2065" s="6" t="str">
        <f>IF(K2065="","",VLOOKUP(A2065,tabWorldPop,14,FALSE))</f>
        <v/>
      </c>
      <c r="N2065" s="6" t="str">
        <f>IF(K2065="","",VLOOKUP(A2065,tabWorldPop,15,FALSE))</f>
        <v/>
      </c>
    </row>
    <row r="2066">
      <c r="A2066" s="3">
        <f>VLOOKUP(Life_expectancy.csv!A2082,Base!$A$2:$B$235,2,FALSE)</f>
        <v>143</v>
      </c>
      <c r="B2066" s="4">
        <v>2006.0</v>
      </c>
      <c r="C2066" s="4">
        <f>VLOOKUP(VLOOKUP(A2066,tabWorldPop,3,FALSE),Base!$D$2:$E$8,2,FALSE)</f>
        <v>1</v>
      </c>
      <c r="D2066" s="4" t="s">
        <v>13</v>
      </c>
      <c r="E2066" s="4" t="s">
        <v>4213</v>
      </c>
      <c r="F2066" s="4" t="s">
        <v>4214</v>
      </c>
      <c r="G2066" s="4" t="s">
        <v>4215</v>
      </c>
      <c r="H2066" s="10"/>
      <c r="I2066" s="5">
        <v>45851.0</v>
      </c>
      <c r="J2066" s="6" t="str">
        <f>IF(OR(B2066=2000, B2066=2010, B2066=2015),VLOOKUP(A2066,tabWorldPop,IF(B2066=2000,8,IF(B2066=2010,7,6)),FALSE),"")</f>
        <v/>
      </c>
      <c r="K2066" s="6" t="str">
        <f>IF(J2066="","", VLOOKUP(A2066,tabWorldPop,12,FALSE))</f>
        <v/>
      </c>
      <c r="L2066" s="6" t="str">
        <f>IF(K2066="","",VLOOKUP(A2066,tabWorldPop,13,FALSE))</f>
        <v/>
      </c>
      <c r="M2066" s="6" t="str">
        <f>IF(K2066="","",VLOOKUP(A2066,tabWorldPop,14,FALSE))</f>
        <v/>
      </c>
      <c r="N2066" s="6" t="str">
        <f>IF(K2066="","",VLOOKUP(A2066,tabWorldPop,15,FALSE))</f>
        <v/>
      </c>
    </row>
    <row r="2067">
      <c r="A2067" s="3">
        <f>VLOOKUP(Life_expectancy.csv!A2083,Base!$A$2:$B$235,2,FALSE)</f>
        <v>143</v>
      </c>
      <c r="B2067" s="4">
        <v>2005.0</v>
      </c>
      <c r="C2067" s="4">
        <f>VLOOKUP(VLOOKUP(A2067,tabWorldPop,3,FALSE),Base!$D$2:$E$8,2,FALSE)</f>
        <v>1</v>
      </c>
      <c r="D2067" s="4" t="s">
        <v>13</v>
      </c>
      <c r="E2067" s="4" t="s">
        <v>4216</v>
      </c>
      <c r="F2067" s="5">
        <v>45660.0</v>
      </c>
      <c r="G2067" s="4" t="s">
        <v>4217</v>
      </c>
      <c r="H2067" s="10"/>
      <c r="I2067" s="5">
        <v>45851.0</v>
      </c>
      <c r="J2067" s="6" t="str">
        <f>IF(OR(B2067=2000, B2067=2010, B2067=2015),VLOOKUP(A2067,tabWorldPop,IF(B2067=2000,8,IF(B2067=2010,7,6)),FALSE),"")</f>
        <v/>
      </c>
      <c r="K2067" s="6" t="str">
        <f>IF(J2067="","", VLOOKUP(A2067,tabWorldPop,12,FALSE))</f>
        <v/>
      </c>
      <c r="L2067" s="6" t="str">
        <f>IF(K2067="","",VLOOKUP(A2067,tabWorldPop,13,FALSE))</f>
        <v/>
      </c>
      <c r="M2067" s="6" t="str">
        <f>IF(K2067="","",VLOOKUP(A2067,tabWorldPop,14,FALSE))</f>
        <v/>
      </c>
      <c r="N2067" s="6" t="str">
        <f>IF(K2067="","",VLOOKUP(A2067,tabWorldPop,15,FALSE))</f>
        <v/>
      </c>
    </row>
    <row r="2068">
      <c r="A2068" s="3">
        <f>VLOOKUP(Life_expectancy.csv!A2084,Base!$A$2:$B$235,2,FALSE)</f>
        <v>143</v>
      </c>
      <c r="B2068" s="4">
        <v>2004.0</v>
      </c>
      <c r="C2068" s="4">
        <f>VLOOKUP(VLOOKUP(A2068,tabWorldPop,3,FALSE),Base!$D$2:$E$8,2,FALSE)</f>
        <v>1</v>
      </c>
      <c r="D2068" s="4" t="s">
        <v>13</v>
      </c>
      <c r="E2068" s="4" t="s">
        <v>4218</v>
      </c>
      <c r="F2068" s="4" t="s">
        <v>1550</v>
      </c>
      <c r="G2068" s="4" t="s">
        <v>4219</v>
      </c>
      <c r="H2068" s="10"/>
      <c r="I2068" s="5">
        <v>45790.0</v>
      </c>
      <c r="J2068" s="6" t="str">
        <f>IF(OR(B2068=2000, B2068=2010, B2068=2015),VLOOKUP(A2068,tabWorldPop,IF(B2068=2000,8,IF(B2068=2010,7,6)),FALSE),"")</f>
        <v/>
      </c>
      <c r="K2068" s="6" t="str">
        <f>IF(J2068="","", VLOOKUP(A2068,tabWorldPop,12,FALSE))</f>
        <v/>
      </c>
      <c r="L2068" s="6" t="str">
        <f>IF(K2068="","",VLOOKUP(A2068,tabWorldPop,13,FALSE))</f>
        <v/>
      </c>
      <c r="M2068" s="6" t="str">
        <f>IF(K2068="","",VLOOKUP(A2068,tabWorldPop,14,FALSE))</f>
        <v/>
      </c>
      <c r="N2068" s="6" t="str">
        <f>IF(K2068="","",VLOOKUP(A2068,tabWorldPop,15,FALSE))</f>
        <v/>
      </c>
    </row>
    <row r="2069">
      <c r="A2069" s="3">
        <f>VLOOKUP(Life_expectancy.csv!A2085,Base!$A$2:$B$235,2,FALSE)</f>
        <v>143</v>
      </c>
      <c r="B2069" s="4">
        <v>2003.0</v>
      </c>
      <c r="C2069" s="4">
        <f>VLOOKUP(VLOOKUP(A2069,tabWorldPop,3,FALSE),Base!$D$2:$E$8,2,FALSE)</f>
        <v>1</v>
      </c>
      <c r="D2069" s="4" t="s">
        <v>13</v>
      </c>
      <c r="E2069" s="4" t="s">
        <v>4220</v>
      </c>
      <c r="F2069" s="4" t="s">
        <v>2929</v>
      </c>
      <c r="G2069" s="4" t="s">
        <v>4221</v>
      </c>
      <c r="H2069" s="10"/>
      <c r="I2069" s="5">
        <v>45881.0</v>
      </c>
      <c r="J2069" s="6" t="str">
        <f>IF(OR(B2069=2000, B2069=2010, B2069=2015),VLOOKUP(A2069,tabWorldPop,IF(B2069=2000,8,IF(B2069=2010,7,6)),FALSE),"")</f>
        <v/>
      </c>
      <c r="K2069" s="6" t="str">
        <f>IF(J2069="","", VLOOKUP(A2069,tabWorldPop,12,FALSE))</f>
        <v/>
      </c>
      <c r="L2069" s="6" t="str">
        <f>IF(K2069="","",VLOOKUP(A2069,tabWorldPop,13,FALSE))</f>
        <v/>
      </c>
      <c r="M2069" s="6" t="str">
        <f>IF(K2069="","",VLOOKUP(A2069,tabWorldPop,14,FALSE))</f>
        <v/>
      </c>
      <c r="N2069" s="6" t="str">
        <f>IF(K2069="","",VLOOKUP(A2069,tabWorldPop,15,FALSE))</f>
        <v/>
      </c>
    </row>
    <row r="2070">
      <c r="A2070" s="3">
        <f>VLOOKUP(Life_expectancy.csv!A2086,Base!$A$2:$B$235,2,FALSE)</f>
        <v>143</v>
      </c>
      <c r="B2070" s="4">
        <v>2002.0</v>
      </c>
      <c r="C2070" s="4">
        <f>VLOOKUP(VLOOKUP(A2070,tabWorldPop,3,FALSE),Base!$D$2:$E$8,2,FALSE)</f>
        <v>1</v>
      </c>
      <c r="D2070" s="4" t="s">
        <v>13</v>
      </c>
      <c r="E2070" s="4" t="s">
        <v>4222</v>
      </c>
      <c r="F2070" s="4" t="s">
        <v>2527</v>
      </c>
      <c r="G2070" s="4" t="s">
        <v>4223</v>
      </c>
      <c r="H2070" s="10"/>
      <c r="I2070" s="5">
        <v>45700.0</v>
      </c>
      <c r="J2070" s="6" t="str">
        <f>IF(OR(B2070=2000, B2070=2010, B2070=2015),VLOOKUP(A2070,tabWorldPop,IF(B2070=2000,8,IF(B2070=2010,7,6)),FALSE),"")</f>
        <v/>
      </c>
      <c r="K2070" s="6" t="str">
        <f>IF(J2070="","", VLOOKUP(A2070,tabWorldPop,12,FALSE))</f>
        <v/>
      </c>
      <c r="L2070" s="6" t="str">
        <f>IF(K2070="","",VLOOKUP(A2070,tabWorldPop,13,FALSE))</f>
        <v/>
      </c>
      <c r="M2070" s="6" t="str">
        <f>IF(K2070="","",VLOOKUP(A2070,tabWorldPop,14,FALSE))</f>
        <v/>
      </c>
      <c r="N2070" s="6" t="str">
        <f>IF(K2070="","",VLOOKUP(A2070,tabWorldPop,15,FALSE))</f>
        <v/>
      </c>
    </row>
    <row r="2071">
      <c r="A2071" s="3">
        <f>VLOOKUP(Life_expectancy.csv!A2087,Base!$A$2:$B$235,2,FALSE)</f>
        <v>143</v>
      </c>
      <c r="B2071" s="4">
        <v>2001.0</v>
      </c>
      <c r="C2071" s="4">
        <f>VLOOKUP(VLOOKUP(A2071,tabWorldPop,3,FALSE),Base!$D$2:$E$8,2,FALSE)</f>
        <v>1</v>
      </c>
      <c r="D2071" s="4" t="s">
        <v>13</v>
      </c>
      <c r="E2071" s="4" t="s">
        <v>4224</v>
      </c>
      <c r="F2071" s="4" t="s">
        <v>1387</v>
      </c>
      <c r="G2071" s="4" t="s">
        <v>4225</v>
      </c>
      <c r="H2071" s="10"/>
      <c r="I2071" s="5">
        <v>45820.0</v>
      </c>
      <c r="J2071" s="6" t="str">
        <f>IF(OR(B2071=2000, B2071=2010, B2071=2015),VLOOKUP(A2071,tabWorldPop,IF(B2071=2000,8,IF(B2071=2010,7,6)),FALSE),"")</f>
        <v/>
      </c>
      <c r="K2071" s="6" t="str">
        <f>IF(J2071="","", VLOOKUP(A2071,tabWorldPop,12,FALSE))</f>
        <v/>
      </c>
      <c r="L2071" s="6" t="str">
        <f>IF(K2071="","",VLOOKUP(A2071,tabWorldPop,13,FALSE))</f>
        <v/>
      </c>
      <c r="M2071" s="6" t="str">
        <f>IF(K2071="","",VLOOKUP(A2071,tabWorldPop,14,FALSE))</f>
        <v/>
      </c>
      <c r="N2071" s="6" t="str">
        <f>IF(K2071="","",VLOOKUP(A2071,tabWorldPop,15,FALSE))</f>
        <v/>
      </c>
    </row>
    <row r="2072">
      <c r="A2072" s="3">
        <f>VLOOKUP(Life_expectancy.csv!A2088,Base!$A$2:$B$235,2,FALSE)</f>
        <v>143</v>
      </c>
      <c r="B2072" s="4">
        <v>2000.0</v>
      </c>
      <c r="C2072" s="4">
        <f>VLOOKUP(VLOOKUP(A2072,tabWorldPop,3,FALSE),Base!$D$2:$E$8,2,FALSE)</f>
        <v>1</v>
      </c>
      <c r="D2072" s="4" t="s">
        <v>13</v>
      </c>
      <c r="E2072" s="4" t="s">
        <v>4226</v>
      </c>
      <c r="F2072" s="4" t="s">
        <v>4227</v>
      </c>
      <c r="G2072" s="4" t="s">
        <v>4228</v>
      </c>
      <c r="H2072" s="10"/>
      <c r="I2072" s="4">
        <v>13.0</v>
      </c>
      <c r="J2072" s="6">
        <f>IF(OR(B2072=2000, B2072=2010, B2072=2015),VLOOKUP(A2072,tabWorldPop,IF(B2072=2000,8,IF(B2072=2010,7,6)),FALSE),"")</f>
        <v>645937</v>
      </c>
      <c r="K2072" s="6">
        <f>IF(J2072="","", VLOOKUP(A2072,tabWorldPop,12,FALSE))</f>
        <v>11586</v>
      </c>
      <c r="L2072" s="6" t="str">
        <f>IF(K2072="","",VLOOKUP(A2072,tabWorldPop,13,FALSE))</f>
        <v>232.6189</v>
      </c>
      <c r="M2072" s="7">
        <f>IF(K2072="","",VLOOKUP(A2072,tabWorldPop,14,FALSE))</f>
        <v>46023</v>
      </c>
      <c r="N2072" s="6" t="str">
        <f>IF(K2072="","",VLOOKUP(A2072,tabWorldPop,15,FALSE))</f>
        <v>0.03</v>
      </c>
    </row>
    <row r="2073">
      <c r="A2073" s="3">
        <f>VLOOKUP(Life_expectancy.csv!A2089,Base!$A$2:$B$235,2,FALSE)</f>
        <v>56</v>
      </c>
      <c r="B2073" s="4">
        <v>2015.0</v>
      </c>
      <c r="C2073" s="4">
        <f>VLOOKUP(VLOOKUP(A2073,tabWorldPop,3,FALSE),Base!$D$2:$E$8,2,FALSE)</f>
        <v>1</v>
      </c>
      <c r="D2073" s="4" t="s">
        <v>13</v>
      </c>
      <c r="E2073" s="4">
        <v>0.0</v>
      </c>
      <c r="F2073" s="10"/>
      <c r="G2073" s="10"/>
      <c r="H2073" s="10"/>
      <c r="I2073" s="10"/>
      <c r="J2073" s="6">
        <f>IF(OR(B2073=2000, B2073=2010, B2073=2015),VLOOKUP(A2073,tabWorldPop,IF(B2073=2000,8,IF(B2073=2010,7,6)),FALSE),"")</f>
        <v>25258015</v>
      </c>
      <c r="K2073" s="6">
        <f>IF(J2073="","", VLOOKUP(A2073,tabWorldPop,12,FALSE))</f>
        <v>120538</v>
      </c>
      <c r="L2073" s="6" t="str">
        <f>IF(K2073="","",VLOOKUP(A2073,tabWorldPop,13,FALSE))</f>
        <v>216.2755</v>
      </c>
      <c r="M2073" s="7">
        <f>IF(K2073="","",VLOOKUP(A2073,tabWorldPop,14,FALSE))</f>
        <v>13881</v>
      </c>
      <c r="N2073" s="6" t="str">
        <f>IF(K2073="","",VLOOKUP(A2073,tabWorldPop,15,FALSE))</f>
        <v>0.33</v>
      </c>
    </row>
    <row r="2074">
      <c r="A2074" s="3">
        <f>VLOOKUP(Life_expectancy.csv!A2090,Base!$A$2:$B$235,2,FALSE)</f>
        <v>56</v>
      </c>
      <c r="B2074" s="4">
        <v>2014.0</v>
      </c>
      <c r="C2074" s="4">
        <f>VLOOKUP(VLOOKUP(A2074,tabWorldPop,3,FALSE),Base!$D$2:$E$8,2,FALSE)</f>
        <v>1</v>
      </c>
      <c r="D2074" s="4" t="s">
        <v>13</v>
      </c>
      <c r="E2074" s="4">
        <v>0.0</v>
      </c>
      <c r="F2074" s="4" t="s">
        <v>1507</v>
      </c>
      <c r="G2074" s="10"/>
      <c r="H2074" s="10"/>
      <c r="I2074" s="10"/>
      <c r="J2074" s="6" t="str">
        <f>IF(OR(B2074=2000, B2074=2010, B2074=2015),VLOOKUP(A2074,tabWorldPop,IF(B2074=2000,8,IF(B2074=2010,7,6)),FALSE),"")</f>
        <v/>
      </c>
      <c r="K2074" s="6" t="str">
        <f>IF(J2074="","", VLOOKUP(A2074,tabWorldPop,12,FALSE))</f>
        <v/>
      </c>
      <c r="L2074" s="6" t="str">
        <f>IF(K2074="","",VLOOKUP(A2074,tabWorldPop,13,FALSE))</f>
        <v/>
      </c>
      <c r="M2074" s="6" t="str">
        <f>IF(K2074="","",VLOOKUP(A2074,tabWorldPop,14,FALSE))</f>
        <v/>
      </c>
      <c r="N2074" s="6" t="str">
        <f>IF(K2074="","",VLOOKUP(A2074,tabWorldPop,15,FALSE))</f>
        <v/>
      </c>
    </row>
    <row r="2075">
      <c r="A2075" s="3">
        <f>VLOOKUP(Life_expectancy.csv!A2091,Base!$A$2:$B$235,2,FALSE)</f>
        <v>56</v>
      </c>
      <c r="B2075" s="4">
        <v>2013.0</v>
      </c>
      <c r="C2075" s="4">
        <f>VLOOKUP(VLOOKUP(A2075,tabWorldPop,3,FALSE),Base!$D$2:$E$8,2,FALSE)</f>
        <v>1</v>
      </c>
      <c r="D2075" s="4" t="s">
        <v>13</v>
      </c>
      <c r="E2075" s="4">
        <v>0.0</v>
      </c>
      <c r="F2075" s="5">
        <v>45695.0</v>
      </c>
      <c r="G2075" s="10"/>
      <c r="H2075" s="10"/>
      <c r="I2075" s="10"/>
      <c r="J2075" s="6" t="str">
        <f>IF(OR(B2075=2000, B2075=2010, B2075=2015),VLOOKUP(A2075,tabWorldPop,IF(B2075=2000,8,IF(B2075=2010,7,6)),FALSE),"")</f>
        <v/>
      </c>
      <c r="K2075" s="6" t="str">
        <f>IF(J2075="","", VLOOKUP(A2075,tabWorldPop,12,FALSE))</f>
        <v/>
      </c>
      <c r="L2075" s="6" t="str">
        <f>IF(K2075="","",VLOOKUP(A2075,tabWorldPop,13,FALSE))</f>
        <v/>
      </c>
      <c r="M2075" s="6" t="str">
        <f>IF(K2075="","",VLOOKUP(A2075,tabWorldPop,14,FALSE))</f>
        <v/>
      </c>
      <c r="N2075" s="6" t="str">
        <f>IF(K2075="","",VLOOKUP(A2075,tabWorldPop,15,FALSE))</f>
        <v/>
      </c>
    </row>
    <row r="2076">
      <c r="A2076" s="3">
        <f>VLOOKUP(Life_expectancy.csv!A2092,Base!$A$2:$B$235,2,FALSE)</f>
        <v>56</v>
      </c>
      <c r="B2076" s="4">
        <v>2012.0</v>
      </c>
      <c r="C2076" s="4">
        <f>VLOOKUP(VLOOKUP(A2076,tabWorldPop,3,FALSE),Base!$D$2:$E$8,2,FALSE)</f>
        <v>1</v>
      </c>
      <c r="D2076" s="4" t="s">
        <v>13</v>
      </c>
      <c r="E2076" s="4">
        <v>0.0</v>
      </c>
      <c r="F2076" s="5">
        <v>45664.0</v>
      </c>
      <c r="G2076" s="10"/>
      <c r="H2076" s="10"/>
      <c r="I2076" s="10"/>
      <c r="J2076" s="6" t="str">
        <f>IF(OR(B2076=2000, B2076=2010, B2076=2015),VLOOKUP(A2076,tabWorldPop,IF(B2076=2000,8,IF(B2076=2010,7,6)),FALSE),"")</f>
        <v/>
      </c>
      <c r="K2076" s="6" t="str">
        <f>IF(J2076="","", VLOOKUP(A2076,tabWorldPop,12,FALSE))</f>
        <v/>
      </c>
      <c r="L2076" s="6" t="str">
        <f>IF(K2076="","",VLOOKUP(A2076,tabWorldPop,13,FALSE))</f>
        <v/>
      </c>
      <c r="M2076" s="6" t="str">
        <f>IF(K2076="","",VLOOKUP(A2076,tabWorldPop,14,FALSE))</f>
        <v/>
      </c>
      <c r="N2076" s="6" t="str">
        <f>IF(K2076="","",VLOOKUP(A2076,tabWorldPop,15,FALSE))</f>
        <v/>
      </c>
    </row>
    <row r="2077">
      <c r="A2077" s="3">
        <f>VLOOKUP(Life_expectancy.csv!A2093,Base!$A$2:$B$235,2,FALSE)</f>
        <v>56</v>
      </c>
      <c r="B2077" s="4">
        <v>2011.0</v>
      </c>
      <c r="C2077" s="4">
        <f>VLOOKUP(VLOOKUP(A2077,tabWorldPop,3,FALSE),Base!$D$2:$E$8,2,FALSE)</f>
        <v>1</v>
      </c>
      <c r="D2077" s="4" t="s">
        <v>13</v>
      </c>
      <c r="E2077" s="4">
        <v>0.0</v>
      </c>
      <c r="F2077" s="4" t="s">
        <v>1532</v>
      </c>
      <c r="G2077" s="10"/>
      <c r="H2077" s="10"/>
      <c r="I2077" s="10"/>
      <c r="J2077" s="6" t="str">
        <f>IF(OR(B2077=2000, B2077=2010, B2077=2015),VLOOKUP(A2077,tabWorldPop,IF(B2077=2000,8,IF(B2077=2010,7,6)),FALSE),"")</f>
        <v/>
      </c>
      <c r="K2077" s="6" t="str">
        <f>IF(J2077="","", VLOOKUP(A2077,tabWorldPop,12,FALSE))</f>
        <v/>
      </c>
      <c r="L2077" s="6" t="str">
        <f>IF(K2077="","",VLOOKUP(A2077,tabWorldPop,13,FALSE))</f>
        <v/>
      </c>
      <c r="M2077" s="6" t="str">
        <f>IF(K2077="","",VLOOKUP(A2077,tabWorldPop,14,FALSE))</f>
        <v/>
      </c>
      <c r="N2077" s="6" t="str">
        <f>IF(K2077="","",VLOOKUP(A2077,tabWorldPop,15,FALSE))</f>
        <v/>
      </c>
    </row>
    <row r="2078">
      <c r="A2078" s="3">
        <f>VLOOKUP(Life_expectancy.csv!A2094,Base!$A$2:$B$235,2,FALSE)</f>
        <v>56</v>
      </c>
      <c r="B2078" s="4">
        <v>2010.0</v>
      </c>
      <c r="C2078" s="4">
        <f>VLOOKUP(VLOOKUP(A2078,tabWorldPop,3,FALSE),Base!$D$2:$E$8,2,FALSE)</f>
        <v>1</v>
      </c>
      <c r="D2078" s="4" t="s">
        <v>13</v>
      </c>
      <c r="E2078" s="4">
        <v>0.0</v>
      </c>
      <c r="F2078" s="4" t="s">
        <v>2221</v>
      </c>
      <c r="G2078" s="10"/>
      <c r="H2078" s="10"/>
      <c r="I2078" s="10"/>
      <c r="J2078" s="6">
        <f>IF(OR(B2078=2000, B2078=2010, B2078=2015),VLOOKUP(A2078,tabWorldPop,IF(B2078=2000,8,IF(B2078=2010,7,6)),FALSE),"")</f>
        <v>24686435</v>
      </c>
      <c r="K2078" s="6">
        <f>IF(J2078="","", VLOOKUP(A2078,tabWorldPop,12,FALSE))</f>
        <v>120538</v>
      </c>
      <c r="L2078" s="6" t="str">
        <f>IF(K2078="","",VLOOKUP(A2078,tabWorldPop,13,FALSE))</f>
        <v>216.2755</v>
      </c>
      <c r="M2078" s="7">
        <f>IF(K2078="","",VLOOKUP(A2078,tabWorldPop,14,FALSE))</f>
        <v>13881</v>
      </c>
      <c r="N2078" s="6" t="str">
        <f>IF(K2078="","",VLOOKUP(A2078,tabWorldPop,15,FALSE))</f>
        <v>0.33</v>
      </c>
    </row>
    <row r="2079">
      <c r="A2079" s="3">
        <f>VLOOKUP(Life_expectancy.csv!A2095,Base!$A$2:$B$235,2,FALSE)</f>
        <v>56</v>
      </c>
      <c r="B2079" s="4">
        <v>2009.0</v>
      </c>
      <c r="C2079" s="4">
        <f>VLOOKUP(VLOOKUP(A2079,tabWorldPop,3,FALSE),Base!$D$2:$E$8,2,FALSE)</f>
        <v>1</v>
      </c>
      <c r="D2079" s="4" t="s">
        <v>13</v>
      </c>
      <c r="E2079" s="4">
        <v>0.0</v>
      </c>
      <c r="F2079" s="4" t="s">
        <v>248</v>
      </c>
      <c r="G2079" s="10"/>
      <c r="H2079" s="10"/>
      <c r="I2079" s="10"/>
      <c r="J2079" s="6" t="str">
        <f>IF(OR(B2079=2000, B2079=2010, B2079=2015),VLOOKUP(A2079,tabWorldPop,IF(B2079=2000,8,IF(B2079=2010,7,6)),FALSE),"")</f>
        <v/>
      </c>
      <c r="K2079" s="6" t="str">
        <f>IF(J2079="","", VLOOKUP(A2079,tabWorldPop,12,FALSE))</f>
        <v/>
      </c>
      <c r="L2079" s="6" t="str">
        <f>IF(K2079="","",VLOOKUP(A2079,tabWorldPop,13,FALSE))</f>
        <v/>
      </c>
      <c r="M2079" s="6" t="str">
        <f>IF(K2079="","",VLOOKUP(A2079,tabWorldPop,14,FALSE))</f>
        <v/>
      </c>
      <c r="N2079" s="6" t="str">
        <f>IF(K2079="","",VLOOKUP(A2079,tabWorldPop,15,FALSE))</f>
        <v/>
      </c>
    </row>
    <row r="2080">
      <c r="A2080" s="3">
        <f>VLOOKUP(Life_expectancy.csv!A2096,Base!$A$2:$B$235,2,FALSE)</f>
        <v>56</v>
      </c>
      <c r="B2080" s="4">
        <v>2008.0</v>
      </c>
      <c r="C2080" s="4">
        <f>VLOOKUP(VLOOKUP(A2080,tabWorldPop,3,FALSE),Base!$D$2:$E$8,2,FALSE)</f>
        <v>1</v>
      </c>
      <c r="D2080" s="4" t="s">
        <v>13</v>
      </c>
      <c r="E2080" s="4">
        <v>0.0</v>
      </c>
      <c r="F2080" s="4" t="s">
        <v>3593</v>
      </c>
      <c r="G2080" s="10"/>
      <c r="H2080" s="10"/>
      <c r="I2080" s="10"/>
      <c r="J2080" s="6" t="str">
        <f>IF(OR(B2080=2000, B2080=2010, B2080=2015),VLOOKUP(A2080,tabWorldPop,IF(B2080=2000,8,IF(B2080=2010,7,6)),FALSE),"")</f>
        <v/>
      </c>
      <c r="K2080" s="6" t="str">
        <f>IF(J2080="","", VLOOKUP(A2080,tabWorldPop,12,FALSE))</f>
        <v/>
      </c>
      <c r="L2080" s="6" t="str">
        <f>IF(K2080="","",VLOOKUP(A2080,tabWorldPop,13,FALSE))</f>
        <v/>
      </c>
      <c r="M2080" s="6" t="str">
        <f>IF(K2080="","",VLOOKUP(A2080,tabWorldPop,14,FALSE))</f>
        <v/>
      </c>
      <c r="N2080" s="6" t="str">
        <f>IF(K2080="","",VLOOKUP(A2080,tabWorldPop,15,FALSE))</f>
        <v/>
      </c>
    </row>
    <row r="2081">
      <c r="A2081" s="3">
        <f>VLOOKUP(Life_expectancy.csv!A2097,Base!$A$2:$B$235,2,FALSE)</f>
        <v>56</v>
      </c>
      <c r="B2081" s="4">
        <v>2007.0</v>
      </c>
      <c r="C2081" s="4">
        <f>VLOOKUP(VLOOKUP(A2081,tabWorldPop,3,FALSE),Base!$D$2:$E$8,2,FALSE)</f>
        <v>1</v>
      </c>
      <c r="D2081" s="4" t="s">
        <v>13</v>
      </c>
      <c r="E2081" s="4">
        <v>0.0</v>
      </c>
      <c r="F2081" s="4" t="s">
        <v>2195</v>
      </c>
      <c r="G2081" s="10"/>
      <c r="H2081" s="10"/>
      <c r="I2081" s="10"/>
      <c r="J2081" s="6" t="str">
        <f>IF(OR(B2081=2000, B2081=2010, B2081=2015),VLOOKUP(A2081,tabWorldPop,IF(B2081=2000,8,IF(B2081=2010,7,6)),FALSE),"")</f>
        <v/>
      </c>
      <c r="K2081" s="6" t="str">
        <f>IF(J2081="","", VLOOKUP(A2081,tabWorldPop,12,FALSE))</f>
        <v/>
      </c>
      <c r="L2081" s="6" t="str">
        <f>IF(K2081="","",VLOOKUP(A2081,tabWorldPop,13,FALSE))</f>
        <v/>
      </c>
      <c r="M2081" s="6" t="str">
        <f>IF(K2081="","",VLOOKUP(A2081,tabWorldPop,14,FALSE))</f>
        <v/>
      </c>
      <c r="N2081" s="6" t="str">
        <f>IF(K2081="","",VLOOKUP(A2081,tabWorldPop,15,FALSE))</f>
        <v/>
      </c>
    </row>
    <row r="2082">
      <c r="A2082" s="3">
        <f>VLOOKUP(Life_expectancy.csv!A2098,Base!$A$2:$B$235,2,FALSE)</f>
        <v>56</v>
      </c>
      <c r="B2082" s="4">
        <v>2006.0</v>
      </c>
      <c r="C2082" s="4">
        <f>VLOOKUP(VLOOKUP(A2082,tabWorldPop,3,FALSE),Base!$D$2:$E$8,2,FALSE)</f>
        <v>1</v>
      </c>
      <c r="D2082" s="4" t="s">
        <v>13</v>
      </c>
      <c r="E2082" s="4">
        <v>0.0</v>
      </c>
      <c r="F2082" s="4" t="s">
        <v>556</v>
      </c>
      <c r="G2082" s="10"/>
      <c r="H2082" s="10"/>
      <c r="I2082" s="10"/>
      <c r="J2082" s="6" t="str">
        <f>IF(OR(B2082=2000, B2082=2010, B2082=2015),VLOOKUP(A2082,tabWorldPop,IF(B2082=2000,8,IF(B2082=2010,7,6)),FALSE),"")</f>
        <v/>
      </c>
      <c r="K2082" s="6" t="str">
        <f>IF(J2082="","", VLOOKUP(A2082,tabWorldPop,12,FALSE))</f>
        <v/>
      </c>
      <c r="L2082" s="6" t="str">
        <f>IF(K2082="","",VLOOKUP(A2082,tabWorldPop,13,FALSE))</f>
        <v/>
      </c>
      <c r="M2082" s="6" t="str">
        <f>IF(K2082="","",VLOOKUP(A2082,tabWorldPop,14,FALSE))</f>
        <v/>
      </c>
      <c r="N2082" s="6" t="str">
        <f>IF(K2082="","",VLOOKUP(A2082,tabWorldPop,15,FALSE))</f>
        <v/>
      </c>
    </row>
    <row r="2083">
      <c r="A2083" s="3">
        <f>VLOOKUP(Life_expectancy.csv!A2099,Base!$A$2:$B$235,2,FALSE)</f>
        <v>56</v>
      </c>
      <c r="B2083" s="4">
        <v>2005.0</v>
      </c>
      <c r="C2083" s="4">
        <f>VLOOKUP(VLOOKUP(A2083,tabWorldPop,3,FALSE),Base!$D$2:$E$8,2,FALSE)</f>
        <v>1</v>
      </c>
      <c r="D2083" s="4" t="s">
        <v>13</v>
      </c>
      <c r="E2083" s="4">
        <v>0.0</v>
      </c>
      <c r="F2083" s="4" t="s">
        <v>190</v>
      </c>
      <c r="G2083" s="10"/>
      <c r="H2083" s="10"/>
      <c r="I2083" s="10"/>
      <c r="J2083" s="6" t="str">
        <f>IF(OR(B2083=2000, B2083=2010, B2083=2015),VLOOKUP(A2083,tabWorldPop,IF(B2083=2000,8,IF(B2083=2010,7,6)),FALSE),"")</f>
        <v/>
      </c>
      <c r="K2083" s="6" t="str">
        <f>IF(J2083="","", VLOOKUP(A2083,tabWorldPop,12,FALSE))</f>
        <v/>
      </c>
      <c r="L2083" s="6" t="str">
        <f>IF(K2083="","",VLOOKUP(A2083,tabWorldPop,13,FALSE))</f>
        <v/>
      </c>
      <c r="M2083" s="6" t="str">
        <f>IF(K2083="","",VLOOKUP(A2083,tabWorldPop,14,FALSE))</f>
        <v/>
      </c>
      <c r="N2083" s="6" t="str">
        <f>IF(K2083="","",VLOOKUP(A2083,tabWorldPop,15,FALSE))</f>
        <v/>
      </c>
    </row>
    <row r="2084">
      <c r="A2084" s="3">
        <f>VLOOKUP(Life_expectancy.csv!A2100,Base!$A$2:$B$235,2,FALSE)</f>
        <v>56</v>
      </c>
      <c r="B2084" s="4">
        <v>2004.0</v>
      </c>
      <c r="C2084" s="4">
        <f>VLOOKUP(VLOOKUP(A2084,tabWorldPop,3,FALSE),Base!$D$2:$E$8,2,FALSE)</f>
        <v>1</v>
      </c>
      <c r="D2084" s="4" t="s">
        <v>13</v>
      </c>
      <c r="E2084" s="4">
        <v>0.0</v>
      </c>
      <c r="F2084" s="4" t="s">
        <v>767</v>
      </c>
      <c r="G2084" s="10"/>
      <c r="H2084" s="10"/>
      <c r="I2084" s="10"/>
      <c r="J2084" s="6" t="str">
        <f>IF(OR(B2084=2000, B2084=2010, B2084=2015),VLOOKUP(A2084,tabWorldPop,IF(B2084=2000,8,IF(B2084=2010,7,6)),FALSE),"")</f>
        <v/>
      </c>
      <c r="K2084" s="6" t="str">
        <f>IF(J2084="","", VLOOKUP(A2084,tabWorldPop,12,FALSE))</f>
        <v/>
      </c>
      <c r="L2084" s="6" t="str">
        <f>IF(K2084="","",VLOOKUP(A2084,tabWorldPop,13,FALSE))</f>
        <v/>
      </c>
      <c r="M2084" s="6" t="str">
        <f>IF(K2084="","",VLOOKUP(A2084,tabWorldPop,14,FALSE))</f>
        <v/>
      </c>
      <c r="N2084" s="6" t="str">
        <f>IF(K2084="","",VLOOKUP(A2084,tabWorldPop,15,FALSE))</f>
        <v/>
      </c>
    </row>
    <row r="2085">
      <c r="A2085" s="3">
        <f>VLOOKUP(Life_expectancy.csv!A2101,Base!$A$2:$B$235,2,FALSE)</f>
        <v>56</v>
      </c>
      <c r="B2085" s="4">
        <v>2003.0</v>
      </c>
      <c r="C2085" s="4">
        <f>VLOOKUP(VLOOKUP(A2085,tabWorldPop,3,FALSE),Base!$D$2:$E$8,2,FALSE)</f>
        <v>1</v>
      </c>
      <c r="D2085" s="4" t="s">
        <v>13</v>
      </c>
      <c r="E2085" s="4">
        <v>0.0</v>
      </c>
      <c r="F2085" s="4" t="s">
        <v>836</v>
      </c>
      <c r="G2085" s="10"/>
      <c r="H2085" s="10"/>
      <c r="I2085" s="10"/>
      <c r="J2085" s="6" t="str">
        <f>IF(OR(B2085=2000, B2085=2010, B2085=2015),VLOOKUP(A2085,tabWorldPop,IF(B2085=2000,8,IF(B2085=2010,7,6)),FALSE),"")</f>
        <v/>
      </c>
      <c r="K2085" s="6" t="str">
        <f>IF(J2085="","", VLOOKUP(A2085,tabWorldPop,12,FALSE))</f>
        <v/>
      </c>
      <c r="L2085" s="6" t="str">
        <f>IF(K2085="","",VLOOKUP(A2085,tabWorldPop,13,FALSE))</f>
        <v/>
      </c>
      <c r="M2085" s="6" t="str">
        <f>IF(K2085="","",VLOOKUP(A2085,tabWorldPop,14,FALSE))</f>
        <v/>
      </c>
      <c r="N2085" s="6" t="str">
        <f>IF(K2085="","",VLOOKUP(A2085,tabWorldPop,15,FALSE))</f>
        <v/>
      </c>
    </row>
    <row r="2086">
      <c r="A2086" s="3">
        <f>VLOOKUP(Life_expectancy.csv!A2102,Base!$A$2:$B$235,2,FALSE)</f>
        <v>56</v>
      </c>
      <c r="B2086" s="4">
        <v>2002.0</v>
      </c>
      <c r="C2086" s="4">
        <f>VLOOKUP(VLOOKUP(A2086,tabWorldPop,3,FALSE),Base!$D$2:$E$8,2,FALSE)</f>
        <v>1</v>
      </c>
      <c r="D2086" s="4" t="s">
        <v>13</v>
      </c>
      <c r="E2086" s="4">
        <v>0.0</v>
      </c>
      <c r="F2086" s="4" t="s">
        <v>1018</v>
      </c>
      <c r="G2086" s="10"/>
      <c r="H2086" s="10"/>
      <c r="I2086" s="10"/>
      <c r="J2086" s="6" t="str">
        <f>IF(OR(B2086=2000, B2086=2010, B2086=2015),VLOOKUP(A2086,tabWorldPop,IF(B2086=2000,8,IF(B2086=2010,7,6)),FALSE),"")</f>
        <v/>
      </c>
      <c r="K2086" s="6" t="str">
        <f>IF(J2086="","", VLOOKUP(A2086,tabWorldPop,12,FALSE))</f>
        <v/>
      </c>
      <c r="L2086" s="6" t="str">
        <f>IF(K2086="","",VLOOKUP(A2086,tabWorldPop,13,FALSE))</f>
        <v/>
      </c>
      <c r="M2086" s="6" t="str">
        <f>IF(K2086="","",VLOOKUP(A2086,tabWorldPop,14,FALSE))</f>
        <v/>
      </c>
      <c r="N2086" s="6" t="str">
        <f>IF(K2086="","",VLOOKUP(A2086,tabWorldPop,15,FALSE))</f>
        <v/>
      </c>
    </row>
    <row r="2087">
      <c r="A2087" s="3">
        <f>VLOOKUP(Life_expectancy.csv!A2103,Base!$A$2:$B$235,2,FALSE)</f>
        <v>56</v>
      </c>
      <c r="B2087" s="4">
        <v>2001.0</v>
      </c>
      <c r="C2087" s="4">
        <f>VLOOKUP(VLOOKUP(A2087,tabWorldPop,3,FALSE),Base!$D$2:$E$8,2,FALSE)</f>
        <v>1</v>
      </c>
      <c r="D2087" s="4" t="s">
        <v>13</v>
      </c>
      <c r="E2087" s="4">
        <v>0.0</v>
      </c>
      <c r="F2087" s="4" t="s">
        <v>667</v>
      </c>
      <c r="G2087" s="10"/>
      <c r="H2087" s="10"/>
      <c r="I2087" s="10"/>
      <c r="J2087" s="6" t="str">
        <f>IF(OR(B2087=2000, B2087=2010, B2087=2015),VLOOKUP(A2087,tabWorldPop,IF(B2087=2000,8,IF(B2087=2010,7,6)),FALSE),"")</f>
        <v/>
      </c>
      <c r="K2087" s="6" t="str">
        <f>IF(J2087="","", VLOOKUP(A2087,tabWorldPop,12,FALSE))</f>
        <v/>
      </c>
      <c r="L2087" s="6" t="str">
        <f>IF(K2087="","",VLOOKUP(A2087,tabWorldPop,13,FALSE))</f>
        <v/>
      </c>
      <c r="M2087" s="6" t="str">
        <f>IF(K2087="","",VLOOKUP(A2087,tabWorldPop,14,FALSE))</f>
        <v/>
      </c>
      <c r="N2087" s="6" t="str">
        <f>IF(K2087="","",VLOOKUP(A2087,tabWorldPop,15,FALSE))</f>
        <v/>
      </c>
    </row>
    <row r="2088">
      <c r="A2088" s="3">
        <f>VLOOKUP(Life_expectancy.csv!A2104,Base!$A$2:$B$235,2,FALSE)</f>
        <v>56</v>
      </c>
      <c r="B2088" s="4">
        <v>2000.0</v>
      </c>
      <c r="C2088" s="4">
        <f>VLOOKUP(VLOOKUP(A2088,tabWorldPop,3,FALSE),Base!$D$2:$E$8,2,FALSE)</f>
        <v>1</v>
      </c>
      <c r="D2088" s="4" t="s">
        <v>13</v>
      </c>
      <c r="E2088" s="4">
        <v>0.0</v>
      </c>
      <c r="F2088" s="4" t="s">
        <v>1866</v>
      </c>
      <c r="G2088" s="10"/>
      <c r="H2088" s="10"/>
      <c r="I2088" s="10"/>
      <c r="J2088" s="6">
        <f>IF(OR(B2088=2000, B2088=2010, B2088=2015),VLOOKUP(A2088,tabWorldPop,IF(B2088=2000,8,IF(B2088=2010,7,6)),FALSE),"")</f>
        <v>23367059</v>
      </c>
      <c r="K2088" s="6">
        <f>IF(J2088="","", VLOOKUP(A2088,tabWorldPop,12,FALSE))</f>
        <v>120538</v>
      </c>
      <c r="L2088" s="6" t="str">
        <f>IF(K2088="","",VLOOKUP(A2088,tabWorldPop,13,FALSE))</f>
        <v>216.2755</v>
      </c>
      <c r="M2088" s="7">
        <f>IF(K2088="","",VLOOKUP(A2088,tabWorldPop,14,FALSE))</f>
        <v>13881</v>
      </c>
      <c r="N2088" s="6" t="str">
        <f>IF(K2088="","",VLOOKUP(A2088,tabWorldPop,15,FALSE))</f>
        <v>0.33</v>
      </c>
    </row>
    <row r="2089">
      <c r="A2089" s="3">
        <f>VLOOKUP(Life_expectancy.csv!A2105,Base!$A$2:$B$235,2,FALSE)</f>
        <v>135</v>
      </c>
      <c r="B2089" s="4">
        <v>2015.0</v>
      </c>
      <c r="C2089" s="4">
        <f>VLOOKUP(VLOOKUP(A2089,tabWorldPop,3,FALSE),Base!$D$2:$E$8,2,FALSE)</f>
        <v>2</v>
      </c>
      <c r="D2089" s="4" t="s">
        <v>13</v>
      </c>
      <c r="E2089" s="4">
        <v>0.0</v>
      </c>
      <c r="F2089" s="10"/>
      <c r="G2089" s="10"/>
      <c r="H2089" s="10"/>
      <c r="I2089" s="10"/>
      <c r="J2089" s="6">
        <f>IF(OR(B2089=2000, B2089=2010, B2089=2015),VLOOKUP(A2089,tabWorldPop,IF(B2089=2000,8,IF(B2089=2010,7,6)),FALSE),"")</f>
        <v>3277388</v>
      </c>
      <c r="K2089" s="6">
        <f>IF(J2089="","", VLOOKUP(A2089,tabWorldPop,12,FALSE))</f>
        <v>33846</v>
      </c>
      <c r="L2089" s="6" t="str">
        <f>IF(K2089="","",VLOOKUP(A2089,tabWorldPop,13,FALSE))</f>
        <v>96.7026</v>
      </c>
      <c r="M2089" s="7">
        <f>IF(K2089="","",VLOOKUP(A2089,tabWorldPop,14,FALSE))</f>
        <v>-441576</v>
      </c>
      <c r="N2089" s="6" t="str">
        <f>IF(K2089="","",VLOOKUP(A2089,tabWorldPop,15,FALSE))</f>
        <v>0.04</v>
      </c>
    </row>
    <row r="2090">
      <c r="A2090" s="3">
        <f>VLOOKUP(Life_expectancy.csv!A2106,Base!$A$2:$B$235,2,FALSE)</f>
        <v>135</v>
      </c>
      <c r="B2090" s="4">
        <v>2014.0</v>
      </c>
      <c r="C2090" s="4">
        <f>VLOOKUP(VLOOKUP(A2090,tabWorldPop,3,FALSE),Base!$D$2:$E$8,2,FALSE)</f>
        <v>2</v>
      </c>
      <c r="D2090" s="4" t="s">
        <v>13</v>
      </c>
      <c r="E2090" s="4">
        <v>0.0</v>
      </c>
      <c r="F2090" s="4" t="s">
        <v>4229</v>
      </c>
      <c r="G2090" s="10"/>
      <c r="H2090" s="10"/>
      <c r="I2090" s="10"/>
      <c r="J2090" s="6" t="str">
        <f>IF(OR(B2090=2000, B2090=2010, B2090=2015),VLOOKUP(A2090,tabWorldPop,IF(B2090=2000,8,IF(B2090=2010,7,6)),FALSE),"")</f>
        <v/>
      </c>
      <c r="K2090" s="6" t="str">
        <f>IF(J2090="","", VLOOKUP(A2090,tabWorldPop,12,FALSE))</f>
        <v/>
      </c>
      <c r="L2090" s="6" t="str">
        <f>IF(K2090="","",VLOOKUP(A2090,tabWorldPop,13,FALSE))</f>
        <v/>
      </c>
      <c r="M2090" s="6" t="str">
        <f>IF(K2090="","",VLOOKUP(A2090,tabWorldPop,14,FALSE))</f>
        <v/>
      </c>
      <c r="N2090" s="6" t="str">
        <f>IF(K2090="","",VLOOKUP(A2090,tabWorldPop,15,FALSE))</f>
        <v/>
      </c>
    </row>
    <row r="2091">
      <c r="A2091" s="3">
        <f>VLOOKUP(Life_expectancy.csv!A2107,Base!$A$2:$B$235,2,FALSE)</f>
        <v>135</v>
      </c>
      <c r="B2091" s="4">
        <v>2013.0</v>
      </c>
      <c r="C2091" s="4">
        <f>VLOOKUP(VLOOKUP(A2091,tabWorldPop,3,FALSE),Base!$D$2:$E$8,2,FALSE)</f>
        <v>2</v>
      </c>
      <c r="D2091" s="4" t="s">
        <v>13</v>
      </c>
      <c r="E2091" s="4">
        <v>0.0</v>
      </c>
      <c r="F2091" s="5">
        <v>45778.0</v>
      </c>
      <c r="G2091" s="10"/>
      <c r="H2091" s="10"/>
      <c r="I2091" s="10"/>
      <c r="J2091" s="6" t="str">
        <f>IF(OR(B2091=2000, B2091=2010, B2091=2015),VLOOKUP(A2091,tabWorldPop,IF(B2091=2000,8,IF(B2091=2010,7,6)),FALSE),"")</f>
        <v/>
      </c>
      <c r="K2091" s="6" t="str">
        <f>IF(J2091="","", VLOOKUP(A2091,tabWorldPop,12,FALSE))</f>
        <v/>
      </c>
      <c r="L2091" s="6" t="str">
        <f>IF(K2091="","",VLOOKUP(A2091,tabWorldPop,13,FALSE))</f>
        <v/>
      </c>
      <c r="M2091" s="6" t="str">
        <f>IF(K2091="","",VLOOKUP(A2091,tabWorldPop,14,FALSE))</f>
        <v/>
      </c>
      <c r="N2091" s="6" t="str">
        <f>IF(K2091="","",VLOOKUP(A2091,tabWorldPop,15,FALSE))</f>
        <v/>
      </c>
    </row>
    <row r="2092">
      <c r="A2092" s="3">
        <f>VLOOKUP(Life_expectancy.csv!A2108,Base!$A$2:$B$235,2,FALSE)</f>
        <v>135</v>
      </c>
      <c r="B2092" s="4">
        <v>2012.0</v>
      </c>
      <c r="C2092" s="4">
        <f>VLOOKUP(VLOOKUP(A2092,tabWorldPop,3,FALSE),Base!$D$2:$E$8,2,FALSE)</f>
        <v>2</v>
      </c>
      <c r="D2092" s="4" t="s">
        <v>13</v>
      </c>
      <c r="E2092" s="4">
        <v>0.0</v>
      </c>
      <c r="F2092" s="4" t="s">
        <v>3043</v>
      </c>
      <c r="G2092" s="10"/>
      <c r="H2092" s="10"/>
      <c r="I2092" s="10"/>
      <c r="J2092" s="6" t="str">
        <f>IF(OR(B2092=2000, B2092=2010, B2092=2015),VLOOKUP(A2092,tabWorldPop,IF(B2092=2000,8,IF(B2092=2010,7,6)),FALSE),"")</f>
        <v/>
      </c>
      <c r="K2092" s="6" t="str">
        <f>IF(J2092="","", VLOOKUP(A2092,tabWorldPop,12,FALSE))</f>
        <v/>
      </c>
      <c r="L2092" s="6" t="str">
        <f>IF(K2092="","",VLOOKUP(A2092,tabWorldPop,13,FALSE))</f>
        <v/>
      </c>
      <c r="M2092" s="6" t="str">
        <f>IF(K2092="","",VLOOKUP(A2092,tabWorldPop,14,FALSE))</f>
        <v/>
      </c>
      <c r="N2092" s="6" t="str">
        <f>IF(K2092="","",VLOOKUP(A2092,tabWorldPop,15,FALSE))</f>
        <v/>
      </c>
    </row>
    <row r="2093">
      <c r="A2093" s="3">
        <f>VLOOKUP(Life_expectancy.csv!A2109,Base!$A$2:$B$235,2,FALSE)</f>
        <v>135</v>
      </c>
      <c r="B2093" s="4">
        <v>2011.0</v>
      </c>
      <c r="C2093" s="4">
        <f>VLOOKUP(VLOOKUP(A2093,tabWorldPop,3,FALSE),Base!$D$2:$E$8,2,FALSE)</f>
        <v>2</v>
      </c>
      <c r="D2093" s="4" t="s">
        <v>13</v>
      </c>
      <c r="E2093" s="4">
        <v>0.0</v>
      </c>
      <c r="F2093" s="4" t="s">
        <v>4230</v>
      </c>
      <c r="G2093" s="10"/>
      <c r="H2093" s="10"/>
      <c r="I2093" s="10"/>
      <c r="J2093" s="6" t="str">
        <f>IF(OR(B2093=2000, B2093=2010, B2093=2015),VLOOKUP(A2093,tabWorldPop,IF(B2093=2000,8,IF(B2093=2010,7,6)),FALSE),"")</f>
        <v/>
      </c>
      <c r="K2093" s="6" t="str">
        <f>IF(J2093="","", VLOOKUP(A2093,tabWorldPop,12,FALSE))</f>
        <v/>
      </c>
      <c r="L2093" s="6" t="str">
        <f>IF(K2093="","",VLOOKUP(A2093,tabWorldPop,13,FALSE))</f>
        <v/>
      </c>
      <c r="M2093" s="6" t="str">
        <f>IF(K2093="","",VLOOKUP(A2093,tabWorldPop,14,FALSE))</f>
        <v/>
      </c>
      <c r="N2093" s="6" t="str">
        <f>IF(K2093="","",VLOOKUP(A2093,tabWorldPop,15,FALSE))</f>
        <v/>
      </c>
    </row>
    <row r="2094">
      <c r="A2094" s="3">
        <f>VLOOKUP(Life_expectancy.csv!A2110,Base!$A$2:$B$235,2,FALSE)</f>
        <v>135</v>
      </c>
      <c r="B2094" s="4">
        <v>2010.0</v>
      </c>
      <c r="C2094" s="4">
        <f>VLOOKUP(VLOOKUP(A2094,tabWorldPop,3,FALSE),Base!$D$2:$E$8,2,FALSE)</f>
        <v>2</v>
      </c>
      <c r="D2094" s="4" t="s">
        <v>13</v>
      </c>
      <c r="E2094" s="4">
        <v>0.0</v>
      </c>
      <c r="F2094" s="5">
        <v>45881.0</v>
      </c>
      <c r="G2094" s="10"/>
      <c r="H2094" s="10"/>
      <c r="I2094" s="10"/>
      <c r="J2094" s="6">
        <f>IF(OR(B2094=2000, B2094=2010, B2094=2015),VLOOKUP(A2094,tabWorldPop,IF(B2094=2000,8,IF(B2094=2010,7,6)),FALSE),"")</f>
        <v>3678186</v>
      </c>
      <c r="K2094" s="6">
        <f>IF(J2094="","", VLOOKUP(A2094,tabWorldPop,12,FALSE))</f>
        <v>33846</v>
      </c>
      <c r="L2094" s="6" t="str">
        <f>IF(K2094="","",VLOOKUP(A2094,tabWorldPop,13,FALSE))</f>
        <v>96.7026</v>
      </c>
      <c r="M2094" s="7">
        <f>IF(K2094="","",VLOOKUP(A2094,tabWorldPop,14,FALSE))</f>
        <v>-441576</v>
      </c>
      <c r="N2094" s="6" t="str">
        <f>IF(K2094="","",VLOOKUP(A2094,tabWorldPop,15,FALSE))</f>
        <v>0.04</v>
      </c>
    </row>
    <row r="2095">
      <c r="A2095" s="3">
        <f>VLOOKUP(Life_expectancy.csv!A2111,Base!$A$2:$B$235,2,FALSE)</f>
        <v>135</v>
      </c>
      <c r="B2095" s="4">
        <v>2009.0</v>
      </c>
      <c r="C2095" s="4">
        <f>VLOOKUP(VLOOKUP(A2095,tabWorldPop,3,FALSE),Base!$D$2:$E$8,2,FALSE)</f>
        <v>2</v>
      </c>
      <c r="D2095" s="4" t="s">
        <v>13</v>
      </c>
      <c r="E2095" s="4">
        <v>0.0</v>
      </c>
      <c r="F2095" s="4" t="s">
        <v>4231</v>
      </c>
      <c r="G2095" s="10"/>
      <c r="H2095" s="10"/>
      <c r="I2095" s="10"/>
      <c r="J2095" s="6" t="str">
        <f>IF(OR(B2095=2000, B2095=2010, B2095=2015),VLOOKUP(A2095,tabWorldPop,IF(B2095=2000,8,IF(B2095=2010,7,6)),FALSE),"")</f>
        <v/>
      </c>
      <c r="K2095" s="6" t="str">
        <f>IF(J2095="","", VLOOKUP(A2095,tabWorldPop,12,FALSE))</f>
        <v/>
      </c>
      <c r="L2095" s="6" t="str">
        <f>IF(K2095="","",VLOOKUP(A2095,tabWorldPop,13,FALSE))</f>
        <v/>
      </c>
      <c r="M2095" s="6" t="str">
        <f>IF(K2095="","",VLOOKUP(A2095,tabWorldPop,14,FALSE))</f>
        <v/>
      </c>
      <c r="N2095" s="6" t="str">
        <f>IF(K2095="","",VLOOKUP(A2095,tabWorldPop,15,FALSE))</f>
        <v/>
      </c>
    </row>
    <row r="2096">
      <c r="A2096" s="3">
        <f>VLOOKUP(Life_expectancy.csv!A2112,Base!$A$2:$B$235,2,FALSE)</f>
        <v>135</v>
      </c>
      <c r="B2096" s="4">
        <v>2008.0</v>
      </c>
      <c r="C2096" s="4">
        <f>VLOOKUP(VLOOKUP(A2096,tabWorldPop,3,FALSE),Base!$D$2:$E$8,2,FALSE)</f>
        <v>2</v>
      </c>
      <c r="D2096" s="4" t="s">
        <v>13</v>
      </c>
      <c r="E2096" s="4">
        <v>0.0</v>
      </c>
      <c r="F2096" s="4" t="s">
        <v>4232</v>
      </c>
      <c r="G2096" s="10"/>
      <c r="H2096" s="10"/>
      <c r="I2096" s="10"/>
      <c r="J2096" s="6" t="str">
        <f>IF(OR(B2096=2000, B2096=2010, B2096=2015),VLOOKUP(A2096,tabWorldPop,IF(B2096=2000,8,IF(B2096=2010,7,6)),FALSE),"")</f>
        <v/>
      </c>
      <c r="K2096" s="6" t="str">
        <f>IF(J2096="","", VLOOKUP(A2096,tabWorldPop,12,FALSE))</f>
        <v/>
      </c>
      <c r="L2096" s="6" t="str">
        <f>IF(K2096="","",VLOOKUP(A2096,tabWorldPop,13,FALSE))</f>
        <v/>
      </c>
      <c r="M2096" s="6" t="str">
        <f>IF(K2096="","",VLOOKUP(A2096,tabWorldPop,14,FALSE))</f>
        <v/>
      </c>
      <c r="N2096" s="6" t="str">
        <f>IF(K2096="","",VLOOKUP(A2096,tabWorldPop,15,FALSE))</f>
        <v/>
      </c>
    </row>
    <row r="2097">
      <c r="A2097" s="3">
        <f>VLOOKUP(Life_expectancy.csv!A2113,Base!$A$2:$B$235,2,FALSE)</f>
        <v>135</v>
      </c>
      <c r="B2097" s="4">
        <v>2007.0</v>
      </c>
      <c r="C2097" s="4">
        <f>VLOOKUP(VLOOKUP(A2097,tabWorldPop,3,FALSE),Base!$D$2:$E$8,2,FALSE)</f>
        <v>2</v>
      </c>
      <c r="D2097" s="4" t="s">
        <v>13</v>
      </c>
      <c r="E2097" s="4">
        <v>0.0</v>
      </c>
      <c r="F2097" s="4" t="s">
        <v>4233</v>
      </c>
      <c r="G2097" s="10"/>
      <c r="H2097" s="10"/>
      <c r="I2097" s="10"/>
      <c r="J2097" s="6" t="str">
        <f>IF(OR(B2097=2000, B2097=2010, B2097=2015),VLOOKUP(A2097,tabWorldPop,IF(B2097=2000,8,IF(B2097=2010,7,6)),FALSE),"")</f>
        <v/>
      </c>
      <c r="K2097" s="6" t="str">
        <f>IF(J2097="","", VLOOKUP(A2097,tabWorldPop,12,FALSE))</f>
        <v/>
      </c>
      <c r="L2097" s="6" t="str">
        <f>IF(K2097="","",VLOOKUP(A2097,tabWorldPop,13,FALSE))</f>
        <v/>
      </c>
      <c r="M2097" s="6" t="str">
        <f>IF(K2097="","",VLOOKUP(A2097,tabWorldPop,14,FALSE))</f>
        <v/>
      </c>
      <c r="N2097" s="6" t="str">
        <f>IF(K2097="","",VLOOKUP(A2097,tabWorldPop,15,FALSE))</f>
        <v/>
      </c>
    </row>
    <row r="2098">
      <c r="A2098" s="3">
        <f>VLOOKUP(Life_expectancy.csv!A2114,Base!$A$2:$B$235,2,FALSE)</f>
        <v>135</v>
      </c>
      <c r="B2098" s="4">
        <v>2006.0</v>
      </c>
      <c r="C2098" s="4">
        <f>VLOOKUP(VLOOKUP(A2098,tabWorldPop,3,FALSE),Base!$D$2:$E$8,2,FALSE)</f>
        <v>2</v>
      </c>
      <c r="D2098" s="4" t="s">
        <v>13</v>
      </c>
      <c r="E2098" s="4">
        <v>0.0</v>
      </c>
      <c r="F2098" s="4" t="s">
        <v>1767</v>
      </c>
      <c r="G2098" s="10"/>
      <c r="H2098" s="10"/>
      <c r="I2098" s="10"/>
      <c r="J2098" s="6" t="str">
        <f>IF(OR(B2098=2000, B2098=2010, B2098=2015),VLOOKUP(A2098,tabWorldPop,IF(B2098=2000,8,IF(B2098=2010,7,6)),FALSE),"")</f>
        <v/>
      </c>
      <c r="K2098" s="6" t="str">
        <f>IF(J2098="","", VLOOKUP(A2098,tabWorldPop,12,FALSE))</f>
        <v/>
      </c>
      <c r="L2098" s="6" t="str">
        <f>IF(K2098="","",VLOOKUP(A2098,tabWorldPop,13,FALSE))</f>
        <v/>
      </c>
      <c r="M2098" s="6" t="str">
        <f>IF(K2098="","",VLOOKUP(A2098,tabWorldPop,14,FALSE))</f>
        <v/>
      </c>
      <c r="N2098" s="6" t="str">
        <f>IF(K2098="","",VLOOKUP(A2098,tabWorldPop,15,FALSE))</f>
        <v/>
      </c>
    </row>
    <row r="2099">
      <c r="A2099" s="3">
        <f>VLOOKUP(Life_expectancy.csv!A2115,Base!$A$2:$B$235,2,FALSE)</f>
        <v>135</v>
      </c>
      <c r="B2099" s="4">
        <v>2005.0</v>
      </c>
      <c r="C2099" s="4">
        <f>VLOOKUP(VLOOKUP(A2099,tabWorldPop,3,FALSE),Base!$D$2:$E$8,2,FALSE)</f>
        <v>2</v>
      </c>
      <c r="D2099" s="4" t="s">
        <v>13</v>
      </c>
      <c r="E2099" s="4">
        <v>0.0</v>
      </c>
      <c r="F2099" s="4" t="s">
        <v>2382</v>
      </c>
      <c r="G2099" s="10"/>
      <c r="H2099" s="10"/>
      <c r="I2099" s="10"/>
      <c r="J2099" s="6" t="str">
        <f>IF(OR(B2099=2000, B2099=2010, B2099=2015),VLOOKUP(A2099,tabWorldPop,IF(B2099=2000,8,IF(B2099=2010,7,6)),FALSE),"")</f>
        <v/>
      </c>
      <c r="K2099" s="6" t="str">
        <f>IF(J2099="","", VLOOKUP(A2099,tabWorldPop,12,FALSE))</f>
        <v/>
      </c>
      <c r="L2099" s="6" t="str">
        <f>IF(K2099="","",VLOOKUP(A2099,tabWorldPop,13,FALSE))</f>
        <v/>
      </c>
      <c r="M2099" s="6" t="str">
        <f>IF(K2099="","",VLOOKUP(A2099,tabWorldPop,14,FALSE))</f>
        <v/>
      </c>
      <c r="N2099" s="6" t="str">
        <f>IF(K2099="","",VLOOKUP(A2099,tabWorldPop,15,FALSE))</f>
        <v/>
      </c>
    </row>
    <row r="2100">
      <c r="A2100" s="3">
        <f>VLOOKUP(Life_expectancy.csv!A2116,Base!$A$2:$B$235,2,FALSE)</f>
        <v>135</v>
      </c>
      <c r="B2100" s="4">
        <v>2004.0</v>
      </c>
      <c r="C2100" s="4">
        <f>VLOOKUP(VLOOKUP(A2100,tabWorldPop,3,FALSE),Base!$D$2:$E$8,2,FALSE)</f>
        <v>2</v>
      </c>
      <c r="D2100" s="4" t="s">
        <v>13</v>
      </c>
      <c r="E2100" s="4">
        <v>0.0</v>
      </c>
      <c r="F2100" s="4" t="s">
        <v>336</v>
      </c>
      <c r="G2100" s="10"/>
      <c r="H2100" s="10"/>
      <c r="I2100" s="10"/>
      <c r="J2100" s="6" t="str">
        <f>IF(OR(B2100=2000, B2100=2010, B2100=2015),VLOOKUP(A2100,tabWorldPop,IF(B2100=2000,8,IF(B2100=2010,7,6)),FALSE),"")</f>
        <v/>
      </c>
      <c r="K2100" s="6" t="str">
        <f>IF(J2100="","", VLOOKUP(A2100,tabWorldPop,12,FALSE))</f>
        <v/>
      </c>
      <c r="L2100" s="6" t="str">
        <f>IF(K2100="","",VLOOKUP(A2100,tabWorldPop,13,FALSE))</f>
        <v/>
      </c>
      <c r="M2100" s="6" t="str">
        <f>IF(K2100="","",VLOOKUP(A2100,tabWorldPop,14,FALSE))</f>
        <v/>
      </c>
      <c r="N2100" s="6" t="str">
        <f>IF(K2100="","",VLOOKUP(A2100,tabWorldPop,15,FALSE))</f>
        <v/>
      </c>
    </row>
    <row r="2101">
      <c r="A2101" s="3">
        <f>VLOOKUP(Life_expectancy.csv!A2117,Base!$A$2:$B$235,2,FALSE)</f>
        <v>135</v>
      </c>
      <c r="B2101" s="4">
        <v>2003.0</v>
      </c>
      <c r="C2101" s="4">
        <f>VLOOKUP(VLOOKUP(A2101,tabWorldPop,3,FALSE),Base!$D$2:$E$8,2,FALSE)</f>
        <v>2</v>
      </c>
      <c r="D2101" s="4" t="s">
        <v>13</v>
      </c>
      <c r="E2101" s="4">
        <v>0.0</v>
      </c>
      <c r="F2101" s="4" t="s">
        <v>871</v>
      </c>
      <c r="G2101" s="10"/>
      <c r="H2101" s="10"/>
      <c r="I2101" s="10"/>
      <c r="J2101" s="6" t="str">
        <f>IF(OR(B2101=2000, B2101=2010, B2101=2015),VLOOKUP(A2101,tabWorldPop,IF(B2101=2000,8,IF(B2101=2010,7,6)),FALSE),"")</f>
        <v/>
      </c>
      <c r="K2101" s="6" t="str">
        <f>IF(J2101="","", VLOOKUP(A2101,tabWorldPop,12,FALSE))</f>
        <v/>
      </c>
      <c r="L2101" s="6" t="str">
        <f>IF(K2101="","",VLOOKUP(A2101,tabWorldPop,13,FALSE))</f>
        <v/>
      </c>
      <c r="M2101" s="6" t="str">
        <f>IF(K2101="","",VLOOKUP(A2101,tabWorldPop,14,FALSE))</f>
        <v/>
      </c>
      <c r="N2101" s="6" t="str">
        <f>IF(K2101="","",VLOOKUP(A2101,tabWorldPop,15,FALSE))</f>
        <v/>
      </c>
    </row>
    <row r="2102">
      <c r="A2102" s="3">
        <f>VLOOKUP(Life_expectancy.csv!A2118,Base!$A$2:$B$235,2,FALSE)</f>
        <v>135</v>
      </c>
      <c r="B2102" s="4">
        <v>2002.0</v>
      </c>
      <c r="C2102" s="4">
        <f>VLOOKUP(VLOOKUP(A2102,tabWorldPop,3,FALSE),Base!$D$2:$E$8,2,FALSE)</f>
        <v>2</v>
      </c>
      <c r="D2102" s="4" t="s">
        <v>13</v>
      </c>
      <c r="E2102" s="4">
        <v>0.0</v>
      </c>
      <c r="F2102" s="4" t="s">
        <v>266</v>
      </c>
      <c r="G2102" s="10"/>
      <c r="H2102" s="10"/>
      <c r="I2102" s="10"/>
      <c r="J2102" s="6" t="str">
        <f>IF(OR(B2102=2000, B2102=2010, B2102=2015),VLOOKUP(A2102,tabWorldPop,IF(B2102=2000,8,IF(B2102=2010,7,6)),FALSE),"")</f>
        <v/>
      </c>
      <c r="K2102" s="6" t="str">
        <f>IF(J2102="","", VLOOKUP(A2102,tabWorldPop,12,FALSE))</f>
        <v/>
      </c>
      <c r="L2102" s="6" t="str">
        <f>IF(K2102="","",VLOOKUP(A2102,tabWorldPop,13,FALSE))</f>
        <v/>
      </c>
      <c r="M2102" s="6" t="str">
        <f>IF(K2102="","",VLOOKUP(A2102,tabWorldPop,14,FALSE))</f>
        <v/>
      </c>
      <c r="N2102" s="6" t="str">
        <f>IF(K2102="","",VLOOKUP(A2102,tabWorldPop,15,FALSE))</f>
        <v/>
      </c>
    </row>
    <row r="2103">
      <c r="A2103" s="3">
        <f>VLOOKUP(Life_expectancy.csv!A2119,Base!$A$2:$B$235,2,FALSE)</f>
        <v>135</v>
      </c>
      <c r="B2103" s="4">
        <v>2001.0</v>
      </c>
      <c r="C2103" s="4">
        <f>VLOOKUP(VLOOKUP(A2103,tabWorldPop,3,FALSE),Base!$D$2:$E$8,2,FALSE)</f>
        <v>2</v>
      </c>
      <c r="D2103" s="4" t="s">
        <v>13</v>
      </c>
      <c r="E2103" s="4">
        <v>0.0</v>
      </c>
      <c r="F2103" s="4">
        <v>7.0</v>
      </c>
      <c r="G2103" s="10"/>
      <c r="H2103" s="10"/>
      <c r="I2103" s="10"/>
      <c r="J2103" s="6" t="str">
        <f>IF(OR(B2103=2000, B2103=2010, B2103=2015),VLOOKUP(A2103,tabWorldPop,IF(B2103=2000,8,IF(B2103=2010,7,6)),FALSE),"")</f>
        <v/>
      </c>
      <c r="K2103" s="6" t="str">
        <f>IF(J2103="","", VLOOKUP(A2103,tabWorldPop,12,FALSE))</f>
        <v/>
      </c>
      <c r="L2103" s="6" t="str">
        <f>IF(K2103="","",VLOOKUP(A2103,tabWorldPop,13,FALSE))</f>
        <v/>
      </c>
      <c r="M2103" s="6" t="str">
        <f>IF(K2103="","",VLOOKUP(A2103,tabWorldPop,14,FALSE))</f>
        <v/>
      </c>
      <c r="N2103" s="6" t="str">
        <f>IF(K2103="","",VLOOKUP(A2103,tabWorldPop,15,FALSE))</f>
        <v/>
      </c>
    </row>
    <row r="2104">
      <c r="A2104" s="3">
        <f>VLOOKUP(Life_expectancy.csv!A2120,Base!$A$2:$B$235,2,FALSE)</f>
        <v>135</v>
      </c>
      <c r="B2104" s="4">
        <v>2000.0</v>
      </c>
      <c r="C2104" s="4">
        <f>VLOOKUP(VLOOKUP(A2104,tabWorldPop,3,FALSE),Base!$D$2:$E$8,2,FALSE)</f>
        <v>2</v>
      </c>
      <c r="D2104" s="4" t="s">
        <v>13</v>
      </c>
      <c r="E2104" s="4">
        <v>0.0</v>
      </c>
      <c r="F2104" s="4" t="s">
        <v>2224</v>
      </c>
      <c r="G2104" s="10"/>
      <c r="H2104" s="10"/>
      <c r="I2104" s="10"/>
      <c r="J2104" s="6">
        <f>IF(OR(B2104=2000, B2104=2010, B2104=2015),VLOOKUP(A2104,tabWorldPop,IF(B2104=2000,8,IF(B2104=2010,7,6)),FALSE),"")</f>
        <v>4251573</v>
      </c>
      <c r="K2104" s="6">
        <f>IF(J2104="","", VLOOKUP(A2104,tabWorldPop,12,FALSE))</f>
        <v>33846</v>
      </c>
      <c r="L2104" s="6" t="str">
        <f>IF(K2104="","",VLOOKUP(A2104,tabWorldPop,13,FALSE))</f>
        <v>96.7026</v>
      </c>
      <c r="M2104" s="7">
        <f>IF(K2104="","",VLOOKUP(A2104,tabWorldPop,14,FALSE))</f>
        <v>-441576</v>
      </c>
      <c r="N2104" s="6" t="str">
        <f>IF(K2104="","",VLOOKUP(A2104,tabWorldPop,15,FALSE))</f>
        <v>0.04</v>
      </c>
    </row>
    <row r="2105">
      <c r="A2105" s="3">
        <f>VLOOKUP(Life_expectancy.csv!A2121,Base!$A$2:$B$235,2,FALSE)</f>
        <v>64</v>
      </c>
      <c r="B2105" s="4">
        <v>2015.0</v>
      </c>
      <c r="C2105" s="4">
        <f>VLOOKUP(VLOOKUP(A2105,tabWorldPop,3,FALSE),Base!$D$2:$E$8,2,FALSE)</f>
        <v>2</v>
      </c>
      <c r="D2105" s="4" t="s">
        <v>314</v>
      </c>
      <c r="E2105" s="4">
        <v>0.0</v>
      </c>
      <c r="F2105" s="10"/>
      <c r="G2105" s="4" t="s">
        <v>4234</v>
      </c>
      <c r="H2105" s="4">
        <v>1.9815481E7</v>
      </c>
      <c r="I2105" s="5">
        <v>45852.0</v>
      </c>
      <c r="J2105" s="6">
        <f>IF(OR(B2105=2000, B2105=2010, B2105=2015),VLOOKUP(A2105,tabWorldPop,IF(B2105=2000,8,IF(B2105=2010,7,6)),FALSE),"")</f>
        <v>19906079</v>
      </c>
      <c r="K2105" s="6">
        <f>IF(J2105="","", VLOOKUP(A2105,tabWorldPop,12,FALSE))</f>
        <v>238391</v>
      </c>
      <c r="L2105" s="6" t="str">
        <f>IF(K2105="","",VLOOKUP(A2105,tabWorldPop,13,FALSE))</f>
        <v>82.4665</v>
      </c>
      <c r="M2105" s="7">
        <f>IF(K2105="","",VLOOKUP(A2105,tabWorldPop,14,FALSE))</f>
        <v>-631502</v>
      </c>
      <c r="N2105" s="6" t="str">
        <f>IF(K2105="","",VLOOKUP(A2105,tabWorldPop,15,FALSE))</f>
        <v>0.25</v>
      </c>
    </row>
    <row r="2106">
      <c r="A2106" s="3">
        <f>VLOOKUP(Life_expectancy.csv!A2122,Base!$A$2:$B$235,2,FALSE)</f>
        <v>64</v>
      </c>
      <c r="B2106" s="4">
        <v>2014.0</v>
      </c>
      <c r="C2106" s="4">
        <f>VLOOKUP(VLOOKUP(A2106,tabWorldPop,3,FALSE),Base!$D$2:$E$8,2,FALSE)</f>
        <v>2</v>
      </c>
      <c r="D2106" s="4" t="s">
        <v>314</v>
      </c>
      <c r="E2106" s="4" t="s">
        <v>4235</v>
      </c>
      <c r="F2106" s="4" t="s">
        <v>2825</v>
      </c>
      <c r="G2106" s="4" t="s">
        <v>4236</v>
      </c>
      <c r="H2106" s="4">
        <v>1998979.0</v>
      </c>
      <c r="I2106" s="5">
        <v>45852.0</v>
      </c>
      <c r="J2106" s="6" t="str">
        <f>IF(OR(B2106=2000, B2106=2010, B2106=2015),VLOOKUP(A2106,tabWorldPop,IF(B2106=2000,8,IF(B2106=2010,7,6)),FALSE),"")</f>
        <v/>
      </c>
      <c r="K2106" s="6" t="str">
        <f>IF(J2106="","", VLOOKUP(A2106,tabWorldPop,12,FALSE))</f>
        <v/>
      </c>
      <c r="L2106" s="6" t="str">
        <f>IF(K2106="","",VLOOKUP(A2106,tabWorldPop,13,FALSE))</f>
        <v/>
      </c>
      <c r="M2106" s="6" t="str">
        <f>IF(K2106="","",VLOOKUP(A2106,tabWorldPop,14,FALSE))</f>
        <v/>
      </c>
      <c r="N2106" s="6" t="str">
        <f>IF(K2106="","",VLOOKUP(A2106,tabWorldPop,15,FALSE))</f>
        <v/>
      </c>
    </row>
    <row r="2107">
      <c r="A2107" s="3">
        <f>VLOOKUP(Life_expectancy.csv!A2123,Base!$A$2:$B$235,2,FALSE)</f>
        <v>64</v>
      </c>
      <c r="B2107" s="4">
        <v>2013.0</v>
      </c>
      <c r="C2107" s="4">
        <f>VLOOKUP(VLOOKUP(A2107,tabWorldPop,3,FALSE),Base!$D$2:$E$8,2,FALSE)</f>
        <v>2</v>
      </c>
      <c r="D2107" s="4" t="s">
        <v>314</v>
      </c>
      <c r="E2107" s="4" t="s">
        <v>4237</v>
      </c>
      <c r="F2107" s="5">
        <v>45813.0</v>
      </c>
      <c r="G2107" s="4" t="s">
        <v>4238</v>
      </c>
      <c r="H2107" s="4">
        <v>1.9983693E7</v>
      </c>
      <c r="I2107" s="5">
        <v>45852.0</v>
      </c>
      <c r="J2107" s="6" t="str">
        <f>IF(OR(B2107=2000, B2107=2010, B2107=2015),VLOOKUP(A2107,tabWorldPop,IF(B2107=2000,8,IF(B2107=2010,7,6)),FALSE),"")</f>
        <v/>
      </c>
      <c r="K2107" s="6" t="str">
        <f>IF(J2107="","", VLOOKUP(A2107,tabWorldPop,12,FALSE))</f>
        <v/>
      </c>
      <c r="L2107" s="6" t="str">
        <f>IF(K2107="","",VLOOKUP(A2107,tabWorldPop,13,FALSE))</f>
        <v/>
      </c>
      <c r="M2107" s="6" t="str">
        <f>IF(K2107="","",VLOOKUP(A2107,tabWorldPop,14,FALSE))</f>
        <v/>
      </c>
      <c r="N2107" s="6" t="str">
        <f>IF(K2107="","",VLOOKUP(A2107,tabWorldPop,15,FALSE))</f>
        <v/>
      </c>
    </row>
    <row r="2108">
      <c r="A2108" s="3">
        <f>VLOOKUP(Life_expectancy.csv!A2124,Base!$A$2:$B$235,2,FALSE)</f>
        <v>64</v>
      </c>
      <c r="B2108" s="4">
        <v>2012.0</v>
      </c>
      <c r="C2108" s="4">
        <f>VLOOKUP(VLOOKUP(A2108,tabWorldPop,3,FALSE),Base!$D$2:$E$8,2,FALSE)</f>
        <v>2</v>
      </c>
      <c r="D2108" s="4" t="s">
        <v>314</v>
      </c>
      <c r="E2108" s="4" t="s">
        <v>4239</v>
      </c>
      <c r="F2108" s="4" t="s">
        <v>3544</v>
      </c>
      <c r="G2108" s="4" t="s">
        <v>4240</v>
      </c>
      <c r="H2108" s="4">
        <v>25835.0</v>
      </c>
      <c r="I2108" s="5">
        <v>45731.0</v>
      </c>
      <c r="J2108" s="6" t="str">
        <f>IF(OR(B2108=2000, B2108=2010, B2108=2015),VLOOKUP(A2108,tabWorldPop,IF(B2108=2000,8,IF(B2108=2010,7,6)),FALSE),"")</f>
        <v/>
      </c>
      <c r="K2108" s="6" t="str">
        <f>IF(J2108="","", VLOOKUP(A2108,tabWorldPop,12,FALSE))</f>
        <v/>
      </c>
      <c r="L2108" s="6" t="str">
        <f>IF(K2108="","",VLOOKUP(A2108,tabWorldPop,13,FALSE))</f>
        <v/>
      </c>
      <c r="M2108" s="6" t="str">
        <f>IF(K2108="","",VLOOKUP(A2108,tabWorldPop,14,FALSE))</f>
        <v/>
      </c>
      <c r="N2108" s="6" t="str">
        <f>IF(K2108="","",VLOOKUP(A2108,tabWorldPop,15,FALSE))</f>
        <v/>
      </c>
    </row>
    <row r="2109">
      <c r="A2109" s="3">
        <f>VLOOKUP(Life_expectancy.csv!A2125,Base!$A$2:$B$235,2,FALSE)</f>
        <v>64</v>
      </c>
      <c r="B2109" s="4">
        <v>2011.0</v>
      </c>
      <c r="C2109" s="4">
        <f>VLOOKUP(VLOOKUP(A2109,tabWorldPop,3,FALSE),Base!$D$2:$E$8,2,FALSE)</f>
        <v>2</v>
      </c>
      <c r="D2109" s="4" t="s">
        <v>314</v>
      </c>
      <c r="E2109" s="4" t="s">
        <v>4241</v>
      </c>
      <c r="F2109" s="4" t="s">
        <v>1663</v>
      </c>
      <c r="G2109" s="4" t="s">
        <v>4242</v>
      </c>
      <c r="H2109" s="4">
        <v>2147528.0</v>
      </c>
      <c r="I2109" s="5">
        <v>45853.0</v>
      </c>
      <c r="J2109" s="6" t="str">
        <f>IF(OR(B2109=2000, B2109=2010, B2109=2015),VLOOKUP(A2109,tabWorldPop,IF(B2109=2000,8,IF(B2109=2010,7,6)),FALSE),"")</f>
        <v/>
      </c>
      <c r="K2109" s="6" t="str">
        <f>IF(J2109="","", VLOOKUP(A2109,tabWorldPop,12,FALSE))</f>
        <v/>
      </c>
      <c r="L2109" s="6" t="str">
        <f>IF(K2109="","",VLOOKUP(A2109,tabWorldPop,13,FALSE))</f>
        <v/>
      </c>
      <c r="M2109" s="6" t="str">
        <f>IF(K2109="","",VLOOKUP(A2109,tabWorldPop,14,FALSE))</f>
        <v/>
      </c>
      <c r="N2109" s="6" t="str">
        <f>IF(K2109="","",VLOOKUP(A2109,tabWorldPop,15,FALSE))</f>
        <v/>
      </c>
    </row>
    <row r="2110">
      <c r="A2110" s="3">
        <f>VLOOKUP(Life_expectancy.csv!A2126,Base!$A$2:$B$235,2,FALSE)</f>
        <v>64</v>
      </c>
      <c r="B2110" s="4">
        <v>2010.0</v>
      </c>
      <c r="C2110" s="4">
        <f>VLOOKUP(VLOOKUP(A2110,tabWorldPop,3,FALSE),Base!$D$2:$E$8,2,FALSE)</f>
        <v>2</v>
      </c>
      <c r="D2110" s="4" t="s">
        <v>314</v>
      </c>
      <c r="E2110" s="4" t="s">
        <v>4243</v>
      </c>
      <c r="F2110" s="4" t="s">
        <v>1817</v>
      </c>
      <c r="G2110" s="4" t="s">
        <v>4244</v>
      </c>
      <c r="H2110" s="4">
        <v>2246871.0</v>
      </c>
      <c r="I2110" s="5">
        <v>45884.0</v>
      </c>
      <c r="J2110" s="6">
        <f>IF(OR(B2110=2000, B2110=2010, B2110=2015),VLOOKUP(A2110,tabWorldPop,IF(B2110=2000,8,IF(B2110=2010,7,6)),FALSE),"")</f>
        <v>20335211</v>
      </c>
      <c r="K2110" s="6">
        <f>IF(J2110="","", VLOOKUP(A2110,tabWorldPop,12,FALSE))</f>
        <v>238391</v>
      </c>
      <c r="L2110" s="6" t="str">
        <f>IF(K2110="","",VLOOKUP(A2110,tabWorldPop,13,FALSE))</f>
        <v>82.4665</v>
      </c>
      <c r="M2110" s="7">
        <f>IF(K2110="","",VLOOKUP(A2110,tabWorldPop,14,FALSE))</f>
        <v>-631502</v>
      </c>
      <c r="N2110" s="6" t="str">
        <f>IF(K2110="","",VLOOKUP(A2110,tabWorldPop,15,FALSE))</f>
        <v>0.25</v>
      </c>
    </row>
    <row r="2111">
      <c r="A2111" s="3">
        <f>VLOOKUP(Life_expectancy.csv!A2127,Base!$A$2:$B$235,2,FALSE)</f>
        <v>64</v>
      </c>
      <c r="B2111" s="4">
        <v>2009.0</v>
      </c>
      <c r="C2111" s="4">
        <f>VLOOKUP(VLOOKUP(A2111,tabWorldPop,3,FALSE),Base!$D$2:$E$8,2,FALSE)</f>
        <v>2</v>
      </c>
      <c r="D2111" s="4" t="s">
        <v>314</v>
      </c>
      <c r="E2111" s="4" t="s">
        <v>4245</v>
      </c>
      <c r="F2111" s="4" t="s">
        <v>304</v>
      </c>
      <c r="G2111" s="4" t="s">
        <v>4246</v>
      </c>
      <c r="H2111" s="4">
        <v>2367487.0</v>
      </c>
      <c r="I2111" s="5">
        <v>45762.0</v>
      </c>
      <c r="J2111" s="6" t="str">
        <f>IF(OR(B2111=2000, B2111=2010, B2111=2015),VLOOKUP(A2111,tabWorldPop,IF(B2111=2000,8,IF(B2111=2010,7,6)),FALSE),"")</f>
        <v/>
      </c>
      <c r="K2111" s="6" t="str">
        <f>IF(J2111="","", VLOOKUP(A2111,tabWorldPop,12,FALSE))</f>
        <v/>
      </c>
      <c r="L2111" s="6" t="str">
        <f>IF(K2111="","",VLOOKUP(A2111,tabWorldPop,13,FALSE))</f>
        <v/>
      </c>
      <c r="M2111" s="6" t="str">
        <f>IF(K2111="","",VLOOKUP(A2111,tabWorldPop,14,FALSE))</f>
        <v/>
      </c>
      <c r="N2111" s="6" t="str">
        <f>IF(K2111="","",VLOOKUP(A2111,tabWorldPop,15,FALSE))</f>
        <v/>
      </c>
    </row>
    <row r="2112">
      <c r="A2112" s="3">
        <f>VLOOKUP(Life_expectancy.csv!A2128,Base!$A$2:$B$235,2,FALSE)</f>
        <v>64</v>
      </c>
      <c r="B2112" s="4">
        <v>2008.0</v>
      </c>
      <c r="C2112" s="4">
        <f>VLOOKUP(VLOOKUP(A2112,tabWorldPop,3,FALSE),Base!$D$2:$E$8,2,FALSE)</f>
        <v>2</v>
      </c>
      <c r="D2112" s="4" t="s">
        <v>314</v>
      </c>
      <c r="E2112" s="4" t="s">
        <v>4247</v>
      </c>
      <c r="F2112" s="4" t="s">
        <v>190</v>
      </c>
      <c r="G2112" s="4" t="s">
        <v>4248</v>
      </c>
      <c r="H2112" s="4">
        <v>2537875.0</v>
      </c>
      <c r="I2112" s="5">
        <v>45852.0</v>
      </c>
      <c r="J2112" s="6" t="str">
        <f>IF(OR(B2112=2000, B2112=2010, B2112=2015),VLOOKUP(A2112,tabWorldPop,IF(B2112=2000,8,IF(B2112=2010,7,6)),FALSE),"")</f>
        <v/>
      </c>
      <c r="K2112" s="6" t="str">
        <f>IF(J2112="","", VLOOKUP(A2112,tabWorldPop,12,FALSE))</f>
        <v/>
      </c>
      <c r="L2112" s="6" t="str">
        <f>IF(K2112="","",VLOOKUP(A2112,tabWorldPop,13,FALSE))</f>
        <v/>
      </c>
      <c r="M2112" s="6" t="str">
        <f>IF(K2112="","",VLOOKUP(A2112,tabWorldPop,14,FALSE))</f>
        <v/>
      </c>
      <c r="N2112" s="6" t="str">
        <f>IF(K2112="","",VLOOKUP(A2112,tabWorldPop,15,FALSE))</f>
        <v/>
      </c>
    </row>
    <row r="2113">
      <c r="A2113" s="3">
        <f>VLOOKUP(Life_expectancy.csv!A2129,Base!$A$2:$B$235,2,FALSE)</f>
        <v>64</v>
      </c>
      <c r="B2113" s="4">
        <v>2007.0</v>
      </c>
      <c r="C2113" s="4">
        <f>VLOOKUP(VLOOKUP(A2113,tabWorldPop,3,FALSE),Base!$D$2:$E$8,2,FALSE)</f>
        <v>2</v>
      </c>
      <c r="D2113" s="4" t="s">
        <v>314</v>
      </c>
      <c r="E2113" s="4" t="s">
        <v>4249</v>
      </c>
      <c r="F2113" s="4" t="s">
        <v>441</v>
      </c>
      <c r="G2113" s="4" t="s">
        <v>4250</v>
      </c>
      <c r="H2113" s="4">
        <v>2882982.0</v>
      </c>
      <c r="I2113" s="5">
        <v>45671.0</v>
      </c>
      <c r="J2113" s="6" t="str">
        <f>IF(OR(B2113=2000, B2113=2010, B2113=2015),VLOOKUP(A2113,tabWorldPop,IF(B2113=2000,8,IF(B2113=2010,7,6)),FALSE),"")</f>
        <v/>
      </c>
      <c r="K2113" s="6" t="str">
        <f>IF(J2113="","", VLOOKUP(A2113,tabWorldPop,12,FALSE))</f>
        <v/>
      </c>
      <c r="L2113" s="6" t="str">
        <f>IF(K2113="","",VLOOKUP(A2113,tabWorldPop,13,FALSE))</f>
        <v/>
      </c>
      <c r="M2113" s="6" t="str">
        <f>IF(K2113="","",VLOOKUP(A2113,tabWorldPop,14,FALSE))</f>
        <v/>
      </c>
      <c r="N2113" s="6" t="str">
        <f>IF(K2113="","",VLOOKUP(A2113,tabWorldPop,15,FALSE))</f>
        <v/>
      </c>
    </row>
    <row r="2114">
      <c r="A2114" s="3">
        <f>VLOOKUP(Life_expectancy.csv!A2130,Base!$A$2:$B$235,2,FALSE)</f>
        <v>64</v>
      </c>
      <c r="B2114" s="4">
        <v>2006.0</v>
      </c>
      <c r="C2114" s="4">
        <f>VLOOKUP(VLOOKUP(A2114,tabWorldPop,3,FALSE),Base!$D$2:$E$8,2,FALSE)</f>
        <v>2</v>
      </c>
      <c r="D2114" s="4" t="s">
        <v>314</v>
      </c>
      <c r="E2114" s="4" t="s">
        <v>4251</v>
      </c>
      <c r="F2114" s="5">
        <v>45813.0</v>
      </c>
      <c r="G2114" s="4" t="s">
        <v>4252</v>
      </c>
      <c r="H2114" s="4">
        <v>2119376.0</v>
      </c>
      <c r="I2114" s="5">
        <v>45851.0</v>
      </c>
      <c r="J2114" s="6" t="str">
        <f>IF(OR(B2114=2000, B2114=2010, B2114=2015),VLOOKUP(A2114,tabWorldPop,IF(B2114=2000,8,IF(B2114=2010,7,6)),FALSE),"")</f>
        <v/>
      </c>
      <c r="K2114" s="6" t="str">
        <f>IF(J2114="","", VLOOKUP(A2114,tabWorldPop,12,FALSE))</f>
        <v/>
      </c>
      <c r="L2114" s="6" t="str">
        <f>IF(K2114="","",VLOOKUP(A2114,tabWorldPop,13,FALSE))</f>
        <v/>
      </c>
      <c r="M2114" s="6" t="str">
        <f>IF(K2114="","",VLOOKUP(A2114,tabWorldPop,14,FALSE))</f>
        <v/>
      </c>
      <c r="N2114" s="6" t="str">
        <f>IF(K2114="","",VLOOKUP(A2114,tabWorldPop,15,FALSE))</f>
        <v/>
      </c>
    </row>
    <row r="2115">
      <c r="A2115" s="3">
        <f>VLOOKUP(Life_expectancy.csv!A2131,Base!$A$2:$B$235,2,FALSE)</f>
        <v>64</v>
      </c>
      <c r="B2115" s="4">
        <v>2005.0</v>
      </c>
      <c r="C2115" s="4">
        <f>VLOOKUP(VLOOKUP(A2115,tabWorldPop,3,FALSE),Base!$D$2:$E$8,2,FALSE)</f>
        <v>2</v>
      </c>
      <c r="D2115" s="4" t="s">
        <v>314</v>
      </c>
      <c r="E2115" s="4" t="s">
        <v>4253</v>
      </c>
      <c r="F2115" s="4" t="s">
        <v>559</v>
      </c>
      <c r="G2115" s="4" t="s">
        <v>4254</v>
      </c>
      <c r="H2115" s="4">
        <v>2.1319685E7</v>
      </c>
      <c r="I2115" s="5">
        <v>45760.0</v>
      </c>
      <c r="J2115" s="6" t="str">
        <f>IF(OR(B2115=2000, B2115=2010, B2115=2015),VLOOKUP(A2115,tabWorldPop,IF(B2115=2000,8,IF(B2115=2010,7,6)),FALSE),"")</f>
        <v/>
      </c>
      <c r="K2115" s="6" t="str">
        <f>IF(J2115="","", VLOOKUP(A2115,tabWorldPop,12,FALSE))</f>
        <v/>
      </c>
      <c r="L2115" s="6" t="str">
        <f>IF(K2115="","",VLOOKUP(A2115,tabWorldPop,13,FALSE))</f>
        <v/>
      </c>
      <c r="M2115" s="6" t="str">
        <f>IF(K2115="","",VLOOKUP(A2115,tabWorldPop,14,FALSE))</f>
        <v/>
      </c>
      <c r="N2115" s="6" t="str">
        <f>IF(K2115="","",VLOOKUP(A2115,tabWorldPop,15,FALSE))</f>
        <v/>
      </c>
    </row>
    <row r="2116">
      <c r="A2116" s="3">
        <f>VLOOKUP(Life_expectancy.csv!A2132,Base!$A$2:$B$235,2,FALSE)</f>
        <v>64</v>
      </c>
      <c r="B2116" s="4">
        <v>2004.0</v>
      </c>
      <c r="C2116" s="4">
        <f>VLOOKUP(VLOOKUP(A2116,tabWorldPop,3,FALSE),Base!$D$2:$E$8,2,FALSE)</f>
        <v>2</v>
      </c>
      <c r="D2116" s="4" t="s">
        <v>314</v>
      </c>
      <c r="E2116" s="4" t="s">
        <v>4255</v>
      </c>
      <c r="F2116" s="4" t="s">
        <v>2926</v>
      </c>
      <c r="G2116" s="4" t="s">
        <v>4256</v>
      </c>
      <c r="H2116" s="4">
        <v>2.1451748E7</v>
      </c>
      <c r="I2116" s="5">
        <v>45912.0</v>
      </c>
      <c r="J2116" s="6" t="str">
        <f>IF(OR(B2116=2000, B2116=2010, B2116=2015),VLOOKUP(A2116,tabWorldPop,IF(B2116=2000,8,IF(B2116=2010,7,6)),FALSE),"")</f>
        <v/>
      </c>
      <c r="K2116" s="6" t="str">
        <f>IF(J2116="","", VLOOKUP(A2116,tabWorldPop,12,FALSE))</f>
        <v/>
      </c>
      <c r="L2116" s="6" t="str">
        <f>IF(K2116="","",VLOOKUP(A2116,tabWorldPop,13,FALSE))</f>
        <v/>
      </c>
      <c r="M2116" s="6" t="str">
        <f>IF(K2116="","",VLOOKUP(A2116,tabWorldPop,14,FALSE))</f>
        <v/>
      </c>
      <c r="N2116" s="6" t="str">
        <f>IF(K2116="","",VLOOKUP(A2116,tabWorldPop,15,FALSE))</f>
        <v/>
      </c>
    </row>
    <row r="2117">
      <c r="A2117" s="3">
        <f>VLOOKUP(Life_expectancy.csv!A2133,Base!$A$2:$B$235,2,FALSE)</f>
        <v>64</v>
      </c>
      <c r="B2117" s="4">
        <v>2003.0</v>
      </c>
      <c r="C2117" s="4">
        <f>VLOOKUP(VLOOKUP(A2117,tabWorldPop,3,FALSE),Base!$D$2:$E$8,2,FALSE)</f>
        <v>2</v>
      </c>
      <c r="D2117" s="4" t="s">
        <v>314</v>
      </c>
      <c r="E2117" s="4" t="s">
        <v>4257</v>
      </c>
      <c r="F2117" s="5">
        <v>45721.0</v>
      </c>
      <c r="G2117" s="4" t="s">
        <v>4258</v>
      </c>
      <c r="H2117" s="4">
        <v>2.1574326E7</v>
      </c>
      <c r="I2117" s="5">
        <v>45789.0</v>
      </c>
      <c r="J2117" s="6" t="str">
        <f>IF(OR(B2117=2000, B2117=2010, B2117=2015),VLOOKUP(A2117,tabWorldPop,IF(B2117=2000,8,IF(B2117=2010,7,6)),FALSE),"")</f>
        <v/>
      </c>
      <c r="K2117" s="6" t="str">
        <f>IF(J2117="","", VLOOKUP(A2117,tabWorldPop,12,FALSE))</f>
        <v/>
      </c>
      <c r="L2117" s="6" t="str">
        <f>IF(K2117="","",VLOOKUP(A2117,tabWorldPop,13,FALSE))</f>
        <v/>
      </c>
      <c r="M2117" s="6" t="str">
        <f>IF(K2117="","",VLOOKUP(A2117,tabWorldPop,14,FALSE))</f>
        <v/>
      </c>
      <c r="N2117" s="6" t="str">
        <f>IF(K2117="","",VLOOKUP(A2117,tabWorldPop,15,FALSE))</f>
        <v/>
      </c>
    </row>
    <row r="2118">
      <c r="A2118" s="3">
        <f>VLOOKUP(Life_expectancy.csv!A2134,Base!$A$2:$B$235,2,FALSE)</f>
        <v>64</v>
      </c>
      <c r="B2118" s="4">
        <v>2002.0</v>
      </c>
      <c r="C2118" s="4">
        <f>VLOOKUP(VLOOKUP(A2118,tabWorldPop,3,FALSE),Base!$D$2:$E$8,2,FALSE)</f>
        <v>2</v>
      </c>
      <c r="D2118" s="4" t="s">
        <v>314</v>
      </c>
      <c r="E2118" s="4" t="s">
        <v>4259</v>
      </c>
      <c r="F2118" s="4" t="s">
        <v>1365</v>
      </c>
      <c r="G2118" s="4" t="s">
        <v>4260</v>
      </c>
      <c r="H2118" s="4">
        <v>2173496.0</v>
      </c>
      <c r="I2118" s="4">
        <v>12.0</v>
      </c>
      <c r="J2118" s="6" t="str">
        <f>IF(OR(B2118=2000, B2118=2010, B2118=2015),VLOOKUP(A2118,tabWorldPop,IF(B2118=2000,8,IF(B2118=2010,7,6)),FALSE),"")</f>
        <v/>
      </c>
      <c r="K2118" s="6" t="str">
        <f>IF(J2118="","", VLOOKUP(A2118,tabWorldPop,12,FALSE))</f>
        <v/>
      </c>
      <c r="L2118" s="6" t="str">
        <f>IF(K2118="","",VLOOKUP(A2118,tabWorldPop,13,FALSE))</f>
        <v/>
      </c>
      <c r="M2118" s="6" t="str">
        <f>IF(K2118="","",VLOOKUP(A2118,tabWorldPop,14,FALSE))</f>
        <v/>
      </c>
      <c r="N2118" s="6" t="str">
        <f>IF(K2118="","",VLOOKUP(A2118,tabWorldPop,15,FALSE))</f>
        <v/>
      </c>
    </row>
    <row r="2119">
      <c r="A2119" s="3">
        <f>VLOOKUP(Life_expectancy.csv!A2135,Base!$A$2:$B$235,2,FALSE)</f>
        <v>64</v>
      </c>
      <c r="B2119" s="4">
        <v>2001.0</v>
      </c>
      <c r="C2119" s="4">
        <f>VLOOKUP(VLOOKUP(A2119,tabWorldPop,3,FALSE),Base!$D$2:$E$8,2,FALSE)</f>
        <v>2</v>
      </c>
      <c r="D2119" s="4" t="s">
        <v>314</v>
      </c>
      <c r="E2119" s="4" t="s">
        <v>4261</v>
      </c>
      <c r="F2119" s="4" t="s">
        <v>1875</v>
      </c>
      <c r="G2119" s="4" t="s">
        <v>4262</v>
      </c>
      <c r="H2119" s="4">
        <v>2213197.0</v>
      </c>
      <c r="I2119" s="5">
        <v>45849.0</v>
      </c>
      <c r="J2119" s="6" t="str">
        <f>IF(OR(B2119=2000, B2119=2010, B2119=2015),VLOOKUP(A2119,tabWorldPop,IF(B2119=2000,8,IF(B2119=2010,7,6)),FALSE),"")</f>
        <v/>
      </c>
      <c r="K2119" s="6" t="str">
        <f>IF(J2119="","", VLOOKUP(A2119,tabWorldPop,12,FALSE))</f>
        <v/>
      </c>
      <c r="L2119" s="6" t="str">
        <f>IF(K2119="","",VLOOKUP(A2119,tabWorldPop,13,FALSE))</f>
        <v/>
      </c>
      <c r="M2119" s="6" t="str">
        <f>IF(K2119="","",VLOOKUP(A2119,tabWorldPop,14,FALSE))</f>
        <v/>
      </c>
      <c r="N2119" s="6" t="str">
        <f>IF(K2119="","",VLOOKUP(A2119,tabWorldPop,15,FALSE))</f>
        <v/>
      </c>
    </row>
    <row r="2120">
      <c r="A2120" s="3">
        <f>VLOOKUP(Life_expectancy.csv!A2136,Base!$A$2:$B$235,2,FALSE)</f>
        <v>64</v>
      </c>
      <c r="B2120" s="4">
        <v>2000.0</v>
      </c>
      <c r="C2120" s="4">
        <f>VLOOKUP(VLOOKUP(A2120,tabWorldPop,3,FALSE),Base!$D$2:$E$8,2,FALSE)</f>
        <v>2</v>
      </c>
      <c r="D2120" s="4" t="s">
        <v>314</v>
      </c>
      <c r="E2120" s="4" t="s">
        <v>4263</v>
      </c>
      <c r="F2120" s="4" t="s">
        <v>1547</v>
      </c>
      <c r="G2120" s="4" t="s">
        <v>4264</v>
      </c>
      <c r="H2120" s="4">
        <v>2.2442971E7</v>
      </c>
      <c r="I2120" s="5">
        <v>45788.0</v>
      </c>
      <c r="J2120" s="6">
        <f>IF(OR(B2120=2000, B2120=2010, B2120=2015),VLOOKUP(A2120,tabWorldPop,IF(B2120=2000,8,IF(B2120=2010,7,6)),FALSE),"")</f>
        <v>21919876</v>
      </c>
      <c r="K2120" s="6">
        <f>IF(J2120="","", VLOOKUP(A2120,tabWorldPop,12,FALSE))</f>
        <v>238391</v>
      </c>
      <c r="L2120" s="6" t="str">
        <f>IF(K2120="","",VLOOKUP(A2120,tabWorldPop,13,FALSE))</f>
        <v>82.4665</v>
      </c>
      <c r="M2120" s="7">
        <f>IF(K2120="","",VLOOKUP(A2120,tabWorldPop,14,FALSE))</f>
        <v>-631502</v>
      </c>
      <c r="N2120" s="6" t="str">
        <f>IF(K2120="","",VLOOKUP(A2120,tabWorldPop,15,FALSE))</f>
        <v>0.25</v>
      </c>
    </row>
    <row r="2121">
      <c r="A2121" s="3">
        <f>VLOOKUP(Life_expectancy.csv!A2137,Base!$A$2:$B$235,2,FALSE)</f>
        <v>9</v>
      </c>
      <c r="B2121" s="4">
        <v>2015.0</v>
      </c>
      <c r="C2121" s="4">
        <f>VLOOKUP(VLOOKUP(A2121,tabWorldPop,3,FALSE),Base!$D$2:$E$8,2,FALSE)</f>
        <v>2</v>
      </c>
      <c r="D2121" s="4" t="s">
        <v>13</v>
      </c>
      <c r="E2121" s="4">
        <v>0.0</v>
      </c>
      <c r="F2121" s="10"/>
      <c r="G2121" s="4" t="s">
        <v>4265</v>
      </c>
      <c r="H2121" s="4">
        <v>1449687.0</v>
      </c>
      <c r="I2121" s="4">
        <v>15.0</v>
      </c>
      <c r="J2121" s="6">
        <f>IF(OR(B2121=2000, B2121=2010, B2121=2015),VLOOKUP(A2121,tabWorldPop,IF(B2121=2000,8,IF(B2121=2010,7,6)),FALSE),"")</f>
        <v>144668389</v>
      </c>
      <c r="K2121" s="6">
        <f>IF(J2121="","", VLOOKUP(A2121,tabWorldPop,12,FALSE))</f>
        <v>17098242</v>
      </c>
      <c r="L2121" s="7">
        <f>IF(K2121="","",VLOOKUP(A2121,tabWorldPop,13,FALSE))</f>
        <v>999518</v>
      </c>
      <c r="M2121" s="6" t="str">
        <f>IF(K2121="","",VLOOKUP(A2121,tabWorldPop,14,FALSE))</f>
        <v>0.9973</v>
      </c>
      <c r="N2121" s="6" t="str">
        <f>IF(K2121="","",VLOOKUP(A2121,tabWorldPop,15,FALSE))</f>
        <v>1.81</v>
      </c>
    </row>
    <row r="2122">
      <c r="A2122" s="3">
        <f>VLOOKUP(Life_expectancy.csv!A2138,Base!$A$2:$B$235,2,FALSE)</f>
        <v>9</v>
      </c>
      <c r="B2122" s="4">
        <v>2014.0</v>
      </c>
      <c r="C2122" s="4">
        <f>VLOOKUP(VLOOKUP(A2122,tabWorldPop,3,FALSE),Base!$D$2:$E$8,2,FALSE)</f>
        <v>2</v>
      </c>
      <c r="D2122" s="4" t="s">
        <v>13</v>
      </c>
      <c r="E2122" s="4" t="s">
        <v>4266</v>
      </c>
      <c r="F2122" s="5">
        <v>45845.0</v>
      </c>
      <c r="G2122" s="4" t="s">
        <v>4267</v>
      </c>
      <c r="H2122" s="4">
        <v>1.43819666E8</v>
      </c>
      <c r="I2122" s="5">
        <v>45914.0</v>
      </c>
      <c r="J2122" s="6" t="str">
        <f>IF(OR(B2122=2000, B2122=2010, B2122=2015),VLOOKUP(A2122,tabWorldPop,IF(B2122=2000,8,IF(B2122=2010,7,6)),FALSE),"")</f>
        <v/>
      </c>
      <c r="K2122" s="6" t="str">
        <f>IF(J2122="","", VLOOKUP(A2122,tabWorldPop,12,FALSE))</f>
        <v/>
      </c>
      <c r="L2122" s="6" t="str">
        <f>IF(K2122="","",VLOOKUP(A2122,tabWorldPop,13,FALSE))</f>
        <v/>
      </c>
      <c r="M2122" s="6" t="str">
        <f>IF(K2122="","",VLOOKUP(A2122,tabWorldPop,14,FALSE))</f>
        <v/>
      </c>
      <c r="N2122" s="6" t="str">
        <f>IF(K2122="","",VLOOKUP(A2122,tabWorldPop,15,FALSE))</f>
        <v/>
      </c>
    </row>
    <row r="2123">
      <c r="A2123" s="3">
        <f>VLOOKUP(Life_expectancy.csv!A2139,Base!$A$2:$B$235,2,FALSE)</f>
        <v>9</v>
      </c>
      <c r="B2123" s="4">
        <v>2013.0</v>
      </c>
      <c r="C2123" s="4">
        <f>VLOOKUP(VLOOKUP(A2123,tabWorldPop,3,FALSE),Base!$D$2:$E$8,2,FALSE)</f>
        <v>2</v>
      </c>
      <c r="D2123" s="4" t="s">
        <v>13</v>
      </c>
      <c r="E2123" s="4" t="s">
        <v>4268</v>
      </c>
      <c r="F2123" s="5">
        <v>45907.0</v>
      </c>
      <c r="G2123" s="4" t="s">
        <v>4269</v>
      </c>
      <c r="H2123" s="4">
        <v>1.4356911E7</v>
      </c>
      <c r="I2123" s="5">
        <v>45822.0</v>
      </c>
      <c r="J2123" s="6" t="str">
        <f>IF(OR(B2123=2000, B2123=2010, B2123=2015),VLOOKUP(A2123,tabWorldPop,IF(B2123=2000,8,IF(B2123=2010,7,6)),FALSE),"")</f>
        <v/>
      </c>
      <c r="K2123" s="6" t="str">
        <f>IF(J2123="","", VLOOKUP(A2123,tabWorldPop,12,FALSE))</f>
        <v/>
      </c>
      <c r="L2123" s="6" t="str">
        <f>IF(K2123="","",VLOOKUP(A2123,tabWorldPop,13,FALSE))</f>
        <v/>
      </c>
      <c r="M2123" s="6" t="str">
        <f>IF(K2123="","",VLOOKUP(A2123,tabWorldPop,14,FALSE))</f>
        <v/>
      </c>
      <c r="N2123" s="6" t="str">
        <f>IF(K2123="","",VLOOKUP(A2123,tabWorldPop,15,FALSE))</f>
        <v/>
      </c>
    </row>
    <row r="2124">
      <c r="A2124" s="3">
        <f>VLOOKUP(Life_expectancy.csv!A2140,Base!$A$2:$B$235,2,FALSE)</f>
        <v>9</v>
      </c>
      <c r="B2124" s="4">
        <v>2012.0</v>
      </c>
      <c r="C2124" s="4">
        <f>VLOOKUP(VLOOKUP(A2124,tabWorldPop,3,FALSE),Base!$D$2:$E$8,2,FALSE)</f>
        <v>2</v>
      </c>
      <c r="D2124" s="4" t="s">
        <v>13</v>
      </c>
      <c r="E2124" s="4" t="s">
        <v>4270</v>
      </c>
      <c r="F2124" s="4" t="s">
        <v>903</v>
      </c>
      <c r="G2124" s="4" t="s">
        <v>4271</v>
      </c>
      <c r="H2124" s="4">
        <v>1.4321676E7</v>
      </c>
      <c r="I2124" s="5">
        <v>45730.0</v>
      </c>
      <c r="J2124" s="6" t="str">
        <f>IF(OR(B2124=2000, B2124=2010, B2124=2015),VLOOKUP(A2124,tabWorldPop,IF(B2124=2000,8,IF(B2124=2010,7,6)),FALSE),"")</f>
        <v/>
      </c>
      <c r="K2124" s="6" t="str">
        <f>IF(J2124="","", VLOOKUP(A2124,tabWorldPop,12,FALSE))</f>
        <v/>
      </c>
      <c r="L2124" s="6" t="str">
        <f>IF(K2124="","",VLOOKUP(A2124,tabWorldPop,13,FALSE))</f>
        <v/>
      </c>
      <c r="M2124" s="6" t="str">
        <f>IF(K2124="","",VLOOKUP(A2124,tabWorldPop,14,FALSE))</f>
        <v/>
      </c>
      <c r="N2124" s="6" t="str">
        <f>IF(K2124="","",VLOOKUP(A2124,tabWorldPop,15,FALSE))</f>
        <v/>
      </c>
    </row>
    <row r="2125">
      <c r="A2125" s="3">
        <f>VLOOKUP(Life_expectancy.csv!A2141,Base!$A$2:$B$235,2,FALSE)</f>
        <v>9</v>
      </c>
      <c r="B2125" s="4">
        <v>2011.0</v>
      </c>
      <c r="C2125" s="4">
        <f>VLOOKUP(VLOOKUP(A2125,tabWorldPop,3,FALSE),Base!$D$2:$E$8,2,FALSE)</f>
        <v>2</v>
      </c>
      <c r="D2125" s="4" t="s">
        <v>13</v>
      </c>
      <c r="E2125" s="4" t="s">
        <v>4272</v>
      </c>
      <c r="F2125" s="4" t="s">
        <v>912</v>
      </c>
      <c r="G2125" s="4" t="s">
        <v>4273</v>
      </c>
      <c r="H2125" s="4">
        <v>1.4296868E7</v>
      </c>
      <c r="I2125" s="4">
        <v>14.0</v>
      </c>
      <c r="J2125" s="6" t="str">
        <f>IF(OR(B2125=2000, B2125=2010, B2125=2015),VLOOKUP(A2125,tabWorldPop,IF(B2125=2000,8,IF(B2125=2010,7,6)),FALSE),"")</f>
        <v/>
      </c>
      <c r="K2125" s="6" t="str">
        <f>IF(J2125="","", VLOOKUP(A2125,tabWorldPop,12,FALSE))</f>
        <v/>
      </c>
      <c r="L2125" s="6" t="str">
        <f>IF(K2125="","",VLOOKUP(A2125,tabWorldPop,13,FALSE))</f>
        <v/>
      </c>
      <c r="M2125" s="6" t="str">
        <f>IF(K2125="","",VLOOKUP(A2125,tabWorldPop,14,FALSE))</f>
        <v/>
      </c>
      <c r="N2125" s="6" t="str">
        <f>IF(K2125="","",VLOOKUP(A2125,tabWorldPop,15,FALSE))</f>
        <v/>
      </c>
    </row>
    <row r="2126">
      <c r="A2126" s="3">
        <f>VLOOKUP(Life_expectancy.csv!A2142,Base!$A$2:$B$235,2,FALSE)</f>
        <v>9</v>
      </c>
      <c r="B2126" s="4">
        <v>2010.0</v>
      </c>
      <c r="C2126" s="4">
        <f>VLOOKUP(VLOOKUP(A2126,tabWorldPop,3,FALSE),Base!$D$2:$E$8,2,FALSE)</f>
        <v>2</v>
      </c>
      <c r="D2126" s="4" t="s">
        <v>13</v>
      </c>
      <c r="E2126" s="4" t="s">
        <v>4274</v>
      </c>
      <c r="F2126" s="4" t="s">
        <v>1532</v>
      </c>
      <c r="G2126" s="4" t="s">
        <v>4275</v>
      </c>
      <c r="H2126" s="4">
        <v>1.42849449E8</v>
      </c>
      <c r="I2126" s="5">
        <v>45851.0</v>
      </c>
      <c r="J2126" s="6">
        <f>IF(OR(B2126=2000, B2126=2010, B2126=2015),VLOOKUP(A2126,tabWorldPop,IF(B2126=2000,8,IF(B2126=2010,7,6)),FALSE),"")</f>
        <v>143242599</v>
      </c>
      <c r="K2126" s="6">
        <f>IF(J2126="","", VLOOKUP(A2126,tabWorldPop,12,FALSE))</f>
        <v>17098242</v>
      </c>
      <c r="L2126" s="7">
        <f>IF(K2126="","",VLOOKUP(A2126,tabWorldPop,13,FALSE))</f>
        <v>999518</v>
      </c>
      <c r="M2126" s="6" t="str">
        <f>IF(K2126="","",VLOOKUP(A2126,tabWorldPop,14,FALSE))</f>
        <v>0.9973</v>
      </c>
      <c r="N2126" s="6" t="str">
        <f>IF(K2126="","",VLOOKUP(A2126,tabWorldPop,15,FALSE))</f>
        <v>1.81</v>
      </c>
    </row>
    <row r="2127">
      <c r="A2127" s="3">
        <f>VLOOKUP(Life_expectancy.csv!A2143,Base!$A$2:$B$235,2,FALSE)</f>
        <v>9</v>
      </c>
      <c r="B2127" s="4">
        <v>2009.0</v>
      </c>
      <c r="C2127" s="4">
        <f>VLOOKUP(VLOOKUP(A2127,tabWorldPop,3,FALSE),Base!$D$2:$E$8,2,FALSE)</f>
        <v>2</v>
      </c>
      <c r="D2127" s="4" t="s">
        <v>13</v>
      </c>
      <c r="E2127" s="4" t="s">
        <v>4276</v>
      </c>
      <c r="F2127" s="4" t="s">
        <v>435</v>
      </c>
      <c r="G2127" s="4" t="s">
        <v>4277</v>
      </c>
      <c r="H2127" s="4">
        <v>1.42785342E8</v>
      </c>
      <c r="I2127" s="4">
        <v>14.0</v>
      </c>
      <c r="J2127" s="6" t="str">
        <f>IF(OR(B2127=2000, B2127=2010, B2127=2015),VLOOKUP(A2127,tabWorldPop,IF(B2127=2000,8,IF(B2127=2010,7,6)),FALSE),"")</f>
        <v/>
      </c>
      <c r="K2127" s="6" t="str">
        <f>IF(J2127="","", VLOOKUP(A2127,tabWorldPop,12,FALSE))</f>
        <v/>
      </c>
      <c r="L2127" s="6" t="str">
        <f>IF(K2127="","",VLOOKUP(A2127,tabWorldPop,13,FALSE))</f>
        <v/>
      </c>
      <c r="M2127" s="6" t="str">
        <f>IF(K2127="","",VLOOKUP(A2127,tabWorldPop,14,FALSE))</f>
        <v/>
      </c>
      <c r="N2127" s="6" t="str">
        <f>IF(K2127="","",VLOOKUP(A2127,tabWorldPop,15,FALSE))</f>
        <v/>
      </c>
    </row>
    <row r="2128">
      <c r="A2128" s="3">
        <f>VLOOKUP(Life_expectancy.csv!A2144,Base!$A$2:$B$235,2,FALSE)</f>
        <v>9</v>
      </c>
      <c r="B2128" s="4">
        <v>2008.0</v>
      </c>
      <c r="C2128" s="4">
        <f>VLOOKUP(VLOOKUP(A2128,tabWorldPop,3,FALSE),Base!$D$2:$E$8,2,FALSE)</f>
        <v>2</v>
      </c>
      <c r="D2128" s="4" t="s">
        <v>13</v>
      </c>
      <c r="E2128" s="4" t="s">
        <v>4278</v>
      </c>
      <c r="F2128" s="4" t="s">
        <v>1625</v>
      </c>
      <c r="G2128" s="4" t="s">
        <v>4279</v>
      </c>
      <c r="H2128" s="4">
        <v>1.4274235E7</v>
      </c>
      <c r="I2128" s="5">
        <v>45913.0</v>
      </c>
      <c r="J2128" s="6" t="str">
        <f>IF(OR(B2128=2000, B2128=2010, B2128=2015),VLOOKUP(A2128,tabWorldPop,IF(B2128=2000,8,IF(B2128=2010,7,6)),FALSE),"")</f>
        <v/>
      </c>
      <c r="K2128" s="6" t="str">
        <f>IF(J2128="","", VLOOKUP(A2128,tabWorldPop,12,FALSE))</f>
        <v/>
      </c>
      <c r="L2128" s="6" t="str">
        <f>IF(K2128="","",VLOOKUP(A2128,tabWorldPop,13,FALSE))</f>
        <v/>
      </c>
      <c r="M2128" s="6" t="str">
        <f>IF(K2128="","",VLOOKUP(A2128,tabWorldPop,14,FALSE))</f>
        <v/>
      </c>
      <c r="N2128" s="6" t="str">
        <f>IF(K2128="","",VLOOKUP(A2128,tabWorldPop,15,FALSE))</f>
        <v/>
      </c>
    </row>
    <row r="2129">
      <c r="A2129" s="3">
        <f>VLOOKUP(Life_expectancy.csv!A2145,Base!$A$2:$B$235,2,FALSE)</f>
        <v>9</v>
      </c>
      <c r="B2129" s="4">
        <v>2007.0</v>
      </c>
      <c r="C2129" s="4">
        <f>VLOOKUP(VLOOKUP(A2129,tabWorldPop,3,FALSE),Base!$D$2:$E$8,2,FALSE)</f>
        <v>2</v>
      </c>
      <c r="D2129" s="4" t="s">
        <v>13</v>
      </c>
      <c r="E2129" s="4" t="s">
        <v>4280</v>
      </c>
      <c r="F2129" s="4" t="s">
        <v>180</v>
      </c>
      <c r="G2129" s="4" t="s">
        <v>4281</v>
      </c>
      <c r="H2129" s="4">
        <v>1428588.0</v>
      </c>
      <c r="I2129" s="5">
        <v>45882.0</v>
      </c>
      <c r="J2129" s="6" t="str">
        <f>IF(OR(B2129=2000, B2129=2010, B2129=2015),VLOOKUP(A2129,tabWorldPop,IF(B2129=2000,8,IF(B2129=2010,7,6)),FALSE),"")</f>
        <v/>
      </c>
      <c r="K2129" s="6" t="str">
        <f>IF(J2129="","", VLOOKUP(A2129,tabWorldPop,12,FALSE))</f>
        <v/>
      </c>
      <c r="L2129" s="6" t="str">
        <f>IF(K2129="","",VLOOKUP(A2129,tabWorldPop,13,FALSE))</f>
        <v/>
      </c>
      <c r="M2129" s="6" t="str">
        <f>IF(K2129="","",VLOOKUP(A2129,tabWorldPop,14,FALSE))</f>
        <v/>
      </c>
      <c r="N2129" s="6" t="str">
        <f>IF(K2129="","",VLOOKUP(A2129,tabWorldPop,15,FALSE))</f>
        <v/>
      </c>
    </row>
    <row r="2130">
      <c r="A2130" s="3">
        <f>VLOOKUP(Life_expectancy.csv!A2146,Base!$A$2:$B$235,2,FALSE)</f>
        <v>9</v>
      </c>
      <c r="B2130" s="4">
        <v>2006.0</v>
      </c>
      <c r="C2130" s="4">
        <f>VLOOKUP(VLOOKUP(A2130,tabWorldPop,3,FALSE),Base!$D$2:$E$8,2,FALSE)</f>
        <v>2</v>
      </c>
      <c r="D2130" s="4" t="s">
        <v>13</v>
      </c>
      <c r="E2130" s="4" t="s">
        <v>4282</v>
      </c>
      <c r="F2130" s="5">
        <v>45721.0</v>
      </c>
      <c r="G2130" s="4" t="s">
        <v>4283</v>
      </c>
      <c r="H2130" s="4">
        <v>1.4349528E7</v>
      </c>
      <c r="I2130" s="5">
        <v>45882.0</v>
      </c>
      <c r="J2130" s="6" t="str">
        <f>IF(OR(B2130=2000, B2130=2010, B2130=2015),VLOOKUP(A2130,tabWorldPop,IF(B2130=2000,8,IF(B2130=2010,7,6)),FALSE),"")</f>
        <v/>
      </c>
      <c r="K2130" s="6" t="str">
        <f>IF(J2130="","", VLOOKUP(A2130,tabWorldPop,12,FALSE))</f>
        <v/>
      </c>
      <c r="L2130" s="6" t="str">
        <f>IF(K2130="","",VLOOKUP(A2130,tabWorldPop,13,FALSE))</f>
        <v/>
      </c>
      <c r="M2130" s="6" t="str">
        <f>IF(K2130="","",VLOOKUP(A2130,tabWorldPop,14,FALSE))</f>
        <v/>
      </c>
      <c r="N2130" s="6" t="str">
        <f>IF(K2130="","",VLOOKUP(A2130,tabWorldPop,15,FALSE))</f>
        <v/>
      </c>
    </row>
    <row r="2131">
      <c r="A2131" s="3">
        <f>VLOOKUP(Life_expectancy.csv!A2147,Base!$A$2:$B$235,2,FALSE)</f>
        <v>9</v>
      </c>
      <c r="B2131" s="4">
        <v>2005.0</v>
      </c>
      <c r="C2131" s="4">
        <f>VLOOKUP(VLOOKUP(A2131,tabWorldPop,3,FALSE),Base!$D$2:$E$8,2,FALSE)</f>
        <v>2</v>
      </c>
      <c r="D2131" s="4" t="s">
        <v>13</v>
      </c>
      <c r="E2131" s="4" t="s">
        <v>4284</v>
      </c>
      <c r="F2131" s="4" t="s">
        <v>441</v>
      </c>
      <c r="G2131" s="4" t="s">
        <v>4285</v>
      </c>
      <c r="H2131" s="4">
        <v>1.43518523E8</v>
      </c>
      <c r="I2131" s="5">
        <v>45851.0</v>
      </c>
      <c r="J2131" s="6" t="str">
        <f>IF(OR(B2131=2000, B2131=2010, B2131=2015),VLOOKUP(A2131,tabWorldPop,IF(B2131=2000,8,IF(B2131=2010,7,6)),FALSE),"")</f>
        <v/>
      </c>
      <c r="K2131" s="6" t="str">
        <f>IF(J2131="","", VLOOKUP(A2131,tabWorldPop,12,FALSE))</f>
        <v/>
      </c>
      <c r="L2131" s="6" t="str">
        <f>IF(K2131="","",VLOOKUP(A2131,tabWorldPop,13,FALSE))</f>
        <v/>
      </c>
      <c r="M2131" s="6" t="str">
        <f>IF(K2131="","",VLOOKUP(A2131,tabWorldPop,14,FALSE))</f>
        <v/>
      </c>
      <c r="N2131" s="6" t="str">
        <f>IF(K2131="","",VLOOKUP(A2131,tabWorldPop,15,FALSE))</f>
        <v/>
      </c>
    </row>
    <row r="2132">
      <c r="A2132" s="3">
        <f>VLOOKUP(Life_expectancy.csv!A2148,Base!$A$2:$B$235,2,FALSE)</f>
        <v>9</v>
      </c>
      <c r="B2132" s="4">
        <v>2004.0</v>
      </c>
      <c r="C2132" s="4">
        <f>VLOOKUP(VLOOKUP(A2132,tabWorldPop,3,FALSE),Base!$D$2:$E$8,2,FALSE)</f>
        <v>2</v>
      </c>
      <c r="D2132" s="4" t="s">
        <v>13</v>
      </c>
      <c r="E2132" s="4" t="s">
        <v>4286</v>
      </c>
      <c r="F2132" s="4" t="s">
        <v>768</v>
      </c>
      <c r="G2132" s="4" t="s">
        <v>4287</v>
      </c>
      <c r="H2132" s="4">
        <v>1446754.0</v>
      </c>
      <c r="I2132" s="5">
        <v>45821.0</v>
      </c>
      <c r="J2132" s="6" t="str">
        <f>IF(OR(B2132=2000, B2132=2010, B2132=2015),VLOOKUP(A2132,tabWorldPop,IF(B2132=2000,8,IF(B2132=2010,7,6)),FALSE),"")</f>
        <v/>
      </c>
      <c r="K2132" s="6" t="str">
        <f>IF(J2132="","", VLOOKUP(A2132,tabWorldPop,12,FALSE))</f>
        <v/>
      </c>
      <c r="L2132" s="6" t="str">
        <f>IF(K2132="","",VLOOKUP(A2132,tabWorldPop,13,FALSE))</f>
        <v/>
      </c>
      <c r="M2132" s="6" t="str">
        <f>IF(K2132="","",VLOOKUP(A2132,tabWorldPop,14,FALSE))</f>
        <v/>
      </c>
      <c r="N2132" s="6" t="str">
        <f>IF(K2132="","",VLOOKUP(A2132,tabWorldPop,15,FALSE))</f>
        <v/>
      </c>
    </row>
    <row r="2133">
      <c r="A2133" s="3">
        <f>VLOOKUP(Life_expectancy.csv!A2149,Base!$A$2:$B$235,2,FALSE)</f>
        <v>9</v>
      </c>
      <c r="B2133" s="4">
        <v>2003.0</v>
      </c>
      <c r="C2133" s="4">
        <f>VLOOKUP(VLOOKUP(A2133,tabWorldPop,3,FALSE),Base!$D$2:$E$8,2,FALSE)</f>
        <v>2</v>
      </c>
      <c r="D2133" s="4" t="s">
        <v>13</v>
      </c>
      <c r="E2133" s="4" t="s">
        <v>4288</v>
      </c>
      <c r="F2133" s="4" t="s">
        <v>657</v>
      </c>
      <c r="G2133" s="4" t="s">
        <v>4289</v>
      </c>
      <c r="H2133" s="4">
        <v>1.44648257E8</v>
      </c>
      <c r="I2133" s="5">
        <v>45701.0</v>
      </c>
      <c r="J2133" s="6" t="str">
        <f>IF(OR(B2133=2000, B2133=2010, B2133=2015),VLOOKUP(A2133,tabWorldPop,IF(B2133=2000,8,IF(B2133=2010,7,6)),FALSE),"")</f>
        <v/>
      </c>
      <c r="K2133" s="6" t="str">
        <f>IF(J2133="","", VLOOKUP(A2133,tabWorldPop,12,FALSE))</f>
        <v/>
      </c>
      <c r="L2133" s="6" t="str">
        <f>IF(K2133="","",VLOOKUP(A2133,tabWorldPop,13,FALSE))</f>
        <v/>
      </c>
      <c r="M2133" s="6" t="str">
        <f>IF(K2133="","",VLOOKUP(A2133,tabWorldPop,14,FALSE))</f>
        <v/>
      </c>
      <c r="N2133" s="6" t="str">
        <f>IF(K2133="","",VLOOKUP(A2133,tabWorldPop,15,FALSE))</f>
        <v/>
      </c>
    </row>
    <row r="2134">
      <c r="A2134" s="3">
        <f>VLOOKUP(Life_expectancy.csv!A2150,Base!$A$2:$B$235,2,FALSE)</f>
        <v>9</v>
      </c>
      <c r="B2134" s="4">
        <v>2002.0</v>
      </c>
      <c r="C2134" s="4">
        <f>VLOOKUP(VLOOKUP(A2134,tabWorldPop,3,FALSE),Base!$D$2:$E$8,2,FALSE)</f>
        <v>2</v>
      </c>
      <c r="D2134" s="4" t="s">
        <v>13</v>
      </c>
      <c r="E2134" s="4" t="s">
        <v>4290</v>
      </c>
      <c r="F2134" s="4" t="s">
        <v>2195</v>
      </c>
      <c r="G2134" s="4" t="s">
        <v>4291</v>
      </c>
      <c r="H2134" s="4">
        <v>1453646.0</v>
      </c>
      <c r="I2134" s="5">
        <v>45881.0</v>
      </c>
      <c r="J2134" s="6" t="str">
        <f>IF(OR(B2134=2000, B2134=2010, B2134=2015),VLOOKUP(A2134,tabWorldPop,IF(B2134=2000,8,IF(B2134=2010,7,6)),FALSE),"")</f>
        <v/>
      </c>
      <c r="K2134" s="6" t="str">
        <f>IF(J2134="","", VLOOKUP(A2134,tabWorldPop,12,FALSE))</f>
        <v/>
      </c>
      <c r="L2134" s="6" t="str">
        <f>IF(K2134="","",VLOOKUP(A2134,tabWorldPop,13,FALSE))</f>
        <v/>
      </c>
      <c r="M2134" s="6" t="str">
        <f>IF(K2134="","",VLOOKUP(A2134,tabWorldPop,14,FALSE))</f>
        <v/>
      </c>
      <c r="N2134" s="6" t="str">
        <f>IF(K2134="","",VLOOKUP(A2134,tabWorldPop,15,FALSE))</f>
        <v/>
      </c>
    </row>
    <row r="2135">
      <c r="A2135" s="3">
        <f>VLOOKUP(Life_expectancy.csv!A2151,Base!$A$2:$B$235,2,FALSE)</f>
        <v>9</v>
      </c>
      <c r="B2135" s="4">
        <v>2001.0</v>
      </c>
      <c r="C2135" s="4">
        <f>VLOOKUP(VLOOKUP(A2135,tabWorldPop,3,FALSE),Base!$D$2:$E$8,2,FALSE)</f>
        <v>2</v>
      </c>
      <c r="D2135" s="4" t="s">
        <v>13</v>
      </c>
      <c r="E2135" s="4" t="s">
        <v>4292</v>
      </c>
      <c r="F2135" s="4" t="s">
        <v>769</v>
      </c>
      <c r="G2135" s="4" t="s">
        <v>4293</v>
      </c>
      <c r="H2135" s="4">
        <v>1.4597683E7</v>
      </c>
      <c r="I2135" s="5">
        <v>45789.0</v>
      </c>
      <c r="J2135" s="6" t="str">
        <f>IF(OR(B2135=2000, B2135=2010, B2135=2015),VLOOKUP(A2135,tabWorldPop,IF(B2135=2000,8,IF(B2135=2010,7,6)),FALSE),"")</f>
        <v/>
      </c>
      <c r="K2135" s="6" t="str">
        <f>IF(J2135="","", VLOOKUP(A2135,tabWorldPop,12,FALSE))</f>
        <v/>
      </c>
      <c r="L2135" s="6" t="str">
        <f>IF(K2135="","",VLOOKUP(A2135,tabWorldPop,13,FALSE))</f>
        <v/>
      </c>
      <c r="M2135" s="6" t="str">
        <f>IF(K2135="","",VLOOKUP(A2135,tabWorldPop,14,FALSE))</f>
        <v/>
      </c>
      <c r="N2135" s="6" t="str">
        <f>IF(K2135="","",VLOOKUP(A2135,tabWorldPop,15,FALSE))</f>
        <v/>
      </c>
    </row>
    <row r="2136">
      <c r="A2136" s="3">
        <f>VLOOKUP(Life_expectancy.csv!A2152,Base!$A$2:$B$235,2,FALSE)</f>
        <v>9</v>
      </c>
      <c r="B2136" s="4">
        <v>2000.0</v>
      </c>
      <c r="C2136" s="4">
        <f>VLOOKUP(VLOOKUP(A2136,tabWorldPop,3,FALSE),Base!$D$2:$E$8,2,FALSE)</f>
        <v>2</v>
      </c>
      <c r="D2136" s="4" t="s">
        <v>13</v>
      </c>
      <c r="E2136" s="4" t="s">
        <v>4294</v>
      </c>
      <c r="F2136" s="4" t="s">
        <v>2556</v>
      </c>
      <c r="G2136" s="4" t="s">
        <v>4295</v>
      </c>
      <c r="H2136" s="4">
        <v>1.46596557E8</v>
      </c>
      <c r="I2136" s="5">
        <v>45669.0</v>
      </c>
      <c r="J2136" s="6">
        <f>IF(OR(B2136=2000, B2136=2010, B2136=2015),VLOOKUP(A2136,tabWorldPop,IF(B2136=2000,8,IF(B2136=2010,7,6)),FALSE),"")</f>
        <v>146844839</v>
      </c>
      <c r="K2136" s="6">
        <f>IF(J2136="","", VLOOKUP(A2136,tabWorldPop,12,FALSE))</f>
        <v>17098242</v>
      </c>
      <c r="L2136" s="7">
        <f>IF(K2136="","",VLOOKUP(A2136,tabWorldPop,13,FALSE))</f>
        <v>999518</v>
      </c>
      <c r="M2136" s="6" t="str">
        <f>IF(K2136="","",VLOOKUP(A2136,tabWorldPop,14,FALSE))</f>
        <v>0.9973</v>
      </c>
      <c r="N2136" s="6" t="str">
        <f>IF(K2136="","",VLOOKUP(A2136,tabWorldPop,15,FALSE))</f>
        <v>1.81</v>
      </c>
    </row>
    <row r="2137">
      <c r="A2137" s="3">
        <f>VLOOKUP(Life_expectancy.csv!A2153,Base!$A$2:$B$235,2,FALSE)</f>
        <v>76</v>
      </c>
      <c r="B2137" s="4">
        <v>2015.0</v>
      </c>
      <c r="C2137" s="4">
        <f>VLOOKUP(VLOOKUP(A2137,tabWorldPop,3,FALSE),Base!$D$2:$E$8,2,FALSE)</f>
        <v>3</v>
      </c>
      <c r="D2137" s="4" t="s">
        <v>13</v>
      </c>
      <c r="E2137" s="4">
        <v>0.0</v>
      </c>
      <c r="F2137" s="10"/>
      <c r="G2137" s="4" t="s">
        <v>4296</v>
      </c>
      <c r="H2137" s="4">
        <v>1.1629553E7</v>
      </c>
      <c r="I2137" s="5">
        <v>45879.0</v>
      </c>
      <c r="J2137" s="6">
        <f>IF(OR(B2137=2000, B2137=2010, B2137=2015),VLOOKUP(A2137,tabWorldPop,IF(B2137=2000,8,IF(B2137=2010,7,6)),FALSE),"")</f>
        <v>11642959</v>
      </c>
      <c r="K2137" s="6">
        <f>IF(J2137="","", VLOOKUP(A2137,tabWorldPop,12,FALSE))</f>
        <v>26338</v>
      </c>
      <c r="L2137" s="6" t="str">
        <f>IF(K2137="","",VLOOKUP(A2137,tabWorldPop,13,FALSE))</f>
        <v>523.0731</v>
      </c>
      <c r="M2137" s="7">
        <f>IF(K2137="","",VLOOKUP(A2137,tabWorldPop,14,FALSE))</f>
        <v>-608492</v>
      </c>
      <c r="N2137" s="6" t="str">
        <f>IF(K2137="","",VLOOKUP(A2137,tabWorldPop,15,FALSE))</f>
        <v>0.17</v>
      </c>
    </row>
    <row r="2138">
      <c r="A2138" s="3">
        <f>VLOOKUP(Life_expectancy.csv!A2154,Base!$A$2:$B$235,2,FALSE)</f>
        <v>76</v>
      </c>
      <c r="B2138" s="4">
        <v>2014.0</v>
      </c>
      <c r="C2138" s="4">
        <f>VLOOKUP(VLOOKUP(A2138,tabWorldPop,3,FALSE),Base!$D$2:$E$8,2,FALSE)</f>
        <v>3</v>
      </c>
      <c r="D2138" s="4" t="s">
        <v>13</v>
      </c>
      <c r="E2138" s="4" t="s">
        <v>4297</v>
      </c>
      <c r="F2138" s="4" t="s">
        <v>1239</v>
      </c>
      <c r="G2138" s="4" t="s">
        <v>4298</v>
      </c>
      <c r="H2138" s="4">
        <v>1.1345357E7</v>
      </c>
      <c r="I2138" s="5">
        <v>45879.0</v>
      </c>
      <c r="J2138" s="6" t="str">
        <f>IF(OR(B2138=2000, B2138=2010, B2138=2015),VLOOKUP(A2138,tabWorldPop,IF(B2138=2000,8,IF(B2138=2010,7,6)),FALSE),"")</f>
        <v/>
      </c>
      <c r="K2138" s="6" t="str">
        <f>IF(J2138="","", VLOOKUP(A2138,tabWorldPop,12,FALSE))</f>
        <v/>
      </c>
      <c r="L2138" s="6" t="str">
        <f>IF(K2138="","",VLOOKUP(A2138,tabWorldPop,13,FALSE))</f>
        <v/>
      </c>
      <c r="M2138" s="6" t="str">
        <f>IF(K2138="","",VLOOKUP(A2138,tabWorldPop,14,FALSE))</f>
        <v/>
      </c>
      <c r="N2138" s="6" t="str">
        <f>IF(K2138="","",VLOOKUP(A2138,tabWorldPop,15,FALSE))</f>
        <v/>
      </c>
    </row>
    <row r="2139">
      <c r="A2139" s="3">
        <f>VLOOKUP(Life_expectancy.csv!A2155,Base!$A$2:$B$235,2,FALSE)</f>
        <v>76</v>
      </c>
      <c r="B2139" s="4">
        <v>2013.0</v>
      </c>
      <c r="C2139" s="4">
        <f>VLOOKUP(VLOOKUP(A2139,tabWorldPop,3,FALSE),Base!$D$2:$E$8,2,FALSE)</f>
        <v>3</v>
      </c>
      <c r="D2139" s="4" t="s">
        <v>13</v>
      </c>
      <c r="E2139" s="4" t="s">
        <v>4299</v>
      </c>
      <c r="F2139" s="4" t="s">
        <v>4027</v>
      </c>
      <c r="G2139" s="4" t="s">
        <v>4300</v>
      </c>
      <c r="H2139" s="4">
        <v>1165151.0</v>
      </c>
      <c r="I2139" s="5">
        <v>45879.0</v>
      </c>
      <c r="J2139" s="6" t="str">
        <f>IF(OR(B2139=2000, B2139=2010, B2139=2015),VLOOKUP(A2139,tabWorldPop,IF(B2139=2000,8,IF(B2139=2010,7,6)),FALSE),"")</f>
        <v/>
      </c>
      <c r="K2139" s="6" t="str">
        <f>IF(J2139="","", VLOOKUP(A2139,tabWorldPop,12,FALSE))</f>
        <v/>
      </c>
      <c r="L2139" s="6" t="str">
        <f>IF(K2139="","",VLOOKUP(A2139,tabWorldPop,13,FALSE))</f>
        <v/>
      </c>
      <c r="M2139" s="6" t="str">
        <f>IF(K2139="","",VLOOKUP(A2139,tabWorldPop,14,FALSE))</f>
        <v/>
      </c>
      <c r="N2139" s="6" t="str">
        <f>IF(K2139="","",VLOOKUP(A2139,tabWorldPop,15,FALSE))</f>
        <v/>
      </c>
    </row>
    <row r="2140">
      <c r="A2140" s="3">
        <f>VLOOKUP(Life_expectancy.csv!A2156,Base!$A$2:$B$235,2,FALSE)</f>
        <v>76</v>
      </c>
      <c r="B2140" s="4">
        <v>2012.0</v>
      </c>
      <c r="C2140" s="4">
        <f>VLOOKUP(VLOOKUP(A2140,tabWorldPop,3,FALSE),Base!$D$2:$E$8,2,FALSE)</f>
        <v>3</v>
      </c>
      <c r="D2140" s="4" t="s">
        <v>13</v>
      </c>
      <c r="E2140" s="4" t="s">
        <v>4301</v>
      </c>
      <c r="F2140" s="4" t="s">
        <v>3137</v>
      </c>
      <c r="G2140" s="4" t="s">
        <v>4302</v>
      </c>
      <c r="H2140" s="4">
        <v>1788853.0</v>
      </c>
      <c r="I2140" s="5">
        <v>45787.0</v>
      </c>
      <c r="J2140" s="6" t="str">
        <f>IF(OR(B2140=2000, B2140=2010, B2140=2015),VLOOKUP(A2140,tabWorldPop,IF(B2140=2000,8,IF(B2140=2010,7,6)),FALSE),"")</f>
        <v/>
      </c>
      <c r="K2140" s="6" t="str">
        <f>IF(J2140="","", VLOOKUP(A2140,tabWorldPop,12,FALSE))</f>
        <v/>
      </c>
      <c r="L2140" s="6" t="str">
        <f>IF(K2140="","",VLOOKUP(A2140,tabWorldPop,13,FALSE))</f>
        <v/>
      </c>
      <c r="M2140" s="6" t="str">
        <f>IF(K2140="","",VLOOKUP(A2140,tabWorldPop,14,FALSE))</f>
        <v/>
      </c>
      <c r="N2140" s="6" t="str">
        <f>IF(K2140="","",VLOOKUP(A2140,tabWorldPop,15,FALSE))</f>
        <v/>
      </c>
    </row>
    <row r="2141">
      <c r="A2141" s="3">
        <f>VLOOKUP(Life_expectancy.csv!A2157,Base!$A$2:$B$235,2,FALSE)</f>
        <v>76</v>
      </c>
      <c r="B2141" s="4">
        <v>2011.0</v>
      </c>
      <c r="C2141" s="4">
        <f>VLOOKUP(VLOOKUP(A2141,tabWorldPop,3,FALSE),Base!$D$2:$E$8,2,FALSE)</f>
        <v>3</v>
      </c>
      <c r="D2141" s="4" t="s">
        <v>13</v>
      </c>
      <c r="E2141" s="4" t="s">
        <v>4303</v>
      </c>
      <c r="F2141" s="4" t="s">
        <v>3758</v>
      </c>
      <c r="G2141" s="4" t="s">
        <v>4304</v>
      </c>
      <c r="H2141" s="4">
        <v>151671.0</v>
      </c>
      <c r="I2141" s="5">
        <v>45698.0</v>
      </c>
      <c r="J2141" s="6" t="str">
        <f>IF(OR(B2141=2000, B2141=2010, B2141=2015),VLOOKUP(A2141,tabWorldPop,IF(B2141=2000,8,IF(B2141=2010,7,6)),FALSE),"")</f>
        <v/>
      </c>
      <c r="K2141" s="6" t="str">
        <f>IF(J2141="","", VLOOKUP(A2141,tabWorldPop,12,FALSE))</f>
        <v/>
      </c>
      <c r="L2141" s="6" t="str">
        <f>IF(K2141="","",VLOOKUP(A2141,tabWorldPop,13,FALSE))</f>
        <v/>
      </c>
      <c r="M2141" s="6" t="str">
        <f>IF(K2141="","",VLOOKUP(A2141,tabWorldPop,14,FALSE))</f>
        <v/>
      </c>
      <c r="N2141" s="6" t="str">
        <f>IF(K2141="","",VLOOKUP(A2141,tabWorldPop,15,FALSE))</f>
        <v/>
      </c>
    </row>
    <row r="2142">
      <c r="A2142" s="3">
        <f>VLOOKUP(Life_expectancy.csv!A2158,Base!$A$2:$B$235,2,FALSE)</f>
        <v>76</v>
      </c>
      <c r="B2142" s="4">
        <v>2010.0</v>
      </c>
      <c r="C2142" s="4">
        <f>VLOOKUP(VLOOKUP(A2142,tabWorldPop,3,FALSE),Base!$D$2:$E$8,2,FALSE)</f>
        <v>3</v>
      </c>
      <c r="D2142" s="4" t="s">
        <v>13</v>
      </c>
      <c r="E2142" s="4" t="s">
        <v>4305</v>
      </c>
      <c r="F2142" s="4" t="s">
        <v>2685</v>
      </c>
      <c r="G2142" s="4" t="s">
        <v>4306</v>
      </c>
      <c r="H2142" s="4">
        <v>1246842.0</v>
      </c>
      <c r="I2142" s="4">
        <v>10.0</v>
      </c>
      <c r="J2142" s="6">
        <f>IF(OR(B2142=2000, B2142=2010, B2142=2015),VLOOKUP(A2142,tabWorldPop,IF(B2142=2000,8,IF(B2142=2010,7,6)),FALSE),"")</f>
        <v>10309031</v>
      </c>
      <c r="K2142" s="6">
        <f>IF(J2142="","", VLOOKUP(A2142,tabWorldPop,12,FALSE))</f>
        <v>26338</v>
      </c>
      <c r="L2142" s="6" t="str">
        <f>IF(K2142="","",VLOOKUP(A2142,tabWorldPop,13,FALSE))</f>
        <v>523.0731</v>
      </c>
      <c r="M2142" s="7">
        <f>IF(K2142="","",VLOOKUP(A2142,tabWorldPop,14,FALSE))</f>
        <v>-608492</v>
      </c>
      <c r="N2142" s="6" t="str">
        <f>IF(K2142="","",VLOOKUP(A2142,tabWorldPop,15,FALSE))</f>
        <v>0.17</v>
      </c>
    </row>
    <row r="2143">
      <c r="A2143" s="3">
        <f>VLOOKUP(Life_expectancy.csv!A2159,Base!$A$2:$B$235,2,FALSE)</f>
        <v>76</v>
      </c>
      <c r="B2143" s="4">
        <v>2009.0</v>
      </c>
      <c r="C2143" s="4">
        <f>VLOOKUP(VLOOKUP(A2143,tabWorldPop,3,FALSE),Base!$D$2:$E$8,2,FALSE)</f>
        <v>3</v>
      </c>
      <c r="D2143" s="4" t="s">
        <v>13</v>
      </c>
      <c r="E2143" s="4" t="s">
        <v>4307</v>
      </c>
      <c r="F2143" s="5">
        <v>45695.0</v>
      </c>
      <c r="G2143" s="4" t="s">
        <v>4308</v>
      </c>
      <c r="H2143" s="4">
        <v>9977446.0</v>
      </c>
      <c r="I2143" s="5">
        <v>45698.0</v>
      </c>
      <c r="J2143" s="6" t="str">
        <f>IF(OR(B2143=2000, B2143=2010, B2143=2015),VLOOKUP(A2143,tabWorldPop,IF(B2143=2000,8,IF(B2143=2010,7,6)),FALSE),"")</f>
        <v/>
      </c>
      <c r="K2143" s="6" t="str">
        <f>IF(J2143="","", VLOOKUP(A2143,tabWorldPop,12,FALSE))</f>
        <v/>
      </c>
      <c r="L2143" s="6" t="str">
        <f>IF(K2143="","",VLOOKUP(A2143,tabWorldPop,13,FALSE))</f>
        <v/>
      </c>
      <c r="M2143" s="6" t="str">
        <f>IF(K2143="","",VLOOKUP(A2143,tabWorldPop,14,FALSE))</f>
        <v/>
      </c>
      <c r="N2143" s="6" t="str">
        <f>IF(K2143="","",VLOOKUP(A2143,tabWorldPop,15,FALSE))</f>
        <v/>
      </c>
    </row>
    <row r="2144">
      <c r="A2144" s="3">
        <f>VLOOKUP(Life_expectancy.csv!A2160,Base!$A$2:$B$235,2,FALSE)</f>
        <v>76</v>
      </c>
      <c r="B2144" s="4">
        <v>2008.0</v>
      </c>
      <c r="C2144" s="4">
        <f>VLOOKUP(VLOOKUP(A2144,tabWorldPop,3,FALSE),Base!$D$2:$E$8,2,FALSE)</f>
        <v>3</v>
      </c>
      <c r="D2144" s="4" t="s">
        <v>13</v>
      </c>
      <c r="E2144" s="4" t="s">
        <v>4309</v>
      </c>
      <c r="F2144" s="4" t="s">
        <v>1465</v>
      </c>
      <c r="G2144" s="4" t="s">
        <v>4310</v>
      </c>
      <c r="H2144" s="4">
        <v>978169.0</v>
      </c>
      <c r="I2144" s="5">
        <v>45757.0</v>
      </c>
      <c r="J2144" s="6" t="str">
        <f>IF(OR(B2144=2000, B2144=2010, B2144=2015),VLOOKUP(A2144,tabWorldPop,IF(B2144=2000,8,IF(B2144=2010,7,6)),FALSE),"")</f>
        <v/>
      </c>
      <c r="K2144" s="6" t="str">
        <f>IF(J2144="","", VLOOKUP(A2144,tabWorldPop,12,FALSE))</f>
        <v/>
      </c>
      <c r="L2144" s="6" t="str">
        <f>IF(K2144="","",VLOOKUP(A2144,tabWorldPop,13,FALSE))</f>
        <v/>
      </c>
      <c r="M2144" s="6" t="str">
        <f>IF(K2144="","",VLOOKUP(A2144,tabWorldPop,14,FALSE))</f>
        <v/>
      </c>
      <c r="N2144" s="6" t="str">
        <f>IF(K2144="","",VLOOKUP(A2144,tabWorldPop,15,FALSE))</f>
        <v/>
      </c>
    </row>
    <row r="2145">
      <c r="A2145" s="3">
        <f>VLOOKUP(Life_expectancy.csv!A2161,Base!$A$2:$B$235,2,FALSE)</f>
        <v>76</v>
      </c>
      <c r="B2145" s="4">
        <v>2007.0</v>
      </c>
      <c r="C2145" s="4">
        <f>VLOOKUP(VLOOKUP(A2145,tabWorldPop,3,FALSE),Base!$D$2:$E$8,2,FALSE)</f>
        <v>3</v>
      </c>
      <c r="D2145" s="4" t="s">
        <v>13</v>
      </c>
      <c r="E2145" s="4" t="s">
        <v>4311</v>
      </c>
      <c r="F2145" s="4" t="s">
        <v>336</v>
      </c>
      <c r="G2145" s="4" t="s">
        <v>4312</v>
      </c>
      <c r="H2145" s="4">
        <v>944742.0</v>
      </c>
      <c r="I2145" s="5">
        <v>45667.0</v>
      </c>
      <c r="J2145" s="6" t="str">
        <f>IF(OR(B2145=2000, B2145=2010, B2145=2015),VLOOKUP(A2145,tabWorldPop,IF(B2145=2000,8,IF(B2145=2010,7,6)),FALSE),"")</f>
        <v/>
      </c>
      <c r="K2145" s="6" t="str">
        <f>IF(J2145="","", VLOOKUP(A2145,tabWorldPop,12,FALSE))</f>
        <v/>
      </c>
      <c r="L2145" s="6" t="str">
        <f>IF(K2145="","",VLOOKUP(A2145,tabWorldPop,13,FALSE))</f>
        <v/>
      </c>
      <c r="M2145" s="6" t="str">
        <f>IF(K2145="","",VLOOKUP(A2145,tabWorldPop,14,FALSE))</f>
        <v/>
      </c>
      <c r="N2145" s="6" t="str">
        <f>IF(K2145="","",VLOOKUP(A2145,tabWorldPop,15,FALSE))</f>
        <v/>
      </c>
    </row>
    <row r="2146">
      <c r="A2146" s="3">
        <f>VLOOKUP(Life_expectancy.csv!A2162,Base!$A$2:$B$235,2,FALSE)</f>
        <v>76</v>
      </c>
      <c r="B2146" s="4">
        <v>2006.0</v>
      </c>
      <c r="C2146" s="4">
        <f>VLOOKUP(VLOOKUP(A2146,tabWorldPop,3,FALSE),Base!$D$2:$E$8,2,FALSE)</f>
        <v>3</v>
      </c>
      <c r="D2146" s="4" t="s">
        <v>13</v>
      </c>
      <c r="E2146" s="4" t="s">
        <v>4313</v>
      </c>
      <c r="F2146" s="5">
        <v>45689.0</v>
      </c>
      <c r="G2146" s="4" t="s">
        <v>4314</v>
      </c>
      <c r="H2146" s="4">
        <v>92658.0</v>
      </c>
      <c r="I2146" s="5">
        <v>45725.0</v>
      </c>
      <c r="J2146" s="6" t="str">
        <f>IF(OR(B2146=2000, B2146=2010, B2146=2015),VLOOKUP(A2146,tabWorldPop,IF(B2146=2000,8,IF(B2146=2010,7,6)),FALSE),"")</f>
        <v/>
      </c>
      <c r="K2146" s="6" t="str">
        <f>IF(J2146="","", VLOOKUP(A2146,tabWorldPop,12,FALSE))</f>
        <v/>
      </c>
      <c r="L2146" s="6" t="str">
        <f>IF(K2146="","",VLOOKUP(A2146,tabWorldPop,13,FALSE))</f>
        <v/>
      </c>
      <c r="M2146" s="6" t="str">
        <f>IF(K2146="","",VLOOKUP(A2146,tabWorldPop,14,FALSE))</f>
        <v/>
      </c>
      <c r="N2146" s="6" t="str">
        <f>IF(K2146="","",VLOOKUP(A2146,tabWorldPop,15,FALSE))</f>
        <v/>
      </c>
    </row>
    <row r="2147">
      <c r="A2147" s="3">
        <f>VLOOKUP(Life_expectancy.csv!A2163,Base!$A$2:$B$235,2,FALSE)</f>
        <v>76</v>
      </c>
      <c r="B2147" s="4">
        <v>2005.0</v>
      </c>
      <c r="C2147" s="4">
        <f>VLOOKUP(VLOOKUP(A2147,tabWorldPop,3,FALSE),Base!$D$2:$E$8,2,FALSE)</f>
        <v>3</v>
      </c>
      <c r="D2147" s="4" t="s">
        <v>13</v>
      </c>
      <c r="E2147" s="4" t="s">
        <v>4315</v>
      </c>
      <c r="F2147" s="4" t="s">
        <v>1532</v>
      </c>
      <c r="G2147" s="4" t="s">
        <v>4316</v>
      </c>
      <c r="H2147" s="4">
        <v>8991735.0</v>
      </c>
      <c r="I2147" s="5">
        <v>45877.0</v>
      </c>
      <c r="J2147" s="6" t="str">
        <f>IF(OR(B2147=2000, B2147=2010, B2147=2015),VLOOKUP(A2147,tabWorldPop,IF(B2147=2000,8,IF(B2147=2010,7,6)),FALSE),"")</f>
        <v/>
      </c>
      <c r="K2147" s="6" t="str">
        <f>IF(J2147="","", VLOOKUP(A2147,tabWorldPop,12,FALSE))</f>
        <v/>
      </c>
      <c r="L2147" s="6" t="str">
        <f>IF(K2147="","",VLOOKUP(A2147,tabWorldPop,13,FALSE))</f>
        <v/>
      </c>
      <c r="M2147" s="6" t="str">
        <f>IF(K2147="","",VLOOKUP(A2147,tabWorldPop,14,FALSE))</f>
        <v/>
      </c>
      <c r="N2147" s="6" t="str">
        <f>IF(K2147="","",VLOOKUP(A2147,tabWorldPop,15,FALSE))</f>
        <v/>
      </c>
    </row>
    <row r="2148">
      <c r="A2148" s="3">
        <f>VLOOKUP(Life_expectancy.csv!A2164,Base!$A$2:$B$235,2,FALSE)</f>
        <v>76</v>
      </c>
      <c r="B2148" s="4">
        <v>2004.0</v>
      </c>
      <c r="C2148" s="4">
        <f>VLOOKUP(VLOOKUP(A2148,tabWorldPop,3,FALSE),Base!$D$2:$E$8,2,FALSE)</f>
        <v>3</v>
      </c>
      <c r="D2148" s="4" t="s">
        <v>13</v>
      </c>
      <c r="E2148" s="4" t="s">
        <v>4317</v>
      </c>
      <c r="F2148" s="4" t="s">
        <v>1056</v>
      </c>
      <c r="G2148" s="4" t="s">
        <v>4318</v>
      </c>
      <c r="H2148" s="4">
        <v>8818438.0</v>
      </c>
      <c r="I2148" s="5">
        <v>45696.0</v>
      </c>
      <c r="J2148" s="6" t="str">
        <f>IF(OR(B2148=2000, B2148=2010, B2148=2015),VLOOKUP(A2148,tabWorldPop,IF(B2148=2000,8,IF(B2148=2010,7,6)),FALSE),"")</f>
        <v/>
      </c>
      <c r="K2148" s="6" t="str">
        <f>IF(J2148="","", VLOOKUP(A2148,tabWorldPop,12,FALSE))</f>
        <v/>
      </c>
      <c r="L2148" s="6" t="str">
        <f>IF(K2148="","",VLOOKUP(A2148,tabWorldPop,13,FALSE))</f>
        <v/>
      </c>
      <c r="M2148" s="6" t="str">
        <f>IF(K2148="","",VLOOKUP(A2148,tabWorldPop,14,FALSE))</f>
        <v/>
      </c>
      <c r="N2148" s="6" t="str">
        <f>IF(K2148="","",VLOOKUP(A2148,tabWorldPop,15,FALSE))</f>
        <v/>
      </c>
    </row>
    <row r="2149">
      <c r="A2149" s="3">
        <f>VLOOKUP(Life_expectancy.csv!A2165,Base!$A$2:$B$235,2,FALSE)</f>
        <v>76</v>
      </c>
      <c r="B2149" s="4">
        <v>2003.0</v>
      </c>
      <c r="C2149" s="4">
        <f>VLOOKUP(VLOOKUP(A2149,tabWorldPop,3,FALSE),Base!$D$2:$E$8,2,FALSE)</f>
        <v>3</v>
      </c>
      <c r="D2149" s="4" t="s">
        <v>13</v>
      </c>
      <c r="E2149" s="4" t="s">
        <v>4319</v>
      </c>
      <c r="F2149" s="4" t="s">
        <v>586</v>
      </c>
      <c r="G2149" s="4" t="s">
        <v>4320</v>
      </c>
      <c r="H2149" s="4">
        <v>868346.0</v>
      </c>
      <c r="I2149" s="5">
        <v>45815.0</v>
      </c>
      <c r="J2149" s="6" t="str">
        <f>IF(OR(B2149=2000, B2149=2010, B2149=2015),VLOOKUP(A2149,tabWorldPop,IF(B2149=2000,8,IF(B2149=2010,7,6)),FALSE),"")</f>
        <v/>
      </c>
      <c r="K2149" s="6" t="str">
        <f>IF(J2149="","", VLOOKUP(A2149,tabWorldPop,12,FALSE))</f>
        <v/>
      </c>
      <c r="L2149" s="6" t="str">
        <f>IF(K2149="","",VLOOKUP(A2149,tabWorldPop,13,FALSE))</f>
        <v/>
      </c>
      <c r="M2149" s="6" t="str">
        <f>IF(K2149="","",VLOOKUP(A2149,tabWorldPop,14,FALSE))</f>
        <v/>
      </c>
      <c r="N2149" s="6" t="str">
        <f>IF(K2149="","",VLOOKUP(A2149,tabWorldPop,15,FALSE))</f>
        <v/>
      </c>
    </row>
    <row r="2150">
      <c r="A2150" s="3">
        <f>VLOOKUP(Life_expectancy.csv!A2166,Base!$A$2:$B$235,2,FALSE)</f>
        <v>76</v>
      </c>
      <c r="B2150" s="4">
        <v>2002.0</v>
      </c>
      <c r="C2150" s="4">
        <f>VLOOKUP(VLOOKUP(A2150,tabWorldPop,3,FALSE),Base!$D$2:$E$8,2,FALSE)</f>
        <v>3</v>
      </c>
      <c r="D2150" s="4" t="s">
        <v>13</v>
      </c>
      <c r="E2150" s="4" t="s">
        <v>4321</v>
      </c>
      <c r="F2150" s="4" t="s">
        <v>3560</v>
      </c>
      <c r="G2150" s="4" t="s">
        <v>4322</v>
      </c>
      <c r="H2150" s="4">
        <v>853625.0</v>
      </c>
      <c r="I2150" s="5">
        <v>45695.0</v>
      </c>
      <c r="J2150" s="6" t="str">
        <f>IF(OR(B2150=2000, B2150=2010, B2150=2015),VLOOKUP(A2150,tabWorldPop,IF(B2150=2000,8,IF(B2150=2010,7,6)),FALSE),"")</f>
        <v/>
      </c>
      <c r="K2150" s="6" t="str">
        <f>IF(J2150="","", VLOOKUP(A2150,tabWorldPop,12,FALSE))</f>
        <v/>
      </c>
      <c r="L2150" s="6" t="str">
        <f>IF(K2150="","",VLOOKUP(A2150,tabWorldPop,13,FALSE))</f>
        <v/>
      </c>
      <c r="M2150" s="6" t="str">
        <f>IF(K2150="","",VLOOKUP(A2150,tabWorldPop,14,FALSE))</f>
        <v/>
      </c>
      <c r="N2150" s="6" t="str">
        <f>IF(K2150="","",VLOOKUP(A2150,tabWorldPop,15,FALSE))</f>
        <v/>
      </c>
    </row>
    <row r="2151">
      <c r="A2151" s="3">
        <f>VLOOKUP(Life_expectancy.csv!A2167,Base!$A$2:$B$235,2,FALSE)</f>
        <v>76</v>
      </c>
      <c r="B2151" s="4">
        <v>2001.0</v>
      </c>
      <c r="C2151" s="4">
        <f>VLOOKUP(VLOOKUP(A2151,tabWorldPop,3,FALSE),Base!$D$2:$E$8,2,FALSE)</f>
        <v>3</v>
      </c>
      <c r="D2151" s="4" t="s">
        <v>13</v>
      </c>
      <c r="E2151" s="4" t="s">
        <v>4323</v>
      </c>
      <c r="F2151" s="4" t="s">
        <v>680</v>
      </c>
      <c r="G2151" s="4" t="s">
        <v>4324</v>
      </c>
      <c r="H2151" s="4">
        <v>832946.0</v>
      </c>
      <c r="I2151" s="5">
        <v>45664.0</v>
      </c>
      <c r="J2151" s="6" t="str">
        <f>IF(OR(B2151=2000, B2151=2010, B2151=2015),VLOOKUP(A2151,tabWorldPop,IF(B2151=2000,8,IF(B2151=2010,7,6)),FALSE),"")</f>
        <v/>
      </c>
      <c r="K2151" s="6" t="str">
        <f>IF(J2151="","", VLOOKUP(A2151,tabWorldPop,12,FALSE))</f>
        <v/>
      </c>
      <c r="L2151" s="6" t="str">
        <f>IF(K2151="","",VLOOKUP(A2151,tabWorldPop,13,FALSE))</f>
        <v/>
      </c>
      <c r="M2151" s="6" t="str">
        <f>IF(K2151="","",VLOOKUP(A2151,tabWorldPop,14,FALSE))</f>
        <v/>
      </c>
      <c r="N2151" s="6" t="str">
        <f>IF(K2151="","",VLOOKUP(A2151,tabWorldPop,15,FALSE))</f>
        <v/>
      </c>
    </row>
    <row r="2152">
      <c r="A2152" s="3">
        <f>VLOOKUP(Life_expectancy.csv!A2168,Base!$A$2:$B$235,2,FALSE)</f>
        <v>76</v>
      </c>
      <c r="B2152" s="4">
        <v>2000.0</v>
      </c>
      <c r="C2152" s="4">
        <f>VLOOKUP(VLOOKUP(A2152,tabWorldPop,3,FALSE),Base!$D$2:$E$8,2,FALSE)</f>
        <v>3</v>
      </c>
      <c r="D2152" s="4" t="s">
        <v>13</v>
      </c>
      <c r="E2152" s="4" t="s">
        <v>4325</v>
      </c>
      <c r="F2152" s="4" t="s">
        <v>1645</v>
      </c>
      <c r="G2152" s="4" t="s">
        <v>4326</v>
      </c>
      <c r="H2152" s="4">
        <v>82573.0</v>
      </c>
      <c r="I2152" s="5">
        <v>45814.0</v>
      </c>
      <c r="J2152" s="6">
        <f>IF(OR(B2152=2000, B2152=2010, B2152=2015),VLOOKUP(A2152,tabWorldPop,IF(B2152=2000,8,IF(B2152=2010,7,6)),FALSE),"")</f>
        <v>8109989</v>
      </c>
      <c r="K2152" s="6">
        <f>IF(J2152="","", VLOOKUP(A2152,tabWorldPop,12,FALSE))</f>
        <v>26338</v>
      </c>
      <c r="L2152" s="6" t="str">
        <f>IF(K2152="","",VLOOKUP(A2152,tabWorldPop,13,FALSE))</f>
        <v>523.0731</v>
      </c>
      <c r="M2152" s="7">
        <f>IF(K2152="","",VLOOKUP(A2152,tabWorldPop,14,FALSE))</f>
        <v>-608492</v>
      </c>
      <c r="N2152" s="6" t="str">
        <f>IF(K2152="","",VLOOKUP(A2152,tabWorldPop,15,FALSE))</f>
        <v>0.17</v>
      </c>
    </row>
    <row r="2153">
      <c r="A2153" s="3">
        <f>VLOOKUP(Life_expectancy.csv!A2169,Base!$A$2:$B$235,2,FALSE)</f>
        <v>211</v>
      </c>
      <c r="B2153" s="4">
        <v>2013.0</v>
      </c>
      <c r="C2153" s="4">
        <f>VLOOKUP(VLOOKUP(A2153,tabWorldPop,3,FALSE),Base!$D$2:$E$8,2,FALSE)</f>
        <v>6</v>
      </c>
      <c r="D2153" s="4" t="s">
        <v>13</v>
      </c>
      <c r="E2153" s="4">
        <v>0.0</v>
      </c>
      <c r="F2153" s="4" t="s">
        <v>108</v>
      </c>
      <c r="G2153" s="10"/>
      <c r="H2153" s="10"/>
      <c r="I2153" s="5">
        <v>45760.0</v>
      </c>
      <c r="J2153" s="6" t="str">
        <f>IF(OR(B2153=2000, B2153=2010, B2153=2015),VLOOKUP(A2153,tabWorldPop,IF(B2153=2000,8,IF(B2153=2010,7,6)),FALSE),"")</f>
        <v/>
      </c>
      <c r="K2153" s="6" t="str">
        <f>IF(J2153="","", VLOOKUP(A2153,tabWorldPop,12,FALSE))</f>
        <v/>
      </c>
      <c r="L2153" s="6" t="str">
        <f>IF(K2153="","",VLOOKUP(A2153,tabWorldPop,13,FALSE))</f>
        <v/>
      </c>
      <c r="M2153" s="6" t="str">
        <f>IF(K2153="","",VLOOKUP(A2153,tabWorldPop,14,FALSE))</f>
        <v/>
      </c>
      <c r="N2153" s="6" t="str">
        <f>IF(K2153="","",VLOOKUP(A2153,tabWorldPop,15,FALSE))</f>
        <v/>
      </c>
    </row>
    <row r="2154">
      <c r="A2154" s="3">
        <f>VLOOKUP(Life_expectancy.csv!A2170,Base!$A$2:$B$235,2,FALSE)</f>
        <v>190</v>
      </c>
      <c r="B2154" s="4">
        <v>2015.0</v>
      </c>
      <c r="C2154" s="4">
        <f>VLOOKUP(VLOOKUP(A2154,tabWorldPop,3,FALSE),Base!$D$2:$E$8,2,FALSE)</f>
        <v>6</v>
      </c>
      <c r="D2154" s="4" t="s">
        <v>13</v>
      </c>
      <c r="E2154" s="4">
        <v>0.0</v>
      </c>
      <c r="F2154" s="10"/>
      <c r="G2154" s="10"/>
      <c r="H2154" s="10"/>
      <c r="I2154" s="5">
        <v>45670.0</v>
      </c>
      <c r="J2154" s="6">
        <f>IF(OR(B2154=2000, B2154=2010, B2154=2015),VLOOKUP(A2154,tabWorldPop,IF(B2154=2000,8,IF(B2154=2010,7,6)),FALSE),"")</f>
        <v>175623</v>
      </c>
      <c r="K2154" s="6">
        <f>IF(J2154="","", VLOOKUP(A2154,tabWorldPop,12,FALSE))</f>
        <v>616</v>
      </c>
      <c r="L2154" s="6" t="str">
        <f>IF(K2154="","",VLOOKUP(A2154,tabWorldPop,13,FALSE))</f>
        <v>291.9756</v>
      </c>
      <c r="M2154" s="7">
        <f>IF(K2154="","",VLOOKUP(A2154,tabWorldPop,14,FALSE))</f>
        <v>40544</v>
      </c>
      <c r="N2154" s="6">
        <f>IF(K2154="","",VLOOKUP(A2154,tabWorldPop,15,FALSE))</f>
        <v>0</v>
      </c>
    </row>
    <row r="2155">
      <c r="A2155" s="3">
        <f>VLOOKUP(Life_expectancy.csv!A2171,Base!$A$2:$B$235,2,FALSE)</f>
        <v>190</v>
      </c>
      <c r="B2155" s="4">
        <v>2014.0</v>
      </c>
      <c r="C2155" s="4">
        <f>VLOOKUP(VLOOKUP(A2155,tabWorldPop,3,FALSE),Base!$D$2:$E$8,2,FALSE)</f>
        <v>6</v>
      </c>
      <c r="D2155" s="4" t="s">
        <v>13</v>
      </c>
      <c r="E2155" s="4">
        <v>0.0</v>
      </c>
      <c r="F2155" s="4" t="s">
        <v>4327</v>
      </c>
      <c r="G2155" s="10"/>
      <c r="H2155" s="10"/>
      <c r="I2155" s="5">
        <v>45670.0</v>
      </c>
      <c r="J2155" s="6" t="str">
        <f>IF(OR(B2155=2000, B2155=2010, B2155=2015),VLOOKUP(A2155,tabWorldPop,IF(B2155=2000,8,IF(B2155=2010,7,6)),FALSE),"")</f>
        <v/>
      </c>
      <c r="K2155" s="6" t="str">
        <f>IF(J2155="","", VLOOKUP(A2155,tabWorldPop,12,FALSE))</f>
        <v/>
      </c>
      <c r="L2155" s="6" t="str">
        <f>IF(K2155="","",VLOOKUP(A2155,tabWorldPop,13,FALSE))</f>
        <v/>
      </c>
      <c r="M2155" s="6" t="str">
        <f>IF(K2155="","",VLOOKUP(A2155,tabWorldPop,14,FALSE))</f>
        <v/>
      </c>
      <c r="N2155" s="6" t="str">
        <f>IF(K2155="","",VLOOKUP(A2155,tabWorldPop,15,FALSE))</f>
        <v/>
      </c>
    </row>
    <row r="2156">
      <c r="A2156" s="3">
        <f>VLOOKUP(Life_expectancy.csv!A2172,Base!$A$2:$B$235,2,FALSE)</f>
        <v>190</v>
      </c>
      <c r="B2156" s="4">
        <v>2013.0</v>
      </c>
      <c r="C2156" s="4">
        <f>VLOOKUP(VLOOKUP(A2156,tabWorldPop,3,FALSE),Base!$D$2:$E$8,2,FALSE)</f>
        <v>6</v>
      </c>
      <c r="D2156" s="4" t="s">
        <v>13</v>
      </c>
      <c r="E2156" s="4">
        <v>0.0</v>
      </c>
      <c r="F2156" s="4" t="s">
        <v>1544</v>
      </c>
      <c r="G2156" s="10"/>
      <c r="H2156" s="10"/>
      <c r="I2156" s="5">
        <v>45670.0</v>
      </c>
      <c r="J2156" s="6" t="str">
        <f>IF(OR(B2156=2000, B2156=2010, B2156=2015),VLOOKUP(A2156,tabWorldPop,IF(B2156=2000,8,IF(B2156=2010,7,6)),FALSE),"")</f>
        <v/>
      </c>
      <c r="K2156" s="6" t="str">
        <f>IF(J2156="","", VLOOKUP(A2156,tabWorldPop,12,FALSE))</f>
        <v/>
      </c>
      <c r="L2156" s="6" t="str">
        <f>IF(K2156="","",VLOOKUP(A2156,tabWorldPop,13,FALSE))</f>
        <v/>
      </c>
      <c r="M2156" s="6" t="str">
        <f>IF(K2156="","",VLOOKUP(A2156,tabWorldPop,14,FALSE))</f>
        <v/>
      </c>
      <c r="N2156" s="6" t="str">
        <f>IF(K2156="","",VLOOKUP(A2156,tabWorldPop,15,FALSE))</f>
        <v/>
      </c>
    </row>
    <row r="2157">
      <c r="A2157" s="3">
        <f>VLOOKUP(Life_expectancy.csv!A2173,Base!$A$2:$B$235,2,FALSE)</f>
        <v>190</v>
      </c>
      <c r="B2157" s="4">
        <v>2012.0</v>
      </c>
      <c r="C2157" s="4">
        <f>VLOOKUP(VLOOKUP(A2157,tabWorldPop,3,FALSE),Base!$D$2:$E$8,2,FALSE)</f>
        <v>6</v>
      </c>
      <c r="D2157" s="4" t="s">
        <v>13</v>
      </c>
      <c r="E2157" s="4">
        <v>0.0</v>
      </c>
      <c r="F2157" s="4" t="s">
        <v>1929</v>
      </c>
      <c r="G2157" s="10"/>
      <c r="H2157" s="10"/>
      <c r="I2157" s="4">
        <v>13.0</v>
      </c>
      <c r="J2157" s="6" t="str">
        <f>IF(OR(B2157=2000, B2157=2010, B2157=2015),VLOOKUP(A2157,tabWorldPop,IF(B2157=2000,8,IF(B2157=2010,7,6)),FALSE),"")</f>
        <v/>
      </c>
      <c r="K2157" s="6" t="str">
        <f>IF(J2157="","", VLOOKUP(A2157,tabWorldPop,12,FALSE))</f>
        <v/>
      </c>
      <c r="L2157" s="6" t="str">
        <f>IF(K2157="","",VLOOKUP(A2157,tabWorldPop,13,FALSE))</f>
        <v/>
      </c>
      <c r="M2157" s="6" t="str">
        <f>IF(K2157="","",VLOOKUP(A2157,tabWorldPop,14,FALSE))</f>
        <v/>
      </c>
      <c r="N2157" s="6" t="str">
        <f>IF(K2157="","",VLOOKUP(A2157,tabWorldPop,15,FALSE))</f>
        <v/>
      </c>
    </row>
    <row r="2158">
      <c r="A2158" s="3">
        <f>VLOOKUP(Life_expectancy.csv!A2174,Base!$A$2:$B$235,2,FALSE)</f>
        <v>190</v>
      </c>
      <c r="B2158" s="4">
        <v>2011.0</v>
      </c>
      <c r="C2158" s="4">
        <f>VLOOKUP(VLOOKUP(A2158,tabWorldPop,3,FALSE),Base!$D$2:$E$8,2,FALSE)</f>
        <v>6</v>
      </c>
      <c r="D2158" s="4" t="s">
        <v>13</v>
      </c>
      <c r="E2158" s="4">
        <v>0.0</v>
      </c>
      <c r="F2158" s="4" t="s">
        <v>3763</v>
      </c>
      <c r="G2158" s="10"/>
      <c r="H2158" s="10"/>
      <c r="I2158" s="5">
        <v>45912.0</v>
      </c>
      <c r="J2158" s="6" t="str">
        <f>IF(OR(B2158=2000, B2158=2010, B2158=2015),VLOOKUP(A2158,tabWorldPop,IF(B2158=2000,8,IF(B2158=2010,7,6)),FALSE),"")</f>
        <v/>
      </c>
      <c r="K2158" s="6" t="str">
        <f>IF(J2158="","", VLOOKUP(A2158,tabWorldPop,12,FALSE))</f>
        <v/>
      </c>
      <c r="L2158" s="6" t="str">
        <f>IF(K2158="","",VLOOKUP(A2158,tabWorldPop,13,FALSE))</f>
        <v/>
      </c>
      <c r="M2158" s="6" t="str">
        <f>IF(K2158="","",VLOOKUP(A2158,tabWorldPop,14,FALSE))</f>
        <v/>
      </c>
      <c r="N2158" s="6" t="str">
        <f>IF(K2158="","",VLOOKUP(A2158,tabWorldPop,15,FALSE))</f>
        <v/>
      </c>
    </row>
    <row r="2159">
      <c r="A2159" s="3">
        <f>VLOOKUP(Life_expectancy.csv!A2175,Base!$A$2:$B$235,2,FALSE)</f>
        <v>190</v>
      </c>
      <c r="B2159" s="4">
        <v>2010.0</v>
      </c>
      <c r="C2159" s="4">
        <f>VLOOKUP(VLOOKUP(A2159,tabWorldPop,3,FALSE),Base!$D$2:$E$8,2,FALSE)</f>
        <v>6</v>
      </c>
      <c r="D2159" s="4" t="s">
        <v>13</v>
      </c>
      <c r="E2159" s="4">
        <v>0.0</v>
      </c>
      <c r="F2159" s="5">
        <v>45665.0</v>
      </c>
      <c r="G2159" s="10"/>
      <c r="H2159" s="10"/>
      <c r="I2159" s="5">
        <v>45881.0</v>
      </c>
      <c r="J2159" s="6">
        <f>IF(OR(B2159=2000, B2159=2010, B2159=2015),VLOOKUP(A2159,tabWorldPop,IF(B2159=2000,8,IF(B2159=2010,7,6)),FALSE),"")</f>
        <v>170935</v>
      </c>
      <c r="K2159" s="6">
        <f>IF(J2159="","", VLOOKUP(A2159,tabWorldPop,12,FALSE))</f>
        <v>616</v>
      </c>
      <c r="L2159" s="6" t="str">
        <f>IF(K2159="","",VLOOKUP(A2159,tabWorldPop,13,FALSE))</f>
        <v>291.9756</v>
      </c>
      <c r="M2159" s="7">
        <f>IF(K2159="","",VLOOKUP(A2159,tabWorldPop,14,FALSE))</f>
        <v>40544</v>
      </c>
      <c r="N2159" s="6">
        <f>IF(K2159="","",VLOOKUP(A2159,tabWorldPop,15,FALSE))</f>
        <v>0</v>
      </c>
    </row>
    <row r="2160">
      <c r="A2160" s="3">
        <f>VLOOKUP(Life_expectancy.csv!A2176,Base!$A$2:$B$235,2,FALSE)</f>
        <v>190</v>
      </c>
      <c r="B2160" s="4">
        <v>2009.0</v>
      </c>
      <c r="C2160" s="4">
        <f>VLOOKUP(VLOOKUP(A2160,tabWorldPop,3,FALSE),Base!$D$2:$E$8,2,FALSE)</f>
        <v>6</v>
      </c>
      <c r="D2160" s="4" t="s">
        <v>13</v>
      </c>
      <c r="E2160" s="4">
        <v>0.0</v>
      </c>
      <c r="F2160" s="5">
        <v>45999.0</v>
      </c>
      <c r="G2160" s="10"/>
      <c r="H2160" s="10"/>
      <c r="I2160" s="5">
        <v>45850.0</v>
      </c>
      <c r="J2160" s="6" t="str">
        <f>IF(OR(B2160=2000, B2160=2010, B2160=2015),VLOOKUP(A2160,tabWorldPop,IF(B2160=2000,8,IF(B2160=2010,7,6)),FALSE),"")</f>
        <v/>
      </c>
      <c r="K2160" s="6" t="str">
        <f>IF(J2160="","", VLOOKUP(A2160,tabWorldPop,12,FALSE))</f>
        <v/>
      </c>
      <c r="L2160" s="6" t="str">
        <f>IF(K2160="","",VLOOKUP(A2160,tabWorldPop,13,FALSE))</f>
        <v/>
      </c>
      <c r="M2160" s="6" t="str">
        <f>IF(K2160="","",VLOOKUP(A2160,tabWorldPop,14,FALSE))</f>
        <v/>
      </c>
      <c r="N2160" s="6" t="str">
        <f>IF(K2160="","",VLOOKUP(A2160,tabWorldPop,15,FALSE))</f>
        <v/>
      </c>
    </row>
    <row r="2161">
      <c r="A2161" s="3">
        <f>VLOOKUP(Life_expectancy.csv!A2177,Base!$A$2:$B$235,2,FALSE)</f>
        <v>190</v>
      </c>
      <c r="B2161" s="4">
        <v>2008.0</v>
      </c>
      <c r="C2161" s="4">
        <f>VLOOKUP(VLOOKUP(A2161,tabWorldPop,3,FALSE),Base!$D$2:$E$8,2,FALSE)</f>
        <v>6</v>
      </c>
      <c r="D2161" s="4" t="s">
        <v>13</v>
      </c>
      <c r="E2161" s="4">
        <v>0.0</v>
      </c>
      <c r="F2161" s="4" t="s">
        <v>41</v>
      </c>
      <c r="G2161" s="10"/>
      <c r="H2161" s="10"/>
      <c r="I2161" s="5">
        <v>45820.0</v>
      </c>
      <c r="J2161" s="6" t="str">
        <f>IF(OR(B2161=2000, B2161=2010, B2161=2015),VLOOKUP(A2161,tabWorldPop,IF(B2161=2000,8,IF(B2161=2010,7,6)),FALSE),"")</f>
        <v/>
      </c>
      <c r="K2161" s="6" t="str">
        <f>IF(J2161="","", VLOOKUP(A2161,tabWorldPop,12,FALSE))</f>
        <v/>
      </c>
      <c r="L2161" s="6" t="str">
        <f>IF(K2161="","",VLOOKUP(A2161,tabWorldPop,13,FALSE))</f>
        <v/>
      </c>
      <c r="M2161" s="6" t="str">
        <f>IF(K2161="","",VLOOKUP(A2161,tabWorldPop,14,FALSE))</f>
        <v/>
      </c>
      <c r="N2161" s="6" t="str">
        <f>IF(K2161="","",VLOOKUP(A2161,tabWorldPop,15,FALSE))</f>
        <v/>
      </c>
    </row>
    <row r="2162">
      <c r="A2162" s="3">
        <f>VLOOKUP(Life_expectancy.csv!A2178,Base!$A$2:$B$235,2,FALSE)</f>
        <v>190</v>
      </c>
      <c r="B2162" s="4">
        <v>2007.0</v>
      </c>
      <c r="C2162" s="4">
        <f>VLOOKUP(VLOOKUP(A2162,tabWorldPop,3,FALSE),Base!$D$2:$E$8,2,FALSE)</f>
        <v>6</v>
      </c>
      <c r="D2162" s="4" t="s">
        <v>13</v>
      </c>
      <c r="E2162" s="4">
        <v>0.0</v>
      </c>
      <c r="F2162" s="4" t="s">
        <v>1717</v>
      </c>
      <c r="G2162" s="10"/>
      <c r="H2162" s="10"/>
      <c r="I2162" s="5">
        <v>45881.0</v>
      </c>
      <c r="J2162" s="6" t="str">
        <f>IF(OR(B2162=2000, B2162=2010, B2162=2015),VLOOKUP(A2162,tabWorldPop,IF(B2162=2000,8,IF(B2162=2010,7,6)),FALSE),"")</f>
        <v/>
      </c>
      <c r="K2162" s="6" t="str">
        <f>IF(J2162="","", VLOOKUP(A2162,tabWorldPop,12,FALSE))</f>
        <v/>
      </c>
      <c r="L2162" s="6" t="str">
        <f>IF(K2162="","",VLOOKUP(A2162,tabWorldPop,13,FALSE))</f>
        <v/>
      </c>
      <c r="M2162" s="6" t="str">
        <f>IF(K2162="","",VLOOKUP(A2162,tabWorldPop,14,FALSE))</f>
        <v/>
      </c>
      <c r="N2162" s="6" t="str">
        <f>IF(K2162="","",VLOOKUP(A2162,tabWorldPop,15,FALSE))</f>
        <v/>
      </c>
    </row>
    <row r="2163">
      <c r="A2163" s="3">
        <f>VLOOKUP(Life_expectancy.csv!A2179,Base!$A$2:$B$235,2,FALSE)</f>
        <v>190</v>
      </c>
      <c r="B2163" s="4">
        <v>2006.0</v>
      </c>
      <c r="C2163" s="4">
        <f>VLOOKUP(VLOOKUP(A2163,tabWorldPop,3,FALSE),Base!$D$2:$E$8,2,FALSE)</f>
        <v>6</v>
      </c>
      <c r="D2163" s="4" t="s">
        <v>13</v>
      </c>
      <c r="E2163" s="4">
        <v>0.0</v>
      </c>
      <c r="F2163" s="4" t="s">
        <v>1527</v>
      </c>
      <c r="G2163" s="10"/>
      <c r="H2163" s="10"/>
      <c r="I2163" s="5">
        <v>45759.0</v>
      </c>
      <c r="J2163" s="6" t="str">
        <f>IF(OR(B2163=2000, B2163=2010, B2163=2015),VLOOKUP(A2163,tabWorldPop,IF(B2163=2000,8,IF(B2163=2010,7,6)),FALSE),"")</f>
        <v/>
      </c>
      <c r="K2163" s="6" t="str">
        <f>IF(J2163="","", VLOOKUP(A2163,tabWorldPop,12,FALSE))</f>
        <v/>
      </c>
      <c r="L2163" s="6" t="str">
        <f>IF(K2163="","",VLOOKUP(A2163,tabWorldPop,13,FALSE))</f>
        <v/>
      </c>
      <c r="M2163" s="6" t="str">
        <f>IF(K2163="","",VLOOKUP(A2163,tabWorldPop,14,FALSE))</f>
        <v/>
      </c>
      <c r="N2163" s="6" t="str">
        <f>IF(K2163="","",VLOOKUP(A2163,tabWorldPop,15,FALSE))</f>
        <v/>
      </c>
    </row>
    <row r="2164">
      <c r="A2164" s="3">
        <f>VLOOKUP(Life_expectancy.csv!A2180,Base!$A$2:$B$235,2,FALSE)</f>
        <v>190</v>
      </c>
      <c r="B2164" s="4">
        <v>2005.0</v>
      </c>
      <c r="C2164" s="4">
        <f>VLOOKUP(VLOOKUP(A2164,tabWorldPop,3,FALSE),Base!$D$2:$E$8,2,FALSE)</f>
        <v>6</v>
      </c>
      <c r="D2164" s="4" t="s">
        <v>13</v>
      </c>
      <c r="E2164" s="4">
        <v>0.0</v>
      </c>
      <c r="F2164" s="4" t="s">
        <v>312</v>
      </c>
      <c r="G2164" s="10"/>
      <c r="H2164" s="10"/>
      <c r="I2164" s="5">
        <v>45700.0</v>
      </c>
      <c r="J2164" s="6" t="str">
        <f>IF(OR(B2164=2000, B2164=2010, B2164=2015),VLOOKUP(A2164,tabWorldPop,IF(B2164=2000,8,IF(B2164=2010,7,6)),FALSE),"")</f>
        <v/>
      </c>
      <c r="K2164" s="6" t="str">
        <f>IF(J2164="","", VLOOKUP(A2164,tabWorldPop,12,FALSE))</f>
        <v/>
      </c>
      <c r="L2164" s="6" t="str">
        <f>IF(K2164="","",VLOOKUP(A2164,tabWorldPop,13,FALSE))</f>
        <v/>
      </c>
      <c r="M2164" s="6" t="str">
        <f>IF(K2164="","",VLOOKUP(A2164,tabWorldPop,14,FALSE))</f>
        <v/>
      </c>
      <c r="N2164" s="6" t="str">
        <f>IF(K2164="","",VLOOKUP(A2164,tabWorldPop,15,FALSE))</f>
        <v/>
      </c>
    </row>
    <row r="2165">
      <c r="A2165" s="3">
        <f>VLOOKUP(Life_expectancy.csv!A2181,Base!$A$2:$B$235,2,FALSE)</f>
        <v>190</v>
      </c>
      <c r="B2165" s="4">
        <v>2004.0</v>
      </c>
      <c r="C2165" s="4">
        <f>VLOOKUP(VLOOKUP(A2165,tabWorldPop,3,FALSE),Base!$D$2:$E$8,2,FALSE)</f>
        <v>6</v>
      </c>
      <c r="D2165" s="4" t="s">
        <v>13</v>
      </c>
      <c r="E2165" s="4">
        <v>0.0</v>
      </c>
      <c r="F2165" s="5">
        <v>45694.0</v>
      </c>
      <c r="G2165" s="10"/>
      <c r="H2165" s="10"/>
      <c r="I2165" s="5">
        <v>45728.0</v>
      </c>
      <c r="J2165" s="6" t="str">
        <f>IF(OR(B2165=2000, B2165=2010, B2165=2015),VLOOKUP(A2165,tabWorldPop,IF(B2165=2000,8,IF(B2165=2010,7,6)),FALSE),"")</f>
        <v/>
      </c>
      <c r="K2165" s="6" t="str">
        <f>IF(J2165="","", VLOOKUP(A2165,tabWorldPop,12,FALSE))</f>
        <v/>
      </c>
      <c r="L2165" s="6" t="str">
        <f>IF(K2165="","",VLOOKUP(A2165,tabWorldPop,13,FALSE))</f>
        <v/>
      </c>
      <c r="M2165" s="6" t="str">
        <f>IF(K2165="","",VLOOKUP(A2165,tabWorldPop,14,FALSE))</f>
        <v/>
      </c>
      <c r="N2165" s="6" t="str">
        <f>IF(K2165="","",VLOOKUP(A2165,tabWorldPop,15,FALSE))</f>
        <v/>
      </c>
    </row>
    <row r="2166">
      <c r="A2166" s="3">
        <f>VLOOKUP(Life_expectancy.csv!A2182,Base!$A$2:$B$235,2,FALSE)</f>
        <v>190</v>
      </c>
      <c r="B2166" s="4">
        <v>2003.0</v>
      </c>
      <c r="C2166" s="4">
        <f>VLOOKUP(VLOOKUP(A2166,tabWorldPop,3,FALSE),Base!$D$2:$E$8,2,FALSE)</f>
        <v>6</v>
      </c>
      <c r="D2166" s="4" t="s">
        <v>13</v>
      </c>
      <c r="E2166" s="4">
        <v>0.0</v>
      </c>
      <c r="F2166" s="5">
        <v>45663.0</v>
      </c>
      <c r="G2166" s="10"/>
      <c r="H2166" s="10"/>
      <c r="I2166" s="5">
        <v>45759.0</v>
      </c>
      <c r="J2166" s="6" t="str">
        <f>IF(OR(B2166=2000, B2166=2010, B2166=2015),VLOOKUP(A2166,tabWorldPop,IF(B2166=2000,8,IF(B2166=2010,7,6)),FALSE),"")</f>
        <v/>
      </c>
      <c r="K2166" s="6" t="str">
        <f>IF(J2166="","", VLOOKUP(A2166,tabWorldPop,12,FALSE))</f>
        <v/>
      </c>
      <c r="L2166" s="6" t="str">
        <f>IF(K2166="","",VLOOKUP(A2166,tabWorldPop,13,FALSE))</f>
        <v/>
      </c>
      <c r="M2166" s="6" t="str">
        <f>IF(K2166="","",VLOOKUP(A2166,tabWorldPop,14,FALSE))</f>
        <v/>
      </c>
      <c r="N2166" s="6" t="str">
        <f>IF(K2166="","",VLOOKUP(A2166,tabWorldPop,15,FALSE))</f>
        <v/>
      </c>
    </row>
    <row r="2167">
      <c r="A2167" s="3">
        <f>VLOOKUP(Life_expectancy.csv!A2183,Base!$A$2:$B$235,2,FALSE)</f>
        <v>190</v>
      </c>
      <c r="B2167" s="4">
        <v>2002.0</v>
      </c>
      <c r="C2167" s="4">
        <f>VLOOKUP(VLOOKUP(A2167,tabWorldPop,3,FALSE),Base!$D$2:$E$8,2,FALSE)</f>
        <v>6</v>
      </c>
      <c r="D2167" s="4" t="s">
        <v>13</v>
      </c>
      <c r="E2167" s="4">
        <v>0.0</v>
      </c>
      <c r="F2167" s="4" t="s">
        <v>763</v>
      </c>
      <c r="G2167" s="10"/>
      <c r="H2167" s="10"/>
      <c r="I2167" s="5">
        <v>45789.0</v>
      </c>
      <c r="J2167" s="6" t="str">
        <f>IF(OR(B2167=2000, B2167=2010, B2167=2015),VLOOKUP(A2167,tabWorldPop,IF(B2167=2000,8,IF(B2167=2010,7,6)),FALSE),"")</f>
        <v/>
      </c>
      <c r="K2167" s="6" t="str">
        <f>IF(J2167="","", VLOOKUP(A2167,tabWorldPop,12,FALSE))</f>
        <v/>
      </c>
      <c r="L2167" s="6" t="str">
        <f>IF(K2167="","",VLOOKUP(A2167,tabWorldPop,13,FALSE))</f>
        <v/>
      </c>
      <c r="M2167" s="6" t="str">
        <f>IF(K2167="","",VLOOKUP(A2167,tabWorldPop,14,FALSE))</f>
        <v/>
      </c>
      <c r="N2167" s="6" t="str">
        <f>IF(K2167="","",VLOOKUP(A2167,tabWorldPop,15,FALSE))</f>
        <v/>
      </c>
    </row>
    <row r="2168">
      <c r="A2168" s="3">
        <f>VLOOKUP(Life_expectancy.csv!A2184,Base!$A$2:$B$235,2,FALSE)</f>
        <v>190</v>
      </c>
      <c r="B2168" s="4">
        <v>2001.0</v>
      </c>
      <c r="C2168" s="4">
        <f>VLOOKUP(VLOOKUP(A2168,tabWorldPop,3,FALSE),Base!$D$2:$E$8,2,FALSE)</f>
        <v>6</v>
      </c>
      <c r="D2168" s="4" t="s">
        <v>13</v>
      </c>
      <c r="E2168" s="4">
        <v>0.0</v>
      </c>
      <c r="F2168" s="5">
        <v>45663.0</v>
      </c>
      <c r="G2168" s="10"/>
      <c r="H2168" s="10"/>
      <c r="I2168" s="5">
        <v>45820.0</v>
      </c>
      <c r="J2168" s="6" t="str">
        <f>IF(OR(B2168=2000, B2168=2010, B2168=2015),VLOOKUP(A2168,tabWorldPop,IF(B2168=2000,8,IF(B2168=2010,7,6)),FALSE),"")</f>
        <v/>
      </c>
      <c r="K2168" s="6" t="str">
        <f>IF(J2168="","", VLOOKUP(A2168,tabWorldPop,12,FALSE))</f>
        <v/>
      </c>
      <c r="L2168" s="6" t="str">
        <f>IF(K2168="","",VLOOKUP(A2168,tabWorldPop,13,FALSE))</f>
        <v/>
      </c>
      <c r="M2168" s="6" t="str">
        <f>IF(K2168="","",VLOOKUP(A2168,tabWorldPop,14,FALSE))</f>
        <v/>
      </c>
      <c r="N2168" s="6" t="str">
        <f>IF(K2168="","",VLOOKUP(A2168,tabWorldPop,15,FALSE))</f>
        <v/>
      </c>
    </row>
    <row r="2169">
      <c r="A2169" s="3">
        <f>VLOOKUP(Life_expectancy.csv!A2185,Base!$A$2:$B$235,2,FALSE)</f>
        <v>190</v>
      </c>
      <c r="B2169" s="4">
        <v>2000.0</v>
      </c>
      <c r="C2169" s="4">
        <f>VLOOKUP(VLOOKUP(A2169,tabWorldPop,3,FALSE),Base!$D$2:$E$8,2,FALSE)</f>
        <v>6</v>
      </c>
      <c r="D2169" s="4" t="s">
        <v>13</v>
      </c>
      <c r="E2169" s="4">
        <v>0.0</v>
      </c>
      <c r="F2169" s="4" t="s">
        <v>1663</v>
      </c>
      <c r="G2169" s="10"/>
      <c r="H2169" s="10"/>
      <c r="I2169" s="5">
        <v>45881.0</v>
      </c>
      <c r="J2169" s="6">
        <f>IF(OR(B2169=2000, B2169=2010, B2169=2015),VLOOKUP(A2169,tabWorldPop,IF(B2169=2000,8,IF(B2169=2010,7,6)),FALSE),"")</f>
        <v>159500</v>
      </c>
      <c r="K2169" s="6">
        <f>IF(J2169="","", VLOOKUP(A2169,tabWorldPop,12,FALSE))</f>
        <v>616</v>
      </c>
      <c r="L2169" s="6" t="str">
        <f>IF(K2169="","",VLOOKUP(A2169,tabWorldPop,13,FALSE))</f>
        <v>291.9756</v>
      </c>
      <c r="M2169" s="7">
        <f>IF(K2169="","",VLOOKUP(A2169,tabWorldPop,14,FALSE))</f>
        <v>40544</v>
      </c>
      <c r="N2169" s="6">
        <f>IF(K2169="","",VLOOKUP(A2169,tabWorldPop,15,FALSE))</f>
        <v>0</v>
      </c>
    </row>
    <row r="2170">
      <c r="A2170" s="3">
        <f>VLOOKUP(Life_expectancy.csv!A2186,Base!$A$2:$B$235,2,FALSE)</f>
        <v>199</v>
      </c>
      <c r="B2170" s="4">
        <v>2015.0</v>
      </c>
      <c r="C2170" s="4">
        <f>VLOOKUP(VLOOKUP(A2170,tabWorldPop,3,FALSE),Base!$D$2:$E$8,2,FALSE)</f>
        <v>6</v>
      </c>
      <c r="D2170" s="4" t="s">
        <v>13</v>
      </c>
      <c r="E2170" s="4">
        <v>0.0</v>
      </c>
      <c r="F2170" s="10"/>
      <c r="G2170" s="10"/>
      <c r="H2170" s="10"/>
      <c r="I2170" s="5">
        <v>45729.0</v>
      </c>
      <c r="J2170" s="6">
        <f>IF(OR(B2170=2000, B2170=2010, B2170=2015),VLOOKUP(A2170,tabWorldPop,IF(B2170=2000,8,IF(B2170=2010,7,6)),FALSE),"")</f>
        <v>106482</v>
      </c>
      <c r="K2170" s="6">
        <f>IF(J2170="","", VLOOKUP(A2170,tabWorldPop,12,FALSE))</f>
        <v>389</v>
      </c>
      <c r="L2170" s="6" t="str">
        <f>IF(K2170="","",VLOOKUP(A2170,tabWorldPop,13,FALSE))</f>
        <v>267.2185</v>
      </c>
      <c r="M2170" s="6" t="str">
        <f>IF(K2170="","",VLOOKUP(A2170,tabWorldPop,14,FALSE))</f>
        <v>0.9963</v>
      </c>
      <c r="N2170" s="6">
        <f>IF(K2170="","",VLOOKUP(A2170,tabWorldPop,15,FALSE))</f>
        <v>0</v>
      </c>
    </row>
    <row r="2171">
      <c r="A2171" s="3">
        <f>VLOOKUP(Life_expectancy.csv!A2187,Base!$A$2:$B$235,2,FALSE)</f>
        <v>199</v>
      </c>
      <c r="B2171" s="4">
        <v>2014.0</v>
      </c>
      <c r="C2171" s="4">
        <f>VLOOKUP(VLOOKUP(A2171,tabWorldPop,3,FALSE),Base!$D$2:$E$8,2,FALSE)</f>
        <v>6</v>
      </c>
      <c r="D2171" s="4" t="s">
        <v>13</v>
      </c>
      <c r="E2171" s="4">
        <v>0.0</v>
      </c>
      <c r="F2171" s="4" t="s">
        <v>4328</v>
      </c>
      <c r="G2171" s="10"/>
      <c r="H2171" s="10"/>
      <c r="I2171" s="5">
        <v>45729.0</v>
      </c>
      <c r="J2171" s="6" t="str">
        <f>IF(OR(B2171=2000, B2171=2010, B2171=2015),VLOOKUP(A2171,tabWorldPop,IF(B2171=2000,8,IF(B2171=2010,7,6)),FALSE),"")</f>
        <v/>
      </c>
      <c r="K2171" s="6" t="str">
        <f>IF(J2171="","", VLOOKUP(A2171,tabWorldPop,12,FALSE))</f>
        <v/>
      </c>
      <c r="L2171" s="6" t="str">
        <f>IF(K2171="","",VLOOKUP(A2171,tabWorldPop,13,FALSE))</f>
        <v/>
      </c>
      <c r="M2171" s="6" t="str">
        <f>IF(K2171="","",VLOOKUP(A2171,tabWorldPop,14,FALSE))</f>
        <v/>
      </c>
      <c r="N2171" s="6" t="str">
        <f>IF(K2171="","",VLOOKUP(A2171,tabWorldPop,15,FALSE))</f>
        <v/>
      </c>
    </row>
    <row r="2172">
      <c r="A2172" s="3">
        <f>VLOOKUP(Life_expectancy.csv!A2188,Base!$A$2:$B$235,2,FALSE)</f>
        <v>199</v>
      </c>
      <c r="B2172" s="4">
        <v>2013.0</v>
      </c>
      <c r="C2172" s="4">
        <f>VLOOKUP(VLOOKUP(A2172,tabWorldPop,3,FALSE),Base!$D$2:$E$8,2,FALSE)</f>
        <v>6</v>
      </c>
      <c r="D2172" s="4" t="s">
        <v>13</v>
      </c>
      <c r="E2172" s="4">
        <v>0.0</v>
      </c>
      <c r="F2172" s="4" t="s">
        <v>441</v>
      </c>
      <c r="G2172" s="10"/>
      <c r="H2172" s="10"/>
      <c r="I2172" s="5">
        <v>45729.0</v>
      </c>
      <c r="J2172" s="6" t="str">
        <f>IF(OR(B2172=2000, B2172=2010, B2172=2015),VLOOKUP(A2172,tabWorldPop,IF(B2172=2000,8,IF(B2172=2010,7,6)),FALSE),"")</f>
        <v/>
      </c>
      <c r="K2172" s="6" t="str">
        <f>IF(J2172="","", VLOOKUP(A2172,tabWorldPop,12,FALSE))</f>
        <v/>
      </c>
      <c r="L2172" s="6" t="str">
        <f>IF(K2172="","",VLOOKUP(A2172,tabWorldPop,13,FALSE))</f>
        <v/>
      </c>
      <c r="M2172" s="6" t="str">
        <f>IF(K2172="","",VLOOKUP(A2172,tabWorldPop,14,FALSE))</f>
        <v/>
      </c>
      <c r="N2172" s="6" t="str">
        <f>IF(K2172="","",VLOOKUP(A2172,tabWorldPop,15,FALSE))</f>
        <v/>
      </c>
    </row>
    <row r="2173">
      <c r="A2173" s="3">
        <f>VLOOKUP(Life_expectancy.csv!A2189,Base!$A$2:$B$235,2,FALSE)</f>
        <v>199</v>
      </c>
      <c r="B2173" s="4">
        <v>2012.0</v>
      </c>
      <c r="C2173" s="4">
        <f>VLOOKUP(VLOOKUP(A2173,tabWorldPop,3,FALSE),Base!$D$2:$E$8,2,FALSE)</f>
        <v>6</v>
      </c>
      <c r="D2173" s="4" t="s">
        <v>13</v>
      </c>
      <c r="E2173" s="4">
        <v>0.0</v>
      </c>
      <c r="F2173" s="4" t="s">
        <v>857</v>
      </c>
      <c r="G2173" s="10"/>
      <c r="H2173" s="10"/>
      <c r="I2173" s="5">
        <v>45729.0</v>
      </c>
      <c r="J2173" s="6" t="str">
        <f>IF(OR(B2173=2000, B2173=2010, B2173=2015),VLOOKUP(A2173,tabWorldPop,IF(B2173=2000,8,IF(B2173=2010,7,6)),FALSE),"")</f>
        <v/>
      </c>
      <c r="K2173" s="6" t="str">
        <f>IF(J2173="","", VLOOKUP(A2173,tabWorldPop,12,FALSE))</f>
        <v/>
      </c>
      <c r="L2173" s="6" t="str">
        <f>IF(K2173="","",VLOOKUP(A2173,tabWorldPop,13,FALSE))</f>
        <v/>
      </c>
      <c r="M2173" s="6" t="str">
        <f>IF(K2173="","",VLOOKUP(A2173,tabWorldPop,14,FALSE))</f>
        <v/>
      </c>
      <c r="N2173" s="6" t="str">
        <f>IF(K2173="","",VLOOKUP(A2173,tabWorldPop,15,FALSE))</f>
        <v/>
      </c>
    </row>
    <row r="2174">
      <c r="A2174" s="3">
        <f>VLOOKUP(Life_expectancy.csv!A2190,Base!$A$2:$B$235,2,FALSE)</f>
        <v>199</v>
      </c>
      <c r="B2174" s="4">
        <v>2011.0</v>
      </c>
      <c r="C2174" s="4">
        <f>VLOOKUP(VLOOKUP(A2174,tabWorldPop,3,FALSE),Base!$D$2:$E$8,2,FALSE)</f>
        <v>6</v>
      </c>
      <c r="D2174" s="4" t="s">
        <v>13</v>
      </c>
      <c r="E2174" s="4">
        <v>0.0</v>
      </c>
      <c r="F2174" s="4" t="s">
        <v>234</v>
      </c>
      <c r="G2174" s="10"/>
      <c r="H2174" s="10"/>
      <c r="I2174" s="5">
        <v>45729.0</v>
      </c>
      <c r="J2174" s="6" t="str">
        <f>IF(OR(B2174=2000, B2174=2010, B2174=2015),VLOOKUP(A2174,tabWorldPop,IF(B2174=2000,8,IF(B2174=2010,7,6)),FALSE),"")</f>
        <v/>
      </c>
      <c r="K2174" s="6" t="str">
        <f>IF(J2174="","", VLOOKUP(A2174,tabWorldPop,12,FALSE))</f>
        <v/>
      </c>
      <c r="L2174" s="6" t="str">
        <f>IF(K2174="","",VLOOKUP(A2174,tabWorldPop,13,FALSE))</f>
        <v/>
      </c>
      <c r="M2174" s="6" t="str">
        <f>IF(K2174="","",VLOOKUP(A2174,tabWorldPop,14,FALSE))</f>
        <v/>
      </c>
      <c r="N2174" s="6" t="str">
        <f>IF(K2174="","",VLOOKUP(A2174,tabWorldPop,15,FALSE))</f>
        <v/>
      </c>
    </row>
    <row r="2175">
      <c r="A2175" s="3">
        <f>VLOOKUP(Life_expectancy.csv!A2191,Base!$A$2:$B$235,2,FALSE)</f>
        <v>199</v>
      </c>
      <c r="B2175" s="4">
        <v>2010.0</v>
      </c>
      <c r="C2175" s="4">
        <f>VLOOKUP(VLOOKUP(A2175,tabWorldPop,3,FALSE),Base!$D$2:$E$8,2,FALSE)</f>
        <v>6</v>
      </c>
      <c r="D2175" s="4" t="s">
        <v>13</v>
      </c>
      <c r="E2175" s="4">
        <v>0.0</v>
      </c>
      <c r="F2175" s="4" t="s">
        <v>171</v>
      </c>
      <c r="G2175" s="10"/>
      <c r="H2175" s="10"/>
      <c r="I2175" s="5">
        <v>45729.0</v>
      </c>
      <c r="J2175" s="6">
        <f>IF(OR(B2175=2000, B2175=2010, B2175=2015),VLOOKUP(A2175,tabWorldPop,IF(B2175=2000,8,IF(B2175=2010,7,6)),FALSE),"")</f>
        <v>109308</v>
      </c>
      <c r="K2175" s="6">
        <f>IF(J2175="","", VLOOKUP(A2175,tabWorldPop,12,FALSE))</f>
        <v>389</v>
      </c>
      <c r="L2175" s="6" t="str">
        <f>IF(K2175="","",VLOOKUP(A2175,tabWorldPop,13,FALSE))</f>
        <v>267.2185</v>
      </c>
      <c r="M2175" s="6" t="str">
        <f>IF(K2175="","",VLOOKUP(A2175,tabWorldPop,14,FALSE))</f>
        <v>0.9963</v>
      </c>
      <c r="N2175" s="6">
        <f>IF(K2175="","",VLOOKUP(A2175,tabWorldPop,15,FALSE))</f>
        <v>0</v>
      </c>
    </row>
    <row r="2176">
      <c r="A2176" s="3">
        <f>VLOOKUP(Life_expectancy.csv!A2192,Base!$A$2:$B$235,2,FALSE)</f>
        <v>199</v>
      </c>
      <c r="B2176" s="4">
        <v>2009.0</v>
      </c>
      <c r="C2176" s="4">
        <f>VLOOKUP(VLOOKUP(A2176,tabWorldPop,3,FALSE),Base!$D$2:$E$8,2,FALSE)</f>
        <v>6</v>
      </c>
      <c r="D2176" s="4" t="s">
        <v>13</v>
      </c>
      <c r="E2176" s="4">
        <v>0.0</v>
      </c>
      <c r="F2176" s="4" t="s">
        <v>1360</v>
      </c>
      <c r="G2176" s="10"/>
      <c r="H2176" s="10"/>
      <c r="I2176" s="5">
        <v>45729.0</v>
      </c>
      <c r="J2176" s="6" t="str">
        <f>IF(OR(B2176=2000, B2176=2010, B2176=2015),VLOOKUP(A2176,tabWorldPop,IF(B2176=2000,8,IF(B2176=2010,7,6)),FALSE),"")</f>
        <v/>
      </c>
      <c r="K2176" s="6" t="str">
        <f>IF(J2176="","", VLOOKUP(A2176,tabWorldPop,12,FALSE))</f>
        <v/>
      </c>
      <c r="L2176" s="6" t="str">
        <f>IF(K2176="","",VLOOKUP(A2176,tabWorldPop,13,FALSE))</f>
        <v/>
      </c>
      <c r="M2176" s="6" t="str">
        <f>IF(K2176="","",VLOOKUP(A2176,tabWorldPop,14,FALSE))</f>
        <v/>
      </c>
      <c r="N2176" s="6" t="str">
        <f>IF(K2176="","",VLOOKUP(A2176,tabWorldPop,15,FALSE))</f>
        <v/>
      </c>
    </row>
    <row r="2177">
      <c r="A2177" s="3">
        <f>VLOOKUP(Life_expectancy.csv!A2193,Base!$A$2:$B$235,2,FALSE)</f>
        <v>199</v>
      </c>
      <c r="B2177" s="4">
        <v>2008.0</v>
      </c>
      <c r="C2177" s="4">
        <f>VLOOKUP(VLOOKUP(A2177,tabWorldPop,3,FALSE),Base!$D$2:$E$8,2,FALSE)</f>
        <v>6</v>
      </c>
      <c r="D2177" s="4" t="s">
        <v>13</v>
      </c>
      <c r="E2177" s="4">
        <v>0.0</v>
      </c>
      <c r="F2177" s="5">
        <v>45842.0</v>
      </c>
      <c r="G2177" s="10"/>
      <c r="H2177" s="10"/>
      <c r="I2177" s="5">
        <v>45729.0</v>
      </c>
      <c r="J2177" s="6" t="str">
        <f>IF(OR(B2177=2000, B2177=2010, B2177=2015),VLOOKUP(A2177,tabWorldPop,IF(B2177=2000,8,IF(B2177=2010,7,6)),FALSE),"")</f>
        <v/>
      </c>
      <c r="K2177" s="6" t="str">
        <f>IF(J2177="","", VLOOKUP(A2177,tabWorldPop,12,FALSE))</f>
        <v/>
      </c>
      <c r="L2177" s="6" t="str">
        <f>IF(K2177="","",VLOOKUP(A2177,tabWorldPop,13,FALSE))</f>
        <v/>
      </c>
      <c r="M2177" s="6" t="str">
        <f>IF(K2177="","",VLOOKUP(A2177,tabWorldPop,14,FALSE))</f>
        <v/>
      </c>
      <c r="N2177" s="6" t="str">
        <f>IF(K2177="","",VLOOKUP(A2177,tabWorldPop,15,FALSE))</f>
        <v/>
      </c>
    </row>
    <row r="2178">
      <c r="A2178" s="3">
        <f>VLOOKUP(Life_expectancy.csv!A2194,Base!$A$2:$B$235,2,FALSE)</f>
        <v>199</v>
      </c>
      <c r="B2178" s="4">
        <v>2007.0</v>
      </c>
      <c r="C2178" s="4">
        <f>VLOOKUP(VLOOKUP(A2178,tabWorldPop,3,FALSE),Base!$D$2:$E$8,2,FALSE)</f>
        <v>6</v>
      </c>
      <c r="D2178" s="4" t="s">
        <v>13</v>
      </c>
      <c r="E2178" s="4">
        <v>0.0</v>
      </c>
      <c r="F2178" s="4" t="s">
        <v>4329</v>
      </c>
      <c r="G2178" s="10"/>
      <c r="H2178" s="10"/>
      <c r="I2178" s="5">
        <v>45729.0</v>
      </c>
      <c r="J2178" s="6" t="str">
        <f>IF(OR(B2178=2000, B2178=2010, B2178=2015),VLOOKUP(A2178,tabWorldPop,IF(B2178=2000,8,IF(B2178=2010,7,6)),FALSE),"")</f>
        <v/>
      </c>
      <c r="K2178" s="6" t="str">
        <f>IF(J2178="","", VLOOKUP(A2178,tabWorldPop,12,FALSE))</f>
        <v/>
      </c>
      <c r="L2178" s="6" t="str">
        <f>IF(K2178="","",VLOOKUP(A2178,tabWorldPop,13,FALSE))</f>
        <v/>
      </c>
      <c r="M2178" s="6" t="str">
        <f>IF(K2178="","",VLOOKUP(A2178,tabWorldPop,14,FALSE))</f>
        <v/>
      </c>
      <c r="N2178" s="6" t="str">
        <f>IF(K2178="","",VLOOKUP(A2178,tabWorldPop,15,FALSE))</f>
        <v/>
      </c>
    </row>
    <row r="2179">
      <c r="A2179" s="3">
        <f>VLOOKUP(Life_expectancy.csv!A2195,Base!$A$2:$B$235,2,FALSE)</f>
        <v>199</v>
      </c>
      <c r="B2179" s="4">
        <v>2006.0</v>
      </c>
      <c r="C2179" s="4">
        <f>VLOOKUP(VLOOKUP(A2179,tabWorldPop,3,FALSE),Base!$D$2:$E$8,2,FALSE)</f>
        <v>6</v>
      </c>
      <c r="D2179" s="4" t="s">
        <v>13</v>
      </c>
      <c r="E2179" s="4">
        <v>0.0</v>
      </c>
      <c r="F2179" s="4" t="s">
        <v>4330</v>
      </c>
      <c r="G2179" s="10"/>
      <c r="H2179" s="10"/>
      <c r="I2179" s="5">
        <v>45729.0</v>
      </c>
      <c r="J2179" s="6" t="str">
        <f>IF(OR(B2179=2000, B2179=2010, B2179=2015),VLOOKUP(A2179,tabWorldPop,IF(B2179=2000,8,IF(B2179=2010,7,6)),FALSE),"")</f>
        <v/>
      </c>
      <c r="K2179" s="6" t="str">
        <f>IF(J2179="","", VLOOKUP(A2179,tabWorldPop,12,FALSE))</f>
        <v/>
      </c>
      <c r="L2179" s="6" t="str">
        <f>IF(K2179="","",VLOOKUP(A2179,tabWorldPop,13,FALSE))</f>
        <v/>
      </c>
      <c r="M2179" s="6" t="str">
        <f>IF(K2179="","",VLOOKUP(A2179,tabWorldPop,14,FALSE))</f>
        <v/>
      </c>
      <c r="N2179" s="6" t="str">
        <f>IF(K2179="","",VLOOKUP(A2179,tabWorldPop,15,FALSE))</f>
        <v/>
      </c>
    </row>
    <row r="2180">
      <c r="A2180" s="3">
        <f>VLOOKUP(Life_expectancy.csv!A2196,Base!$A$2:$B$235,2,FALSE)</f>
        <v>199</v>
      </c>
      <c r="B2180" s="4">
        <v>2005.0</v>
      </c>
      <c r="C2180" s="4">
        <f>VLOOKUP(VLOOKUP(A2180,tabWorldPop,3,FALSE),Base!$D$2:$E$8,2,FALSE)</f>
        <v>6</v>
      </c>
      <c r="D2180" s="4" t="s">
        <v>13</v>
      </c>
      <c r="E2180" s="4">
        <v>0.0</v>
      </c>
      <c r="F2180" s="4" t="s">
        <v>3848</v>
      </c>
      <c r="G2180" s="10"/>
      <c r="H2180" s="10"/>
      <c r="I2180" s="5">
        <v>45729.0</v>
      </c>
      <c r="J2180" s="6" t="str">
        <f>IF(OR(B2180=2000, B2180=2010, B2180=2015),VLOOKUP(A2180,tabWorldPop,IF(B2180=2000,8,IF(B2180=2010,7,6)),FALSE),"")</f>
        <v/>
      </c>
      <c r="K2180" s="6" t="str">
        <f>IF(J2180="","", VLOOKUP(A2180,tabWorldPop,12,FALSE))</f>
        <v/>
      </c>
      <c r="L2180" s="6" t="str">
        <f>IF(K2180="","",VLOOKUP(A2180,tabWorldPop,13,FALSE))</f>
        <v/>
      </c>
      <c r="M2180" s="6" t="str">
        <f>IF(K2180="","",VLOOKUP(A2180,tabWorldPop,14,FALSE))</f>
        <v/>
      </c>
      <c r="N2180" s="6" t="str">
        <f>IF(K2180="","",VLOOKUP(A2180,tabWorldPop,15,FALSE))</f>
        <v/>
      </c>
    </row>
    <row r="2181">
      <c r="A2181" s="3">
        <f>VLOOKUP(Life_expectancy.csv!A2197,Base!$A$2:$B$235,2,FALSE)</f>
        <v>199</v>
      </c>
      <c r="B2181" s="4">
        <v>2004.0</v>
      </c>
      <c r="C2181" s="4">
        <f>VLOOKUP(VLOOKUP(A2181,tabWorldPop,3,FALSE),Base!$D$2:$E$8,2,FALSE)</f>
        <v>6</v>
      </c>
      <c r="D2181" s="4" t="s">
        <v>13</v>
      </c>
      <c r="E2181" s="4">
        <v>0.0</v>
      </c>
      <c r="F2181" s="4" t="s">
        <v>4331</v>
      </c>
      <c r="G2181" s="10"/>
      <c r="H2181" s="10"/>
      <c r="I2181" s="5">
        <v>45701.0</v>
      </c>
      <c r="J2181" s="6" t="str">
        <f>IF(OR(B2181=2000, B2181=2010, B2181=2015),VLOOKUP(A2181,tabWorldPop,IF(B2181=2000,8,IF(B2181=2010,7,6)),FALSE),"")</f>
        <v/>
      </c>
      <c r="K2181" s="6" t="str">
        <f>IF(J2181="","", VLOOKUP(A2181,tabWorldPop,12,FALSE))</f>
        <v/>
      </c>
      <c r="L2181" s="6" t="str">
        <f>IF(K2181="","",VLOOKUP(A2181,tabWorldPop,13,FALSE))</f>
        <v/>
      </c>
      <c r="M2181" s="6" t="str">
        <f>IF(K2181="","",VLOOKUP(A2181,tabWorldPop,14,FALSE))</f>
        <v/>
      </c>
      <c r="N2181" s="6" t="str">
        <f>IF(K2181="","",VLOOKUP(A2181,tabWorldPop,15,FALSE))</f>
        <v/>
      </c>
    </row>
    <row r="2182">
      <c r="A2182" s="3">
        <f>VLOOKUP(Life_expectancy.csv!A2198,Base!$A$2:$B$235,2,FALSE)</f>
        <v>199</v>
      </c>
      <c r="B2182" s="4">
        <v>2003.0</v>
      </c>
      <c r="C2182" s="4">
        <f>VLOOKUP(VLOOKUP(A2182,tabWorldPop,3,FALSE),Base!$D$2:$E$8,2,FALSE)</f>
        <v>6</v>
      </c>
      <c r="D2182" s="4" t="s">
        <v>13</v>
      </c>
      <c r="E2182" s="4">
        <v>0.0</v>
      </c>
      <c r="F2182" s="4" t="s">
        <v>1221</v>
      </c>
      <c r="G2182" s="10"/>
      <c r="H2182" s="10"/>
      <c r="I2182" s="4">
        <v>13.0</v>
      </c>
      <c r="J2182" s="6" t="str">
        <f>IF(OR(B2182=2000, B2182=2010, B2182=2015),VLOOKUP(A2182,tabWorldPop,IF(B2182=2000,8,IF(B2182=2010,7,6)),FALSE),"")</f>
        <v/>
      </c>
      <c r="K2182" s="6" t="str">
        <f>IF(J2182="","", VLOOKUP(A2182,tabWorldPop,12,FALSE))</f>
        <v/>
      </c>
      <c r="L2182" s="6" t="str">
        <f>IF(K2182="","",VLOOKUP(A2182,tabWorldPop,13,FALSE))</f>
        <v/>
      </c>
      <c r="M2182" s="6" t="str">
        <f>IF(K2182="","",VLOOKUP(A2182,tabWorldPop,14,FALSE))</f>
        <v/>
      </c>
      <c r="N2182" s="6" t="str">
        <f>IF(K2182="","",VLOOKUP(A2182,tabWorldPop,15,FALSE))</f>
        <v/>
      </c>
    </row>
    <row r="2183">
      <c r="A2183" s="3">
        <f>VLOOKUP(Life_expectancy.csv!A2199,Base!$A$2:$B$235,2,FALSE)</f>
        <v>199</v>
      </c>
      <c r="B2183" s="4">
        <v>2002.0</v>
      </c>
      <c r="C2183" s="4">
        <f>VLOOKUP(VLOOKUP(A2183,tabWorldPop,3,FALSE),Base!$D$2:$E$8,2,FALSE)</f>
        <v>6</v>
      </c>
      <c r="D2183" s="4" t="s">
        <v>13</v>
      </c>
      <c r="E2183" s="4">
        <v>0.0</v>
      </c>
      <c r="F2183" s="4" t="s">
        <v>2571</v>
      </c>
      <c r="G2183" s="10"/>
      <c r="H2183" s="10"/>
      <c r="I2183" s="5">
        <v>45912.0</v>
      </c>
      <c r="J2183" s="6" t="str">
        <f>IF(OR(B2183=2000, B2183=2010, B2183=2015),VLOOKUP(A2183,tabWorldPop,IF(B2183=2000,8,IF(B2183=2010,7,6)),FALSE),"")</f>
        <v/>
      </c>
      <c r="K2183" s="6" t="str">
        <f>IF(J2183="","", VLOOKUP(A2183,tabWorldPop,12,FALSE))</f>
        <v/>
      </c>
      <c r="L2183" s="6" t="str">
        <f>IF(K2183="","",VLOOKUP(A2183,tabWorldPop,13,FALSE))</f>
        <v/>
      </c>
      <c r="M2183" s="6" t="str">
        <f>IF(K2183="","",VLOOKUP(A2183,tabWorldPop,14,FALSE))</f>
        <v/>
      </c>
      <c r="N2183" s="6" t="str">
        <f>IF(K2183="","",VLOOKUP(A2183,tabWorldPop,15,FALSE))</f>
        <v/>
      </c>
    </row>
    <row r="2184">
      <c r="A2184" s="3">
        <f>VLOOKUP(Life_expectancy.csv!A2200,Base!$A$2:$B$235,2,FALSE)</f>
        <v>199</v>
      </c>
      <c r="B2184" s="4">
        <v>2001.0</v>
      </c>
      <c r="C2184" s="4">
        <f>VLOOKUP(VLOOKUP(A2184,tabWorldPop,3,FALSE),Base!$D$2:$E$8,2,FALSE)</f>
        <v>6</v>
      </c>
      <c r="D2184" s="4" t="s">
        <v>13</v>
      </c>
      <c r="E2184" s="4">
        <v>0.0</v>
      </c>
      <c r="F2184" s="4" t="s">
        <v>453</v>
      </c>
      <c r="G2184" s="10"/>
      <c r="H2184" s="10"/>
      <c r="I2184" s="5">
        <v>45881.0</v>
      </c>
      <c r="J2184" s="6" t="str">
        <f>IF(OR(B2184=2000, B2184=2010, B2184=2015),VLOOKUP(A2184,tabWorldPop,IF(B2184=2000,8,IF(B2184=2010,7,6)),FALSE),"")</f>
        <v/>
      </c>
      <c r="K2184" s="6" t="str">
        <f>IF(J2184="","", VLOOKUP(A2184,tabWorldPop,12,FALSE))</f>
        <v/>
      </c>
      <c r="L2184" s="6" t="str">
        <f>IF(K2184="","",VLOOKUP(A2184,tabWorldPop,13,FALSE))</f>
        <v/>
      </c>
      <c r="M2184" s="6" t="str">
        <f>IF(K2184="","",VLOOKUP(A2184,tabWorldPop,14,FALSE))</f>
        <v/>
      </c>
      <c r="N2184" s="6" t="str">
        <f>IF(K2184="","",VLOOKUP(A2184,tabWorldPop,15,FALSE))</f>
        <v/>
      </c>
    </row>
    <row r="2185">
      <c r="A2185" s="3">
        <f>VLOOKUP(Life_expectancy.csv!A2201,Base!$A$2:$B$235,2,FALSE)</f>
        <v>199</v>
      </c>
      <c r="B2185" s="4">
        <v>2000.0</v>
      </c>
      <c r="C2185" s="4">
        <f>VLOOKUP(VLOOKUP(A2185,tabWorldPop,3,FALSE),Base!$D$2:$E$8,2,FALSE)</f>
        <v>6</v>
      </c>
      <c r="D2185" s="4" t="s">
        <v>13</v>
      </c>
      <c r="E2185" s="4">
        <v>0.0</v>
      </c>
      <c r="F2185" s="4" t="s">
        <v>135</v>
      </c>
      <c r="G2185" s="10"/>
      <c r="H2185" s="10"/>
      <c r="I2185" s="5">
        <v>45850.0</v>
      </c>
      <c r="J2185" s="6">
        <f>IF(OR(B2185=2000, B2185=2010, B2185=2015),VLOOKUP(A2185,tabWorldPop,IF(B2185=2000,8,IF(B2185=2010,7,6)),FALSE),"")</f>
        <v>113813</v>
      </c>
      <c r="K2185" s="6">
        <f>IF(J2185="","", VLOOKUP(A2185,tabWorldPop,12,FALSE))</f>
        <v>389</v>
      </c>
      <c r="L2185" s="6" t="str">
        <f>IF(K2185="","",VLOOKUP(A2185,tabWorldPop,13,FALSE))</f>
        <v>267.2185</v>
      </c>
      <c r="M2185" s="6" t="str">
        <f>IF(K2185="","",VLOOKUP(A2185,tabWorldPop,14,FALSE))</f>
        <v>0.9963</v>
      </c>
      <c r="N2185" s="6">
        <f>IF(K2185="","",VLOOKUP(A2185,tabWorldPop,15,FALSE))</f>
        <v>0</v>
      </c>
    </row>
    <row r="2186">
      <c r="A2186" s="3">
        <f>VLOOKUP(Life_expectancy.csv!A2202,Base!$A$2:$B$235,2,FALSE)</f>
        <v>188</v>
      </c>
      <c r="B2186" s="4">
        <v>2015.0</v>
      </c>
      <c r="C2186" s="4">
        <f>VLOOKUP(VLOOKUP(A2186,tabWorldPop,3,FALSE),Base!$D$2:$E$8,2,FALSE)</f>
        <v>4</v>
      </c>
      <c r="D2186" s="4" t="s">
        <v>13</v>
      </c>
      <c r="E2186" s="4">
        <v>0.0</v>
      </c>
      <c r="F2186" s="10"/>
      <c r="G2186" s="4" t="s">
        <v>4332</v>
      </c>
      <c r="H2186" s="4">
        <v>193759.0</v>
      </c>
      <c r="I2186" s="5">
        <v>45912.0</v>
      </c>
      <c r="J2186" s="6">
        <f>IF(OR(B2186=2000, B2186=2010, B2186=2015),VLOOKUP(A2186,tabWorldPop,IF(B2186=2000,8,IF(B2186=2010,7,6)),FALSE),"")</f>
        <v>203571</v>
      </c>
      <c r="K2186" s="6">
        <f>IF(J2186="","", VLOOKUP(A2186,tabWorldPop,12,FALSE))</f>
        <v>2842</v>
      </c>
      <c r="L2186" s="6" t="str">
        <f>IF(K2186="","",VLOOKUP(A2186,tabWorldPop,13,FALSE))</f>
        <v>78.2484</v>
      </c>
      <c r="M2186" s="7">
        <f>IF(K2186="","",VLOOKUP(A2186,tabWorldPop,14,FALSE))</f>
        <v>-633693</v>
      </c>
      <c r="N2186" s="6">
        <f>IF(K2186="","",VLOOKUP(A2186,tabWorldPop,15,FALSE))</f>
        <v>0</v>
      </c>
    </row>
    <row r="2187">
      <c r="A2187" s="3">
        <f>VLOOKUP(Life_expectancy.csv!A2203,Base!$A$2:$B$235,2,FALSE)</f>
        <v>188</v>
      </c>
      <c r="B2187" s="4">
        <v>2014.0</v>
      </c>
      <c r="C2187" s="4">
        <f>VLOOKUP(VLOOKUP(A2187,tabWorldPop,3,FALSE),Base!$D$2:$E$8,2,FALSE)</f>
        <v>4</v>
      </c>
      <c r="D2187" s="4" t="s">
        <v>13</v>
      </c>
      <c r="E2187" s="4" t="s">
        <v>4333</v>
      </c>
      <c r="F2187" s="4" t="s">
        <v>1950</v>
      </c>
      <c r="G2187" s="4" t="s">
        <v>4334</v>
      </c>
      <c r="H2187" s="4">
        <v>19229.0</v>
      </c>
      <c r="I2187" s="5">
        <v>45912.0</v>
      </c>
      <c r="J2187" s="6" t="str">
        <f>IF(OR(B2187=2000, B2187=2010, B2187=2015),VLOOKUP(A2187,tabWorldPop,IF(B2187=2000,8,IF(B2187=2010,7,6)),FALSE),"")</f>
        <v/>
      </c>
      <c r="K2187" s="6" t="str">
        <f>IF(J2187="","", VLOOKUP(A2187,tabWorldPop,12,FALSE))</f>
        <v/>
      </c>
      <c r="L2187" s="6" t="str">
        <f>IF(K2187="","",VLOOKUP(A2187,tabWorldPop,13,FALSE))</f>
        <v/>
      </c>
      <c r="M2187" s="6" t="str">
        <f>IF(K2187="","",VLOOKUP(A2187,tabWorldPop,14,FALSE))</f>
        <v/>
      </c>
      <c r="N2187" s="6" t="str">
        <f>IF(K2187="","",VLOOKUP(A2187,tabWorldPop,15,FALSE))</f>
        <v/>
      </c>
    </row>
    <row r="2188">
      <c r="A2188" s="3">
        <f>VLOOKUP(Life_expectancy.csv!A2204,Base!$A$2:$B$235,2,FALSE)</f>
        <v>188</v>
      </c>
      <c r="B2188" s="4">
        <v>2013.0</v>
      </c>
      <c r="C2188" s="4">
        <f>VLOOKUP(VLOOKUP(A2188,tabWorldPop,3,FALSE),Base!$D$2:$E$8,2,FALSE)</f>
        <v>4</v>
      </c>
      <c r="D2188" s="4" t="s">
        <v>13</v>
      </c>
      <c r="E2188" s="4" t="s">
        <v>4335</v>
      </c>
      <c r="F2188" s="4" t="s">
        <v>761</v>
      </c>
      <c r="G2188" s="4" t="s">
        <v>4336</v>
      </c>
      <c r="H2188" s="4">
        <v>19757.0</v>
      </c>
      <c r="I2188" s="5">
        <v>45912.0</v>
      </c>
      <c r="J2188" s="6" t="str">
        <f>IF(OR(B2188=2000, B2188=2010, B2188=2015),VLOOKUP(A2188,tabWorldPop,IF(B2188=2000,8,IF(B2188=2010,7,6)),FALSE),"")</f>
        <v/>
      </c>
      <c r="K2188" s="6" t="str">
        <f>IF(J2188="","", VLOOKUP(A2188,tabWorldPop,12,FALSE))</f>
        <v/>
      </c>
      <c r="L2188" s="6" t="str">
        <f>IF(K2188="","",VLOOKUP(A2188,tabWorldPop,13,FALSE))</f>
        <v/>
      </c>
      <c r="M2188" s="6" t="str">
        <f>IF(K2188="","",VLOOKUP(A2188,tabWorldPop,14,FALSE))</f>
        <v/>
      </c>
      <c r="N2188" s="6" t="str">
        <f>IF(K2188="","",VLOOKUP(A2188,tabWorldPop,15,FALSE))</f>
        <v/>
      </c>
    </row>
    <row r="2189">
      <c r="A2189" s="3">
        <f>VLOOKUP(Life_expectancy.csv!A2205,Base!$A$2:$B$235,2,FALSE)</f>
        <v>188</v>
      </c>
      <c r="B2189" s="4">
        <v>2012.0</v>
      </c>
      <c r="C2189" s="4">
        <f>VLOOKUP(VLOOKUP(A2189,tabWorldPop,3,FALSE),Base!$D$2:$E$8,2,FALSE)</f>
        <v>4</v>
      </c>
      <c r="D2189" s="4" t="s">
        <v>13</v>
      </c>
      <c r="E2189" s="4" t="s">
        <v>4337</v>
      </c>
      <c r="F2189" s="5">
        <v>45693.0</v>
      </c>
      <c r="G2189" s="4" t="s">
        <v>4338</v>
      </c>
      <c r="H2189" s="4">
        <v>189194.0</v>
      </c>
      <c r="I2189" s="5">
        <v>45912.0</v>
      </c>
      <c r="J2189" s="6" t="str">
        <f>IF(OR(B2189=2000, B2189=2010, B2189=2015),VLOOKUP(A2189,tabWorldPop,IF(B2189=2000,8,IF(B2189=2010,7,6)),FALSE),"")</f>
        <v/>
      </c>
      <c r="K2189" s="6" t="str">
        <f>IF(J2189="","", VLOOKUP(A2189,tabWorldPop,12,FALSE))</f>
        <v/>
      </c>
      <c r="L2189" s="6" t="str">
        <f>IF(K2189="","",VLOOKUP(A2189,tabWorldPop,13,FALSE))</f>
        <v/>
      </c>
      <c r="M2189" s="6" t="str">
        <f>IF(K2189="","",VLOOKUP(A2189,tabWorldPop,14,FALSE))</f>
        <v/>
      </c>
      <c r="N2189" s="6" t="str">
        <f>IF(K2189="","",VLOOKUP(A2189,tabWorldPop,15,FALSE))</f>
        <v/>
      </c>
    </row>
    <row r="2190">
      <c r="A2190" s="3">
        <f>VLOOKUP(Life_expectancy.csv!A2206,Base!$A$2:$B$235,2,FALSE)</f>
        <v>188</v>
      </c>
      <c r="B2190" s="4">
        <v>2011.0</v>
      </c>
      <c r="C2190" s="4">
        <f>VLOOKUP(VLOOKUP(A2190,tabWorldPop,3,FALSE),Base!$D$2:$E$8,2,FALSE)</f>
        <v>4</v>
      </c>
      <c r="D2190" s="4" t="s">
        <v>13</v>
      </c>
      <c r="E2190" s="4" t="s">
        <v>4339</v>
      </c>
      <c r="F2190" s="5">
        <v>45874.0</v>
      </c>
      <c r="G2190" s="4" t="s">
        <v>4340</v>
      </c>
      <c r="H2190" s="4">
        <v>187665.0</v>
      </c>
      <c r="I2190" s="5">
        <v>45912.0</v>
      </c>
      <c r="J2190" s="6" t="str">
        <f>IF(OR(B2190=2000, B2190=2010, B2190=2015),VLOOKUP(A2190,tabWorldPop,IF(B2190=2000,8,IF(B2190=2010,7,6)),FALSE),"")</f>
        <v/>
      </c>
      <c r="K2190" s="6" t="str">
        <f>IF(J2190="","", VLOOKUP(A2190,tabWorldPop,12,FALSE))</f>
        <v/>
      </c>
      <c r="L2190" s="6" t="str">
        <f>IF(K2190="","",VLOOKUP(A2190,tabWorldPop,13,FALSE))</f>
        <v/>
      </c>
      <c r="M2190" s="6" t="str">
        <f>IF(K2190="","",VLOOKUP(A2190,tabWorldPop,14,FALSE))</f>
        <v/>
      </c>
      <c r="N2190" s="6" t="str">
        <f>IF(K2190="","",VLOOKUP(A2190,tabWorldPop,15,FALSE))</f>
        <v/>
      </c>
    </row>
    <row r="2191">
      <c r="A2191" s="3">
        <f>VLOOKUP(Life_expectancy.csv!A2207,Base!$A$2:$B$235,2,FALSE)</f>
        <v>188</v>
      </c>
      <c r="B2191" s="4">
        <v>2010.0</v>
      </c>
      <c r="C2191" s="4">
        <f>VLOOKUP(VLOOKUP(A2191,tabWorldPop,3,FALSE),Base!$D$2:$E$8,2,FALSE)</f>
        <v>4</v>
      </c>
      <c r="D2191" s="4" t="s">
        <v>13</v>
      </c>
      <c r="E2191" s="4" t="s">
        <v>4341</v>
      </c>
      <c r="F2191" s="5">
        <v>45843.0</v>
      </c>
      <c r="G2191" s="4" t="s">
        <v>4342</v>
      </c>
      <c r="H2191" s="4">
        <v>18625.0</v>
      </c>
      <c r="I2191" s="5">
        <v>45912.0</v>
      </c>
      <c r="J2191" s="6">
        <f>IF(OR(B2191=2000, B2191=2010, B2191=2015),VLOOKUP(A2191,tabWorldPop,IF(B2191=2000,8,IF(B2191=2010,7,6)),FALSE),"")</f>
        <v>194672</v>
      </c>
      <c r="K2191" s="6">
        <f>IF(J2191="","", VLOOKUP(A2191,tabWorldPop,12,FALSE))</f>
        <v>2842</v>
      </c>
      <c r="L2191" s="6" t="str">
        <f>IF(K2191="","",VLOOKUP(A2191,tabWorldPop,13,FALSE))</f>
        <v>78.2484</v>
      </c>
      <c r="M2191" s="7">
        <f>IF(K2191="","",VLOOKUP(A2191,tabWorldPop,14,FALSE))</f>
        <v>-633693</v>
      </c>
      <c r="N2191" s="6">
        <f>IF(K2191="","",VLOOKUP(A2191,tabWorldPop,15,FALSE))</f>
        <v>0</v>
      </c>
    </row>
    <row r="2192">
      <c r="A2192" s="3">
        <f>VLOOKUP(Life_expectancy.csv!A2208,Base!$A$2:$B$235,2,FALSE)</f>
        <v>188</v>
      </c>
      <c r="B2192" s="4">
        <v>2009.0</v>
      </c>
      <c r="C2192" s="4">
        <f>VLOOKUP(VLOOKUP(A2192,tabWorldPop,3,FALSE),Base!$D$2:$E$8,2,FALSE)</f>
        <v>4</v>
      </c>
      <c r="D2192" s="4" t="s">
        <v>13</v>
      </c>
      <c r="E2192" s="4" t="s">
        <v>4343</v>
      </c>
      <c r="F2192" s="5">
        <v>45752.0</v>
      </c>
      <c r="G2192" s="4" t="s">
        <v>4344</v>
      </c>
      <c r="H2192" s="4">
        <v>184826.0</v>
      </c>
      <c r="I2192" s="5">
        <v>45912.0</v>
      </c>
      <c r="J2192" s="6" t="str">
        <f>IF(OR(B2192=2000, B2192=2010, B2192=2015),VLOOKUP(A2192,tabWorldPop,IF(B2192=2000,8,IF(B2192=2010,7,6)),FALSE),"")</f>
        <v/>
      </c>
      <c r="K2192" s="6" t="str">
        <f>IF(J2192="","", VLOOKUP(A2192,tabWorldPop,12,FALSE))</f>
        <v/>
      </c>
      <c r="L2192" s="6" t="str">
        <f>IF(K2192="","",VLOOKUP(A2192,tabWorldPop,13,FALSE))</f>
        <v/>
      </c>
      <c r="M2192" s="6" t="str">
        <f>IF(K2192="","",VLOOKUP(A2192,tabWorldPop,14,FALSE))</f>
        <v/>
      </c>
      <c r="N2192" s="6" t="str">
        <f>IF(K2192="","",VLOOKUP(A2192,tabWorldPop,15,FALSE))</f>
        <v/>
      </c>
    </row>
    <row r="2193">
      <c r="A2193" s="3">
        <f>VLOOKUP(Life_expectancy.csv!A2209,Base!$A$2:$B$235,2,FALSE)</f>
        <v>188</v>
      </c>
      <c r="B2193" s="4">
        <v>2008.0</v>
      </c>
      <c r="C2193" s="4">
        <f>VLOOKUP(VLOOKUP(A2193,tabWorldPop,3,FALSE),Base!$D$2:$E$8,2,FALSE)</f>
        <v>4</v>
      </c>
      <c r="D2193" s="4" t="s">
        <v>13</v>
      </c>
      <c r="E2193" s="4" t="s">
        <v>4345</v>
      </c>
      <c r="F2193" s="4" t="s">
        <v>1294</v>
      </c>
      <c r="G2193" s="4" t="s">
        <v>4346</v>
      </c>
      <c r="H2193" s="4">
        <v>183526.0</v>
      </c>
      <c r="I2193" s="5">
        <v>45912.0</v>
      </c>
      <c r="J2193" s="6" t="str">
        <f>IF(OR(B2193=2000, B2193=2010, B2193=2015),VLOOKUP(A2193,tabWorldPop,IF(B2193=2000,8,IF(B2193=2010,7,6)),FALSE),"")</f>
        <v/>
      </c>
      <c r="K2193" s="6" t="str">
        <f>IF(J2193="","", VLOOKUP(A2193,tabWorldPop,12,FALSE))</f>
        <v/>
      </c>
      <c r="L2193" s="6" t="str">
        <f>IF(K2193="","",VLOOKUP(A2193,tabWorldPop,13,FALSE))</f>
        <v/>
      </c>
      <c r="M2193" s="6" t="str">
        <f>IF(K2193="","",VLOOKUP(A2193,tabWorldPop,14,FALSE))</f>
        <v/>
      </c>
      <c r="N2193" s="6" t="str">
        <f>IF(K2193="","",VLOOKUP(A2193,tabWorldPop,15,FALSE))</f>
        <v/>
      </c>
    </row>
    <row r="2194">
      <c r="A2194" s="3">
        <f>VLOOKUP(Life_expectancy.csv!A2210,Base!$A$2:$B$235,2,FALSE)</f>
        <v>188</v>
      </c>
      <c r="B2194" s="4">
        <v>2007.0</v>
      </c>
      <c r="C2194" s="4">
        <f>VLOOKUP(VLOOKUP(A2194,tabWorldPop,3,FALSE),Base!$D$2:$E$8,2,FALSE)</f>
        <v>4</v>
      </c>
      <c r="D2194" s="4" t="s">
        <v>13</v>
      </c>
      <c r="E2194" s="4" t="s">
        <v>4347</v>
      </c>
      <c r="F2194" s="4" t="s">
        <v>299</v>
      </c>
      <c r="G2194" s="4" t="s">
        <v>4348</v>
      </c>
      <c r="H2194" s="4">
        <v>182286.0</v>
      </c>
      <c r="I2194" s="5">
        <v>45912.0</v>
      </c>
      <c r="J2194" s="6" t="str">
        <f>IF(OR(B2194=2000, B2194=2010, B2194=2015),VLOOKUP(A2194,tabWorldPop,IF(B2194=2000,8,IF(B2194=2010,7,6)),FALSE),"")</f>
        <v/>
      </c>
      <c r="K2194" s="6" t="str">
        <f>IF(J2194="","", VLOOKUP(A2194,tabWorldPop,12,FALSE))</f>
        <v/>
      </c>
      <c r="L2194" s="6" t="str">
        <f>IF(K2194="","",VLOOKUP(A2194,tabWorldPop,13,FALSE))</f>
        <v/>
      </c>
      <c r="M2194" s="6" t="str">
        <f>IF(K2194="","",VLOOKUP(A2194,tabWorldPop,14,FALSE))</f>
        <v/>
      </c>
      <c r="N2194" s="6" t="str">
        <f>IF(K2194="","",VLOOKUP(A2194,tabWorldPop,15,FALSE))</f>
        <v/>
      </c>
    </row>
    <row r="2195">
      <c r="A2195" s="3">
        <f>VLOOKUP(Life_expectancy.csv!A2211,Base!$A$2:$B$235,2,FALSE)</f>
        <v>188</v>
      </c>
      <c r="B2195" s="4">
        <v>2006.0</v>
      </c>
      <c r="C2195" s="4">
        <f>VLOOKUP(VLOOKUP(A2195,tabWorldPop,3,FALSE),Base!$D$2:$E$8,2,FALSE)</f>
        <v>4</v>
      </c>
      <c r="D2195" s="4" t="s">
        <v>13</v>
      </c>
      <c r="E2195" s="4" t="s">
        <v>4349</v>
      </c>
      <c r="F2195" s="4" t="s">
        <v>2855</v>
      </c>
      <c r="G2195" s="4" t="s">
        <v>4350</v>
      </c>
      <c r="H2195" s="4">
        <v>18194.0</v>
      </c>
      <c r="I2195" s="5">
        <v>45850.0</v>
      </c>
      <c r="J2195" s="6" t="str">
        <f>IF(OR(B2195=2000, B2195=2010, B2195=2015),VLOOKUP(A2195,tabWorldPop,IF(B2195=2000,8,IF(B2195=2010,7,6)),FALSE),"")</f>
        <v/>
      </c>
      <c r="K2195" s="6" t="str">
        <f>IF(J2195="","", VLOOKUP(A2195,tabWorldPop,12,FALSE))</f>
        <v/>
      </c>
      <c r="L2195" s="6" t="str">
        <f>IF(K2195="","",VLOOKUP(A2195,tabWorldPop,13,FALSE))</f>
        <v/>
      </c>
      <c r="M2195" s="6" t="str">
        <f>IF(K2195="","",VLOOKUP(A2195,tabWorldPop,14,FALSE))</f>
        <v/>
      </c>
      <c r="N2195" s="6" t="str">
        <f>IF(K2195="","",VLOOKUP(A2195,tabWorldPop,15,FALSE))</f>
        <v/>
      </c>
    </row>
    <row r="2196">
      <c r="A2196" s="3">
        <f>VLOOKUP(Life_expectancy.csv!A2212,Base!$A$2:$B$235,2,FALSE)</f>
        <v>188</v>
      </c>
      <c r="B2196" s="4">
        <v>2005.0</v>
      </c>
      <c r="C2196" s="4">
        <f>VLOOKUP(VLOOKUP(A2196,tabWorldPop,3,FALSE),Base!$D$2:$E$8,2,FALSE)</f>
        <v>4</v>
      </c>
      <c r="D2196" s="4" t="s">
        <v>13</v>
      </c>
      <c r="E2196" s="4" t="s">
        <v>4351</v>
      </c>
      <c r="F2196" s="4" t="s">
        <v>427</v>
      </c>
      <c r="G2196" s="4" t="s">
        <v>4352</v>
      </c>
      <c r="H2196" s="4">
        <v>179929.0</v>
      </c>
      <c r="I2196" s="5">
        <v>45820.0</v>
      </c>
      <c r="J2196" s="6" t="str">
        <f>IF(OR(B2196=2000, B2196=2010, B2196=2015),VLOOKUP(A2196,tabWorldPop,IF(B2196=2000,8,IF(B2196=2010,7,6)),FALSE),"")</f>
        <v/>
      </c>
      <c r="K2196" s="6" t="str">
        <f>IF(J2196="","", VLOOKUP(A2196,tabWorldPop,12,FALSE))</f>
        <v/>
      </c>
      <c r="L2196" s="6" t="str">
        <f>IF(K2196="","",VLOOKUP(A2196,tabWorldPop,13,FALSE))</f>
        <v/>
      </c>
      <c r="M2196" s="6" t="str">
        <f>IF(K2196="","",VLOOKUP(A2196,tabWorldPop,14,FALSE))</f>
        <v/>
      </c>
      <c r="N2196" s="6" t="str">
        <f>IF(K2196="","",VLOOKUP(A2196,tabWorldPop,15,FALSE))</f>
        <v/>
      </c>
    </row>
    <row r="2197">
      <c r="A2197" s="3">
        <f>VLOOKUP(Life_expectancy.csv!A2213,Base!$A$2:$B$235,2,FALSE)</f>
        <v>188</v>
      </c>
      <c r="B2197" s="4">
        <v>2004.0</v>
      </c>
      <c r="C2197" s="4">
        <f>VLOOKUP(VLOOKUP(A2197,tabWorldPop,3,FALSE),Base!$D$2:$E$8,2,FALSE)</f>
        <v>4</v>
      </c>
      <c r="D2197" s="4" t="s">
        <v>13</v>
      </c>
      <c r="E2197" s="4" t="s">
        <v>4353</v>
      </c>
      <c r="F2197" s="4" t="s">
        <v>672</v>
      </c>
      <c r="G2197" s="4" t="s">
        <v>4354</v>
      </c>
      <c r="H2197" s="4">
        <v>178781.0</v>
      </c>
      <c r="I2197" s="5">
        <v>45759.0</v>
      </c>
      <c r="J2197" s="6" t="str">
        <f>IF(OR(B2197=2000, B2197=2010, B2197=2015),VLOOKUP(A2197,tabWorldPop,IF(B2197=2000,8,IF(B2197=2010,7,6)),FALSE),"")</f>
        <v/>
      </c>
      <c r="K2197" s="6" t="str">
        <f>IF(J2197="","", VLOOKUP(A2197,tabWorldPop,12,FALSE))</f>
        <v/>
      </c>
      <c r="L2197" s="6" t="str">
        <f>IF(K2197="","",VLOOKUP(A2197,tabWorldPop,13,FALSE))</f>
        <v/>
      </c>
      <c r="M2197" s="6" t="str">
        <f>IF(K2197="","",VLOOKUP(A2197,tabWorldPop,14,FALSE))</f>
        <v/>
      </c>
      <c r="N2197" s="6" t="str">
        <f>IF(K2197="","",VLOOKUP(A2197,tabWorldPop,15,FALSE))</f>
        <v/>
      </c>
    </row>
    <row r="2198">
      <c r="A2198" s="3">
        <f>VLOOKUP(Life_expectancy.csv!A2214,Base!$A$2:$B$235,2,FALSE)</f>
        <v>188</v>
      </c>
      <c r="B2198" s="4">
        <v>2003.0</v>
      </c>
      <c r="C2198" s="4">
        <f>VLOOKUP(VLOOKUP(A2198,tabWorldPop,3,FALSE),Base!$D$2:$E$8,2,FALSE)</f>
        <v>4</v>
      </c>
      <c r="D2198" s="4" t="s">
        <v>13</v>
      </c>
      <c r="E2198" s="4" t="s">
        <v>4355</v>
      </c>
      <c r="F2198" s="4" t="s">
        <v>171</v>
      </c>
      <c r="G2198" s="4" t="s">
        <v>4356</v>
      </c>
      <c r="H2198" s="4">
        <v>177662.0</v>
      </c>
      <c r="I2198" s="5">
        <v>45728.0</v>
      </c>
      <c r="J2198" s="6" t="str">
        <f>IF(OR(B2198=2000, B2198=2010, B2198=2015),VLOOKUP(A2198,tabWorldPop,IF(B2198=2000,8,IF(B2198=2010,7,6)),FALSE),"")</f>
        <v/>
      </c>
      <c r="K2198" s="6" t="str">
        <f>IF(J2198="","", VLOOKUP(A2198,tabWorldPop,12,FALSE))</f>
        <v/>
      </c>
      <c r="L2198" s="6" t="str">
        <f>IF(K2198="","",VLOOKUP(A2198,tabWorldPop,13,FALSE))</f>
        <v/>
      </c>
      <c r="M2198" s="6" t="str">
        <f>IF(K2198="","",VLOOKUP(A2198,tabWorldPop,14,FALSE))</f>
        <v/>
      </c>
      <c r="N2198" s="6" t="str">
        <f>IF(K2198="","",VLOOKUP(A2198,tabWorldPop,15,FALSE))</f>
        <v/>
      </c>
    </row>
    <row r="2199">
      <c r="A2199" s="3">
        <f>VLOOKUP(Life_expectancy.csv!A2215,Base!$A$2:$B$235,2,FALSE)</f>
        <v>188</v>
      </c>
      <c r="B2199" s="4">
        <v>2002.0</v>
      </c>
      <c r="C2199" s="4">
        <f>VLOOKUP(VLOOKUP(A2199,tabWorldPop,3,FALSE),Base!$D$2:$E$8,2,FALSE)</f>
        <v>4</v>
      </c>
      <c r="D2199" s="4" t="s">
        <v>13</v>
      </c>
      <c r="E2199" s="4" t="s">
        <v>4357</v>
      </c>
      <c r="F2199" s="5">
        <v>45662.0</v>
      </c>
      <c r="G2199" s="4" t="s">
        <v>4358</v>
      </c>
      <c r="H2199" s="4">
        <v>176582.0</v>
      </c>
      <c r="I2199" s="5">
        <v>45669.0</v>
      </c>
      <c r="J2199" s="6" t="str">
        <f>IF(OR(B2199=2000, B2199=2010, B2199=2015),VLOOKUP(A2199,tabWorldPop,IF(B2199=2000,8,IF(B2199=2010,7,6)),FALSE),"")</f>
        <v/>
      </c>
      <c r="K2199" s="6" t="str">
        <f>IF(J2199="","", VLOOKUP(A2199,tabWorldPop,12,FALSE))</f>
        <v/>
      </c>
      <c r="L2199" s="6" t="str">
        <f>IF(K2199="","",VLOOKUP(A2199,tabWorldPop,13,FALSE))</f>
        <v/>
      </c>
      <c r="M2199" s="6" t="str">
        <f>IF(K2199="","",VLOOKUP(A2199,tabWorldPop,14,FALSE))</f>
        <v/>
      </c>
      <c r="N2199" s="6" t="str">
        <f>IF(K2199="","",VLOOKUP(A2199,tabWorldPop,15,FALSE))</f>
        <v/>
      </c>
    </row>
    <row r="2200">
      <c r="A2200" s="3">
        <f>VLOOKUP(Life_expectancy.csv!A2216,Base!$A$2:$B$235,2,FALSE)</f>
        <v>188</v>
      </c>
      <c r="B2200" s="4">
        <v>2001.0</v>
      </c>
      <c r="C2200" s="4">
        <f>VLOOKUP(VLOOKUP(A2200,tabWorldPop,3,FALSE),Base!$D$2:$E$8,2,FALSE)</f>
        <v>4</v>
      </c>
      <c r="D2200" s="4" t="s">
        <v>13</v>
      </c>
      <c r="E2200" s="4" t="s">
        <v>4359</v>
      </c>
      <c r="F2200" s="4" t="s">
        <v>562</v>
      </c>
      <c r="G2200" s="4" t="s">
        <v>4360</v>
      </c>
      <c r="H2200" s="4">
        <v>175566.0</v>
      </c>
      <c r="I2200" s="4">
        <v>12.0</v>
      </c>
      <c r="J2200" s="6" t="str">
        <f>IF(OR(B2200=2000, B2200=2010, B2200=2015),VLOOKUP(A2200,tabWorldPop,IF(B2200=2000,8,IF(B2200=2010,7,6)),FALSE),"")</f>
        <v/>
      </c>
      <c r="K2200" s="6" t="str">
        <f>IF(J2200="","", VLOOKUP(A2200,tabWorldPop,12,FALSE))</f>
        <v/>
      </c>
      <c r="L2200" s="6" t="str">
        <f>IF(K2200="","",VLOOKUP(A2200,tabWorldPop,13,FALSE))</f>
        <v/>
      </c>
      <c r="M2200" s="6" t="str">
        <f>IF(K2200="","",VLOOKUP(A2200,tabWorldPop,14,FALSE))</f>
        <v/>
      </c>
      <c r="N2200" s="6" t="str">
        <f>IF(K2200="","",VLOOKUP(A2200,tabWorldPop,15,FALSE))</f>
        <v/>
      </c>
    </row>
    <row r="2201">
      <c r="A2201" s="3">
        <f>VLOOKUP(Life_expectancy.csv!A2217,Base!$A$2:$B$235,2,FALSE)</f>
        <v>188</v>
      </c>
      <c r="B2201" s="4">
        <v>2000.0</v>
      </c>
      <c r="C2201" s="4">
        <f>VLOOKUP(VLOOKUP(A2201,tabWorldPop,3,FALSE),Base!$D$2:$E$8,2,FALSE)</f>
        <v>4</v>
      </c>
      <c r="D2201" s="4" t="s">
        <v>13</v>
      </c>
      <c r="E2201" s="4" t="s">
        <v>4361</v>
      </c>
      <c r="F2201" s="4" t="s">
        <v>3385</v>
      </c>
      <c r="G2201" s="4" t="s">
        <v>4362</v>
      </c>
      <c r="H2201" s="4">
        <v>17461.0</v>
      </c>
      <c r="I2201" s="5">
        <v>45669.0</v>
      </c>
      <c r="J2201" s="6">
        <f>IF(OR(B2201=2000, B2201=2010, B2201=2015),VLOOKUP(A2201,tabWorldPop,IF(B2201=2000,8,IF(B2201=2010,7,6)),FALSE),"")</f>
        <v>184008</v>
      </c>
      <c r="K2201" s="6">
        <f>IF(J2201="","", VLOOKUP(A2201,tabWorldPop,12,FALSE))</f>
        <v>2842</v>
      </c>
      <c r="L2201" s="6" t="str">
        <f>IF(K2201="","",VLOOKUP(A2201,tabWorldPop,13,FALSE))</f>
        <v>78.2484</v>
      </c>
      <c r="M2201" s="7">
        <f>IF(K2201="","",VLOOKUP(A2201,tabWorldPop,14,FALSE))</f>
        <v>-633693</v>
      </c>
      <c r="N2201" s="6">
        <f>IF(K2201="","",VLOOKUP(A2201,tabWorldPop,15,FALSE))</f>
        <v>0</v>
      </c>
    </row>
    <row r="2202">
      <c r="A2202" s="3">
        <f>VLOOKUP(Life_expectancy.csv!A2218,Base!$A$2:$B$235,2,FALSE)</f>
        <v>218</v>
      </c>
      <c r="B2202" s="4">
        <v>2013.0</v>
      </c>
      <c r="C2202" s="4">
        <f>VLOOKUP(VLOOKUP(A2202,tabWorldPop,3,FALSE),Base!$D$2:$E$8,2,FALSE)</f>
        <v>2</v>
      </c>
      <c r="D2202" s="4" t="s">
        <v>13</v>
      </c>
      <c r="E2202" s="4">
        <v>0.0</v>
      </c>
      <c r="F2202" s="5">
        <v>45783.0</v>
      </c>
      <c r="G2202" s="10"/>
      <c r="H2202" s="10"/>
      <c r="I2202" s="5">
        <v>45672.0</v>
      </c>
      <c r="J2202" s="6" t="str">
        <f>IF(OR(B2202=2000, B2202=2010, B2202=2015),VLOOKUP(A2202,tabWorldPop,IF(B2202=2000,8,IF(B2202=2010,7,6)),FALSE),"")</f>
        <v/>
      </c>
      <c r="K2202" s="6" t="str">
        <f>IF(J2202="","", VLOOKUP(A2202,tabWorldPop,12,FALSE))</f>
        <v/>
      </c>
      <c r="L2202" s="6" t="str">
        <f>IF(K2202="","",VLOOKUP(A2202,tabWorldPop,13,FALSE))</f>
        <v/>
      </c>
      <c r="M2202" s="6" t="str">
        <f>IF(K2202="","",VLOOKUP(A2202,tabWorldPop,14,FALSE))</f>
        <v/>
      </c>
      <c r="N2202" s="6" t="str">
        <f>IF(K2202="","",VLOOKUP(A2202,tabWorldPop,15,FALSE))</f>
        <v/>
      </c>
    </row>
    <row r="2203">
      <c r="A2203" s="3">
        <f>VLOOKUP(Life_expectancy.csv!A2219,Base!$A$2:$B$235,2,FALSE)</f>
        <v>187</v>
      </c>
      <c r="B2203" s="4">
        <v>2015.0</v>
      </c>
      <c r="C2203" s="4">
        <f>VLOOKUP(VLOOKUP(A2203,tabWorldPop,3,FALSE),Base!$D$2:$E$8,2,FALSE)</f>
        <v>3</v>
      </c>
      <c r="D2203" s="4" t="s">
        <v>13</v>
      </c>
      <c r="E2203" s="4">
        <v>0.0</v>
      </c>
      <c r="F2203" s="10"/>
      <c r="G2203" s="4" t="s">
        <v>4363</v>
      </c>
      <c r="H2203" s="4">
        <v>195553.0</v>
      </c>
      <c r="I2203" s="5">
        <v>45699.0</v>
      </c>
      <c r="J2203" s="6">
        <f>IF(OR(B2203=2000, B2203=2010, B2203=2015),VLOOKUP(A2203,tabWorldPop,IF(B2203=2000,8,IF(B2203=2010,7,6)),FALSE),"")</f>
        <v>201124</v>
      </c>
      <c r="K2203" s="6">
        <f>IF(J2203="","", VLOOKUP(A2203,tabWorldPop,12,FALSE))</f>
        <v>964</v>
      </c>
      <c r="L2203" s="6" t="str">
        <f>IF(K2203="","",VLOOKUP(A2203,tabWorldPop,13,FALSE))</f>
        <v>235.8714</v>
      </c>
      <c r="M2203" s="7">
        <f>IF(K2203="","",VLOOKUP(A2203,tabWorldPop,14,FALSE))</f>
        <v>-623832</v>
      </c>
      <c r="N2203" s="6">
        <f>IF(K2203="","",VLOOKUP(A2203,tabWorldPop,15,FALSE))</f>
        <v>0</v>
      </c>
    </row>
    <row r="2204">
      <c r="A2204" s="3">
        <f>VLOOKUP(Life_expectancy.csv!A2220,Base!$A$2:$B$235,2,FALSE)</f>
        <v>187</v>
      </c>
      <c r="B2204" s="4">
        <v>2014.0</v>
      </c>
      <c r="C2204" s="4">
        <f>VLOOKUP(VLOOKUP(A2204,tabWorldPop,3,FALSE),Base!$D$2:$E$8,2,FALSE)</f>
        <v>3</v>
      </c>
      <c r="D2204" s="4" t="s">
        <v>13</v>
      </c>
      <c r="E2204" s="4" t="s">
        <v>4364</v>
      </c>
      <c r="F2204" s="4" t="s">
        <v>1929</v>
      </c>
      <c r="G2204" s="4" t="s">
        <v>4365</v>
      </c>
      <c r="H2204" s="4">
        <v>191266.0</v>
      </c>
      <c r="I2204" s="5">
        <v>45668.0</v>
      </c>
      <c r="J2204" s="6" t="str">
        <f>IF(OR(B2204=2000, B2204=2010, B2204=2015),VLOOKUP(A2204,tabWorldPop,IF(B2204=2000,8,IF(B2204=2010,7,6)),FALSE),"")</f>
        <v/>
      </c>
      <c r="K2204" s="6" t="str">
        <f>IF(J2204="","", VLOOKUP(A2204,tabWorldPop,12,FALSE))</f>
        <v/>
      </c>
      <c r="L2204" s="6" t="str">
        <f>IF(K2204="","",VLOOKUP(A2204,tabWorldPop,13,FALSE))</f>
        <v/>
      </c>
      <c r="M2204" s="6" t="str">
        <f>IF(K2204="","",VLOOKUP(A2204,tabWorldPop,14,FALSE))</f>
        <v/>
      </c>
      <c r="N2204" s="6" t="str">
        <f>IF(K2204="","",VLOOKUP(A2204,tabWorldPop,15,FALSE))</f>
        <v/>
      </c>
    </row>
    <row r="2205">
      <c r="A2205" s="3">
        <f>VLOOKUP(Life_expectancy.csv!A2221,Base!$A$2:$B$235,2,FALSE)</f>
        <v>187</v>
      </c>
      <c r="B2205" s="4">
        <v>2013.0</v>
      </c>
      <c r="C2205" s="4">
        <f>VLOOKUP(VLOOKUP(A2205,tabWorldPop,3,FALSE),Base!$D$2:$E$8,2,FALSE)</f>
        <v>3</v>
      </c>
      <c r="D2205" s="4" t="s">
        <v>13</v>
      </c>
      <c r="E2205" s="4" t="s">
        <v>4366</v>
      </c>
      <c r="F2205" s="4" t="s">
        <v>2152</v>
      </c>
      <c r="G2205" s="4" t="s">
        <v>4367</v>
      </c>
      <c r="H2205" s="4">
        <v>18745.0</v>
      </c>
      <c r="I2205" s="4">
        <v>11.0</v>
      </c>
      <c r="J2205" s="6" t="str">
        <f>IF(OR(B2205=2000, B2205=2010, B2205=2015),VLOOKUP(A2205,tabWorldPop,IF(B2205=2000,8,IF(B2205=2010,7,6)),FALSE),"")</f>
        <v/>
      </c>
      <c r="K2205" s="6" t="str">
        <f>IF(J2205="","", VLOOKUP(A2205,tabWorldPop,12,FALSE))</f>
        <v/>
      </c>
      <c r="L2205" s="6" t="str">
        <f>IF(K2205="","",VLOOKUP(A2205,tabWorldPop,13,FALSE))</f>
        <v/>
      </c>
      <c r="M2205" s="6" t="str">
        <f>IF(K2205="","",VLOOKUP(A2205,tabWorldPop,14,FALSE))</f>
        <v/>
      </c>
      <c r="N2205" s="6" t="str">
        <f>IF(K2205="","",VLOOKUP(A2205,tabWorldPop,15,FALSE))</f>
        <v/>
      </c>
    </row>
    <row r="2206">
      <c r="A2206" s="3">
        <f>VLOOKUP(Life_expectancy.csv!A2222,Base!$A$2:$B$235,2,FALSE)</f>
        <v>187</v>
      </c>
      <c r="B2206" s="4">
        <v>2012.0</v>
      </c>
      <c r="C2206" s="4">
        <f>VLOOKUP(VLOOKUP(A2206,tabWorldPop,3,FALSE),Base!$D$2:$E$8,2,FALSE)</f>
        <v>3</v>
      </c>
      <c r="D2206" s="4" t="s">
        <v>13</v>
      </c>
      <c r="E2206" s="4" t="s">
        <v>4368</v>
      </c>
      <c r="F2206" s="5">
        <v>45816.0</v>
      </c>
      <c r="G2206" s="4" t="s">
        <v>4369</v>
      </c>
      <c r="H2206" s="4">
        <v>182889.0</v>
      </c>
      <c r="I2206" s="5">
        <v>45879.0</v>
      </c>
      <c r="J2206" s="6" t="str">
        <f>IF(OR(B2206=2000, B2206=2010, B2206=2015),VLOOKUP(A2206,tabWorldPop,IF(B2206=2000,8,IF(B2206=2010,7,6)),FALSE),"")</f>
        <v/>
      </c>
      <c r="K2206" s="6" t="str">
        <f>IF(J2206="","", VLOOKUP(A2206,tabWorldPop,12,FALSE))</f>
        <v/>
      </c>
      <c r="L2206" s="6" t="str">
        <f>IF(K2206="","",VLOOKUP(A2206,tabWorldPop,13,FALSE))</f>
        <v/>
      </c>
      <c r="M2206" s="6" t="str">
        <f>IF(K2206="","",VLOOKUP(A2206,tabWorldPop,14,FALSE))</f>
        <v/>
      </c>
      <c r="N2206" s="6" t="str">
        <f>IF(K2206="","",VLOOKUP(A2206,tabWorldPop,15,FALSE))</f>
        <v/>
      </c>
    </row>
    <row r="2207">
      <c r="A2207" s="3">
        <f>VLOOKUP(Life_expectancy.csv!A2223,Base!$A$2:$B$235,2,FALSE)</f>
        <v>187</v>
      </c>
      <c r="B2207" s="4">
        <v>2011.0</v>
      </c>
      <c r="C2207" s="4">
        <f>VLOOKUP(VLOOKUP(A2207,tabWorldPop,3,FALSE),Base!$D$2:$E$8,2,FALSE)</f>
        <v>3</v>
      </c>
      <c r="D2207" s="4" t="s">
        <v>13</v>
      </c>
      <c r="E2207" s="4" t="s">
        <v>4370</v>
      </c>
      <c r="F2207" s="4" t="s">
        <v>766</v>
      </c>
      <c r="G2207" s="4" t="s">
        <v>4371</v>
      </c>
      <c r="H2207" s="4">
        <v>1788.0</v>
      </c>
      <c r="I2207" s="5">
        <v>45818.0</v>
      </c>
      <c r="J2207" s="6" t="str">
        <f>IF(OR(B2207=2000, B2207=2010, B2207=2015),VLOOKUP(A2207,tabWorldPop,IF(B2207=2000,8,IF(B2207=2010,7,6)),FALSE),"")</f>
        <v/>
      </c>
      <c r="K2207" s="6" t="str">
        <f>IF(J2207="","", VLOOKUP(A2207,tabWorldPop,12,FALSE))</f>
        <v/>
      </c>
      <c r="L2207" s="6" t="str">
        <f>IF(K2207="","",VLOOKUP(A2207,tabWorldPop,13,FALSE))</f>
        <v/>
      </c>
      <c r="M2207" s="6" t="str">
        <f>IF(K2207="","",VLOOKUP(A2207,tabWorldPop,14,FALSE))</f>
        <v/>
      </c>
      <c r="N2207" s="6" t="str">
        <f>IF(K2207="","",VLOOKUP(A2207,tabWorldPop,15,FALSE))</f>
        <v/>
      </c>
    </row>
    <row r="2208">
      <c r="A2208" s="3">
        <f>VLOOKUP(Life_expectancy.csv!A2224,Base!$A$2:$B$235,2,FALSE)</f>
        <v>187</v>
      </c>
      <c r="B2208" s="4">
        <v>2010.0</v>
      </c>
      <c r="C2208" s="4">
        <f>VLOOKUP(VLOOKUP(A2208,tabWorldPop,3,FALSE),Base!$D$2:$E$8,2,FALSE)</f>
        <v>3</v>
      </c>
      <c r="D2208" s="4" t="s">
        <v>13</v>
      </c>
      <c r="E2208" s="4" t="s">
        <v>4372</v>
      </c>
      <c r="F2208" s="4" t="s">
        <v>1010</v>
      </c>
      <c r="G2208" s="4" t="s">
        <v>4373</v>
      </c>
      <c r="H2208" s="4">
        <v>174776.0</v>
      </c>
      <c r="I2208" s="5">
        <v>45818.0</v>
      </c>
      <c r="J2208" s="6">
        <f>IF(OR(B2208=2000, B2208=2010, B2208=2015),VLOOKUP(A2208,tabWorldPop,IF(B2208=2000,8,IF(B2208=2010,7,6)),FALSE),"")</f>
        <v>182138</v>
      </c>
      <c r="K2208" s="6">
        <f>IF(J2208="","", VLOOKUP(A2208,tabWorldPop,12,FALSE))</f>
        <v>964</v>
      </c>
      <c r="L2208" s="6" t="str">
        <f>IF(K2208="","",VLOOKUP(A2208,tabWorldPop,13,FALSE))</f>
        <v>235.8714</v>
      </c>
      <c r="M2208" s="7">
        <f>IF(K2208="","",VLOOKUP(A2208,tabWorldPop,14,FALSE))</f>
        <v>-623832</v>
      </c>
      <c r="N2208" s="6">
        <f>IF(K2208="","",VLOOKUP(A2208,tabWorldPop,15,FALSE))</f>
        <v>0</v>
      </c>
    </row>
    <row r="2209">
      <c r="A2209" s="3">
        <f>VLOOKUP(Life_expectancy.csv!A2225,Base!$A$2:$B$235,2,FALSE)</f>
        <v>187</v>
      </c>
      <c r="B2209" s="4">
        <v>2009.0</v>
      </c>
      <c r="C2209" s="4">
        <f>VLOOKUP(VLOOKUP(A2209,tabWorldPop,3,FALSE),Base!$D$2:$E$8,2,FALSE)</f>
        <v>3</v>
      </c>
      <c r="D2209" s="4" t="s">
        <v>13</v>
      </c>
      <c r="E2209" s="4" t="s">
        <v>4374</v>
      </c>
      <c r="F2209" s="4" t="s">
        <v>2224</v>
      </c>
      <c r="G2209" s="4" t="s">
        <v>4375</v>
      </c>
      <c r="H2209" s="4">
        <v>17813.0</v>
      </c>
      <c r="I2209" s="5">
        <v>45667.0</v>
      </c>
      <c r="J2209" s="6" t="str">
        <f>IF(OR(B2209=2000, B2209=2010, B2209=2015),VLOOKUP(A2209,tabWorldPop,IF(B2209=2000,8,IF(B2209=2010,7,6)),FALSE),"")</f>
        <v/>
      </c>
      <c r="K2209" s="6" t="str">
        <f>IF(J2209="","", VLOOKUP(A2209,tabWorldPop,12,FALSE))</f>
        <v/>
      </c>
      <c r="L2209" s="6" t="str">
        <f>IF(K2209="","",VLOOKUP(A2209,tabWorldPop,13,FALSE))</f>
        <v/>
      </c>
      <c r="M2209" s="6" t="str">
        <f>IF(K2209="","",VLOOKUP(A2209,tabWorldPop,14,FALSE))</f>
        <v/>
      </c>
      <c r="N2209" s="6" t="str">
        <f>IF(K2209="","",VLOOKUP(A2209,tabWorldPop,15,FALSE))</f>
        <v/>
      </c>
    </row>
    <row r="2210">
      <c r="A2210" s="3">
        <f>VLOOKUP(Life_expectancy.csv!A2226,Base!$A$2:$B$235,2,FALSE)</f>
        <v>187</v>
      </c>
      <c r="B2210" s="4">
        <v>2008.0</v>
      </c>
      <c r="C2210" s="4">
        <f>VLOOKUP(VLOOKUP(A2210,tabWorldPop,3,FALSE),Base!$D$2:$E$8,2,FALSE)</f>
        <v>3</v>
      </c>
      <c r="D2210" s="4" t="s">
        <v>13</v>
      </c>
      <c r="E2210" s="4" t="s">
        <v>4376</v>
      </c>
      <c r="F2210" s="4" t="s">
        <v>64</v>
      </c>
      <c r="G2210" s="4" t="s">
        <v>4377</v>
      </c>
      <c r="H2210" s="4">
        <v>166913.0</v>
      </c>
      <c r="I2210" s="5">
        <v>45757.0</v>
      </c>
      <c r="J2210" s="6" t="str">
        <f>IF(OR(B2210=2000, B2210=2010, B2210=2015),VLOOKUP(A2210,tabWorldPop,IF(B2210=2000,8,IF(B2210=2010,7,6)),FALSE),"")</f>
        <v/>
      </c>
      <c r="K2210" s="6" t="str">
        <f>IF(J2210="","", VLOOKUP(A2210,tabWorldPop,12,FALSE))</f>
        <v/>
      </c>
      <c r="L2210" s="6" t="str">
        <f>IF(K2210="","",VLOOKUP(A2210,tabWorldPop,13,FALSE))</f>
        <v/>
      </c>
      <c r="M2210" s="6" t="str">
        <f>IF(K2210="","",VLOOKUP(A2210,tabWorldPop,14,FALSE))</f>
        <v/>
      </c>
      <c r="N2210" s="6" t="str">
        <f>IF(K2210="","",VLOOKUP(A2210,tabWorldPop,15,FALSE))</f>
        <v/>
      </c>
    </row>
    <row r="2211">
      <c r="A2211" s="3">
        <f>VLOOKUP(Life_expectancy.csv!A2227,Base!$A$2:$B$235,2,FALSE)</f>
        <v>187</v>
      </c>
      <c r="B2211" s="4">
        <v>2007.0</v>
      </c>
      <c r="C2211" s="4">
        <f>VLOOKUP(VLOOKUP(A2211,tabWorldPop,3,FALSE),Base!$D$2:$E$8,2,FALSE)</f>
        <v>3</v>
      </c>
      <c r="D2211" s="4" t="s">
        <v>13</v>
      </c>
      <c r="E2211" s="4" t="s">
        <v>4378</v>
      </c>
      <c r="F2211" s="4" t="s">
        <v>435</v>
      </c>
      <c r="G2211" s="4" t="s">
        <v>4379</v>
      </c>
      <c r="H2211" s="4">
        <v>16311.0</v>
      </c>
      <c r="I2211" s="5">
        <v>45726.0</v>
      </c>
      <c r="J2211" s="6" t="str">
        <f>IF(OR(B2211=2000, B2211=2010, B2211=2015),VLOOKUP(A2211,tabWorldPop,IF(B2211=2000,8,IF(B2211=2010,7,6)),FALSE),"")</f>
        <v/>
      </c>
      <c r="K2211" s="6" t="str">
        <f>IF(J2211="","", VLOOKUP(A2211,tabWorldPop,12,FALSE))</f>
        <v/>
      </c>
      <c r="L2211" s="6" t="str">
        <f>IF(K2211="","",VLOOKUP(A2211,tabWorldPop,13,FALSE))</f>
        <v/>
      </c>
      <c r="M2211" s="6" t="str">
        <f>IF(K2211="","",VLOOKUP(A2211,tabWorldPop,14,FALSE))</f>
        <v/>
      </c>
      <c r="N2211" s="6" t="str">
        <f>IF(K2211="","",VLOOKUP(A2211,tabWorldPop,15,FALSE))</f>
        <v/>
      </c>
    </row>
    <row r="2212">
      <c r="A2212" s="3">
        <f>VLOOKUP(Life_expectancy.csv!A2228,Base!$A$2:$B$235,2,FALSE)</f>
        <v>187</v>
      </c>
      <c r="B2212" s="4">
        <v>2006.0</v>
      </c>
      <c r="C2212" s="4">
        <f>VLOOKUP(VLOOKUP(A2212,tabWorldPop,3,FALSE),Base!$D$2:$E$8,2,FALSE)</f>
        <v>3</v>
      </c>
      <c r="D2212" s="4" t="s">
        <v>13</v>
      </c>
      <c r="E2212" s="4" t="s">
        <v>4380</v>
      </c>
      <c r="F2212" s="4" t="s">
        <v>2421</v>
      </c>
      <c r="G2212" s="4" t="s">
        <v>4381</v>
      </c>
      <c r="H2212" s="4">
        <v>159328.0</v>
      </c>
      <c r="I2212" s="5">
        <v>45698.0</v>
      </c>
      <c r="J2212" s="6" t="str">
        <f>IF(OR(B2212=2000, B2212=2010, B2212=2015),VLOOKUP(A2212,tabWorldPop,IF(B2212=2000,8,IF(B2212=2010,7,6)),FALSE),"")</f>
        <v/>
      </c>
      <c r="K2212" s="6" t="str">
        <f>IF(J2212="","", VLOOKUP(A2212,tabWorldPop,12,FALSE))</f>
        <v/>
      </c>
      <c r="L2212" s="6" t="str">
        <f>IF(K2212="","",VLOOKUP(A2212,tabWorldPop,13,FALSE))</f>
        <v/>
      </c>
      <c r="M2212" s="6" t="str">
        <f>IF(K2212="","",VLOOKUP(A2212,tabWorldPop,14,FALSE))</f>
        <v/>
      </c>
      <c r="N2212" s="6" t="str">
        <f>IF(K2212="","",VLOOKUP(A2212,tabWorldPop,15,FALSE))</f>
        <v/>
      </c>
    </row>
    <row r="2213">
      <c r="A2213" s="3">
        <f>VLOOKUP(Life_expectancy.csv!A2229,Base!$A$2:$B$235,2,FALSE)</f>
        <v>187</v>
      </c>
      <c r="B2213" s="4">
        <v>2005.0</v>
      </c>
      <c r="C2213" s="4">
        <f>VLOOKUP(VLOOKUP(A2213,tabWorldPop,3,FALSE),Base!$D$2:$E$8,2,FALSE)</f>
        <v>3</v>
      </c>
      <c r="D2213" s="4" t="s">
        <v>13</v>
      </c>
      <c r="E2213" s="4" t="s">
        <v>4382</v>
      </c>
      <c r="F2213" s="5">
        <v>45748.0</v>
      </c>
      <c r="G2213" s="4" t="s">
        <v>4383</v>
      </c>
      <c r="H2213" s="4">
        <v>15563.0</v>
      </c>
      <c r="I2213" s="4">
        <v>10.0</v>
      </c>
      <c r="J2213" s="6" t="str">
        <f>IF(OR(B2213=2000, B2213=2010, B2213=2015),VLOOKUP(A2213,tabWorldPop,IF(B2213=2000,8,IF(B2213=2010,7,6)),FALSE),"")</f>
        <v/>
      </c>
      <c r="K2213" s="6" t="str">
        <f>IF(J2213="","", VLOOKUP(A2213,tabWorldPop,12,FALSE))</f>
        <v/>
      </c>
      <c r="L2213" s="6" t="str">
        <f>IF(K2213="","",VLOOKUP(A2213,tabWorldPop,13,FALSE))</f>
        <v/>
      </c>
      <c r="M2213" s="6" t="str">
        <f>IF(K2213="","",VLOOKUP(A2213,tabWorldPop,14,FALSE))</f>
        <v/>
      </c>
      <c r="N2213" s="6" t="str">
        <f>IF(K2213="","",VLOOKUP(A2213,tabWorldPop,15,FALSE))</f>
        <v/>
      </c>
    </row>
    <row r="2214">
      <c r="A2214" s="3">
        <f>VLOOKUP(Life_expectancy.csv!A2230,Base!$A$2:$B$235,2,FALSE)</f>
        <v>187</v>
      </c>
      <c r="B2214" s="4">
        <v>2004.0</v>
      </c>
      <c r="C2214" s="4">
        <f>VLOOKUP(VLOOKUP(A2214,tabWorldPop,3,FALSE),Base!$D$2:$E$8,2,FALSE)</f>
        <v>3</v>
      </c>
      <c r="D2214" s="4" t="s">
        <v>13</v>
      </c>
      <c r="E2214" s="4" t="s">
        <v>4384</v>
      </c>
      <c r="F2214" s="4" t="s">
        <v>781</v>
      </c>
      <c r="G2214" s="4" t="s">
        <v>4385</v>
      </c>
      <c r="H2214" s="4">
        <v>151969.0</v>
      </c>
      <c r="I2214" s="5">
        <v>45878.0</v>
      </c>
      <c r="J2214" s="6" t="str">
        <f>IF(OR(B2214=2000, B2214=2010, B2214=2015),VLOOKUP(A2214,tabWorldPop,IF(B2214=2000,8,IF(B2214=2010,7,6)),FALSE),"")</f>
        <v/>
      </c>
      <c r="K2214" s="6" t="str">
        <f>IF(J2214="","", VLOOKUP(A2214,tabWorldPop,12,FALSE))</f>
        <v/>
      </c>
      <c r="L2214" s="6" t="str">
        <f>IF(K2214="","",VLOOKUP(A2214,tabWorldPop,13,FALSE))</f>
        <v/>
      </c>
      <c r="M2214" s="6" t="str">
        <f>IF(K2214="","",VLOOKUP(A2214,tabWorldPop,14,FALSE))</f>
        <v/>
      </c>
      <c r="N2214" s="6" t="str">
        <f>IF(K2214="","",VLOOKUP(A2214,tabWorldPop,15,FALSE))</f>
        <v/>
      </c>
    </row>
    <row r="2215">
      <c r="A2215" s="3">
        <f>VLOOKUP(Life_expectancy.csv!A2231,Base!$A$2:$B$235,2,FALSE)</f>
        <v>187</v>
      </c>
      <c r="B2215" s="4">
        <v>2003.0</v>
      </c>
      <c r="C2215" s="4">
        <f>VLOOKUP(VLOOKUP(A2215,tabWorldPop,3,FALSE),Base!$D$2:$E$8,2,FALSE)</f>
        <v>3</v>
      </c>
      <c r="D2215" s="4" t="s">
        <v>13</v>
      </c>
      <c r="E2215" s="4" t="s">
        <v>4386</v>
      </c>
      <c r="F2215" s="5">
        <v>46002.0</v>
      </c>
      <c r="G2215" s="4" t="s">
        <v>4387</v>
      </c>
      <c r="H2215" s="4">
        <v>148372.0</v>
      </c>
      <c r="I2215" s="5">
        <v>45847.0</v>
      </c>
      <c r="J2215" s="6" t="str">
        <f>IF(OR(B2215=2000, B2215=2010, B2215=2015),VLOOKUP(A2215,tabWorldPop,IF(B2215=2000,8,IF(B2215=2010,7,6)),FALSE),"")</f>
        <v/>
      </c>
      <c r="K2215" s="6" t="str">
        <f>IF(J2215="","", VLOOKUP(A2215,tabWorldPop,12,FALSE))</f>
        <v/>
      </c>
      <c r="L2215" s="6" t="str">
        <f>IF(K2215="","",VLOOKUP(A2215,tabWorldPop,13,FALSE))</f>
        <v/>
      </c>
      <c r="M2215" s="6" t="str">
        <f>IF(K2215="","",VLOOKUP(A2215,tabWorldPop,14,FALSE))</f>
        <v/>
      </c>
      <c r="N2215" s="6" t="str">
        <f>IF(K2215="","",VLOOKUP(A2215,tabWorldPop,15,FALSE))</f>
        <v/>
      </c>
    </row>
    <row r="2216">
      <c r="A2216" s="3">
        <f>VLOOKUP(Life_expectancy.csv!A2232,Base!$A$2:$B$235,2,FALSE)</f>
        <v>187</v>
      </c>
      <c r="B2216" s="4">
        <v>2002.0</v>
      </c>
      <c r="C2216" s="4">
        <f>VLOOKUP(VLOOKUP(A2216,tabWorldPop,3,FALSE),Base!$D$2:$E$8,2,FALSE)</f>
        <v>3</v>
      </c>
      <c r="D2216" s="4" t="s">
        <v>13</v>
      </c>
      <c r="E2216" s="4" t="s">
        <v>4388</v>
      </c>
      <c r="F2216" s="4" t="s">
        <v>2859</v>
      </c>
      <c r="G2216" s="4" t="s">
        <v>4389</v>
      </c>
      <c r="H2216" s="4">
        <v>144889.0</v>
      </c>
      <c r="I2216" s="5">
        <v>45817.0</v>
      </c>
      <c r="J2216" s="6" t="str">
        <f>IF(OR(B2216=2000, B2216=2010, B2216=2015),VLOOKUP(A2216,tabWorldPop,IF(B2216=2000,8,IF(B2216=2010,7,6)),FALSE),"")</f>
        <v/>
      </c>
      <c r="K2216" s="6" t="str">
        <f>IF(J2216="","", VLOOKUP(A2216,tabWorldPop,12,FALSE))</f>
        <v/>
      </c>
      <c r="L2216" s="6" t="str">
        <f>IF(K2216="","",VLOOKUP(A2216,tabWorldPop,13,FALSE))</f>
        <v/>
      </c>
      <c r="M2216" s="6" t="str">
        <f>IF(K2216="","",VLOOKUP(A2216,tabWorldPop,14,FALSE))</f>
        <v/>
      </c>
      <c r="N2216" s="6" t="str">
        <f>IF(K2216="","",VLOOKUP(A2216,tabWorldPop,15,FALSE))</f>
        <v/>
      </c>
    </row>
    <row r="2217">
      <c r="A2217" s="3">
        <f>VLOOKUP(Life_expectancy.csv!A2233,Base!$A$2:$B$235,2,FALSE)</f>
        <v>187</v>
      </c>
      <c r="B2217" s="4">
        <v>2001.0</v>
      </c>
      <c r="C2217" s="4">
        <f>VLOOKUP(VLOOKUP(A2217,tabWorldPop,3,FALSE),Base!$D$2:$E$8,2,FALSE)</f>
        <v>3</v>
      </c>
      <c r="D2217" s="4" t="s">
        <v>13</v>
      </c>
      <c r="E2217" s="4" t="s">
        <v>4390</v>
      </c>
      <c r="F2217" s="4" t="s">
        <v>4391</v>
      </c>
      <c r="G2217" s="4" t="s">
        <v>4392</v>
      </c>
      <c r="H2217" s="4">
        <v>141622.0</v>
      </c>
      <c r="I2217" s="5">
        <v>45756.0</v>
      </c>
      <c r="J2217" s="6" t="str">
        <f>IF(OR(B2217=2000, B2217=2010, B2217=2015),VLOOKUP(A2217,tabWorldPop,IF(B2217=2000,8,IF(B2217=2010,7,6)),FALSE),"")</f>
        <v/>
      </c>
      <c r="K2217" s="6" t="str">
        <f>IF(J2217="","", VLOOKUP(A2217,tabWorldPop,12,FALSE))</f>
        <v/>
      </c>
      <c r="L2217" s="6" t="str">
        <f>IF(K2217="","",VLOOKUP(A2217,tabWorldPop,13,FALSE))</f>
        <v/>
      </c>
      <c r="M2217" s="6" t="str">
        <f>IF(K2217="","",VLOOKUP(A2217,tabWorldPop,14,FALSE))</f>
        <v/>
      </c>
      <c r="N2217" s="6" t="str">
        <f>IF(K2217="","",VLOOKUP(A2217,tabWorldPop,15,FALSE))</f>
        <v/>
      </c>
    </row>
    <row r="2218">
      <c r="A2218" s="3">
        <f>VLOOKUP(Life_expectancy.csv!A2234,Base!$A$2:$B$235,2,FALSE)</f>
        <v>187</v>
      </c>
      <c r="B2218" s="4">
        <v>2000.0</v>
      </c>
      <c r="C2218" s="4">
        <f>VLOOKUP(VLOOKUP(A2218,tabWorldPop,3,FALSE),Base!$D$2:$E$8,2,FALSE)</f>
        <v>3</v>
      </c>
      <c r="D2218" s="4" t="s">
        <v>13</v>
      </c>
      <c r="E2218" s="4">
        <v>0.0</v>
      </c>
      <c r="F2218" s="4" t="s">
        <v>2450</v>
      </c>
      <c r="G2218" s="10"/>
      <c r="H2218" s="4">
        <v>13866.0</v>
      </c>
      <c r="I2218" s="5">
        <v>45725.0</v>
      </c>
      <c r="J2218" s="6">
        <f>IF(OR(B2218=2000, B2218=2010, B2218=2015),VLOOKUP(A2218,tabWorldPop,IF(B2218=2000,8,IF(B2218=2010,7,6)),FALSE),"")</f>
        <v>143714</v>
      </c>
      <c r="K2218" s="6">
        <f>IF(J2218="","", VLOOKUP(A2218,tabWorldPop,12,FALSE))</f>
        <v>964</v>
      </c>
      <c r="L2218" s="6" t="str">
        <f>IF(K2218="","",VLOOKUP(A2218,tabWorldPop,13,FALSE))</f>
        <v>235.8714</v>
      </c>
      <c r="M2218" s="7">
        <f>IF(K2218="","",VLOOKUP(A2218,tabWorldPop,14,FALSE))</f>
        <v>-623832</v>
      </c>
      <c r="N2218" s="6">
        <f>IF(K2218="","",VLOOKUP(A2218,tabWorldPop,15,FALSE))</f>
        <v>0</v>
      </c>
    </row>
    <row r="2219">
      <c r="A2219" s="3">
        <f>VLOOKUP(Life_expectancy.csv!A2235,Base!$A$2:$B$235,2,FALSE)</f>
        <v>41</v>
      </c>
      <c r="B2219" s="4">
        <v>2015.0</v>
      </c>
      <c r="C2219" s="4">
        <f>VLOOKUP(VLOOKUP(A2219,tabWorldPop,3,FALSE),Base!$D$2:$E$8,2,FALSE)</f>
        <v>1</v>
      </c>
      <c r="D2219" s="4" t="s">
        <v>13</v>
      </c>
      <c r="E2219" s="4">
        <v>0.0</v>
      </c>
      <c r="F2219" s="10"/>
      <c r="G2219" s="4" t="s">
        <v>4393</v>
      </c>
      <c r="H2219" s="10"/>
      <c r="I2219" s="5">
        <v>45673.0</v>
      </c>
      <c r="J2219" s="6">
        <f>IF(OR(B2219=2000, B2219=2010, B2219=2015),VLOOKUP(A2219,tabWorldPop,IF(B2219=2000,8,IF(B2219=2010,7,6)),FALSE),"")</f>
        <v>32749848</v>
      </c>
      <c r="K2219" s="6">
        <f>IF(J2219="","", VLOOKUP(A2219,tabWorldPop,12,FALSE))</f>
        <v>2149690</v>
      </c>
      <c r="L2219" s="6" t="str">
        <f>IF(K2219="","",VLOOKUP(A2219,tabWorldPop,13,FALSE))</f>
        <v>16.9368</v>
      </c>
      <c r="M2219" s="7">
        <f>IF(K2219="","",VLOOKUP(A2219,tabWorldPop,14,FALSE))</f>
        <v>-647208</v>
      </c>
      <c r="N2219" s="6" t="str">
        <f>IF(K2219="","",VLOOKUP(A2219,tabWorldPop,15,FALSE))</f>
        <v>0.46</v>
      </c>
    </row>
    <row r="2220">
      <c r="A2220" s="3">
        <f>VLOOKUP(Life_expectancy.csv!A2236,Base!$A$2:$B$235,2,FALSE)</f>
        <v>41</v>
      </c>
      <c r="B2220" s="4">
        <v>2014.0</v>
      </c>
      <c r="C2220" s="4">
        <f>VLOOKUP(VLOOKUP(A2220,tabWorldPop,3,FALSE),Base!$D$2:$E$8,2,FALSE)</f>
        <v>1</v>
      </c>
      <c r="D2220" s="4" t="s">
        <v>13</v>
      </c>
      <c r="E2220" s="4" t="s">
        <v>4394</v>
      </c>
      <c r="F2220" s="4" t="s">
        <v>2855</v>
      </c>
      <c r="G2220" s="4" t="s">
        <v>4395</v>
      </c>
      <c r="H2220" s="10"/>
      <c r="I2220" s="5">
        <v>45884.0</v>
      </c>
      <c r="J2220" s="6" t="str">
        <f>IF(OR(B2220=2000, B2220=2010, B2220=2015),VLOOKUP(A2220,tabWorldPop,IF(B2220=2000,8,IF(B2220=2010,7,6)),FALSE),"")</f>
        <v/>
      </c>
      <c r="K2220" s="6" t="str">
        <f>IF(J2220="","", VLOOKUP(A2220,tabWorldPop,12,FALSE))</f>
        <v/>
      </c>
      <c r="L2220" s="6" t="str">
        <f>IF(K2220="","",VLOOKUP(A2220,tabWorldPop,13,FALSE))</f>
        <v/>
      </c>
      <c r="M2220" s="6" t="str">
        <f>IF(K2220="","",VLOOKUP(A2220,tabWorldPop,14,FALSE))</f>
        <v/>
      </c>
      <c r="N2220" s="6" t="str">
        <f>IF(K2220="","",VLOOKUP(A2220,tabWorldPop,15,FALSE))</f>
        <v/>
      </c>
    </row>
    <row r="2221">
      <c r="A2221" s="3">
        <f>VLOOKUP(Life_expectancy.csv!A2237,Base!$A$2:$B$235,2,FALSE)</f>
        <v>41</v>
      </c>
      <c r="B2221" s="4">
        <v>2013.0</v>
      </c>
      <c r="C2221" s="4">
        <f>VLOOKUP(VLOOKUP(A2221,tabWorldPop,3,FALSE),Base!$D$2:$E$8,2,FALSE)</f>
        <v>1</v>
      </c>
      <c r="D2221" s="4" t="s">
        <v>13</v>
      </c>
      <c r="E2221" s="4" t="s">
        <v>4396</v>
      </c>
      <c r="F2221" s="4" t="s">
        <v>2504</v>
      </c>
      <c r="G2221" s="4" t="s">
        <v>4397</v>
      </c>
      <c r="H2221" s="10"/>
      <c r="I2221" s="5">
        <v>45703.0</v>
      </c>
      <c r="J2221" s="6" t="str">
        <f>IF(OR(B2221=2000, B2221=2010, B2221=2015),VLOOKUP(A2221,tabWorldPop,IF(B2221=2000,8,IF(B2221=2010,7,6)),FALSE),"")</f>
        <v/>
      </c>
      <c r="K2221" s="6" t="str">
        <f>IF(J2221="","", VLOOKUP(A2221,tabWorldPop,12,FALSE))</f>
        <v/>
      </c>
      <c r="L2221" s="6" t="str">
        <f>IF(K2221="","",VLOOKUP(A2221,tabWorldPop,13,FALSE))</f>
        <v/>
      </c>
      <c r="M2221" s="6" t="str">
        <f>IF(K2221="","",VLOOKUP(A2221,tabWorldPop,14,FALSE))</f>
        <v/>
      </c>
      <c r="N2221" s="6" t="str">
        <f>IF(K2221="","",VLOOKUP(A2221,tabWorldPop,15,FALSE))</f>
        <v/>
      </c>
    </row>
    <row r="2222">
      <c r="A2222" s="3">
        <f>VLOOKUP(Life_expectancy.csv!A2238,Base!$A$2:$B$235,2,FALSE)</f>
        <v>41</v>
      </c>
      <c r="B2222" s="4">
        <v>2012.0</v>
      </c>
      <c r="C2222" s="4">
        <f>VLOOKUP(VLOOKUP(A2222,tabWorldPop,3,FALSE),Base!$D$2:$E$8,2,FALSE)</f>
        <v>1</v>
      </c>
      <c r="D2222" s="4" t="s">
        <v>13</v>
      </c>
      <c r="E2222" s="4" t="s">
        <v>4398</v>
      </c>
      <c r="F2222" s="4" t="s">
        <v>1703</v>
      </c>
      <c r="G2222" s="4" t="s">
        <v>4399</v>
      </c>
      <c r="H2222" s="10"/>
      <c r="I2222" s="5">
        <v>45791.0</v>
      </c>
      <c r="J2222" s="6" t="str">
        <f>IF(OR(B2222=2000, B2222=2010, B2222=2015),VLOOKUP(A2222,tabWorldPop,IF(B2222=2000,8,IF(B2222=2010,7,6)),FALSE),"")</f>
        <v/>
      </c>
      <c r="K2222" s="6" t="str">
        <f>IF(J2222="","", VLOOKUP(A2222,tabWorldPop,12,FALSE))</f>
        <v/>
      </c>
      <c r="L2222" s="6" t="str">
        <f>IF(K2222="","",VLOOKUP(A2222,tabWorldPop,13,FALSE))</f>
        <v/>
      </c>
      <c r="M2222" s="6" t="str">
        <f>IF(K2222="","",VLOOKUP(A2222,tabWorldPop,14,FALSE))</f>
        <v/>
      </c>
      <c r="N2222" s="6" t="str">
        <f>IF(K2222="","",VLOOKUP(A2222,tabWorldPop,15,FALSE))</f>
        <v/>
      </c>
    </row>
    <row r="2223">
      <c r="A2223" s="3">
        <f>VLOOKUP(Life_expectancy.csv!A2239,Base!$A$2:$B$235,2,FALSE)</f>
        <v>41</v>
      </c>
      <c r="B2223" s="4">
        <v>2011.0</v>
      </c>
      <c r="C2223" s="4">
        <f>VLOOKUP(VLOOKUP(A2223,tabWorldPop,3,FALSE),Base!$D$2:$E$8,2,FALSE)</f>
        <v>1</v>
      </c>
      <c r="D2223" s="4" t="s">
        <v>13</v>
      </c>
      <c r="E2223" s="4" t="s">
        <v>4400</v>
      </c>
      <c r="F2223" s="4" t="s">
        <v>726</v>
      </c>
      <c r="G2223" s="4" t="s">
        <v>4401</v>
      </c>
      <c r="H2223" s="10"/>
      <c r="I2223" s="5">
        <v>45913.0</v>
      </c>
      <c r="J2223" s="6" t="str">
        <f>IF(OR(B2223=2000, B2223=2010, B2223=2015),VLOOKUP(A2223,tabWorldPop,IF(B2223=2000,8,IF(B2223=2010,7,6)),FALSE),"")</f>
        <v/>
      </c>
      <c r="K2223" s="6" t="str">
        <f>IF(J2223="","", VLOOKUP(A2223,tabWorldPop,12,FALSE))</f>
        <v/>
      </c>
      <c r="L2223" s="6" t="str">
        <f>IF(K2223="","",VLOOKUP(A2223,tabWorldPop,13,FALSE))</f>
        <v/>
      </c>
      <c r="M2223" s="6" t="str">
        <f>IF(K2223="","",VLOOKUP(A2223,tabWorldPop,14,FALSE))</f>
        <v/>
      </c>
      <c r="N2223" s="6" t="str">
        <f>IF(K2223="","",VLOOKUP(A2223,tabWorldPop,15,FALSE))</f>
        <v/>
      </c>
    </row>
    <row r="2224">
      <c r="A2224" s="3">
        <f>VLOOKUP(Life_expectancy.csv!A2240,Base!$A$2:$B$235,2,FALSE)</f>
        <v>41</v>
      </c>
      <c r="B2224" s="4">
        <v>2010.0</v>
      </c>
      <c r="C2224" s="4">
        <f>VLOOKUP(VLOOKUP(A2224,tabWorldPop,3,FALSE),Base!$D$2:$E$8,2,FALSE)</f>
        <v>1</v>
      </c>
      <c r="D2224" s="4" t="s">
        <v>13</v>
      </c>
      <c r="E2224" s="4" t="s">
        <v>4402</v>
      </c>
      <c r="F2224" s="4" t="s">
        <v>141</v>
      </c>
      <c r="G2224" s="4" t="s">
        <v>4403</v>
      </c>
      <c r="H2224" s="10"/>
      <c r="I2224" s="5">
        <v>45729.0</v>
      </c>
      <c r="J2224" s="6">
        <f>IF(OR(B2224=2000, B2224=2010, B2224=2015),VLOOKUP(A2224,tabWorldPop,IF(B2224=2000,8,IF(B2224=2010,7,6)),FALSE),"")</f>
        <v>29411929</v>
      </c>
      <c r="K2224" s="6">
        <f>IF(J2224="","", VLOOKUP(A2224,tabWorldPop,12,FALSE))</f>
        <v>2149690</v>
      </c>
      <c r="L2224" s="6" t="str">
        <f>IF(K2224="","",VLOOKUP(A2224,tabWorldPop,13,FALSE))</f>
        <v>16.9368</v>
      </c>
      <c r="M2224" s="7">
        <f>IF(K2224="","",VLOOKUP(A2224,tabWorldPop,14,FALSE))</f>
        <v>-647208</v>
      </c>
      <c r="N2224" s="6" t="str">
        <f>IF(K2224="","",VLOOKUP(A2224,tabWorldPop,15,FALSE))</f>
        <v>0.46</v>
      </c>
    </row>
    <row r="2225">
      <c r="A2225" s="3">
        <f>VLOOKUP(Life_expectancy.csv!A2241,Base!$A$2:$B$235,2,FALSE)</f>
        <v>41</v>
      </c>
      <c r="B2225" s="4">
        <v>2009.0</v>
      </c>
      <c r="C2225" s="4">
        <f>VLOOKUP(VLOOKUP(A2225,tabWorldPop,3,FALSE),Base!$D$2:$E$8,2,FALSE)</f>
        <v>1</v>
      </c>
      <c r="D2225" s="4" t="s">
        <v>13</v>
      </c>
      <c r="E2225" s="4" t="s">
        <v>4404</v>
      </c>
      <c r="F2225" s="5">
        <v>45904.0</v>
      </c>
      <c r="G2225" s="4" t="s">
        <v>4405</v>
      </c>
      <c r="H2225" s="10"/>
      <c r="I2225" s="4">
        <v>13.0</v>
      </c>
      <c r="J2225" s="6" t="str">
        <f>IF(OR(B2225=2000, B2225=2010, B2225=2015),VLOOKUP(A2225,tabWorldPop,IF(B2225=2000,8,IF(B2225=2010,7,6)),FALSE),"")</f>
        <v/>
      </c>
      <c r="K2225" s="6" t="str">
        <f>IF(J2225="","", VLOOKUP(A2225,tabWorldPop,12,FALSE))</f>
        <v/>
      </c>
      <c r="L2225" s="6" t="str">
        <f>IF(K2225="","",VLOOKUP(A2225,tabWorldPop,13,FALSE))</f>
        <v/>
      </c>
      <c r="M2225" s="6" t="str">
        <f>IF(K2225="","",VLOOKUP(A2225,tabWorldPop,14,FALSE))</f>
        <v/>
      </c>
      <c r="N2225" s="6" t="str">
        <f>IF(K2225="","",VLOOKUP(A2225,tabWorldPop,15,FALSE))</f>
        <v/>
      </c>
    </row>
    <row r="2226">
      <c r="A2226" s="3">
        <f>VLOOKUP(Life_expectancy.csv!A2242,Base!$A$2:$B$235,2,FALSE)</f>
        <v>41</v>
      </c>
      <c r="B2226" s="4">
        <v>2008.0</v>
      </c>
      <c r="C2226" s="4">
        <f>VLOOKUP(VLOOKUP(A2226,tabWorldPop,3,FALSE),Base!$D$2:$E$8,2,FALSE)</f>
        <v>1</v>
      </c>
      <c r="D2226" s="4" t="s">
        <v>13</v>
      </c>
      <c r="E2226" s="4" t="s">
        <v>4406</v>
      </c>
      <c r="F2226" s="4" t="s">
        <v>3366</v>
      </c>
      <c r="G2226" s="4" t="s">
        <v>4407</v>
      </c>
      <c r="H2226" s="10"/>
      <c r="I2226" s="5">
        <v>45881.0</v>
      </c>
      <c r="J2226" s="6" t="str">
        <f>IF(OR(B2226=2000, B2226=2010, B2226=2015),VLOOKUP(A2226,tabWorldPop,IF(B2226=2000,8,IF(B2226=2010,7,6)),FALSE),"")</f>
        <v/>
      </c>
      <c r="K2226" s="6" t="str">
        <f>IF(J2226="","", VLOOKUP(A2226,tabWorldPop,12,FALSE))</f>
        <v/>
      </c>
      <c r="L2226" s="6" t="str">
        <f>IF(K2226="","",VLOOKUP(A2226,tabWorldPop,13,FALSE))</f>
        <v/>
      </c>
      <c r="M2226" s="6" t="str">
        <f>IF(K2226="","",VLOOKUP(A2226,tabWorldPop,14,FALSE))</f>
        <v/>
      </c>
      <c r="N2226" s="6" t="str">
        <f>IF(K2226="","",VLOOKUP(A2226,tabWorldPop,15,FALSE))</f>
        <v/>
      </c>
    </row>
    <row r="2227">
      <c r="A2227" s="3">
        <f>VLOOKUP(Life_expectancy.csv!A2243,Base!$A$2:$B$235,2,FALSE)</f>
        <v>41</v>
      </c>
      <c r="B2227" s="4">
        <v>2007.0</v>
      </c>
      <c r="C2227" s="4">
        <f>VLOOKUP(VLOOKUP(A2227,tabWorldPop,3,FALSE),Base!$D$2:$E$8,2,FALSE)</f>
        <v>1</v>
      </c>
      <c r="D2227" s="4" t="s">
        <v>13</v>
      </c>
      <c r="E2227" s="4" t="s">
        <v>4408</v>
      </c>
      <c r="F2227" s="4" t="s">
        <v>141</v>
      </c>
      <c r="G2227" s="4" t="s">
        <v>4409</v>
      </c>
      <c r="H2227" s="10"/>
      <c r="I2227" s="5">
        <v>45850.0</v>
      </c>
      <c r="J2227" s="6" t="str">
        <f>IF(OR(B2227=2000, B2227=2010, B2227=2015),VLOOKUP(A2227,tabWorldPop,IF(B2227=2000,8,IF(B2227=2010,7,6)),FALSE),"")</f>
        <v/>
      </c>
      <c r="K2227" s="6" t="str">
        <f>IF(J2227="","", VLOOKUP(A2227,tabWorldPop,12,FALSE))</f>
        <v/>
      </c>
      <c r="L2227" s="6" t="str">
        <f>IF(K2227="","",VLOOKUP(A2227,tabWorldPop,13,FALSE))</f>
        <v/>
      </c>
      <c r="M2227" s="6" t="str">
        <f>IF(K2227="","",VLOOKUP(A2227,tabWorldPop,14,FALSE))</f>
        <v/>
      </c>
      <c r="N2227" s="6" t="str">
        <f>IF(K2227="","",VLOOKUP(A2227,tabWorldPop,15,FALSE))</f>
        <v/>
      </c>
    </row>
    <row r="2228">
      <c r="A2228" s="3">
        <f>VLOOKUP(Life_expectancy.csv!A2244,Base!$A$2:$B$235,2,FALSE)</f>
        <v>41</v>
      </c>
      <c r="B2228" s="4">
        <v>2006.0</v>
      </c>
      <c r="C2228" s="4">
        <f>VLOOKUP(VLOOKUP(A2228,tabWorldPop,3,FALSE),Base!$D$2:$E$8,2,FALSE)</f>
        <v>1</v>
      </c>
      <c r="D2228" s="4" t="s">
        <v>13</v>
      </c>
      <c r="E2228" s="4" t="s">
        <v>4410</v>
      </c>
      <c r="F2228" s="4" t="s">
        <v>3903</v>
      </c>
      <c r="G2228" s="4" t="s">
        <v>4411</v>
      </c>
      <c r="H2228" s="10"/>
      <c r="I2228" s="5">
        <v>45789.0</v>
      </c>
      <c r="J2228" s="6" t="str">
        <f>IF(OR(B2228=2000, B2228=2010, B2228=2015),VLOOKUP(A2228,tabWorldPop,IF(B2228=2000,8,IF(B2228=2010,7,6)),FALSE),"")</f>
        <v/>
      </c>
      <c r="K2228" s="6" t="str">
        <f>IF(J2228="","", VLOOKUP(A2228,tabWorldPop,12,FALSE))</f>
        <v/>
      </c>
      <c r="L2228" s="6" t="str">
        <f>IF(K2228="","",VLOOKUP(A2228,tabWorldPop,13,FALSE))</f>
        <v/>
      </c>
      <c r="M2228" s="6" t="str">
        <f>IF(K2228="","",VLOOKUP(A2228,tabWorldPop,14,FALSE))</f>
        <v/>
      </c>
      <c r="N2228" s="6" t="str">
        <f>IF(K2228="","",VLOOKUP(A2228,tabWorldPop,15,FALSE))</f>
        <v/>
      </c>
    </row>
    <row r="2229">
      <c r="A2229" s="3">
        <f>VLOOKUP(Life_expectancy.csv!A2245,Base!$A$2:$B$235,2,FALSE)</f>
        <v>41</v>
      </c>
      <c r="B2229" s="4">
        <v>2005.0</v>
      </c>
      <c r="C2229" s="4">
        <f>VLOOKUP(VLOOKUP(A2229,tabWorldPop,3,FALSE),Base!$D$2:$E$8,2,FALSE)</f>
        <v>1</v>
      </c>
      <c r="D2229" s="4" t="s">
        <v>13</v>
      </c>
      <c r="E2229" s="4" t="s">
        <v>4412</v>
      </c>
      <c r="F2229" s="4" t="s">
        <v>1200</v>
      </c>
      <c r="G2229" s="4" t="s">
        <v>4413</v>
      </c>
      <c r="H2229" s="10"/>
      <c r="I2229" s="5">
        <v>45759.0</v>
      </c>
      <c r="J2229" s="6" t="str">
        <f>IF(OR(B2229=2000, B2229=2010, B2229=2015),VLOOKUP(A2229,tabWorldPop,IF(B2229=2000,8,IF(B2229=2010,7,6)),FALSE),"")</f>
        <v/>
      </c>
      <c r="K2229" s="6" t="str">
        <f>IF(J2229="","", VLOOKUP(A2229,tabWorldPop,12,FALSE))</f>
        <v/>
      </c>
      <c r="L2229" s="6" t="str">
        <f>IF(K2229="","",VLOOKUP(A2229,tabWorldPop,13,FALSE))</f>
        <v/>
      </c>
      <c r="M2229" s="6" t="str">
        <f>IF(K2229="","",VLOOKUP(A2229,tabWorldPop,14,FALSE))</f>
        <v/>
      </c>
      <c r="N2229" s="6" t="str">
        <f>IF(K2229="","",VLOOKUP(A2229,tabWorldPop,15,FALSE))</f>
        <v/>
      </c>
    </row>
    <row r="2230">
      <c r="A2230" s="3">
        <f>VLOOKUP(Life_expectancy.csv!A2246,Base!$A$2:$B$235,2,FALSE)</f>
        <v>41</v>
      </c>
      <c r="B2230" s="4">
        <v>2004.0</v>
      </c>
      <c r="C2230" s="4">
        <f>VLOOKUP(VLOOKUP(A2230,tabWorldPop,3,FALSE),Base!$D$2:$E$8,2,FALSE)</f>
        <v>1</v>
      </c>
      <c r="D2230" s="4" t="s">
        <v>13</v>
      </c>
      <c r="E2230" s="4" t="s">
        <v>4414</v>
      </c>
      <c r="F2230" s="4" t="s">
        <v>1173</v>
      </c>
      <c r="G2230" s="4" t="s">
        <v>4415</v>
      </c>
      <c r="H2230" s="10"/>
      <c r="I2230" s="5">
        <v>45728.0</v>
      </c>
      <c r="J2230" s="6" t="str">
        <f>IF(OR(B2230=2000, B2230=2010, B2230=2015),VLOOKUP(A2230,tabWorldPop,IF(B2230=2000,8,IF(B2230=2010,7,6)),FALSE),"")</f>
        <v/>
      </c>
      <c r="K2230" s="6" t="str">
        <f>IF(J2230="","", VLOOKUP(A2230,tabWorldPop,12,FALSE))</f>
        <v/>
      </c>
      <c r="L2230" s="6" t="str">
        <f>IF(K2230="","",VLOOKUP(A2230,tabWorldPop,13,FALSE))</f>
        <v/>
      </c>
      <c r="M2230" s="6" t="str">
        <f>IF(K2230="","",VLOOKUP(A2230,tabWorldPop,14,FALSE))</f>
        <v/>
      </c>
      <c r="N2230" s="6" t="str">
        <f>IF(K2230="","",VLOOKUP(A2230,tabWorldPop,15,FALSE))</f>
        <v/>
      </c>
    </row>
    <row r="2231">
      <c r="A2231" s="3">
        <f>VLOOKUP(Life_expectancy.csv!A2247,Base!$A$2:$B$235,2,FALSE)</f>
        <v>41</v>
      </c>
      <c r="B2231" s="4">
        <v>2003.0</v>
      </c>
      <c r="C2231" s="4">
        <f>VLOOKUP(VLOOKUP(A2231,tabWorldPop,3,FALSE),Base!$D$2:$E$8,2,FALSE)</f>
        <v>1</v>
      </c>
      <c r="D2231" s="4" t="s">
        <v>13</v>
      </c>
      <c r="E2231" s="4" t="s">
        <v>4416</v>
      </c>
      <c r="F2231" s="5">
        <v>45692.0</v>
      </c>
      <c r="G2231" s="4" t="s">
        <v>4417</v>
      </c>
      <c r="H2231" s="10"/>
      <c r="I2231" s="5">
        <v>45700.0</v>
      </c>
      <c r="J2231" s="6" t="str">
        <f>IF(OR(B2231=2000, B2231=2010, B2231=2015),VLOOKUP(A2231,tabWorldPop,IF(B2231=2000,8,IF(B2231=2010,7,6)),FALSE),"")</f>
        <v/>
      </c>
      <c r="K2231" s="6" t="str">
        <f>IF(J2231="","", VLOOKUP(A2231,tabWorldPop,12,FALSE))</f>
        <v/>
      </c>
      <c r="L2231" s="6" t="str">
        <f>IF(K2231="","",VLOOKUP(A2231,tabWorldPop,13,FALSE))</f>
        <v/>
      </c>
      <c r="M2231" s="6" t="str">
        <f>IF(K2231="","",VLOOKUP(A2231,tabWorldPop,14,FALSE))</f>
        <v/>
      </c>
      <c r="N2231" s="6" t="str">
        <f>IF(K2231="","",VLOOKUP(A2231,tabWorldPop,15,FALSE))</f>
        <v/>
      </c>
    </row>
    <row r="2232">
      <c r="A2232" s="3">
        <f>VLOOKUP(Life_expectancy.csv!A2248,Base!$A$2:$B$235,2,FALSE)</f>
        <v>41</v>
      </c>
      <c r="B2232" s="4">
        <v>2002.0</v>
      </c>
      <c r="C2232" s="4">
        <f>VLOOKUP(VLOOKUP(A2232,tabWorldPop,3,FALSE),Base!$D$2:$E$8,2,FALSE)</f>
        <v>1</v>
      </c>
      <c r="D2232" s="4" t="s">
        <v>13</v>
      </c>
      <c r="E2232" s="4" t="s">
        <v>4418</v>
      </c>
      <c r="F2232" s="4" t="s">
        <v>1660</v>
      </c>
      <c r="G2232" s="4" t="s">
        <v>4419</v>
      </c>
      <c r="H2232" s="10"/>
      <c r="I2232" s="5">
        <v>45669.0</v>
      </c>
      <c r="J2232" s="6" t="str">
        <f>IF(OR(B2232=2000, B2232=2010, B2232=2015),VLOOKUP(A2232,tabWorldPop,IF(B2232=2000,8,IF(B2232=2010,7,6)),FALSE),"")</f>
        <v/>
      </c>
      <c r="K2232" s="6" t="str">
        <f>IF(J2232="","", VLOOKUP(A2232,tabWorldPop,12,FALSE))</f>
        <v/>
      </c>
      <c r="L2232" s="6" t="str">
        <f>IF(K2232="","",VLOOKUP(A2232,tabWorldPop,13,FALSE))</f>
        <v/>
      </c>
      <c r="M2232" s="6" t="str">
        <f>IF(K2232="","",VLOOKUP(A2232,tabWorldPop,14,FALSE))</f>
        <v/>
      </c>
      <c r="N2232" s="6" t="str">
        <f>IF(K2232="","",VLOOKUP(A2232,tabWorldPop,15,FALSE))</f>
        <v/>
      </c>
    </row>
    <row r="2233">
      <c r="A2233" s="3">
        <f>VLOOKUP(Life_expectancy.csv!A2249,Base!$A$2:$B$235,2,FALSE)</f>
        <v>41</v>
      </c>
      <c r="B2233" s="4">
        <v>2001.0</v>
      </c>
      <c r="C2233" s="4">
        <f>VLOOKUP(VLOOKUP(A2233,tabWorldPop,3,FALSE),Base!$D$2:$E$8,2,FALSE)</f>
        <v>1</v>
      </c>
      <c r="D2233" s="4" t="s">
        <v>13</v>
      </c>
      <c r="E2233" s="4" t="s">
        <v>4420</v>
      </c>
      <c r="F2233" s="4" t="s">
        <v>1879</v>
      </c>
      <c r="G2233" s="4" t="s">
        <v>4421</v>
      </c>
      <c r="H2233" s="10"/>
      <c r="I2233" s="4">
        <v>12.0</v>
      </c>
      <c r="J2233" s="6" t="str">
        <f>IF(OR(B2233=2000, B2233=2010, B2233=2015),VLOOKUP(A2233,tabWorldPop,IF(B2233=2000,8,IF(B2233=2010,7,6)),FALSE),"")</f>
        <v/>
      </c>
      <c r="K2233" s="6" t="str">
        <f>IF(J2233="","", VLOOKUP(A2233,tabWorldPop,12,FALSE))</f>
        <v/>
      </c>
      <c r="L2233" s="6" t="str">
        <f>IF(K2233="","",VLOOKUP(A2233,tabWorldPop,13,FALSE))</f>
        <v/>
      </c>
      <c r="M2233" s="6" t="str">
        <f>IF(K2233="","",VLOOKUP(A2233,tabWorldPop,14,FALSE))</f>
        <v/>
      </c>
      <c r="N2233" s="6" t="str">
        <f>IF(K2233="","",VLOOKUP(A2233,tabWorldPop,15,FALSE))</f>
        <v/>
      </c>
    </row>
    <row r="2234">
      <c r="A2234" s="3">
        <f>VLOOKUP(Life_expectancy.csv!A2250,Base!$A$2:$B$235,2,FALSE)</f>
        <v>41</v>
      </c>
      <c r="B2234" s="4">
        <v>2000.0</v>
      </c>
      <c r="C2234" s="4">
        <f>VLOOKUP(VLOOKUP(A2234,tabWorldPop,3,FALSE),Base!$D$2:$E$8,2,FALSE)</f>
        <v>1</v>
      </c>
      <c r="D2234" s="4" t="s">
        <v>13</v>
      </c>
      <c r="E2234" s="4" t="s">
        <v>4422</v>
      </c>
      <c r="F2234" s="4" t="s">
        <v>1026</v>
      </c>
      <c r="G2234" s="4" t="s">
        <v>4423</v>
      </c>
      <c r="H2234" s="10"/>
      <c r="I2234" s="5">
        <v>45880.0</v>
      </c>
      <c r="J2234" s="6">
        <f>IF(OR(B2234=2000, B2234=2010, B2234=2015),VLOOKUP(A2234,tabWorldPop,IF(B2234=2000,8,IF(B2234=2010,7,6)),FALSE),"")</f>
        <v>21547390</v>
      </c>
      <c r="K2234" s="6">
        <f>IF(J2234="","", VLOOKUP(A2234,tabWorldPop,12,FALSE))</f>
        <v>2149690</v>
      </c>
      <c r="L2234" s="6" t="str">
        <f>IF(K2234="","",VLOOKUP(A2234,tabWorldPop,13,FALSE))</f>
        <v>16.9368</v>
      </c>
      <c r="M2234" s="7">
        <f>IF(K2234="","",VLOOKUP(A2234,tabWorldPop,14,FALSE))</f>
        <v>-647208</v>
      </c>
      <c r="N2234" s="6" t="str">
        <f>IF(K2234="","",VLOOKUP(A2234,tabWorldPop,15,FALSE))</f>
        <v>0.46</v>
      </c>
    </row>
    <row r="2235">
      <c r="A2235" s="3">
        <f>VLOOKUP(Life_expectancy.csv!A2251,Base!$A$2:$B$235,2,FALSE)</f>
        <v>72</v>
      </c>
      <c r="B2235" s="4">
        <v>2015.0</v>
      </c>
      <c r="C2235" s="4">
        <f>VLOOKUP(VLOOKUP(A2235,tabWorldPop,3,FALSE),Base!$D$2:$E$8,2,FALSE)</f>
        <v>3</v>
      </c>
      <c r="D2235" s="4" t="s">
        <v>13</v>
      </c>
      <c r="E2235" s="4">
        <v>0.0</v>
      </c>
      <c r="F2235" s="10"/>
      <c r="G2235" s="4" t="s">
        <v>4424</v>
      </c>
      <c r="H2235" s="4">
        <v>1.4976994E7</v>
      </c>
      <c r="I2235" s="5">
        <v>45786.0</v>
      </c>
      <c r="J2235" s="6">
        <f>IF(OR(B2235=2000, B2235=2010, B2235=2015),VLOOKUP(A2235,tabWorldPop,IF(B2235=2000,8,IF(B2235=2010,7,6)),FALSE),"")</f>
        <v>14356181</v>
      </c>
      <c r="K2235" s="6">
        <f>IF(J2235="","", VLOOKUP(A2235,tabWorldPop,12,FALSE))</f>
        <v>196722</v>
      </c>
      <c r="L2235" s="6" t="str">
        <f>IF(K2235="","",VLOOKUP(A2235,tabWorldPop,13,FALSE))</f>
        <v>88.025</v>
      </c>
      <c r="M2235" s="7">
        <f>IF(K2235="","",VLOOKUP(A2235,tabWorldPop,14,FALSE))</f>
        <v>-598630</v>
      </c>
      <c r="N2235" s="6" t="str">
        <f>IF(K2235="","",VLOOKUP(A2235,tabWorldPop,15,FALSE))</f>
        <v>0.22</v>
      </c>
    </row>
    <row r="2236">
      <c r="A2236" s="3">
        <f>VLOOKUP(Life_expectancy.csv!A2252,Base!$A$2:$B$235,2,FALSE)</f>
        <v>72</v>
      </c>
      <c r="B2236" s="4">
        <v>2014.0</v>
      </c>
      <c r="C2236" s="4">
        <f>VLOOKUP(VLOOKUP(A2236,tabWorldPop,3,FALSE),Base!$D$2:$E$8,2,FALSE)</f>
        <v>3</v>
      </c>
      <c r="D2236" s="4" t="s">
        <v>13</v>
      </c>
      <c r="E2236" s="4" t="s">
        <v>4425</v>
      </c>
      <c r="F2236" s="4" t="s">
        <v>1297</v>
      </c>
      <c r="G2236" s="4" t="s">
        <v>4426</v>
      </c>
      <c r="H2236" s="4">
        <v>1.4546111E7</v>
      </c>
      <c r="I2236" s="5">
        <v>45666.0</v>
      </c>
      <c r="J2236" s="6" t="str">
        <f>IF(OR(B2236=2000, B2236=2010, B2236=2015),VLOOKUP(A2236,tabWorldPop,IF(B2236=2000,8,IF(B2236=2010,7,6)),FALSE),"")</f>
        <v/>
      </c>
      <c r="K2236" s="6" t="str">
        <f>IF(J2236="","", VLOOKUP(A2236,tabWorldPop,12,FALSE))</f>
        <v/>
      </c>
      <c r="L2236" s="6" t="str">
        <f>IF(K2236="","",VLOOKUP(A2236,tabWorldPop,13,FALSE))</f>
        <v/>
      </c>
      <c r="M2236" s="6" t="str">
        <f>IF(K2236="","",VLOOKUP(A2236,tabWorldPop,14,FALSE))</f>
        <v/>
      </c>
      <c r="N2236" s="6" t="str">
        <f>IF(K2236="","",VLOOKUP(A2236,tabWorldPop,15,FALSE))</f>
        <v/>
      </c>
    </row>
    <row r="2237">
      <c r="A2237" s="3">
        <f>VLOOKUP(Life_expectancy.csv!A2253,Base!$A$2:$B$235,2,FALSE)</f>
        <v>72</v>
      </c>
      <c r="B2237" s="4">
        <v>2013.0</v>
      </c>
      <c r="C2237" s="4">
        <f>VLOOKUP(VLOOKUP(A2237,tabWorldPop,3,FALSE),Base!$D$2:$E$8,2,FALSE)</f>
        <v>3</v>
      </c>
      <c r="D2237" s="4" t="s">
        <v>13</v>
      </c>
      <c r="E2237" s="4" t="s">
        <v>4427</v>
      </c>
      <c r="F2237" s="4" t="s">
        <v>2126</v>
      </c>
      <c r="G2237" s="4" t="s">
        <v>4428</v>
      </c>
      <c r="H2237" s="4">
        <v>141232.0</v>
      </c>
      <c r="I2237" s="5">
        <v>45846.0</v>
      </c>
      <c r="J2237" s="6" t="str">
        <f>IF(OR(B2237=2000, B2237=2010, B2237=2015),VLOOKUP(A2237,tabWorldPop,IF(B2237=2000,8,IF(B2237=2010,7,6)),FALSE),"")</f>
        <v/>
      </c>
      <c r="K2237" s="6" t="str">
        <f>IF(J2237="","", VLOOKUP(A2237,tabWorldPop,12,FALSE))</f>
        <v/>
      </c>
      <c r="L2237" s="6" t="str">
        <f>IF(K2237="","",VLOOKUP(A2237,tabWorldPop,13,FALSE))</f>
        <v/>
      </c>
      <c r="M2237" s="6" t="str">
        <f>IF(K2237="","",VLOOKUP(A2237,tabWorldPop,14,FALSE))</f>
        <v/>
      </c>
      <c r="N2237" s="6" t="str">
        <f>IF(K2237="","",VLOOKUP(A2237,tabWorldPop,15,FALSE))</f>
        <v/>
      </c>
    </row>
    <row r="2238">
      <c r="A2238" s="3">
        <f>VLOOKUP(Life_expectancy.csv!A2254,Base!$A$2:$B$235,2,FALSE)</f>
        <v>72</v>
      </c>
      <c r="B2238" s="4">
        <v>2012.0</v>
      </c>
      <c r="C2238" s="4">
        <f>VLOOKUP(VLOOKUP(A2238,tabWorldPop,3,FALSE),Base!$D$2:$E$8,2,FALSE)</f>
        <v>3</v>
      </c>
      <c r="D2238" s="4" t="s">
        <v>13</v>
      </c>
      <c r="E2238" s="4" t="s">
        <v>4429</v>
      </c>
      <c r="F2238" s="4" t="s">
        <v>293</v>
      </c>
      <c r="G2238" s="4" t="s">
        <v>4430</v>
      </c>
      <c r="H2238" s="4">
        <v>1373513.0</v>
      </c>
      <c r="I2238" s="5">
        <v>45724.0</v>
      </c>
      <c r="J2238" s="6" t="str">
        <f>IF(OR(B2238=2000, B2238=2010, B2238=2015),VLOOKUP(A2238,tabWorldPop,IF(B2238=2000,8,IF(B2238=2010,7,6)),FALSE),"")</f>
        <v/>
      </c>
      <c r="K2238" s="6" t="str">
        <f>IF(J2238="","", VLOOKUP(A2238,tabWorldPop,12,FALSE))</f>
        <v/>
      </c>
      <c r="L2238" s="6" t="str">
        <f>IF(K2238="","",VLOOKUP(A2238,tabWorldPop,13,FALSE))</f>
        <v/>
      </c>
      <c r="M2238" s="6" t="str">
        <f>IF(K2238="","",VLOOKUP(A2238,tabWorldPop,14,FALSE))</f>
        <v/>
      </c>
      <c r="N2238" s="6" t="str">
        <f>IF(K2238="","",VLOOKUP(A2238,tabWorldPop,15,FALSE))</f>
        <v/>
      </c>
    </row>
    <row r="2239">
      <c r="A2239" s="3">
        <f>VLOOKUP(Life_expectancy.csv!A2255,Base!$A$2:$B$235,2,FALSE)</f>
        <v>72</v>
      </c>
      <c r="B2239" s="4">
        <v>2011.0</v>
      </c>
      <c r="C2239" s="4">
        <f>VLOOKUP(VLOOKUP(A2239,tabWorldPop,3,FALSE),Base!$D$2:$E$8,2,FALSE)</f>
        <v>3</v>
      </c>
      <c r="D2239" s="4" t="s">
        <v>13</v>
      </c>
      <c r="E2239" s="4" t="s">
        <v>4431</v>
      </c>
      <c r="F2239" s="4" t="s">
        <v>2797</v>
      </c>
      <c r="G2239" s="4" t="s">
        <v>4432</v>
      </c>
      <c r="H2239" s="4">
        <v>13391.0</v>
      </c>
      <c r="I2239" s="5">
        <v>45907.0</v>
      </c>
      <c r="J2239" s="6" t="str">
        <f>IF(OR(B2239=2000, B2239=2010, B2239=2015),VLOOKUP(A2239,tabWorldPop,IF(B2239=2000,8,IF(B2239=2010,7,6)),FALSE),"")</f>
        <v/>
      </c>
      <c r="K2239" s="6" t="str">
        <f>IF(J2239="","", VLOOKUP(A2239,tabWorldPop,12,FALSE))</f>
        <v/>
      </c>
      <c r="L2239" s="6" t="str">
        <f>IF(K2239="","",VLOOKUP(A2239,tabWorldPop,13,FALSE))</f>
        <v/>
      </c>
      <c r="M2239" s="6" t="str">
        <f>IF(K2239="","",VLOOKUP(A2239,tabWorldPop,14,FALSE))</f>
        <v/>
      </c>
      <c r="N2239" s="6" t="str">
        <f>IF(K2239="","",VLOOKUP(A2239,tabWorldPop,15,FALSE))</f>
        <v/>
      </c>
    </row>
    <row r="2240">
      <c r="A2240" s="3">
        <f>VLOOKUP(Life_expectancy.csv!A2256,Base!$A$2:$B$235,2,FALSE)</f>
        <v>72</v>
      </c>
      <c r="B2240" s="4">
        <v>2010.0</v>
      </c>
      <c r="C2240" s="4">
        <f>VLOOKUP(VLOOKUP(A2240,tabWorldPop,3,FALSE),Base!$D$2:$E$8,2,FALSE)</f>
        <v>3</v>
      </c>
      <c r="D2240" s="4" t="s">
        <v>13</v>
      </c>
      <c r="E2240" s="4" t="s">
        <v>4433</v>
      </c>
      <c r="F2240" s="4" t="s">
        <v>1700</v>
      </c>
      <c r="G2240" s="4" t="s">
        <v>4434</v>
      </c>
      <c r="H2240" s="4">
        <v>1.2916229E7</v>
      </c>
      <c r="I2240" s="5">
        <v>45845.0</v>
      </c>
      <c r="J2240" s="6">
        <f>IF(OR(B2240=2000, B2240=2010, B2240=2015),VLOOKUP(A2240,tabWorldPop,IF(B2240=2000,8,IF(B2240=2010,7,6)),FALSE),"")</f>
        <v>12530121</v>
      </c>
      <c r="K2240" s="6">
        <f>IF(J2240="","", VLOOKUP(A2240,tabWorldPop,12,FALSE))</f>
        <v>196722</v>
      </c>
      <c r="L2240" s="6" t="str">
        <f>IF(K2240="","",VLOOKUP(A2240,tabWorldPop,13,FALSE))</f>
        <v>88.025</v>
      </c>
      <c r="M2240" s="7">
        <f>IF(K2240="","",VLOOKUP(A2240,tabWorldPop,14,FALSE))</f>
        <v>-598630</v>
      </c>
      <c r="N2240" s="6" t="str">
        <f>IF(K2240="","",VLOOKUP(A2240,tabWorldPop,15,FALSE))</f>
        <v>0.22</v>
      </c>
    </row>
    <row r="2241">
      <c r="A2241" s="3">
        <f>VLOOKUP(Life_expectancy.csv!A2257,Base!$A$2:$B$235,2,FALSE)</f>
        <v>72</v>
      </c>
      <c r="B2241" s="4">
        <v>2009.0</v>
      </c>
      <c r="C2241" s="4">
        <f>VLOOKUP(VLOOKUP(A2241,tabWorldPop,3,FALSE),Base!$D$2:$E$8,2,FALSE)</f>
        <v>3</v>
      </c>
      <c r="D2241" s="4" t="s">
        <v>13</v>
      </c>
      <c r="E2241" s="4" t="s">
        <v>4435</v>
      </c>
      <c r="F2241" s="4" t="s">
        <v>1046</v>
      </c>
      <c r="G2241" s="4" t="s">
        <v>4436</v>
      </c>
      <c r="H2241" s="4">
        <v>1255917.0</v>
      </c>
      <c r="I2241" s="5">
        <v>45784.0</v>
      </c>
      <c r="J2241" s="6" t="str">
        <f>IF(OR(B2241=2000, B2241=2010, B2241=2015),VLOOKUP(A2241,tabWorldPop,IF(B2241=2000,8,IF(B2241=2010,7,6)),FALSE),"")</f>
        <v/>
      </c>
      <c r="K2241" s="6" t="str">
        <f>IF(J2241="","", VLOOKUP(A2241,tabWorldPop,12,FALSE))</f>
        <v/>
      </c>
      <c r="L2241" s="6" t="str">
        <f>IF(K2241="","",VLOOKUP(A2241,tabWorldPop,13,FALSE))</f>
        <v/>
      </c>
      <c r="M2241" s="6" t="str">
        <f>IF(K2241="","",VLOOKUP(A2241,tabWorldPop,14,FALSE))</f>
        <v/>
      </c>
      <c r="N2241" s="6" t="str">
        <f>IF(K2241="","",VLOOKUP(A2241,tabWorldPop,15,FALSE))</f>
        <v/>
      </c>
    </row>
    <row r="2242">
      <c r="A2242" s="3">
        <f>VLOOKUP(Life_expectancy.csv!A2258,Base!$A$2:$B$235,2,FALSE)</f>
        <v>72</v>
      </c>
      <c r="B2242" s="4">
        <v>2008.0</v>
      </c>
      <c r="C2242" s="4">
        <f>VLOOKUP(VLOOKUP(A2242,tabWorldPop,3,FALSE),Base!$D$2:$E$8,2,FALSE)</f>
        <v>3</v>
      </c>
      <c r="D2242" s="4" t="s">
        <v>13</v>
      </c>
      <c r="E2242" s="4" t="s">
        <v>4437</v>
      </c>
      <c r="F2242" s="4" t="s">
        <v>2309</v>
      </c>
      <c r="G2242" s="4" t="s">
        <v>4438</v>
      </c>
      <c r="H2242" s="4">
        <v>1223957.0</v>
      </c>
      <c r="I2242" s="5">
        <v>45664.0</v>
      </c>
      <c r="J2242" s="6" t="str">
        <f>IF(OR(B2242=2000, B2242=2010, B2242=2015),VLOOKUP(A2242,tabWorldPop,IF(B2242=2000,8,IF(B2242=2010,7,6)),FALSE),"")</f>
        <v/>
      </c>
      <c r="K2242" s="6" t="str">
        <f>IF(J2242="","", VLOOKUP(A2242,tabWorldPop,12,FALSE))</f>
        <v/>
      </c>
      <c r="L2242" s="6" t="str">
        <f>IF(K2242="","",VLOOKUP(A2242,tabWorldPop,13,FALSE))</f>
        <v/>
      </c>
      <c r="M2242" s="6" t="str">
        <f>IF(K2242="","",VLOOKUP(A2242,tabWorldPop,14,FALSE))</f>
        <v/>
      </c>
      <c r="N2242" s="6" t="str">
        <f>IF(K2242="","",VLOOKUP(A2242,tabWorldPop,15,FALSE))</f>
        <v/>
      </c>
    </row>
    <row r="2243">
      <c r="A2243" s="3">
        <f>VLOOKUP(Life_expectancy.csv!A2259,Base!$A$2:$B$235,2,FALSE)</f>
        <v>72</v>
      </c>
      <c r="B2243" s="4">
        <v>2007.0</v>
      </c>
      <c r="C2243" s="4">
        <f>VLOOKUP(VLOOKUP(A2243,tabWorldPop,3,FALSE),Base!$D$2:$E$8,2,FALSE)</f>
        <v>3</v>
      </c>
      <c r="D2243" s="4" t="s">
        <v>13</v>
      </c>
      <c r="E2243" s="4" t="s">
        <v>4439</v>
      </c>
      <c r="F2243" s="4" t="s">
        <v>1300</v>
      </c>
      <c r="G2243" s="4" t="s">
        <v>4440</v>
      </c>
      <c r="H2243" s="4">
        <v>1.1873557E7</v>
      </c>
      <c r="I2243" s="5">
        <v>45875.0</v>
      </c>
      <c r="J2243" s="6" t="str">
        <f>IF(OR(B2243=2000, B2243=2010, B2243=2015),VLOOKUP(A2243,tabWorldPop,IF(B2243=2000,8,IF(B2243=2010,7,6)),FALSE),"")</f>
        <v/>
      </c>
      <c r="K2243" s="6" t="str">
        <f>IF(J2243="","", VLOOKUP(A2243,tabWorldPop,12,FALSE))</f>
        <v/>
      </c>
      <c r="L2243" s="6" t="str">
        <f>IF(K2243="","",VLOOKUP(A2243,tabWorldPop,13,FALSE))</f>
        <v/>
      </c>
      <c r="M2243" s="6" t="str">
        <f>IF(K2243="","",VLOOKUP(A2243,tabWorldPop,14,FALSE))</f>
        <v/>
      </c>
      <c r="N2243" s="6" t="str">
        <f>IF(K2243="","",VLOOKUP(A2243,tabWorldPop,15,FALSE))</f>
        <v/>
      </c>
    </row>
    <row r="2244">
      <c r="A2244" s="3">
        <f>VLOOKUP(Life_expectancy.csv!A2260,Base!$A$2:$B$235,2,FALSE)</f>
        <v>72</v>
      </c>
      <c r="B2244" s="4">
        <v>2006.0</v>
      </c>
      <c r="C2244" s="4">
        <f>VLOOKUP(VLOOKUP(A2244,tabWorldPop,3,FALSE),Base!$D$2:$E$8,2,FALSE)</f>
        <v>3</v>
      </c>
      <c r="D2244" s="4" t="s">
        <v>13</v>
      </c>
      <c r="E2244" s="4" t="s">
        <v>4441</v>
      </c>
      <c r="F2244" s="4" t="s">
        <v>766</v>
      </c>
      <c r="G2244" s="4" t="s">
        <v>4442</v>
      </c>
      <c r="H2244" s="4">
        <v>1.1556763E7</v>
      </c>
      <c r="I2244" s="5">
        <v>45814.0</v>
      </c>
      <c r="J2244" s="6" t="str">
        <f>IF(OR(B2244=2000, B2244=2010, B2244=2015),VLOOKUP(A2244,tabWorldPop,IF(B2244=2000,8,IF(B2244=2010,7,6)),FALSE),"")</f>
        <v/>
      </c>
      <c r="K2244" s="6" t="str">
        <f>IF(J2244="","", VLOOKUP(A2244,tabWorldPop,12,FALSE))</f>
        <v/>
      </c>
      <c r="L2244" s="6" t="str">
        <f>IF(K2244="","",VLOOKUP(A2244,tabWorldPop,13,FALSE))</f>
        <v/>
      </c>
      <c r="M2244" s="6" t="str">
        <f>IF(K2244="","",VLOOKUP(A2244,tabWorldPop,14,FALSE))</f>
        <v/>
      </c>
      <c r="N2244" s="6" t="str">
        <f>IF(K2244="","",VLOOKUP(A2244,tabWorldPop,15,FALSE))</f>
        <v/>
      </c>
    </row>
    <row r="2245">
      <c r="A2245" s="3">
        <f>VLOOKUP(Life_expectancy.csv!A2261,Base!$A$2:$B$235,2,FALSE)</f>
        <v>72</v>
      </c>
      <c r="B2245" s="4">
        <v>2005.0</v>
      </c>
      <c r="C2245" s="4">
        <f>VLOOKUP(VLOOKUP(A2245,tabWorldPop,3,FALSE),Base!$D$2:$E$8,2,FALSE)</f>
        <v>3</v>
      </c>
      <c r="D2245" s="4" t="s">
        <v>13</v>
      </c>
      <c r="E2245" s="4" t="s">
        <v>4443</v>
      </c>
      <c r="F2245" s="4" t="s">
        <v>3451</v>
      </c>
      <c r="G2245" s="4" t="s">
        <v>4444</v>
      </c>
      <c r="H2245" s="4">
        <v>1.1251266E7</v>
      </c>
      <c r="I2245" s="5">
        <v>45753.0</v>
      </c>
      <c r="J2245" s="6" t="str">
        <f>IF(OR(B2245=2000, B2245=2010, B2245=2015),VLOOKUP(A2245,tabWorldPop,IF(B2245=2000,8,IF(B2245=2010,7,6)),FALSE),"")</f>
        <v/>
      </c>
      <c r="K2245" s="6" t="str">
        <f>IF(J2245="","", VLOOKUP(A2245,tabWorldPop,12,FALSE))</f>
        <v/>
      </c>
      <c r="L2245" s="6" t="str">
        <f>IF(K2245="","",VLOOKUP(A2245,tabWorldPop,13,FALSE))</f>
        <v/>
      </c>
      <c r="M2245" s="6" t="str">
        <f>IF(K2245="","",VLOOKUP(A2245,tabWorldPop,14,FALSE))</f>
        <v/>
      </c>
      <c r="N2245" s="6" t="str">
        <f>IF(K2245="","",VLOOKUP(A2245,tabWorldPop,15,FALSE))</f>
        <v/>
      </c>
    </row>
    <row r="2246">
      <c r="A2246" s="3">
        <f>VLOOKUP(Life_expectancy.csv!A2262,Base!$A$2:$B$235,2,FALSE)</f>
        <v>72</v>
      </c>
      <c r="B2246" s="4">
        <v>2004.0</v>
      </c>
      <c r="C2246" s="4">
        <f>VLOOKUP(VLOOKUP(A2246,tabWorldPop,3,FALSE),Base!$D$2:$E$8,2,FALSE)</f>
        <v>3</v>
      </c>
      <c r="D2246" s="4" t="s">
        <v>13</v>
      </c>
      <c r="E2246" s="4" t="s">
        <v>4445</v>
      </c>
      <c r="F2246" s="4" t="s">
        <v>1050</v>
      </c>
      <c r="G2246" s="4" t="s">
        <v>4446</v>
      </c>
      <c r="H2246" s="4">
        <v>1955944.0</v>
      </c>
      <c r="I2246" s="5">
        <v>45694.0</v>
      </c>
      <c r="J2246" s="6" t="str">
        <f>IF(OR(B2246=2000, B2246=2010, B2246=2015),VLOOKUP(A2246,tabWorldPop,IF(B2246=2000,8,IF(B2246=2010,7,6)),FALSE),"")</f>
        <v/>
      </c>
      <c r="K2246" s="6" t="str">
        <f>IF(J2246="","", VLOOKUP(A2246,tabWorldPop,12,FALSE))</f>
        <v/>
      </c>
      <c r="L2246" s="6" t="str">
        <f>IF(K2246="","",VLOOKUP(A2246,tabWorldPop,13,FALSE))</f>
        <v/>
      </c>
      <c r="M2246" s="6" t="str">
        <f>IF(K2246="","",VLOOKUP(A2246,tabWorldPop,14,FALSE))</f>
        <v/>
      </c>
      <c r="N2246" s="6" t="str">
        <f>IF(K2246="","",VLOOKUP(A2246,tabWorldPop,15,FALSE))</f>
        <v/>
      </c>
    </row>
    <row r="2247">
      <c r="A2247" s="3">
        <f>VLOOKUP(Life_expectancy.csv!A2263,Base!$A$2:$B$235,2,FALSE)</f>
        <v>72</v>
      </c>
      <c r="B2247" s="4">
        <v>2003.0</v>
      </c>
      <c r="C2247" s="4">
        <f>VLOOKUP(VLOOKUP(A2247,tabWorldPop,3,FALSE),Base!$D$2:$E$8,2,FALSE)</f>
        <v>3</v>
      </c>
      <c r="D2247" s="4" t="s">
        <v>13</v>
      </c>
      <c r="E2247" s="4" t="s">
        <v>4447</v>
      </c>
      <c r="F2247" s="5">
        <v>45752.0</v>
      </c>
      <c r="G2247" s="4" t="s">
        <v>4448</v>
      </c>
      <c r="H2247" s="4">
        <v>16799.0</v>
      </c>
      <c r="I2247" s="5">
        <v>45905.0</v>
      </c>
      <c r="J2247" s="6" t="str">
        <f>IF(OR(B2247=2000, B2247=2010, B2247=2015),VLOOKUP(A2247,tabWorldPop,IF(B2247=2000,8,IF(B2247=2010,7,6)),FALSE),"")</f>
        <v/>
      </c>
      <c r="K2247" s="6" t="str">
        <f>IF(J2247="","", VLOOKUP(A2247,tabWorldPop,12,FALSE))</f>
        <v/>
      </c>
      <c r="L2247" s="6" t="str">
        <f>IF(K2247="","",VLOOKUP(A2247,tabWorldPop,13,FALSE))</f>
        <v/>
      </c>
      <c r="M2247" s="6" t="str">
        <f>IF(K2247="","",VLOOKUP(A2247,tabWorldPop,14,FALSE))</f>
        <v/>
      </c>
      <c r="N2247" s="6" t="str">
        <f>IF(K2247="","",VLOOKUP(A2247,tabWorldPop,15,FALSE))</f>
        <v/>
      </c>
    </row>
    <row r="2248">
      <c r="A2248" s="3">
        <f>VLOOKUP(Life_expectancy.csv!A2264,Base!$A$2:$B$235,2,FALSE)</f>
        <v>72</v>
      </c>
      <c r="B2248" s="4">
        <v>2002.0</v>
      </c>
      <c r="C2248" s="4">
        <f>VLOOKUP(VLOOKUP(A2248,tabWorldPop,3,FALSE),Base!$D$2:$E$8,2,FALSE)</f>
        <v>3</v>
      </c>
      <c r="D2248" s="4" t="s">
        <v>13</v>
      </c>
      <c r="E2248" s="4" t="s">
        <v>4449</v>
      </c>
      <c r="F2248" s="5">
        <v>45813.0</v>
      </c>
      <c r="G2248" s="4" t="s">
        <v>4450</v>
      </c>
      <c r="H2248" s="4">
        <v>1396861.0</v>
      </c>
      <c r="I2248" s="5">
        <v>45843.0</v>
      </c>
      <c r="J2248" s="6" t="str">
        <f>IF(OR(B2248=2000, B2248=2010, B2248=2015),VLOOKUP(A2248,tabWorldPop,IF(B2248=2000,8,IF(B2248=2010,7,6)),FALSE),"")</f>
        <v/>
      </c>
      <c r="K2248" s="6" t="str">
        <f>IF(J2248="","", VLOOKUP(A2248,tabWorldPop,12,FALSE))</f>
        <v/>
      </c>
      <c r="L2248" s="6" t="str">
        <f>IF(K2248="","",VLOOKUP(A2248,tabWorldPop,13,FALSE))</f>
        <v/>
      </c>
      <c r="M2248" s="6" t="str">
        <f>IF(K2248="","",VLOOKUP(A2248,tabWorldPop,14,FALSE))</f>
        <v/>
      </c>
      <c r="N2248" s="6" t="str">
        <f>IF(K2248="","",VLOOKUP(A2248,tabWorldPop,15,FALSE))</f>
        <v/>
      </c>
    </row>
    <row r="2249">
      <c r="A2249" s="3">
        <f>VLOOKUP(Life_expectancy.csv!A2265,Base!$A$2:$B$235,2,FALSE)</f>
        <v>72</v>
      </c>
      <c r="B2249" s="4">
        <v>2001.0</v>
      </c>
      <c r="C2249" s="4">
        <f>VLOOKUP(VLOOKUP(A2249,tabWorldPop,3,FALSE),Base!$D$2:$E$8,2,FALSE)</f>
        <v>3</v>
      </c>
      <c r="D2249" s="4" t="s">
        <v>13</v>
      </c>
      <c r="E2249" s="4" t="s">
        <v>4451</v>
      </c>
      <c r="F2249" s="4" t="s">
        <v>444</v>
      </c>
      <c r="G2249" s="4" t="s">
        <v>4452</v>
      </c>
      <c r="H2249" s="4">
        <v>1134497.0</v>
      </c>
      <c r="I2249" s="5">
        <v>45752.0</v>
      </c>
      <c r="J2249" s="6" t="str">
        <f>IF(OR(B2249=2000, B2249=2010, B2249=2015),VLOOKUP(A2249,tabWorldPop,IF(B2249=2000,8,IF(B2249=2010,7,6)),FALSE),"")</f>
        <v/>
      </c>
      <c r="K2249" s="6" t="str">
        <f>IF(J2249="","", VLOOKUP(A2249,tabWorldPop,12,FALSE))</f>
        <v/>
      </c>
      <c r="L2249" s="6" t="str">
        <f>IF(K2249="","",VLOOKUP(A2249,tabWorldPop,13,FALSE))</f>
        <v/>
      </c>
      <c r="M2249" s="6" t="str">
        <f>IF(K2249="","",VLOOKUP(A2249,tabWorldPop,14,FALSE))</f>
        <v/>
      </c>
      <c r="N2249" s="6" t="str">
        <f>IF(K2249="","",VLOOKUP(A2249,tabWorldPop,15,FALSE))</f>
        <v/>
      </c>
    </row>
    <row r="2250">
      <c r="A2250" s="3">
        <f>VLOOKUP(Life_expectancy.csv!A2266,Base!$A$2:$B$235,2,FALSE)</f>
        <v>72</v>
      </c>
      <c r="B2250" s="4">
        <v>2000.0</v>
      </c>
      <c r="C2250" s="4">
        <f>VLOOKUP(VLOOKUP(A2250,tabWorldPop,3,FALSE),Base!$D$2:$E$8,2,FALSE)</f>
        <v>3</v>
      </c>
      <c r="D2250" s="4" t="s">
        <v>13</v>
      </c>
      <c r="E2250" s="4" t="s">
        <v>4453</v>
      </c>
      <c r="F2250" s="4" t="s">
        <v>716</v>
      </c>
      <c r="G2250" s="4" t="s">
        <v>4454</v>
      </c>
      <c r="H2250" s="4">
        <v>988452.0</v>
      </c>
      <c r="I2250" s="5">
        <v>45693.0</v>
      </c>
      <c r="J2250" s="6">
        <f>IF(OR(B2250=2000, B2250=2010, B2250=2015),VLOOKUP(A2250,tabWorldPop,IF(B2250=2000,8,IF(B2250=2010,7,6)),FALSE),"")</f>
        <v>9704287</v>
      </c>
      <c r="K2250" s="6">
        <f>IF(J2250="","", VLOOKUP(A2250,tabWorldPop,12,FALSE))</f>
        <v>196722</v>
      </c>
      <c r="L2250" s="6" t="str">
        <f>IF(K2250="","",VLOOKUP(A2250,tabWorldPop,13,FALSE))</f>
        <v>88.025</v>
      </c>
      <c r="M2250" s="7">
        <f>IF(K2250="","",VLOOKUP(A2250,tabWorldPop,14,FALSE))</f>
        <v>-598630</v>
      </c>
      <c r="N2250" s="6" t="str">
        <f>IF(K2250="","",VLOOKUP(A2250,tabWorldPop,15,FALSE))</f>
        <v>0.22</v>
      </c>
    </row>
    <row r="2251">
      <c r="A2251" s="3">
        <f>VLOOKUP(Life_expectancy.csv!A2267,Base!$A$2:$B$235,2,FALSE)</f>
        <v>105</v>
      </c>
      <c r="B2251" s="4">
        <v>2015.0</v>
      </c>
      <c r="C2251" s="4">
        <f>VLOOKUP(VLOOKUP(A2251,tabWorldPop,3,FALSE),Base!$D$2:$E$8,2,FALSE)</f>
        <v>2</v>
      </c>
      <c r="D2251" s="4" t="s">
        <v>13</v>
      </c>
      <c r="E2251" s="4">
        <v>0.0</v>
      </c>
      <c r="F2251" s="10"/>
      <c r="G2251" s="4" t="s">
        <v>4455</v>
      </c>
      <c r="H2251" s="4">
        <v>795383.0</v>
      </c>
      <c r="I2251" s="5">
        <v>45761.0</v>
      </c>
      <c r="J2251" s="6">
        <f>IF(OR(B2251=2000, B2251=2010, B2251=2015),VLOOKUP(A2251,tabWorldPop,IF(B2251=2000,8,IF(B2251=2010,7,6)),FALSE),"")</f>
        <v>7519496</v>
      </c>
      <c r="K2251" s="6">
        <f>IF(J2251="","", VLOOKUP(A2251,tabWorldPop,12,FALSE))</f>
        <v>88361</v>
      </c>
      <c r="L2251" s="6" t="str">
        <f>IF(K2251="","",VLOOKUP(A2251,tabWorldPop,13,FALSE))</f>
        <v>81.7257</v>
      </c>
      <c r="M2251" s="6" t="str">
        <f>IF(K2251="","",VLOOKUP(A2251,tabWorldPop,14,FALSE))</f>
        <v>0.9897</v>
      </c>
      <c r="N2251" s="6" t="str">
        <f>IF(K2251="","",VLOOKUP(A2251,tabWorldPop,15,FALSE))</f>
        <v>0.09</v>
      </c>
    </row>
    <row r="2252">
      <c r="A2252" s="3">
        <f>VLOOKUP(Life_expectancy.csv!A2268,Base!$A$2:$B$235,2,FALSE)</f>
        <v>105</v>
      </c>
      <c r="B2252" s="4">
        <v>2014.0</v>
      </c>
      <c r="C2252" s="4">
        <f>VLOOKUP(VLOOKUP(A2252,tabWorldPop,3,FALSE),Base!$D$2:$E$8,2,FALSE)</f>
        <v>2</v>
      </c>
      <c r="D2252" s="4" t="s">
        <v>13</v>
      </c>
      <c r="E2252" s="4" t="s">
        <v>4456</v>
      </c>
      <c r="F2252" s="4" t="s">
        <v>2094</v>
      </c>
      <c r="G2252" s="4" t="s">
        <v>4457</v>
      </c>
      <c r="H2252" s="4">
        <v>713576.0</v>
      </c>
      <c r="I2252" s="5">
        <v>45730.0</v>
      </c>
      <c r="J2252" s="6" t="str">
        <f>IF(OR(B2252=2000, B2252=2010, B2252=2015),VLOOKUP(A2252,tabWorldPop,IF(B2252=2000,8,IF(B2252=2010,7,6)),FALSE),"")</f>
        <v/>
      </c>
      <c r="K2252" s="6" t="str">
        <f>IF(J2252="","", VLOOKUP(A2252,tabWorldPop,12,FALSE))</f>
        <v/>
      </c>
      <c r="L2252" s="6" t="str">
        <f>IF(K2252="","",VLOOKUP(A2252,tabWorldPop,13,FALSE))</f>
        <v/>
      </c>
      <c r="M2252" s="6" t="str">
        <f>IF(K2252="","",VLOOKUP(A2252,tabWorldPop,14,FALSE))</f>
        <v/>
      </c>
      <c r="N2252" s="6" t="str">
        <f>IF(K2252="","",VLOOKUP(A2252,tabWorldPop,15,FALSE))</f>
        <v/>
      </c>
    </row>
    <row r="2253">
      <c r="A2253" s="3">
        <f>VLOOKUP(Life_expectancy.csv!A2269,Base!$A$2:$B$235,2,FALSE)</f>
        <v>105</v>
      </c>
      <c r="B2253" s="4">
        <v>2013.0</v>
      </c>
      <c r="C2253" s="4">
        <f>VLOOKUP(VLOOKUP(A2253,tabWorldPop,3,FALSE),Base!$D$2:$E$8,2,FALSE)</f>
        <v>2</v>
      </c>
      <c r="D2253" s="4" t="s">
        <v>13</v>
      </c>
      <c r="E2253" s="4" t="s">
        <v>4458</v>
      </c>
      <c r="F2253" s="5">
        <v>45992.0</v>
      </c>
      <c r="G2253" s="4" t="s">
        <v>4459</v>
      </c>
      <c r="H2253" s="4">
        <v>7164132.0</v>
      </c>
      <c r="I2253" s="5">
        <v>45671.0</v>
      </c>
      <c r="J2253" s="6" t="str">
        <f>IF(OR(B2253=2000, B2253=2010, B2253=2015),VLOOKUP(A2253,tabWorldPop,IF(B2253=2000,8,IF(B2253=2010,7,6)),FALSE),"")</f>
        <v/>
      </c>
      <c r="K2253" s="6" t="str">
        <f>IF(J2253="","", VLOOKUP(A2253,tabWorldPop,12,FALSE))</f>
        <v/>
      </c>
      <c r="L2253" s="6" t="str">
        <f>IF(K2253="","",VLOOKUP(A2253,tabWorldPop,13,FALSE))</f>
        <v/>
      </c>
      <c r="M2253" s="6" t="str">
        <f>IF(K2253="","",VLOOKUP(A2253,tabWorldPop,14,FALSE))</f>
        <v/>
      </c>
      <c r="N2253" s="6" t="str">
        <f>IF(K2253="","",VLOOKUP(A2253,tabWorldPop,15,FALSE))</f>
        <v/>
      </c>
    </row>
    <row r="2254">
      <c r="A2254" s="3">
        <f>VLOOKUP(Life_expectancy.csv!A2270,Base!$A$2:$B$235,2,FALSE)</f>
        <v>105</v>
      </c>
      <c r="B2254" s="4">
        <v>2012.0</v>
      </c>
      <c r="C2254" s="4">
        <f>VLOOKUP(VLOOKUP(A2254,tabWorldPop,3,FALSE),Base!$D$2:$E$8,2,FALSE)</f>
        <v>2</v>
      </c>
      <c r="D2254" s="4" t="s">
        <v>13</v>
      </c>
      <c r="E2254" s="4" t="s">
        <v>4460</v>
      </c>
      <c r="F2254" s="4" t="s">
        <v>1987</v>
      </c>
      <c r="G2254" s="4" t="s">
        <v>4461</v>
      </c>
      <c r="H2254" s="4">
        <v>719977.0</v>
      </c>
      <c r="I2254" s="4">
        <v>14.0</v>
      </c>
      <c r="J2254" s="6" t="str">
        <f>IF(OR(B2254=2000, B2254=2010, B2254=2015),VLOOKUP(A2254,tabWorldPop,IF(B2254=2000,8,IF(B2254=2010,7,6)),FALSE),"")</f>
        <v/>
      </c>
      <c r="K2254" s="6" t="str">
        <f>IF(J2254="","", VLOOKUP(A2254,tabWorldPop,12,FALSE))</f>
        <v/>
      </c>
      <c r="L2254" s="6" t="str">
        <f>IF(K2254="","",VLOOKUP(A2254,tabWorldPop,13,FALSE))</f>
        <v/>
      </c>
      <c r="M2254" s="6" t="str">
        <f>IF(K2254="","",VLOOKUP(A2254,tabWorldPop,14,FALSE))</f>
        <v/>
      </c>
      <c r="N2254" s="6" t="str">
        <f>IF(K2254="","",VLOOKUP(A2254,tabWorldPop,15,FALSE))</f>
        <v/>
      </c>
    </row>
    <row r="2255">
      <c r="A2255" s="3">
        <f>VLOOKUP(Life_expectancy.csv!A2271,Base!$A$2:$B$235,2,FALSE)</f>
        <v>105</v>
      </c>
      <c r="B2255" s="4">
        <v>2011.0</v>
      </c>
      <c r="C2255" s="4">
        <f>VLOOKUP(VLOOKUP(A2255,tabWorldPop,3,FALSE),Base!$D$2:$E$8,2,FALSE)</f>
        <v>2</v>
      </c>
      <c r="D2255" s="4" t="s">
        <v>13</v>
      </c>
      <c r="E2255" s="4" t="s">
        <v>4462</v>
      </c>
      <c r="F2255" s="4" t="s">
        <v>3867</v>
      </c>
      <c r="G2255" s="4" t="s">
        <v>4463</v>
      </c>
      <c r="H2255" s="4">
        <v>723499.0</v>
      </c>
      <c r="I2255" s="5">
        <v>45790.0</v>
      </c>
      <c r="J2255" s="6" t="str">
        <f>IF(OR(B2255=2000, B2255=2010, B2255=2015),VLOOKUP(A2255,tabWorldPop,IF(B2255=2000,8,IF(B2255=2010,7,6)),FALSE),"")</f>
        <v/>
      </c>
      <c r="K2255" s="6" t="str">
        <f>IF(J2255="","", VLOOKUP(A2255,tabWorldPop,12,FALSE))</f>
        <v/>
      </c>
      <c r="L2255" s="6" t="str">
        <f>IF(K2255="","",VLOOKUP(A2255,tabWorldPop,13,FALSE))</f>
        <v/>
      </c>
      <c r="M2255" s="6" t="str">
        <f>IF(K2255="","",VLOOKUP(A2255,tabWorldPop,14,FALSE))</f>
        <v/>
      </c>
      <c r="N2255" s="6" t="str">
        <f>IF(K2255="","",VLOOKUP(A2255,tabWorldPop,15,FALSE))</f>
        <v/>
      </c>
    </row>
    <row r="2256">
      <c r="A2256" s="3">
        <f>VLOOKUP(Life_expectancy.csv!A2272,Base!$A$2:$B$235,2,FALSE)</f>
        <v>105</v>
      </c>
      <c r="B2256" s="4">
        <v>2010.0</v>
      </c>
      <c r="C2256" s="4">
        <f>VLOOKUP(VLOOKUP(A2256,tabWorldPop,3,FALSE),Base!$D$2:$E$8,2,FALSE)</f>
        <v>2</v>
      </c>
      <c r="D2256" s="4" t="s">
        <v>13</v>
      </c>
      <c r="E2256" s="4" t="s">
        <v>4464</v>
      </c>
      <c r="F2256" s="5">
        <v>45901.0</v>
      </c>
      <c r="G2256" s="4" t="s">
        <v>4465</v>
      </c>
      <c r="H2256" s="4">
        <v>7291436.0</v>
      </c>
      <c r="I2256" s="5">
        <v>45821.0</v>
      </c>
      <c r="J2256" s="6">
        <f>IF(OR(B2256=2000, B2256=2010, B2256=2015),VLOOKUP(A2256,tabWorldPop,IF(B2256=2000,8,IF(B2256=2010,7,6)),FALSE),"")</f>
        <v>7653748</v>
      </c>
      <c r="K2256" s="6">
        <f>IF(J2256="","", VLOOKUP(A2256,tabWorldPop,12,FALSE))</f>
        <v>88361</v>
      </c>
      <c r="L2256" s="6" t="str">
        <f>IF(K2256="","",VLOOKUP(A2256,tabWorldPop,13,FALSE))</f>
        <v>81.7257</v>
      </c>
      <c r="M2256" s="6" t="str">
        <f>IF(K2256="","",VLOOKUP(A2256,tabWorldPop,14,FALSE))</f>
        <v>0.9897</v>
      </c>
      <c r="N2256" s="6" t="str">
        <f>IF(K2256="","",VLOOKUP(A2256,tabWorldPop,15,FALSE))</f>
        <v>0.09</v>
      </c>
    </row>
    <row r="2257">
      <c r="A2257" s="3">
        <f>VLOOKUP(Life_expectancy.csv!A2273,Base!$A$2:$B$235,2,FALSE)</f>
        <v>105</v>
      </c>
      <c r="B2257" s="4">
        <v>2009.0</v>
      </c>
      <c r="C2257" s="4">
        <f>VLOOKUP(VLOOKUP(A2257,tabWorldPop,3,FALSE),Base!$D$2:$E$8,2,FALSE)</f>
        <v>2</v>
      </c>
      <c r="D2257" s="4" t="s">
        <v>13</v>
      </c>
      <c r="E2257" s="4" t="s">
        <v>4466</v>
      </c>
      <c r="F2257" s="5">
        <v>45909.0</v>
      </c>
      <c r="G2257" s="4" t="s">
        <v>4467</v>
      </c>
      <c r="H2257" s="4">
        <v>73287.0</v>
      </c>
      <c r="I2257" s="5">
        <v>45821.0</v>
      </c>
      <c r="J2257" s="6" t="str">
        <f>IF(OR(B2257=2000, B2257=2010, B2257=2015),VLOOKUP(A2257,tabWorldPop,IF(B2257=2000,8,IF(B2257=2010,7,6)),FALSE),"")</f>
        <v/>
      </c>
      <c r="K2257" s="6" t="str">
        <f>IF(J2257="","", VLOOKUP(A2257,tabWorldPop,12,FALSE))</f>
        <v/>
      </c>
      <c r="L2257" s="6" t="str">
        <f>IF(K2257="","",VLOOKUP(A2257,tabWorldPop,13,FALSE))</f>
        <v/>
      </c>
      <c r="M2257" s="6" t="str">
        <f>IF(K2257="","",VLOOKUP(A2257,tabWorldPop,14,FALSE))</f>
        <v/>
      </c>
      <c r="N2257" s="6" t="str">
        <f>IF(K2257="","",VLOOKUP(A2257,tabWorldPop,15,FALSE))</f>
        <v/>
      </c>
    </row>
    <row r="2258">
      <c r="A2258" s="3">
        <f>VLOOKUP(Life_expectancy.csv!A2274,Base!$A$2:$B$235,2,FALSE)</f>
        <v>105</v>
      </c>
      <c r="B2258" s="4">
        <v>2008.0</v>
      </c>
      <c r="C2258" s="4">
        <f>VLOOKUP(VLOOKUP(A2258,tabWorldPop,3,FALSE),Base!$D$2:$E$8,2,FALSE)</f>
        <v>2</v>
      </c>
      <c r="D2258" s="4" t="s">
        <v>13</v>
      </c>
      <c r="E2258" s="4" t="s">
        <v>4468</v>
      </c>
      <c r="F2258" s="5">
        <v>45778.0</v>
      </c>
      <c r="G2258" s="4" t="s">
        <v>4469</v>
      </c>
      <c r="H2258" s="4">
        <v>735222.0</v>
      </c>
      <c r="I2258" s="5">
        <v>45790.0</v>
      </c>
      <c r="J2258" s="6" t="str">
        <f>IF(OR(B2258=2000, B2258=2010, B2258=2015),VLOOKUP(A2258,tabWorldPop,IF(B2258=2000,8,IF(B2258=2010,7,6)),FALSE),"")</f>
        <v/>
      </c>
      <c r="K2258" s="6" t="str">
        <f>IF(J2258="","", VLOOKUP(A2258,tabWorldPop,12,FALSE))</f>
        <v/>
      </c>
      <c r="L2258" s="6" t="str">
        <f>IF(K2258="","",VLOOKUP(A2258,tabWorldPop,13,FALSE))</f>
        <v/>
      </c>
      <c r="M2258" s="6" t="str">
        <f>IF(K2258="","",VLOOKUP(A2258,tabWorldPop,14,FALSE))</f>
        <v/>
      </c>
      <c r="N2258" s="6" t="str">
        <f>IF(K2258="","",VLOOKUP(A2258,tabWorldPop,15,FALSE))</f>
        <v/>
      </c>
    </row>
    <row r="2259">
      <c r="A2259" s="3">
        <f>VLOOKUP(Life_expectancy.csv!A2275,Base!$A$2:$B$235,2,FALSE)</f>
        <v>105</v>
      </c>
      <c r="B2259" s="4">
        <v>2007.0</v>
      </c>
      <c r="C2259" s="4">
        <f>VLOOKUP(VLOOKUP(A2259,tabWorldPop,3,FALSE),Base!$D$2:$E$8,2,FALSE)</f>
        <v>2</v>
      </c>
      <c r="D2259" s="4" t="s">
        <v>13</v>
      </c>
      <c r="E2259" s="4" t="s">
        <v>4470</v>
      </c>
      <c r="F2259" s="5">
        <v>45689.0</v>
      </c>
      <c r="G2259" s="4" t="s">
        <v>4471</v>
      </c>
      <c r="H2259" s="4">
        <v>7381579.0</v>
      </c>
      <c r="I2259" s="5">
        <v>45790.0</v>
      </c>
      <c r="J2259" s="6" t="str">
        <f>IF(OR(B2259=2000, B2259=2010, B2259=2015),VLOOKUP(A2259,tabWorldPop,IF(B2259=2000,8,IF(B2259=2010,7,6)),FALSE),"")</f>
        <v/>
      </c>
      <c r="K2259" s="6" t="str">
        <f>IF(J2259="","", VLOOKUP(A2259,tabWorldPop,12,FALSE))</f>
        <v/>
      </c>
      <c r="L2259" s="6" t="str">
        <f>IF(K2259="","",VLOOKUP(A2259,tabWorldPop,13,FALSE))</f>
        <v/>
      </c>
      <c r="M2259" s="6" t="str">
        <f>IF(K2259="","",VLOOKUP(A2259,tabWorldPop,14,FALSE))</f>
        <v/>
      </c>
      <c r="N2259" s="6" t="str">
        <f>IF(K2259="","",VLOOKUP(A2259,tabWorldPop,15,FALSE))</f>
        <v/>
      </c>
    </row>
    <row r="2260">
      <c r="A2260" s="3">
        <f>VLOOKUP(Life_expectancy.csv!A2276,Base!$A$2:$B$235,2,FALSE)</f>
        <v>105</v>
      </c>
      <c r="B2260" s="4">
        <v>2006.0</v>
      </c>
      <c r="C2260" s="4">
        <f>VLOOKUP(VLOOKUP(A2260,tabWorldPop,3,FALSE),Base!$D$2:$E$8,2,FALSE)</f>
        <v>2</v>
      </c>
      <c r="D2260" s="4" t="s">
        <v>13</v>
      </c>
      <c r="E2260" s="4" t="s">
        <v>4472</v>
      </c>
      <c r="F2260" s="4" t="s">
        <v>2048</v>
      </c>
      <c r="G2260" s="4" t="s">
        <v>4473</v>
      </c>
      <c r="H2260" s="4">
        <v>7411569.0</v>
      </c>
      <c r="I2260" s="5">
        <v>45760.0</v>
      </c>
      <c r="J2260" s="6" t="str">
        <f>IF(OR(B2260=2000, B2260=2010, B2260=2015),VLOOKUP(A2260,tabWorldPop,IF(B2260=2000,8,IF(B2260=2010,7,6)),FALSE),"")</f>
        <v/>
      </c>
      <c r="K2260" s="6" t="str">
        <f>IF(J2260="","", VLOOKUP(A2260,tabWorldPop,12,FALSE))</f>
        <v/>
      </c>
      <c r="L2260" s="6" t="str">
        <f>IF(K2260="","",VLOOKUP(A2260,tabWorldPop,13,FALSE))</f>
        <v/>
      </c>
      <c r="M2260" s="6" t="str">
        <f>IF(K2260="","",VLOOKUP(A2260,tabWorldPop,14,FALSE))</f>
        <v/>
      </c>
      <c r="N2260" s="6" t="str">
        <f>IF(K2260="","",VLOOKUP(A2260,tabWorldPop,15,FALSE))</f>
        <v/>
      </c>
    </row>
    <row r="2261">
      <c r="A2261" s="3">
        <f>VLOOKUP(Life_expectancy.csv!A2277,Base!$A$2:$B$235,2,FALSE)</f>
        <v>105</v>
      </c>
      <c r="B2261" s="4">
        <v>2005.0</v>
      </c>
      <c r="C2261" s="4">
        <f>VLOOKUP(VLOOKUP(A2261,tabWorldPop,3,FALSE),Base!$D$2:$E$8,2,FALSE)</f>
        <v>2</v>
      </c>
      <c r="D2261" s="4" t="s">
        <v>13</v>
      </c>
      <c r="E2261" s="4" t="s">
        <v>4474</v>
      </c>
      <c r="F2261" s="5">
        <v>45846.0</v>
      </c>
      <c r="G2261" s="4" t="s">
        <v>4475</v>
      </c>
      <c r="H2261" s="4">
        <v>744769.0</v>
      </c>
      <c r="I2261" s="5">
        <v>45701.0</v>
      </c>
      <c r="J2261" s="6" t="str">
        <f>IF(OR(B2261=2000, B2261=2010, B2261=2015),VLOOKUP(A2261,tabWorldPop,IF(B2261=2000,8,IF(B2261=2010,7,6)),FALSE),"")</f>
        <v/>
      </c>
      <c r="K2261" s="6" t="str">
        <f>IF(J2261="","", VLOOKUP(A2261,tabWorldPop,12,FALSE))</f>
        <v/>
      </c>
      <c r="L2261" s="6" t="str">
        <f>IF(K2261="","",VLOOKUP(A2261,tabWorldPop,13,FALSE))</f>
        <v/>
      </c>
      <c r="M2261" s="6" t="str">
        <f>IF(K2261="","",VLOOKUP(A2261,tabWorldPop,14,FALSE))</f>
        <v/>
      </c>
      <c r="N2261" s="6" t="str">
        <f>IF(K2261="","",VLOOKUP(A2261,tabWorldPop,15,FALSE))</f>
        <v/>
      </c>
    </row>
    <row r="2262">
      <c r="A2262" s="3">
        <f>VLOOKUP(Life_expectancy.csv!A2278,Base!$A$2:$B$235,2,FALSE)</f>
        <v>105</v>
      </c>
      <c r="B2262" s="4">
        <v>2004.0</v>
      </c>
      <c r="C2262" s="4">
        <f>VLOOKUP(VLOOKUP(A2262,tabWorldPop,3,FALSE),Base!$D$2:$E$8,2,FALSE)</f>
        <v>2</v>
      </c>
      <c r="D2262" s="4" t="s">
        <v>13</v>
      </c>
      <c r="E2262" s="4" t="s">
        <v>4476</v>
      </c>
      <c r="F2262" s="4" t="s">
        <v>871</v>
      </c>
      <c r="G2262" s="4" t="s">
        <v>4477</v>
      </c>
      <c r="H2262" s="4">
        <v>7463157.0</v>
      </c>
      <c r="I2262" s="5">
        <v>45670.0</v>
      </c>
      <c r="J2262" s="6" t="str">
        <f>IF(OR(B2262=2000, B2262=2010, B2262=2015),VLOOKUP(A2262,tabWorldPop,IF(B2262=2000,8,IF(B2262=2010,7,6)),FALSE),"")</f>
        <v/>
      </c>
      <c r="K2262" s="6" t="str">
        <f>IF(J2262="","", VLOOKUP(A2262,tabWorldPop,12,FALSE))</f>
        <v/>
      </c>
      <c r="L2262" s="6" t="str">
        <f>IF(K2262="","",VLOOKUP(A2262,tabWorldPop,13,FALSE))</f>
        <v/>
      </c>
      <c r="M2262" s="6" t="str">
        <f>IF(K2262="","",VLOOKUP(A2262,tabWorldPop,14,FALSE))</f>
        <v/>
      </c>
      <c r="N2262" s="6" t="str">
        <f>IF(K2262="","",VLOOKUP(A2262,tabWorldPop,15,FALSE))</f>
        <v/>
      </c>
    </row>
    <row r="2263">
      <c r="A2263" s="3">
        <f>VLOOKUP(Life_expectancy.csv!A2279,Base!$A$2:$B$235,2,FALSE)</f>
        <v>105</v>
      </c>
      <c r="B2263" s="4">
        <v>2003.0</v>
      </c>
      <c r="C2263" s="4">
        <f>VLOOKUP(VLOOKUP(A2263,tabWorldPop,3,FALSE),Base!$D$2:$E$8,2,FALSE)</f>
        <v>2</v>
      </c>
      <c r="D2263" s="4" t="s">
        <v>13</v>
      </c>
      <c r="E2263" s="4" t="s">
        <v>4478</v>
      </c>
      <c r="F2263" s="4" t="s">
        <v>21</v>
      </c>
      <c r="G2263" s="4" t="s">
        <v>4479</v>
      </c>
      <c r="H2263" s="4">
        <v>748591.0</v>
      </c>
      <c r="I2263" s="4">
        <v>13.0</v>
      </c>
      <c r="J2263" s="6" t="str">
        <f>IF(OR(B2263=2000, B2263=2010, B2263=2015),VLOOKUP(A2263,tabWorldPop,IF(B2263=2000,8,IF(B2263=2010,7,6)),FALSE),"")</f>
        <v/>
      </c>
      <c r="K2263" s="6" t="str">
        <f>IF(J2263="","", VLOOKUP(A2263,tabWorldPop,12,FALSE))</f>
        <v/>
      </c>
      <c r="L2263" s="6" t="str">
        <f>IF(K2263="","",VLOOKUP(A2263,tabWorldPop,13,FALSE))</f>
        <v/>
      </c>
      <c r="M2263" s="6" t="str">
        <f>IF(K2263="","",VLOOKUP(A2263,tabWorldPop,14,FALSE))</f>
        <v/>
      </c>
      <c r="N2263" s="6" t="str">
        <f>IF(K2263="","",VLOOKUP(A2263,tabWorldPop,15,FALSE))</f>
        <v/>
      </c>
    </row>
    <row r="2264">
      <c r="A2264" s="3">
        <f>VLOOKUP(Life_expectancy.csv!A2280,Base!$A$2:$B$235,2,FALSE)</f>
        <v>105</v>
      </c>
      <c r="B2264" s="4">
        <v>2002.0</v>
      </c>
      <c r="C2264" s="4">
        <f>VLOOKUP(VLOOKUP(A2264,tabWorldPop,3,FALSE),Base!$D$2:$E$8,2,FALSE)</f>
        <v>2</v>
      </c>
      <c r="D2264" s="4" t="s">
        <v>13</v>
      </c>
      <c r="E2264" s="4" t="s">
        <v>4480</v>
      </c>
      <c r="F2264" s="5">
        <v>45908.0</v>
      </c>
      <c r="G2264" s="4" t="s">
        <v>4481</v>
      </c>
      <c r="H2264" s="4">
        <v>7496522.0</v>
      </c>
      <c r="I2264" s="5">
        <v>45701.0</v>
      </c>
      <c r="J2264" s="6" t="str">
        <f>IF(OR(B2264=2000, B2264=2010, B2264=2015),VLOOKUP(A2264,tabWorldPop,IF(B2264=2000,8,IF(B2264=2010,7,6)),FALSE),"")</f>
        <v/>
      </c>
      <c r="K2264" s="6" t="str">
        <f>IF(J2264="","", VLOOKUP(A2264,tabWorldPop,12,FALSE))</f>
        <v/>
      </c>
      <c r="L2264" s="6" t="str">
        <f>IF(K2264="","",VLOOKUP(A2264,tabWorldPop,13,FALSE))</f>
        <v/>
      </c>
      <c r="M2264" s="6" t="str">
        <f>IF(K2264="","",VLOOKUP(A2264,tabWorldPop,14,FALSE))</f>
        <v/>
      </c>
      <c r="N2264" s="6" t="str">
        <f>IF(K2264="","",VLOOKUP(A2264,tabWorldPop,15,FALSE))</f>
        <v/>
      </c>
    </row>
    <row r="2265">
      <c r="A2265" s="3">
        <f>VLOOKUP(Life_expectancy.csv!A2281,Base!$A$2:$B$235,2,FALSE)</f>
        <v>105</v>
      </c>
      <c r="B2265" s="4">
        <v>2001.0</v>
      </c>
      <c r="C2265" s="4">
        <f>VLOOKUP(VLOOKUP(A2265,tabWorldPop,3,FALSE),Base!$D$2:$E$8,2,FALSE)</f>
        <v>2</v>
      </c>
      <c r="D2265" s="4" t="s">
        <v>13</v>
      </c>
      <c r="E2265" s="4" t="s">
        <v>4482</v>
      </c>
      <c r="F2265" s="4" t="s">
        <v>589</v>
      </c>
      <c r="G2265" s="4" t="s">
        <v>4483</v>
      </c>
      <c r="H2265" s="4">
        <v>753433.0</v>
      </c>
      <c r="I2265" s="5">
        <v>45670.0</v>
      </c>
      <c r="J2265" s="6" t="str">
        <f>IF(OR(B2265=2000, B2265=2010, B2265=2015),VLOOKUP(A2265,tabWorldPop,IF(B2265=2000,8,IF(B2265=2010,7,6)),FALSE),"")</f>
        <v/>
      </c>
      <c r="K2265" s="6" t="str">
        <f>IF(J2265="","", VLOOKUP(A2265,tabWorldPop,12,FALSE))</f>
        <v/>
      </c>
      <c r="L2265" s="6" t="str">
        <f>IF(K2265="","",VLOOKUP(A2265,tabWorldPop,13,FALSE))</f>
        <v/>
      </c>
      <c r="M2265" s="6" t="str">
        <f>IF(K2265="","",VLOOKUP(A2265,tabWorldPop,14,FALSE))</f>
        <v/>
      </c>
      <c r="N2265" s="6" t="str">
        <f>IF(K2265="","",VLOOKUP(A2265,tabWorldPop,15,FALSE))</f>
        <v/>
      </c>
    </row>
    <row r="2266">
      <c r="A2266" s="3">
        <f>VLOOKUP(Life_expectancy.csv!A2282,Base!$A$2:$B$235,2,FALSE)</f>
        <v>105</v>
      </c>
      <c r="B2266" s="4">
        <v>2000.0</v>
      </c>
      <c r="C2266" s="4">
        <f>VLOOKUP(VLOOKUP(A2266,tabWorldPop,3,FALSE),Base!$D$2:$E$8,2,FALSE)</f>
        <v>2</v>
      </c>
      <c r="D2266" s="4" t="s">
        <v>13</v>
      </c>
      <c r="E2266" s="4" t="s">
        <v>4484</v>
      </c>
      <c r="F2266" s="4" t="s">
        <v>771</v>
      </c>
      <c r="G2266" s="4" t="s">
        <v>4485</v>
      </c>
      <c r="H2266" s="4">
        <v>7516346.0</v>
      </c>
      <c r="I2266" s="4">
        <v>13.0</v>
      </c>
      <c r="J2266" s="6">
        <f>IF(OR(B2266=2000, B2266=2010, B2266=2015),VLOOKUP(A2266,tabWorldPop,IF(B2266=2000,8,IF(B2266=2010,7,6)),FALSE),"")</f>
        <v>7935022</v>
      </c>
      <c r="K2266" s="6">
        <f>IF(J2266="","", VLOOKUP(A2266,tabWorldPop,12,FALSE))</f>
        <v>88361</v>
      </c>
      <c r="L2266" s="6" t="str">
        <f>IF(K2266="","",VLOOKUP(A2266,tabWorldPop,13,FALSE))</f>
        <v>81.7257</v>
      </c>
      <c r="M2266" s="6" t="str">
        <f>IF(K2266="","",VLOOKUP(A2266,tabWorldPop,14,FALSE))</f>
        <v>0.9897</v>
      </c>
      <c r="N2266" s="6" t="str">
        <f>IF(K2266="","",VLOOKUP(A2266,tabWorldPop,15,FALSE))</f>
        <v>0.09</v>
      </c>
    </row>
    <row r="2267">
      <c r="A2267" s="3">
        <f>VLOOKUP(Life_expectancy.csv!A2283,Base!$A$2:$B$235,2,FALSE)</f>
        <v>196</v>
      </c>
      <c r="B2267" s="4">
        <v>2015.0</v>
      </c>
      <c r="C2267" s="4">
        <f>VLOOKUP(VLOOKUP(A2267,tabWorldPop,3,FALSE),Base!$D$2:$E$8,2,FALSE)</f>
        <v>3</v>
      </c>
      <c r="D2267" s="4" t="s">
        <v>13</v>
      </c>
      <c r="E2267" s="4">
        <v>0.0</v>
      </c>
      <c r="F2267" s="10"/>
      <c r="G2267" s="4" t="s">
        <v>4486</v>
      </c>
      <c r="H2267" s="4">
        <v>93419.0</v>
      </c>
      <c r="I2267" s="5">
        <v>45671.0</v>
      </c>
      <c r="J2267" s="6">
        <f>IF(OR(B2267=2000, B2267=2010, B2267=2015),VLOOKUP(A2267,tabWorldPop,IF(B2267=2000,8,IF(B2267=2010,7,6)),FALSE),"")</f>
        <v>99240</v>
      </c>
      <c r="K2267" s="6">
        <f>IF(J2267="","", VLOOKUP(A2267,tabWorldPop,12,FALSE))</f>
        <v>452</v>
      </c>
      <c r="L2267" s="6" t="str">
        <f>IF(K2267="","",VLOOKUP(A2267,tabWorldPop,13,FALSE))</f>
        <v>236.9867</v>
      </c>
      <c r="M2267" s="7">
        <f>IF(K2267="","",VLOOKUP(A2267,tabWorldPop,14,FALSE))</f>
        <v>22282</v>
      </c>
      <c r="N2267" s="6">
        <f>IF(K2267="","",VLOOKUP(A2267,tabWorldPop,15,FALSE))</f>
        <v>0</v>
      </c>
    </row>
    <row r="2268">
      <c r="A2268" s="3">
        <f>VLOOKUP(Life_expectancy.csv!A2284,Base!$A$2:$B$235,2,FALSE)</f>
        <v>196</v>
      </c>
      <c r="B2268" s="4">
        <v>2014.0</v>
      </c>
      <c r="C2268" s="4">
        <f>VLOOKUP(VLOOKUP(A2268,tabWorldPop,3,FALSE),Base!$D$2:$E$8,2,FALSE)</f>
        <v>3</v>
      </c>
      <c r="D2268" s="4" t="s">
        <v>13</v>
      </c>
      <c r="E2268" s="4" t="s">
        <v>4487</v>
      </c>
      <c r="F2268" s="4" t="s">
        <v>469</v>
      </c>
      <c r="G2268" s="4" t="s">
        <v>4488</v>
      </c>
      <c r="H2268" s="4">
        <v>91359.0</v>
      </c>
      <c r="I2268" s="5">
        <v>45701.0</v>
      </c>
      <c r="J2268" s="6" t="str">
        <f>IF(OR(B2268=2000, B2268=2010, B2268=2015),VLOOKUP(A2268,tabWorldPop,IF(B2268=2000,8,IF(B2268=2010,7,6)),FALSE),"")</f>
        <v/>
      </c>
      <c r="K2268" s="6" t="str">
        <f>IF(J2268="","", VLOOKUP(A2268,tabWorldPop,12,FALSE))</f>
        <v/>
      </c>
      <c r="L2268" s="6" t="str">
        <f>IF(K2268="","",VLOOKUP(A2268,tabWorldPop,13,FALSE))</f>
        <v/>
      </c>
      <c r="M2268" s="6" t="str">
        <f>IF(K2268="","",VLOOKUP(A2268,tabWorldPop,14,FALSE))</f>
        <v/>
      </c>
      <c r="N2268" s="6" t="str">
        <f>IF(K2268="","",VLOOKUP(A2268,tabWorldPop,15,FALSE))</f>
        <v/>
      </c>
    </row>
    <row r="2269">
      <c r="A2269" s="3">
        <f>VLOOKUP(Life_expectancy.csv!A2285,Base!$A$2:$B$235,2,FALSE)</f>
        <v>196</v>
      </c>
      <c r="B2269" s="4">
        <v>2013.0</v>
      </c>
      <c r="C2269" s="4">
        <f>VLOOKUP(VLOOKUP(A2269,tabWorldPop,3,FALSE),Base!$D$2:$E$8,2,FALSE)</f>
        <v>3</v>
      </c>
      <c r="D2269" s="4" t="s">
        <v>13</v>
      </c>
      <c r="E2269" s="4" t="s">
        <v>4489</v>
      </c>
      <c r="F2269" s="4" t="s">
        <v>1173</v>
      </c>
      <c r="G2269" s="4" t="s">
        <v>4490</v>
      </c>
      <c r="H2269" s="4">
        <v>89949.0</v>
      </c>
      <c r="I2269" s="5">
        <v>45790.0</v>
      </c>
      <c r="J2269" s="6" t="str">
        <f>IF(OR(B2269=2000, B2269=2010, B2269=2015),VLOOKUP(A2269,tabWorldPop,IF(B2269=2000,8,IF(B2269=2010,7,6)),FALSE),"")</f>
        <v/>
      </c>
      <c r="K2269" s="6" t="str">
        <f>IF(J2269="","", VLOOKUP(A2269,tabWorldPop,12,FALSE))</f>
        <v/>
      </c>
      <c r="L2269" s="6" t="str">
        <f>IF(K2269="","",VLOOKUP(A2269,tabWorldPop,13,FALSE))</f>
        <v/>
      </c>
      <c r="M2269" s="6" t="str">
        <f>IF(K2269="","",VLOOKUP(A2269,tabWorldPop,14,FALSE))</f>
        <v/>
      </c>
      <c r="N2269" s="6" t="str">
        <f>IF(K2269="","",VLOOKUP(A2269,tabWorldPop,15,FALSE))</f>
        <v/>
      </c>
    </row>
    <row r="2270">
      <c r="A2270" s="3">
        <f>VLOOKUP(Life_expectancy.csv!A2286,Base!$A$2:$B$235,2,FALSE)</f>
        <v>196</v>
      </c>
      <c r="B2270" s="4">
        <v>2012.0</v>
      </c>
      <c r="C2270" s="4">
        <f>VLOOKUP(VLOOKUP(A2270,tabWorldPop,3,FALSE),Base!$D$2:$E$8,2,FALSE)</f>
        <v>3</v>
      </c>
      <c r="D2270" s="4" t="s">
        <v>13</v>
      </c>
      <c r="E2270" s="4" t="s">
        <v>4491</v>
      </c>
      <c r="F2270" s="5">
        <v>45873.0</v>
      </c>
      <c r="G2270" s="4" t="s">
        <v>4492</v>
      </c>
      <c r="H2270" s="4">
        <v>8833.0</v>
      </c>
      <c r="I2270" s="5">
        <v>45790.0</v>
      </c>
      <c r="J2270" s="6" t="str">
        <f>IF(OR(B2270=2000, B2270=2010, B2270=2015),VLOOKUP(A2270,tabWorldPop,IF(B2270=2000,8,IF(B2270=2010,7,6)),FALSE),"")</f>
        <v/>
      </c>
      <c r="K2270" s="6" t="str">
        <f>IF(J2270="","", VLOOKUP(A2270,tabWorldPop,12,FALSE))</f>
        <v/>
      </c>
      <c r="L2270" s="6" t="str">
        <f>IF(K2270="","",VLOOKUP(A2270,tabWorldPop,13,FALSE))</f>
        <v/>
      </c>
      <c r="M2270" s="6" t="str">
        <f>IF(K2270="","",VLOOKUP(A2270,tabWorldPop,14,FALSE))</f>
        <v/>
      </c>
      <c r="N2270" s="6" t="str">
        <f>IF(K2270="","",VLOOKUP(A2270,tabWorldPop,15,FALSE))</f>
        <v/>
      </c>
    </row>
    <row r="2271">
      <c r="A2271" s="3">
        <f>VLOOKUP(Life_expectancy.csv!A2287,Base!$A$2:$B$235,2,FALSE)</f>
        <v>196</v>
      </c>
      <c r="B2271" s="4">
        <v>2011.0</v>
      </c>
      <c r="C2271" s="4">
        <f>VLOOKUP(VLOOKUP(A2271,tabWorldPop,3,FALSE),Base!$D$2:$E$8,2,FALSE)</f>
        <v>3</v>
      </c>
      <c r="D2271" s="4" t="s">
        <v>13</v>
      </c>
      <c r="E2271" s="4" t="s">
        <v>4493</v>
      </c>
      <c r="F2271" s="4" t="s">
        <v>153</v>
      </c>
      <c r="G2271" s="4" t="s">
        <v>4494</v>
      </c>
      <c r="H2271" s="4">
        <v>87441.0</v>
      </c>
      <c r="I2271" s="5">
        <v>45729.0</v>
      </c>
      <c r="J2271" s="6" t="str">
        <f>IF(OR(B2271=2000, B2271=2010, B2271=2015),VLOOKUP(A2271,tabWorldPop,IF(B2271=2000,8,IF(B2271=2010,7,6)),FALSE),"")</f>
        <v/>
      </c>
      <c r="K2271" s="6" t="str">
        <f>IF(J2271="","", VLOOKUP(A2271,tabWorldPop,12,FALSE))</f>
        <v/>
      </c>
      <c r="L2271" s="6" t="str">
        <f>IF(K2271="","",VLOOKUP(A2271,tabWorldPop,13,FALSE))</f>
        <v/>
      </c>
      <c r="M2271" s="6" t="str">
        <f>IF(K2271="","",VLOOKUP(A2271,tabWorldPop,14,FALSE))</f>
        <v/>
      </c>
      <c r="N2271" s="6" t="str">
        <f>IF(K2271="","",VLOOKUP(A2271,tabWorldPop,15,FALSE))</f>
        <v/>
      </c>
    </row>
    <row r="2272">
      <c r="A2272" s="3">
        <f>VLOOKUP(Life_expectancy.csv!A2288,Base!$A$2:$B$235,2,FALSE)</f>
        <v>196</v>
      </c>
      <c r="B2272" s="4">
        <v>2010.0</v>
      </c>
      <c r="C2272" s="4">
        <f>VLOOKUP(VLOOKUP(A2272,tabWorldPop,3,FALSE),Base!$D$2:$E$8,2,FALSE)</f>
        <v>3</v>
      </c>
      <c r="D2272" s="4" t="s">
        <v>13</v>
      </c>
      <c r="E2272" s="4" t="s">
        <v>4495</v>
      </c>
      <c r="F2272" s="4" t="s">
        <v>4496</v>
      </c>
      <c r="G2272" s="4" t="s">
        <v>4497</v>
      </c>
      <c r="H2272" s="4">
        <v>8977.0</v>
      </c>
      <c r="I2272" s="5">
        <v>45701.0</v>
      </c>
      <c r="J2272" s="6">
        <f>IF(OR(B2272=2000, B2272=2010, B2272=2015),VLOOKUP(A2272,tabWorldPop,IF(B2272=2000,8,IF(B2272=2010,7,6)),FALSE),"")</f>
        <v>92409</v>
      </c>
      <c r="K2272" s="6">
        <f>IF(J2272="","", VLOOKUP(A2272,tabWorldPop,12,FALSE))</f>
        <v>452</v>
      </c>
      <c r="L2272" s="6" t="str">
        <f>IF(K2272="","",VLOOKUP(A2272,tabWorldPop,13,FALSE))</f>
        <v>236.9867</v>
      </c>
      <c r="M2272" s="7">
        <f>IF(K2272="","",VLOOKUP(A2272,tabWorldPop,14,FALSE))</f>
        <v>22282</v>
      </c>
      <c r="N2272" s="6">
        <f>IF(K2272="","",VLOOKUP(A2272,tabWorldPop,15,FALSE))</f>
        <v>0</v>
      </c>
    </row>
    <row r="2273">
      <c r="A2273" s="3">
        <f>VLOOKUP(Life_expectancy.csv!A2289,Base!$A$2:$B$235,2,FALSE)</f>
        <v>196</v>
      </c>
      <c r="B2273" s="4">
        <v>2009.0</v>
      </c>
      <c r="C2273" s="4">
        <f>VLOOKUP(VLOOKUP(A2273,tabWorldPop,3,FALSE),Base!$D$2:$E$8,2,FALSE)</f>
        <v>3</v>
      </c>
      <c r="D2273" s="4" t="s">
        <v>13</v>
      </c>
      <c r="E2273" s="4" t="s">
        <v>4498</v>
      </c>
      <c r="F2273" s="4" t="s">
        <v>4499</v>
      </c>
      <c r="G2273" s="4" t="s">
        <v>4500</v>
      </c>
      <c r="H2273" s="4">
        <v>87298.0</v>
      </c>
      <c r="I2273" s="5">
        <v>45701.0</v>
      </c>
      <c r="J2273" s="6" t="str">
        <f>IF(OR(B2273=2000, B2273=2010, B2273=2015),VLOOKUP(A2273,tabWorldPop,IF(B2273=2000,8,IF(B2273=2010,7,6)),FALSE),"")</f>
        <v/>
      </c>
      <c r="K2273" s="6" t="str">
        <f>IF(J2273="","", VLOOKUP(A2273,tabWorldPop,12,FALSE))</f>
        <v/>
      </c>
      <c r="L2273" s="6" t="str">
        <f>IF(K2273="","",VLOOKUP(A2273,tabWorldPop,13,FALSE))</f>
        <v/>
      </c>
      <c r="M2273" s="6" t="str">
        <f>IF(K2273="","",VLOOKUP(A2273,tabWorldPop,14,FALSE))</f>
        <v/>
      </c>
      <c r="N2273" s="6" t="str">
        <f>IF(K2273="","",VLOOKUP(A2273,tabWorldPop,15,FALSE))</f>
        <v/>
      </c>
    </row>
    <row r="2274">
      <c r="A2274" s="3">
        <f>VLOOKUP(Life_expectancy.csv!A2290,Base!$A$2:$B$235,2,FALSE)</f>
        <v>196</v>
      </c>
      <c r="B2274" s="4">
        <v>2008.0</v>
      </c>
      <c r="C2274" s="4">
        <f>VLOOKUP(VLOOKUP(A2274,tabWorldPop,3,FALSE),Base!$D$2:$E$8,2,FALSE)</f>
        <v>3</v>
      </c>
      <c r="D2274" s="4" t="s">
        <v>13</v>
      </c>
      <c r="E2274" s="4" t="s">
        <v>4501</v>
      </c>
      <c r="F2274" s="4" t="s">
        <v>4499</v>
      </c>
      <c r="G2274" s="4" t="s">
        <v>4502</v>
      </c>
      <c r="H2274" s="4">
        <v>86956.0</v>
      </c>
      <c r="I2274" s="5">
        <v>45701.0</v>
      </c>
      <c r="J2274" s="6" t="str">
        <f>IF(OR(B2274=2000, B2274=2010, B2274=2015),VLOOKUP(A2274,tabWorldPop,IF(B2274=2000,8,IF(B2274=2010,7,6)),FALSE),"")</f>
        <v/>
      </c>
      <c r="K2274" s="6" t="str">
        <f>IF(J2274="","", VLOOKUP(A2274,tabWorldPop,12,FALSE))</f>
        <v/>
      </c>
      <c r="L2274" s="6" t="str">
        <f>IF(K2274="","",VLOOKUP(A2274,tabWorldPop,13,FALSE))</f>
        <v/>
      </c>
      <c r="M2274" s="6" t="str">
        <f>IF(K2274="","",VLOOKUP(A2274,tabWorldPop,14,FALSE))</f>
        <v/>
      </c>
      <c r="N2274" s="6" t="str">
        <f>IF(K2274="","",VLOOKUP(A2274,tabWorldPop,15,FALSE))</f>
        <v/>
      </c>
    </row>
    <row r="2275">
      <c r="A2275" s="3">
        <f>VLOOKUP(Life_expectancy.csv!A2291,Base!$A$2:$B$235,2,FALSE)</f>
        <v>196</v>
      </c>
      <c r="B2275" s="4">
        <v>2007.0</v>
      </c>
      <c r="C2275" s="4">
        <f>VLOOKUP(VLOOKUP(A2275,tabWorldPop,3,FALSE),Base!$D$2:$E$8,2,FALSE)</f>
        <v>3</v>
      </c>
      <c r="D2275" s="4" t="s">
        <v>13</v>
      </c>
      <c r="E2275" s="4" t="s">
        <v>4503</v>
      </c>
      <c r="F2275" s="5">
        <v>45719.0</v>
      </c>
      <c r="G2275" s="4" t="s">
        <v>4504</v>
      </c>
      <c r="H2275" s="4">
        <v>8533.0</v>
      </c>
      <c r="I2275" s="5">
        <v>45670.0</v>
      </c>
      <c r="J2275" s="6" t="str">
        <f>IF(OR(B2275=2000, B2275=2010, B2275=2015),VLOOKUP(A2275,tabWorldPop,IF(B2275=2000,8,IF(B2275=2010,7,6)),FALSE),"")</f>
        <v/>
      </c>
      <c r="K2275" s="6" t="str">
        <f>IF(J2275="","", VLOOKUP(A2275,tabWorldPop,12,FALSE))</f>
        <v/>
      </c>
      <c r="L2275" s="6" t="str">
        <f>IF(K2275="","",VLOOKUP(A2275,tabWorldPop,13,FALSE))</f>
        <v/>
      </c>
      <c r="M2275" s="6" t="str">
        <f>IF(K2275="","",VLOOKUP(A2275,tabWorldPop,14,FALSE))</f>
        <v/>
      </c>
      <c r="N2275" s="6" t="str">
        <f>IF(K2275="","",VLOOKUP(A2275,tabWorldPop,15,FALSE))</f>
        <v/>
      </c>
    </row>
    <row r="2276">
      <c r="A2276" s="3">
        <f>VLOOKUP(Life_expectancy.csv!A2292,Base!$A$2:$B$235,2,FALSE)</f>
        <v>196</v>
      </c>
      <c r="B2276" s="4">
        <v>2006.0</v>
      </c>
      <c r="C2276" s="4">
        <f>VLOOKUP(VLOOKUP(A2276,tabWorldPop,3,FALSE),Base!$D$2:$E$8,2,FALSE)</f>
        <v>3</v>
      </c>
      <c r="D2276" s="4" t="s">
        <v>13</v>
      </c>
      <c r="E2276" s="4" t="s">
        <v>4505</v>
      </c>
      <c r="F2276" s="4" t="s">
        <v>135</v>
      </c>
      <c r="G2276" s="4" t="s">
        <v>4506</v>
      </c>
      <c r="H2276" s="4">
        <v>846.0</v>
      </c>
      <c r="I2276" s="5">
        <v>45670.0</v>
      </c>
      <c r="J2276" s="6" t="str">
        <f>IF(OR(B2276=2000, B2276=2010, B2276=2015),VLOOKUP(A2276,tabWorldPop,IF(B2276=2000,8,IF(B2276=2010,7,6)),FALSE),"")</f>
        <v/>
      </c>
      <c r="K2276" s="6" t="str">
        <f>IF(J2276="","", VLOOKUP(A2276,tabWorldPop,12,FALSE))</f>
        <v/>
      </c>
      <c r="L2276" s="6" t="str">
        <f>IF(K2276="","",VLOOKUP(A2276,tabWorldPop,13,FALSE))</f>
        <v/>
      </c>
      <c r="M2276" s="6" t="str">
        <f>IF(K2276="","",VLOOKUP(A2276,tabWorldPop,14,FALSE))</f>
        <v/>
      </c>
      <c r="N2276" s="6" t="str">
        <f>IF(K2276="","",VLOOKUP(A2276,tabWorldPop,15,FALSE))</f>
        <v/>
      </c>
    </row>
    <row r="2277">
      <c r="A2277" s="3">
        <f>VLOOKUP(Life_expectancy.csv!A2293,Base!$A$2:$B$235,2,FALSE)</f>
        <v>196</v>
      </c>
      <c r="B2277" s="4">
        <v>2005.0</v>
      </c>
      <c r="C2277" s="4">
        <f>VLOOKUP(VLOOKUP(A2277,tabWorldPop,3,FALSE),Base!$D$2:$E$8,2,FALSE)</f>
        <v>3</v>
      </c>
      <c r="D2277" s="4" t="s">
        <v>13</v>
      </c>
      <c r="E2277" s="4" t="s">
        <v>4507</v>
      </c>
      <c r="F2277" s="4" t="s">
        <v>1221</v>
      </c>
      <c r="G2277" s="4" t="s">
        <v>4508</v>
      </c>
      <c r="H2277" s="4">
        <v>82858.0</v>
      </c>
      <c r="I2277" s="5">
        <v>45669.0</v>
      </c>
      <c r="J2277" s="6" t="str">
        <f>IF(OR(B2277=2000, B2277=2010, B2277=2015),VLOOKUP(A2277,tabWorldPop,IF(B2277=2000,8,IF(B2277=2010,7,6)),FALSE),"")</f>
        <v/>
      </c>
      <c r="K2277" s="6" t="str">
        <f>IF(J2277="","", VLOOKUP(A2277,tabWorldPop,12,FALSE))</f>
        <v/>
      </c>
      <c r="L2277" s="6" t="str">
        <f>IF(K2277="","",VLOOKUP(A2277,tabWorldPop,13,FALSE))</f>
        <v/>
      </c>
      <c r="M2277" s="6" t="str">
        <f>IF(K2277="","",VLOOKUP(A2277,tabWorldPop,14,FALSE))</f>
        <v/>
      </c>
      <c r="N2277" s="6" t="str">
        <f>IF(K2277="","",VLOOKUP(A2277,tabWorldPop,15,FALSE))</f>
        <v/>
      </c>
    </row>
    <row r="2278">
      <c r="A2278" s="3">
        <f>VLOOKUP(Life_expectancy.csv!A2294,Base!$A$2:$B$235,2,FALSE)</f>
        <v>196</v>
      </c>
      <c r="B2278" s="4">
        <v>2004.0</v>
      </c>
      <c r="C2278" s="4">
        <f>VLOOKUP(VLOOKUP(A2278,tabWorldPop,3,FALSE),Base!$D$2:$E$8,2,FALSE)</f>
        <v>3</v>
      </c>
      <c r="D2278" s="4" t="s">
        <v>13</v>
      </c>
      <c r="E2278" s="4" t="s">
        <v>4509</v>
      </c>
      <c r="F2278" s="4" t="s">
        <v>2836</v>
      </c>
      <c r="G2278" s="4" t="s">
        <v>4510</v>
      </c>
      <c r="H2278" s="4">
        <v>82475.0</v>
      </c>
      <c r="I2278" s="5">
        <v>45728.0</v>
      </c>
      <c r="J2278" s="6" t="str">
        <f>IF(OR(B2278=2000, B2278=2010, B2278=2015),VLOOKUP(A2278,tabWorldPop,IF(B2278=2000,8,IF(B2278=2010,7,6)),FALSE),"")</f>
        <v/>
      </c>
      <c r="K2278" s="6" t="str">
        <f>IF(J2278="","", VLOOKUP(A2278,tabWorldPop,12,FALSE))</f>
        <v/>
      </c>
      <c r="L2278" s="6" t="str">
        <f>IF(K2278="","",VLOOKUP(A2278,tabWorldPop,13,FALSE))</f>
        <v/>
      </c>
      <c r="M2278" s="6" t="str">
        <f>IF(K2278="","",VLOOKUP(A2278,tabWorldPop,14,FALSE))</f>
        <v/>
      </c>
      <c r="N2278" s="6" t="str">
        <f>IF(K2278="","",VLOOKUP(A2278,tabWorldPop,15,FALSE))</f>
        <v/>
      </c>
    </row>
    <row r="2279">
      <c r="A2279" s="3">
        <f>VLOOKUP(Life_expectancy.csv!A2295,Base!$A$2:$B$235,2,FALSE)</f>
        <v>196</v>
      </c>
      <c r="B2279" s="4">
        <v>2003.0</v>
      </c>
      <c r="C2279" s="4">
        <f>VLOOKUP(VLOOKUP(A2279,tabWorldPop,3,FALSE),Base!$D$2:$E$8,2,FALSE)</f>
        <v>3</v>
      </c>
      <c r="D2279" s="4" t="s">
        <v>13</v>
      </c>
      <c r="E2279" s="4" t="s">
        <v>4511</v>
      </c>
      <c r="F2279" s="4" t="s">
        <v>851</v>
      </c>
      <c r="G2279" s="4" t="s">
        <v>4512</v>
      </c>
      <c r="H2279" s="4">
        <v>82781.0</v>
      </c>
      <c r="I2279" s="5">
        <v>45669.0</v>
      </c>
      <c r="J2279" s="6" t="str">
        <f>IF(OR(B2279=2000, B2279=2010, B2279=2015),VLOOKUP(A2279,tabWorldPop,IF(B2279=2000,8,IF(B2279=2010,7,6)),FALSE),"")</f>
        <v/>
      </c>
      <c r="K2279" s="6" t="str">
        <f>IF(J2279="","", VLOOKUP(A2279,tabWorldPop,12,FALSE))</f>
        <v/>
      </c>
      <c r="L2279" s="6" t="str">
        <f>IF(K2279="","",VLOOKUP(A2279,tabWorldPop,13,FALSE))</f>
        <v/>
      </c>
      <c r="M2279" s="6" t="str">
        <f>IF(K2279="","",VLOOKUP(A2279,tabWorldPop,14,FALSE))</f>
        <v/>
      </c>
      <c r="N2279" s="6" t="str">
        <f>IF(K2279="","",VLOOKUP(A2279,tabWorldPop,15,FALSE))</f>
        <v/>
      </c>
    </row>
    <row r="2280">
      <c r="A2280" s="3">
        <f>VLOOKUP(Life_expectancy.csv!A2296,Base!$A$2:$B$235,2,FALSE)</f>
        <v>196</v>
      </c>
      <c r="B2280" s="4">
        <v>2002.0</v>
      </c>
      <c r="C2280" s="4">
        <f>VLOOKUP(VLOOKUP(A2280,tabWorldPop,3,FALSE),Base!$D$2:$E$8,2,FALSE)</f>
        <v>3</v>
      </c>
      <c r="D2280" s="4" t="s">
        <v>13</v>
      </c>
      <c r="E2280" s="4" t="s">
        <v>4513</v>
      </c>
      <c r="F2280" s="4" t="s">
        <v>216</v>
      </c>
      <c r="G2280" s="4" t="s">
        <v>4514</v>
      </c>
      <c r="H2280" s="4">
        <v>83723.0</v>
      </c>
      <c r="I2280" s="5">
        <v>45669.0</v>
      </c>
      <c r="J2280" s="6" t="str">
        <f>IF(OR(B2280=2000, B2280=2010, B2280=2015),VLOOKUP(A2280,tabWorldPop,IF(B2280=2000,8,IF(B2280=2010,7,6)),FALSE),"")</f>
        <v/>
      </c>
      <c r="K2280" s="6" t="str">
        <f>IF(J2280="","", VLOOKUP(A2280,tabWorldPop,12,FALSE))</f>
        <v/>
      </c>
      <c r="L2280" s="6" t="str">
        <f>IF(K2280="","",VLOOKUP(A2280,tabWorldPop,13,FALSE))</f>
        <v/>
      </c>
      <c r="M2280" s="6" t="str">
        <f>IF(K2280="","",VLOOKUP(A2280,tabWorldPop,14,FALSE))</f>
        <v/>
      </c>
      <c r="N2280" s="6" t="str">
        <f>IF(K2280="","",VLOOKUP(A2280,tabWorldPop,15,FALSE))</f>
        <v/>
      </c>
    </row>
    <row r="2281">
      <c r="A2281" s="3">
        <f>VLOOKUP(Life_expectancy.csv!A2297,Base!$A$2:$B$235,2,FALSE)</f>
        <v>196</v>
      </c>
      <c r="B2281" s="4">
        <v>2001.0</v>
      </c>
      <c r="C2281" s="4">
        <f>VLOOKUP(VLOOKUP(A2281,tabWorldPop,3,FALSE),Base!$D$2:$E$8,2,FALSE)</f>
        <v>3</v>
      </c>
      <c r="D2281" s="4" t="s">
        <v>13</v>
      </c>
      <c r="E2281" s="4" t="s">
        <v>4515</v>
      </c>
      <c r="F2281" s="4" t="s">
        <v>672</v>
      </c>
      <c r="G2281" s="4" t="s">
        <v>4516</v>
      </c>
      <c r="H2281" s="4">
        <v>8122.0</v>
      </c>
      <c r="I2281" s="5">
        <v>45700.0</v>
      </c>
      <c r="J2281" s="6" t="str">
        <f>IF(OR(B2281=2000, B2281=2010, B2281=2015),VLOOKUP(A2281,tabWorldPop,IF(B2281=2000,8,IF(B2281=2010,7,6)),FALSE),"")</f>
        <v/>
      </c>
      <c r="K2281" s="6" t="str">
        <f>IF(J2281="","", VLOOKUP(A2281,tabWorldPop,12,FALSE))</f>
        <v/>
      </c>
      <c r="L2281" s="6" t="str">
        <f>IF(K2281="","",VLOOKUP(A2281,tabWorldPop,13,FALSE))</f>
        <v/>
      </c>
      <c r="M2281" s="6" t="str">
        <f>IF(K2281="","",VLOOKUP(A2281,tabWorldPop,14,FALSE))</f>
        <v/>
      </c>
      <c r="N2281" s="6" t="str">
        <f>IF(K2281="","",VLOOKUP(A2281,tabWorldPop,15,FALSE))</f>
        <v/>
      </c>
    </row>
    <row r="2282">
      <c r="A2282" s="3">
        <f>VLOOKUP(Life_expectancy.csv!A2298,Base!$A$2:$B$235,2,FALSE)</f>
        <v>196</v>
      </c>
      <c r="B2282" s="4">
        <v>2000.0</v>
      </c>
      <c r="C2282" s="4">
        <f>VLOOKUP(VLOOKUP(A2282,tabWorldPop,3,FALSE),Base!$D$2:$E$8,2,FALSE)</f>
        <v>3</v>
      </c>
      <c r="D2282" s="4" t="s">
        <v>13</v>
      </c>
      <c r="E2282" s="4" t="s">
        <v>4517</v>
      </c>
      <c r="F2282" s="4" t="s">
        <v>1700</v>
      </c>
      <c r="G2282" s="4" t="s">
        <v>4518</v>
      </c>
      <c r="H2282" s="4">
        <v>81131.0</v>
      </c>
      <c r="I2282" s="5">
        <v>45728.0</v>
      </c>
      <c r="J2282" s="6">
        <f>IF(OR(B2282=2000, B2282=2010, B2282=2015),VLOOKUP(A2282,tabWorldPop,IF(B2282=2000,8,IF(B2282=2010,7,6)),FALSE),"")</f>
        <v>80060</v>
      </c>
      <c r="K2282" s="6">
        <f>IF(J2282="","", VLOOKUP(A2282,tabWorldPop,12,FALSE))</f>
        <v>452</v>
      </c>
      <c r="L2282" s="6" t="str">
        <f>IF(K2282="","",VLOOKUP(A2282,tabWorldPop,13,FALSE))</f>
        <v>236.9867</v>
      </c>
      <c r="M2282" s="7">
        <f>IF(K2282="","",VLOOKUP(A2282,tabWorldPop,14,FALSE))</f>
        <v>22282</v>
      </c>
      <c r="N2282" s="6">
        <f>IF(K2282="","",VLOOKUP(A2282,tabWorldPop,15,FALSE))</f>
        <v>0</v>
      </c>
    </row>
    <row r="2283">
      <c r="A2283" s="3">
        <f>VLOOKUP(Life_expectancy.csv!A2299,Base!$A$2:$B$235,2,FALSE)</f>
        <v>102</v>
      </c>
      <c r="B2283" s="4">
        <v>2015.0</v>
      </c>
      <c r="C2283" s="4">
        <f>VLOOKUP(VLOOKUP(A2283,tabWorldPop,3,FALSE),Base!$D$2:$E$8,2,FALSE)</f>
        <v>3</v>
      </c>
      <c r="D2283" s="4" t="s">
        <v>13</v>
      </c>
      <c r="E2283" s="4">
        <v>0.0</v>
      </c>
      <c r="F2283" s="10"/>
      <c r="G2283" s="4" t="s">
        <v>4519</v>
      </c>
      <c r="H2283" s="4">
        <v>723725.0</v>
      </c>
      <c r="I2283" s="5">
        <v>45786.0</v>
      </c>
      <c r="J2283" s="6">
        <f>IF(OR(B2283=2000, B2283=2010, B2283=2015),VLOOKUP(A2283,tabWorldPop,IF(B2283=2000,8,IF(B2283=2010,7,6)),FALSE),"")</f>
        <v>7314773</v>
      </c>
      <c r="K2283" s="6">
        <f>IF(J2283="","", VLOOKUP(A2283,tabWorldPop,12,FALSE))</f>
        <v>71740</v>
      </c>
      <c r="L2283" s="6" t="str">
        <f>IF(K2283="","",VLOOKUP(A2283,tabWorldPop,13,FALSE))</f>
        <v>119.957</v>
      </c>
      <c r="M2283" s="6" t="str">
        <f>IF(K2283="","",VLOOKUP(A2283,tabWorldPop,14,FALSE))</f>
        <v>1.022</v>
      </c>
      <c r="N2283" s="6" t="str">
        <f>IF(K2283="","",VLOOKUP(A2283,tabWorldPop,15,FALSE))</f>
        <v>0.11</v>
      </c>
    </row>
    <row r="2284">
      <c r="A2284" s="3">
        <f>VLOOKUP(Life_expectancy.csv!A2300,Base!$A$2:$B$235,2,FALSE)</f>
        <v>102</v>
      </c>
      <c r="B2284" s="4">
        <v>2014.0</v>
      </c>
      <c r="C2284" s="4">
        <f>VLOOKUP(VLOOKUP(A2284,tabWorldPop,3,FALSE),Base!$D$2:$E$8,2,FALSE)</f>
        <v>3</v>
      </c>
      <c r="D2284" s="4" t="s">
        <v>13</v>
      </c>
      <c r="E2284" s="4" t="s">
        <v>4520</v>
      </c>
      <c r="F2284" s="5">
        <v>45911.0</v>
      </c>
      <c r="G2284" s="4" t="s">
        <v>4521</v>
      </c>
      <c r="H2284" s="4">
        <v>779162.0</v>
      </c>
      <c r="I2284" s="5">
        <v>45786.0</v>
      </c>
      <c r="J2284" s="6" t="str">
        <f>IF(OR(B2284=2000, B2284=2010, B2284=2015),VLOOKUP(A2284,tabWorldPop,IF(B2284=2000,8,IF(B2284=2010,7,6)),FALSE),"")</f>
        <v/>
      </c>
      <c r="K2284" s="6" t="str">
        <f>IF(J2284="","", VLOOKUP(A2284,tabWorldPop,12,FALSE))</f>
        <v/>
      </c>
      <c r="L2284" s="6" t="str">
        <f>IF(K2284="","",VLOOKUP(A2284,tabWorldPop,13,FALSE))</f>
        <v/>
      </c>
      <c r="M2284" s="6" t="str">
        <f>IF(K2284="","",VLOOKUP(A2284,tabWorldPop,14,FALSE))</f>
        <v/>
      </c>
      <c r="N2284" s="6" t="str">
        <f>IF(K2284="","",VLOOKUP(A2284,tabWorldPop,15,FALSE))</f>
        <v/>
      </c>
    </row>
    <row r="2285">
      <c r="A2285" s="3">
        <f>VLOOKUP(Life_expectancy.csv!A2301,Base!$A$2:$B$235,2,FALSE)</f>
        <v>102</v>
      </c>
      <c r="B2285" s="4">
        <v>2013.0</v>
      </c>
      <c r="C2285" s="4">
        <f>VLOOKUP(VLOOKUP(A2285,tabWorldPop,3,FALSE),Base!$D$2:$E$8,2,FALSE)</f>
        <v>3</v>
      </c>
      <c r="D2285" s="4" t="s">
        <v>13</v>
      </c>
      <c r="E2285" s="4" t="s">
        <v>4522</v>
      </c>
      <c r="F2285" s="4" t="s">
        <v>4523</v>
      </c>
      <c r="G2285" s="4" t="s">
        <v>4524</v>
      </c>
      <c r="H2285" s="4">
        <v>692279.0</v>
      </c>
      <c r="I2285" s="5">
        <v>45725.0</v>
      </c>
      <c r="J2285" s="6" t="str">
        <f>IF(OR(B2285=2000, B2285=2010, B2285=2015),VLOOKUP(A2285,tabWorldPop,IF(B2285=2000,8,IF(B2285=2010,7,6)),FALSE),"")</f>
        <v/>
      </c>
      <c r="K2285" s="6" t="str">
        <f>IF(J2285="","", VLOOKUP(A2285,tabWorldPop,12,FALSE))</f>
        <v/>
      </c>
      <c r="L2285" s="6" t="str">
        <f>IF(K2285="","",VLOOKUP(A2285,tabWorldPop,13,FALSE))</f>
        <v/>
      </c>
      <c r="M2285" s="6" t="str">
        <f>IF(K2285="","",VLOOKUP(A2285,tabWorldPop,14,FALSE))</f>
        <v/>
      </c>
      <c r="N2285" s="6" t="str">
        <f>IF(K2285="","",VLOOKUP(A2285,tabWorldPop,15,FALSE))</f>
        <v/>
      </c>
    </row>
    <row r="2286">
      <c r="A2286" s="3">
        <f>VLOOKUP(Life_expectancy.csv!A2302,Base!$A$2:$B$235,2,FALSE)</f>
        <v>102</v>
      </c>
      <c r="B2286" s="4">
        <v>2012.0</v>
      </c>
      <c r="C2286" s="4">
        <f>VLOOKUP(VLOOKUP(A2286,tabWorldPop,3,FALSE),Base!$D$2:$E$8,2,FALSE)</f>
        <v>3</v>
      </c>
      <c r="D2286" s="4" t="s">
        <v>13</v>
      </c>
      <c r="E2286" s="4" t="s">
        <v>4525</v>
      </c>
      <c r="F2286" s="4" t="s">
        <v>3741</v>
      </c>
      <c r="G2286" s="4" t="s">
        <v>4526</v>
      </c>
      <c r="H2286" s="4">
        <v>676613.0</v>
      </c>
      <c r="I2286" s="5">
        <v>45666.0</v>
      </c>
      <c r="J2286" s="6" t="str">
        <f>IF(OR(B2286=2000, B2286=2010, B2286=2015),VLOOKUP(A2286,tabWorldPop,IF(B2286=2000,8,IF(B2286=2010,7,6)),FALSE),"")</f>
        <v/>
      </c>
      <c r="K2286" s="6" t="str">
        <f>IF(J2286="","", VLOOKUP(A2286,tabWorldPop,12,FALSE))</f>
        <v/>
      </c>
      <c r="L2286" s="6" t="str">
        <f>IF(K2286="","",VLOOKUP(A2286,tabWorldPop,13,FALSE))</f>
        <v/>
      </c>
      <c r="M2286" s="6" t="str">
        <f>IF(K2286="","",VLOOKUP(A2286,tabWorldPop,14,FALSE))</f>
        <v/>
      </c>
      <c r="N2286" s="6" t="str">
        <f>IF(K2286="","",VLOOKUP(A2286,tabWorldPop,15,FALSE))</f>
        <v/>
      </c>
    </row>
    <row r="2287">
      <c r="A2287" s="3">
        <f>VLOOKUP(Life_expectancy.csv!A2303,Base!$A$2:$B$235,2,FALSE)</f>
        <v>102</v>
      </c>
      <c r="B2287" s="4">
        <v>2011.0</v>
      </c>
      <c r="C2287" s="4">
        <f>VLOOKUP(VLOOKUP(A2287,tabWorldPop,3,FALSE),Base!$D$2:$E$8,2,FALSE)</f>
        <v>3</v>
      </c>
      <c r="D2287" s="4" t="s">
        <v>13</v>
      </c>
      <c r="E2287" s="4" t="s">
        <v>4527</v>
      </c>
      <c r="F2287" s="4" t="s">
        <v>4528</v>
      </c>
      <c r="G2287" s="4" t="s">
        <v>4529</v>
      </c>
      <c r="H2287" s="4">
        <v>6611692.0</v>
      </c>
      <c r="I2287" s="5">
        <v>45908.0</v>
      </c>
      <c r="J2287" s="6" t="str">
        <f>IF(OR(B2287=2000, B2287=2010, B2287=2015),VLOOKUP(A2287,tabWorldPop,IF(B2287=2000,8,IF(B2287=2010,7,6)),FALSE),"")</f>
        <v/>
      </c>
      <c r="K2287" s="6" t="str">
        <f>IF(J2287="","", VLOOKUP(A2287,tabWorldPop,12,FALSE))</f>
        <v/>
      </c>
      <c r="L2287" s="6" t="str">
        <f>IF(K2287="","",VLOOKUP(A2287,tabWorldPop,13,FALSE))</f>
        <v/>
      </c>
      <c r="M2287" s="6" t="str">
        <f>IF(K2287="","",VLOOKUP(A2287,tabWorldPop,14,FALSE))</f>
        <v/>
      </c>
      <c r="N2287" s="6" t="str">
        <f>IF(K2287="","",VLOOKUP(A2287,tabWorldPop,15,FALSE))</f>
        <v/>
      </c>
    </row>
    <row r="2288">
      <c r="A2288" s="3">
        <f>VLOOKUP(Life_expectancy.csv!A2304,Base!$A$2:$B$235,2,FALSE)</f>
        <v>102</v>
      </c>
      <c r="B2288" s="4">
        <v>2010.0</v>
      </c>
      <c r="C2288" s="4">
        <f>VLOOKUP(VLOOKUP(A2288,tabWorldPop,3,FALSE),Base!$D$2:$E$8,2,FALSE)</f>
        <v>3</v>
      </c>
      <c r="D2288" s="4" t="s">
        <v>13</v>
      </c>
      <c r="E2288" s="4" t="s">
        <v>4530</v>
      </c>
      <c r="F2288" s="4" t="s">
        <v>4229</v>
      </c>
      <c r="G2288" s="4" t="s">
        <v>4531</v>
      </c>
      <c r="H2288" s="4">
        <v>645872.0</v>
      </c>
      <c r="I2288" s="5">
        <v>45846.0</v>
      </c>
      <c r="J2288" s="6">
        <f>IF(OR(B2288=2000, B2288=2010, B2288=2015),VLOOKUP(A2288,tabWorldPop,IF(B2288=2000,8,IF(B2288=2010,7,6)),FALSE),"")</f>
        <v>6436698</v>
      </c>
      <c r="K2288" s="6">
        <f>IF(J2288="","", VLOOKUP(A2288,tabWorldPop,12,FALSE))</f>
        <v>71740</v>
      </c>
      <c r="L2288" s="6" t="str">
        <f>IF(K2288="","",VLOOKUP(A2288,tabWorldPop,13,FALSE))</f>
        <v>119.957</v>
      </c>
      <c r="M2288" s="6" t="str">
        <f>IF(K2288="","",VLOOKUP(A2288,tabWorldPop,14,FALSE))</f>
        <v>1.022</v>
      </c>
      <c r="N2288" s="6" t="str">
        <f>IF(K2288="","",VLOOKUP(A2288,tabWorldPop,15,FALSE))</f>
        <v>0.11</v>
      </c>
    </row>
    <row r="2289">
      <c r="A2289" s="3">
        <f>VLOOKUP(Life_expectancy.csv!A2305,Base!$A$2:$B$235,2,FALSE)</f>
        <v>102</v>
      </c>
      <c r="B2289" s="4">
        <v>2009.0</v>
      </c>
      <c r="C2289" s="4">
        <f>VLOOKUP(VLOOKUP(A2289,tabWorldPop,3,FALSE),Base!$D$2:$E$8,2,FALSE)</f>
        <v>3</v>
      </c>
      <c r="D2289" s="4" t="s">
        <v>13</v>
      </c>
      <c r="E2289" s="4" t="s">
        <v>4532</v>
      </c>
      <c r="F2289" s="4" t="s">
        <v>4533</v>
      </c>
      <c r="G2289" s="4" t="s">
        <v>4534</v>
      </c>
      <c r="H2289" s="4">
        <v>63126.0</v>
      </c>
      <c r="I2289" s="5">
        <v>45785.0</v>
      </c>
      <c r="J2289" s="6" t="str">
        <f>IF(OR(B2289=2000, B2289=2010, B2289=2015),VLOOKUP(A2289,tabWorldPop,IF(B2289=2000,8,IF(B2289=2010,7,6)),FALSE),"")</f>
        <v/>
      </c>
      <c r="K2289" s="6" t="str">
        <f>IF(J2289="","", VLOOKUP(A2289,tabWorldPop,12,FALSE))</f>
        <v/>
      </c>
      <c r="L2289" s="6" t="str">
        <f>IF(K2289="","",VLOOKUP(A2289,tabWorldPop,13,FALSE))</f>
        <v/>
      </c>
      <c r="M2289" s="6" t="str">
        <f>IF(K2289="","",VLOOKUP(A2289,tabWorldPop,14,FALSE))</f>
        <v/>
      </c>
      <c r="N2289" s="6" t="str">
        <f>IF(K2289="","",VLOOKUP(A2289,tabWorldPop,15,FALSE))</f>
        <v/>
      </c>
    </row>
    <row r="2290">
      <c r="A2290" s="3">
        <f>VLOOKUP(Life_expectancy.csv!A2306,Base!$A$2:$B$235,2,FALSE)</f>
        <v>102</v>
      </c>
      <c r="B2290" s="4">
        <v>2008.0</v>
      </c>
      <c r="C2290" s="4">
        <f>VLOOKUP(VLOOKUP(A2290,tabWorldPop,3,FALSE),Base!$D$2:$E$8,2,FALSE)</f>
        <v>3</v>
      </c>
      <c r="D2290" s="4" t="s">
        <v>13</v>
      </c>
      <c r="E2290" s="4" t="s">
        <v>4535</v>
      </c>
      <c r="F2290" s="4" t="s">
        <v>3711</v>
      </c>
      <c r="G2290" s="4" t="s">
        <v>4536</v>
      </c>
      <c r="H2290" s="4">
        <v>6165372.0</v>
      </c>
      <c r="I2290" s="5">
        <v>45724.0</v>
      </c>
      <c r="J2290" s="6" t="str">
        <f>IF(OR(B2290=2000, B2290=2010, B2290=2015),VLOOKUP(A2290,tabWorldPop,IF(B2290=2000,8,IF(B2290=2010,7,6)),FALSE),"")</f>
        <v/>
      </c>
      <c r="K2290" s="6" t="str">
        <f>IF(J2290="","", VLOOKUP(A2290,tabWorldPop,12,FALSE))</f>
        <v/>
      </c>
      <c r="L2290" s="6" t="str">
        <f>IF(K2290="","",VLOOKUP(A2290,tabWorldPop,13,FALSE))</f>
        <v/>
      </c>
      <c r="M2290" s="6" t="str">
        <f>IF(K2290="","",VLOOKUP(A2290,tabWorldPop,14,FALSE))</f>
        <v/>
      </c>
      <c r="N2290" s="6" t="str">
        <f>IF(K2290="","",VLOOKUP(A2290,tabWorldPop,15,FALSE))</f>
        <v/>
      </c>
    </row>
    <row r="2291">
      <c r="A2291" s="3">
        <f>VLOOKUP(Life_expectancy.csv!A2307,Base!$A$2:$B$235,2,FALSE)</f>
        <v>102</v>
      </c>
      <c r="B2291" s="4">
        <v>2007.0</v>
      </c>
      <c r="C2291" s="4">
        <f>VLOOKUP(VLOOKUP(A2291,tabWorldPop,3,FALSE),Base!$D$2:$E$8,2,FALSE)</f>
        <v>3</v>
      </c>
      <c r="D2291" s="4" t="s">
        <v>13</v>
      </c>
      <c r="E2291" s="4" t="s">
        <v>4537</v>
      </c>
      <c r="F2291" s="5">
        <v>45992.0</v>
      </c>
      <c r="G2291" s="4" t="s">
        <v>4538</v>
      </c>
      <c r="H2291" s="4">
        <v>615417.0</v>
      </c>
      <c r="I2291" s="5">
        <v>45696.0</v>
      </c>
      <c r="J2291" s="6" t="str">
        <f>IF(OR(B2291=2000, B2291=2010, B2291=2015),VLOOKUP(A2291,tabWorldPop,IF(B2291=2000,8,IF(B2291=2010,7,6)),FALSE),"")</f>
        <v/>
      </c>
      <c r="K2291" s="6" t="str">
        <f>IF(J2291="","", VLOOKUP(A2291,tabWorldPop,12,FALSE))</f>
        <v/>
      </c>
      <c r="L2291" s="6" t="str">
        <f>IF(K2291="","",VLOOKUP(A2291,tabWorldPop,13,FALSE))</f>
        <v/>
      </c>
      <c r="M2291" s="6" t="str">
        <f>IF(K2291="","",VLOOKUP(A2291,tabWorldPop,14,FALSE))</f>
        <v/>
      </c>
      <c r="N2291" s="6" t="str">
        <f>IF(K2291="","",VLOOKUP(A2291,tabWorldPop,15,FALSE))</f>
        <v/>
      </c>
    </row>
    <row r="2292">
      <c r="A2292" s="3">
        <f>VLOOKUP(Life_expectancy.csv!A2308,Base!$A$2:$B$235,2,FALSE)</f>
        <v>102</v>
      </c>
      <c r="B2292" s="4">
        <v>2006.0</v>
      </c>
      <c r="C2292" s="4">
        <f>VLOOKUP(VLOOKUP(A2292,tabWorldPop,3,FALSE),Base!$D$2:$E$8,2,FALSE)</f>
        <v>3</v>
      </c>
      <c r="D2292" s="4" t="s">
        <v>13</v>
      </c>
      <c r="E2292" s="4" t="s">
        <v>4539</v>
      </c>
      <c r="F2292" s="4" t="s">
        <v>3615</v>
      </c>
      <c r="G2292" s="4" t="s">
        <v>4540</v>
      </c>
      <c r="H2292" s="4">
        <v>5848692.0</v>
      </c>
      <c r="I2292" s="4">
        <v>8.0</v>
      </c>
      <c r="J2292" s="6" t="str">
        <f>IF(OR(B2292=2000, B2292=2010, B2292=2015),VLOOKUP(A2292,tabWorldPop,IF(B2292=2000,8,IF(B2292=2010,7,6)),FALSE),"")</f>
        <v/>
      </c>
      <c r="K2292" s="6" t="str">
        <f>IF(J2292="","", VLOOKUP(A2292,tabWorldPop,12,FALSE))</f>
        <v/>
      </c>
      <c r="L2292" s="6" t="str">
        <f>IF(K2292="","",VLOOKUP(A2292,tabWorldPop,13,FALSE))</f>
        <v/>
      </c>
      <c r="M2292" s="6" t="str">
        <f>IF(K2292="","",VLOOKUP(A2292,tabWorldPop,14,FALSE))</f>
        <v/>
      </c>
      <c r="N2292" s="6" t="str">
        <f>IF(K2292="","",VLOOKUP(A2292,tabWorldPop,15,FALSE))</f>
        <v/>
      </c>
    </row>
    <row r="2293">
      <c r="A2293" s="3">
        <f>VLOOKUP(Life_expectancy.csv!A2309,Base!$A$2:$B$235,2,FALSE)</f>
        <v>102</v>
      </c>
      <c r="B2293" s="4">
        <v>2005.0</v>
      </c>
      <c r="C2293" s="4">
        <f>VLOOKUP(VLOOKUP(A2293,tabWorldPop,3,FALSE),Base!$D$2:$E$8,2,FALSE)</f>
        <v>3</v>
      </c>
      <c r="D2293" s="4" t="s">
        <v>13</v>
      </c>
      <c r="E2293" s="4" t="s">
        <v>4541</v>
      </c>
      <c r="F2293" s="4" t="s">
        <v>4542</v>
      </c>
      <c r="G2293" s="4" t="s">
        <v>4543</v>
      </c>
      <c r="H2293" s="4">
        <v>5658379.0</v>
      </c>
      <c r="I2293" s="5">
        <v>45876.0</v>
      </c>
      <c r="J2293" s="6" t="str">
        <f>IF(OR(B2293=2000, B2293=2010, B2293=2015),VLOOKUP(A2293,tabWorldPop,IF(B2293=2000,8,IF(B2293=2010,7,6)),FALSE),"")</f>
        <v/>
      </c>
      <c r="K2293" s="6" t="str">
        <f>IF(J2293="","", VLOOKUP(A2293,tabWorldPop,12,FALSE))</f>
        <v/>
      </c>
      <c r="L2293" s="6" t="str">
        <f>IF(K2293="","",VLOOKUP(A2293,tabWorldPop,13,FALSE))</f>
        <v/>
      </c>
      <c r="M2293" s="6" t="str">
        <f>IF(K2293="","",VLOOKUP(A2293,tabWorldPop,14,FALSE))</f>
        <v/>
      </c>
      <c r="N2293" s="6" t="str">
        <f>IF(K2293="","",VLOOKUP(A2293,tabWorldPop,15,FALSE))</f>
        <v/>
      </c>
    </row>
    <row r="2294">
      <c r="A2294" s="3">
        <f>VLOOKUP(Life_expectancy.csv!A2310,Base!$A$2:$B$235,2,FALSE)</f>
        <v>102</v>
      </c>
      <c r="B2294" s="4">
        <v>2004.0</v>
      </c>
      <c r="C2294" s="4">
        <f>VLOOKUP(VLOOKUP(A2294,tabWorldPop,3,FALSE),Base!$D$2:$E$8,2,FALSE)</f>
        <v>3</v>
      </c>
      <c r="D2294" s="4" t="s">
        <v>13</v>
      </c>
      <c r="E2294" s="4" t="s">
        <v>4544</v>
      </c>
      <c r="F2294" s="4" t="s">
        <v>4545</v>
      </c>
      <c r="G2294" s="4" t="s">
        <v>4546</v>
      </c>
      <c r="H2294" s="4">
        <v>5439695.0</v>
      </c>
      <c r="I2294" s="5">
        <v>45815.0</v>
      </c>
      <c r="J2294" s="6" t="str">
        <f>IF(OR(B2294=2000, B2294=2010, B2294=2015),VLOOKUP(A2294,tabWorldPop,IF(B2294=2000,8,IF(B2294=2010,7,6)),FALSE),"")</f>
        <v/>
      </c>
      <c r="K2294" s="6" t="str">
        <f>IF(J2294="","", VLOOKUP(A2294,tabWorldPop,12,FALSE))</f>
        <v/>
      </c>
      <c r="L2294" s="6" t="str">
        <f>IF(K2294="","",VLOOKUP(A2294,tabWorldPop,13,FALSE))</f>
        <v/>
      </c>
      <c r="M2294" s="6" t="str">
        <f>IF(K2294="","",VLOOKUP(A2294,tabWorldPop,14,FALSE))</f>
        <v/>
      </c>
      <c r="N2294" s="6" t="str">
        <f>IF(K2294="","",VLOOKUP(A2294,tabWorldPop,15,FALSE))</f>
        <v/>
      </c>
    </row>
    <row r="2295">
      <c r="A2295" s="3">
        <f>VLOOKUP(Life_expectancy.csv!A2311,Base!$A$2:$B$235,2,FALSE)</f>
        <v>102</v>
      </c>
      <c r="B2295" s="4">
        <v>2003.0</v>
      </c>
      <c r="C2295" s="4">
        <f>VLOOKUP(VLOOKUP(A2295,tabWorldPop,3,FALSE),Base!$D$2:$E$8,2,FALSE)</f>
        <v>3</v>
      </c>
      <c r="D2295" s="4" t="s">
        <v>13</v>
      </c>
      <c r="E2295" s="4" t="s">
        <v>4547</v>
      </c>
      <c r="F2295" s="4" t="s">
        <v>4548</v>
      </c>
      <c r="G2295" s="4" t="s">
        <v>4549</v>
      </c>
      <c r="H2295" s="4">
        <v>5199549.0</v>
      </c>
      <c r="I2295" s="5">
        <v>45754.0</v>
      </c>
      <c r="J2295" s="6" t="str">
        <f>IF(OR(B2295=2000, B2295=2010, B2295=2015),VLOOKUP(A2295,tabWorldPop,IF(B2295=2000,8,IF(B2295=2010,7,6)),FALSE),"")</f>
        <v/>
      </c>
      <c r="K2295" s="6" t="str">
        <f>IF(J2295="","", VLOOKUP(A2295,tabWorldPop,12,FALSE))</f>
        <v/>
      </c>
      <c r="L2295" s="6" t="str">
        <f>IF(K2295="","",VLOOKUP(A2295,tabWorldPop,13,FALSE))</f>
        <v/>
      </c>
      <c r="M2295" s="6" t="str">
        <f>IF(K2295="","",VLOOKUP(A2295,tabWorldPop,14,FALSE))</f>
        <v/>
      </c>
      <c r="N2295" s="6" t="str">
        <f>IF(K2295="","",VLOOKUP(A2295,tabWorldPop,15,FALSE))</f>
        <v/>
      </c>
    </row>
    <row r="2296">
      <c r="A2296" s="3">
        <f>VLOOKUP(Life_expectancy.csv!A2312,Base!$A$2:$B$235,2,FALSE)</f>
        <v>102</v>
      </c>
      <c r="B2296" s="4">
        <v>2002.0</v>
      </c>
      <c r="C2296" s="4">
        <f>VLOOKUP(VLOOKUP(A2296,tabWorldPop,3,FALSE),Base!$D$2:$E$8,2,FALSE)</f>
        <v>3</v>
      </c>
      <c r="D2296" s="4" t="s">
        <v>13</v>
      </c>
      <c r="E2296" s="4" t="s">
        <v>4550</v>
      </c>
      <c r="F2296" s="4" t="s">
        <v>4551</v>
      </c>
      <c r="G2296" s="4" t="s">
        <v>4552</v>
      </c>
      <c r="H2296" s="4">
        <v>4957216.0</v>
      </c>
      <c r="I2296" s="5">
        <v>45695.0</v>
      </c>
      <c r="J2296" s="6" t="str">
        <f>IF(OR(B2296=2000, B2296=2010, B2296=2015),VLOOKUP(A2296,tabWorldPop,IF(B2296=2000,8,IF(B2296=2010,7,6)),FALSE),"")</f>
        <v/>
      </c>
      <c r="K2296" s="6" t="str">
        <f>IF(J2296="","", VLOOKUP(A2296,tabWorldPop,12,FALSE))</f>
        <v/>
      </c>
      <c r="L2296" s="6" t="str">
        <f>IF(K2296="","",VLOOKUP(A2296,tabWorldPop,13,FALSE))</f>
        <v/>
      </c>
      <c r="M2296" s="6" t="str">
        <f>IF(K2296="","",VLOOKUP(A2296,tabWorldPop,14,FALSE))</f>
        <v/>
      </c>
      <c r="N2296" s="6" t="str">
        <f>IF(K2296="","",VLOOKUP(A2296,tabWorldPop,15,FALSE))</f>
        <v/>
      </c>
    </row>
    <row r="2297">
      <c r="A2297" s="3">
        <f>VLOOKUP(Life_expectancy.csv!A2313,Base!$A$2:$B$235,2,FALSE)</f>
        <v>102</v>
      </c>
      <c r="B2297" s="4">
        <v>2001.0</v>
      </c>
      <c r="C2297" s="4">
        <f>VLOOKUP(VLOOKUP(A2297,tabWorldPop,3,FALSE),Base!$D$2:$E$8,2,FALSE)</f>
        <v>3</v>
      </c>
      <c r="D2297" s="4" t="s">
        <v>13</v>
      </c>
      <c r="E2297" s="4" t="s">
        <v>4553</v>
      </c>
      <c r="F2297" s="4" t="s">
        <v>3049</v>
      </c>
      <c r="G2297" s="4" t="s">
        <v>4554</v>
      </c>
      <c r="H2297" s="4">
        <v>4739147.0</v>
      </c>
      <c r="I2297" s="4">
        <v>7.0</v>
      </c>
      <c r="J2297" s="6" t="str">
        <f>IF(OR(B2297=2000, B2297=2010, B2297=2015),VLOOKUP(A2297,tabWorldPop,IF(B2297=2000,8,IF(B2297=2010,7,6)),FALSE),"")</f>
        <v/>
      </c>
      <c r="K2297" s="6" t="str">
        <f>IF(J2297="","", VLOOKUP(A2297,tabWorldPop,12,FALSE))</f>
        <v/>
      </c>
      <c r="L2297" s="6" t="str">
        <f>IF(K2297="","",VLOOKUP(A2297,tabWorldPop,13,FALSE))</f>
        <v/>
      </c>
      <c r="M2297" s="6" t="str">
        <f>IF(K2297="","",VLOOKUP(A2297,tabWorldPop,14,FALSE))</f>
        <v/>
      </c>
      <c r="N2297" s="6" t="str">
        <f>IF(K2297="","",VLOOKUP(A2297,tabWorldPop,15,FALSE))</f>
        <v/>
      </c>
    </row>
    <row r="2298">
      <c r="A2298" s="3">
        <f>VLOOKUP(Life_expectancy.csv!A2314,Base!$A$2:$B$235,2,FALSE)</f>
        <v>102</v>
      </c>
      <c r="B2298" s="4">
        <v>2000.0</v>
      </c>
      <c r="C2298" s="4">
        <f>VLOOKUP(VLOOKUP(A2298,tabWorldPop,3,FALSE),Base!$D$2:$E$8,2,FALSE)</f>
        <v>3</v>
      </c>
      <c r="D2298" s="4" t="s">
        <v>13</v>
      </c>
      <c r="E2298" s="4" t="s">
        <v>4555</v>
      </c>
      <c r="F2298" s="4" t="s">
        <v>4556</v>
      </c>
      <c r="G2298" s="4" t="s">
        <v>4557</v>
      </c>
      <c r="H2298" s="4">
        <v>4564297.0</v>
      </c>
      <c r="I2298" s="5">
        <v>45844.0</v>
      </c>
      <c r="J2298" s="6">
        <f>IF(OR(B2298=2000, B2298=2010, B2298=2015),VLOOKUP(A2298,tabWorldPop,IF(B2298=2000,8,IF(B2298=2010,7,6)),FALSE),"")</f>
        <v>4584067</v>
      </c>
      <c r="K2298" s="6">
        <f>IF(J2298="","", VLOOKUP(A2298,tabWorldPop,12,FALSE))</f>
        <v>71740</v>
      </c>
      <c r="L2298" s="6" t="str">
        <f>IF(K2298="","",VLOOKUP(A2298,tabWorldPop,13,FALSE))</f>
        <v>119.957</v>
      </c>
      <c r="M2298" s="6" t="str">
        <f>IF(K2298="","",VLOOKUP(A2298,tabWorldPop,14,FALSE))</f>
        <v>1.022</v>
      </c>
      <c r="N2298" s="6" t="str">
        <f>IF(K2298="","",VLOOKUP(A2298,tabWorldPop,15,FALSE))</f>
        <v>0.11</v>
      </c>
    </row>
    <row r="2299">
      <c r="A2299" s="3">
        <f>VLOOKUP(Life_expectancy.csv!A2315,Base!$A$2:$B$235,2,FALSE)</f>
        <v>113</v>
      </c>
      <c r="B2299" s="4">
        <v>2015.0</v>
      </c>
      <c r="C2299" s="4">
        <f>VLOOKUP(VLOOKUP(A2299,tabWorldPop,3,FALSE),Base!$D$2:$E$8,2,FALSE)</f>
        <v>1</v>
      </c>
      <c r="D2299" s="4" t="s">
        <v>314</v>
      </c>
      <c r="E2299" s="4">
        <v>0.0</v>
      </c>
      <c r="F2299" s="10"/>
      <c r="G2299" s="4" t="s">
        <v>4558</v>
      </c>
      <c r="H2299" s="10"/>
      <c r="I2299" s="5">
        <v>45762.0</v>
      </c>
      <c r="J2299" s="6">
        <f>IF(OR(B2299=2000, B2299=2010, B2299=2015),VLOOKUP(A2299,tabWorldPop,IF(B2299=2000,8,IF(B2299=2010,7,6)),FALSE),"")</f>
        <v>5650018</v>
      </c>
      <c r="K2299" s="6">
        <f>IF(J2299="","", VLOOKUP(A2299,tabWorldPop,12,FALSE))</f>
        <v>710</v>
      </c>
      <c r="L2299" s="6" t="str">
        <f>IF(K2299="","",VLOOKUP(A2299,tabWorldPop,13,FALSE))</f>
        <v>8416.4634</v>
      </c>
      <c r="M2299" s="7">
        <f>IF(K2299="","",VLOOKUP(A2299,tabWorldPop,14,FALSE))</f>
        <v>21186</v>
      </c>
      <c r="N2299" s="6" t="str">
        <f>IF(K2299="","",VLOOKUP(A2299,tabWorldPop,15,FALSE))</f>
        <v>0.07</v>
      </c>
    </row>
    <row r="2300">
      <c r="A2300" s="3">
        <f>VLOOKUP(Life_expectancy.csv!A2316,Base!$A$2:$B$235,2,FALSE)</f>
        <v>113</v>
      </c>
      <c r="B2300" s="4">
        <v>2014.0</v>
      </c>
      <c r="C2300" s="4">
        <f>VLOOKUP(VLOOKUP(A2300,tabWorldPop,3,FALSE),Base!$D$2:$E$8,2,FALSE)</f>
        <v>1</v>
      </c>
      <c r="D2300" s="4" t="s">
        <v>314</v>
      </c>
      <c r="E2300" s="4" t="s">
        <v>4559</v>
      </c>
      <c r="F2300" s="4" t="s">
        <v>573</v>
      </c>
      <c r="G2300" s="4" t="s">
        <v>4560</v>
      </c>
      <c r="H2300" s="10"/>
      <c r="I2300" s="5">
        <v>45762.0</v>
      </c>
      <c r="J2300" s="6" t="str">
        <f>IF(OR(B2300=2000, B2300=2010, B2300=2015),VLOOKUP(A2300,tabWorldPop,IF(B2300=2000,8,IF(B2300=2010,7,6)),FALSE),"")</f>
        <v/>
      </c>
      <c r="K2300" s="6" t="str">
        <f>IF(J2300="","", VLOOKUP(A2300,tabWorldPop,12,FALSE))</f>
        <v/>
      </c>
      <c r="L2300" s="6" t="str">
        <f>IF(K2300="","",VLOOKUP(A2300,tabWorldPop,13,FALSE))</f>
        <v/>
      </c>
      <c r="M2300" s="6" t="str">
        <f>IF(K2300="","",VLOOKUP(A2300,tabWorldPop,14,FALSE))</f>
        <v/>
      </c>
      <c r="N2300" s="6" t="str">
        <f>IF(K2300="","",VLOOKUP(A2300,tabWorldPop,15,FALSE))</f>
        <v/>
      </c>
    </row>
    <row r="2301">
      <c r="A2301" s="3">
        <f>VLOOKUP(Life_expectancy.csv!A2317,Base!$A$2:$B$235,2,FALSE)</f>
        <v>113</v>
      </c>
      <c r="B2301" s="4">
        <v>2013.0</v>
      </c>
      <c r="C2301" s="4">
        <f>VLOOKUP(VLOOKUP(A2301,tabWorldPop,3,FALSE),Base!$D$2:$E$8,2,FALSE)</f>
        <v>1</v>
      </c>
      <c r="D2301" s="4" t="s">
        <v>314</v>
      </c>
      <c r="E2301" s="4" t="s">
        <v>4561</v>
      </c>
      <c r="F2301" s="4" t="s">
        <v>219</v>
      </c>
      <c r="G2301" s="4" t="s">
        <v>4562</v>
      </c>
      <c r="H2301" s="10"/>
      <c r="I2301" s="5">
        <v>45762.0</v>
      </c>
      <c r="J2301" s="6" t="str">
        <f>IF(OR(B2301=2000, B2301=2010, B2301=2015),VLOOKUP(A2301,tabWorldPop,IF(B2301=2000,8,IF(B2301=2010,7,6)),FALSE),"")</f>
        <v/>
      </c>
      <c r="K2301" s="6" t="str">
        <f>IF(J2301="","", VLOOKUP(A2301,tabWorldPop,12,FALSE))</f>
        <v/>
      </c>
      <c r="L2301" s="6" t="str">
        <f>IF(K2301="","",VLOOKUP(A2301,tabWorldPop,13,FALSE))</f>
        <v/>
      </c>
      <c r="M2301" s="6" t="str">
        <f>IF(K2301="","",VLOOKUP(A2301,tabWorldPop,14,FALSE))</f>
        <v/>
      </c>
      <c r="N2301" s="6" t="str">
        <f>IF(K2301="","",VLOOKUP(A2301,tabWorldPop,15,FALSE))</f>
        <v/>
      </c>
    </row>
    <row r="2302">
      <c r="A2302" s="3">
        <f>VLOOKUP(Life_expectancy.csv!A2318,Base!$A$2:$B$235,2,FALSE)</f>
        <v>113</v>
      </c>
      <c r="B2302" s="4">
        <v>2012.0</v>
      </c>
      <c r="C2302" s="4">
        <f>VLOOKUP(VLOOKUP(A2302,tabWorldPop,3,FALSE),Base!$D$2:$E$8,2,FALSE)</f>
        <v>1</v>
      </c>
      <c r="D2302" s="4" t="s">
        <v>314</v>
      </c>
      <c r="E2302" s="4" t="s">
        <v>4563</v>
      </c>
      <c r="F2302" s="4" t="s">
        <v>1645</v>
      </c>
      <c r="G2302" s="4" t="s">
        <v>4564</v>
      </c>
      <c r="H2302" s="10"/>
      <c r="I2302" s="5">
        <v>45762.0</v>
      </c>
      <c r="J2302" s="6" t="str">
        <f>IF(OR(B2302=2000, B2302=2010, B2302=2015),VLOOKUP(A2302,tabWorldPop,IF(B2302=2000,8,IF(B2302=2010,7,6)),FALSE),"")</f>
        <v/>
      </c>
      <c r="K2302" s="6" t="str">
        <f>IF(J2302="","", VLOOKUP(A2302,tabWorldPop,12,FALSE))</f>
        <v/>
      </c>
      <c r="L2302" s="6" t="str">
        <f>IF(K2302="","",VLOOKUP(A2302,tabWorldPop,13,FALSE))</f>
        <v/>
      </c>
      <c r="M2302" s="6" t="str">
        <f>IF(K2302="","",VLOOKUP(A2302,tabWorldPop,14,FALSE))</f>
        <v/>
      </c>
      <c r="N2302" s="6" t="str">
        <f>IF(K2302="","",VLOOKUP(A2302,tabWorldPop,15,FALSE))</f>
        <v/>
      </c>
    </row>
    <row r="2303">
      <c r="A2303" s="3">
        <f>VLOOKUP(Life_expectancy.csv!A2319,Base!$A$2:$B$235,2,FALSE)</f>
        <v>113</v>
      </c>
      <c r="B2303" s="4">
        <v>2011.0</v>
      </c>
      <c r="C2303" s="4">
        <f>VLOOKUP(VLOOKUP(A2303,tabWorldPop,3,FALSE),Base!$D$2:$E$8,2,FALSE)</f>
        <v>1</v>
      </c>
      <c r="D2303" s="4" t="s">
        <v>314</v>
      </c>
      <c r="E2303" s="4" t="s">
        <v>4565</v>
      </c>
      <c r="F2303" s="4" t="s">
        <v>2571</v>
      </c>
      <c r="G2303" s="4" t="s">
        <v>4566</v>
      </c>
      <c r="H2303" s="10"/>
      <c r="I2303" s="5">
        <v>45703.0</v>
      </c>
      <c r="J2303" s="6" t="str">
        <f>IF(OR(B2303=2000, B2303=2010, B2303=2015),VLOOKUP(A2303,tabWorldPop,IF(B2303=2000,8,IF(B2303=2010,7,6)),FALSE),"")</f>
        <v/>
      </c>
      <c r="K2303" s="6" t="str">
        <f>IF(J2303="","", VLOOKUP(A2303,tabWorldPop,12,FALSE))</f>
        <v/>
      </c>
      <c r="L2303" s="6" t="str">
        <f>IF(K2303="","",VLOOKUP(A2303,tabWorldPop,13,FALSE))</f>
        <v/>
      </c>
      <c r="M2303" s="6" t="str">
        <f>IF(K2303="","",VLOOKUP(A2303,tabWorldPop,14,FALSE))</f>
        <v/>
      </c>
      <c r="N2303" s="6" t="str">
        <f>IF(K2303="","",VLOOKUP(A2303,tabWorldPop,15,FALSE))</f>
        <v/>
      </c>
    </row>
    <row r="2304">
      <c r="A2304" s="3">
        <f>VLOOKUP(Life_expectancy.csv!A2320,Base!$A$2:$B$235,2,FALSE)</f>
        <v>113</v>
      </c>
      <c r="B2304" s="4">
        <v>2010.0</v>
      </c>
      <c r="C2304" s="4">
        <f>VLOOKUP(VLOOKUP(A2304,tabWorldPop,3,FALSE),Base!$D$2:$E$8,2,FALSE)</f>
        <v>1</v>
      </c>
      <c r="D2304" s="4" t="s">
        <v>314</v>
      </c>
      <c r="E2304" s="4" t="s">
        <v>4567</v>
      </c>
      <c r="F2304" s="4" t="s">
        <v>1029</v>
      </c>
      <c r="G2304" s="4" t="s">
        <v>4568</v>
      </c>
      <c r="H2304" s="10"/>
      <c r="I2304" s="5">
        <v>45791.0</v>
      </c>
      <c r="J2304" s="6">
        <f>IF(OR(B2304=2000, B2304=2010, B2304=2015),VLOOKUP(A2304,tabWorldPop,IF(B2304=2000,8,IF(B2304=2010,7,6)),FALSE),"")</f>
        <v>5163590</v>
      </c>
      <c r="K2304" s="6">
        <f>IF(J2304="","", VLOOKUP(A2304,tabWorldPop,12,FALSE))</f>
        <v>710</v>
      </c>
      <c r="L2304" s="6" t="str">
        <f>IF(K2304="","",VLOOKUP(A2304,tabWorldPop,13,FALSE))</f>
        <v>8416.4634</v>
      </c>
      <c r="M2304" s="7">
        <f>IF(K2304="","",VLOOKUP(A2304,tabWorldPop,14,FALSE))</f>
        <v>21186</v>
      </c>
      <c r="N2304" s="6" t="str">
        <f>IF(K2304="","",VLOOKUP(A2304,tabWorldPop,15,FALSE))</f>
        <v>0.07</v>
      </c>
    </row>
    <row r="2305">
      <c r="A2305" s="3">
        <f>VLOOKUP(Life_expectancy.csv!A2321,Base!$A$2:$B$235,2,FALSE)</f>
        <v>113</v>
      </c>
      <c r="B2305" s="4">
        <v>2009.0</v>
      </c>
      <c r="C2305" s="4">
        <f>VLOOKUP(VLOOKUP(A2305,tabWorldPop,3,FALSE),Base!$D$2:$E$8,2,FALSE)</f>
        <v>1</v>
      </c>
      <c r="D2305" s="4" t="s">
        <v>314</v>
      </c>
      <c r="E2305" s="4" t="s">
        <v>4569</v>
      </c>
      <c r="F2305" s="4" t="s">
        <v>208</v>
      </c>
      <c r="G2305" s="4" t="s">
        <v>4570</v>
      </c>
      <c r="H2305" s="10"/>
      <c r="I2305" s="5">
        <v>45761.0</v>
      </c>
      <c r="J2305" s="6" t="str">
        <f>IF(OR(B2305=2000, B2305=2010, B2305=2015),VLOOKUP(A2305,tabWorldPop,IF(B2305=2000,8,IF(B2305=2010,7,6)),FALSE),"")</f>
        <v/>
      </c>
      <c r="K2305" s="6" t="str">
        <f>IF(J2305="","", VLOOKUP(A2305,tabWorldPop,12,FALSE))</f>
        <v/>
      </c>
      <c r="L2305" s="6" t="str">
        <f>IF(K2305="","",VLOOKUP(A2305,tabWorldPop,13,FALSE))</f>
        <v/>
      </c>
      <c r="M2305" s="6" t="str">
        <f>IF(K2305="","",VLOOKUP(A2305,tabWorldPop,14,FALSE))</f>
        <v/>
      </c>
      <c r="N2305" s="6" t="str">
        <f>IF(K2305="","",VLOOKUP(A2305,tabWorldPop,15,FALSE))</f>
        <v/>
      </c>
    </row>
    <row r="2306">
      <c r="A2306" s="3">
        <f>VLOOKUP(Life_expectancy.csv!A2322,Base!$A$2:$B$235,2,FALSE)</f>
        <v>113</v>
      </c>
      <c r="B2306" s="4">
        <v>2008.0</v>
      </c>
      <c r="C2306" s="4">
        <f>VLOOKUP(VLOOKUP(A2306,tabWorldPop,3,FALSE),Base!$D$2:$E$8,2,FALSE)</f>
        <v>1</v>
      </c>
      <c r="D2306" s="4" t="s">
        <v>314</v>
      </c>
      <c r="E2306" s="4" t="s">
        <v>4571</v>
      </c>
      <c r="F2306" s="4" t="s">
        <v>1221</v>
      </c>
      <c r="G2306" s="4" t="s">
        <v>4572</v>
      </c>
      <c r="H2306" s="10"/>
      <c r="I2306" s="5">
        <v>45702.0</v>
      </c>
      <c r="J2306" s="6" t="str">
        <f>IF(OR(B2306=2000, B2306=2010, B2306=2015),VLOOKUP(A2306,tabWorldPop,IF(B2306=2000,8,IF(B2306=2010,7,6)),FALSE),"")</f>
        <v/>
      </c>
      <c r="K2306" s="6" t="str">
        <f>IF(J2306="","", VLOOKUP(A2306,tabWorldPop,12,FALSE))</f>
        <v/>
      </c>
      <c r="L2306" s="6" t="str">
        <f>IF(K2306="","",VLOOKUP(A2306,tabWorldPop,13,FALSE))</f>
        <v/>
      </c>
      <c r="M2306" s="6" t="str">
        <f>IF(K2306="","",VLOOKUP(A2306,tabWorldPop,14,FALSE))</f>
        <v/>
      </c>
      <c r="N2306" s="6" t="str">
        <f>IF(K2306="","",VLOOKUP(A2306,tabWorldPop,15,FALSE))</f>
        <v/>
      </c>
    </row>
    <row r="2307">
      <c r="A2307" s="3">
        <f>VLOOKUP(Life_expectancy.csv!A2323,Base!$A$2:$B$235,2,FALSE)</f>
        <v>113</v>
      </c>
      <c r="B2307" s="4">
        <v>2007.0</v>
      </c>
      <c r="C2307" s="4">
        <f>VLOOKUP(VLOOKUP(A2307,tabWorldPop,3,FALSE),Base!$D$2:$E$8,2,FALSE)</f>
        <v>1</v>
      </c>
      <c r="D2307" s="4" t="s">
        <v>314</v>
      </c>
      <c r="E2307" s="4" t="s">
        <v>4573</v>
      </c>
      <c r="F2307" s="4" t="s">
        <v>2277</v>
      </c>
      <c r="G2307" s="4" t="s">
        <v>4574</v>
      </c>
      <c r="H2307" s="10"/>
      <c r="I2307" s="5">
        <v>45671.0</v>
      </c>
      <c r="J2307" s="6" t="str">
        <f>IF(OR(B2307=2000, B2307=2010, B2307=2015),VLOOKUP(A2307,tabWorldPop,IF(B2307=2000,8,IF(B2307=2010,7,6)),FALSE),"")</f>
        <v/>
      </c>
      <c r="K2307" s="6" t="str">
        <f>IF(J2307="","", VLOOKUP(A2307,tabWorldPop,12,FALSE))</f>
        <v/>
      </c>
      <c r="L2307" s="6" t="str">
        <f>IF(K2307="","",VLOOKUP(A2307,tabWorldPop,13,FALSE))</f>
        <v/>
      </c>
      <c r="M2307" s="6" t="str">
        <f>IF(K2307="","",VLOOKUP(A2307,tabWorldPop,14,FALSE))</f>
        <v/>
      </c>
      <c r="N2307" s="6" t="str">
        <f>IF(K2307="","",VLOOKUP(A2307,tabWorldPop,15,FALSE))</f>
        <v/>
      </c>
    </row>
    <row r="2308">
      <c r="A2308" s="3">
        <f>VLOOKUP(Life_expectancy.csv!A2324,Base!$A$2:$B$235,2,FALSE)</f>
        <v>113</v>
      </c>
      <c r="B2308" s="4">
        <v>2006.0</v>
      </c>
      <c r="C2308" s="4">
        <f>VLOOKUP(VLOOKUP(A2308,tabWorldPop,3,FALSE),Base!$D$2:$E$8,2,FALSE)</f>
        <v>1</v>
      </c>
      <c r="D2308" s="4" t="s">
        <v>314</v>
      </c>
      <c r="E2308" s="4" t="s">
        <v>4575</v>
      </c>
      <c r="F2308" s="4" t="s">
        <v>3848</v>
      </c>
      <c r="G2308" s="4" t="s">
        <v>4576</v>
      </c>
      <c r="H2308" s="10"/>
      <c r="I2308" s="5">
        <v>45913.0</v>
      </c>
      <c r="J2308" s="6" t="str">
        <f>IF(OR(B2308=2000, B2308=2010, B2308=2015),VLOOKUP(A2308,tabWorldPop,IF(B2308=2000,8,IF(B2308=2010,7,6)),FALSE),"")</f>
        <v/>
      </c>
      <c r="K2308" s="6" t="str">
        <f>IF(J2308="","", VLOOKUP(A2308,tabWorldPop,12,FALSE))</f>
        <v/>
      </c>
      <c r="L2308" s="6" t="str">
        <f>IF(K2308="","",VLOOKUP(A2308,tabWorldPop,13,FALSE))</f>
        <v/>
      </c>
      <c r="M2308" s="6" t="str">
        <f>IF(K2308="","",VLOOKUP(A2308,tabWorldPop,14,FALSE))</f>
        <v/>
      </c>
      <c r="N2308" s="6" t="str">
        <f>IF(K2308="","",VLOOKUP(A2308,tabWorldPop,15,FALSE))</f>
        <v/>
      </c>
    </row>
    <row r="2309">
      <c r="A2309" s="3">
        <f>VLOOKUP(Life_expectancy.csv!A2325,Base!$A$2:$B$235,2,FALSE)</f>
        <v>113</v>
      </c>
      <c r="B2309" s="4">
        <v>2005.0</v>
      </c>
      <c r="C2309" s="4">
        <f>VLOOKUP(VLOOKUP(A2309,tabWorldPop,3,FALSE),Base!$D$2:$E$8,2,FALSE)</f>
        <v>1</v>
      </c>
      <c r="D2309" s="4" t="s">
        <v>314</v>
      </c>
      <c r="E2309" s="4" t="s">
        <v>4577</v>
      </c>
      <c r="F2309" s="4" t="s">
        <v>472</v>
      </c>
      <c r="G2309" s="4" t="s">
        <v>4578</v>
      </c>
      <c r="H2309" s="10"/>
      <c r="I2309" s="5">
        <v>45820.0</v>
      </c>
      <c r="J2309" s="6" t="str">
        <f>IF(OR(B2309=2000, B2309=2010, B2309=2015),VLOOKUP(A2309,tabWorldPop,IF(B2309=2000,8,IF(B2309=2010,7,6)),FALSE),"")</f>
        <v/>
      </c>
      <c r="K2309" s="6" t="str">
        <f>IF(J2309="","", VLOOKUP(A2309,tabWorldPop,12,FALSE))</f>
        <v/>
      </c>
      <c r="L2309" s="6" t="str">
        <f>IF(K2309="","",VLOOKUP(A2309,tabWorldPop,13,FALSE))</f>
        <v/>
      </c>
      <c r="M2309" s="6" t="str">
        <f>IF(K2309="","",VLOOKUP(A2309,tabWorldPop,14,FALSE))</f>
        <v/>
      </c>
      <c r="N2309" s="6" t="str">
        <f>IF(K2309="","",VLOOKUP(A2309,tabWorldPop,15,FALSE))</f>
        <v/>
      </c>
    </row>
    <row r="2310">
      <c r="A2310" s="3">
        <f>VLOOKUP(Life_expectancy.csv!A2326,Base!$A$2:$B$235,2,FALSE)</f>
        <v>113</v>
      </c>
      <c r="B2310" s="4">
        <v>2004.0</v>
      </c>
      <c r="C2310" s="4">
        <f>VLOOKUP(VLOOKUP(A2310,tabWorldPop,3,FALSE),Base!$D$2:$E$8,2,FALSE)</f>
        <v>1</v>
      </c>
      <c r="D2310" s="4" t="s">
        <v>314</v>
      </c>
      <c r="E2310" s="4" t="s">
        <v>4579</v>
      </c>
      <c r="F2310" s="4" t="s">
        <v>459</v>
      </c>
      <c r="G2310" s="4" t="s">
        <v>4580</v>
      </c>
      <c r="H2310" s="10"/>
      <c r="I2310" s="5">
        <v>45850.0</v>
      </c>
      <c r="J2310" s="6" t="str">
        <f>IF(OR(B2310=2000, B2310=2010, B2310=2015),VLOOKUP(A2310,tabWorldPop,IF(B2310=2000,8,IF(B2310=2010,7,6)),FALSE),"")</f>
        <v/>
      </c>
      <c r="K2310" s="6" t="str">
        <f>IF(J2310="","", VLOOKUP(A2310,tabWorldPop,12,FALSE))</f>
        <v/>
      </c>
      <c r="L2310" s="6" t="str">
        <f>IF(K2310="","",VLOOKUP(A2310,tabWorldPop,13,FALSE))</f>
        <v/>
      </c>
      <c r="M2310" s="6" t="str">
        <f>IF(K2310="","",VLOOKUP(A2310,tabWorldPop,14,FALSE))</f>
        <v/>
      </c>
      <c r="N2310" s="6" t="str">
        <f>IF(K2310="","",VLOOKUP(A2310,tabWorldPop,15,FALSE))</f>
        <v/>
      </c>
    </row>
    <row r="2311">
      <c r="A2311" s="3">
        <f>VLOOKUP(Life_expectancy.csv!A2327,Base!$A$2:$B$235,2,FALSE)</f>
        <v>113</v>
      </c>
      <c r="B2311" s="4">
        <v>2003.0</v>
      </c>
      <c r="C2311" s="4">
        <f>VLOOKUP(VLOOKUP(A2311,tabWorldPop,3,FALSE),Base!$D$2:$E$8,2,FALSE)</f>
        <v>1</v>
      </c>
      <c r="D2311" s="4" t="s">
        <v>314</v>
      </c>
      <c r="E2311" s="4" t="s">
        <v>4581</v>
      </c>
      <c r="F2311" s="4" t="s">
        <v>177</v>
      </c>
      <c r="G2311" s="4" t="s">
        <v>4582</v>
      </c>
      <c r="H2311" s="10"/>
      <c r="I2311" s="5">
        <v>45850.0</v>
      </c>
      <c r="J2311" s="6" t="str">
        <f>IF(OR(B2311=2000, B2311=2010, B2311=2015),VLOOKUP(A2311,tabWorldPop,IF(B2311=2000,8,IF(B2311=2010,7,6)),FALSE),"")</f>
        <v/>
      </c>
      <c r="K2311" s="6" t="str">
        <f>IF(J2311="","", VLOOKUP(A2311,tabWorldPop,12,FALSE))</f>
        <v/>
      </c>
      <c r="L2311" s="6" t="str">
        <f>IF(K2311="","",VLOOKUP(A2311,tabWorldPop,13,FALSE))</f>
        <v/>
      </c>
      <c r="M2311" s="6" t="str">
        <f>IF(K2311="","",VLOOKUP(A2311,tabWorldPop,14,FALSE))</f>
        <v/>
      </c>
      <c r="N2311" s="6" t="str">
        <f>IF(K2311="","",VLOOKUP(A2311,tabWorldPop,15,FALSE))</f>
        <v/>
      </c>
    </row>
    <row r="2312">
      <c r="A2312" s="3">
        <f>VLOOKUP(Life_expectancy.csv!A2328,Base!$A$2:$B$235,2,FALSE)</f>
        <v>113</v>
      </c>
      <c r="B2312" s="4">
        <v>2002.0</v>
      </c>
      <c r="C2312" s="4">
        <f>VLOOKUP(VLOOKUP(A2312,tabWorldPop,3,FALSE),Base!$D$2:$E$8,2,FALSE)</f>
        <v>1</v>
      </c>
      <c r="D2312" s="4" t="s">
        <v>314</v>
      </c>
      <c r="E2312" s="4" t="s">
        <v>4583</v>
      </c>
      <c r="F2312" s="4" t="s">
        <v>3863</v>
      </c>
      <c r="G2312" s="4" t="s">
        <v>4584</v>
      </c>
      <c r="H2312" s="10"/>
      <c r="I2312" s="5">
        <v>45820.0</v>
      </c>
      <c r="J2312" s="6" t="str">
        <f>IF(OR(B2312=2000, B2312=2010, B2312=2015),VLOOKUP(A2312,tabWorldPop,IF(B2312=2000,8,IF(B2312=2010,7,6)),FALSE),"")</f>
        <v/>
      </c>
      <c r="K2312" s="6" t="str">
        <f>IF(J2312="","", VLOOKUP(A2312,tabWorldPop,12,FALSE))</f>
        <v/>
      </c>
      <c r="L2312" s="6" t="str">
        <f>IF(K2312="","",VLOOKUP(A2312,tabWorldPop,13,FALSE))</f>
        <v/>
      </c>
      <c r="M2312" s="6" t="str">
        <f>IF(K2312="","",VLOOKUP(A2312,tabWorldPop,14,FALSE))</f>
        <v/>
      </c>
      <c r="N2312" s="6" t="str">
        <f>IF(K2312="","",VLOOKUP(A2312,tabWorldPop,15,FALSE))</f>
        <v/>
      </c>
    </row>
    <row r="2313">
      <c r="A2313" s="3">
        <f>VLOOKUP(Life_expectancy.csv!A2329,Base!$A$2:$B$235,2,FALSE)</f>
        <v>113</v>
      </c>
      <c r="B2313" s="4">
        <v>2001.0</v>
      </c>
      <c r="C2313" s="4">
        <f>VLOOKUP(VLOOKUP(A2313,tabWorldPop,3,FALSE),Base!$D$2:$E$8,2,FALSE)</f>
        <v>1</v>
      </c>
      <c r="D2313" s="4" t="s">
        <v>314</v>
      </c>
      <c r="E2313" s="4" t="s">
        <v>4585</v>
      </c>
      <c r="F2313" s="4" t="s">
        <v>1385</v>
      </c>
      <c r="G2313" s="4" t="s">
        <v>4586</v>
      </c>
      <c r="H2313" s="10"/>
      <c r="I2313" s="5">
        <v>45850.0</v>
      </c>
      <c r="J2313" s="6" t="str">
        <f>IF(OR(B2313=2000, B2313=2010, B2313=2015),VLOOKUP(A2313,tabWorldPop,IF(B2313=2000,8,IF(B2313=2010,7,6)),FALSE),"")</f>
        <v/>
      </c>
      <c r="K2313" s="6" t="str">
        <f>IF(J2313="","", VLOOKUP(A2313,tabWorldPop,12,FALSE))</f>
        <v/>
      </c>
      <c r="L2313" s="6" t="str">
        <f>IF(K2313="","",VLOOKUP(A2313,tabWorldPop,13,FALSE))</f>
        <v/>
      </c>
      <c r="M2313" s="6" t="str">
        <f>IF(K2313="","",VLOOKUP(A2313,tabWorldPop,14,FALSE))</f>
        <v/>
      </c>
      <c r="N2313" s="6" t="str">
        <f>IF(K2313="","",VLOOKUP(A2313,tabWorldPop,15,FALSE))</f>
        <v/>
      </c>
    </row>
    <row r="2314">
      <c r="A2314" s="3">
        <f>VLOOKUP(Life_expectancy.csv!A2330,Base!$A$2:$B$235,2,FALSE)</f>
        <v>113</v>
      </c>
      <c r="B2314" s="4">
        <v>2000.0</v>
      </c>
      <c r="C2314" s="4">
        <f>VLOOKUP(VLOOKUP(A2314,tabWorldPop,3,FALSE),Base!$D$2:$E$8,2,FALSE)</f>
        <v>1</v>
      </c>
      <c r="D2314" s="4" t="s">
        <v>314</v>
      </c>
      <c r="E2314" s="4" t="s">
        <v>4587</v>
      </c>
      <c r="F2314" s="4" t="s">
        <v>2527</v>
      </c>
      <c r="G2314" s="4" t="s">
        <v>4588</v>
      </c>
      <c r="H2314" s="10"/>
      <c r="I2314" s="5">
        <v>45789.0</v>
      </c>
      <c r="J2314" s="6">
        <f>IF(OR(B2314=2000, B2314=2010, B2314=2015),VLOOKUP(A2314,tabWorldPop,IF(B2314=2000,8,IF(B2314=2010,7,6)),FALSE),"")</f>
        <v>4053602</v>
      </c>
      <c r="K2314" s="6">
        <f>IF(J2314="","", VLOOKUP(A2314,tabWorldPop,12,FALSE))</f>
        <v>710</v>
      </c>
      <c r="L2314" s="6" t="str">
        <f>IF(K2314="","",VLOOKUP(A2314,tabWorldPop,13,FALSE))</f>
        <v>8416.4634</v>
      </c>
      <c r="M2314" s="7">
        <f>IF(K2314="","",VLOOKUP(A2314,tabWorldPop,14,FALSE))</f>
        <v>21186</v>
      </c>
      <c r="N2314" s="6" t="str">
        <f>IF(K2314="","",VLOOKUP(A2314,tabWorldPop,15,FALSE))</f>
        <v>0.07</v>
      </c>
    </row>
    <row r="2315">
      <c r="A2315" s="3">
        <f>VLOOKUP(Life_expectancy.csv!A2331,Base!$A$2:$B$235,2,FALSE)</f>
        <v>116</v>
      </c>
      <c r="B2315" s="4">
        <v>2015.0</v>
      </c>
      <c r="C2315" s="4">
        <f>VLOOKUP(VLOOKUP(A2315,tabWorldPop,3,FALSE),Base!$D$2:$E$8,2,FALSE)</f>
        <v>2</v>
      </c>
      <c r="D2315" s="4" t="s">
        <v>314</v>
      </c>
      <c r="E2315" s="4">
        <v>0.0</v>
      </c>
      <c r="F2315" s="10"/>
      <c r="G2315" s="10"/>
      <c r="H2315" s="10"/>
      <c r="I2315" s="4">
        <v>15.0</v>
      </c>
      <c r="J2315" s="6">
        <f>IF(OR(B2315=2000, B2315=2010, B2315=2015),VLOOKUP(A2315,tabWorldPop,IF(B2315=2000,8,IF(B2315=2010,7,6)),FALSE),"")</f>
        <v>5424444</v>
      </c>
      <c r="K2315" s="6">
        <f>IF(J2315="","", VLOOKUP(A2315,tabWorldPop,12,FALSE))</f>
        <v>49037</v>
      </c>
      <c r="L2315" s="6" t="str">
        <f>IF(K2315="","",VLOOKUP(A2315,tabWorldPop,13,FALSE))</f>
        <v>115.0856</v>
      </c>
      <c r="M2315" s="7">
        <f>IF(K2315="","",VLOOKUP(A2315,tabWorldPop,14,FALSE))</f>
        <v>-562837</v>
      </c>
      <c r="N2315" s="6" t="str">
        <f>IF(K2315="","",VLOOKUP(A2315,tabWorldPop,15,FALSE))</f>
        <v>0.07</v>
      </c>
    </row>
    <row r="2316">
      <c r="A2316" s="3">
        <f>VLOOKUP(Life_expectancy.csv!A2332,Base!$A$2:$B$235,2,FALSE)</f>
        <v>116</v>
      </c>
      <c r="B2316" s="4">
        <v>2014.0</v>
      </c>
      <c r="C2316" s="4">
        <f>VLOOKUP(VLOOKUP(A2316,tabWorldPop,3,FALSE),Base!$D$2:$E$8,2,FALSE)</f>
        <v>2</v>
      </c>
      <c r="D2316" s="4" t="s">
        <v>314</v>
      </c>
      <c r="E2316" s="4">
        <v>0.0</v>
      </c>
      <c r="F2316" s="5">
        <v>45785.0</v>
      </c>
      <c r="G2316" s="10"/>
      <c r="H2316" s="10"/>
      <c r="I2316" s="5">
        <v>45672.0</v>
      </c>
      <c r="J2316" s="6" t="str">
        <f>IF(OR(B2316=2000, B2316=2010, B2316=2015),VLOOKUP(A2316,tabWorldPop,IF(B2316=2000,8,IF(B2316=2010,7,6)),FALSE),"")</f>
        <v/>
      </c>
      <c r="K2316" s="6" t="str">
        <f>IF(J2316="","", VLOOKUP(A2316,tabWorldPop,12,FALSE))</f>
        <v/>
      </c>
      <c r="L2316" s="6" t="str">
        <f>IF(K2316="","",VLOOKUP(A2316,tabWorldPop,13,FALSE))</f>
        <v/>
      </c>
      <c r="M2316" s="6" t="str">
        <f>IF(K2316="","",VLOOKUP(A2316,tabWorldPop,14,FALSE))</f>
        <v/>
      </c>
      <c r="N2316" s="6" t="str">
        <f>IF(K2316="","",VLOOKUP(A2316,tabWorldPop,15,FALSE))</f>
        <v/>
      </c>
    </row>
    <row r="2317">
      <c r="A2317" s="3">
        <f>VLOOKUP(Life_expectancy.csv!A2333,Base!$A$2:$B$235,2,FALSE)</f>
        <v>116</v>
      </c>
      <c r="B2317" s="4">
        <v>2013.0</v>
      </c>
      <c r="C2317" s="4">
        <f>VLOOKUP(VLOOKUP(A2317,tabWorldPop,3,FALSE),Base!$D$2:$E$8,2,FALSE)</f>
        <v>2</v>
      </c>
      <c r="D2317" s="4" t="s">
        <v>314</v>
      </c>
      <c r="E2317" s="4">
        <v>0.0</v>
      </c>
      <c r="F2317" s="4">
        <v>8.0</v>
      </c>
      <c r="G2317" s="10"/>
      <c r="H2317" s="10"/>
      <c r="I2317" s="4">
        <v>15.0</v>
      </c>
      <c r="J2317" s="6" t="str">
        <f>IF(OR(B2317=2000, B2317=2010, B2317=2015),VLOOKUP(A2317,tabWorldPop,IF(B2317=2000,8,IF(B2317=2010,7,6)),FALSE),"")</f>
        <v/>
      </c>
      <c r="K2317" s="6" t="str">
        <f>IF(J2317="","", VLOOKUP(A2317,tabWorldPop,12,FALSE))</f>
        <v/>
      </c>
      <c r="L2317" s="6" t="str">
        <f>IF(K2317="","",VLOOKUP(A2317,tabWorldPop,13,FALSE))</f>
        <v/>
      </c>
      <c r="M2317" s="6" t="str">
        <f>IF(K2317="","",VLOOKUP(A2317,tabWorldPop,14,FALSE))</f>
        <v/>
      </c>
      <c r="N2317" s="6" t="str">
        <f>IF(K2317="","",VLOOKUP(A2317,tabWorldPop,15,FALSE))</f>
        <v/>
      </c>
    </row>
    <row r="2318">
      <c r="A2318" s="3">
        <f>VLOOKUP(Life_expectancy.csv!A2334,Base!$A$2:$B$235,2,FALSE)</f>
        <v>116</v>
      </c>
      <c r="B2318" s="4">
        <v>2012.0</v>
      </c>
      <c r="C2318" s="4">
        <f>VLOOKUP(VLOOKUP(A2318,tabWorldPop,3,FALSE),Base!$D$2:$E$8,2,FALSE)</f>
        <v>2</v>
      </c>
      <c r="D2318" s="4" t="s">
        <v>314</v>
      </c>
      <c r="E2318" s="4">
        <v>0.0</v>
      </c>
      <c r="F2318" s="4" t="s">
        <v>1942</v>
      </c>
      <c r="G2318" s="10"/>
      <c r="H2318" s="10"/>
      <c r="I2318" s="4">
        <v>15.0</v>
      </c>
      <c r="J2318" s="6" t="str">
        <f>IF(OR(B2318=2000, B2318=2010, B2318=2015),VLOOKUP(A2318,tabWorldPop,IF(B2318=2000,8,IF(B2318=2010,7,6)),FALSE),"")</f>
        <v/>
      </c>
      <c r="K2318" s="6" t="str">
        <f>IF(J2318="","", VLOOKUP(A2318,tabWorldPop,12,FALSE))</f>
        <v/>
      </c>
      <c r="L2318" s="6" t="str">
        <f>IF(K2318="","",VLOOKUP(A2318,tabWorldPop,13,FALSE))</f>
        <v/>
      </c>
      <c r="M2318" s="6" t="str">
        <f>IF(K2318="","",VLOOKUP(A2318,tabWorldPop,14,FALSE))</f>
        <v/>
      </c>
      <c r="N2318" s="6" t="str">
        <f>IF(K2318="","",VLOOKUP(A2318,tabWorldPop,15,FALSE))</f>
        <v/>
      </c>
    </row>
    <row r="2319">
      <c r="A2319" s="3">
        <f>VLOOKUP(Life_expectancy.csv!A2335,Base!$A$2:$B$235,2,FALSE)</f>
        <v>116</v>
      </c>
      <c r="B2319" s="4">
        <v>2011.0</v>
      </c>
      <c r="C2319" s="4">
        <f>VLOOKUP(VLOOKUP(A2319,tabWorldPop,3,FALSE),Base!$D$2:$E$8,2,FALSE)</f>
        <v>2</v>
      </c>
      <c r="D2319" s="4" t="s">
        <v>314</v>
      </c>
      <c r="E2319" s="4">
        <v>0.0</v>
      </c>
      <c r="F2319" s="4" t="s">
        <v>4589</v>
      </c>
      <c r="G2319" s="10"/>
      <c r="H2319" s="10"/>
      <c r="I2319" s="4">
        <v>15.0</v>
      </c>
      <c r="J2319" s="6" t="str">
        <f>IF(OR(B2319=2000, B2319=2010, B2319=2015),VLOOKUP(A2319,tabWorldPop,IF(B2319=2000,8,IF(B2319=2010,7,6)),FALSE),"")</f>
        <v/>
      </c>
      <c r="K2319" s="6" t="str">
        <f>IF(J2319="","", VLOOKUP(A2319,tabWorldPop,12,FALSE))</f>
        <v/>
      </c>
      <c r="L2319" s="6" t="str">
        <f>IF(K2319="","",VLOOKUP(A2319,tabWorldPop,13,FALSE))</f>
        <v/>
      </c>
      <c r="M2319" s="6" t="str">
        <f>IF(K2319="","",VLOOKUP(A2319,tabWorldPop,14,FALSE))</f>
        <v/>
      </c>
      <c r="N2319" s="6" t="str">
        <f>IF(K2319="","",VLOOKUP(A2319,tabWorldPop,15,FALSE))</f>
        <v/>
      </c>
    </row>
    <row r="2320">
      <c r="A2320" s="3">
        <f>VLOOKUP(Life_expectancy.csv!A2336,Base!$A$2:$B$235,2,FALSE)</f>
        <v>116</v>
      </c>
      <c r="B2320" s="4">
        <v>2010.0</v>
      </c>
      <c r="C2320" s="4">
        <f>VLOOKUP(VLOOKUP(A2320,tabWorldPop,3,FALSE),Base!$D$2:$E$8,2,FALSE)</f>
        <v>2</v>
      </c>
      <c r="D2320" s="4" t="s">
        <v>314</v>
      </c>
      <c r="E2320" s="4">
        <v>0.0</v>
      </c>
      <c r="F2320" s="4" t="s">
        <v>4590</v>
      </c>
      <c r="G2320" s="10"/>
      <c r="H2320" s="10"/>
      <c r="I2320" s="4">
        <v>15.0</v>
      </c>
      <c r="J2320" s="6">
        <f>IF(OR(B2320=2000, B2320=2010, B2320=2015),VLOOKUP(A2320,tabWorldPop,IF(B2320=2000,8,IF(B2320=2010,7,6)),FALSE),"")</f>
        <v>5396424</v>
      </c>
      <c r="K2320" s="6">
        <f>IF(J2320="","", VLOOKUP(A2320,tabWorldPop,12,FALSE))</f>
        <v>49037</v>
      </c>
      <c r="L2320" s="6" t="str">
        <f>IF(K2320="","",VLOOKUP(A2320,tabWorldPop,13,FALSE))</f>
        <v>115.0856</v>
      </c>
      <c r="M2320" s="7">
        <f>IF(K2320="","",VLOOKUP(A2320,tabWorldPop,14,FALSE))</f>
        <v>-562837</v>
      </c>
      <c r="N2320" s="6" t="str">
        <f>IF(K2320="","",VLOOKUP(A2320,tabWorldPop,15,FALSE))</f>
        <v>0.07</v>
      </c>
    </row>
    <row r="2321">
      <c r="A2321" s="3">
        <f>VLOOKUP(Life_expectancy.csv!A2337,Base!$A$2:$B$235,2,FALSE)</f>
        <v>116</v>
      </c>
      <c r="B2321" s="4">
        <v>2009.0</v>
      </c>
      <c r="C2321" s="4">
        <f>VLOOKUP(VLOOKUP(A2321,tabWorldPop,3,FALSE),Base!$D$2:$E$8,2,FALSE)</f>
        <v>2</v>
      </c>
      <c r="D2321" s="4" t="s">
        <v>314</v>
      </c>
      <c r="E2321" s="4">
        <v>0.0</v>
      </c>
      <c r="F2321" s="4" t="s">
        <v>2382</v>
      </c>
      <c r="G2321" s="10"/>
      <c r="H2321" s="10"/>
      <c r="I2321" s="5">
        <v>45914.0</v>
      </c>
      <c r="J2321" s="6" t="str">
        <f>IF(OR(B2321=2000, B2321=2010, B2321=2015),VLOOKUP(A2321,tabWorldPop,IF(B2321=2000,8,IF(B2321=2010,7,6)),FALSE),"")</f>
        <v/>
      </c>
      <c r="K2321" s="6" t="str">
        <f>IF(J2321="","", VLOOKUP(A2321,tabWorldPop,12,FALSE))</f>
        <v/>
      </c>
      <c r="L2321" s="6" t="str">
        <f>IF(K2321="","",VLOOKUP(A2321,tabWorldPop,13,FALSE))</f>
        <v/>
      </c>
      <c r="M2321" s="6" t="str">
        <f>IF(K2321="","",VLOOKUP(A2321,tabWorldPop,14,FALSE))</f>
        <v/>
      </c>
      <c r="N2321" s="6" t="str">
        <f>IF(K2321="","",VLOOKUP(A2321,tabWorldPop,15,FALSE))</f>
        <v/>
      </c>
    </row>
    <row r="2322">
      <c r="A2322" s="3">
        <f>VLOOKUP(Life_expectancy.csv!A2338,Base!$A$2:$B$235,2,FALSE)</f>
        <v>116</v>
      </c>
      <c r="B2322" s="4">
        <v>2008.0</v>
      </c>
      <c r="C2322" s="4">
        <f>VLOOKUP(VLOOKUP(A2322,tabWorldPop,3,FALSE),Base!$D$2:$E$8,2,FALSE)</f>
        <v>2</v>
      </c>
      <c r="D2322" s="4" t="s">
        <v>314</v>
      </c>
      <c r="E2322" s="4">
        <v>0.0</v>
      </c>
      <c r="F2322" s="5">
        <v>45696.0</v>
      </c>
      <c r="G2322" s="10"/>
      <c r="H2322" s="10"/>
      <c r="I2322" s="5">
        <v>45883.0</v>
      </c>
      <c r="J2322" s="6" t="str">
        <f>IF(OR(B2322=2000, B2322=2010, B2322=2015),VLOOKUP(A2322,tabWorldPop,IF(B2322=2000,8,IF(B2322=2010,7,6)),FALSE),"")</f>
        <v/>
      </c>
      <c r="K2322" s="6" t="str">
        <f>IF(J2322="","", VLOOKUP(A2322,tabWorldPop,12,FALSE))</f>
        <v/>
      </c>
      <c r="L2322" s="6" t="str">
        <f>IF(K2322="","",VLOOKUP(A2322,tabWorldPop,13,FALSE))</f>
        <v/>
      </c>
      <c r="M2322" s="6" t="str">
        <f>IF(K2322="","",VLOOKUP(A2322,tabWorldPop,14,FALSE))</f>
        <v/>
      </c>
      <c r="N2322" s="6" t="str">
        <f>IF(K2322="","",VLOOKUP(A2322,tabWorldPop,15,FALSE))</f>
        <v/>
      </c>
    </row>
    <row r="2323">
      <c r="A2323" s="3">
        <f>VLOOKUP(Life_expectancy.csv!A2339,Base!$A$2:$B$235,2,FALSE)</f>
        <v>116</v>
      </c>
      <c r="B2323" s="4">
        <v>2007.0</v>
      </c>
      <c r="C2323" s="4">
        <f>VLOOKUP(VLOOKUP(A2323,tabWorldPop,3,FALSE),Base!$D$2:$E$8,2,FALSE)</f>
        <v>2</v>
      </c>
      <c r="D2323" s="4" t="s">
        <v>314</v>
      </c>
      <c r="E2323" s="4">
        <v>0.0</v>
      </c>
      <c r="F2323" s="4" t="s">
        <v>52</v>
      </c>
      <c r="G2323" s="10"/>
      <c r="H2323" s="10"/>
      <c r="I2323" s="5">
        <v>45791.0</v>
      </c>
      <c r="J2323" s="6" t="str">
        <f>IF(OR(B2323=2000, B2323=2010, B2323=2015),VLOOKUP(A2323,tabWorldPop,IF(B2323=2000,8,IF(B2323=2010,7,6)),FALSE),"")</f>
        <v/>
      </c>
      <c r="K2323" s="6" t="str">
        <f>IF(J2323="","", VLOOKUP(A2323,tabWorldPop,12,FALSE))</f>
        <v/>
      </c>
      <c r="L2323" s="6" t="str">
        <f>IF(K2323="","",VLOOKUP(A2323,tabWorldPop,13,FALSE))</f>
        <v/>
      </c>
      <c r="M2323" s="6" t="str">
        <f>IF(K2323="","",VLOOKUP(A2323,tabWorldPop,14,FALSE))</f>
        <v/>
      </c>
      <c r="N2323" s="6" t="str">
        <f>IF(K2323="","",VLOOKUP(A2323,tabWorldPop,15,FALSE))</f>
        <v/>
      </c>
    </row>
    <row r="2324">
      <c r="A2324" s="3">
        <f>VLOOKUP(Life_expectancy.csv!A2340,Base!$A$2:$B$235,2,FALSE)</f>
        <v>116</v>
      </c>
      <c r="B2324" s="4">
        <v>2006.0</v>
      </c>
      <c r="C2324" s="4">
        <f>VLOOKUP(VLOOKUP(A2324,tabWorldPop,3,FALSE),Base!$D$2:$E$8,2,FALSE)</f>
        <v>2</v>
      </c>
      <c r="D2324" s="4" t="s">
        <v>314</v>
      </c>
      <c r="E2324" s="4">
        <v>0.0</v>
      </c>
      <c r="F2324" s="4" t="s">
        <v>2642</v>
      </c>
      <c r="G2324" s="10"/>
      <c r="H2324" s="10"/>
      <c r="I2324" s="5">
        <v>45730.0</v>
      </c>
      <c r="J2324" s="6" t="str">
        <f>IF(OR(B2324=2000, B2324=2010, B2324=2015),VLOOKUP(A2324,tabWorldPop,IF(B2324=2000,8,IF(B2324=2010,7,6)),FALSE),"")</f>
        <v/>
      </c>
      <c r="K2324" s="6" t="str">
        <f>IF(J2324="","", VLOOKUP(A2324,tabWorldPop,12,FALSE))</f>
        <v/>
      </c>
      <c r="L2324" s="6" t="str">
        <f>IF(K2324="","",VLOOKUP(A2324,tabWorldPop,13,FALSE))</f>
        <v/>
      </c>
      <c r="M2324" s="6" t="str">
        <f>IF(K2324="","",VLOOKUP(A2324,tabWorldPop,14,FALSE))</f>
        <v/>
      </c>
      <c r="N2324" s="6" t="str">
        <f>IF(K2324="","",VLOOKUP(A2324,tabWorldPop,15,FALSE))</f>
        <v/>
      </c>
    </row>
    <row r="2325">
      <c r="A2325" s="3">
        <f>VLOOKUP(Life_expectancy.csv!A2341,Base!$A$2:$B$235,2,FALSE)</f>
        <v>116</v>
      </c>
      <c r="B2325" s="4">
        <v>2005.0</v>
      </c>
      <c r="C2325" s="4">
        <f>VLOOKUP(VLOOKUP(A2325,tabWorldPop,3,FALSE),Base!$D$2:$E$8,2,FALSE)</f>
        <v>2</v>
      </c>
      <c r="D2325" s="4" t="s">
        <v>314</v>
      </c>
      <c r="E2325" s="4">
        <v>0.0</v>
      </c>
      <c r="F2325" s="5">
        <v>45754.0</v>
      </c>
      <c r="G2325" s="10"/>
      <c r="H2325" s="10"/>
      <c r="I2325" s="4">
        <v>14.0</v>
      </c>
      <c r="J2325" s="6" t="str">
        <f>IF(OR(B2325=2000, B2325=2010, B2325=2015),VLOOKUP(A2325,tabWorldPop,IF(B2325=2000,8,IF(B2325=2010,7,6)),FALSE),"")</f>
        <v/>
      </c>
      <c r="K2325" s="6" t="str">
        <f>IF(J2325="","", VLOOKUP(A2325,tabWorldPop,12,FALSE))</f>
        <v/>
      </c>
      <c r="L2325" s="6" t="str">
        <f>IF(K2325="","",VLOOKUP(A2325,tabWorldPop,13,FALSE))</f>
        <v/>
      </c>
      <c r="M2325" s="6" t="str">
        <f>IF(K2325="","",VLOOKUP(A2325,tabWorldPop,14,FALSE))</f>
        <v/>
      </c>
      <c r="N2325" s="6" t="str">
        <f>IF(K2325="","",VLOOKUP(A2325,tabWorldPop,15,FALSE))</f>
        <v/>
      </c>
    </row>
    <row r="2326">
      <c r="A2326" s="3">
        <f>VLOOKUP(Life_expectancy.csv!A2342,Base!$A$2:$B$235,2,FALSE)</f>
        <v>116</v>
      </c>
      <c r="B2326" s="4">
        <v>2004.0</v>
      </c>
      <c r="C2326" s="4">
        <f>VLOOKUP(VLOOKUP(A2326,tabWorldPop,3,FALSE),Base!$D$2:$E$8,2,FALSE)</f>
        <v>2</v>
      </c>
      <c r="D2326" s="4" t="s">
        <v>314</v>
      </c>
      <c r="E2326" s="4">
        <v>0.0</v>
      </c>
      <c r="F2326" s="4" t="s">
        <v>103</v>
      </c>
      <c r="G2326" s="10"/>
      <c r="H2326" s="10"/>
      <c r="I2326" s="5">
        <v>45882.0</v>
      </c>
      <c r="J2326" s="6" t="str">
        <f>IF(OR(B2326=2000, B2326=2010, B2326=2015),VLOOKUP(A2326,tabWorldPop,IF(B2326=2000,8,IF(B2326=2010,7,6)),FALSE),"")</f>
        <v/>
      </c>
      <c r="K2326" s="6" t="str">
        <f>IF(J2326="","", VLOOKUP(A2326,tabWorldPop,12,FALSE))</f>
        <v/>
      </c>
      <c r="L2326" s="6" t="str">
        <f>IF(K2326="","",VLOOKUP(A2326,tabWorldPop,13,FALSE))</f>
        <v/>
      </c>
      <c r="M2326" s="6" t="str">
        <f>IF(K2326="","",VLOOKUP(A2326,tabWorldPop,14,FALSE))</f>
        <v/>
      </c>
      <c r="N2326" s="6" t="str">
        <f>IF(K2326="","",VLOOKUP(A2326,tabWorldPop,15,FALSE))</f>
        <v/>
      </c>
    </row>
    <row r="2327">
      <c r="A2327" s="3">
        <f>VLOOKUP(Life_expectancy.csv!A2343,Base!$A$2:$B$235,2,FALSE)</f>
        <v>116</v>
      </c>
      <c r="B2327" s="4">
        <v>2003.0</v>
      </c>
      <c r="C2327" s="4">
        <f>VLOOKUP(VLOOKUP(A2327,tabWorldPop,3,FALSE),Base!$D$2:$E$8,2,FALSE)</f>
        <v>2</v>
      </c>
      <c r="D2327" s="4" t="s">
        <v>314</v>
      </c>
      <c r="E2327" s="4">
        <v>0.0</v>
      </c>
      <c r="F2327" s="4" t="s">
        <v>553</v>
      </c>
      <c r="G2327" s="10"/>
      <c r="H2327" s="10"/>
      <c r="I2327" s="5">
        <v>45821.0</v>
      </c>
      <c r="J2327" s="6" t="str">
        <f>IF(OR(B2327=2000, B2327=2010, B2327=2015),VLOOKUP(A2327,tabWorldPop,IF(B2327=2000,8,IF(B2327=2010,7,6)),FALSE),"")</f>
        <v/>
      </c>
      <c r="K2327" s="6" t="str">
        <f>IF(J2327="","", VLOOKUP(A2327,tabWorldPop,12,FALSE))</f>
        <v/>
      </c>
      <c r="L2327" s="6" t="str">
        <f>IF(K2327="","",VLOOKUP(A2327,tabWorldPop,13,FALSE))</f>
        <v/>
      </c>
      <c r="M2327" s="6" t="str">
        <f>IF(K2327="","",VLOOKUP(A2327,tabWorldPop,14,FALSE))</f>
        <v/>
      </c>
      <c r="N2327" s="6" t="str">
        <f>IF(K2327="","",VLOOKUP(A2327,tabWorldPop,15,FALSE))</f>
        <v/>
      </c>
    </row>
    <row r="2328">
      <c r="A2328" s="3">
        <f>VLOOKUP(Life_expectancy.csv!A2344,Base!$A$2:$B$235,2,FALSE)</f>
        <v>116</v>
      </c>
      <c r="B2328" s="4">
        <v>2002.0</v>
      </c>
      <c r="C2328" s="4">
        <f>VLOOKUP(VLOOKUP(A2328,tabWorldPop,3,FALSE),Base!$D$2:$E$8,2,FALSE)</f>
        <v>2</v>
      </c>
      <c r="D2328" s="4" t="s">
        <v>314</v>
      </c>
      <c r="E2328" s="4">
        <v>0.0</v>
      </c>
      <c r="F2328" s="4" t="s">
        <v>199</v>
      </c>
      <c r="G2328" s="10"/>
      <c r="H2328" s="10"/>
      <c r="I2328" s="5">
        <v>45729.0</v>
      </c>
      <c r="J2328" s="6" t="str">
        <f>IF(OR(B2328=2000, B2328=2010, B2328=2015),VLOOKUP(A2328,tabWorldPop,IF(B2328=2000,8,IF(B2328=2010,7,6)),FALSE),"")</f>
        <v/>
      </c>
      <c r="K2328" s="6" t="str">
        <f>IF(J2328="","", VLOOKUP(A2328,tabWorldPop,12,FALSE))</f>
        <v/>
      </c>
      <c r="L2328" s="6" t="str">
        <f>IF(K2328="","",VLOOKUP(A2328,tabWorldPop,13,FALSE))</f>
        <v/>
      </c>
      <c r="M2328" s="6" t="str">
        <f>IF(K2328="","",VLOOKUP(A2328,tabWorldPop,14,FALSE))</f>
        <v/>
      </c>
      <c r="N2328" s="6" t="str">
        <f>IF(K2328="","",VLOOKUP(A2328,tabWorldPop,15,FALSE))</f>
        <v/>
      </c>
    </row>
    <row r="2329">
      <c r="A2329" s="3">
        <f>VLOOKUP(Life_expectancy.csv!A2345,Base!$A$2:$B$235,2,FALSE)</f>
        <v>116</v>
      </c>
      <c r="B2329" s="4">
        <v>2001.0</v>
      </c>
      <c r="C2329" s="4">
        <f>VLOOKUP(VLOOKUP(A2329,tabWorldPop,3,FALSE),Base!$D$2:$E$8,2,FALSE)</f>
        <v>2</v>
      </c>
      <c r="D2329" s="4" t="s">
        <v>314</v>
      </c>
      <c r="E2329" s="4">
        <v>0.0</v>
      </c>
      <c r="F2329" s="5">
        <v>45782.0</v>
      </c>
      <c r="G2329" s="10"/>
      <c r="H2329" s="10"/>
      <c r="I2329" s="5">
        <v>45729.0</v>
      </c>
      <c r="J2329" s="6" t="str">
        <f>IF(OR(B2329=2000, B2329=2010, B2329=2015),VLOOKUP(A2329,tabWorldPop,IF(B2329=2000,8,IF(B2329=2010,7,6)),FALSE),"")</f>
        <v/>
      </c>
      <c r="K2329" s="6" t="str">
        <f>IF(J2329="","", VLOOKUP(A2329,tabWorldPop,12,FALSE))</f>
        <v/>
      </c>
      <c r="L2329" s="6" t="str">
        <f>IF(K2329="","",VLOOKUP(A2329,tabWorldPop,13,FALSE))</f>
        <v/>
      </c>
      <c r="M2329" s="6" t="str">
        <f>IF(K2329="","",VLOOKUP(A2329,tabWorldPop,14,FALSE))</f>
        <v/>
      </c>
      <c r="N2329" s="6" t="str">
        <f>IF(K2329="","",VLOOKUP(A2329,tabWorldPop,15,FALSE))</f>
        <v/>
      </c>
    </row>
    <row r="2330">
      <c r="A2330" s="3">
        <f>VLOOKUP(Life_expectancy.csv!A2346,Base!$A$2:$B$235,2,FALSE)</f>
        <v>116</v>
      </c>
      <c r="B2330" s="4">
        <v>2000.0</v>
      </c>
      <c r="C2330" s="4">
        <f>VLOOKUP(VLOOKUP(A2330,tabWorldPop,3,FALSE),Base!$D$2:$E$8,2,FALSE)</f>
        <v>2</v>
      </c>
      <c r="D2330" s="4" t="s">
        <v>314</v>
      </c>
      <c r="E2330" s="4">
        <v>0.0</v>
      </c>
      <c r="F2330" s="5">
        <v>45782.0</v>
      </c>
      <c r="G2330" s="10"/>
      <c r="H2330" s="10"/>
      <c r="I2330" s="4">
        <v>13.0</v>
      </c>
      <c r="J2330" s="6">
        <f>IF(OR(B2330=2000, B2330=2010, B2330=2015),VLOOKUP(A2330,tabWorldPop,IF(B2330=2000,8,IF(B2330=2010,7,6)),FALSE),"")</f>
        <v>5376690</v>
      </c>
      <c r="K2330" s="6">
        <f>IF(J2330="","", VLOOKUP(A2330,tabWorldPop,12,FALSE))</f>
        <v>49037</v>
      </c>
      <c r="L2330" s="6" t="str">
        <f>IF(K2330="","",VLOOKUP(A2330,tabWorldPop,13,FALSE))</f>
        <v>115.0856</v>
      </c>
      <c r="M2330" s="7">
        <f>IF(K2330="","",VLOOKUP(A2330,tabWorldPop,14,FALSE))</f>
        <v>-562837</v>
      </c>
      <c r="N2330" s="6" t="str">
        <f>IF(K2330="","",VLOOKUP(A2330,tabWorldPop,15,FALSE))</f>
        <v>0.07</v>
      </c>
    </row>
    <row r="2331">
      <c r="A2331" s="3">
        <f>VLOOKUP(Life_expectancy.csv!A2347,Base!$A$2:$B$235,2,FALSE)</f>
        <v>148</v>
      </c>
      <c r="B2331" s="4">
        <v>2015.0</v>
      </c>
      <c r="C2331" s="4">
        <f>VLOOKUP(VLOOKUP(A2331,tabWorldPop,3,FALSE),Base!$D$2:$E$8,2,FALSE)</f>
        <v>2</v>
      </c>
      <c r="D2331" s="4" t="s">
        <v>314</v>
      </c>
      <c r="E2331" s="4">
        <v>0.0</v>
      </c>
      <c r="F2331" s="10"/>
      <c r="G2331" s="4" t="s">
        <v>4591</v>
      </c>
      <c r="H2331" s="4">
        <v>263531.0</v>
      </c>
      <c r="I2331" s="5">
        <v>45733.0</v>
      </c>
      <c r="J2331" s="6">
        <f>IF(OR(B2331=2000, B2331=2010, B2331=2015),VLOOKUP(A2331,tabWorldPop,IF(B2331=2000,8,IF(B2331=2010,7,6)),FALSE),"")</f>
        <v>2080862</v>
      </c>
      <c r="K2331" s="6">
        <f>IF(J2331="","", VLOOKUP(A2331,tabWorldPop,12,FALSE))</f>
        <v>20273</v>
      </c>
      <c r="L2331" s="6" t="str">
        <f>IF(K2331="","",VLOOKUP(A2331,tabWorldPop,13,FALSE))</f>
        <v>104.5649</v>
      </c>
      <c r="M2331" s="7">
        <f>IF(K2331="","",VLOOKUP(A2331,tabWorldPop,14,FALSE))</f>
        <v>37257</v>
      </c>
      <c r="N2331" s="6" t="str">
        <f>IF(K2331="","",VLOOKUP(A2331,tabWorldPop,15,FALSE))</f>
        <v>0.03</v>
      </c>
    </row>
    <row r="2332">
      <c r="A2332" s="3">
        <f>VLOOKUP(Life_expectancy.csv!A2348,Base!$A$2:$B$235,2,FALSE)</f>
        <v>148</v>
      </c>
      <c r="B2332" s="4">
        <v>2014.0</v>
      </c>
      <c r="C2332" s="4">
        <f>VLOOKUP(VLOOKUP(A2332,tabWorldPop,3,FALSE),Base!$D$2:$E$8,2,FALSE)</f>
        <v>2</v>
      </c>
      <c r="D2332" s="4" t="s">
        <v>314</v>
      </c>
      <c r="E2332" s="4" t="s">
        <v>4592</v>
      </c>
      <c r="F2332" s="4" t="s">
        <v>4593</v>
      </c>
      <c r="G2332" s="4" t="s">
        <v>4594</v>
      </c>
      <c r="H2332" s="4">
        <v>26198.0</v>
      </c>
      <c r="I2332" s="5">
        <v>45825.0</v>
      </c>
      <c r="J2332" s="6" t="str">
        <f>IF(OR(B2332=2000, B2332=2010, B2332=2015),VLOOKUP(A2332,tabWorldPop,IF(B2332=2000,8,IF(B2332=2010,7,6)),FALSE),"")</f>
        <v/>
      </c>
      <c r="K2332" s="6" t="str">
        <f>IF(J2332="","", VLOOKUP(A2332,tabWorldPop,12,FALSE))</f>
        <v/>
      </c>
      <c r="L2332" s="6" t="str">
        <f>IF(K2332="","",VLOOKUP(A2332,tabWorldPop,13,FALSE))</f>
        <v/>
      </c>
      <c r="M2332" s="6" t="str">
        <f>IF(K2332="","",VLOOKUP(A2332,tabWorldPop,14,FALSE))</f>
        <v/>
      </c>
      <c r="N2332" s="6" t="str">
        <f>IF(K2332="","",VLOOKUP(A2332,tabWorldPop,15,FALSE))</f>
        <v/>
      </c>
    </row>
    <row r="2333">
      <c r="A2333" s="3">
        <f>VLOOKUP(Life_expectancy.csv!A2349,Base!$A$2:$B$235,2,FALSE)</f>
        <v>148</v>
      </c>
      <c r="B2333" s="4">
        <v>2013.0</v>
      </c>
      <c r="C2333" s="4">
        <f>VLOOKUP(VLOOKUP(A2333,tabWorldPop,3,FALSE),Base!$D$2:$E$8,2,FALSE)</f>
        <v>2</v>
      </c>
      <c r="D2333" s="4" t="s">
        <v>314</v>
      </c>
      <c r="E2333" s="4" t="s">
        <v>4595</v>
      </c>
      <c r="F2333" s="4" t="s">
        <v>4596</v>
      </c>
      <c r="G2333" s="4" t="s">
        <v>4597</v>
      </c>
      <c r="H2333" s="4">
        <v>259953.0</v>
      </c>
      <c r="I2333" s="5">
        <v>45885.0</v>
      </c>
      <c r="J2333" s="6" t="str">
        <f>IF(OR(B2333=2000, B2333=2010, B2333=2015),VLOOKUP(A2333,tabWorldPop,IF(B2333=2000,8,IF(B2333=2010,7,6)),FALSE),"")</f>
        <v/>
      </c>
      <c r="K2333" s="6" t="str">
        <f>IF(J2333="","", VLOOKUP(A2333,tabWorldPop,12,FALSE))</f>
        <v/>
      </c>
      <c r="L2333" s="6" t="str">
        <f>IF(K2333="","",VLOOKUP(A2333,tabWorldPop,13,FALSE))</f>
        <v/>
      </c>
      <c r="M2333" s="6" t="str">
        <f>IF(K2333="","",VLOOKUP(A2333,tabWorldPop,14,FALSE))</f>
        <v/>
      </c>
      <c r="N2333" s="6" t="str">
        <f>IF(K2333="","",VLOOKUP(A2333,tabWorldPop,15,FALSE))</f>
        <v/>
      </c>
    </row>
    <row r="2334">
      <c r="A2334" s="3">
        <f>VLOOKUP(Life_expectancy.csv!A2350,Base!$A$2:$B$235,2,FALSE)</f>
        <v>148</v>
      </c>
      <c r="B2334" s="4">
        <v>2012.0</v>
      </c>
      <c r="C2334" s="4">
        <f>VLOOKUP(VLOOKUP(A2334,tabWorldPop,3,FALSE),Base!$D$2:$E$8,2,FALSE)</f>
        <v>2</v>
      </c>
      <c r="D2334" s="4" t="s">
        <v>314</v>
      </c>
      <c r="E2334" s="4" t="s">
        <v>4598</v>
      </c>
      <c r="F2334" s="4" t="s">
        <v>1153</v>
      </c>
      <c r="G2334" s="4" t="s">
        <v>4599</v>
      </c>
      <c r="H2334" s="4">
        <v>257159.0</v>
      </c>
      <c r="I2334" s="5">
        <v>45885.0</v>
      </c>
      <c r="J2334" s="6" t="str">
        <f>IF(OR(B2334=2000, B2334=2010, B2334=2015),VLOOKUP(A2334,tabWorldPop,IF(B2334=2000,8,IF(B2334=2010,7,6)),FALSE),"")</f>
        <v/>
      </c>
      <c r="K2334" s="6" t="str">
        <f>IF(J2334="","", VLOOKUP(A2334,tabWorldPop,12,FALSE))</f>
        <v/>
      </c>
      <c r="L2334" s="6" t="str">
        <f>IF(K2334="","",VLOOKUP(A2334,tabWorldPop,13,FALSE))</f>
        <v/>
      </c>
      <c r="M2334" s="6" t="str">
        <f>IF(K2334="","",VLOOKUP(A2334,tabWorldPop,14,FALSE))</f>
        <v/>
      </c>
      <c r="N2334" s="6" t="str">
        <f>IF(K2334="","",VLOOKUP(A2334,tabWorldPop,15,FALSE))</f>
        <v/>
      </c>
    </row>
    <row r="2335">
      <c r="A2335" s="3">
        <f>VLOOKUP(Life_expectancy.csv!A2351,Base!$A$2:$B$235,2,FALSE)</f>
        <v>148</v>
      </c>
      <c r="B2335" s="4">
        <v>2011.0</v>
      </c>
      <c r="C2335" s="4">
        <f>VLOOKUP(VLOOKUP(A2335,tabWorldPop,3,FALSE),Base!$D$2:$E$8,2,FALSE)</f>
        <v>2</v>
      </c>
      <c r="D2335" s="4" t="s">
        <v>314</v>
      </c>
      <c r="E2335" s="4" t="s">
        <v>4600</v>
      </c>
      <c r="F2335" s="5">
        <v>45878.0</v>
      </c>
      <c r="G2335" s="4" t="s">
        <v>4601</v>
      </c>
      <c r="H2335" s="4">
        <v>252843.0</v>
      </c>
      <c r="I2335" s="4">
        <v>17.0</v>
      </c>
      <c r="J2335" s="6" t="str">
        <f>IF(OR(B2335=2000, B2335=2010, B2335=2015),VLOOKUP(A2335,tabWorldPop,IF(B2335=2000,8,IF(B2335=2010,7,6)),FALSE),"")</f>
        <v/>
      </c>
      <c r="K2335" s="6" t="str">
        <f>IF(J2335="","", VLOOKUP(A2335,tabWorldPop,12,FALSE))</f>
        <v/>
      </c>
      <c r="L2335" s="6" t="str">
        <f>IF(K2335="","",VLOOKUP(A2335,tabWorldPop,13,FALSE))</f>
        <v/>
      </c>
      <c r="M2335" s="6" t="str">
        <f>IF(K2335="","",VLOOKUP(A2335,tabWorldPop,14,FALSE))</f>
        <v/>
      </c>
      <c r="N2335" s="6" t="str">
        <f>IF(K2335="","",VLOOKUP(A2335,tabWorldPop,15,FALSE))</f>
        <v/>
      </c>
    </row>
    <row r="2336">
      <c r="A2336" s="3">
        <f>VLOOKUP(Life_expectancy.csv!A2352,Base!$A$2:$B$235,2,FALSE)</f>
        <v>148</v>
      </c>
      <c r="B2336" s="4">
        <v>2010.0</v>
      </c>
      <c r="C2336" s="4">
        <f>VLOOKUP(VLOOKUP(A2336,tabWorldPop,3,FALSE),Base!$D$2:$E$8,2,FALSE)</f>
        <v>2</v>
      </c>
      <c r="D2336" s="4" t="s">
        <v>314</v>
      </c>
      <c r="E2336" s="4" t="s">
        <v>4602</v>
      </c>
      <c r="F2336" s="5">
        <v>45847.0</v>
      </c>
      <c r="G2336" s="4" t="s">
        <v>4603</v>
      </c>
      <c r="H2336" s="4">
        <v>248583.0</v>
      </c>
      <c r="I2336" s="5">
        <v>45916.0</v>
      </c>
      <c r="J2336" s="6">
        <f>IF(OR(B2336=2000, B2336=2010, B2336=2015),VLOOKUP(A2336,tabWorldPop,IF(B2336=2000,8,IF(B2336=2010,7,6)),FALSE),"")</f>
        <v>2057286</v>
      </c>
      <c r="K2336" s="6">
        <f>IF(J2336="","", VLOOKUP(A2336,tabWorldPop,12,FALSE))</f>
        <v>20273</v>
      </c>
      <c r="L2336" s="6" t="str">
        <f>IF(K2336="","",VLOOKUP(A2336,tabWorldPop,13,FALSE))</f>
        <v>104.5649</v>
      </c>
      <c r="M2336" s="7">
        <f>IF(K2336="","",VLOOKUP(A2336,tabWorldPop,14,FALSE))</f>
        <v>37257</v>
      </c>
      <c r="N2336" s="6" t="str">
        <f>IF(K2336="","",VLOOKUP(A2336,tabWorldPop,15,FALSE))</f>
        <v>0.03</v>
      </c>
    </row>
    <row r="2337">
      <c r="A2337" s="3">
        <f>VLOOKUP(Life_expectancy.csv!A2353,Base!$A$2:$B$235,2,FALSE)</f>
        <v>148</v>
      </c>
      <c r="B2337" s="4">
        <v>2009.0</v>
      </c>
      <c r="C2337" s="4">
        <f>VLOOKUP(VLOOKUP(A2337,tabWorldPop,3,FALSE),Base!$D$2:$E$8,2,FALSE)</f>
        <v>2</v>
      </c>
      <c r="D2337" s="4" t="s">
        <v>314</v>
      </c>
      <c r="E2337" s="4" t="s">
        <v>4604</v>
      </c>
      <c r="F2337" s="4" t="s">
        <v>269</v>
      </c>
      <c r="G2337" s="4" t="s">
        <v>4605</v>
      </c>
      <c r="H2337" s="4">
        <v>239669.0</v>
      </c>
      <c r="I2337" s="5">
        <v>45916.0</v>
      </c>
      <c r="J2337" s="6" t="str">
        <f>IF(OR(B2337=2000, B2337=2010, B2337=2015),VLOOKUP(A2337,tabWorldPop,IF(B2337=2000,8,IF(B2337=2010,7,6)),FALSE),"")</f>
        <v/>
      </c>
      <c r="K2337" s="6" t="str">
        <f>IF(J2337="","", VLOOKUP(A2337,tabWorldPop,12,FALSE))</f>
        <v/>
      </c>
      <c r="L2337" s="6" t="str">
        <f>IF(K2337="","",VLOOKUP(A2337,tabWorldPop,13,FALSE))</f>
        <v/>
      </c>
      <c r="M2337" s="6" t="str">
        <f>IF(K2337="","",VLOOKUP(A2337,tabWorldPop,14,FALSE))</f>
        <v/>
      </c>
      <c r="N2337" s="6" t="str">
        <f>IF(K2337="","",VLOOKUP(A2337,tabWorldPop,15,FALSE))</f>
        <v/>
      </c>
    </row>
    <row r="2338">
      <c r="A2338" s="3">
        <f>VLOOKUP(Life_expectancy.csv!A2354,Base!$A$2:$B$235,2,FALSE)</f>
        <v>148</v>
      </c>
      <c r="B2338" s="4">
        <v>2008.0</v>
      </c>
      <c r="C2338" s="4">
        <f>VLOOKUP(VLOOKUP(A2338,tabWorldPop,3,FALSE),Base!$D$2:$E$8,2,FALSE)</f>
        <v>2</v>
      </c>
      <c r="D2338" s="4" t="s">
        <v>314</v>
      </c>
      <c r="E2338" s="4" t="s">
        <v>4606</v>
      </c>
      <c r="F2338" s="4" t="s">
        <v>2172</v>
      </c>
      <c r="G2338" s="4" t="s">
        <v>4607</v>
      </c>
      <c r="H2338" s="4">
        <v>221316.0</v>
      </c>
      <c r="I2338" s="5">
        <v>45916.0</v>
      </c>
      <c r="J2338" s="6" t="str">
        <f>IF(OR(B2338=2000, B2338=2010, B2338=2015),VLOOKUP(A2338,tabWorldPop,IF(B2338=2000,8,IF(B2338=2010,7,6)),FALSE),"")</f>
        <v/>
      </c>
      <c r="K2338" s="6" t="str">
        <f>IF(J2338="","", VLOOKUP(A2338,tabWorldPop,12,FALSE))</f>
        <v/>
      </c>
      <c r="L2338" s="6" t="str">
        <f>IF(K2338="","",VLOOKUP(A2338,tabWorldPop,13,FALSE))</f>
        <v/>
      </c>
      <c r="M2338" s="6" t="str">
        <f>IF(K2338="","",VLOOKUP(A2338,tabWorldPop,14,FALSE))</f>
        <v/>
      </c>
      <c r="N2338" s="6" t="str">
        <f>IF(K2338="","",VLOOKUP(A2338,tabWorldPop,15,FALSE))</f>
        <v/>
      </c>
    </row>
    <row r="2339">
      <c r="A2339" s="3">
        <f>VLOOKUP(Life_expectancy.csv!A2355,Base!$A$2:$B$235,2,FALSE)</f>
        <v>148</v>
      </c>
      <c r="B2339" s="4">
        <v>2007.0</v>
      </c>
      <c r="C2339" s="4">
        <f>VLOOKUP(VLOOKUP(A2339,tabWorldPop,3,FALSE),Base!$D$2:$E$8,2,FALSE)</f>
        <v>2</v>
      </c>
      <c r="D2339" s="4" t="s">
        <v>314</v>
      </c>
      <c r="E2339" s="4" t="s">
        <v>4608</v>
      </c>
      <c r="F2339" s="4" t="s">
        <v>4609</v>
      </c>
      <c r="G2339" s="4" t="s">
        <v>4610</v>
      </c>
      <c r="H2339" s="4">
        <v>218122.0</v>
      </c>
      <c r="I2339" s="5">
        <v>45885.0</v>
      </c>
      <c r="J2339" s="6" t="str">
        <f>IF(OR(B2339=2000, B2339=2010, B2339=2015),VLOOKUP(A2339,tabWorldPop,IF(B2339=2000,8,IF(B2339=2010,7,6)),FALSE),"")</f>
        <v/>
      </c>
      <c r="K2339" s="6" t="str">
        <f>IF(J2339="","", VLOOKUP(A2339,tabWorldPop,12,FALSE))</f>
        <v/>
      </c>
      <c r="L2339" s="6" t="str">
        <f>IF(K2339="","",VLOOKUP(A2339,tabWorldPop,13,FALSE))</f>
        <v/>
      </c>
      <c r="M2339" s="6" t="str">
        <f>IF(K2339="","",VLOOKUP(A2339,tabWorldPop,14,FALSE))</f>
        <v/>
      </c>
      <c r="N2339" s="6" t="str">
        <f>IF(K2339="","",VLOOKUP(A2339,tabWorldPop,15,FALSE))</f>
        <v/>
      </c>
    </row>
    <row r="2340">
      <c r="A2340" s="3">
        <f>VLOOKUP(Life_expectancy.csv!A2356,Base!$A$2:$B$235,2,FALSE)</f>
        <v>148</v>
      </c>
      <c r="B2340" s="4">
        <v>2006.0</v>
      </c>
      <c r="C2340" s="4">
        <f>VLOOKUP(VLOOKUP(A2340,tabWorldPop,3,FALSE),Base!$D$2:$E$8,2,FALSE)</f>
        <v>2</v>
      </c>
      <c r="D2340" s="4" t="s">
        <v>314</v>
      </c>
      <c r="E2340" s="4" t="s">
        <v>4611</v>
      </c>
      <c r="F2340" s="4" t="s">
        <v>2440</v>
      </c>
      <c r="G2340" s="4" t="s">
        <v>4612</v>
      </c>
      <c r="H2340" s="4">
        <v>26868.0</v>
      </c>
      <c r="I2340" s="5">
        <v>45854.0</v>
      </c>
      <c r="J2340" s="6" t="str">
        <f>IF(OR(B2340=2000, B2340=2010, B2340=2015),VLOOKUP(A2340,tabWorldPop,IF(B2340=2000,8,IF(B2340=2010,7,6)),FALSE),"")</f>
        <v/>
      </c>
      <c r="K2340" s="6" t="str">
        <f>IF(J2340="","", VLOOKUP(A2340,tabWorldPop,12,FALSE))</f>
        <v/>
      </c>
      <c r="L2340" s="6" t="str">
        <f>IF(K2340="","",VLOOKUP(A2340,tabWorldPop,13,FALSE))</f>
        <v/>
      </c>
      <c r="M2340" s="6" t="str">
        <f>IF(K2340="","",VLOOKUP(A2340,tabWorldPop,14,FALSE))</f>
        <v/>
      </c>
      <c r="N2340" s="6" t="str">
        <f>IF(K2340="","",VLOOKUP(A2340,tabWorldPop,15,FALSE))</f>
        <v/>
      </c>
    </row>
    <row r="2341">
      <c r="A2341" s="3">
        <f>VLOOKUP(Life_expectancy.csv!A2357,Base!$A$2:$B$235,2,FALSE)</f>
        <v>148</v>
      </c>
      <c r="B2341" s="4">
        <v>2005.0</v>
      </c>
      <c r="C2341" s="4">
        <f>VLOOKUP(VLOOKUP(A2341,tabWorldPop,3,FALSE),Base!$D$2:$E$8,2,FALSE)</f>
        <v>2</v>
      </c>
      <c r="D2341" s="4" t="s">
        <v>314</v>
      </c>
      <c r="E2341" s="4" t="s">
        <v>4613</v>
      </c>
      <c r="F2341" s="5">
        <v>45785.0</v>
      </c>
      <c r="G2341" s="4" t="s">
        <v>4614</v>
      </c>
      <c r="H2341" s="4">
        <v>2474.0</v>
      </c>
      <c r="I2341" s="5">
        <v>45732.0</v>
      </c>
      <c r="J2341" s="6" t="str">
        <f>IF(OR(B2341=2000, B2341=2010, B2341=2015),VLOOKUP(A2341,tabWorldPop,IF(B2341=2000,8,IF(B2341=2010,7,6)),FALSE),"")</f>
        <v/>
      </c>
      <c r="K2341" s="6" t="str">
        <f>IF(J2341="","", VLOOKUP(A2341,tabWorldPop,12,FALSE))</f>
        <v/>
      </c>
      <c r="L2341" s="6" t="str">
        <f>IF(K2341="","",VLOOKUP(A2341,tabWorldPop,13,FALSE))</f>
        <v/>
      </c>
      <c r="M2341" s="6" t="str">
        <f>IF(K2341="","",VLOOKUP(A2341,tabWorldPop,14,FALSE))</f>
        <v/>
      </c>
      <c r="N2341" s="6" t="str">
        <f>IF(K2341="","",VLOOKUP(A2341,tabWorldPop,15,FALSE))</f>
        <v/>
      </c>
    </row>
    <row r="2342">
      <c r="A2342" s="3">
        <f>VLOOKUP(Life_expectancy.csv!A2358,Base!$A$2:$B$235,2,FALSE)</f>
        <v>148</v>
      </c>
      <c r="B2342" s="4">
        <v>2004.0</v>
      </c>
      <c r="C2342" s="4">
        <f>VLOOKUP(VLOOKUP(A2342,tabWorldPop,3,FALSE),Base!$D$2:$E$8,2,FALSE)</f>
        <v>2</v>
      </c>
      <c r="D2342" s="4" t="s">
        <v>314</v>
      </c>
      <c r="E2342" s="4" t="s">
        <v>4615</v>
      </c>
      <c r="F2342" s="4" t="s">
        <v>2172</v>
      </c>
      <c r="G2342" s="4" t="s">
        <v>4616</v>
      </c>
      <c r="H2342" s="4">
        <v>199712.0</v>
      </c>
      <c r="I2342" s="5">
        <v>45824.0</v>
      </c>
      <c r="J2342" s="6" t="str">
        <f>IF(OR(B2342=2000, B2342=2010, B2342=2015),VLOOKUP(A2342,tabWorldPop,IF(B2342=2000,8,IF(B2342=2010,7,6)),FALSE),"")</f>
        <v/>
      </c>
      <c r="K2342" s="6" t="str">
        <f>IF(J2342="","", VLOOKUP(A2342,tabWorldPop,12,FALSE))</f>
        <v/>
      </c>
      <c r="L2342" s="6" t="str">
        <f>IF(K2342="","",VLOOKUP(A2342,tabWorldPop,13,FALSE))</f>
        <v/>
      </c>
      <c r="M2342" s="6" t="str">
        <f>IF(K2342="","",VLOOKUP(A2342,tabWorldPop,14,FALSE))</f>
        <v/>
      </c>
      <c r="N2342" s="6" t="str">
        <f>IF(K2342="","",VLOOKUP(A2342,tabWorldPop,15,FALSE))</f>
        <v/>
      </c>
    </row>
    <row r="2343">
      <c r="A2343" s="3">
        <f>VLOOKUP(Life_expectancy.csv!A2359,Base!$A$2:$B$235,2,FALSE)</f>
        <v>148</v>
      </c>
      <c r="B2343" s="4">
        <v>2003.0</v>
      </c>
      <c r="C2343" s="4">
        <f>VLOOKUP(VLOOKUP(A2343,tabWorldPop,3,FALSE),Base!$D$2:$E$8,2,FALSE)</f>
        <v>2</v>
      </c>
      <c r="D2343" s="4" t="s">
        <v>314</v>
      </c>
      <c r="E2343" s="4" t="s">
        <v>4617</v>
      </c>
      <c r="F2343" s="4" t="s">
        <v>3059</v>
      </c>
      <c r="G2343" s="4" t="s">
        <v>4618</v>
      </c>
      <c r="H2343" s="4">
        <v>1995733.0</v>
      </c>
      <c r="I2343" s="5">
        <v>45673.0</v>
      </c>
      <c r="J2343" s="6" t="str">
        <f>IF(OR(B2343=2000, B2343=2010, B2343=2015),VLOOKUP(A2343,tabWorldPop,IF(B2343=2000,8,IF(B2343=2010,7,6)),FALSE),"")</f>
        <v/>
      </c>
      <c r="K2343" s="6" t="str">
        <f>IF(J2343="","", VLOOKUP(A2343,tabWorldPop,12,FALSE))</f>
        <v/>
      </c>
      <c r="L2343" s="6" t="str">
        <f>IF(K2343="","",VLOOKUP(A2343,tabWorldPop,13,FALSE))</f>
        <v/>
      </c>
      <c r="M2343" s="6" t="str">
        <f>IF(K2343="","",VLOOKUP(A2343,tabWorldPop,14,FALSE))</f>
        <v/>
      </c>
      <c r="N2343" s="6" t="str">
        <f>IF(K2343="","",VLOOKUP(A2343,tabWorldPop,15,FALSE))</f>
        <v/>
      </c>
    </row>
    <row r="2344">
      <c r="A2344" s="3">
        <f>VLOOKUP(Life_expectancy.csv!A2360,Base!$A$2:$B$235,2,FALSE)</f>
        <v>148</v>
      </c>
      <c r="B2344" s="4">
        <v>2002.0</v>
      </c>
      <c r="C2344" s="4">
        <f>VLOOKUP(VLOOKUP(A2344,tabWorldPop,3,FALSE),Base!$D$2:$E$8,2,FALSE)</f>
        <v>2</v>
      </c>
      <c r="D2344" s="4" t="s">
        <v>314</v>
      </c>
      <c r="E2344" s="4" t="s">
        <v>4619</v>
      </c>
      <c r="F2344" s="4" t="s">
        <v>4620</v>
      </c>
      <c r="G2344" s="4" t="s">
        <v>4621</v>
      </c>
      <c r="H2344" s="4">
        <v>199453.0</v>
      </c>
      <c r="I2344" s="5">
        <v>45823.0</v>
      </c>
      <c r="J2344" s="6" t="str">
        <f>IF(OR(B2344=2000, B2344=2010, B2344=2015),VLOOKUP(A2344,tabWorldPop,IF(B2344=2000,8,IF(B2344=2010,7,6)),FALSE),"")</f>
        <v/>
      </c>
      <c r="K2344" s="6" t="str">
        <f>IF(J2344="","", VLOOKUP(A2344,tabWorldPop,12,FALSE))</f>
        <v/>
      </c>
      <c r="L2344" s="6" t="str">
        <f>IF(K2344="","",VLOOKUP(A2344,tabWorldPop,13,FALSE))</f>
        <v/>
      </c>
      <c r="M2344" s="6" t="str">
        <f>IF(K2344="","",VLOOKUP(A2344,tabWorldPop,14,FALSE))</f>
        <v/>
      </c>
      <c r="N2344" s="6" t="str">
        <f>IF(K2344="","",VLOOKUP(A2344,tabWorldPop,15,FALSE))</f>
        <v/>
      </c>
    </row>
    <row r="2345">
      <c r="A2345" s="3">
        <f>VLOOKUP(Life_expectancy.csv!A2361,Base!$A$2:$B$235,2,FALSE)</f>
        <v>148</v>
      </c>
      <c r="B2345" s="4">
        <v>2001.0</v>
      </c>
      <c r="C2345" s="4">
        <f>VLOOKUP(VLOOKUP(A2345,tabWorldPop,3,FALSE),Base!$D$2:$E$8,2,FALSE)</f>
        <v>2</v>
      </c>
      <c r="D2345" s="4" t="s">
        <v>314</v>
      </c>
      <c r="E2345" s="4" t="s">
        <v>4622</v>
      </c>
      <c r="F2345" s="4" t="s">
        <v>342</v>
      </c>
      <c r="G2345" s="4" t="s">
        <v>4623</v>
      </c>
      <c r="H2345" s="4">
        <v>19926.0</v>
      </c>
      <c r="I2345" s="5">
        <v>45852.0</v>
      </c>
      <c r="J2345" s="6" t="str">
        <f>IF(OR(B2345=2000, B2345=2010, B2345=2015),VLOOKUP(A2345,tabWorldPop,IF(B2345=2000,8,IF(B2345=2010,7,6)),FALSE),"")</f>
        <v/>
      </c>
      <c r="K2345" s="6" t="str">
        <f>IF(J2345="","", VLOOKUP(A2345,tabWorldPop,12,FALSE))</f>
        <v/>
      </c>
      <c r="L2345" s="6" t="str">
        <f>IF(K2345="","",VLOOKUP(A2345,tabWorldPop,13,FALSE))</f>
        <v/>
      </c>
      <c r="M2345" s="6" t="str">
        <f>IF(K2345="","",VLOOKUP(A2345,tabWorldPop,14,FALSE))</f>
        <v/>
      </c>
      <c r="N2345" s="6" t="str">
        <f>IF(K2345="","",VLOOKUP(A2345,tabWorldPop,15,FALSE))</f>
        <v/>
      </c>
    </row>
    <row r="2346">
      <c r="A2346" s="3">
        <f>VLOOKUP(Life_expectancy.csv!A2362,Base!$A$2:$B$235,2,FALSE)</f>
        <v>148</v>
      </c>
      <c r="B2346" s="4">
        <v>2000.0</v>
      </c>
      <c r="C2346" s="4">
        <f>VLOOKUP(VLOOKUP(A2346,tabWorldPop,3,FALSE),Base!$D$2:$E$8,2,FALSE)</f>
        <v>2</v>
      </c>
      <c r="D2346" s="4" t="s">
        <v>314</v>
      </c>
      <c r="E2346" s="4" t="s">
        <v>4624</v>
      </c>
      <c r="F2346" s="4" t="s">
        <v>860</v>
      </c>
      <c r="G2346" s="4" t="s">
        <v>4625</v>
      </c>
      <c r="H2346" s="4">
        <v>1988925.0</v>
      </c>
      <c r="I2346" s="5">
        <v>45822.0</v>
      </c>
      <c r="J2346" s="6">
        <f>IF(OR(B2346=2000, B2346=2010, B2346=2015),VLOOKUP(A2346,tabWorldPop,IF(B2346=2000,8,IF(B2346=2010,7,6)),FALSE),"")</f>
        <v>1984339</v>
      </c>
      <c r="K2346" s="6">
        <f>IF(J2346="","", VLOOKUP(A2346,tabWorldPop,12,FALSE))</f>
        <v>20273</v>
      </c>
      <c r="L2346" s="6" t="str">
        <f>IF(K2346="","",VLOOKUP(A2346,tabWorldPop,13,FALSE))</f>
        <v>104.5649</v>
      </c>
      <c r="M2346" s="7">
        <f>IF(K2346="","",VLOOKUP(A2346,tabWorldPop,14,FALSE))</f>
        <v>37257</v>
      </c>
      <c r="N2346" s="6" t="str">
        <f>IF(K2346="","",VLOOKUP(A2346,tabWorldPop,15,FALSE))</f>
        <v>0.03</v>
      </c>
    </row>
    <row r="2347">
      <c r="A2347" s="3">
        <f>VLOOKUP(Life_expectancy.csv!A2363,Base!$A$2:$B$235,2,FALSE)</f>
        <v>166</v>
      </c>
      <c r="B2347" s="4">
        <v>2015.0</v>
      </c>
      <c r="C2347" s="4">
        <f>VLOOKUP(VLOOKUP(A2347,tabWorldPop,3,FALSE),Base!$D$2:$E$8,2,FALSE)</f>
        <v>4</v>
      </c>
      <c r="D2347" s="4" t="s">
        <v>13</v>
      </c>
      <c r="E2347" s="4">
        <v>0.0</v>
      </c>
      <c r="F2347" s="10"/>
      <c r="G2347" s="4" t="s">
        <v>4626</v>
      </c>
      <c r="H2347" s="4">
        <v>587482.0</v>
      </c>
      <c r="I2347" s="5">
        <v>45817.0</v>
      </c>
      <c r="J2347" s="6">
        <f>IF(OR(B2347=2000, B2347=2010, B2347=2015),VLOOKUP(A2347,tabWorldPop,IF(B2347=2000,8,IF(B2347=2010,7,6)),FALSE),"")</f>
        <v>612660</v>
      </c>
      <c r="K2347" s="6">
        <f>IF(J2347="","", VLOOKUP(A2347,tabWorldPop,12,FALSE))</f>
        <v>28896</v>
      </c>
      <c r="L2347" s="6" t="str">
        <f>IF(K2347="","",VLOOKUP(A2347,tabWorldPop,13,FALSE))</f>
        <v>25.0648</v>
      </c>
      <c r="M2347" s="7">
        <f>IF(K2347="","",VLOOKUP(A2347,tabWorldPop,14,FALSE))</f>
        <v>-609223</v>
      </c>
      <c r="N2347" s="6" t="str">
        <f>IF(K2347="","",VLOOKUP(A2347,tabWorldPop,15,FALSE))</f>
        <v>0.01</v>
      </c>
    </row>
    <row r="2348">
      <c r="A2348" s="3">
        <f>VLOOKUP(Life_expectancy.csv!A2364,Base!$A$2:$B$235,2,FALSE)</f>
        <v>166</v>
      </c>
      <c r="B2348" s="4">
        <v>2014.0</v>
      </c>
      <c r="C2348" s="4">
        <f>VLOOKUP(VLOOKUP(A2348,tabWorldPop,3,FALSE),Base!$D$2:$E$8,2,FALSE)</f>
        <v>4</v>
      </c>
      <c r="D2348" s="4" t="s">
        <v>13</v>
      </c>
      <c r="E2348" s="4" t="s">
        <v>4627</v>
      </c>
      <c r="F2348" s="5">
        <v>45782.0</v>
      </c>
      <c r="G2348" s="4" t="s">
        <v>4628</v>
      </c>
      <c r="H2348" s="4">
        <v>57554.0</v>
      </c>
      <c r="I2348" s="5">
        <v>45817.0</v>
      </c>
      <c r="J2348" s="6" t="str">
        <f>IF(OR(B2348=2000, B2348=2010, B2348=2015),VLOOKUP(A2348,tabWorldPop,IF(B2348=2000,8,IF(B2348=2010,7,6)),FALSE),"")</f>
        <v/>
      </c>
      <c r="K2348" s="6" t="str">
        <f>IF(J2348="","", VLOOKUP(A2348,tabWorldPop,12,FALSE))</f>
        <v/>
      </c>
      <c r="L2348" s="6" t="str">
        <f>IF(K2348="","",VLOOKUP(A2348,tabWorldPop,13,FALSE))</f>
        <v/>
      </c>
      <c r="M2348" s="6" t="str">
        <f>IF(K2348="","",VLOOKUP(A2348,tabWorldPop,14,FALSE))</f>
        <v/>
      </c>
      <c r="N2348" s="6" t="str">
        <f>IF(K2348="","",VLOOKUP(A2348,tabWorldPop,15,FALSE))</f>
        <v/>
      </c>
    </row>
    <row r="2349">
      <c r="A2349" s="3">
        <f>VLOOKUP(Life_expectancy.csv!A2365,Base!$A$2:$B$235,2,FALSE)</f>
        <v>166</v>
      </c>
      <c r="B2349" s="4">
        <v>2013.0</v>
      </c>
      <c r="C2349" s="4">
        <f>VLOOKUP(VLOOKUP(A2349,tabWorldPop,3,FALSE),Base!$D$2:$E$8,2,FALSE)</f>
        <v>4</v>
      </c>
      <c r="D2349" s="4" t="s">
        <v>13</v>
      </c>
      <c r="E2349" s="4" t="s">
        <v>4629</v>
      </c>
      <c r="F2349" s="4" t="s">
        <v>2556</v>
      </c>
      <c r="G2349" s="4" t="s">
        <v>4630</v>
      </c>
      <c r="H2349" s="4">
        <v>563513.0</v>
      </c>
      <c r="I2349" s="5">
        <v>45786.0</v>
      </c>
      <c r="J2349" s="6" t="str">
        <f>IF(OR(B2349=2000, B2349=2010, B2349=2015),VLOOKUP(A2349,tabWorldPop,IF(B2349=2000,8,IF(B2349=2010,7,6)),FALSE),"")</f>
        <v/>
      </c>
      <c r="K2349" s="6" t="str">
        <f>IF(J2349="","", VLOOKUP(A2349,tabWorldPop,12,FALSE))</f>
        <v/>
      </c>
      <c r="L2349" s="6" t="str">
        <f>IF(K2349="","",VLOOKUP(A2349,tabWorldPop,13,FALSE))</f>
        <v/>
      </c>
      <c r="M2349" s="6" t="str">
        <f>IF(K2349="","",VLOOKUP(A2349,tabWorldPop,14,FALSE))</f>
        <v/>
      </c>
      <c r="N2349" s="6" t="str">
        <f>IF(K2349="","",VLOOKUP(A2349,tabWorldPop,15,FALSE))</f>
        <v/>
      </c>
    </row>
    <row r="2350">
      <c r="A2350" s="3">
        <f>VLOOKUP(Life_expectancy.csv!A2366,Base!$A$2:$B$235,2,FALSE)</f>
        <v>166</v>
      </c>
      <c r="B2350" s="4">
        <v>2012.0</v>
      </c>
      <c r="C2350" s="4">
        <f>VLOOKUP(VLOOKUP(A2350,tabWorldPop,3,FALSE),Base!$D$2:$E$8,2,FALSE)</f>
        <v>4</v>
      </c>
      <c r="D2350" s="4" t="s">
        <v>13</v>
      </c>
      <c r="E2350" s="4" t="s">
        <v>4631</v>
      </c>
      <c r="F2350" s="4" t="s">
        <v>3544</v>
      </c>
      <c r="G2350" s="4" t="s">
        <v>4632</v>
      </c>
      <c r="H2350" s="4">
        <v>551531.0</v>
      </c>
      <c r="I2350" s="5">
        <v>45756.0</v>
      </c>
      <c r="J2350" s="6" t="str">
        <f>IF(OR(B2350=2000, B2350=2010, B2350=2015),VLOOKUP(A2350,tabWorldPop,IF(B2350=2000,8,IF(B2350=2010,7,6)),FALSE),"")</f>
        <v/>
      </c>
      <c r="K2350" s="6" t="str">
        <f>IF(J2350="","", VLOOKUP(A2350,tabWorldPop,12,FALSE))</f>
        <v/>
      </c>
      <c r="L2350" s="6" t="str">
        <f>IF(K2350="","",VLOOKUP(A2350,tabWorldPop,13,FALSE))</f>
        <v/>
      </c>
      <c r="M2350" s="6" t="str">
        <f>IF(K2350="","",VLOOKUP(A2350,tabWorldPop,14,FALSE))</f>
        <v/>
      </c>
      <c r="N2350" s="6" t="str">
        <f>IF(K2350="","",VLOOKUP(A2350,tabWorldPop,15,FALSE))</f>
        <v/>
      </c>
    </row>
    <row r="2351">
      <c r="A2351" s="3">
        <f>VLOOKUP(Life_expectancy.csv!A2367,Base!$A$2:$B$235,2,FALSE)</f>
        <v>166</v>
      </c>
      <c r="B2351" s="4">
        <v>2011.0</v>
      </c>
      <c r="C2351" s="4">
        <f>VLOOKUP(VLOOKUP(A2351,tabWorldPop,3,FALSE),Base!$D$2:$E$8,2,FALSE)</f>
        <v>4</v>
      </c>
      <c r="D2351" s="4" t="s">
        <v>13</v>
      </c>
      <c r="E2351" s="4" t="s">
        <v>4633</v>
      </c>
      <c r="F2351" s="5">
        <v>45874.0</v>
      </c>
      <c r="G2351" s="4" t="s">
        <v>4634</v>
      </c>
      <c r="H2351" s="4">
        <v>539614.0</v>
      </c>
      <c r="I2351" s="5">
        <v>45756.0</v>
      </c>
      <c r="J2351" s="6" t="str">
        <f>IF(OR(B2351=2000, B2351=2010, B2351=2015),VLOOKUP(A2351,tabWorldPop,IF(B2351=2000,8,IF(B2351=2010,7,6)),FALSE),"")</f>
        <v/>
      </c>
      <c r="K2351" s="6" t="str">
        <f>IF(J2351="","", VLOOKUP(A2351,tabWorldPop,12,FALSE))</f>
        <v/>
      </c>
      <c r="L2351" s="6" t="str">
        <f>IF(K2351="","",VLOOKUP(A2351,tabWorldPop,13,FALSE))</f>
        <v/>
      </c>
      <c r="M2351" s="6" t="str">
        <f>IF(K2351="","",VLOOKUP(A2351,tabWorldPop,14,FALSE))</f>
        <v/>
      </c>
      <c r="N2351" s="6" t="str">
        <f>IF(K2351="","",VLOOKUP(A2351,tabWorldPop,15,FALSE))</f>
        <v/>
      </c>
    </row>
    <row r="2352">
      <c r="A2352" s="3">
        <f>VLOOKUP(Life_expectancy.csv!A2368,Base!$A$2:$B$235,2,FALSE)</f>
        <v>166</v>
      </c>
      <c r="B2352" s="4">
        <v>2010.0</v>
      </c>
      <c r="C2352" s="4">
        <f>VLOOKUP(VLOOKUP(A2352,tabWorldPop,3,FALSE),Base!$D$2:$E$8,2,FALSE)</f>
        <v>4</v>
      </c>
      <c r="D2352" s="4" t="s">
        <v>13</v>
      </c>
      <c r="E2352" s="4" t="s">
        <v>4635</v>
      </c>
      <c r="F2352" s="4" t="s">
        <v>525</v>
      </c>
      <c r="G2352" s="4" t="s">
        <v>4636</v>
      </c>
      <c r="H2352" s="4">
        <v>52779.0</v>
      </c>
      <c r="I2352" s="5">
        <v>45725.0</v>
      </c>
      <c r="J2352" s="6">
        <f>IF(OR(B2352=2000, B2352=2010, B2352=2015),VLOOKUP(A2352,tabWorldPop,IF(B2352=2000,8,IF(B2352=2010,7,6)),FALSE),"")</f>
        <v>540394</v>
      </c>
      <c r="K2352" s="6">
        <f>IF(J2352="","", VLOOKUP(A2352,tabWorldPop,12,FALSE))</f>
        <v>28896</v>
      </c>
      <c r="L2352" s="6" t="str">
        <f>IF(K2352="","",VLOOKUP(A2352,tabWorldPop,13,FALSE))</f>
        <v>25.0648</v>
      </c>
      <c r="M2352" s="7">
        <f>IF(K2352="","",VLOOKUP(A2352,tabWorldPop,14,FALSE))</f>
        <v>-609223</v>
      </c>
      <c r="N2352" s="6" t="str">
        <f>IF(K2352="","",VLOOKUP(A2352,tabWorldPop,15,FALSE))</f>
        <v>0.01</v>
      </c>
    </row>
    <row r="2353">
      <c r="A2353" s="3">
        <f>VLOOKUP(Life_expectancy.csv!A2369,Base!$A$2:$B$235,2,FALSE)</f>
        <v>166</v>
      </c>
      <c r="B2353" s="4">
        <v>2009.0</v>
      </c>
      <c r="C2353" s="4">
        <f>VLOOKUP(VLOOKUP(A2353,tabWorldPop,3,FALSE),Base!$D$2:$E$8,2,FALSE)</f>
        <v>4</v>
      </c>
      <c r="D2353" s="4" t="s">
        <v>13</v>
      </c>
      <c r="E2353" s="4" t="s">
        <v>4637</v>
      </c>
      <c r="F2353" s="4" t="s">
        <v>421</v>
      </c>
      <c r="G2353" s="4" t="s">
        <v>4638</v>
      </c>
      <c r="H2353" s="4">
        <v>51679.0</v>
      </c>
      <c r="I2353" s="5">
        <v>45725.0</v>
      </c>
      <c r="J2353" s="6" t="str">
        <f>IF(OR(B2353=2000, B2353=2010, B2353=2015),VLOOKUP(A2353,tabWorldPop,IF(B2353=2000,8,IF(B2353=2010,7,6)),FALSE),"")</f>
        <v/>
      </c>
      <c r="K2353" s="6" t="str">
        <f>IF(J2353="","", VLOOKUP(A2353,tabWorldPop,12,FALSE))</f>
        <v/>
      </c>
      <c r="L2353" s="6" t="str">
        <f>IF(K2353="","",VLOOKUP(A2353,tabWorldPop,13,FALSE))</f>
        <v/>
      </c>
      <c r="M2353" s="6" t="str">
        <f>IF(K2353="","",VLOOKUP(A2353,tabWorldPop,14,FALSE))</f>
        <v/>
      </c>
      <c r="N2353" s="6" t="str">
        <f>IF(K2353="","",VLOOKUP(A2353,tabWorldPop,15,FALSE))</f>
        <v/>
      </c>
    </row>
    <row r="2354">
      <c r="A2354" s="3">
        <f>VLOOKUP(Life_expectancy.csv!A2370,Base!$A$2:$B$235,2,FALSE)</f>
        <v>166</v>
      </c>
      <c r="B2354" s="4">
        <v>2008.0</v>
      </c>
      <c r="C2354" s="4">
        <f>VLOOKUP(VLOOKUP(A2354,tabWorldPop,3,FALSE),Base!$D$2:$E$8,2,FALSE)</f>
        <v>4</v>
      </c>
      <c r="D2354" s="4" t="s">
        <v>13</v>
      </c>
      <c r="E2354" s="4" t="s">
        <v>4639</v>
      </c>
      <c r="F2354" s="4" t="s">
        <v>1708</v>
      </c>
      <c r="G2354" s="4" t="s">
        <v>4640</v>
      </c>
      <c r="H2354" s="4">
        <v>54477.0</v>
      </c>
      <c r="I2354" s="5">
        <v>45697.0</v>
      </c>
      <c r="J2354" s="6" t="str">
        <f>IF(OR(B2354=2000, B2354=2010, B2354=2015),VLOOKUP(A2354,tabWorldPop,IF(B2354=2000,8,IF(B2354=2010,7,6)),FALSE),"")</f>
        <v/>
      </c>
      <c r="K2354" s="6" t="str">
        <f>IF(J2354="","", VLOOKUP(A2354,tabWorldPop,12,FALSE))</f>
        <v/>
      </c>
      <c r="L2354" s="6" t="str">
        <f>IF(K2354="","",VLOOKUP(A2354,tabWorldPop,13,FALSE))</f>
        <v/>
      </c>
      <c r="M2354" s="6" t="str">
        <f>IF(K2354="","",VLOOKUP(A2354,tabWorldPop,14,FALSE))</f>
        <v/>
      </c>
      <c r="N2354" s="6" t="str">
        <f>IF(K2354="","",VLOOKUP(A2354,tabWorldPop,15,FALSE))</f>
        <v/>
      </c>
    </row>
    <row r="2355">
      <c r="A2355" s="3">
        <f>VLOOKUP(Life_expectancy.csv!A2371,Base!$A$2:$B$235,2,FALSE)</f>
        <v>166</v>
      </c>
      <c r="B2355" s="4">
        <v>2007.0</v>
      </c>
      <c r="C2355" s="4">
        <f>VLOOKUP(VLOOKUP(A2355,tabWorldPop,3,FALSE),Base!$D$2:$E$8,2,FALSE)</f>
        <v>4</v>
      </c>
      <c r="D2355" s="4" t="s">
        <v>13</v>
      </c>
      <c r="E2355" s="4" t="s">
        <v>4641</v>
      </c>
      <c r="F2355" s="4" t="s">
        <v>1007</v>
      </c>
      <c r="G2355" s="4" t="s">
        <v>4642</v>
      </c>
      <c r="H2355" s="4">
        <v>49294.0</v>
      </c>
      <c r="I2355" s="4">
        <v>9.0</v>
      </c>
      <c r="J2355" s="6" t="str">
        <f>IF(OR(B2355=2000, B2355=2010, B2355=2015),VLOOKUP(A2355,tabWorldPop,IF(B2355=2000,8,IF(B2355=2010,7,6)),FALSE),"")</f>
        <v/>
      </c>
      <c r="K2355" s="6" t="str">
        <f>IF(J2355="","", VLOOKUP(A2355,tabWorldPop,12,FALSE))</f>
        <v/>
      </c>
      <c r="L2355" s="6" t="str">
        <f>IF(K2355="","",VLOOKUP(A2355,tabWorldPop,13,FALSE))</f>
        <v/>
      </c>
      <c r="M2355" s="6" t="str">
        <f>IF(K2355="","",VLOOKUP(A2355,tabWorldPop,14,FALSE))</f>
        <v/>
      </c>
      <c r="N2355" s="6" t="str">
        <f>IF(K2355="","",VLOOKUP(A2355,tabWorldPop,15,FALSE))</f>
        <v/>
      </c>
    </row>
    <row r="2356">
      <c r="A2356" s="3">
        <f>VLOOKUP(Life_expectancy.csv!A2372,Base!$A$2:$B$235,2,FALSE)</f>
        <v>166</v>
      </c>
      <c r="B2356" s="4">
        <v>2006.0</v>
      </c>
      <c r="C2356" s="4">
        <f>VLOOKUP(VLOOKUP(A2356,tabWorldPop,3,FALSE),Base!$D$2:$E$8,2,FALSE)</f>
        <v>4</v>
      </c>
      <c r="D2356" s="4" t="s">
        <v>13</v>
      </c>
      <c r="E2356" s="4" t="s">
        <v>4643</v>
      </c>
      <c r="F2356" s="4" t="s">
        <v>248</v>
      </c>
      <c r="G2356" s="4" t="s">
        <v>4644</v>
      </c>
      <c r="H2356" s="4">
        <v>481422.0</v>
      </c>
      <c r="I2356" s="5">
        <v>45755.0</v>
      </c>
      <c r="J2356" s="6" t="str">
        <f>IF(OR(B2356=2000, B2356=2010, B2356=2015),VLOOKUP(A2356,tabWorldPop,IF(B2356=2000,8,IF(B2356=2010,7,6)),FALSE),"")</f>
        <v/>
      </c>
      <c r="K2356" s="6" t="str">
        <f>IF(J2356="","", VLOOKUP(A2356,tabWorldPop,12,FALSE))</f>
        <v/>
      </c>
      <c r="L2356" s="6" t="str">
        <f>IF(K2356="","",VLOOKUP(A2356,tabWorldPop,13,FALSE))</f>
        <v/>
      </c>
      <c r="M2356" s="6" t="str">
        <f>IF(K2356="","",VLOOKUP(A2356,tabWorldPop,14,FALSE))</f>
        <v/>
      </c>
      <c r="N2356" s="6" t="str">
        <f>IF(K2356="","",VLOOKUP(A2356,tabWorldPop,15,FALSE))</f>
        <v/>
      </c>
    </row>
    <row r="2357">
      <c r="A2357" s="3">
        <f>VLOOKUP(Life_expectancy.csv!A2373,Base!$A$2:$B$235,2,FALSE)</f>
        <v>166</v>
      </c>
      <c r="B2357" s="4">
        <v>2005.0</v>
      </c>
      <c r="C2357" s="4">
        <f>VLOOKUP(VLOOKUP(A2357,tabWorldPop,3,FALSE),Base!$D$2:$E$8,2,FALSE)</f>
        <v>4</v>
      </c>
      <c r="D2357" s="4" t="s">
        <v>13</v>
      </c>
      <c r="E2357" s="4" t="s">
        <v>4645</v>
      </c>
      <c r="F2357" s="4" t="s">
        <v>1435</v>
      </c>
      <c r="G2357" s="4" t="s">
        <v>4646</v>
      </c>
      <c r="H2357" s="4">
        <v>469885.0</v>
      </c>
      <c r="I2357" s="5">
        <v>45724.0</v>
      </c>
      <c r="J2357" s="6" t="str">
        <f>IF(OR(B2357=2000, B2357=2010, B2357=2015),VLOOKUP(A2357,tabWorldPop,IF(B2357=2000,8,IF(B2357=2010,7,6)),FALSE),"")</f>
        <v/>
      </c>
      <c r="K2357" s="6" t="str">
        <f>IF(J2357="","", VLOOKUP(A2357,tabWorldPop,12,FALSE))</f>
        <v/>
      </c>
      <c r="L2357" s="6" t="str">
        <f>IF(K2357="","",VLOOKUP(A2357,tabWorldPop,13,FALSE))</f>
        <v/>
      </c>
      <c r="M2357" s="6" t="str">
        <f>IF(K2357="","",VLOOKUP(A2357,tabWorldPop,14,FALSE))</f>
        <v/>
      </c>
      <c r="N2357" s="6" t="str">
        <f>IF(K2357="","",VLOOKUP(A2357,tabWorldPop,15,FALSE))</f>
        <v/>
      </c>
    </row>
    <row r="2358">
      <c r="A2358" s="3">
        <f>VLOOKUP(Life_expectancy.csv!A2374,Base!$A$2:$B$235,2,FALSE)</f>
        <v>166</v>
      </c>
      <c r="B2358" s="4">
        <v>2004.0</v>
      </c>
      <c r="C2358" s="4">
        <f>VLOOKUP(VLOOKUP(A2358,tabWorldPop,3,FALSE),Base!$D$2:$E$8,2,FALSE)</f>
        <v>4</v>
      </c>
      <c r="D2358" s="4" t="s">
        <v>13</v>
      </c>
      <c r="E2358" s="4" t="s">
        <v>4647</v>
      </c>
      <c r="F2358" s="4" t="s">
        <v>543</v>
      </c>
      <c r="G2358" s="4" t="s">
        <v>4648</v>
      </c>
      <c r="H2358" s="4">
        <v>458324.0</v>
      </c>
      <c r="I2358" s="5">
        <v>45665.0</v>
      </c>
      <c r="J2358" s="6" t="str">
        <f>IF(OR(B2358=2000, B2358=2010, B2358=2015),VLOOKUP(A2358,tabWorldPop,IF(B2358=2000,8,IF(B2358=2010,7,6)),FALSE),"")</f>
        <v/>
      </c>
      <c r="K2358" s="6" t="str">
        <f>IF(J2358="","", VLOOKUP(A2358,tabWorldPop,12,FALSE))</f>
        <v/>
      </c>
      <c r="L2358" s="6" t="str">
        <f>IF(K2358="","",VLOOKUP(A2358,tabWorldPop,13,FALSE))</f>
        <v/>
      </c>
      <c r="M2358" s="6" t="str">
        <f>IF(K2358="","",VLOOKUP(A2358,tabWorldPop,14,FALSE))</f>
        <v/>
      </c>
      <c r="N2358" s="6" t="str">
        <f>IF(K2358="","",VLOOKUP(A2358,tabWorldPop,15,FALSE))</f>
        <v/>
      </c>
    </row>
    <row r="2359">
      <c r="A2359" s="3">
        <f>VLOOKUP(Life_expectancy.csv!A2375,Base!$A$2:$B$235,2,FALSE)</f>
        <v>166</v>
      </c>
      <c r="B2359" s="4">
        <v>2003.0</v>
      </c>
      <c r="C2359" s="4">
        <f>VLOOKUP(VLOOKUP(A2359,tabWorldPop,3,FALSE),Base!$D$2:$E$8,2,FALSE)</f>
        <v>4</v>
      </c>
      <c r="D2359" s="4" t="s">
        <v>13</v>
      </c>
      <c r="E2359" s="4" t="s">
        <v>4649</v>
      </c>
      <c r="F2359" s="4">
        <v>6.0</v>
      </c>
      <c r="G2359" s="4" t="s">
        <v>4650</v>
      </c>
      <c r="H2359" s="4">
        <v>446769.0</v>
      </c>
      <c r="I2359" s="4">
        <v>8.0</v>
      </c>
      <c r="J2359" s="6" t="str">
        <f>IF(OR(B2359=2000, B2359=2010, B2359=2015),VLOOKUP(A2359,tabWorldPop,IF(B2359=2000,8,IF(B2359=2010,7,6)),FALSE),"")</f>
        <v/>
      </c>
      <c r="K2359" s="6" t="str">
        <f>IF(J2359="","", VLOOKUP(A2359,tabWorldPop,12,FALSE))</f>
        <v/>
      </c>
      <c r="L2359" s="6" t="str">
        <f>IF(K2359="","",VLOOKUP(A2359,tabWorldPop,13,FALSE))</f>
        <v/>
      </c>
      <c r="M2359" s="6" t="str">
        <f>IF(K2359="","",VLOOKUP(A2359,tabWorldPop,14,FALSE))</f>
        <v/>
      </c>
      <c r="N2359" s="6" t="str">
        <f>IF(K2359="","",VLOOKUP(A2359,tabWorldPop,15,FALSE))</f>
        <v/>
      </c>
    </row>
    <row r="2360">
      <c r="A2360" s="3">
        <f>VLOOKUP(Life_expectancy.csv!A2376,Base!$A$2:$B$235,2,FALSE)</f>
        <v>166</v>
      </c>
      <c r="B2360" s="4">
        <v>2002.0</v>
      </c>
      <c r="C2360" s="4">
        <f>VLOOKUP(VLOOKUP(A2360,tabWorldPop,3,FALSE),Base!$D$2:$E$8,2,FALSE)</f>
        <v>4</v>
      </c>
      <c r="D2360" s="4" t="s">
        <v>13</v>
      </c>
      <c r="E2360" s="4" t="s">
        <v>4651</v>
      </c>
      <c r="F2360" s="5">
        <v>45906.0</v>
      </c>
      <c r="G2360" s="4" t="s">
        <v>4652</v>
      </c>
      <c r="H2360" s="4">
        <v>435262.0</v>
      </c>
      <c r="I2360" s="5">
        <v>45723.0</v>
      </c>
      <c r="J2360" s="6" t="str">
        <f>IF(OR(B2360=2000, B2360=2010, B2360=2015),VLOOKUP(A2360,tabWorldPop,IF(B2360=2000,8,IF(B2360=2010,7,6)),FALSE),"")</f>
        <v/>
      </c>
      <c r="K2360" s="6" t="str">
        <f>IF(J2360="","", VLOOKUP(A2360,tabWorldPop,12,FALSE))</f>
        <v/>
      </c>
      <c r="L2360" s="6" t="str">
        <f>IF(K2360="","",VLOOKUP(A2360,tabWorldPop,13,FALSE))</f>
        <v/>
      </c>
      <c r="M2360" s="6" t="str">
        <f>IF(K2360="","",VLOOKUP(A2360,tabWorldPop,14,FALSE))</f>
        <v/>
      </c>
      <c r="N2360" s="6" t="str">
        <f>IF(K2360="","",VLOOKUP(A2360,tabWorldPop,15,FALSE))</f>
        <v/>
      </c>
    </row>
    <row r="2361">
      <c r="A2361" s="3">
        <f>VLOOKUP(Life_expectancy.csv!A2377,Base!$A$2:$B$235,2,FALSE)</f>
        <v>166</v>
      </c>
      <c r="B2361" s="4">
        <v>2001.0</v>
      </c>
      <c r="C2361" s="4">
        <f>VLOOKUP(VLOOKUP(A2361,tabWorldPop,3,FALSE),Base!$D$2:$E$8,2,FALSE)</f>
        <v>4</v>
      </c>
      <c r="D2361" s="4" t="s">
        <v>13</v>
      </c>
      <c r="E2361" s="4" t="s">
        <v>4653</v>
      </c>
      <c r="F2361" s="4" t="s">
        <v>583</v>
      </c>
      <c r="G2361" s="4" t="s">
        <v>4654</v>
      </c>
      <c r="H2361" s="4">
        <v>423853.0</v>
      </c>
      <c r="I2361" s="5">
        <v>45814.0</v>
      </c>
      <c r="J2361" s="6" t="str">
        <f>IF(OR(B2361=2000, B2361=2010, B2361=2015),VLOOKUP(A2361,tabWorldPop,IF(B2361=2000,8,IF(B2361=2010,7,6)),FALSE),"")</f>
        <v/>
      </c>
      <c r="K2361" s="6" t="str">
        <f>IF(J2361="","", VLOOKUP(A2361,tabWorldPop,12,FALSE))</f>
        <v/>
      </c>
      <c r="L2361" s="6" t="str">
        <f>IF(K2361="","",VLOOKUP(A2361,tabWorldPop,13,FALSE))</f>
        <v/>
      </c>
      <c r="M2361" s="6" t="str">
        <f>IF(K2361="","",VLOOKUP(A2361,tabWorldPop,14,FALSE))</f>
        <v/>
      </c>
      <c r="N2361" s="6" t="str">
        <f>IF(K2361="","",VLOOKUP(A2361,tabWorldPop,15,FALSE))</f>
        <v/>
      </c>
    </row>
    <row r="2362">
      <c r="A2362" s="3">
        <f>VLOOKUP(Life_expectancy.csv!A2378,Base!$A$2:$B$235,2,FALSE)</f>
        <v>166</v>
      </c>
      <c r="B2362" s="4">
        <v>2000.0</v>
      </c>
      <c r="C2362" s="4">
        <f>VLOOKUP(VLOOKUP(A2362,tabWorldPop,3,FALSE),Base!$D$2:$E$8,2,FALSE)</f>
        <v>4</v>
      </c>
      <c r="D2362" s="4" t="s">
        <v>13</v>
      </c>
      <c r="E2362" s="4" t="s">
        <v>4655</v>
      </c>
      <c r="F2362" s="4" t="s">
        <v>286</v>
      </c>
      <c r="G2362" s="4" t="s">
        <v>4656</v>
      </c>
      <c r="H2362" s="4">
        <v>41269.0</v>
      </c>
      <c r="I2362" s="5">
        <v>45695.0</v>
      </c>
      <c r="J2362" s="6">
        <f>IF(OR(B2362=2000, B2362=2010, B2362=2015),VLOOKUP(A2362,tabWorldPop,IF(B2362=2000,8,IF(B2362=2010,7,6)),FALSE),"")</f>
        <v>429978</v>
      </c>
      <c r="K2362" s="6">
        <f>IF(J2362="","", VLOOKUP(A2362,tabWorldPop,12,FALSE))</f>
        <v>28896</v>
      </c>
      <c r="L2362" s="6" t="str">
        <f>IF(K2362="","",VLOOKUP(A2362,tabWorldPop,13,FALSE))</f>
        <v>25.0648</v>
      </c>
      <c r="M2362" s="7">
        <f>IF(K2362="","",VLOOKUP(A2362,tabWorldPop,14,FALSE))</f>
        <v>-609223</v>
      </c>
      <c r="N2362" s="6" t="str">
        <f>IF(K2362="","",VLOOKUP(A2362,tabWorldPop,15,FALSE))</f>
        <v>0.01</v>
      </c>
    </row>
    <row r="2363">
      <c r="A2363" s="3">
        <f>VLOOKUP(Life_expectancy.csv!A2379,Base!$A$2:$B$235,2,FALSE)</f>
        <v>70</v>
      </c>
      <c r="B2363" s="4">
        <v>2015.0</v>
      </c>
      <c r="C2363" s="4">
        <f>VLOOKUP(VLOOKUP(A2363,tabWorldPop,3,FALSE),Base!$D$2:$E$8,2,FALSE)</f>
        <v>3</v>
      </c>
      <c r="D2363" s="4" t="s">
        <v>13</v>
      </c>
      <c r="E2363" s="4">
        <v>0.0</v>
      </c>
      <c r="F2363" s="10"/>
      <c r="G2363" s="4" t="s">
        <v>4657</v>
      </c>
      <c r="H2363" s="10"/>
      <c r="I2363" s="10"/>
      <c r="J2363" s="6">
        <f>IF(OR(B2363=2000, B2363=2010, B2363=2015),VLOOKUP(A2363,tabWorldPop,IF(B2363=2000,8,IF(B2363=2010,7,6)),FALSE),"")</f>
        <v>13763906</v>
      </c>
      <c r="K2363" s="6">
        <f>IF(J2363="","", VLOOKUP(A2363,tabWorldPop,12,FALSE))</f>
        <v>637657</v>
      </c>
      <c r="L2363" s="6" t="str">
        <f>IF(K2363="","",VLOOKUP(A2363,tabWorldPop,13,FALSE))</f>
        <v>27.5971</v>
      </c>
      <c r="M2363" s="7">
        <f>IF(K2363="","",VLOOKUP(A2363,tabWorldPop,14,FALSE))</f>
        <v>-580004</v>
      </c>
      <c r="N2363" s="6" t="str">
        <f>IF(K2363="","",VLOOKUP(A2363,tabWorldPop,15,FALSE))</f>
        <v>0.22</v>
      </c>
    </row>
    <row r="2364">
      <c r="A2364" s="3">
        <f>VLOOKUP(Life_expectancy.csv!A2380,Base!$A$2:$B$235,2,FALSE)</f>
        <v>70</v>
      </c>
      <c r="B2364" s="4">
        <v>2014.0</v>
      </c>
      <c r="C2364" s="4">
        <f>VLOOKUP(VLOOKUP(A2364,tabWorldPop,3,FALSE),Base!$D$2:$E$8,2,FALSE)</f>
        <v>3</v>
      </c>
      <c r="D2364" s="4" t="s">
        <v>13</v>
      </c>
      <c r="E2364" s="4">
        <v>0.0</v>
      </c>
      <c r="F2364" s="10"/>
      <c r="G2364" s="4" t="s">
        <v>4658</v>
      </c>
      <c r="H2364" s="10"/>
      <c r="I2364" s="10"/>
      <c r="J2364" s="6" t="str">
        <f>IF(OR(B2364=2000, B2364=2010, B2364=2015),VLOOKUP(A2364,tabWorldPop,IF(B2364=2000,8,IF(B2364=2010,7,6)),FALSE),"")</f>
        <v/>
      </c>
      <c r="K2364" s="6" t="str">
        <f>IF(J2364="","", VLOOKUP(A2364,tabWorldPop,12,FALSE))</f>
        <v/>
      </c>
      <c r="L2364" s="6" t="str">
        <f>IF(K2364="","",VLOOKUP(A2364,tabWorldPop,13,FALSE))</f>
        <v/>
      </c>
      <c r="M2364" s="6" t="str">
        <f>IF(K2364="","",VLOOKUP(A2364,tabWorldPop,14,FALSE))</f>
        <v/>
      </c>
      <c r="N2364" s="6" t="str">
        <f>IF(K2364="","",VLOOKUP(A2364,tabWorldPop,15,FALSE))</f>
        <v/>
      </c>
    </row>
    <row r="2365">
      <c r="A2365" s="3">
        <f>VLOOKUP(Life_expectancy.csv!A2381,Base!$A$2:$B$235,2,FALSE)</f>
        <v>70</v>
      </c>
      <c r="B2365" s="4">
        <v>2013.0</v>
      </c>
      <c r="C2365" s="4">
        <f>VLOOKUP(VLOOKUP(A2365,tabWorldPop,3,FALSE),Base!$D$2:$E$8,2,FALSE)</f>
        <v>3</v>
      </c>
      <c r="D2365" s="4" t="s">
        <v>13</v>
      </c>
      <c r="E2365" s="4">
        <v>0.0</v>
      </c>
      <c r="F2365" s="10"/>
      <c r="G2365" s="4" t="s">
        <v>4659</v>
      </c>
      <c r="H2365" s="10"/>
      <c r="I2365" s="10"/>
      <c r="J2365" s="6" t="str">
        <f>IF(OR(B2365=2000, B2365=2010, B2365=2015),VLOOKUP(A2365,tabWorldPop,IF(B2365=2000,8,IF(B2365=2010,7,6)),FALSE),"")</f>
        <v/>
      </c>
      <c r="K2365" s="6" t="str">
        <f>IF(J2365="","", VLOOKUP(A2365,tabWorldPop,12,FALSE))</f>
        <v/>
      </c>
      <c r="L2365" s="6" t="str">
        <f>IF(K2365="","",VLOOKUP(A2365,tabWorldPop,13,FALSE))</f>
        <v/>
      </c>
      <c r="M2365" s="6" t="str">
        <f>IF(K2365="","",VLOOKUP(A2365,tabWorldPop,14,FALSE))</f>
        <v/>
      </c>
      <c r="N2365" s="6" t="str">
        <f>IF(K2365="","",VLOOKUP(A2365,tabWorldPop,15,FALSE))</f>
        <v/>
      </c>
    </row>
    <row r="2366">
      <c r="A2366" s="3">
        <f>VLOOKUP(Life_expectancy.csv!A2382,Base!$A$2:$B$235,2,FALSE)</f>
        <v>70</v>
      </c>
      <c r="B2366" s="4">
        <v>2012.0</v>
      </c>
      <c r="C2366" s="4">
        <f>VLOOKUP(VLOOKUP(A2366,tabWorldPop,3,FALSE),Base!$D$2:$E$8,2,FALSE)</f>
        <v>3</v>
      </c>
      <c r="D2366" s="4" t="s">
        <v>13</v>
      </c>
      <c r="E2366" s="4">
        <v>0.0</v>
      </c>
      <c r="F2366" s="10"/>
      <c r="G2366" s="10"/>
      <c r="H2366" s="10"/>
      <c r="I2366" s="10"/>
      <c r="J2366" s="6" t="str">
        <f>IF(OR(B2366=2000, B2366=2010, B2366=2015),VLOOKUP(A2366,tabWorldPop,IF(B2366=2000,8,IF(B2366=2010,7,6)),FALSE),"")</f>
        <v/>
      </c>
      <c r="K2366" s="6" t="str">
        <f>IF(J2366="","", VLOOKUP(A2366,tabWorldPop,12,FALSE))</f>
        <v/>
      </c>
      <c r="L2366" s="6" t="str">
        <f>IF(K2366="","",VLOOKUP(A2366,tabWorldPop,13,FALSE))</f>
        <v/>
      </c>
      <c r="M2366" s="6" t="str">
        <f>IF(K2366="","",VLOOKUP(A2366,tabWorldPop,14,FALSE))</f>
        <v/>
      </c>
      <c r="N2366" s="6" t="str">
        <f>IF(K2366="","",VLOOKUP(A2366,tabWorldPop,15,FALSE))</f>
        <v/>
      </c>
    </row>
    <row r="2367">
      <c r="A2367" s="3">
        <f>VLOOKUP(Life_expectancy.csv!A2383,Base!$A$2:$B$235,2,FALSE)</f>
        <v>70</v>
      </c>
      <c r="B2367" s="4">
        <v>2011.0</v>
      </c>
      <c r="C2367" s="4">
        <f>VLOOKUP(VLOOKUP(A2367,tabWorldPop,3,FALSE),Base!$D$2:$E$8,2,FALSE)</f>
        <v>3</v>
      </c>
      <c r="D2367" s="4" t="s">
        <v>13</v>
      </c>
      <c r="E2367" s="4">
        <v>0.0</v>
      </c>
      <c r="F2367" s="10"/>
      <c r="G2367" s="10"/>
      <c r="H2367" s="10"/>
      <c r="I2367" s="10"/>
      <c r="J2367" s="6" t="str">
        <f>IF(OR(B2367=2000, B2367=2010, B2367=2015),VLOOKUP(A2367,tabWorldPop,IF(B2367=2000,8,IF(B2367=2010,7,6)),FALSE),"")</f>
        <v/>
      </c>
      <c r="K2367" s="6" t="str">
        <f>IF(J2367="","", VLOOKUP(A2367,tabWorldPop,12,FALSE))</f>
        <v/>
      </c>
      <c r="L2367" s="6" t="str">
        <f>IF(K2367="","",VLOOKUP(A2367,tabWorldPop,13,FALSE))</f>
        <v/>
      </c>
      <c r="M2367" s="6" t="str">
        <f>IF(K2367="","",VLOOKUP(A2367,tabWorldPop,14,FALSE))</f>
        <v/>
      </c>
      <c r="N2367" s="6" t="str">
        <f>IF(K2367="","",VLOOKUP(A2367,tabWorldPop,15,FALSE))</f>
        <v/>
      </c>
    </row>
    <row r="2368">
      <c r="A2368" s="3">
        <f>VLOOKUP(Life_expectancy.csv!A2384,Base!$A$2:$B$235,2,FALSE)</f>
        <v>70</v>
      </c>
      <c r="B2368" s="4">
        <v>2010.0</v>
      </c>
      <c r="C2368" s="4">
        <f>VLOOKUP(VLOOKUP(A2368,tabWorldPop,3,FALSE),Base!$D$2:$E$8,2,FALSE)</f>
        <v>3</v>
      </c>
      <c r="D2368" s="4" t="s">
        <v>13</v>
      </c>
      <c r="E2368" s="4">
        <v>0.0</v>
      </c>
      <c r="F2368" s="10"/>
      <c r="G2368" s="10"/>
      <c r="H2368" s="10"/>
      <c r="I2368" s="10"/>
      <c r="J2368" s="6">
        <f>IF(OR(B2368=2000, B2368=2010, B2368=2015),VLOOKUP(A2368,tabWorldPop,IF(B2368=2000,8,IF(B2368=2010,7,6)),FALSE),"")</f>
        <v>12026649</v>
      </c>
      <c r="K2368" s="6">
        <f>IF(J2368="","", VLOOKUP(A2368,tabWorldPop,12,FALSE))</f>
        <v>637657</v>
      </c>
      <c r="L2368" s="6" t="str">
        <f>IF(K2368="","",VLOOKUP(A2368,tabWorldPop,13,FALSE))</f>
        <v>27.5971</v>
      </c>
      <c r="M2368" s="7">
        <f>IF(K2368="","",VLOOKUP(A2368,tabWorldPop,14,FALSE))</f>
        <v>-580004</v>
      </c>
      <c r="N2368" s="6" t="str">
        <f>IF(K2368="","",VLOOKUP(A2368,tabWorldPop,15,FALSE))</f>
        <v>0.22</v>
      </c>
    </row>
    <row r="2369">
      <c r="A2369" s="3">
        <f>VLOOKUP(Life_expectancy.csv!A2385,Base!$A$2:$B$235,2,FALSE)</f>
        <v>70</v>
      </c>
      <c r="B2369" s="4">
        <v>2009.0</v>
      </c>
      <c r="C2369" s="4">
        <f>VLOOKUP(VLOOKUP(A2369,tabWorldPop,3,FALSE),Base!$D$2:$E$8,2,FALSE)</f>
        <v>3</v>
      </c>
      <c r="D2369" s="4" t="s">
        <v>13</v>
      </c>
      <c r="E2369" s="4">
        <v>0.0</v>
      </c>
      <c r="F2369" s="10"/>
      <c r="G2369" s="10"/>
      <c r="H2369" s="10"/>
      <c r="I2369" s="10"/>
      <c r="J2369" s="6" t="str">
        <f>IF(OR(B2369=2000, B2369=2010, B2369=2015),VLOOKUP(A2369,tabWorldPop,IF(B2369=2000,8,IF(B2369=2010,7,6)),FALSE),"")</f>
        <v/>
      </c>
      <c r="K2369" s="6" t="str">
        <f>IF(J2369="","", VLOOKUP(A2369,tabWorldPop,12,FALSE))</f>
        <v/>
      </c>
      <c r="L2369" s="6" t="str">
        <f>IF(K2369="","",VLOOKUP(A2369,tabWorldPop,13,FALSE))</f>
        <v/>
      </c>
      <c r="M2369" s="6" t="str">
        <f>IF(K2369="","",VLOOKUP(A2369,tabWorldPop,14,FALSE))</f>
        <v/>
      </c>
      <c r="N2369" s="6" t="str">
        <f>IF(K2369="","",VLOOKUP(A2369,tabWorldPop,15,FALSE))</f>
        <v/>
      </c>
    </row>
    <row r="2370">
      <c r="A2370" s="3">
        <f>VLOOKUP(Life_expectancy.csv!A2386,Base!$A$2:$B$235,2,FALSE)</f>
        <v>70</v>
      </c>
      <c r="B2370" s="4">
        <v>2008.0</v>
      </c>
      <c r="C2370" s="4">
        <f>VLOOKUP(VLOOKUP(A2370,tabWorldPop,3,FALSE),Base!$D$2:$E$8,2,FALSE)</f>
        <v>3</v>
      </c>
      <c r="D2370" s="4" t="s">
        <v>13</v>
      </c>
      <c r="E2370" s="4">
        <v>0.0</v>
      </c>
      <c r="F2370" s="10"/>
      <c r="G2370" s="10"/>
      <c r="H2370" s="10"/>
      <c r="I2370" s="10"/>
      <c r="J2370" s="6" t="str">
        <f>IF(OR(B2370=2000, B2370=2010, B2370=2015),VLOOKUP(A2370,tabWorldPop,IF(B2370=2000,8,IF(B2370=2010,7,6)),FALSE),"")</f>
        <v/>
      </c>
      <c r="K2370" s="6" t="str">
        <f>IF(J2370="","", VLOOKUP(A2370,tabWorldPop,12,FALSE))</f>
        <v/>
      </c>
      <c r="L2370" s="6" t="str">
        <f>IF(K2370="","",VLOOKUP(A2370,tabWorldPop,13,FALSE))</f>
        <v/>
      </c>
      <c r="M2370" s="6" t="str">
        <f>IF(K2370="","",VLOOKUP(A2370,tabWorldPop,14,FALSE))</f>
        <v/>
      </c>
      <c r="N2370" s="6" t="str">
        <f>IF(K2370="","",VLOOKUP(A2370,tabWorldPop,15,FALSE))</f>
        <v/>
      </c>
    </row>
    <row r="2371">
      <c r="A2371" s="3">
        <f>VLOOKUP(Life_expectancy.csv!A2387,Base!$A$2:$B$235,2,FALSE)</f>
        <v>70</v>
      </c>
      <c r="B2371" s="4">
        <v>2007.0</v>
      </c>
      <c r="C2371" s="4">
        <f>VLOOKUP(VLOOKUP(A2371,tabWorldPop,3,FALSE),Base!$D$2:$E$8,2,FALSE)</f>
        <v>3</v>
      </c>
      <c r="D2371" s="4" t="s">
        <v>13</v>
      </c>
      <c r="E2371" s="4">
        <v>0.0</v>
      </c>
      <c r="F2371" s="10"/>
      <c r="G2371" s="10"/>
      <c r="H2371" s="10"/>
      <c r="I2371" s="10"/>
      <c r="J2371" s="6" t="str">
        <f>IF(OR(B2371=2000, B2371=2010, B2371=2015),VLOOKUP(A2371,tabWorldPop,IF(B2371=2000,8,IF(B2371=2010,7,6)),FALSE),"")</f>
        <v/>
      </c>
      <c r="K2371" s="6" t="str">
        <f>IF(J2371="","", VLOOKUP(A2371,tabWorldPop,12,FALSE))</f>
        <v/>
      </c>
      <c r="L2371" s="6" t="str">
        <f>IF(K2371="","",VLOOKUP(A2371,tabWorldPop,13,FALSE))</f>
        <v/>
      </c>
      <c r="M2371" s="6" t="str">
        <f>IF(K2371="","",VLOOKUP(A2371,tabWorldPop,14,FALSE))</f>
        <v/>
      </c>
      <c r="N2371" s="6" t="str">
        <f>IF(K2371="","",VLOOKUP(A2371,tabWorldPop,15,FALSE))</f>
        <v/>
      </c>
    </row>
    <row r="2372">
      <c r="A2372" s="3">
        <f>VLOOKUP(Life_expectancy.csv!A2388,Base!$A$2:$B$235,2,FALSE)</f>
        <v>70</v>
      </c>
      <c r="B2372" s="4">
        <v>2006.0</v>
      </c>
      <c r="C2372" s="4">
        <f>VLOOKUP(VLOOKUP(A2372,tabWorldPop,3,FALSE),Base!$D$2:$E$8,2,FALSE)</f>
        <v>3</v>
      </c>
      <c r="D2372" s="4" t="s">
        <v>13</v>
      </c>
      <c r="E2372" s="4">
        <v>0.0</v>
      </c>
      <c r="F2372" s="10"/>
      <c r="G2372" s="10"/>
      <c r="H2372" s="10"/>
      <c r="I2372" s="10"/>
      <c r="J2372" s="6" t="str">
        <f>IF(OR(B2372=2000, B2372=2010, B2372=2015),VLOOKUP(A2372,tabWorldPop,IF(B2372=2000,8,IF(B2372=2010,7,6)),FALSE),"")</f>
        <v/>
      </c>
      <c r="K2372" s="6" t="str">
        <f>IF(J2372="","", VLOOKUP(A2372,tabWorldPop,12,FALSE))</f>
        <v/>
      </c>
      <c r="L2372" s="6" t="str">
        <f>IF(K2372="","",VLOOKUP(A2372,tabWorldPop,13,FALSE))</f>
        <v/>
      </c>
      <c r="M2372" s="6" t="str">
        <f>IF(K2372="","",VLOOKUP(A2372,tabWorldPop,14,FALSE))</f>
        <v/>
      </c>
      <c r="N2372" s="6" t="str">
        <f>IF(K2372="","",VLOOKUP(A2372,tabWorldPop,15,FALSE))</f>
        <v/>
      </c>
    </row>
    <row r="2373">
      <c r="A2373" s="3">
        <f>VLOOKUP(Life_expectancy.csv!A2389,Base!$A$2:$B$235,2,FALSE)</f>
        <v>70</v>
      </c>
      <c r="B2373" s="4">
        <v>2005.0</v>
      </c>
      <c r="C2373" s="4">
        <f>VLOOKUP(VLOOKUP(A2373,tabWorldPop,3,FALSE),Base!$D$2:$E$8,2,FALSE)</f>
        <v>3</v>
      </c>
      <c r="D2373" s="4" t="s">
        <v>13</v>
      </c>
      <c r="E2373" s="4">
        <v>0.0</v>
      </c>
      <c r="F2373" s="10"/>
      <c r="G2373" s="10"/>
      <c r="H2373" s="10"/>
      <c r="I2373" s="10"/>
      <c r="J2373" s="6" t="str">
        <f>IF(OR(B2373=2000, B2373=2010, B2373=2015),VLOOKUP(A2373,tabWorldPop,IF(B2373=2000,8,IF(B2373=2010,7,6)),FALSE),"")</f>
        <v/>
      </c>
      <c r="K2373" s="6" t="str">
        <f>IF(J2373="","", VLOOKUP(A2373,tabWorldPop,12,FALSE))</f>
        <v/>
      </c>
      <c r="L2373" s="6" t="str">
        <f>IF(K2373="","",VLOOKUP(A2373,tabWorldPop,13,FALSE))</f>
        <v/>
      </c>
      <c r="M2373" s="6" t="str">
        <f>IF(K2373="","",VLOOKUP(A2373,tabWorldPop,14,FALSE))</f>
        <v/>
      </c>
      <c r="N2373" s="6" t="str">
        <f>IF(K2373="","",VLOOKUP(A2373,tabWorldPop,15,FALSE))</f>
        <v/>
      </c>
    </row>
    <row r="2374">
      <c r="A2374" s="3">
        <f>VLOOKUP(Life_expectancy.csv!A2390,Base!$A$2:$B$235,2,FALSE)</f>
        <v>70</v>
      </c>
      <c r="B2374" s="4">
        <v>2004.0</v>
      </c>
      <c r="C2374" s="4">
        <f>VLOOKUP(VLOOKUP(A2374,tabWorldPop,3,FALSE),Base!$D$2:$E$8,2,FALSE)</f>
        <v>3</v>
      </c>
      <c r="D2374" s="4" t="s">
        <v>13</v>
      </c>
      <c r="E2374" s="4">
        <v>0.0</v>
      </c>
      <c r="F2374" s="10"/>
      <c r="G2374" s="10"/>
      <c r="H2374" s="10"/>
      <c r="I2374" s="10"/>
      <c r="J2374" s="6" t="str">
        <f>IF(OR(B2374=2000, B2374=2010, B2374=2015),VLOOKUP(A2374,tabWorldPop,IF(B2374=2000,8,IF(B2374=2010,7,6)),FALSE),"")</f>
        <v/>
      </c>
      <c r="K2374" s="6" t="str">
        <f>IF(J2374="","", VLOOKUP(A2374,tabWorldPop,12,FALSE))</f>
        <v/>
      </c>
      <c r="L2374" s="6" t="str">
        <f>IF(K2374="","",VLOOKUP(A2374,tabWorldPop,13,FALSE))</f>
        <v/>
      </c>
      <c r="M2374" s="6" t="str">
        <f>IF(K2374="","",VLOOKUP(A2374,tabWorldPop,14,FALSE))</f>
        <v/>
      </c>
      <c r="N2374" s="6" t="str">
        <f>IF(K2374="","",VLOOKUP(A2374,tabWorldPop,15,FALSE))</f>
        <v/>
      </c>
    </row>
    <row r="2375">
      <c r="A2375" s="3">
        <f>VLOOKUP(Life_expectancy.csv!A2391,Base!$A$2:$B$235,2,FALSE)</f>
        <v>70</v>
      </c>
      <c r="B2375" s="4">
        <v>2003.0</v>
      </c>
      <c r="C2375" s="4">
        <f>VLOOKUP(VLOOKUP(A2375,tabWorldPop,3,FALSE),Base!$D$2:$E$8,2,FALSE)</f>
        <v>3</v>
      </c>
      <c r="D2375" s="4" t="s">
        <v>13</v>
      </c>
      <c r="E2375" s="4">
        <v>0.0</v>
      </c>
      <c r="F2375" s="10"/>
      <c r="G2375" s="10"/>
      <c r="H2375" s="10"/>
      <c r="I2375" s="10"/>
      <c r="J2375" s="6" t="str">
        <f>IF(OR(B2375=2000, B2375=2010, B2375=2015),VLOOKUP(A2375,tabWorldPop,IF(B2375=2000,8,IF(B2375=2010,7,6)),FALSE),"")</f>
        <v/>
      </c>
      <c r="K2375" s="6" t="str">
        <f>IF(J2375="","", VLOOKUP(A2375,tabWorldPop,12,FALSE))</f>
        <v/>
      </c>
      <c r="L2375" s="6" t="str">
        <f>IF(K2375="","",VLOOKUP(A2375,tabWorldPop,13,FALSE))</f>
        <v/>
      </c>
      <c r="M2375" s="6" t="str">
        <f>IF(K2375="","",VLOOKUP(A2375,tabWorldPop,14,FALSE))</f>
        <v/>
      </c>
      <c r="N2375" s="6" t="str">
        <f>IF(K2375="","",VLOOKUP(A2375,tabWorldPop,15,FALSE))</f>
        <v/>
      </c>
    </row>
    <row r="2376">
      <c r="A2376" s="3">
        <f>VLOOKUP(Life_expectancy.csv!A2392,Base!$A$2:$B$235,2,FALSE)</f>
        <v>70</v>
      </c>
      <c r="B2376" s="4">
        <v>2002.0</v>
      </c>
      <c r="C2376" s="4">
        <f>VLOOKUP(VLOOKUP(A2376,tabWorldPop,3,FALSE),Base!$D$2:$E$8,2,FALSE)</f>
        <v>3</v>
      </c>
      <c r="D2376" s="4" t="s">
        <v>13</v>
      </c>
      <c r="E2376" s="4">
        <v>0.0</v>
      </c>
      <c r="F2376" s="10"/>
      <c r="G2376" s="10"/>
      <c r="H2376" s="10"/>
      <c r="I2376" s="10"/>
      <c r="J2376" s="6" t="str">
        <f>IF(OR(B2376=2000, B2376=2010, B2376=2015),VLOOKUP(A2376,tabWorldPop,IF(B2376=2000,8,IF(B2376=2010,7,6)),FALSE),"")</f>
        <v/>
      </c>
      <c r="K2376" s="6" t="str">
        <f>IF(J2376="","", VLOOKUP(A2376,tabWorldPop,12,FALSE))</f>
        <v/>
      </c>
      <c r="L2376" s="6" t="str">
        <f>IF(K2376="","",VLOOKUP(A2376,tabWorldPop,13,FALSE))</f>
        <v/>
      </c>
      <c r="M2376" s="6" t="str">
        <f>IF(K2376="","",VLOOKUP(A2376,tabWorldPop,14,FALSE))</f>
        <v/>
      </c>
      <c r="N2376" s="6" t="str">
        <f>IF(K2376="","",VLOOKUP(A2376,tabWorldPop,15,FALSE))</f>
        <v/>
      </c>
    </row>
    <row r="2377">
      <c r="A2377" s="3">
        <f>VLOOKUP(Life_expectancy.csv!A2393,Base!$A$2:$B$235,2,FALSE)</f>
        <v>70</v>
      </c>
      <c r="B2377" s="4">
        <v>2001.0</v>
      </c>
      <c r="C2377" s="4">
        <f>VLOOKUP(VLOOKUP(A2377,tabWorldPop,3,FALSE),Base!$D$2:$E$8,2,FALSE)</f>
        <v>3</v>
      </c>
      <c r="D2377" s="4" t="s">
        <v>13</v>
      </c>
      <c r="E2377" s="4">
        <v>0.0</v>
      </c>
      <c r="F2377" s="10"/>
      <c r="G2377" s="10"/>
      <c r="H2377" s="10"/>
      <c r="I2377" s="10"/>
      <c r="J2377" s="6" t="str">
        <f>IF(OR(B2377=2000, B2377=2010, B2377=2015),VLOOKUP(A2377,tabWorldPop,IF(B2377=2000,8,IF(B2377=2010,7,6)),FALSE),"")</f>
        <v/>
      </c>
      <c r="K2377" s="6" t="str">
        <f>IF(J2377="","", VLOOKUP(A2377,tabWorldPop,12,FALSE))</f>
        <v/>
      </c>
      <c r="L2377" s="6" t="str">
        <f>IF(K2377="","",VLOOKUP(A2377,tabWorldPop,13,FALSE))</f>
        <v/>
      </c>
      <c r="M2377" s="6" t="str">
        <f>IF(K2377="","",VLOOKUP(A2377,tabWorldPop,14,FALSE))</f>
        <v/>
      </c>
      <c r="N2377" s="6" t="str">
        <f>IF(K2377="","",VLOOKUP(A2377,tabWorldPop,15,FALSE))</f>
        <v/>
      </c>
    </row>
    <row r="2378">
      <c r="A2378" s="3">
        <f>VLOOKUP(Life_expectancy.csv!A2394,Base!$A$2:$B$235,2,FALSE)</f>
        <v>70</v>
      </c>
      <c r="B2378" s="4">
        <v>2000.0</v>
      </c>
      <c r="C2378" s="4">
        <f>VLOOKUP(VLOOKUP(A2378,tabWorldPop,3,FALSE),Base!$D$2:$E$8,2,FALSE)</f>
        <v>3</v>
      </c>
      <c r="D2378" s="4" t="s">
        <v>13</v>
      </c>
      <c r="E2378" s="4">
        <v>0.0</v>
      </c>
      <c r="F2378" s="10"/>
      <c r="G2378" s="10"/>
      <c r="H2378" s="10"/>
      <c r="I2378" s="10"/>
      <c r="J2378" s="6">
        <f>IF(OR(B2378=2000, B2378=2010, B2378=2015),VLOOKUP(A2378,tabWorldPop,IF(B2378=2000,8,IF(B2378=2010,7,6)),FALSE),"")</f>
        <v>8721465</v>
      </c>
      <c r="K2378" s="6">
        <f>IF(J2378="","", VLOOKUP(A2378,tabWorldPop,12,FALSE))</f>
        <v>637657</v>
      </c>
      <c r="L2378" s="6" t="str">
        <f>IF(K2378="","",VLOOKUP(A2378,tabWorldPop,13,FALSE))</f>
        <v>27.5971</v>
      </c>
      <c r="M2378" s="7">
        <f>IF(K2378="","",VLOOKUP(A2378,tabWorldPop,14,FALSE))</f>
        <v>-580004</v>
      </c>
      <c r="N2378" s="6" t="str">
        <f>IF(K2378="","",VLOOKUP(A2378,tabWorldPop,15,FALSE))</f>
        <v>0.22</v>
      </c>
    </row>
    <row r="2379">
      <c r="A2379" s="3">
        <f>VLOOKUP(Life_expectancy.csv!A2395,Base!$A$2:$B$235,2,FALSE)</f>
        <v>24</v>
      </c>
      <c r="B2379" s="4">
        <v>2015.0</v>
      </c>
      <c r="C2379" s="4">
        <f>VLOOKUP(VLOOKUP(A2379,tabWorldPop,3,FALSE),Base!$D$2:$E$8,2,FALSE)</f>
        <v>3</v>
      </c>
      <c r="D2379" s="4" t="s">
        <v>13</v>
      </c>
      <c r="E2379" s="4">
        <v>0.0</v>
      </c>
      <c r="F2379" s="10"/>
      <c r="G2379" s="4" t="s">
        <v>4660</v>
      </c>
      <c r="H2379" s="4" t="s">
        <v>4661</v>
      </c>
      <c r="I2379" s="4">
        <v>13.0</v>
      </c>
      <c r="J2379" s="6">
        <f>IF(OR(B2379=2000, B2379=2010, B2379=2015),VLOOKUP(A2379,tabWorldPop,IF(B2379=2000,8,IF(B2379=2010,7,6)),FALSE),"")</f>
        <v>55876504</v>
      </c>
      <c r="K2379" s="6">
        <f>IF(J2379="","", VLOOKUP(A2379,tabWorldPop,12,FALSE))</f>
        <v>1221037</v>
      </c>
      <c r="L2379" s="6" t="str">
        <f>IF(K2379="","",VLOOKUP(A2379,tabWorldPop,13,FALSE))</f>
        <v>49.0517</v>
      </c>
      <c r="M2379" s="7">
        <f>IF(K2379="","",VLOOKUP(A2379,tabWorldPop,14,FALSE))</f>
        <v>30682</v>
      </c>
      <c r="N2379" s="6" t="str">
        <f>IF(K2379="","",VLOOKUP(A2379,tabWorldPop,15,FALSE))</f>
        <v>0.75</v>
      </c>
    </row>
    <row r="2380">
      <c r="A2380" s="3">
        <f>VLOOKUP(Life_expectancy.csv!A2396,Base!$A$2:$B$235,2,FALSE)</f>
        <v>24</v>
      </c>
      <c r="B2380" s="4">
        <v>2014.0</v>
      </c>
      <c r="C2380" s="4">
        <f>VLOOKUP(VLOOKUP(A2380,tabWorldPop,3,FALSE),Base!$D$2:$E$8,2,FALSE)</f>
        <v>3</v>
      </c>
      <c r="D2380" s="4" t="s">
        <v>13</v>
      </c>
      <c r="E2380" s="4" t="s">
        <v>4662</v>
      </c>
      <c r="F2380" s="5">
        <v>45877.0</v>
      </c>
      <c r="G2380" s="4" t="s">
        <v>4663</v>
      </c>
      <c r="H2380" s="4" t="s">
        <v>4664</v>
      </c>
      <c r="I2380" s="4">
        <v>13.0</v>
      </c>
      <c r="J2380" s="6" t="str">
        <f>IF(OR(B2380=2000, B2380=2010, B2380=2015),VLOOKUP(A2380,tabWorldPop,IF(B2380=2000,8,IF(B2380=2010,7,6)),FALSE),"")</f>
        <v/>
      </c>
      <c r="K2380" s="6" t="str">
        <f>IF(J2380="","", VLOOKUP(A2380,tabWorldPop,12,FALSE))</f>
        <v/>
      </c>
      <c r="L2380" s="6" t="str">
        <f>IF(K2380="","",VLOOKUP(A2380,tabWorldPop,13,FALSE))</f>
        <v/>
      </c>
      <c r="M2380" s="6" t="str">
        <f>IF(K2380="","",VLOOKUP(A2380,tabWorldPop,14,FALSE))</f>
        <v/>
      </c>
      <c r="N2380" s="6" t="str">
        <f>IF(K2380="","",VLOOKUP(A2380,tabWorldPop,15,FALSE))</f>
        <v/>
      </c>
    </row>
    <row r="2381">
      <c r="A2381" s="3">
        <f>VLOOKUP(Life_expectancy.csv!A2397,Base!$A$2:$B$235,2,FALSE)</f>
        <v>24</v>
      </c>
      <c r="B2381" s="4">
        <v>2013.0</v>
      </c>
      <c r="C2381" s="4">
        <f>VLOOKUP(VLOOKUP(A2381,tabWorldPop,3,FALSE),Base!$D$2:$E$8,2,FALSE)</f>
        <v>3</v>
      </c>
      <c r="D2381" s="4" t="s">
        <v>13</v>
      </c>
      <c r="E2381" s="4" t="s">
        <v>4665</v>
      </c>
      <c r="F2381" s="4" t="s">
        <v>330</v>
      </c>
      <c r="G2381" s="4" t="s">
        <v>4666</v>
      </c>
      <c r="H2381" s="4" t="s">
        <v>4667</v>
      </c>
      <c r="I2381" s="5">
        <v>45881.0</v>
      </c>
      <c r="J2381" s="6" t="str">
        <f>IF(OR(B2381=2000, B2381=2010, B2381=2015),VLOOKUP(A2381,tabWorldPop,IF(B2381=2000,8,IF(B2381=2010,7,6)),FALSE),"")</f>
        <v/>
      </c>
      <c r="K2381" s="6" t="str">
        <f>IF(J2381="","", VLOOKUP(A2381,tabWorldPop,12,FALSE))</f>
        <v/>
      </c>
      <c r="L2381" s="6" t="str">
        <f>IF(K2381="","",VLOOKUP(A2381,tabWorldPop,13,FALSE))</f>
        <v/>
      </c>
      <c r="M2381" s="6" t="str">
        <f>IF(K2381="","",VLOOKUP(A2381,tabWorldPop,14,FALSE))</f>
        <v/>
      </c>
      <c r="N2381" s="6" t="str">
        <f>IF(K2381="","",VLOOKUP(A2381,tabWorldPop,15,FALSE))</f>
        <v/>
      </c>
    </row>
    <row r="2382">
      <c r="A2382" s="3">
        <f>VLOOKUP(Life_expectancy.csv!A2398,Base!$A$2:$B$235,2,FALSE)</f>
        <v>24</v>
      </c>
      <c r="B2382" s="4">
        <v>2012.0</v>
      </c>
      <c r="C2382" s="4">
        <f>VLOOKUP(VLOOKUP(A2382,tabWorldPop,3,FALSE),Base!$D$2:$E$8,2,FALSE)</f>
        <v>3</v>
      </c>
      <c r="D2382" s="4" t="s">
        <v>13</v>
      </c>
      <c r="E2382" s="4" t="s">
        <v>4668</v>
      </c>
      <c r="F2382" s="4" t="s">
        <v>46</v>
      </c>
      <c r="G2382" s="4" t="s">
        <v>4669</v>
      </c>
      <c r="H2382" s="4" t="s">
        <v>4670</v>
      </c>
      <c r="I2382" s="5">
        <v>45881.0</v>
      </c>
      <c r="J2382" s="6" t="str">
        <f>IF(OR(B2382=2000, B2382=2010, B2382=2015),VLOOKUP(A2382,tabWorldPop,IF(B2382=2000,8,IF(B2382=2010,7,6)),FALSE),"")</f>
        <v/>
      </c>
      <c r="K2382" s="6" t="str">
        <f>IF(J2382="","", VLOOKUP(A2382,tabWorldPop,12,FALSE))</f>
        <v/>
      </c>
      <c r="L2382" s="6" t="str">
        <f>IF(K2382="","",VLOOKUP(A2382,tabWorldPop,13,FALSE))</f>
        <v/>
      </c>
      <c r="M2382" s="6" t="str">
        <f>IF(K2382="","",VLOOKUP(A2382,tabWorldPop,14,FALSE))</f>
        <v/>
      </c>
      <c r="N2382" s="6" t="str">
        <f>IF(K2382="","",VLOOKUP(A2382,tabWorldPop,15,FALSE))</f>
        <v/>
      </c>
    </row>
    <row r="2383">
      <c r="A2383" s="3">
        <f>VLOOKUP(Life_expectancy.csv!A2399,Base!$A$2:$B$235,2,FALSE)</f>
        <v>24</v>
      </c>
      <c r="B2383" s="4">
        <v>2011.0</v>
      </c>
      <c r="C2383" s="4">
        <f>VLOOKUP(VLOOKUP(A2383,tabWorldPop,3,FALSE),Base!$D$2:$E$8,2,FALSE)</f>
        <v>3</v>
      </c>
      <c r="D2383" s="4" t="s">
        <v>13</v>
      </c>
      <c r="E2383" s="4" t="s">
        <v>4671</v>
      </c>
      <c r="F2383" s="4" t="s">
        <v>2167</v>
      </c>
      <c r="G2383" s="4" t="s">
        <v>4672</v>
      </c>
      <c r="H2383" s="4" t="s">
        <v>4673</v>
      </c>
      <c r="I2383" s="5">
        <v>45881.0</v>
      </c>
      <c r="J2383" s="6" t="str">
        <f>IF(OR(B2383=2000, B2383=2010, B2383=2015),VLOOKUP(A2383,tabWorldPop,IF(B2383=2000,8,IF(B2383=2010,7,6)),FALSE),"")</f>
        <v/>
      </c>
      <c r="K2383" s="6" t="str">
        <f>IF(J2383="","", VLOOKUP(A2383,tabWorldPop,12,FALSE))</f>
        <v/>
      </c>
      <c r="L2383" s="6" t="str">
        <f>IF(K2383="","",VLOOKUP(A2383,tabWorldPop,13,FALSE))</f>
        <v/>
      </c>
      <c r="M2383" s="6" t="str">
        <f>IF(K2383="","",VLOOKUP(A2383,tabWorldPop,14,FALSE))</f>
        <v/>
      </c>
      <c r="N2383" s="6" t="str">
        <f>IF(K2383="","",VLOOKUP(A2383,tabWorldPop,15,FALSE))</f>
        <v/>
      </c>
    </row>
    <row r="2384">
      <c r="A2384" s="3">
        <f>VLOOKUP(Life_expectancy.csv!A2400,Base!$A$2:$B$235,2,FALSE)</f>
        <v>24</v>
      </c>
      <c r="B2384" s="4">
        <v>2010.0</v>
      </c>
      <c r="C2384" s="4">
        <f>VLOOKUP(VLOOKUP(A2384,tabWorldPop,3,FALSE),Base!$D$2:$E$8,2,FALSE)</f>
        <v>3</v>
      </c>
      <c r="D2384" s="4" t="s">
        <v>13</v>
      </c>
      <c r="E2384" s="4" t="s">
        <v>4674</v>
      </c>
      <c r="F2384" s="5">
        <v>45785.0</v>
      </c>
      <c r="G2384" s="4" t="s">
        <v>4675</v>
      </c>
      <c r="H2384" s="4" t="s">
        <v>4676</v>
      </c>
      <c r="I2384" s="5">
        <v>45881.0</v>
      </c>
      <c r="J2384" s="6">
        <f>IF(OR(B2384=2000, B2384=2010, B2384=2015),VLOOKUP(A2384,tabWorldPop,IF(B2384=2000,8,IF(B2384=2010,7,6)),FALSE),"")</f>
        <v>51784921</v>
      </c>
      <c r="K2384" s="6">
        <f>IF(J2384="","", VLOOKUP(A2384,tabWorldPop,12,FALSE))</f>
        <v>1221037</v>
      </c>
      <c r="L2384" s="6" t="str">
        <f>IF(K2384="","",VLOOKUP(A2384,tabWorldPop,13,FALSE))</f>
        <v>49.0517</v>
      </c>
      <c r="M2384" s="7">
        <f>IF(K2384="","",VLOOKUP(A2384,tabWorldPop,14,FALSE))</f>
        <v>30682</v>
      </c>
      <c r="N2384" s="6" t="str">
        <f>IF(K2384="","",VLOOKUP(A2384,tabWorldPop,15,FALSE))</f>
        <v>0.75</v>
      </c>
    </row>
    <row r="2385">
      <c r="A2385" s="3">
        <f>VLOOKUP(Life_expectancy.csv!A2401,Base!$A$2:$B$235,2,FALSE)</f>
        <v>24</v>
      </c>
      <c r="B2385" s="4">
        <v>2009.0</v>
      </c>
      <c r="C2385" s="4">
        <f>VLOOKUP(VLOOKUP(A2385,tabWorldPop,3,FALSE),Base!$D$2:$E$8,2,FALSE)</f>
        <v>3</v>
      </c>
      <c r="D2385" s="4" t="s">
        <v>13</v>
      </c>
      <c r="E2385" s="4" t="s">
        <v>4677</v>
      </c>
      <c r="F2385" s="4" t="s">
        <v>348</v>
      </c>
      <c r="G2385" s="4" t="s">
        <v>4678</v>
      </c>
      <c r="H2385" s="4" t="s">
        <v>4679</v>
      </c>
      <c r="I2385" s="5">
        <v>45881.0</v>
      </c>
      <c r="J2385" s="6" t="str">
        <f>IF(OR(B2385=2000, B2385=2010, B2385=2015),VLOOKUP(A2385,tabWorldPop,IF(B2385=2000,8,IF(B2385=2010,7,6)),FALSE),"")</f>
        <v/>
      </c>
      <c r="K2385" s="6" t="str">
        <f>IF(J2385="","", VLOOKUP(A2385,tabWorldPop,12,FALSE))</f>
        <v/>
      </c>
      <c r="L2385" s="6" t="str">
        <f>IF(K2385="","",VLOOKUP(A2385,tabWorldPop,13,FALSE))</f>
        <v/>
      </c>
      <c r="M2385" s="6" t="str">
        <f>IF(K2385="","",VLOOKUP(A2385,tabWorldPop,14,FALSE))</f>
        <v/>
      </c>
      <c r="N2385" s="6" t="str">
        <f>IF(K2385="","",VLOOKUP(A2385,tabWorldPop,15,FALSE))</f>
        <v/>
      </c>
    </row>
    <row r="2386">
      <c r="A2386" s="3">
        <f>VLOOKUP(Life_expectancy.csv!A2402,Base!$A$2:$B$235,2,FALSE)</f>
        <v>24</v>
      </c>
      <c r="B2386" s="4">
        <v>2008.0</v>
      </c>
      <c r="C2386" s="4">
        <f>VLOOKUP(VLOOKUP(A2386,tabWorldPop,3,FALSE),Base!$D$2:$E$8,2,FALSE)</f>
        <v>3</v>
      </c>
      <c r="D2386" s="4" t="s">
        <v>13</v>
      </c>
      <c r="E2386" s="4" t="s">
        <v>4680</v>
      </c>
      <c r="F2386" s="4" t="s">
        <v>755</v>
      </c>
      <c r="G2386" s="4" t="s">
        <v>4681</v>
      </c>
      <c r="H2386" s="4" t="s">
        <v>4682</v>
      </c>
      <c r="I2386" s="5">
        <v>45912.0</v>
      </c>
      <c r="J2386" s="6" t="str">
        <f>IF(OR(B2386=2000, B2386=2010, B2386=2015),VLOOKUP(A2386,tabWorldPop,IF(B2386=2000,8,IF(B2386=2010,7,6)),FALSE),"")</f>
        <v/>
      </c>
      <c r="K2386" s="6" t="str">
        <f>IF(J2386="","", VLOOKUP(A2386,tabWorldPop,12,FALSE))</f>
        <v/>
      </c>
      <c r="L2386" s="6" t="str">
        <f>IF(K2386="","",VLOOKUP(A2386,tabWorldPop,13,FALSE))</f>
        <v/>
      </c>
      <c r="M2386" s="6" t="str">
        <f>IF(K2386="","",VLOOKUP(A2386,tabWorldPop,14,FALSE))</f>
        <v/>
      </c>
      <c r="N2386" s="6" t="str">
        <f>IF(K2386="","",VLOOKUP(A2386,tabWorldPop,15,FALSE))</f>
        <v/>
      </c>
    </row>
    <row r="2387">
      <c r="A2387" s="3">
        <f>VLOOKUP(Life_expectancy.csv!A2403,Base!$A$2:$B$235,2,FALSE)</f>
        <v>24</v>
      </c>
      <c r="B2387" s="4">
        <v>2007.0</v>
      </c>
      <c r="C2387" s="4">
        <f>VLOOKUP(VLOOKUP(A2387,tabWorldPop,3,FALSE),Base!$D$2:$E$8,2,FALSE)</f>
        <v>3</v>
      </c>
      <c r="D2387" s="4" t="s">
        <v>13</v>
      </c>
      <c r="E2387" s="4" t="s">
        <v>4683</v>
      </c>
      <c r="F2387" s="4" t="s">
        <v>1239</v>
      </c>
      <c r="G2387" s="4" t="s">
        <v>4684</v>
      </c>
      <c r="H2387" s="4">
        <v>4.8883845E7</v>
      </c>
      <c r="I2387" s="5">
        <v>45912.0</v>
      </c>
      <c r="J2387" s="6" t="str">
        <f>IF(OR(B2387=2000, B2387=2010, B2387=2015),VLOOKUP(A2387,tabWorldPop,IF(B2387=2000,8,IF(B2387=2010,7,6)),FALSE),"")</f>
        <v/>
      </c>
      <c r="K2387" s="6" t="str">
        <f>IF(J2387="","", VLOOKUP(A2387,tabWorldPop,12,FALSE))</f>
        <v/>
      </c>
      <c r="L2387" s="6" t="str">
        <f>IF(K2387="","",VLOOKUP(A2387,tabWorldPop,13,FALSE))</f>
        <v/>
      </c>
      <c r="M2387" s="6" t="str">
        <f>IF(K2387="","",VLOOKUP(A2387,tabWorldPop,14,FALSE))</f>
        <v/>
      </c>
      <c r="N2387" s="6" t="str">
        <f>IF(K2387="","",VLOOKUP(A2387,tabWorldPop,15,FALSE))</f>
        <v/>
      </c>
    </row>
    <row r="2388">
      <c r="A2388" s="3">
        <f>VLOOKUP(Life_expectancy.csv!A2404,Base!$A$2:$B$235,2,FALSE)</f>
        <v>24</v>
      </c>
      <c r="B2388" s="4">
        <v>2006.0</v>
      </c>
      <c r="C2388" s="4">
        <f>VLOOKUP(VLOOKUP(A2388,tabWorldPop,3,FALSE),Base!$D$2:$E$8,2,FALSE)</f>
        <v>3</v>
      </c>
      <c r="D2388" s="4" t="s">
        <v>13</v>
      </c>
      <c r="E2388" s="4" t="s">
        <v>4685</v>
      </c>
      <c r="F2388" s="4" t="s">
        <v>528</v>
      </c>
      <c r="G2388" s="4" t="s">
        <v>4686</v>
      </c>
      <c r="H2388" s="4" t="s">
        <v>4687</v>
      </c>
      <c r="I2388" s="5">
        <v>45912.0</v>
      </c>
      <c r="J2388" s="6" t="str">
        <f>IF(OR(B2388=2000, B2388=2010, B2388=2015),VLOOKUP(A2388,tabWorldPop,IF(B2388=2000,8,IF(B2388=2010,7,6)),FALSE),"")</f>
        <v/>
      </c>
      <c r="K2388" s="6" t="str">
        <f>IF(J2388="","", VLOOKUP(A2388,tabWorldPop,12,FALSE))</f>
        <v/>
      </c>
      <c r="L2388" s="6" t="str">
        <f>IF(K2388="","",VLOOKUP(A2388,tabWorldPop,13,FALSE))</f>
        <v/>
      </c>
      <c r="M2388" s="6" t="str">
        <f>IF(K2388="","",VLOOKUP(A2388,tabWorldPop,14,FALSE))</f>
        <v/>
      </c>
      <c r="N2388" s="6" t="str">
        <f>IF(K2388="","",VLOOKUP(A2388,tabWorldPop,15,FALSE))</f>
        <v/>
      </c>
    </row>
    <row r="2389">
      <c r="A2389" s="3">
        <f>VLOOKUP(Life_expectancy.csv!A2405,Base!$A$2:$B$235,2,FALSE)</f>
        <v>24</v>
      </c>
      <c r="B2389" s="4">
        <v>2005.0</v>
      </c>
      <c r="C2389" s="4">
        <f>VLOOKUP(VLOOKUP(A2389,tabWorldPop,3,FALSE),Base!$D$2:$E$8,2,FALSE)</f>
        <v>3</v>
      </c>
      <c r="D2389" s="4" t="s">
        <v>13</v>
      </c>
      <c r="E2389" s="4" t="s">
        <v>4688</v>
      </c>
      <c r="F2389" s="4" t="s">
        <v>4689</v>
      </c>
      <c r="G2389" s="4" t="s">
        <v>4690</v>
      </c>
      <c r="H2389" s="4" t="s">
        <v>4691</v>
      </c>
      <c r="I2389" s="5">
        <v>45912.0</v>
      </c>
      <c r="J2389" s="6" t="str">
        <f>IF(OR(B2389=2000, B2389=2010, B2389=2015),VLOOKUP(A2389,tabWorldPop,IF(B2389=2000,8,IF(B2389=2010,7,6)),FALSE),"")</f>
        <v/>
      </c>
      <c r="K2389" s="6" t="str">
        <f>IF(J2389="","", VLOOKUP(A2389,tabWorldPop,12,FALSE))</f>
        <v/>
      </c>
      <c r="L2389" s="6" t="str">
        <f>IF(K2389="","",VLOOKUP(A2389,tabWorldPop,13,FALSE))</f>
        <v/>
      </c>
      <c r="M2389" s="6" t="str">
        <f>IF(K2389="","",VLOOKUP(A2389,tabWorldPop,14,FALSE))</f>
        <v/>
      </c>
      <c r="N2389" s="6" t="str">
        <f>IF(K2389="","",VLOOKUP(A2389,tabWorldPop,15,FALSE))</f>
        <v/>
      </c>
    </row>
    <row r="2390">
      <c r="A2390" s="3">
        <f>VLOOKUP(Life_expectancy.csv!A2406,Base!$A$2:$B$235,2,FALSE)</f>
        <v>24</v>
      </c>
      <c r="B2390" s="4">
        <v>2004.0</v>
      </c>
      <c r="C2390" s="4">
        <f>VLOOKUP(VLOOKUP(A2390,tabWorldPop,3,FALSE),Base!$D$2:$E$8,2,FALSE)</f>
        <v>3</v>
      </c>
      <c r="D2390" s="4" t="s">
        <v>13</v>
      </c>
      <c r="E2390" s="4" t="s">
        <v>4692</v>
      </c>
      <c r="F2390" s="4" t="s">
        <v>898</v>
      </c>
      <c r="G2390" s="4" t="s">
        <v>4693</v>
      </c>
      <c r="H2390" s="4" t="s">
        <v>4694</v>
      </c>
      <c r="I2390" s="5">
        <v>45912.0</v>
      </c>
      <c r="J2390" s="6" t="str">
        <f>IF(OR(B2390=2000, B2390=2010, B2390=2015),VLOOKUP(A2390,tabWorldPop,IF(B2390=2000,8,IF(B2390=2010,7,6)),FALSE),"")</f>
        <v/>
      </c>
      <c r="K2390" s="6" t="str">
        <f>IF(J2390="","", VLOOKUP(A2390,tabWorldPop,12,FALSE))</f>
        <v/>
      </c>
      <c r="L2390" s="6" t="str">
        <f>IF(K2390="","",VLOOKUP(A2390,tabWorldPop,13,FALSE))</f>
        <v/>
      </c>
      <c r="M2390" s="6" t="str">
        <f>IF(K2390="","",VLOOKUP(A2390,tabWorldPop,14,FALSE))</f>
        <v/>
      </c>
      <c r="N2390" s="6" t="str">
        <f>IF(K2390="","",VLOOKUP(A2390,tabWorldPop,15,FALSE))</f>
        <v/>
      </c>
    </row>
    <row r="2391">
      <c r="A2391" s="3">
        <f>VLOOKUP(Life_expectancy.csv!A2407,Base!$A$2:$B$235,2,FALSE)</f>
        <v>24</v>
      </c>
      <c r="B2391" s="4">
        <v>2003.0</v>
      </c>
      <c r="C2391" s="4">
        <f>VLOOKUP(VLOOKUP(A2391,tabWorldPop,3,FALSE),Base!$D$2:$E$8,2,FALSE)</f>
        <v>3</v>
      </c>
      <c r="D2391" s="4" t="s">
        <v>13</v>
      </c>
      <c r="E2391" s="4" t="s">
        <v>4695</v>
      </c>
      <c r="F2391" s="4" t="s">
        <v>860</v>
      </c>
      <c r="G2391" s="4" t="s">
        <v>4696</v>
      </c>
      <c r="H2391" s="4" t="s">
        <v>4697</v>
      </c>
      <c r="I2391" s="5">
        <v>45912.0</v>
      </c>
      <c r="J2391" s="6" t="str">
        <f>IF(OR(B2391=2000, B2391=2010, B2391=2015),VLOOKUP(A2391,tabWorldPop,IF(B2391=2000,8,IF(B2391=2010,7,6)),FALSE),"")</f>
        <v/>
      </c>
      <c r="K2391" s="6" t="str">
        <f>IF(J2391="","", VLOOKUP(A2391,tabWorldPop,12,FALSE))</f>
        <v/>
      </c>
      <c r="L2391" s="6" t="str">
        <f>IF(K2391="","",VLOOKUP(A2391,tabWorldPop,13,FALSE))</f>
        <v/>
      </c>
      <c r="M2391" s="6" t="str">
        <f>IF(K2391="","",VLOOKUP(A2391,tabWorldPop,14,FALSE))</f>
        <v/>
      </c>
      <c r="N2391" s="6" t="str">
        <f>IF(K2391="","",VLOOKUP(A2391,tabWorldPop,15,FALSE))</f>
        <v/>
      </c>
    </row>
    <row r="2392">
      <c r="A2392" s="3">
        <f>VLOOKUP(Life_expectancy.csv!A2408,Base!$A$2:$B$235,2,FALSE)</f>
        <v>24</v>
      </c>
      <c r="B2392" s="4">
        <v>2002.0</v>
      </c>
      <c r="C2392" s="4">
        <f>VLOOKUP(VLOOKUP(A2392,tabWorldPop,3,FALSE),Base!$D$2:$E$8,2,FALSE)</f>
        <v>3</v>
      </c>
      <c r="D2392" s="4" t="s">
        <v>13</v>
      </c>
      <c r="E2392" s="4" t="s">
        <v>4698</v>
      </c>
      <c r="F2392" s="5">
        <v>45908.0</v>
      </c>
      <c r="G2392" s="4" t="s">
        <v>4699</v>
      </c>
      <c r="H2392" s="4" t="s">
        <v>4700</v>
      </c>
      <c r="I2392" s="5">
        <v>45912.0</v>
      </c>
      <c r="J2392" s="6" t="str">
        <f>IF(OR(B2392=2000, B2392=2010, B2392=2015),VLOOKUP(A2392,tabWorldPop,IF(B2392=2000,8,IF(B2392=2010,7,6)),FALSE),"")</f>
        <v/>
      </c>
      <c r="K2392" s="6" t="str">
        <f>IF(J2392="","", VLOOKUP(A2392,tabWorldPop,12,FALSE))</f>
        <v/>
      </c>
      <c r="L2392" s="6" t="str">
        <f>IF(K2392="","",VLOOKUP(A2392,tabWorldPop,13,FALSE))</f>
        <v/>
      </c>
      <c r="M2392" s="6" t="str">
        <f>IF(K2392="","",VLOOKUP(A2392,tabWorldPop,14,FALSE))</f>
        <v/>
      </c>
      <c r="N2392" s="6" t="str">
        <f>IF(K2392="","",VLOOKUP(A2392,tabWorldPop,15,FALSE))</f>
        <v/>
      </c>
    </row>
    <row r="2393">
      <c r="A2393" s="3">
        <f>VLOOKUP(Life_expectancy.csv!A2409,Base!$A$2:$B$235,2,FALSE)</f>
        <v>24</v>
      </c>
      <c r="B2393" s="4">
        <v>2001.0</v>
      </c>
      <c r="C2393" s="4">
        <f>VLOOKUP(VLOOKUP(A2393,tabWorldPop,3,FALSE),Base!$D$2:$E$8,2,FALSE)</f>
        <v>3</v>
      </c>
      <c r="D2393" s="4" t="s">
        <v>13</v>
      </c>
      <c r="E2393" s="4" t="s">
        <v>4701</v>
      </c>
      <c r="F2393" s="4" t="s">
        <v>266</v>
      </c>
      <c r="G2393" s="4" t="s">
        <v>4702</v>
      </c>
      <c r="H2393" s="4">
        <v>4.5312937E7</v>
      </c>
      <c r="I2393" s="4">
        <v>13.0</v>
      </c>
      <c r="J2393" s="6" t="str">
        <f>IF(OR(B2393=2000, B2393=2010, B2393=2015),VLOOKUP(A2393,tabWorldPop,IF(B2393=2000,8,IF(B2393=2010,7,6)),FALSE),"")</f>
        <v/>
      </c>
      <c r="K2393" s="6" t="str">
        <f>IF(J2393="","", VLOOKUP(A2393,tabWorldPop,12,FALSE))</f>
        <v/>
      </c>
      <c r="L2393" s="6" t="str">
        <f>IF(K2393="","",VLOOKUP(A2393,tabWorldPop,13,FALSE))</f>
        <v/>
      </c>
      <c r="M2393" s="6" t="str">
        <f>IF(K2393="","",VLOOKUP(A2393,tabWorldPop,14,FALSE))</f>
        <v/>
      </c>
      <c r="N2393" s="6" t="str">
        <f>IF(K2393="","",VLOOKUP(A2393,tabWorldPop,15,FALSE))</f>
        <v/>
      </c>
    </row>
    <row r="2394">
      <c r="A2394" s="3">
        <f>VLOOKUP(Life_expectancy.csv!A2410,Base!$A$2:$B$235,2,FALSE)</f>
        <v>24</v>
      </c>
      <c r="B2394" s="4">
        <v>2000.0</v>
      </c>
      <c r="C2394" s="4">
        <f>VLOOKUP(VLOOKUP(A2394,tabWorldPop,3,FALSE),Base!$D$2:$E$8,2,FALSE)</f>
        <v>3</v>
      </c>
      <c r="D2394" s="4" t="s">
        <v>13</v>
      </c>
      <c r="E2394" s="4" t="s">
        <v>4703</v>
      </c>
      <c r="F2394" s="5">
        <v>45846.0</v>
      </c>
      <c r="G2394" s="4" t="s">
        <v>4704</v>
      </c>
      <c r="H2394" s="4">
        <v>4.4896856E7</v>
      </c>
      <c r="I2394" s="4">
        <v>13.0</v>
      </c>
      <c r="J2394" s="6">
        <f>IF(OR(B2394=2000, B2394=2010, B2394=2015),VLOOKUP(A2394,tabWorldPop,IF(B2394=2000,8,IF(B2394=2010,7,6)),FALSE),"")</f>
        <v>46813266</v>
      </c>
      <c r="K2394" s="6">
        <f>IF(J2394="","", VLOOKUP(A2394,tabWorldPop,12,FALSE))</f>
        <v>1221037</v>
      </c>
      <c r="L2394" s="6" t="str">
        <f>IF(K2394="","",VLOOKUP(A2394,tabWorldPop,13,FALSE))</f>
        <v>49.0517</v>
      </c>
      <c r="M2394" s="7">
        <f>IF(K2394="","",VLOOKUP(A2394,tabWorldPop,14,FALSE))</f>
        <v>30682</v>
      </c>
      <c r="N2394" s="6" t="str">
        <f>IF(K2394="","",VLOOKUP(A2394,tabWorldPop,15,FALSE))</f>
        <v>0.75</v>
      </c>
    </row>
    <row r="2395">
      <c r="A2395" s="3">
        <f>VLOOKUP(Life_expectancy.csv!A2411,Base!$A$2:$B$235,2,FALSE)</f>
        <v>86</v>
      </c>
      <c r="B2395" s="4">
        <v>2015.0</v>
      </c>
      <c r="C2395" s="4">
        <f>VLOOKUP(VLOOKUP(A2395,tabWorldPop,3,FALSE),Base!$D$2:$E$8,2,FALSE)</f>
        <v>3</v>
      </c>
      <c r="D2395" s="4" t="s">
        <v>13</v>
      </c>
      <c r="E2395" s="4">
        <v>0.0</v>
      </c>
      <c r="F2395" s="10"/>
      <c r="G2395" s="4" t="s">
        <v>4705</v>
      </c>
      <c r="H2395" s="4">
        <v>1.1882136E7</v>
      </c>
      <c r="I2395" s="5">
        <v>45904.0</v>
      </c>
      <c r="J2395" s="6">
        <f>IF(OR(B2395=2000, B2395=2010, B2395=2015),VLOOKUP(A2395,tabWorldPop,IF(B2395=2000,8,IF(B2395=2010,7,6)),FALSE),"")</f>
        <v>11194299</v>
      </c>
      <c r="K2395" s="6">
        <f>IF(J2395="","", VLOOKUP(A2395,tabWorldPop,12,FALSE))</f>
        <v>619745</v>
      </c>
      <c r="L2395" s="6" t="str">
        <f>IF(K2395="","",VLOOKUP(A2395,tabWorldPop,13,FALSE))</f>
        <v>17.6091</v>
      </c>
      <c r="M2395" s="7">
        <f>IF(K2395="","",VLOOKUP(A2395,tabWorldPop,14,FALSE))</f>
        <v>-638076</v>
      </c>
      <c r="N2395" s="6" t="str">
        <f>IF(K2395="","",VLOOKUP(A2395,tabWorldPop,15,FALSE))</f>
        <v>0.14</v>
      </c>
    </row>
    <row r="2396">
      <c r="A2396" s="3">
        <f>VLOOKUP(Life_expectancy.csv!A2412,Base!$A$2:$B$235,2,FALSE)</f>
        <v>86</v>
      </c>
      <c r="B2396" s="4">
        <v>2014.0</v>
      </c>
      <c r="C2396" s="4">
        <f>VLOOKUP(VLOOKUP(A2396,tabWorldPop,3,FALSE),Base!$D$2:$E$8,2,FALSE)</f>
        <v>3</v>
      </c>
      <c r="D2396" s="4" t="s">
        <v>13</v>
      </c>
      <c r="E2396" s="4" t="s">
        <v>4706</v>
      </c>
      <c r="F2396" s="4" t="s">
        <v>2530</v>
      </c>
      <c r="G2396" s="4" t="s">
        <v>4707</v>
      </c>
      <c r="H2396" s="4">
        <v>1153971.0</v>
      </c>
      <c r="I2396" s="5">
        <v>45904.0</v>
      </c>
      <c r="J2396" s="6" t="str">
        <f>IF(OR(B2396=2000, B2396=2010, B2396=2015),VLOOKUP(A2396,tabWorldPop,IF(B2396=2000,8,IF(B2396=2010,7,6)),FALSE),"")</f>
        <v/>
      </c>
      <c r="K2396" s="6" t="str">
        <f>IF(J2396="","", VLOOKUP(A2396,tabWorldPop,12,FALSE))</f>
        <v/>
      </c>
      <c r="L2396" s="6" t="str">
        <f>IF(K2396="","",VLOOKUP(A2396,tabWorldPop,13,FALSE))</f>
        <v/>
      </c>
      <c r="M2396" s="6" t="str">
        <f>IF(K2396="","",VLOOKUP(A2396,tabWorldPop,14,FALSE))</f>
        <v/>
      </c>
      <c r="N2396" s="6" t="str">
        <f>IF(K2396="","",VLOOKUP(A2396,tabWorldPop,15,FALSE))</f>
        <v/>
      </c>
    </row>
    <row r="2397">
      <c r="A2397" s="3">
        <f>VLOOKUP(Life_expectancy.csv!A2413,Base!$A$2:$B$235,2,FALSE)</f>
        <v>86</v>
      </c>
      <c r="B2397" s="4">
        <v>2013.0</v>
      </c>
      <c r="C2397" s="4">
        <f>VLOOKUP(VLOOKUP(A2397,tabWorldPop,3,FALSE),Base!$D$2:$E$8,2,FALSE)</f>
        <v>3</v>
      </c>
      <c r="D2397" s="4" t="s">
        <v>13</v>
      </c>
      <c r="E2397" s="4" t="s">
        <v>4708</v>
      </c>
      <c r="F2397" s="4" t="s">
        <v>509</v>
      </c>
      <c r="G2397" s="4" t="s">
        <v>4709</v>
      </c>
      <c r="H2397" s="4">
        <v>1117749.0</v>
      </c>
      <c r="I2397" s="5">
        <v>45904.0</v>
      </c>
      <c r="J2397" s="6" t="str">
        <f>IF(OR(B2397=2000, B2397=2010, B2397=2015),VLOOKUP(A2397,tabWorldPop,IF(B2397=2000,8,IF(B2397=2010,7,6)),FALSE),"")</f>
        <v/>
      </c>
      <c r="K2397" s="6" t="str">
        <f>IF(J2397="","", VLOOKUP(A2397,tabWorldPop,12,FALSE))</f>
        <v/>
      </c>
      <c r="L2397" s="6" t="str">
        <f>IF(K2397="","",VLOOKUP(A2397,tabWorldPop,13,FALSE))</f>
        <v/>
      </c>
      <c r="M2397" s="6" t="str">
        <f>IF(K2397="","",VLOOKUP(A2397,tabWorldPop,14,FALSE))</f>
        <v/>
      </c>
      <c r="N2397" s="6" t="str">
        <f>IF(K2397="","",VLOOKUP(A2397,tabWorldPop,15,FALSE))</f>
        <v/>
      </c>
    </row>
    <row r="2398">
      <c r="A2398" s="3">
        <f>VLOOKUP(Life_expectancy.csv!A2414,Base!$A$2:$B$235,2,FALSE)</f>
        <v>86</v>
      </c>
      <c r="B2398" s="4">
        <v>2012.0</v>
      </c>
      <c r="C2398" s="4">
        <f>VLOOKUP(VLOOKUP(A2398,tabWorldPop,3,FALSE),Base!$D$2:$E$8,2,FALSE)</f>
        <v>3</v>
      </c>
      <c r="D2398" s="4" t="s">
        <v>13</v>
      </c>
      <c r="E2398" s="4" t="s">
        <v>4710</v>
      </c>
      <c r="F2398" s="4" t="s">
        <v>2928</v>
      </c>
      <c r="G2398" s="4" t="s">
        <v>4711</v>
      </c>
      <c r="H2398" s="4">
        <v>1818258.0</v>
      </c>
      <c r="I2398" s="5">
        <v>45904.0</v>
      </c>
      <c r="J2398" s="6" t="str">
        <f>IF(OR(B2398=2000, B2398=2010, B2398=2015),VLOOKUP(A2398,tabWorldPop,IF(B2398=2000,8,IF(B2398=2010,7,6)),FALSE),"")</f>
        <v/>
      </c>
      <c r="K2398" s="6" t="str">
        <f>IF(J2398="","", VLOOKUP(A2398,tabWorldPop,12,FALSE))</f>
        <v/>
      </c>
      <c r="L2398" s="6" t="str">
        <f>IF(K2398="","",VLOOKUP(A2398,tabWorldPop,13,FALSE))</f>
        <v/>
      </c>
      <c r="M2398" s="6" t="str">
        <f>IF(K2398="","",VLOOKUP(A2398,tabWorldPop,14,FALSE))</f>
        <v/>
      </c>
      <c r="N2398" s="6" t="str">
        <f>IF(K2398="","",VLOOKUP(A2398,tabWorldPop,15,FALSE))</f>
        <v/>
      </c>
    </row>
    <row r="2399">
      <c r="A2399" s="3">
        <f>VLOOKUP(Life_expectancy.csv!A2415,Base!$A$2:$B$235,2,FALSE)</f>
        <v>86</v>
      </c>
      <c r="B2399" s="4">
        <v>2011.0</v>
      </c>
      <c r="C2399" s="4">
        <f>VLOOKUP(VLOOKUP(A2399,tabWorldPop,3,FALSE),Base!$D$2:$E$8,2,FALSE)</f>
        <v>3</v>
      </c>
      <c r="D2399" s="4" t="s">
        <v>13</v>
      </c>
      <c r="E2399" s="4">
        <v>0.0</v>
      </c>
      <c r="F2399" s="10"/>
      <c r="G2399" s="4" t="s">
        <v>4712</v>
      </c>
      <c r="H2399" s="4">
        <v>1448857.0</v>
      </c>
      <c r="I2399" s="5">
        <v>45904.0</v>
      </c>
      <c r="J2399" s="6" t="str">
        <f>IF(OR(B2399=2000, B2399=2010, B2399=2015),VLOOKUP(A2399,tabWorldPop,IF(B2399=2000,8,IF(B2399=2010,7,6)),FALSE),"")</f>
        <v/>
      </c>
      <c r="K2399" s="6" t="str">
        <f>IF(J2399="","", VLOOKUP(A2399,tabWorldPop,12,FALSE))</f>
        <v/>
      </c>
      <c r="L2399" s="6" t="str">
        <f>IF(K2399="","",VLOOKUP(A2399,tabWorldPop,13,FALSE))</f>
        <v/>
      </c>
      <c r="M2399" s="6" t="str">
        <f>IF(K2399="","",VLOOKUP(A2399,tabWorldPop,14,FALSE))</f>
        <v/>
      </c>
      <c r="N2399" s="6" t="str">
        <f>IF(K2399="","",VLOOKUP(A2399,tabWorldPop,15,FALSE))</f>
        <v/>
      </c>
    </row>
    <row r="2400">
      <c r="A2400" s="3">
        <f>VLOOKUP(Life_expectancy.csv!A2416,Base!$A$2:$B$235,2,FALSE)</f>
        <v>86</v>
      </c>
      <c r="B2400" s="4">
        <v>2010.0</v>
      </c>
      <c r="C2400" s="4">
        <f>VLOOKUP(VLOOKUP(A2400,tabWorldPop,3,FALSE),Base!$D$2:$E$8,2,FALSE)</f>
        <v>3</v>
      </c>
      <c r="D2400" s="4" t="s">
        <v>13</v>
      </c>
      <c r="E2400" s="4">
        <v>0.0</v>
      </c>
      <c r="F2400" s="10"/>
      <c r="G2400" s="4" t="s">
        <v>4713</v>
      </c>
      <c r="H2400" s="4">
        <v>167192.0</v>
      </c>
      <c r="I2400" s="4">
        <v>0.0</v>
      </c>
      <c r="J2400" s="6">
        <f>IF(OR(B2400=2000, B2400=2010, B2400=2015),VLOOKUP(A2400,tabWorldPop,IF(B2400=2000,8,IF(B2400=2010,7,6)),FALSE),"")</f>
        <v>9714419</v>
      </c>
      <c r="K2400" s="6">
        <f>IF(J2400="","", VLOOKUP(A2400,tabWorldPop,12,FALSE))</f>
        <v>619745</v>
      </c>
      <c r="L2400" s="6" t="str">
        <f>IF(K2400="","",VLOOKUP(A2400,tabWorldPop,13,FALSE))</f>
        <v>17.6091</v>
      </c>
      <c r="M2400" s="7">
        <f>IF(K2400="","",VLOOKUP(A2400,tabWorldPop,14,FALSE))</f>
        <v>-638076</v>
      </c>
      <c r="N2400" s="6" t="str">
        <f>IF(K2400="","",VLOOKUP(A2400,tabWorldPop,15,FALSE))</f>
        <v>0.14</v>
      </c>
    </row>
    <row r="2401">
      <c r="A2401" s="3">
        <f>VLOOKUP(Life_expectancy.csv!A2417,Base!$A$2:$B$235,2,FALSE)</f>
        <v>86</v>
      </c>
      <c r="B2401" s="4">
        <v>2009.0</v>
      </c>
      <c r="C2401" s="4">
        <f>VLOOKUP(VLOOKUP(A2401,tabWorldPop,3,FALSE),Base!$D$2:$E$8,2,FALSE)</f>
        <v>3</v>
      </c>
      <c r="D2401" s="4" t="s">
        <v>13</v>
      </c>
      <c r="E2401" s="4">
        <v>0.0</v>
      </c>
      <c r="F2401" s="10"/>
      <c r="G2401" s="4" t="s">
        <v>4714</v>
      </c>
      <c r="H2401" s="4">
        <v>967667.0</v>
      </c>
      <c r="I2401" s="4">
        <v>0.0</v>
      </c>
      <c r="J2401" s="6" t="str">
        <f>IF(OR(B2401=2000, B2401=2010, B2401=2015),VLOOKUP(A2401,tabWorldPop,IF(B2401=2000,8,IF(B2401=2010,7,6)),FALSE),"")</f>
        <v/>
      </c>
      <c r="K2401" s="6" t="str">
        <f>IF(J2401="","", VLOOKUP(A2401,tabWorldPop,12,FALSE))</f>
        <v/>
      </c>
      <c r="L2401" s="6" t="str">
        <f>IF(K2401="","",VLOOKUP(A2401,tabWorldPop,13,FALSE))</f>
        <v/>
      </c>
      <c r="M2401" s="6" t="str">
        <f>IF(K2401="","",VLOOKUP(A2401,tabWorldPop,14,FALSE))</f>
        <v/>
      </c>
      <c r="N2401" s="6" t="str">
        <f>IF(K2401="","",VLOOKUP(A2401,tabWorldPop,15,FALSE))</f>
        <v/>
      </c>
    </row>
    <row r="2402">
      <c r="A2402" s="3">
        <f>VLOOKUP(Life_expectancy.csv!A2418,Base!$A$2:$B$235,2,FALSE)</f>
        <v>86</v>
      </c>
      <c r="B2402" s="4">
        <v>2008.0</v>
      </c>
      <c r="C2402" s="4">
        <f>VLOOKUP(VLOOKUP(A2402,tabWorldPop,3,FALSE),Base!$D$2:$E$8,2,FALSE)</f>
        <v>3</v>
      </c>
      <c r="D2402" s="4" t="s">
        <v>13</v>
      </c>
      <c r="E2402" s="4">
        <v>0.0</v>
      </c>
      <c r="F2402" s="10"/>
      <c r="G2402" s="4" t="s">
        <v>4715</v>
      </c>
      <c r="H2402" s="4">
        <v>9263136.0</v>
      </c>
      <c r="I2402" s="4">
        <v>0.0</v>
      </c>
      <c r="J2402" s="6" t="str">
        <f>IF(OR(B2402=2000, B2402=2010, B2402=2015),VLOOKUP(A2402,tabWorldPop,IF(B2402=2000,8,IF(B2402=2010,7,6)),FALSE),"")</f>
        <v/>
      </c>
      <c r="K2402" s="6" t="str">
        <f>IF(J2402="","", VLOOKUP(A2402,tabWorldPop,12,FALSE))</f>
        <v/>
      </c>
      <c r="L2402" s="6" t="str">
        <f>IF(K2402="","",VLOOKUP(A2402,tabWorldPop,13,FALSE))</f>
        <v/>
      </c>
      <c r="M2402" s="6" t="str">
        <f>IF(K2402="","",VLOOKUP(A2402,tabWorldPop,14,FALSE))</f>
        <v/>
      </c>
      <c r="N2402" s="6" t="str">
        <f>IF(K2402="","",VLOOKUP(A2402,tabWorldPop,15,FALSE))</f>
        <v/>
      </c>
    </row>
    <row r="2403">
      <c r="A2403" s="3">
        <f>VLOOKUP(Life_expectancy.csv!A2419,Base!$A$2:$B$235,2,FALSE)</f>
        <v>86</v>
      </c>
      <c r="B2403" s="4">
        <v>2007.0</v>
      </c>
      <c r="C2403" s="4">
        <f>VLOOKUP(VLOOKUP(A2403,tabWorldPop,3,FALSE),Base!$D$2:$E$8,2,FALSE)</f>
        <v>3</v>
      </c>
      <c r="D2403" s="4" t="s">
        <v>13</v>
      </c>
      <c r="E2403" s="4">
        <v>0.0</v>
      </c>
      <c r="F2403" s="10"/>
      <c r="G2403" s="10"/>
      <c r="H2403" s="4">
        <v>88568.0</v>
      </c>
      <c r="I2403" s="4">
        <v>0.0</v>
      </c>
      <c r="J2403" s="6" t="str">
        <f>IF(OR(B2403=2000, B2403=2010, B2403=2015),VLOOKUP(A2403,tabWorldPop,IF(B2403=2000,8,IF(B2403=2010,7,6)),FALSE),"")</f>
        <v/>
      </c>
      <c r="K2403" s="6" t="str">
        <f>IF(J2403="","", VLOOKUP(A2403,tabWorldPop,12,FALSE))</f>
        <v/>
      </c>
      <c r="L2403" s="6" t="str">
        <f>IF(K2403="","",VLOOKUP(A2403,tabWorldPop,13,FALSE))</f>
        <v/>
      </c>
      <c r="M2403" s="6" t="str">
        <f>IF(K2403="","",VLOOKUP(A2403,tabWorldPop,14,FALSE))</f>
        <v/>
      </c>
      <c r="N2403" s="6" t="str">
        <f>IF(K2403="","",VLOOKUP(A2403,tabWorldPop,15,FALSE))</f>
        <v/>
      </c>
    </row>
    <row r="2404">
      <c r="A2404" s="3">
        <f>VLOOKUP(Life_expectancy.csv!A2420,Base!$A$2:$B$235,2,FALSE)</f>
        <v>86</v>
      </c>
      <c r="B2404" s="4">
        <v>2006.0</v>
      </c>
      <c r="C2404" s="4">
        <f>VLOOKUP(VLOOKUP(A2404,tabWorldPop,3,FALSE),Base!$D$2:$E$8,2,FALSE)</f>
        <v>3</v>
      </c>
      <c r="D2404" s="4" t="s">
        <v>13</v>
      </c>
      <c r="E2404" s="4">
        <v>0.0</v>
      </c>
      <c r="F2404" s="10"/>
      <c r="G2404" s="10"/>
      <c r="H2404" s="4">
        <v>8468152.0</v>
      </c>
      <c r="I2404" s="4">
        <v>0.0</v>
      </c>
      <c r="J2404" s="6" t="str">
        <f>IF(OR(B2404=2000, B2404=2010, B2404=2015),VLOOKUP(A2404,tabWorldPop,IF(B2404=2000,8,IF(B2404=2010,7,6)),FALSE),"")</f>
        <v/>
      </c>
      <c r="K2404" s="6" t="str">
        <f>IF(J2404="","", VLOOKUP(A2404,tabWorldPop,12,FALSE))</f>
        <v/>
      </c>
      <c r="L2404" s="6" t="str">
        <f>IF(K2404="","",VLOOKUP(A2404,tabWorldPop,13,FALSE))</f>
        <v/>
      </c>
      <c r="M2404" s="6" t="str">
        <f>IF(K2404="","",VLOOKUP(A2404,tabWorldPop,14,FALSE))</f>
        <v/>
      </c>
      <c r="N2404" s="6" t="str">
        <f>IF(K2404="","",VLOOKUP(A2404,tabWorldPop,15,FALSE))</f>
        <v/>
      </c>
    </row>
    <row r="2405">
      <c r="A2405" s="3">
        <f>VLOOKUP(Life_expectancy.csv!A2421,Base!$A$2:$B$235,2,FALSE)</f>
        <v>86</v>
      </c>
      <c r="B2405" s="4">
        <v>2005.0</v>
      </c>
      <c r="C2405" s="4">
        <f>VLOOKUP(VLOOKUP(A2405,tabWorldPop,3,FALSE),Base!$D$2:$E$8,2,FALSE)</f>
        <v>3</v>
      </c>
      <c r="D2405" s="4" t="s">
        <v>13</v>
      </c>
      <c r="E2405" s="4">
        <v>0.0</v>
      </c>
      <c r="F2405" s="10"/>
      <c r="G2405" s="10"/>
      <c r="H2405" s="4">
        <v>818877.0</v>
      </c>
      <c r="I2405" s="4">
        <v>0.0</v>
      </c>
      <c r="J2405" s="6" t="str">
        <f>IF(OR(B2405=2000, B2405=2010, B2405=2015),VLOOKUP(A2405,tabWorldPop,IF(B2405=2000,8,IF(B2405=2010,7,6)),FALSE),"")</f>
        <v/>
      </c>
      <c r="K2405" s="6" t="str">
        <f>IF(J2405="","", VLOOKUP(A2405,tabWorldPop,12,FALSE))</f>
        <v/>
      </c>
      <c r="L2405" s="6" t="str">
        <f>IF(K2405="","",VLOOKUP(A2405,tabWorldPop,13,FALSE))</f>
        <v/>
      </c>
      <c r="M2405" s="6" t="str">
        <f>IF(K2405="","",VLOOKUP(A2405,tabWorldPop,14,FALSE))</f>
        <v/>
      </c>
      <c r="N2405" s="6" t="str">
        <f>IF(K2405="","",VLOOKUP(A2405,tabWorldPop,15,FALSE))</f>
        <v/>
      </c>
    </row>
    <row r="2406">
      <c r="A2406" s="3">
        <f>VLOOKUP(Life_expectancy.csv!A2422,Base!$A$2:$B$235,2,FALSE)</f>
        <v>86</v>
      </c>
      <c r="B2406" s="4">
        <v>2004.0</v>
      </c>
      <c r="C2406" s="4">
        <f>VLOOKUP(VLOOKUP(A2406,tabWorldPop,3,FALSE),Base!$D$2:$E$8,2,FALSE)</f>
        <v>3</v>
      </c>
      <c r="D2406" s="4" t="s">
        <v>13</v>
      </c>
      <c r="E2406" s="4">
        <v>0.0</v>
      </c>
      <c r="F2406" s="10"/>
      <c r="G2406" s="10"/>
      <c r="H2406" s="4">
        <v>7787655.0</v>
      </c>
      <c r="I2406" s="4">
        <v>0.0</v>
      </c>
      <c r="J2406" s="6" t="str">
        <f>IF(OR(B2406=2000, B2406=2010, B2406=2015),VLOOKUP(A2406,tabWorldPop,IF(B2406=2000,8,IF(B2406=2010,7,6)),FALSE),"")</f>
        <v/>
      </c>
      <c r="K2406" s="6" t="str">
        <f>IF(J2406="","", VLOOKUP(A2406,tabWorldPop,12,FALSE))</f>
        <v/>
      </c>
      <c r="L2406" s="6" t="str">
        <f>IF(K2406="","",VLOOKUP(A2406,tabWorldPop,13,FALSE))</f>
        <v/>
      </c>
      <c r="M2406" s="6" t="str">
        <f>IF(K2406="","",VLOOKUP(A2406,tabWorldPop,14,FALSE))</f>
        <v/>
      </c>
      <c r="N2406" s="6" t="str">
        <f>IF(K2406="","",VLOOKUP(A2406,tabWorldPop,15,FALSE))</f>
        <v/>
      </c>
    </row>
    <row r="2407">
      <c r="A2407" s="3">
        <f>VLOOKUP(Life_expectancy.csv!A2423,Base!$A$2:$B$235,2,FALSE)</f>
        <v>86</v>
      </c>
      <c r="B2407" s="4">
        <v>2003.0</v>
      </c>
      <c r="C2407" s="4">
        <f>VLOOKUP(VLOOKUP(A2407,tabWorldPop,3,FALSE),Base!$D$2:$E$8,2,FALSE)</f>
        <v>3</v>
      </c>
      <c r="D2407" s="4" t="s">
        <v>13</v>
      </c>
      <c r="E2407" s="4">
        <v>0.0</v>
      </c>
      <c r="F2407" s="10"/>
      <c r="G2407" s="10"/>
      <c r="H2407" s="4">
        <v>751642.0</v>
      </c>
      <c r="I2407" s="4">
        <v>0.0</v>
      </c>
      <c r="J2407" s="6" t="str">
        <f>IF(OR(B2407=2000, B2407=2010, B2407=2015),VLOOKUP(A2407,tabWorldPop,IF(B2407=2000,8,IF(B2407=2010,7,6)),FALSE),"")</f>
        <v/>
      </c>
      <c r="K2407" s="6" t="str">
        <f>IF(J2407="","", VLOOKUP(A2407,tabWorldPop,12,FALSE))</f>
        <v/>
      </c>
      <c r="L2407" s="6" t="str">
        <f>IF(K2407="","",VLOOKUP(A2407,tabWorldPop,13,FALSE))</f>
        <v/>
      </c>
      <c r="M2407" s="6" t="str">
        <f>IF(K2407="","",VLOOKUP(A2407,tabWorldPop,14,FALSE))</f>
        <v/>
      </c>
      <c r="N2407" s="6" t="str">
        <f>IF(K2407="","",VLOOKUP(A2407,tabWorldPop,15,FALSE))</f>
        <v/>
      </c>
    </row>
    <row r="2408">
      <c r="A2408" s="3">
        <f>VLOOKUP(Life_expectancy.csv!A2424,Base!$A$2:$B$235,2,FALSE)</f>
        <v>86</v>
      </c>
      <c r="B2408" s="4">
        <v>2002.0</v>
      </c>
      <c r="C2408" s="4">
        <f>VLOOKUP(VLOOKUP(A2408,tabWorldPop,3,FALSE),Base!$D$2:$E$8,2,FALSE)</f>
        <v>3</v>
      </c>
      <c r="D2408" s="4" t="s">
        <v>13</v>
      </c>
      <c r="E2408" s="4">
        <v>0.0</v>
      </c>
      <c r="F2408" s="10"/>
      <c r="G2408" s="10"/>
      <c r="H2408" s="4">
        <v>7237276.0</v>
      </c>
      <c r="I2408" s="4">
        <v>0.0</v>
      </c>
      <c r="J2408" s="6" t="str">
        <f>IF(OR(B2408=2000, B2408=2010, B2408=2015),VLOOKUP(A2408,tabWorldPop,IF(B2408=2000,8,IF(B2408=2010,7,6)),FALSE),"")</f>
        <v/>
      </c>
      <c r="K2408" s="6" t="str">
        <f>IF(J2408="","", VLOOKUP(A2408,tabWorldPop,12,FALSE))</f>
        <v/>
      </c>
      <c r="L2408" s="6" t="str">
        <f>IF(K2408="","",VLOOKUP(A2408,tabWorldPop,13,FALSE))</f>
        <v/>
      </c>
      <c r="M2408" s="6" t="str">
        <f>IF(K2408="","",VLOOKUP(A2408,tabWorldPop,14,FALSE))</f>
        <v/>
      </c>
      <c r="N2408" s="6" t="str">
        <f>IF(K2408="","",VLOOKUP(A2408,tabWorldPop,15,FALSE))</f>
        <v/>
      </c>
    </row>
    <row r="2409">
      <c r="A2409" s="3">
        <f>VLOOKUP(Life_expectancy.csv!A2425,Base!$A$2:$B$235,2,FALSE)</f>
        <v>86</v>
      </c>
      <c r="B2409" s="4">
        <v>2001.0</v>
      </c>
      <c r="C2409" s="4">
        <f>VLOOKUP(VLOOKUP(A2409,tabWorldPop,3,FALSE),Base!$D$2:$E$8,2,FALSE)</f>
        <v>3</v>
      </c>
      <c r="D2409" s="4" t="s">
        <v>13</v>
      </c>
      <c r="E2409" s="4">
        <v>0.0</v>
      </c>
      <c r="F2409" s="10"/>
      <c r="G2409" s="10"/>
      <c r="H2409" s="4">
        <v>6974442.0</v>
      </c>
      <c r="I2409" s="4">
        <v>0.0</v>
      </c>
      <c r="J2409" s="6" t="str">
        <f>IF(OR(B2409=2000, B2409=2010, B2409=2015),VLOOKUP(A2409,tabWorldPop,IF(B2409=2000,8,IF(B2409=2010,7,6)),FALSE),"")</f>
        <v/>
      </c>
      <c r="K2409" s="6" t="str">
        <f>IF(J2409="","", VLOOKUP(A2409,tabWorldPop,12,FALSE))</f>
        <v/>
      </c>
      <c r="L2409" s="6" t="str">
        <f>IF(K2409="","",VLOOKUP(A2409,tabWorldPop,13,FALSE))</f>
        <v/>
      </c>
      <c r="M2409" s="6" t="str">
        <f>IF(K2409="","",VLOOKUP(A2409,tabWorldPop,14,FALSE))</f>
        <v/>
      </c>
      <c r="N2409" s="6" t="str">
        <f>IF(K2409="","",VLOOKUP(A2409,tabWorldPop,15,FALSE))</f>
        <v/>
      </c>
    </row>
    <row r="2410">
      <c r="A2410" s="3">
        <f>VLOOKUP(Life_expectancy.csv!A2426,Base!$A$2:$B$235,2,FALSE)</f>
        <v>86</v>
      </c>
      <c r="B2410" s="4">
        <v>2000.0</v>
      </c>
      <c r="C2410" s="4">
        <f>VLOOKUP(VLOOKUP(A2410,tabWorldPop,3,FALSE),Base!$D$2:$E$8,2,FALSE)</f>
        <v>3</v>
      </c>
      <c r="D2410" s="4" t="s">
        <v>13</v>
      </c>
      <c r="E2410" s="4">
        <v>0.0</v>
      </c>
      <c r="F2410" s="10"/>
      <c r="G2410" s="10"/>
      <c r="H2410" s="4">
        <v>67656.0</v>
      </c>
      <c r="I2410" s="4">
        <v>0.0</v>
      </c>
      <c r="J2410" s="6">
        <f>IF(OR(B2410=2000, B2410=2010, B2410=2015),VLOOKUP(A2410,tabWorldPop,IF(B2410=2000,8,IF(B2410=2010,7,6)),FALSE),"")</f>
        <v>6114440</v>
      </c>
      <c r="K2410" s="6">
        <f>IF(J2410="","", VLOOKUP(A2410,tabWorldPop,12,FALSE))</f>
        <v>619745</v>
      </c>
      <c r="L2410" s="6" t="str">
        <f>IF(K2410="","",VLOOKUP(A2410,tabWorldPop,13,FALSE))</f>
        <v>17.6091</v>
      </c>
      <c r="M2410" s="7">
        <f>IF(K2410="","",VLOOKUP(A2410,tabWorldPop,14,FALSE))</f>
        <v>-638076</v>
      </c>
      <c r="N2410" s="6" t="str">
        <f>IF(K2410="","",VLOOKUP(A2410,tabWorldPop,15,FALSE))</f>
        <v>0.14</v>
      </c>
    </row>
    <row r="2411">
      <c r="A2411" s="3">
        <f>VLOOKUP(Life_expectancy.csv!A2427,Base!$A$2:$B$235,2,FALSE)</f>
        <v>30</v>
      </c>
      <c r="B2411" s="4">
        <v>2015.0</v>
      </c>
      <c r="C2411" s="4">
        <f>VLOOKUP(VLOOKUP(A2411,tabWorldPop,3,FALSE),Base!$D$2:$E$8,2,FALSE)</f>
        <v>2</v>
      </c>
      <c r="D2411" s="4" t="s">
        <v>314</v>
      </c>
      <c r="E2411" s="4">
        <v>0.0</v>
      </c>
      <c r="F2411" s="10"/>
      <c r="G2411" s="4" t="s">
        <v>4716</v>
      </c>
      <c r="H2411" s="4">
        <v>4.6447697E7</v>
      </c>
      <c r="I2411" s="5">
        <v>45855.0</v>
      </c>
      <c r="J2411" s="6">
        <f>IF(OR(B2411=2000, B2411=2010, B2411=2015),VLOOKUP(A2411,tabWorldPop,IF(B2411=2000,8,IF(B2411=2010,7,6)),FALSE),"")</f>
        <v>46431342</v>
      </c>
      <c r="K2411" s="6">
        <f>IF(J2411="","", VLOOKUP(A2411,tabWorldPop,12,FALSE))</f>
        <v>505992</v>
      </c>
      <c r="L2411" s="6" t="str">
        <f>IF(K2411="","",VLOOKUP(A2411,tabWorldPop,13,FALSE))</f>
        <v>93.9909</v>
      </c>
      <c r="M2411" s="7">
        <f>IF(K2411="","",VLOOKUP(A2411,tabWorldPop,14,FALSE))</f>
        <v>42005</v>
      </c>
      <c r="N2411" s="6" t="str">
        <f>IF(K2411="","",VLOOKUP(A2411,tabWorldPop,15,FALSE))</f>
        <v>0.6</v>
      </c>
    </row>
    <row r="2412">
      <c r="A2412" s="3">
        <f>VLOOKUP(Life_expectancy.csv!A2428,Base!$A$2:$B$235,2,FALSE)</f>
        <v>30</v>
      </c>
      <c r="B2412" s="4">
        <v>2014.0</v>
      </c>
      <c r="C2412" s="4">
        <f>VLOOKUP(VLOOKUP(A2412,tabWorldPop,3,FALSE),Base!$D$2:$E$8,2,FALSE)</f>
        <v>2</v>
      </c>
      <c r="D2412" s="4" t="s">
        <v>314</v>
      </c>
      <c r="E2412" s="4" t="s">
        <v>4717</v>
      </c>
      <c r="F2412" s="5">
        <v>45725.0</v>
      </c>
      <c r="G2412" s="4" t="s">
        <v>4718</v>
      </c>
      <c r="H2412" s="4">
        <v>4648882.0</v>
      </c>
      <c r="I2412" s="5">
        <v>45825.0</v>
      </c>
      <c r="J2412" s="6" t="str">
        <f>IF(OR(B2412=2000, B2412=2010, B2412=2015),VLOOKUP(A2412,tabWorldPop,IF(B2412=2000,8,IF(B2412=2010,7,6)),FALSE),"")</f>
        <v/>
      </c>
      <c r="K2412" s="6" t="str">
        <f>IF(J2412="","", VLOOKUP(A2412,tabWorldPop,12,FALSE))</f>
        <v/>
      </c>
      <c r="L2412" s="6" t="str">
        <f>IF(K2412="","",VLOOKUP(A2412,tabWorldPop,13,FALSE))</f>
        <v/>
      </c>
      <c r="M2412" s="6" t="str">
        <f>IF(K2412="","",VLOOKUP(A2412,tabWorldPop,14,FALSE))</f>
        <v/>
      </c>
      <c r="N2412" s="6" t="str">
        <f>IF(K2412="","",VLOOKUP(A2412,tabWorldPop,15,FALSE))</f>
        <v/>
      </c>
    </row>
    <row r="2413">
      <c r="A2413" s="3">
        <f>VLOOKUP(Life_expectancy.csv!A2429,Base!$A$2:$B$235,2,FALSE)</f>
        <v>30</v>
      </c>
      <c r="B2413" s="4">
        <v>2013.0</v>
      </c>
      <c r="C2413" s="4">
        <f>VLOOKUP(VLOOKUP(A2413,tabWorldPop,3,FALSE),Base!$D$2:$E$8,2,FALSE)</f>
        <v>2</v>
      </c>
      <c r="D2413" s="4" t="s">
        <v>314</v>
      </c>
      <c r="E2413" s="4" t="s">
        <v>4719</v>
      </c>
      <c r="F2413" s="5">
        <v>45666.0</v>
      </c>
      <c r="G2413" s="4" t="s">
        <v>4720</v>
      </c>
      <c r="H2413" s="4">
        <v>466245.0</v>
      </c>
      <c r="I2413" s="5">
        <v>45794.0</v>
      </c>
      <c r="J2413" s="6" t="str">
        <f>IF(OR(B2413=2000, B2413=2010, B2413=2015),VLOOKUP(A2413,tabWorldPop,IF(B2413=2000,8,IF(B2413=2010,7,6)),FALSE),"")</f>
        <v/>
      </c>
      <c r="K2413" s="6" t="str">
        <f>IF(J2413="","", VLOOKUP(A2413,tabWorldPop,12,FALSE))</f>
        <v/>
      </c>
      <c r="L2413" s="6" t="str">
        <f>IF(K2413="","",VLOOKUP(A2413,tabWorldPop,13,FALSE))</f>
        <v/>
      </c>
      <c r="M2413" s="6" t="str">
        <f>IF(K2413="","",VLOOKUP(A2413,tabWorldPop,14,FALSE))</f>
        <v/>
      </c>
      <c r="N2413" s="6" t="str">
        <f>IF(K2413="","",VLOOKUP(A2413,tabWorldPop,15,FALSE))</f>
        <v/>
      </c>
    </row>
    <row r="2414">
      <c r="A2414" s="3">
        <f>VLOOKUP(Life_expectancy.csv!A2430,Base!$A$2:$B$235,2,FALSE)</f>
        <v>30</v>
      </c>
      <c r="B2414" s="4">
        <v>2012.0</v>
      </c>
      <c r="C2414" s="4">
        <f>VLOOKUP(VLOOKUP(A2414,tabWorldPop,3,FALSE),Base!$D$2:$E$8,2,FALSE)</f>
        <v>2</v>
      </c>
      <c r="D2414" s="4" t="s">
        <v>314</v>
      </c>
      <c r="E2414" s="4" t="s">
        <v>4721</v>
      </c>
      <c r="F2414" s="4" t="s">
        <v>1493</v>
      </c>
      <c r="G2414" s="4" t="s">
        <v>4722</v>
      </c>
      <c r="H2414" s="4">
        <v>4677355.0</v>
      </c>
      <c r="I2414" s="5">
        <v>45705.0</v>
      </c>
      <c r="J2414" s="6" t="str">
        <f>IF(OR(B2414=2000, B2414=2010, B2414=2015),VLOOKUP(A2414,tabWorldPop,IF(B2414=2000,8,IF(B2414=2010,7,6)),FALSE),"")</f>
        <v/>
      </c>
      <c r="K2414" s="6" t="str">
        <f>IF(J2414="","", VLOOKUP(A2414,tabWorldPop,12,FALSE))</f>
        <v/>
      </c>
      <c r="L2414" s="6" t="str">
        <f>IF(K2414="","",VLOOKUP(A2414,tabWorldPop,13,FALSE))</f>
        <v/>
      </c>
      <c r="M2414" s="6" t="str">
        <f>IF(K2414="","",VLOOKUP(A2414,tabWorldPop,14,FALSE))</f>
        <v/>
      </c>
      <c r="N2414" s="6" t="str">
        <f>IF(K2414="","",VLOOKUP(A2414,tabWorldPop,15,FALSE))</f>
        <v/>
      </c>
    </row>
    <row r="2415">
      <c r="A2415" s="3">
        <f>VLOOKUP(Life_expectancy.csv!A2431,Base!$A$2:$B$235,2,FALSE)</f>
        <v>30</v>
      </c>
      <c r="B2415" s="4">
        <v>2011.0</v>
      </c>
      <c r="C2415" s="4">
        <f>VLOOKUP(VLOOKUP(A2415,tabWorldPop,3,FALSE),Base!$D$2:$E$8,2,FALSE)</f>
        <v>2</v>
      </c>
      <c r="D2415" s="4" t="s">
        <v>314</v>
      </c>
      <c r="E2415" s="4" t="s">
        <v>4723</v>
      </c>
      <c r="F2415" s="4" t="s">
        <v>1471</v>
      </c>
      <c r="G2415" s="4" t="s">
        <v>4724</v>
      </c>
      <c r="H2415" s="4">
        <v>4.6742697E7</v>
      </c>
      <c r="I2415" s="5">
        <v>45916.0</v>
      </c>
      <c r="J2415" s="6" t="str">
        <f>IF(OR(B2415=2000, B2415=2010, B2415=2015),VLOOKUP(A2415,tabWorldPop,IF(B2415=2000,8,IF(B2415=2010,7,6)),FALSE),"")</f>
        <v/>
      </c>
      <c r="K2415" s="6" t="str">
        <f>IF(J2415="","", VLOOKUP(A2415,tabWorldPop,12,FALSE))</f>
        <v/>
      </c>
      <c r="L2415" s="6" t="str">
        <f>IF(K2415="","",VLOOKUP(A2415,tabWorldPop,13,FALSE))</f>
        <v/>
      </c>
      <c r="M2415" s="6" t="str">
        <f>IF(K2415="","",VLOOKUP(A2415,tabWorldPop,14,FALSE))</f>
        <v/>
      </c>
      <c r="N2415" s="6" t="str">
        <f>IF(K2415="","",VLOOKUP(A2415,tabWorldPop,15,FALSE))</f>
        <v/>
      </c>
    </row>
    <row r="2416">
      <c r="A2416" s="3">
        <f>VLOOKUP(Life_expectancy.csv!A2432,Base!$A$2:$B$235,2,FALSE)</f>
        <v>30</v>
      </c>
      <c r="B2416" s="4">
        <v>2010.0</v>
      </c>
      <c r="C2416" s="4">
        <f>VLOOKUP(VLOOKUP(A2416,tabWorldPop,3,FALSE),Base!$D$2:$E$8,2,FALSE)</f>
        <v>2</v>
      </c>
      <c r="D2416" s="4" t="s">
        <v>314</v>
      </c>
      <c r="E2416" s="4" t="s">
        <v>4725</v>
      </c>
      <c r="F2416" s="4" t="s">
        <v>1147</v>
      </c>
      <c r="G2416" s="4" t="s">
        <v>4726</v>
      </c>
      <c r="H2416" s="4">
        <v>4.6576897E7</v>
      </c>
      <c r="I2416" s="5">
        <v>45763.0</v>
      </c>
      <c r="J2416" s="6">
        <f>IF(OR(B2416=2000, B2416=2010, B2416=2015),VLOOKUP(A2416,tabWorldPop,IF(B2416=2000,8,IF(B2416=2010,7,6)),FALSE),"")</f>
        <v>46572772</v>
      </c>
      <c r="K2416" s="6">
        <f>IF(J2416="","", VLOOKUP(A2416,tabWorldPop,12,FALSE))</f>
        <v>505992</v>
      </c>
      <c r="L2416" s="6" t="str">
        <f>IF(K2416="","",VLOOKUP(A2416,tabWorldPop,13,FALSE))</f>
        <v>93.9909</v>
      </c>
      <c r="M2416" s="7">
        <f>IF(K2416="","",VLOOKUP(A2416,tabWorldPop,14,FALSE))</f>
        <v>42005</v>
      </c>
      <c r="N2416" s="6" t="str">
        <f>IF(K2416="","",VLOOKUP(A2416,tabWorldPop,15,FALSE))</f>
        <v>0.6</v>
      </c>
    </row>
    <row r="2417">
      <c r="A2417" s="3">
        <f>VLOOKUP(Life_expectancy.csv!A2433,Base!$A$2:$B$235,2,FALSE)</f>
        <v>30</v>
      </c>
      <c r="B2417" s="4">
        <v>2009.0</v>
      </c>
      <c r="C2417" s="4">
        <f>VLOOKUP(VLOOKUP(A2417,tabWorldPop,3,FALSE),Base!$D$2:$E$8,2,FALSE)</f>
        <v>2</v>
      </c>
      <c r="D2417" s="4" t="s">
        <v>314</v>
      </c>
      <c r="E2417" s="4" t="s">
        <v>4727</v>
      </c>
      <c r="F2417" s="4" t="s">
        <v>3279</v>
      </c>
      <c r="G2417" s="4" t="s">
        <v>4728</v>
      </c>
      <c r="H2417" s="4">
        <v>4.6362946E7</v>
      </c>
      <c r="I2417" s="5">
        <v>45732.0</v>
      </c>
      <c r="J2417" s="6" t="str">
        <f>IF(OR(B2417=2000, B2417=2010, B2417=2015),VLOOKUP(A2417,tabWorldPop,IF(B2417=2000,8,IF(B2417=2010,7,6)),FALSE),"")</f>
        <v/>
      </c>
      <c r="K2417" s="6" t="str">
        <f>IF(J2417="","", VLOOKUP(A2417,tabWorldPop,12,FALSE))</f>
        <v/>
      </c>
      <c r="L2417" s="6" t="str">
        <f>IF(K2417="","",VLOOKUP(A2417,tabWorldPop,13,FALSE))</f>
        <v/>
      </c>
      <c r="M2417" s="6" t="str">
        <f>IF(K2417="","",VLOOKUP(A2417,tabWorldPop,14,FALSE))</f>
        <v/>
      </c>
      <c r="N2417" s="6" t="str">
        <f>IF(K2417="","",VLOOKUP(A2417,tabWorldPop,15,FALSE))</f>
        <v/>
      </c>
    </row>
    <row r="2418">
      <c r="A2418" s="3">
        <f>VLOOKUP(Life_expectancy.csv!A2434,Base!$A$2:$B$235,2,FALSE)</f>
        <v>30</v>
      </c>
      <c r="B2418" s="4">
        <v>2008.0</v>
      </c>
      <c r="C2418" s="4">
        <f>VLOOKUP(VLOOKUP(A2418,tabWorldPop,3,FALSE),Base!$D$2:$E$8,2,FALSE)</f>
        <v>2</v>
      </c>
      <c r="D2418" s="4" t="s">
        <v>314</v>
      </c>
      <c r="E2418" s="4" t="s">
        <v>4729</v>
      </c>
      <c r="F2418" s="5">
        <v>45877.0</v>
      </c>
      <c r="G2418" s="4" t="s">
        <v>4730</v>
      </c>
      <c r="H2418" s="4">
        <v>4595416.0</v>
      </c>
      <c r="I2418" s="5">
        <v>45673.0</v>
      </c>
      <c r="J2418" s="6" t="str">
        <f>IF(OR(B2418=2000, B2418=2010, B2418=2015),VLOOKUP(A2418,tabWorldPop,IF(B2418=2000,8,IF(B2418=2010,7,6)),FALSE),"")</f>
        <v/>
      </c>
      <c r="K2418" s="6" t="str">
        <f>IF(J2418="","", VLOOKUP(A2418,tabWorldPop,12,FALSE))</f>
        <v/>
      </c>
      <c r="L2418" s="6" t="str">
        <f>IF(K2418="","",VLOOKUP(A2418,tabWorldPop,13,FALSE))</f>
        <v/>
      </c>
      <c r="M2418" s="6" t="str">
        <f>IF(K2418="","",VLOOKUP(A2418,tabWorldPop,14,FALSE))</f>
        <v/>
      </c>
      <c r="N2418" s="6" t="str">
        <f>IF(K2418="","",VLOOKUP(A2418,tabWorldPop,15,FALSE))</f>
        <v/>
      </c>
    </row>
    <row r="2419">
      <c r="A2419" s="3">
        <f>VLOOKUP(Life_expectancy.csv!A2435,Base!$A$2:$B$235,2,FALSE)</f>
        <v>30</v>
      </c>
      <c r="B2419" s="4">
        <v>2007.0</v>
      </c>
      <c r="C2419" s="4">
        <f>VLOOKUP(VLOOKUP(A2419,tabWorldPop,3,FALSE),Base!$D$2:$E$8,2,FALSE)</f>
        <v>2</v>
      </c>
      <c r="D2419" s="4" t="s">
        <v>314</v>
      </c>
      <c r="E2419" s="4" t="s">
        <v>4731</v>
      </c>
      <c r="F2419" s="4" t="s">
        <v>876</v>
      </c>
      <c r="G2419" s="4" t="s">
        <v>4732</v>
      </c>
      <c r="H2419" s="4">
        <v>4522683.0</v>
      </c>
      <c r="I2419" s="4">
        <v>16.0</v>
      </c>
      <c r="J2419" s="6" t="str">
        <f>IF(OR(B2419=2000, B2419=2010, B2419=2015),VLOOKUP(A2419,tabWorldPop,IF(B2419=2000,8,IF(B2419=2010,7,6)),FALSE),"")</f>
        <v/>
      </c>
      <c r="K2419" s="6" t="str">
        <f>IF(J2419="","", VLOOKUP(A2419,tabWorldPop,12,FALSE))</f>
        <v/>
      </c>
      <c r="L2419" s="6" t="str">
        <f>IF(K2419="","",VLOOKUP(A2419,tabWorldPop,13,FALSE))</f>
        <v/>
      </c>
      <c r="M2419" s="6" t="str">
        <f>IF(K2419="","",VLOOKUP(A2419,tabWorldPop,14,FALSE))</f>
        <v/>
      </c>
      <c r="N2419" s="6" t="str">
        <f>IF(K2419="","",VLOOKUP(A2419,tabWorldPop,15,FALSE))</f>
        <v/>
      </c>
    </row>
    <row r="2420">
      <c r="A2420" s="3">
        <f>VLOOKUP(Life_expectancy.csv!A2436,Base!$A$2:$B$235,2,FALSE)</f>
        <v>30</v>
      </c>
      <c r="B2420" s="4">
        <v>2006.0</v>
      </c>
      <c r="C2420" s="4">
        <f>VLOOKUP(VLOOKUP(A2420,tabWorldPop,3,FALSE),Base!$D$2:$E$8,2,FALSE)</f>
        <v>2</v>
      </c>
      <c r="D2420" s="4" t="s">
        <v>314</v>
      </c>
      <c r="E2420" s="4" t="s">
        <v>4733</v>
      </c>
      <c r="F2420" s="4" t="s">
        <v>1424</v>
      </c>
      <c r="G2420" s="4" t="s">
        <v>4734</v>
      </c>
      <c r="H2420" s="4">
        <v>4.4397319E7</v>
      </c>
      <c r="I2420" s="5">
        <v>45915.0</v>
      </c>
      <c r="J2420" s="6" t="str">
        <f>IF(OR(B2420=2000, B2420=2010, B2420=2015),VLOOKUP(A2420,tabWorldPop,IF(B2420=2000,8,IF(B2420=2010,7,6)),FALSE),"")</f>
        <v/>
      </c>
      <c r="K2420" s="6" t="str">
        <f>IF(J2420="","", VLOOKUP(A2420,tabWorldPop,12,FALSE))</f>
        <v/>
      </c>
      <c r="L2420" s="6" t="str">
        <f>IF(K2420="","",VLOOKUP(A2420,tabWorldPop,13,FALSE))</f>
        <v/>
      </c>
      <c r="M2420" s="6" t="str">
        <f>IF(K2420="","",VLOOKUP(A2420,tabWorldPop,14,FALSE))</f>
        <v/>
      </c>
      <c r="N2420" s="6" t="str">
        <f>IF(K2420="","",VLOOKUP(A2420,tabWorldPop,15,FALSE))</f>
        <v/>
      </c>
    </row>
    <row r="2421">
      <c r="A2421" s="3">
        <f>VLOOKUP(Life_expectancy.csv!A2437,Base!$A$2:$B$235,2,FALSE)</f>
        <v>30</v>
      </c>
      <c r="B2421" s="4">
        <v>2005.0</v>
      </c>
      <c r="C2421" s="4">
        <f>VLOOKUP(VLOOKUP(A2421,tabWorldPop,3,FALSE),Base!$D$2:$E$8,2,FALSE)</f>
        <v>2</v>
      </c>
      <c r="D2421" s="4" t="s">
        <v>314</v>
      </c>
      <c r="E2421" s="4" t="s">
        <v>4735</v>
      </c>
      <c r="F2421" s="5">
        <v>45999.0</v>
      </c>
      <c r="G2421" s="4" t="s">
        <v>4736</v>
      </c>
      <c r="H2421" s="4">
        <v>4.3653155E7</v>
      </c>
      <c r="I2421" s="5">
        <v>45884.0</v>
      </c>
      <c r="J2421" s="6" t="str">
        <f>IF(OR(B2421=2000, B2421=2010, B2421=2015),VLOOKUP(A2421,tabWorldPop,IF(B2421=2000,8,IF(B2421=2010,7,6)),FALSE),"")</f>
        <v/>
      </c>
      <c r="K2421" s="6" t="str">
        <f>IF(J2421="","", VLOOKUP(A2421,tabWorldPop,12,FALSE))</f>
        <v/>
      </c>
      <c r="L2421" s="6" t="str">
        <f>IF(K2421="","",VLOOKUP(A2421,tabWorldPop,13,FALSE))</f>
        <v/>
      </c>
      <c r="M2421" s="6" t="str">
        <f>IF(K2421="","",VLOOKUP(A2421,tabWorldPop,14,FALSE))</f>
        <v/>
      </c>
      <c r="N2421" s="6" t="str">
        <f>IF(K2421="","",VLOOKUP(A2421,tabWorldPop,15,FALSE))</f>
        <v/>
      </c>
    </row>
    <row r="2422">
      <c r="A2422" s="3">
        <f>VLOOKUP(Life_expectancy.csv!A2438,Base!$A$2:$B$235,2,FALSE)</f>
        <v>30</v>
      </c>
      <c r="B2422" s="4">
        <v>2004.0</v>
      </c>
      <c r="C2422" s="4">
        <f>VLOOKUP(VLOOKUP(A2422,tabWorldPop,3,FALSE),Base!$D$2:$E$8,2,FALSE)</f>
        <v>2</v>
      </c>
      <c r="D2422" s="4" t="s">
        <v>314</v>
      </c>
      <c r="E2422" s="4" t="s">
        <v>4737</v>
      </c>
      <c r="F2422" s="5">
        <v>45785.0</v>
      </c>
      <c r="G2422" s="4" t="s">
        <v>4738</v>
      </c>
      <c r="H2422" s="4">
        <v>4.2921895E7</v>
      </c>
      <c r="I2422" s="5">
        <v>45823.0</v>
      </c>
      <c r="J2422" s="6" t="str">
        <f>IF(OR(B2422=2000, B2422=2010, B2422=2015),VLOOKUP(A2422,tabWorldPop,IF(B2422=2000,8,IF(B2422=2010,7,6)),FALSE),"")</f>
        <v/>
      </c>
      <c r="K2422" s="6" t="str">
        <f>IF(J2422="","", VLOOKUP(A2422,tabWorldPop,12,FALSE))</f>
        <v/>
      </c>
      <c r="L2422" s="6" t="str">
        <f>IF(K2422="","",VLOOKUP(A2422,tabWorldPop,13,FALSE))</f>
        <v/>
      </c>
      <c r="M2422" s="6" t="str">
        <f>IF(K2422="","",VLOOKUP(A2422,tabWorldPop,14,FALSE))</f>
        <v/>
      </c>
      <c r="N2422" s="6" t="str">
        <f>IF(K2422="","",VLOOKUP(A2422,tabWorldPop,15,FALSE))</f>
        <v/>
      </c>
    </row>
    <row r="2423">
      <c r="A2423" s="3">
        <f>VLOOKUP(Life_expectancy.csv!A2439,Base!$A$2:$B$235,2,FALSE)</f>
        <v>30</v>
      </c>
      <c r="B2423" s="4">
        <v>2003.0</v>
      </c>
      <c r="C2423" s="4">
        <f>VLOOKUP(VLOOKUP(A2423,tabWorldPop,3,FALSE),Base!$D$2:$E$8,2,FALSE)</f>
        <v>2</v>
      </c>
      <c r="D2423" s="4" t="s">
        <v>314</v>
      </c>
      <c r="E2423" s="4" t="s">
        <v>4739</v>
      </c>
      <c r="F2423" s="4" t="s">
        <v>4740</v>
      </c>
      <c r="G2423" s="4" t="s">
        <v>4741</v>
      </c>
      <c r="H2423" s="4">
        <v>4.2187645E7</v>
      </c>
      <c r="I2423" s="5">
        <v>45823.0</v>
      </c>
      <c r="J2423" s="6" t="str">
        <f>IF(OR(B2423=2000, B2423=2010, B2423=2015),VLOOKUP(A2423,tabWorldPop,IF(B2423=2000,8,IF(B2423=2010,7,6)),FALSE),"")</f>
        <v/>
      </c>
      <c r="K2423" s="6" t="str">
        <f>IF(J2423="","", VLOOKUP(A2423,tabWorldPop,12,FALSE))</f>
        <v/>
      </c>
      <c r="L2423" s="6" t="str">
        <f>IF(K2423="","",VLOOKUP(A2423,tabWorldPop,13,FALSE))</f>
        <v/>
      </c>
      <c r="M2423" s="6" t="str">
        <f>IF(K2423="","",VLOOKUP(A2423,tabWorldPop,14,FALSE))</f>
        <v/>
      </c>
      <c r="N2423" s="6" t="str">
        <f>IF(K2423="","",VLOOKUP(A2423,tabWorldPop,15,FALSE))</f>
        <v/>
      </c>
    </row>
    <row r="2424">
      <c r="A2424" s="3">
        <f>VLOOKUP(Life_expectancy.csv!A2440,Base!$A$2:$B$235,2,FALSE)</f>
        <v>30</v>
      </c>
      <c r="B2424" s="4">
        <v>2002.0</v>
      </c>
      <c r="C2424" s="4">
        <f>VLOOKUP(VLOOKUP(A2424,tabWorldPop,3,FALSE),Base!$D$2:$E$8,2,FALSE)</f>
        <v>2</v>
      </c>
      <c r="D2424" s="4" t="s">
        <v>314</v>
      </c>
      <c r="E2424" s="4" t="s">
        <v>4742</v>
      </c>
      <c r="F2424" s="4" t="s">
        <v>1427</v>
      </c>
      <c r="G2424" s="4" t="s">
        <v>4743</v>
      </c>
      <c r="H2424" s="4">
        <v>4.1431558E7</v>
      </c>
      <c r="I2424" s="5">
        <v>45853.0</v>
      </c>
      <c r="J2424" s="6" t="str">
        <f>IF(OR(B2424=2000, B2424=2010, B2424=2015),VLOOKUP(A2424,tabWorldPop,IF(B2424=2000,8,IF(B2424=2010,7,6)),FALSE),"")</f>
        <v/>
      </c>
      <c r="K2424" s="6" t="str">
        <f>IF(J2424="","", VLOOKUP(A2424,tabWorldPop,12,FALSE))</f>
        <v/>
      </c>
      <c r="L2424" s="6" t="str">
        <f>IF(K2424="","",VLOOKUP(A2424,tabWorldPop,13,FALSE))</f>
        <v/>
      </c>
      <c r="M2424" s="6" t="str">
        <f>IF(K2424="","",VLOOKUP(A2424,tabWorldPop,14,FALSE))</f>
        <v/>
      </c>
      <c r="N2424" s="6" t="str">
        <f>IF(K2424="","",VLOOKUP(A2424,tabWorldPop,15,FALSE))</f>
        <v/>
      </c>
    </row>
    <row r="2425">
      <c r="A2425" s="3">
        <f>VLOOKUP(Life_expectancy.csv!A2441,Base!$A$2:$B$235,2,FALSE)</f>
        <v>30</v>
      </c>
      <c r="B2425" s="4">
        <v>2001.0</v>
      </c>
      <c r="C2425" s="4">
        <f>VLOOKUP(VLOOKUP(A2425,tabWorldPop,3,FALSE),Base!$D$2:$E$8,2,FALSE)</f>
        <v>2</v>
      </c>
      <c r="D2425" s="4" t="s">
        <v>314</v>
      </c>
      <c r="E2425" s="4" t="s">
        <v>4744</v>
      </c>
      <c r="F2425" s="4" t="s">
        <v>906</v>
      </c>
      <c r="G2425" s="4" t="s">
        <v>4745</v>
      </c>
      <c r="H2425" s="4">
        <v>485412.0</v>
      </c>
      <c r="I2425" s="5">
        <v>45853.0</v>
      </c>
      <c r="J2425" s="6" t="str">
        <f>IF(OR(B2425=2000, B2425=2010, B2425=2015),VLOOKUP(A2425,tabWorldPop,IF(B2425=2000,8,IF(B2425=2010,7,6)),FALSE),"")</f>
        <v/>
      </c>
      <c r="K2425" s="6" t="str">
        <f>IF(J2425="","", VLOOKUP(A2425,tabWorldPop,12,FALSE))</f>
        <v/>
      </c>
      <c r="L2425" s="6" t="str">
        <f>IF(K2425="","",VLOOKUP(A2425,tabWorldPop,13,FALSE))</f>
        <v/>
      </c>
      <c r="M2425" s="6" t="str">
        <f>IF(K2425="","",VLOOKUP(A2425,tabWorldPop,14,FALSE))</f>
        <v/>
      </c>
      <c r="N2425" s="6" t="str">
        <f>IF(K2425="","",VLOOKUP(A2425,tabWorldPop,15,FALSE))</f>
        <v/>
      </c>
    </row>
    <row r="2426">
      <c r="A2426" s="3">
        <f>VLOOKUP(Life_expectancy.csv!A2442,Base!$A$2:$B$235,2,FALSE)</f>
        <v>30</v>
      </c>
      <c r="B2426" s="4">
        <v>2000.0</v>
      </c>
      <c r="C2426" s="4">
        <f>VLOOKUP(VLOOKUP(A2426,tabWorldPop,3,FALSE),Base!$D$2:$E$8,2,FALSE)</f>
        <v>2</v>
      </c>
      <c r="D2426" s="4" t="s">
        <v>314</v>
      </c>
      <c r="E2426" s="4" t="s">
        <v>4746</v>
      </c>
      <c r="F2426" s="4" t="s">
        <v>103</v>
      </c>
      <c r="G2426" s="4" t="s">
        <v>4747</v>
      </c>
      <c r="H2426" s="4">
        <v>4567864.0</v>
      </c>
      <c r="I2426" s="5">
        <v>45853.0</v>
      </c>
      <c r="J2426" s="6">
        <f>IF(OR(B2426=2000, B2426=2010, B2426=2015),VLOOKUP(A2426,tabWorldPop,IF(B2426=2000,8,IF(B2426=2010,7,6)),FALSE),"")</f>
        <v>40741651</v>
      </c>
      <c r="K2426" s="6">
        <f>IF(J2426="","", VLOOKUP(A2426,tabWorldPop,12,FALSE))</f>
        <v>505992</v>
      </c>
      <c r="L2426" s="6" t="str">
        <f>IF(K2426="","",VLOOKUP(A2426,tabWorldPop,13,FALSE))</f>
        <v>93.9909</v>
      </c>
      <c r="M2426" s="7">
        <f>IF(K2426="","",VLOOKUP(A2426,tabWorldPop,14,FALSE))</f>
        <v>42005</v>
      </c>
      <c r="N2426" s="6" t="str">
        <f>IF(K2426="","",VLOOKUP(A2426,tabWorldPop,15,FALSE))</f>
        <v>0.6</v>
      </c>
    </row>
    <row r="2427">
      <c r="A2427" s="3">
        <f>VLOOKUP(Life_expectancy.csv!A2443,Base!$A$2:$B$235,2,FALSE)</f>
        <v>61</v>
      </c>
      <c r="B2427" s="4">
        <v>2015.0</v>
      </c>
      <c r="C2427" s="4">
        <f>VLOOKUP(VLOOKUP(A2427,tabWorldPop,3,FALSE),Base!$D$2:$E$8,2,FALSE)</f>
        <v>1</v>
      </c>
      <c r="D2427" s="4" t="s">
        <v>13</v>
      </c>
      <c r="E2427" s="4">
        <v>0.0</v>
      </c>
      <c r="F2427" s="10"/>
      <c r="G2427" s="4" t="s">
        <v>4748</v>
      </c>
      <c r="H2427" s="4">
        <v>2966.0</v>
      </c>
      <c r="I2427" s="4">
        <v>14.0</v>
      </c>
      <c r="J2427" s="6">
        <f>IF(OR(B2427=2000, B2427=2010, B2427=2015),VLOOKUP(A2427,tabWorldPop,IF(B2427=2000,8,IF(B2427=2010,7,6)),FALSE),"")</f>
        <v>21336697</v>
      </c>
      <c r="K2427" s="6">
        <f>IF(J2427="","", VLOOKUP(A2427,tabWorldPop,12,FALSE))</f>
        <v>65610</v>
      </c>
      <c r="L2427" s="6" t="str">
        <f>IF(K2427="","",VLOOKUP(A2427,tabWorldPop,13,FALSE))</f>
        <v>332.7563</v>
      </c>
      <c r="M2427" s="7">
        <f>IF(K2427="","",VLOOKUP(A2427,tabWorldPop,14,FALSE))</f>
        <v>46388</v>
      </c>
      <c r="N2427" s="6" t="str">
        <f>IF(K2427="","",VLOOKUP(A2427,tabWorldPop,15,FALSE))</f>
        <v>0.27</v>
      </c>
    </row>
    <row r="2428">
      <c r="A2428" s="3">
        <f>VLOOKUP(Life_expectancy.csv!A2444,Base!$A$2:$B$235,2,FALSE)</f>
        <v>61</v>
      </c>
      <c r="B2428" s="4">
        <v>2014.0</v>
      </c>
      <c r="C2428" s="4">
        <f>VLOOKUP(VLOOKUP(A2428,tabWorldPop,3,FALSE),Base!$D$2:$E$8,2,FALSE)</f>
        <v>1</v>
      </c>
      <c r="D2428" s="4" t="s">
        <v>13</v>
      </c>
      <c r="E2428" s="4" t="s">
        <v>4749</v>
      </c>
      <c r="F2428" s="5">
        <v>45780.0</v>
      </c>
      <c r="G2428" s="4" t="s">
        <v>4750</v>
      </c>
      <c r="H2428" s="4">
        <v>2771.0</v>
      </c>
      <c r="I2428" s="4">
        <v>14.0</v>
      </c>
      <c r="J2428" s="6" t="str">
        <f>IF(OR(B2428=2000, B2428=2010, B2428=2015),VLOOKUP(A2428,tabWorldPop,IF(B2428=2000,8,IF(B2428=2010,7,6)),FALSE),"")</f>
        <v/>
      </c>
      <c r="K2428" s="6" t="str">
        <f>IF(J2428="","", VLOOKUP(A2428,tabWorldPop,12,FALSE))</f>
        <v/>
      </c>
      <c r="L2428" s="6" t="str">
        <f>IF(K2428="","",VLOOKUP(A2428,tabWorldPop,13,FALSE))</f>
        <v/>
      </c>
      <c r="M2428" s="6" t="str">
        <f>IF(K2428="","",VLOOKUP(A2428,tabWorldPop,14,FALSE))</f>
        <v/>
      </c>
      <c r="N2428" s="6" t="str">
        <f>IF(K2428="","",VLOOKUP(A2428,tabWorldPop,15,FALSE))</f>
        <v/>
      </c>
    </row>
    <row r="2429">
      <c r="A2429" s="3">
        <f>VLOOKUP(Life_expectancy.csv!A2445,Base!$A$2:$B$235,2,FALSE)</f>
        <v>61</v>
      </c>
      <c r="B2429" s="4">
        <v>2013.0</v>
      </c>
      <c r="C2429" s="4">
        <f>VLOOKUP(VLOOKUP(A2429,tabWorldPop,3,FALSE),Base!$D$2:$E$8,2,FALSE)</f>
        <v>1</v>
      </c>
      <c r="D2429" s="4" t="s">
        <v>13</v>
      </c>
      <c r="E2429" s="4" t="s">
        <v>4751</v>
      </c>
      <c r="F2429" s="4" t="s">
        <v>1892</v>
      </c>
      <c r="G2429" s="4" t="s">
        <v>4752</v>
      </c>
      <c r="H2429" s="4">
        <v>2585.0</v>
      </c>
      <c r="I2429" s="5">
        <v>45882.0</v>
      </c>
      <c r="J2429" s="6" t="str">
        <f>IF(OR(B2429=2000, B2429=2010, B2429=2015),VLOOKUP(A2429,tabWorldPop,IF(B2429=2000,8,IF(B2429=2010,7,6)),FALSE),"")</f>
        <v/>
      </c>
      <c r="K2429" s="6" t="str">
        <f>IF(J2429="","", VLOOKUP(A2429,tabWorldPop,12,FALSE))</f>
        <v/>
      </c>
      <c r="L2429" s="6" t="str">
        <f>IF(K2429="","",VLOOKUP(A2429,tabWorldPop,13,FALSE))</f>
        <v/>
      </c>
      <c r="M2429" s="6" t="str">
        <f>IF(K2429="","",VLOOKUP(A2429,tabWorldPop,14,FALSE))</f>
        <v/>
      </c>
      <c r="N2429" s="6" t="str">
        <f>IF(K2429="","",VLOOKUP(A2429,tabWorldPop,15,FALSE))</f>
        <v/>
      </c>
    </row>
    <row r="2430">
      <c r="A2430" s="3">
        <f>VLOOKUP(Life_expectancy.csv!A2446,Base!$A$2:$B$235,2,FALSE)</f>
        <v>61</v>
      </c>
      <c r="B2430" s="4">
        <v>2012.0</v>
      </c>
      <c r="C2430" s="4">
        <f>VLOOKUP(VLOOKUP(A2430,tabWorldPop,3,FALSE),Base!$D$2:$E$8,2,FALSE)</f>
        <v>1</v>
      </c>
      <c r="D2430" s="4" t="s">
        <v>13</v>
      </c>
      <c r="E2430" s="4" t="s">
        <v>4753</v>
      </c>
      <c r="F2430" s="4" t="s">
        <v>2258</v>
      </c>
      <c r="G2430" s="4" t="s">
        <v>4754</v>
      </c>
      <c r="H2430" s="4">
        <v>2425.0</v>
      </c>
      <c r="I2430" s="5">
        <v>45851.0</v>
      </c>
      <c r="J2430" s="6" t="str">
        <f>IF(OR(B2430=2000, B2430=2010, B2430=2015),VLOOKUP(A2430,tabWorldPop,IF(B2430=2000,8,IF(B2430=2010,7,6)),FALSE),"")</f>
        <v/>
      </c>
      <c r="K2430" s="6" t="str">
        <f>IF(J2430="","", VLOOKUP(A2430,tabWorldPop,12,FALSE))</f>
        <v/>
      </c>
      <c r="L2430" s="6" t="str">
        <f>IF(K2430="","",VLOOKUP(A2430,tabWorldPop,13,FALSE))</f>
        <v/>
      </c>
      <c r="M2430" s="6" t="str">
        <f>IF(K2430="","",VLOOKUP(A2430,tabWorldPop,14,FALSE))</f>
        <v/>
      </c>
      <c r="N2430" s="6" t="str">
        <f>IF(K2430="","",VLOOKUP(A2430,tabWorldPop,15,FALSE))</f>
        <v/>
      </c>
    </row>
    <row r="2431">
      <c r="A2431" s="3">
        <f>VLOOKUP(Life_expectancy.csv!A2447,Base!$A$2:$B$235,2,FALSE)</f>
        <v>61</v>
      </c>
      <c r="B2431" s="4">
        <v>2011.0</v>
      </c>
      <c r="C2431" s="4">
        <f>VLOOKUP(VLOOKUP(A2431,tabWorldPop,3,FALSE),Base!$D$2:$E$8,2,FALSE)</f>
        <v>1</v>
      </c>
      <c r="D2431" s="4" t="s">
        <v>13</v>
      </c>
      <c r="E2431" s="4" t="s">
        <v>4755</v>
      </c>
      <c r="F2431" s="4" t="s">
        <v>1908</v>
      </c>
      <c r="G2431" s="4" t="s">
        <v>4756</v>
      </c>
      <c r="H2431" s="4">
        <v>2271.0</v>
      </c>
      <c r="I2431" s="5">
        <v>45821.0</v>
      </c>
      <c r="J2431" s="6" t="str">
        <f>IF(OR(B2431=2000, B2431=2010, B2431=2015),VLOOKUP(A2431,tabWorldPop,IF(B2431=2000,8,IF(B2431=2010,7,6)),FALSE),"")</f>
        <v/>
      </c>
      <c r="K2431" s="6" t="str">
        <f>IF(J2431="","", VLOOKUP(A2431,tabWorldPop,12,FALSE))</f>
        <v/>
      </c>
      <c r="L2431" s="6" t="str">
        <f>IF(K2431="","",VLOOKUP(A2431,tabWorldPop,13,FALSE))</f>
        <v/>
      </c>
      <c r="M2431" s="6" t="str">
        <f>IF(K2431="","",VLOOKUP(A2431,tabWorldPop,14,FALSE))</f>
        <v/>
      </c>
      <c r="N2431" s="6" t="str">
        <f>IF(K2431="","",VLOOKUP(A2431,tabWorldPop,15,FALSE))</f>
        <v/>
      </c>
    </row>
    <row r="2432">
      <c r="A2432" s="3">
        <f>VLOOKUP(Life_expectancy.csv!A2448,Base!$A$2:$B$235,2,FALSE)</f>
        <v>61</v>
      </c>
      <c r="B2432" s="4">
        <v>2010.0</v>
      </c>
      <c r="C2432" s="4">
        <f>VLOOKUP(VLOOKUP(A2432,tabWorldPop,3,FALSE),Base!$D$2:$E$8,2,FALSE)</f>
        <v>1</v>
      </c>
      <c r="D2432" s="4" t="s">
        <v>13</v>
      </c>
      <c r="E2432" s="4" t="s">
        <v>4757</v>
      </c>
      <c r="F2432" s="4" t="s">
        <v>2006</v>
      </c>
      <c r="G2432" s="4" t="s">
        <v>4758</v>
      </c>
      <c r="H2432" s="4">
        <v>2119.0</v>
      </c>
      <c r="I2432" s="5">
        <v>45790.0</v>
      </c>
      <c r="J2432" s="6">
        <f>IF(OR(B2432=2000, B2432=2010, B2432=2015),VLOOKUP(A2432,tabWorldPop,IF(B2432=2000,8,IF(B2432=2010,7,6)),FALSE),"")</f>
        <v>20668557</v>
      </c>
      <c r="K2432" s="6">
        <f>IF(J2432="","", VLOOKUP(A2432,tabWorldPop,12,FALSE))</f>
        <v>65610</v>
      </c>
      <c r="L2432" s="6" t="str">
        <f>IF(K2432="","",VLOOKUP(A2432,tabWorldPop,13,FALSE))</f>
        <v>332.7563</v>
      </c>
      <c r="M2432" s="7">
        <f>IF(K2432="","",VLOOKUP(A2432,tabWorldPop,14,FALSE))</f>
        <v>46388</v>
      </c>
      <c r="N2432" s="6" t="str">
        <f>IF(K2432="","",VLOOKUP(A2432,tabWorldPop,15,FALSE))</f>
        <v>0.27</v>
      </c>
    </row>
    <row r="2433">
      <c r="A2433" s="3">
        <f>VLOOKUP(Life_expectancy.csv!A2449,Base!$A$2:$B$235,2,FALSE)</f>
        <v>61</v>
      </c>
      <c r="B2433" s="4">
        <v>2009.0</v>
      </c>
      <c r="C2433" s="4">
        <f>VLOOKUP(VLOOKUP(A2433,tabWorldPop,3,FALSE),Base!$D$2:$E$8,2,FALSE)</f>
        <v>1</v>
      </c>
      <c r="D2433" s="4" t="s">
        <v>13</v>
      </c>
      <c r="E2433" s="4" t="s">
        <v>4759</v>
      </c>
      <c r="F2433" s="4" t="s">
        <v>469</v>
      </c>
      <c r="G2433" s="4" t="s">
        <v>4760</v>
      </c>
      <c r="H2433" s="4">
        <v>19968.0</v>
      </c>
      <c r="I2433" s="5">
        <v>45760.0</v>
      </c>
      <c r="J2433" s="6" t="str">
        <f>IF(OR(B2433=2000, B2433=2010, B2433=2015),VLOOKUP(A2433,tabWorldPop,IF(B2433=2000,8,IF(B2433=2010,7,6)),FALSE),"")</f>
        <v/>
      </c>
      <c r="K2433" s="6" t="str">
        <f>IF(J2433="","", VLOOKUP(A2433,tabWorldPop,12,FALSE))</f>
        <v/>
      </c>
      <c r="L2433" s="6" t="str">
        <f>IF(K2433="","",VLOOKUP(A2433,tabWorldPop,13,FALSE))</f>
        <v/>
      </c>
      <c r="M2433" s="6" t="str">
        <f>IF(K2433="","",VLOOKUP(A2433,tabWorldPop,14,FALSE))</f>
        <v/>
      </c>
      <c r="N2433" s="6" t="str">
        <f>IF(K2433="","",VLOOKUP(A2433,tabWorldPop,15,FALSE))</f>
        <v/>
      </c>
    </row>
    <row r="2434">
      <c r="A2434" s="3">
        <f>VLOOKUP(Life_expectancy.csv!A2450,Base!$A$2:$B$235,2,FALSE)</f>
        <v>61</v>
      </c>
      <c r="B2434" s="4">
        <v>2008.0</v>
      </c>
      <c r="C2434" s="4">
        <f>VLOOKUP(VLOOKUP(A2434,tabWorldPop,3,FALSE),Base!$D$2:$E$8,2,FALSE)</f>
        <v>1</v>
      </c>
      <c r="D2434" s="4" t="s">
        <v>13</v>
      </c>
      <c r="E2434" s="4" t="s">
        <v>4761</v>
      </c>
      <c r="F2434" s="4" t="s">
        <v>1993</v>
      </c>
      <c r="G2434" s="4" t="s">
        <v>4762</v>
      </c>
      <c r="H2434" s="4">
        <v>19817.0</v>
      </c>
      <c r="I2434" s="5">
        <v>45729.0</v>
      </c>
      <c r="J2434" s="6" t="str">
        <f>IF(OR(B2434=2000, B2434=2010, B2434=2015),VLOOKUP(A2434,tabWorldPop,IF(B2434=2000,8,IF(B2434=2010,7,6)),FALSE),"")</f>
        <v/>
      </c>
      <c r="K2434" s="6" t="str">
        <f>IF(J2434="","", VLOOKUP(A2434,tabWorldPop,12,FALSE))</f>
        <v/>
      </c>
      <c r="L2434" s="6" t="str">
        <f>IF(K2434="","",VLOOKUP(A2434,tabWorldPop,13,FALSE))</f>
        <v/>
      </c>
      <c r="M2434" s="6" t="str">
        <f>IF(K2434="","",VLOOKUP(A2434,tabWorldPop,14,FALSE))</f>
        <v/>
      </c>
      <c r="N2434" s="6" t="str">
        <f>IF(K2434="","",VLOOKUP(A2434,tabWorldPop,15,FALSE))</f>
        <v/>
      </c>
    </row>
    <row r="2435">
      <c r="A2435" s="3">
        <f>VLOOKUP(Life_expectancy.csv!A2451,Base!$A$2:$B$235,2,FALSE)</f>
        <v>61</v>
      </c>
      <c r="B2435" s="4">
        <v>2007.0</v>
      </c>
      <c r="C2435" s="4">
        <f>VLOOKUP(VLOOKUP(A2435,tabWorldPop,3,FALSE),Base!$D$2:$E$8,2,FALSE)</f>
        <v>1</v>
      </c>
      <c r="D2435" s="4" t="s">
        <v>13</v>
      </c>
      <c r="E2435" s="4" t="s">
        <v>4763</v>
      </c>
      <c r="F2435" s="4" t="s">
        <v>2272</v>
      </c>
      <c r="G2435" s="4" t="s">
        <v>4764</v>
      </c>
      <c r="H2435" s="4">
        <v>19668.0</v>
      </c>
      <c r="I2435" s="5">
        <v>45701.0</v>
      </c>
      <c r="J2435" s="6" t="str">
        <f>IF(OR(B2435=2000, B2435=2010, B2435=2015),VLOOKUP(A2435,tabWorldPop,IF(B2435=2000,8,IF(B2435=2010,7,6)),FALSE),"")</f>
        <v/>
      </c>
      <c r="K2435" s="6" t="str">
        <f>IF(J2435="","", VLOOKUP(A2435,tabWorldPop,12,FALSE))</f>
        <v/>
      </c>
      <c r="L2435" s="6" t="str">
        <f>IF(K2435="","",VLOOKUP(A2435,tabWorldPop,13,FALSE))</f>
        <v/>
      </c>
      <c r="M2435" s="6" t="str">
        <f>IF(K2435="","",VLOOKUP(A2435,tabWorldPop,14,FALSE))</f>
        <v/>
      </c>
      <c r="N2435" s="6" t="str">
        <f>IF(K2435="","",VLOOKUP(A2435,tabWorldPop,15,FALSE))</f>
        <v/>
      </c>
    </row>
    <row r="2436">
      <c r="A2436" s="3">
        <f>VLOOKUP(Life_expectancy.csv!A2452,Base!$A$2:$B$235,2,FALSE)</f>
        <v>61</v>
      </c>
      <c r="B2436" s="4">
        <v>2006.0</v>
      </c>
      <c r="C2436" s="4">
        <f>VLOOKUP(VLOOKUP(A2436,tabWorldPop,3,FALSE),Base!$D$2:$E$8,2,FALSE)</f>
        <v>1</v>
      </c>
      <c r="D2436" s="4" t="s">
        <v>13</v>
      </c>
      <c r="E2436" s="4" t="s">
        <v>4765</v>
      </c>
      <c r="F2436" s="5">
        <v>45812.0</v>
      </c>
      <c r="G2436" s="4" t="s">
        <v>4766</v>
      </c>
      <c r="H2436" s="4">
        <v>1952.0</v>
      </c>
      <c r="I2436" s="5">
        <v>45670.0</v>
      </c>
      <c r="J2436" s="6" t="str">
        <f>IF(OR(B2436=2000, B2436=2010, B2436=2015),VLOOKUP(A2436,tabWorldPop,IF(B2436=2000,8,IF(B2436=2010,7,6)),FALSE),"")</f>
        <v/>
      </c>
      <c r="K2436" s="6" t="str">
        <f>IF(J2436="","", VLOOKUP(A2436,tabWorldPop,12,FALSE))</f>
        <v/>
      </c>
      <c r="L2436" s="6" t="str">
        <f>IF(K2436="","",VLOOKUP(A2436,tabWorldPop,13,FALSE))</f>
        <v/>
      </c>
      <c r="M2436" s="6" t="str">
        <f>IF(K2436="","",VLOOKUP(A2436,tabWorldPop,14,FALSE))</f>
        <v/>
      </c>
      <c r="N2436" s="6" t="str">
        <f>IF(K2436="","",VLOOKUP(A2436,tabWorldPop,15,FALSE))</f>
        <v/>
      </c>
    </row>
    <row r="2437">
      <c r="A2437" s="3">
        <f>VLOOKUP(Life_expectancy.csv!A2453,Base!$A$2:$B$235,2,FALSE)</f>
        <v>61</v>
      </c>
      <c r="B2437" s="4">
        <v>2005.0</v>
      </c>
      <c r="C2437" s="4">
        <f>VLOOKUP(VLOOKUP(A2437,tabWorldPop,3,FALSE),Base!$D$2:$E$8,2,FALSE)</f>
        <v>1</v>
      </c>
      <c r="D2437" s="4" t="s">
        <v>13</v>
      </c>
      <c r="E2437" s="4" t="s">
        <v>4767</v>
      </c>
      <c r="F2437" s="5">
        <v>45812.0</v>
      </c>
      <c r="G2437" s="4" t="s">
        <v>4768</v>
      </c>
      <c r="H2437" s="4">
        <v>19373.0</v>
      </c>
      <c r="I2437" s="5">
        <v>45912.0</v>
      </c>
      <c r="J2437" s="6" t="str">
        <f>IF(OR(B2437=2000, B2437=2010, B2437=2015),VLOOKUP(A2437,tabWorldPop,IF(B2437=2000,8,IF(B2437=2010,7,6)),FALSE),"")</f>
        <v/>
      </c>
      <c r="K2437" s="6" t="str">
        <f>IF(J2437="","", VLOOKUP(A2437,tabWorldPop,12,FALSE))</f>
        <v/>
      </c>
      <c r="L2437" s="6" t="str">
        <f>IF(K2437="","",VLOOKUP(A2437,tabWorldPop,13,FALSE))</f>
        <v/>
      </c>
      <c r="M2437" s="6" t="str">
        <f>IF(K2437="","",VLOOKUP(A2437,tabWorldPop,14,FALSE))</f>
        <v/>
      </c>
      <c r="N2437" s="6" t="str">
        <f>IF(K2437="","",VLOOKUP(A2437,tabWorldPop,15,FALSE))</f>
        <v/>
      </c>
    </row>
    <row r="2438">
      <c r="A2438" s="3">
        <f>VLOOKUP(Life_expectancy.csv!A2454,Base!$A$2:$B$235,2,FALSE)</f>
        <v>61</v>
      </c>
      <c r="B2438" s="4">
        <v>2004.0</v>
      </c>
      <c r="C2438" s="4">
        <f>VLOOKUP(VLOOKUP(A2438,tabWorldPop,3,FALSE),Base!$D$2:$E$8,2,FALSE)</f>
        <v>1</v>
      </c>
      <c r="D2438" s="4" t="s">
        <v>13</v>
      </c>
      <c r="E2438" s="4" t="s">
        <v>4769</v>
      </c>
      <c r="F2438" s="4" t="s">
        <v>1660</v>
      </c>
      <c r="G2438" s="4" t="s">
        <v>4770</v>
      </c>
      <c r="H2438" s="4">
        <v>19228.0</v>
      </c>
      <c r="I2438" s="5">
        <v>45881.0</v>
      </c>
      <c r="J2438" s="6" t="str">
        <f>IF(OR(B2438=2000, B2438=2010, B2438=2015),VLOOKUP(A2438,tabWorldPop,IF(B2438=2000,8,IF(B2438=2010,7,6)),FALSE),"")</f>
        <v/>
      </c>
      <c r="K2438" s="6" t="str">
        <f>IF(J2438="","", VLOOKUP(A2438,tabWorldPop,12,FALSE))</f>
        <v/>
      </c>
      <c r="L2438" s="6" t="str">
        <f>IF(K2438="","",VLOOKUP(A2438,tabWorldPop,13,FALSE))</f>
        <v/>
      </c>
      <c r="M2438" s="6" t="str">
        <f>IF(K2438="","",VLOOKUP(A2438,tabWorldPop,14,FALSE))</f>
        <v/>
      </c>
      <c r="N2438" s="6" t="str">
        <f>IF(K2438="","",VLOOKUP(A2438,tabWorldPop,15,FALSE))</f>
        <v/>
      </c>
    </row>
    <row r="2439">
      <c r="A2439" s="3">
        <f>VLOOKUP(Life_expectancy.csv!A2455,Base!$A$2:$B$235,2,FALSE)</f>
        <v>61</v>
      </c>
      <c r="B2439" s="4">
        <v>2003.0</v>
      </c>
      <c r="C2439" s="4">
        <f>VLOOKUP(VLOOKUP(A2439,tabWorldPop,3,FALSE),Base!$D$2:$E$8,2,FALSE)</f>
        <v>1</v>
      </c>
      <c r="D2439" s="4" t="s">
        <v>13</v>
      </c>
      <c r="E2439" s="4" t="s">
        <v>4771</v>
      </c>
      <c r="F2439" s="4" t="s">
        <v>1192</v>
      </c>
      <c r="G2439" s="4" t="s">
        <v>4772</v>
      </c>
      <c r="H2439" s="4">
        <v>1983.0</v>
      </c>
      <c r="I2439" s="5">
        <v>45850.0</v>
      </c>
      <c r="J2439" s="6" t="str">
        <f>IF(OR(B2439=2000, B2439=2010, B2439=2015),VLOOKUP(A2439,tabWorldPop,IF(B2439=2000,8,IF(B2439=2010,7,6)),FALSE),"")</f>
        <v/>
      </c>
      <c r="K2439" s="6" t="str">
        <f>IF(J2439="","", VLOOKUP(A2439,tabWorldPop,12,FALSE))</f>
        <v/>
      </c>
      <c r="L2439" s="6" t="str">
        <f>IF(K2439="","",VLOOKUP(A2439,tabWorldPop,13,FALSE))</f>
        <v/>
      </c>
      <c r="M2439" s="6" t="str">
        <f>IF(K2439="","",VLOOKUP(A2439,tabWorldPop,14,FALSE))</f>
        <v/>
      </c>
      <c r="N2439" s="6" t="str">
        <f>IF(K2439="","",VLOOKUP(A2439,tabWorldPop,15,FALSE))</f>
        <v/>
      </c>
    </row>
    <row r="2440">
      <c r="A2440" s="3">
        <f>VLOOKUP(Life_expectancy.csv!A2456,Base!$A$2:$B$235,2,FALSE)</f>
        <v>61</v>
      </c>
      <c r="B2440" s="4">
        <v>2002.0</v>
      </c>
      <c r="C2440" s="4">
        <f>VLOOKUP(VLOOKUP(A2440,tabWorldPop,3,FALSE),Base!$D$2:$E$8,2,FALSE)</f>
        <v>1</v>
      </c>
      <c r="D2440" s="4" t="s">
        <v>13</v>
      </c>
      <c r="E2440" s="4" t="s">
        <v>4773</v>
      </c>
      <c r="F2440" s="4" t="s">
        <v>475</v>
      </c>
      <c r="G2440" s="4" t="s">
        <v>4774</v>
      </c>
      <c r="H2440" s="4">
        <v>18939.0</v>
      </c>
      <c r="I2440" s="5">
        <v>45820.0</v>
      </c>
      <c r="J2440" s="6" t="str">
        <f>IF(OR(B2440=2000, B2440=2010, B2440=2015),VLOOKUP(A2440,tabWorldPop,IF(B2440=2000,8,IF(B2440=2010,7,6)),FALSE),"")</f>
        <v/>
      </c>
      <c r="K2440" s="6" t="str">
        <f>IF(J2440="","", VLOOKUP(A2440,tabWorldPop,12,FALSE))</f>
        <v/>
      </c>
      <c r="L2440" s="6" t="str">
        <f>IF(K2440="","",VLOOKUP(A2440,tabWorldPop,13,FALSE))</f>
        <v/>
      </c>
      <c r="M2440" s="6" t="str">
        <f>IF(K2440="","",VLOOKUP(A2440,tabWorldPop,14,FALSE))</f>
        <v/>
      </c>
      <c r="N2440" s="6" t="str">
        <f>IF(K2440="","",VLOOKUP(A2440,tabWorldPop,15,FALSE))</f>
        <v/>
      </c>
    </row>
    <row r="2441">
      <c r="A2441" s="3">
        <f>VLOOKUP(Life_expectancy.csv!A2457,Base!$A$2:$B$235,2,FALSE)</f>
        <v>61</v>
      </c>
      <c r="B2441" s="4">
        <v>2001.0</v>
      </c>
      <c r="C2441" s="4">
        <f>VLOOKUP(VLOOKUP(A2441,tabWorldPop,3,FALSE),Base!$D$2:$E$8,2,FALSE)</f>
        <v>1</v>
      </c>
      <c r="D2441" s="4" t="s">
        <v>13</v>
      </c>
      <c r="E2441" s="4" t="s">
        <v>4775</v>
      </c>
      <c r="F2441" s="4" t="s">
        <v>4776</v>
      </c>
      <c r="G2441" s="4" t="s">
        <v>4777</v>
      </c>
      <c r="H2441" s="4">
        <v>18797.0</v>
      </c>
      <c r="I2441" s="5">
        <v>45789.0</v>
      </c>
      <c r="J2441" s="6" t="str">
        <f>IF(OR(B2441=2000, B2441=2010, B2441=2015),VLOOKUP(A2441,tabWorldPop,IF(B2441=2000,8,IF(B2441=2010,7,6)),FALSE),"")</f>
        <v/>
      </c>
      <c r="K2441" s="6" t="str">
        <f>IF(J2441="","", VLOOKUP(A2441,tabWorldPop,12,FALSE))</f>
        <v/>
      </c>
      <c r="L2441" s="6" t="str">
        <f>IF(K2441="","",VLOOKUP(A2441,tabWorldPop,13,FALSE))</f>
        <v/>
      </c>
      <c r="M2441" s="6" t="str">
        <f>IF(K2441="","",VLOOKUP(A2441,tabWorldPop,14,FALSE))</f>
        <v/>
      </c>
      <c r="N2441" s="6" t="str">
        <f>IF(K2441="","",VLOOKUP(A2441,tabWorldPop,15,FALSE))</f>
        <v/>
      </c>
    </row>
    <row r="2442">
      <c r="A2442" s="3">
        <f>VLOOKUP(Life_expectancy.csv!A2458,Base!$A$2:$B$235,2,FALSE)</f>
        <v>61</v>
      </c>
      <c r="B2442" s="4">
        <v>2000.0</v>
      </c>
      <c r="C2442" s="4">
        <f>VLOOKUP(VLOOKUP(A2442,tabWorldPop,3,FALSE),Base!$D$2:$E$8,2,FALSE)</f>
        <v>1</v>
      </c>
      <c r="D2442" s="4" t="s">
        <v>13</v>
      </c>
      <c r="E2442" s="4" t="s">
        <v>4778</v>
      </c>
      <c r="F2442" s="4" t="s">
        <v>1548</v>
      </c>
      <c r="G2442" s="4" t="s">
        <v>4779</v>
      </c>
      <c r="H2442" s="4">
        <v>18655.0</v>
      </c>
      <c r="I2442" s="5">
        <v>45759.0</v>
      </c>
      <c r="J2442" s="6">
        <f>IF(OR(B2442=2000, B2442=2010, B2442=2015),VLOOKUP(A2442,tabWorldPop,IF(B2442=2000,8,IF(B2442=2010,7,6)),FALSE),"")</f>
        <v>18776371</v>
      </c>
      <c r="K2442" s="6">
        <f>IF(J2442="","", VLOOKUP(A2442,tabWorldPop,12,FALSE))</f>
        <v>65610</v>
      </c>
      <c r="L2442" s="6" t="str">
        <f>IF(K2442="","",VLOOKUP(A2442,tabWorldPop,13,FALSE))</f>
        <v>332.7563</v>
      </c>
      <c r="M2442" s="7">
        <f>IF(K2442="","",VLOOKUP(A2442,tabWorldPop,14,FALSE))</f>
        <v>46388</v>
      </c>
      <c r="N2442" s="6" t="str">
        <f>IF(K2442="","",VLOOKUP(A2442,tabWorldPop,15,FALSE))</f>
        <v>0.27</v>
      </c>
    </row>
    <row r="2443">
      <c r="A2443" s="3">
        <f>VLOOKUP(Life_expectancy.csv!A2459,Base!$A$2:$B$235,2,FALSE)</f>
        <v>32</v>
      </c>
      <c r="B2443" s="4">
        <v>2015.0</v>
      </c>
      <c r="C2443" s="4">
        <f>VLOOKUP(VLOOKUP(A2443,tabWorldPop,3,FALSE),Base!$D$2:$E$8,2,FALSE)</f>
        <v>3</v>
      </c>
      <c r="D2443" s="4" t="s">
        <v>13</v>
      </c>
      <c r="E2443" s="4">
        <v>0.0</v>
      </c>
      <c r="F2443" s="10"/>
      <c r="G2443" s="4" t="s">
        <v>4780</v>
      </c>
      <c r="H2443" s="4">
        <v>3864783.0</v>
      </c>
      <c r="I2443" s="5">
        <v>45695.0</v>
      </c>
      <c r="J2443" s="6">
        <f>IF(OR(B2443=2000, B2443=2010, B2443=2015),VLOOKUP(A2443,tabWorldPop,IF(B2443=2000,8,IF(B2443=2010,7,6)),FALSE),"")</f>
        <v>38171178</v>
      </c>
      <c r="K2443" s="6">
        <f>IF(J2443="","", VLOOKUP(A2443,tabWorldPop,12,FALSE))</f>
        <v>1886068</v>
      </c>
      <c r="L2443" s="6" t="str">
        <f>IF(K2443="","",VLOOKUP(A2443,tabWorldPop,13,FALSE))</f>
        <v>24.8529</v>
      </c>
      <c r="M2443" s="7">
        <f>IF(K2443="","",VLOOKUP(A2443,tabWorldPop,14,FALSE))</f>
        <v>-596439</v>
      </c>
      <c r="N2443" s="6" t="str">
        <f>IF(K2443="","",VLOOKUP(A2443,tabWorldPop,15,FALSE))</f>
        <v>0.59</v>
      </c>
    </row>
    <row r="2444">
      <c r="A2444" s="3">
        <f>VLOOKUP(Life_expectancy.csv!A2460,Base!$A$2:$B$235,2,FALSE)</f>
        <v>32</v>
      </c>
      <c r="B2444" s="4">
        <v>2014.0</v>
      </c>
      <c r="C2444" s="4">
        <f>VLOOKUP(VLOOKUP(A2444,tabWorldPop,3,FALSE),Base!$D$2:$E$8,2,FALSE)</f>
        <v>3</v>
      </c>
      <c r="D2444" s="4" t="s">
        <v>13</v>
      </c>
      <c r="E2444" s="4" t="s">
        <v>4781</v>
      </c>
      <c r="F2444" s="4" t="s">
        <v>1937</v>
      </c>
      <c r="G2444" s="4" t="s">
        <v>4782</v>
      </c>
      <c r="H2444" s="4">
        <v>3.7737913E7</v>
      </c>
      <c r="I2444" s="5">
        <v>45695.0</v>
      </c>
      <c r="J2444" s="6" t="str">
        <f>IF(OR(B2444=2000, B2444=2010, B2444=2015),VLOOKUP(A2444,tabWorldPop,IF(B2444=2000,8,IF(B2444=2010,7,6)),FALSE),"")</f>
        <v/>
      </c>
      <c r="K2444" s="6" t="str">
        <f>IF(J2444="","", VLOOKUP(A2444,tabWorldPop,12,FALSE))</f>
        <v/>
      </c>
      <c r="L2444" s="6" t="str">
        <f>IF(K2444="","",VLOOKUP(A2444,tabWorldPop,13,FALSE))</f>
        <v/>
      </c>
      <c r="M2444" s="6" t="str">
        <f>IF(K2444="","",VLOOKUP(A2444,tabWorldPop,14,FALSE))</f>
        <v/>
      </c>
      <c r="N2444" s="6" t="str">
        <f>IF(K2444="","",VLOOKUP(A2444,tabWorldPop,15,FALSE))</f>
        <v/>
      </c>
    </row>
    <row r="2445">
      <c r="A2445" s="3">
        <f>VLOOKUP(Life_expectancy.csv!A2461,Base!$A$2:$B$235,2,FALSE)</f>
        <v>32</v>
      </c>
      <c r="B2445" s="4">
        <v>2013.0</v>
      </c>
      <c r="C2445" s="4">
        <f>VLOOKUP(VLOOKUP(A2445,tabWorldPop,3,FALSE),Base!$D$2:$E$8,2,FALSE)</f>
        <v>3</v>
      </c>
      <c r="D2445" s="4" t="s">
        <v>13</v>
      </c>
      <c r="E2445" s="4" t="s">
        <v>4783</v>
      </c>
      <c r="F2445" s="4" t="s">
        <v>2440</v>
      </c>
      <c r="G2445" s="4" t="s">
        <v>4784</v>
      </c>
      <c r="H2445" s="4">
        <v>3.6849918E7</v>
      </c>
      <c r="I2445" s="4">
        <v>7.0</v>
      </c>
      <c r="J2445" s="6" t="str">
        <f>IF(OR(B2445=2000, B2445=2010, B2445=2015),VLOOKUP(A2445,tabWorldPop,IF(B2445=2000,8,IF(B2445=2010,7,6)),FALSE),"")</f>
        <v/>
      </c>
      <c r="K2445" s="6" t="str">
        <f>IF(J2445="","", VLOOKUP(A2445,tabWorldPop,12,FALSE))</f>
        <v/>
      </c>
      <c r="L2445" s="6" t="str">
        <f>IF(K2445="","",VLOOKUP(A2445,tabWorldPop,13,FALSE))</f>
        <v/>
      </c>
      <c r="M2445" s="6" t="str">
        <f>IF(K2445="","",VLOOKUP(A2445,tabWorldPop,14,FALSE))</f>
        <v/>
      </c>
      <c r="N2445" s="6" t="str">
        <f>IF(K2445="","",VLOOKUP(A2445,tabWorldPop,15,FALSE))</f>
        <v/>
      </c>
    </row>
    <row r="2446">
      <c r="A2446" s="3">
        <f>VLOOKUP(Life_expectancy.csv!A2462,Base!$A$2:$B$235,2,FALSE)</f>
        <v>32</v>
      </c>
      <c r="B2446" s="4">
        <v>2012.0</v>
      </c>
      <c r="C2446" s="4">
        <f>VLOOKUP(VLOOKUP(A2446,tabWorldPop,3,FALSE),Base!$D$2:$E$8,2,FALSE)</f>
        <v>3</v>
      </c>
      <c r="D2446" s="4" t="s">
        <v>13</v>
      </c>
      <c r="E2446" s="4" t="s">
        <v>4785</v>
      </c>
      <c r="F2446" s="5">
        <v>45696.0</v>
      </c>
      <c r="G2446" s="4" t="s">
        <v>4786</v>
      </c>
      <c r="H2446" s="4">
        <v>3599192.0</v>
      </c>
      <c r="I2446" s="5">
        <v>45875.0</v>
      </c>
      <c r="J2446" s="6" t="str">
        <f>IF(OR(B2446=2000, B2446=2010, B2446=2015),VLOOKUP(A2446,tabWorldPop,IF(B2446=2000,8,IF(B2446=2010,7,6)),FALSE),"")</f>
        <v/>
      </c>
      <c r="K2446" s="6" t="str">
        <f>IF(J2446="","", VLOOKUP(A2446,tabWorldPop,12,FALSE))</f>
        <v/>
      </c>
      <c r="L2446" s="6" t="str">
        <f>IF(K2446="","",VLOOKUP(A2446,tabWorldPop,13,FALSE))</f>
        <v/>
      </c>
      <c r="M2446" s="6" t="str">
        <f>IF(K2446="","",VLOOKUP(A2446,tabWorldPop,14,FALSE))</f>
        <v/>
      </c>
      <c r="N2446" s="6" t="str">
        <f>IF(K2446="","",VLOOKUP(A2446,tabWorldPop,15,FALSE))</f>
        <v/>
      </c>
    </row>
    <row r="2447">
      <c r="A2447" s="3">
        <f>VLOOKUP(Life_expectancy.csv!A2463,Base!$A$2:$B$235,2,FALSE)</f>
        <v>32</v>
      </c>
      <c r="B2447" s="4">
        <v>2011.0</v>
      </c>
      <c r="C2447" s="4">
        <f>VLOOKUP(VLOOKUP(A2447,tabWorldPop,3,FALSE),Base!$D$2:$E$8,2,FALSE)</f>
        <v>3</v>
      </c>
      <c r="D2447" s="4" t="s">
        <v>13</v>
      </c>
      <c r="E2447" s="4" t="s">
        <v>4787</v>
      </c>
      <c r="F2447" s="5">
        <v>45724.0</v>
      </c>
      <c r="G2447" s="4" t="s">
        <v>4788</v>
      </c>
      <c r="H2447" s="4">
        <v>3.5167314E7</v>
      </c>
      <c r="I2447" s="4">
        <v>7.0</v>
      </c>
      <c r="J2447" s="6" t="str">
        <f>IF(OR(B2447=2000, B2447=2010, B2447=2015),VLOOKUP(A2447,tabWorldPop,IF(B2447=2000,8,IF(B2447=2010,7,6)),FALSE),"")</f>
        <v/>
      </c>
      <c r="K2447" s="6" t="str">
        <f>IF(J2447="","", VLOOKUP(A2447,tabWorldPop,12,FALSE))</f>
        <v/>
      </c>
      <c r="L2447" s="6" t="str">
        <f>IF(K2447="","",VLOOKUP(A2447,tabWorldPop,13,FALSE))</f>
        <v/>
      </c>
      <c r="M2447" s="6" t="str">
        <f>IF(K2447="","",VLOOKUP(A2447,tabWorldPop,14,FALSE))</f>
        <v/>
      </c>
      <c r="N2447" s="6" t="str">
        <f>IF(K2447="","",VLOOKUP(A2447,tabWorldPop,15,FALSE))</f>
        <v/>
      </c>
    </row>
    <row r="2448">
      <c r="A2448" s="3">
        <f>VLOOKUP(Life_expectancy.csv!A2464,Base!$A$2:$B$235,2,FALSE)</f>
        <v>32</v>
      </c>
      <c r="B2448" s="4">
        <v>2010.0</v>
      </c>
      <c r="C2448" s="4">
        <f>VLOOKUP(VLOOKUP(A2448,tabWorldPop,3,FALSE),Base!$D$2:$E$8,2,FALSE)</f>
        <v>3</v>
      </c>
      <c r="D2448" s="4" t="s">
        <v>13</v>
      </c>
      <c r="E2448" s="4" t="s">
        <v>4789</v>
      </c>
      <c r="F2448" s="4" t="s">
        <v>4790</v>
      </c>
      <c r="G2448" s="4" t="s">
        <v>4791</v>
      </c>
      <c r="H2448" s="4">
        <v>3.4385963E7</v>
      </c>
      <c r="I2448" s="4">
        <v>7.0</v>
      </c>
      <c r="J2448" s="6">
        <f>IF(OR(B2448=2000, B2448=2010, B2448=2015),VLOOKUP(A2448,tabWorldPop,IF(B2448=2000,8,IF(B2448=2010,7,6)),FALSE),"")</f>
        <v>33739933</v>
      </c>
      <c r="K2448" s="6">
        <f>IF(J2448="","", VLOOKUP(A2448,tabWorldPop,12,FALSE))</f>
        <v>1886068</v>
      </c>
      <c r="L2448" s="6" t="str">
        <f>IF(K2448="","",VLOOKUP(A2448,tabWorldPop,13,FALSE))</f>
        <v>24.8529</v>
      </c>
      <c r="M2448" s="7">
        <f>IF(K2448="","",VLOOKUP(A2448,tabWorldPop,14,FALSE))</f>
        <v>-596439</v>
      </c>
      <c r="N2448" s="6" t="str">
        <f>IF(K2448="","",VLOOKUP(A2448,tabWorldPop,15,FALSE))</f>
        <v>0.59</v>
      </c>
    </row>
    <row r="2449">
      <c r="A2449" s="3">
        <f>VLOOKUP(Life_expectancy.csv!A2465,Base!$A$2:$B$235,2,FALSE)</f>
        <v>32</v>
      </c>
      <c r="B2449" s="4">
        <v>2009.0</v>
      </c>
      <c r="C2449" s="4">
        <f>VLOOKUP(VLOOKUP(A2449,tabWorldPop,3,FALSE),Base!$D$2:$E$8,2,FALSE)</f>
        <v>3</v>
      </c>
      <c r="D2449" s="4" t="s">
        <v>13</v>
      </c>
      <c r="E2449" s="4" t="s">
        <v>4792</v>
      </c>
      <c r="F2449" s="5">
        <v>45755.0</v>
      </c>
      <c r="G2449" s="4" t="s">
        <v>4793</v>
      </c>
      <c r="H2449" s="4">
        <v>3365619.0</v>
      </c>
      <c r="I2449" s="5">
        <v>45875.0</v>
      </c>
      <c r="J2449" s="6" t="str">
        <f>IF(OR(B2449=2000, B2449=2010, B2449=2015),VLOOKUP(A2449,tabWorldPop,IF(B2449=2000,8,IF(B2449=2010,7,6)),FALSE),"")</f>
        <v/>
      </c>
      <c r="K2449" s="6" t="str">
        <f>IF(J2449="","", VLOOKUP(A2449,tabWorldPop,12,FALSE))</f>
        <v/>
      </c>
      <c r="L2449" s="6" t="str">
        <f>IF(K2449="","",VLOOKUP(A2449,tabWorldPop,13,FALSE))</f>
        <v/>
      </c>
      <c r="M2449" s="6" t="str">
        <f>IF(K2449="","",VLOOKUP(A2449,tabWorldPop,14,FALSE))</f>
        <v/>
      </c>
      <c r="N2449" s="6" t="str">
        <f>IF(K2449="","",VLOOKUP(A2449,tabWorldPop,15,FALSE))</f>
        <v/>
      </c>
    </row>
    <row r="2450">
      <c r="A2450" s="3">
        <f>VLOOKUP(Life_expectancy.csv!A2466,Base!$A$2:$B$235,2,FALSE)</f>
        <v>32</v>
      </c>
      <c r="B2450" s="4">
        <v>2008.0</v>
      </c>
      <c r="C2450" s="4">
        <f>VLOOKUP(VLOOKUP(A2450,tabWorldPop,3,FALSE),Base!$D$2:$E$8,2,FALSE)</f>
        <v>3</v>
      </c>
      <c r="D2450" s="4" t="s">
        <v>13</v>
      </c>
      <c r="E2450" s="4" t="s">
        <v>4794</v>
      </c>
      <c r="F2450" s="4" t="s">
        <v>1741</v>
      </c>
      <c r="G2450" s="4" t="s">
        <v>4795</v>
      </c>
      <c r="H2450" s="4">
        <v>3.2955496E7</v>
      </c>
      <c r="I2450" s="5">
        <v>45722.0</v>
      </c>
      <c r="J2450" s="6" t="str">
        <f>IF(OR(B2450=2000, B2450=2010, B2450=2015),VLOOKUP(A2450,tabWorldPop,IF(B2450=2000,8,IF(B2450=2010,7,6)),FALSE),"")</f>
        <v/>
      </c>
      <c r="K2450" s="6" t="str">
        <f>IF(J2450="","", VLOOKUP(A2450,tabWorldPop,12,FALSE))</f>
        <v/>
      </c>
      <c r="L2450" s="6" t="str">
        <f>IF(K2450="","",VLOOKUP(A2450,tabWorldPop,13,FALSE))</f>
        <v/>
      </c>
      <c r="M2450" s="6" t="str">
        <f>IF(K2450="","",VLOOKUP(A2450,tabWorldPop,14,FALSE))</f>
        <v/>
      </c>
      <c r="N2450" s="6" t="str">
        <f>IF(K2450="","",VLOOKUP(A2450,tabWorldPop,15,FALSE))</f>
        <v/>
      </c>
    </row>
    <row r="2451">
      <c r="A2451" s="3">
        <f>VLOOKUP(Life_expectancy.csv!A2467,Base!$A$2:$B$235,2,FALSE)</f>
        <v>32</v>
      </c>
      <c r="B2451" s="4">
        <v>2007.0</v>
      </c>
      <c r="C2451" s="4">
        <f>VLOOKUP(VLOOKUP(A2451,tabWorldPop,3,FALSE),Base!$D$2:$E$8,2,FALSE)</f>
        <v>3</v>
      </c>
      <c r="D2451" s="4" t="s">
        <v>13</v>
      </c>
      <c r="E2451" s="4" t="s">
        <v>4796</v>
      </c>
      <c r="F2451" s="4" t="s">
        <v>1300</v>
      </c>
      <c r="G2451" s="4" t="s">
        <v>4797</v>
      </c>
      <c r="H2451" s="4">
        <v>3.2282526E7</v>
      </c>
      <c r="I2451" s="5">
        <v>45753.0</v>
      </c>
      <c r="J2451" s="6" t="str">
        <f>IF(OR(B2451=2000, B2451=2010, B2451=2015),VLOOKUP(A2451,tabWorldPop,IF(B2451=2000,8,IF(B2451=2010,7,6)),FALSE),"")</f>
        <v/>
      </c>
      <c r="K2451" s="6" t="str">
        <f>IF(J2451="","", VLOOKUP(A2451,tabWorldPop,12,FALSE))</f>
        <v/>
      </c>
      <c r="L2451" s="6" t="str">
        <f>IF(K2451="","",VLOOKUP(A2451,tabWorldPop,13,FALSE))</f>
        <v/>
      </c>
      <c r="M2451" s="6" t="str">
        <f>IF(K2451="","",VLOOKUP(A2451,tabWorldPop,14,FALSE))</f>
        <v/>
      </c>
      <c r="N2451" s="6" t="str">
        <f>IF(K2451="","",VLOOKUP(A2451,tabWorldPop,15,FALSE))</f>
        <v/>
      </c>
    </row>
    <row r="2452">
      <c r="A2452" s="3">
        <f>VLOOKUP(Life_expectancy.csv!A2468,Base!$A$2:$B$235,2,FALSE)</f>
        <v>32</v>
      </c>
      <c r="B2452" s="4">
        <v>2006.0</v>
      </c>
      <c r="C2452" s="4">
        <f>VLOOKUP(VLOOKUP(A2452,tabWorldPop,3,FALSE),Base!$D$2:$E$8,2,FALSE)</f>
        <v>3</v>
      </c>
      <c r="D2452" s="4" t="s">
        <v>13</v>
      </c>
      <c r="E2452" s="4" t="s">
        <v>4798</v>
      </c>
      <c r="F2452" s="4" t="s">
        <v>2571</v>
      </c>
      <c r="G2452" s="4" t="s">
        <v>4799</v>
      </c>
      <c r="H2452" s="4">
        <v>316764.0</v>
      </c>
      <c r="I2452" s="5">
        <v>45694.0</v>
      </c>
      <c r="J2452" s="6" t="str">
        <f>IF(OR(B2452=2000, B2452=2010, B2452=2015),VLOOKUP(A2452,tabWorldPop,IF(B2452=2000,8,IF(B2452=2010,7,6)),FALSE),"")</f>
        <v/>
      </c>
      <c r="K2452" s="6" t="str">
        <f>IF(J2452="","", VLOOKUP(A2452,tabWorldPop,12,FALSE))</f>
        <v/>
      </c>
      <c r="L2452" s="6" t="str">
        <f>IF(K2452="","",VLOOKUP(A2452,tabWorldPop,13,FALSE))</f>
        <v/>
      </c>
      <c r="M2452" s="6" t="str">
        <f>IF(K2452="","",VLOOKUP(A2452,tabWorldPop,14,FALSE))</f>
        <v/>
      </c>
      <c r="N2452" s="6" t="str">
        <f>IF(K2452="","",VLOOKUP(A2452,tabWorldPop,15,FALSE))</f>
        <v/>
      </c>
    </row>
    <row r="2453">
      <c r="A2453" s="3">
        <f>VLOOKUP(Life_expectancy.csv!A2469,Base!$A$2:$B$235,2,FALSE)</f>
        <v>32</v>
      </c>
      <c r="B2453" s="4">
        <v>2005.0</v>
      </c>
      <c r="C2453" s="4">
        <f>VLOOKUP(VLOOKUP(A2453,tabWorldPop,3,FALSE),Base!$D$2:$E$8,2,FALSE)</f>
        <v>3</v>
      </c>
      <c r="D2453" s="4" t="s">
        <v>13</v>
      </c>
      <c r="E2453" s="4" t="s">
        <v>4800</v>
      </c>
      <c r="F2453" s="4" t="s">
        <v>3930</v>
      </c>
      <c r="G2453" s="4" t="s">
        <v>4801</v>
      </c>
      <c r="H2453" s="4">
        <v>3911914.0</v>
      </c>
      <c r="I2453" s="5">
        <v>45663.0</v>
      </c>
      <c r="J2453" s="6" t="str">
        <f>IF(OR(B2453=2000, B2453=2010, B2453=2015),VLOOKUP(A2453,tabWorldPop,IF(B2453=2000,8,IF(B2453=2010,7,6)),FALSE),"")</f>
        <v/>
      </c>
      <c r="K2453" s="6" t="str">
        <f>IF(J2453="","", VLOOKUP(A2453,tabWorldPop,12,FALSE))</f>
        <v/>
      </c>
      <c r="L2453" s="6" t="str">
        <f>IF(K2453="","",VLOOKUP(A2453,tabWorldPop,13,FALSE))</f>
        <v/>
      </c>
      <c r="M2453" s="6" t="str">
        <f>IF(K2453="","",VLOOKUP(A2453,tabWorldPop,14,FALSE))</f>
        <v/>
      </c>
      <c r="N2453" s="6" t="str">
        <f>IF(K2453="","",VLOOKUP(A2453,tabWorldPop,15,FALSE))</f>
        <v/>
      </c>
    </row>
    <row r="2454">
      <c r="A2454" s="3">
        <f>VLOOKUP(Life_expectancy.csv!A2470,Base!$A$2:$B$235,2,FALSE)</f>
        <v>32</v>
      </c>
      <c r="B2454" s="4">
        <v>2004.0</v>
      </c>
      <c r="C2454" s="4">
        <f>VLOOKUP(VLOOKUP(A2454,tabWorldPop,3,FALSE),Base!$D$2:$E$8,2,FALSE)</f>
        <v>3</v>
      </c>
      <c r="D2454" s="4" t="s">
        <v>13</v>
      </c>
      <c r="E2454" s="4" t="s">
        <v>4802</v>
      </c>
      <c r="F2454" s="4" t="s">
        <v>156</v>
      </c>
      <c r="G2454" s="4" t="s">
        <v>4803</v>
      </c>
      <c r="H2454" s="4">
        <v>3186341.0</v>
      </c>
      <c r="I2454" s="5">
        <v>45843.0</v>
      </c>
      <c r="J2454" s="6" t="str">
        <f>IF(OR(B2454=2000, B2454=2010, B2454=2015),VLOOKUP(A2454,tabWorldPop,IF(B2454=2000,8,IF(B2454=2010,7,6)),FALSE),"")</f>
        <v/>
      </c>
      <c r="K2454" s="6" t="str">
        <f>IF(J2454="","", VLOOKUP(A2454,tabWorldPop,12,FALSE))</f>
        <v/>
      </c>
      <c r="L2454" s="6" t="str">
        <f>IF(K2454="","",VLOOKUP(A2454,tabWorldPop,13,FALSE))</f>
        <v/>
      </c>
      <c r="M2454" s="6" t="str">
        <f>IF(K2454="","",VLOOKUP(A2454,tabWorldPop,14,FALSE))</f>
        <v/>
      </c>
      <c r="N2454" s="6" t="str">
        <f>IF(K2454="","",VLOOKUP(A2454,tabWorldPop,15,FALSE))</f>
        <v/>
      </c>
    </row>
    <row r="2455">
      <c r="A2455" s="3">
        <f>VLOOKUP(Life_expectancy.csv!A2471,Base!$A$2:$B$235,2,FALSE)</f>
        <v>32</v>
      </c>
      <c r="B2455" s="4">
        <v>2003.0</v>
      </c>
      <c r="C2455" s="4">
        <f>VLOOKUP(VLOOKUP(A2455,tabWorldPop,3,FALSE),Base!$D$2:$E$8,2,FALSE)</f>
        <v>3</v>
      </c>
      <c r="D2455" s="4" t="s">
        <v>13</v>
      </c>
      <c r="E2455" s="4" t="s">
        <v>4804</v>
      </c>
      <c r="F2455" s="4" t="s">
        <v>3930</v>
      </c>
      <c r="G2455" s="4" t="s">
        <v>4805</v>
      </c>
      <c r="H2455" s="4">
        <v>2.9435944E7</v>
      </c>
      <c r="I2455" s="5">
        <v>45813.0</v>
      </c>
      <c r="J2455" s="6" t="str">
        <f>IF(OR(B2455=2000, B2455=2010, B2455=2015),VLOOKUP(A2455,tabWorldPop,IF(B2455=2000,8,IF(B2455=2010,7,6)),FALSE),"")</f>
        <v/>
      </c>
      <c r="K2455" s="6" t="str">
        <f>IF(J2455="","", VLOOKUP(A2455,tabWorldPop,12,FALSE))</f>
        <v/>
      </c>
      <c r="L2455" s="6" t="str">
        <f>IF(K2455="","",VLOOKUP(A2455,tabWorldPop,13,FALSE))</f>
        <v/>
      </c>
      <c r="M2455" s="6" t="str">
        <f>IF(K2455="","",VLOOKUP(A2455,tabWorldPop,14,FALSE))</f>
        <v/>
      </c>
      <c r="N2455" s="6" t="str">
        <f>IF(K2455="","",VLOOKUP(A2455,tabWorldPop,15,FALSE))</f>
        <v/>
      </c>
    </row>
    <row r="2456">
      <c r="A2456" s="3">
        <f>VLOOKUP(Life_expectancy.csv!A2472,Base!$A$2:$B$235,2,FALSE)</f>
        <v>32</v>
      </c>
      <c r="B2456" s="4">
        <v>2002.0</v>
      </c>
      <c r="C2456" s="4">
        <f>VLOOKUP(VLOOKUP(A2456,tabWorldPop,3,FALSE),Base!$D$2:$E$8,2,FALSE)</f>
        <v>3</v>
      </c>
      <c r="D2456" s="4" t="s">
        <v>13</v>
      </c>
      <c r="E2456" s="4" t="s">
        <v>4806</v>
      </c>
      <c r="F2456" s="4" t="s">
        <v>1207</v>
      </c>
      <c r="G2456" s="4" t="s">
        <v>4807</v>
      </c>
      <c r="H2456" s="4">
        <v>2.8679565E7</v>
      </c>
      <c r="I2456" s="5">
        <v>45813.0</v>
      </c>
      <c r="J2456" s="6" t="str">
        <f>IF(OR(B2456=2000, B2456=2010, B2456=2015),VLOOKUP(A2456,tabWorldPop,IF(B2456=2000,8,IF(B2456=2010,7,6)),FALSE),"")</f>
        <v/>
      </c>
      <c r="K2456" s="6" t="str">
        <f>IF(J2456="","", VLOOKUP(A2456,tabWorldPop,12,FALSE))</f>
        <v/>
      </c>
      <c r="L2456" s="6" t="str">
        <f>IF(K2456="","",VLOOKUP(A2456,tabWorldPop,13,FALSE))</f>
        <v/>
      </c>
      <c r="M2456" s="6" t="str">
        <f>IF(K2456="","",VLOOKUP(A2456,tabWorldPop,14,FALSE))</f>
        <v/>
      </c>
      <c r="N2456" s="6" t="str">
        <f>IF(K2456="","",VLOOKUP(A2456,tabWorldPop,15,FALSE))</f>
        <v/>
      </c>
    </row>
    <row r="2457">
      <c r="A2457" s="3">
        <f>VLOOKUP(Life_expectancy.csv!A2473,Base!$A$2:$B$235,2,FALSE)</f>
        <v>32</v>
      </c>
      <c r="B2457" s="4">
        <v>2001.0</v>
      </c>
      <c r="C2457" s="4">
        <f>VLOOKUP(VLOOKUP(A2457,tabWorldPop,3,FALSE),Base!$D$2:$E$8,2,FALSE)</f>
        <v>3</v>
      </c>
      <c r="D2457" s="4" t="s">
        <v>13</v>
      </c>
      <c r="E2457" s="4" t="s">
        <v>4808</v>
      </c>
      <c r="F2457" s="4" t="s">
        <v>4809</v>
      </c>
      <c r="G2457" s="4" t="s">
        <v>4810</v>
      </c>
      <c r="H2457" s="4">
        <v>279455.0</v>
      </c>
      <c r="I2457" s="5">
        <v>45813.0</v>
      </c>
      <c r="J2457" s="6" t="str">
        <f>IF(OR(B2457=2000, B2457=2010, B2457=2015),VLOOKUP(A2457,tabWorldPop,IF(B2457=2000,8,IF(B2457=2010,7,6)),FALSE),"")</f>
        <v/>
      </c>
      <c r="K2457" s="6" t="str">
        <f>IF(J2457="","", VLOOKUP(A2457,tabWorldPop,12,FALSE))</f>
        <v/>
      </c>
      <c r="L2457" s="6" t="str">
        <f>IF(K2457="","",VLOOKUP(A2457,tabWorldPop,13,FALSE))</f>
        <v/>
      </c>
      <c r="M2457" s="6" t="str">
        <f>IF(K2457="","",VLOOKUP(A2457,tabWorldPop,14,FALSE))</f>
        <v/>
      </c>
      <c r="N2457" s="6" t="str">
        <f>IF(K2457="","",VLOOKUP(A2457,tabWorldPop,15,FALSE))</f>
        <v/>
      </c>
    </row>
    <row r="2458">
      <c r="A2458" s="3">
        <f>VLOOKUP(Life_expectancy.csv!A2474,Base!$A$2:$B$235,2,FALSE)</f>
        <v>32</v>
      </c>
      <c r="B2458" s="4">
        <v>2000.0</v>
      </c>
      <c r="C2458" s="4">
        <f>VLOOKUP(VLOOKUP(A2458,tabWorldPop,3,FALSE),Base!$D$2:$E$8,2,FALSE)</f>
        <v>3</v>
      </c>
      <c r="D2458" s="4" t="s">
        <v>13</v>
      </c>
      <c r="E2458" s="4" t="s">
        <v>4811</v>
      </c>
      <c r="F2458" s="4" t="s">
        <v>2026</v>
      </c>
      <c r="G2458" s="4" t="s">
        <v>4812</v>
      </c>
      <c r="H2458" s="4">
        <v>2725535.0</v>
      </c>
      <c r="I2458" s="5">
        <v>45782.0</v>
      </c>
      <c r="J2458" s="6">
        <f>IF(OR(B2458=2000, B2458=2010, B2458=2015),VLOOKUP(A2458,tabWorldPop,IF(B2458=2000,8,IF(B2458=2010,7,6)),FALSE),"")</f>
        <v>26298773</v>
      </c>
      <c r="K2458" s="6">
        <f>IF(J2458="","", VLOOKUP(A2458,tabWorldPop,12,FALSE))</f>
        <v>1886068</v>
      </c>
      <c r="L2458" s="6" t="str">
        <f>IF(K2458="","",VLOOKUP(A2458,tabWorldPop,13,FALSE))</f>
        <v>24.8529</v>
      </c>
      <c r="M2458" s="7">
        <f>IF(K2458="","",VLOOKUP(A2458,tabWorldPop,14,FALSE))</f>
        <v>-596439</v>
      </c>
      <c r="N2458" s="6" t="str">
        <f>IF(K2458="","",VLOOKUP(A2458,tabWorldPop,15,FALSE))</f>
        <v>0.59</v>
      </c>
    </row>
    <row r="2459">
      <c r="A2459" s="3">
        <f>VLOOKUP(Life_expectancy.csv!A2475,Base!$A$2:$B$235,2,FALSE)</f>
        <v>170</v>
      </c>
      <c r="B2459" s="4">
        <v>2015.0</v>
      </c>
      <c r="C2459" s="4">
        <f>VLOOKUP(VLOOKUP(A2459,tabWorldPop,3,FALSE),Base!$D$2:$E$8,2,FALSE)</f>
        <v>7</v>
      </c>
      <c r="D2459" s="4" t="s">
        <v>13</v>
      </c>
      <c r="E2459" s="4">
        <v>0.0</v>
      </c>
      <c r="F2459" s="10"/>
      <c r="G2459" s="4" t="s">
        <v>4813</v>
      </c>
      <c r="H2459" s="4">
        <v>55328.0</v>
      </c>
      <c r="I2459" s="5">
        <v>45850.0</v>
      </c>
      <c r="J2459" s="6">
        <f>IF(OR(B2459=2000, B2459=2010, B2459=2015),VLOOKUP(A2459,tabWorldPop,IF(B2459=2000,8,IF(B2459=2010,7,6)),FALSE),"")</f>
        <v>575475</v>
      </c>
      <c r="K2459" s="6">
        <f>IF(J2459="","", VLOOKUP(A2459,tabWorldPop,12,FALSE))</f>
        <v>163820</v>
      </c>
      <c r="L2459" s="7">
        <f>IF(K2459="","",VLOOKUP(A2459,tabWorldPop,13,FALSE))</f>
        <v>2128329</v>
      </c>
      <c r="M2459" s="7">
        <f>IF(K2459="","",VLOOKUP(A2459,tabWorldPop,14,FALSE))</f>
        <v>29952</v>
      </c>
      <c r="N2459" s="6" t="str">
        <f>IF(K2459="","",VLOOKUP(A2459,tabWorldPop,15,FALSE))</f>
        <v>0.01</v>
      </c>
    </row>
    <row r="2460">
      <c r="A2460" s="3">
        <f>VLOOKUP(Life_expectancy.csv!A2476,Base!$A$2:$B$235,2,FALSE)</f>
        <v>170</v>
      </c>
      <c r="B2460" s="4">
        <v>2014.0</v>
      </c>
      <c r="C2460" s="4">
        <f>VLOOKUP(VLOOKUP(A2460,tabWorldPop,3,FALSE),Base!$D$2:$E$8,2,FALSE)</f>
        <v>7</v>
      </c>
      <c r="D2460" s="4" t="s">
        <v>13</v>
      </c>
      <c r="E2460" s="4" t="s">
        <v>4814</v>
      </c>
      <c r="F2460" s="4" t="s">
        <v>566</v>
      </c>
      <c r="G2460" s="4" t="s">
        <v>4815</v>
      </c>
      <c r="H2460" s="4">
        <v>547928.0</v>
      </c>
      <c r="I2460" s="5">
        <v>45850.0</v>
      </c>
      <c r="J2460" s="6" t="str">
        <f>IF(OR(B2460=2000, B2460=2010, B2460=2015),VLOOKUP(A2460,tabWorldPop,IF(B2460=2000,8,IF(B2460=2010,7,6)),FALSE),"")</f>
        <v/>
      </c>
      <c r="K2460" s="6" t="str">
        <f>IF(J2460="","", VLOOKUP(A2460,tabWorldPop,12,FALSE))</f>
        <v/>
      </c>
      <c r="L2460" s="6" t="str">
        <f>IF(K2460="","",VLOOKUP(A2460,tabWorldPop,13,FALSE))</f>
        <v/>
      </c>
      <c r="M2460" s="6" t="str">
        <f>IF(K2460="","",VLOOKUP(A2460,tabWorldPop,14,FALSE))</f>
        <v/>
      </c>
      <c r="N2460" s="6" t="str">
        <f>IF(K2460="","",VLOOKUP(A2460,tabWorldPop,15,FALSE))</f>
        <v/>
      </c>
    </row>
    <row r="2461">
      <c r="A2461" s="3">
        <f>VLOOKUP(Life_expectancy.csv!A2477,Base!$A$2:$B$235,2,FALSE)</f>
        <v>170</v>
      </c>
      <c r="B2461" s="4">
        <v>2013.0</v>
      </c>
      <c r="C2461" s="4">
        <f>VLOOKUP(VLOOKUP(A2461,tabWorldPop,3,FALSE),Base!$D$2:$E$8,2,FALSE)</f>
        <v>7</v>
      </c>
      <c r="D2461" s="4" t="s">
        <v>13</v>
      </c>
      <c r="E2461" s="4" t="s">
        <v>4816</v>
      </c>
      <c r="F2461" s="4" t="s">
        <v>764</v>
      </c>
      <c r="G2461" s="4" t="s">
        <v>4817</v>
      </c>
      <c r="H2461" s="4">
        <v>54254.0</v>
      </c>
      <c r="I2461" s="5">
        <v>45850.0</v>
      </c>
      <c r="J2461" s="6" t="str">
        <f>IF(OR(B2461=2000, B2461=2010, B2461=2015),VLOOKUP(A2461,tabWorldPop,IF(B2461=2000,8,IF(B2461=2010,7,6)),FALSE),"")</f>
        <v/>
      </c>
      <c r="K2461" s="6" t="str">
        <f>IF(J2461="","", VLOOKUP(A2461,tabWorldPop,12,FALSE))</f>
        <v/>
      </c>
      <c r="L2461" s="6" t="str">
        <f>IF(K2461="","",VLOOKUP(A2461,tabWorldPop,13,FALSE))</f>
        <v/>
      </c>
      <c r="M2461" s="6" t="str">
        <f>IF(K2461="","",VLOOKUP(A2461,tabWorldPop,14,FALSE))</f>
        <v/>
      </c>
      <c r="N2461" s="6" t="str">
        <f>IF(K2461="","",VLOOKUP(A2461,tabWorldPop,15,FALSE))</f>
        <v/>
      </c>
    </row>
    <row r="2462">
      <c r="A2462" s="3">
        <f>VLOOKUP(Life_expectancy.csv!A2478,Base!$A$2:$B$235,2,FALSE)</f>
        <v>170</v>
      </c>
      <c r="B2462" s="4">
        <v>2012.0</v>
      </c>
      <c r="C2462" s="4">
        <f>VLOOKUP(VLOOKUP(A2462,tabWorldPop,3,FALSE),Base!$D$2:$E$8,2,FALSE)</f>
        <v>7</v>
      </c>
      <c r="D2462" s="4" t="s">
        <v>13</v>
      </c>
      <c r="E2462" s="4" t="s">
        <v>4818</v>
      </c>
      <c r="F2462" s="5">
        <v>45906.0</v>
      </c>
      <c r="G2462" s="4" t="s">
        <v>4819</v>
      </c>
      <c r="H2462" s="4">
        <v>53777.0</v>
      </c>
      <c r="I2462" s="5">
        <v>45850.0</v>
      </c>
      <c r="J2462" s="6" t="str">
        <f>IF(OR(B2462=2000, B2462=2010, B2462=2015),VLOOKUP(A2462,tabWorldPop,IF(B2462=2000,8,IF(B2462=2010,7,6)),FALSE),"")</f>
        <v/>
      </c>
      <c r="K2462" s="6" t="str">
        <f>IF(J2462="","", VLOOKUP(A2462,tabWorldPop,12,FALSE))</f>
        <v/>
      </c>
      <c r="L2462" s="6" t="str">
        <f>IF(K2462="","",VLOOKUP(A2462,tabWorldPop,13,FALSE))</f>
        <v/>
      </c>
      <c r="M2462" s="6" t="str">
        <f>IF(K2462="","",VLOOKUP(A2462,tabWorldPop,14,FALSE))</f>
        <v/>
      </c>
      <c r="N2462" s="6" t="str">
        <f>IF(K2462="","",VLOOKUP(A2462,tabWorldPop,15,FALSE))</f>
        <v/>
      </c>
    </row>
    <row r="2463">
      <c r="A2463" s="3">
        <f>VLOOKUP(Life_expectancy.csv!A2479,Base!$A$2:$B$235,2,FALSE)</f>
        <v>170</v>
      </c>
      <c r="B2463" s="4">
        <v>2011.0</v>
      </c>
      <c r="C2463" s="4">
        <f>VLOOKUP(VLOOKUP(A2463,tabWorldPop,3,FALSE),Base!$D$2:$E$8,2,FALSE)</f>
        <v>7</v>
      </c>
      <c r="D2463" s="4" t="s">
        <v>13</v>
      </c>
      <c r="E2463" s="4" t="s">
        <v>4820</v>
      </c>
      <c r="F2463" s="4" t="s">
        <v>1053</v>
      </c>
      <c r="G2463" s="4" t="s">
        <v>4821</v>
      </c>
      <c r="H2463" s="4">
        <v>531589.0</v>
      </c>
      <c r="I2463" s="5">
        <v>45789.0</v>
      </c>
      <c r="J2463" s="6" t="str">
        <f>IF(OR(B2463=2000, B2463=2010, B2463=2015),VLOOKUP(A2463,tabWorldPop,IF(B2463=2000,8,IF(B2463=2010,7,6)),FALSE),"")</f>
        <v/>
      </c>
      <c r="K2463" s="6" t="str">
        <f>IF(J2463="","", VLOOKUP(A2463,tabWorldPop,12,FALSE))</f>
        <v/>
      </c>
      <c r="L2463" s="6" t="str">
        <f>IF(K2463="","",VLOOKUP(A2463,tabWorldPop,13,FALSE))</f>
        <v/>
      </c>
      <c r="M2463" s="6" t="str">
        <f>IF(K2463="","",VLOOKUP(A2463,tabWorldPop,14,FALSE))</f>
        <v/>
      </c>
      <c r="N2463" s="6" t="str">
        <f>IF(K2463="","",VLOOKUP(A2463,tabWorldPop,15,FALSE))</f>
        <v/>
      </c>
    </row>
    <row r="2464">
      <c r="A2464" s="3">
        <f>VLOOKUP(Life_expectancy.csv!A2480,Base!$A$2:$B$235,2,FALSE)</f>
        <v>170</v>
      </c>
      <c r="B2464" s="4">
        <v>2010.0</v>
      </c>
      <c r="C2464" s="4">
        <f>VLOOKUP(VLOOKUP(A2464,tabWorldPop,3,FALSE),Base!$D$2:$E$8,2,FALSE)</f>
        <v>7</v>
      </c>
      <c r="D2464" s="4" t="s">
        <v>13</v>
      </c>
      <c r="E2464" s="4" t="s">
        <v>4822</v>
      </c>
      <c r="F2464" s="4" t="s">
        <v>662</v>
      </c>
      <c r="G2464" s="4" t="s">
        <v>4823</v>
      </c>
      <c r="H2464" s="4">
        <v>52613.0</v>
      </c>
      <c r="I2464" s="5">
        <v>45728.0</v>
      </c>
      <c r="J2464" s="6">
        <f>IF(OR(B2464=2000, B2464=2010, B2464=2015),VLOOKUP(A2464,tabWorldPop,IF(B2464=2000,8,IF(B2464=2010,7,6)),FALSE),"")</f>
        <v>546080</v>
      </c>
      <c r="K2464" s="6">
        <f>IF(J2464="","", VLOOKUP(A2464,tabWorldPop,12,FALSE))</f>
        <v>163820</v>
      </c>
      <c r="L2464" s="7">
        <f>IF(K2464="","",VLOOKUP(A2464,tabWorldPop,13,FALSE))</f>
        <v>2128329</v>
      </c>
      <c r="M2464" s="7">
        <f>IF(K2464="","",VLOOKUP(A2464,tabWorldPop,14,FALSE))</f>
        <v>29952</v>
      </c>
      <c r="N2464" s="6" t="str">
        <f>IF(K2464="","",VLOOKUP(A2464,tabWorldPop,15,FALSE))</f>
        <v>0.01</v>
      </c>
    </row>
    <row r="2465">
      <c r="A2465" s="3">
        <f>VLOOKUP(Life_expectancy.csv!A2481,Base!$A$2:$B$235,2,FALSE)</f>
        <v>170</v>
      </c>
      <c r="B2465" s="4">
        <v>2009.0</v>
      </c>
      <c r="C2465" s="4">
        <f>VLOOKUP(VLOOKUP(A2465,tabWorldPop,3,FALSE),Base!$D$2:$E$8,2,FALSE)</f>
        <v>7</v>
      </c>
      <c r="D2465" s="4" t="s">
        <v>13</v>
      </c>
      <c r="E2465" s="4" t="s">
        <v>4824</v>
      </c>
      <c r="F2465" s="4" t="s">
        <v>108</v>
      </c>
      <c r="G2465" s="4" t="s">
        <v>4825</v>
      </c>
      <c r="H2465" s="4">
        <v>52619.0</v>
      </c>
      <c r="I2465" s="5">
        <v>45669.0</v>
      </c>
      <c r="J2465" s="6" t="str">
        <f>IF(OR(B2465=2000, B2465=2010, B2465=2015),VLOOKUP(A2465,tabWorldPop,IF(B2465=2000,8,IF(B2465=2010,7,6)),FALSE),"")</f>
        <v/>
      </c>
      <c r="K2465" s="6" t="str">
        <f>IF(J2465="","", VLOOKUP(A2465,tabWorldPop,12,FALSE))</f>
        <v/>
      </c>
      <c r="L2465" s="6" t="str">
        <f>IF(K2465="","",VLOOKUP(A2465,tabWorldPop,13,FALSE))</f>
        <v/>
      </c>
      <c r="M2465" s="6" t="str">
        <f>IF(K2465="","",VLOOKUP(A2465,tabWorldPop,14,FALSE))</f>
        <v/>
      </c>
      <c r="N2465" s="6" t="str">
        <f>IF(K2465="","",VLOOKUP(A2465,tabWorldPop,15,FALSE))</f>
        <v/>
      </c>
    </row>
    <row r="2466">
      <c r="A2466" s="3">
        <f>VLOOKUP(Life_expectancy.csv!A2482,Base!$A$2:$B$235,2,FALSE)</f>
        <v>170</v>
      </c>
      <c r="B2466" s="4">
        <v>2008.0</v>
      </c>
      <c r="C2466" s="4">
        <f>VLOOKUP(VLOOKUP(A2466,tabWorldPop,3,FALSE),Base!$D$2:$E$8,2,FALSE)</f>
        <v>7</v>
      </c>
      <c r="D2466" s="4" t="s">
        <v>13</v>
      </c>
      <c r="E2466" s="4" t="s">
        <v>4826</v>
      </c>
      <c r="F2466" s="4" t="s">
        <v>1337</v>
      </c>
      <c r="G2466" s="4" t="s">
        <v>4827</v>
      </c>
      <c r="H2466" s="4">
        <v>515148.0</v>
      </c>
      <c r="I2466" s="5">
        <v>45911.0</v>
      </c>
      <c r="J2466" s="6" t="str">
        <f>IF(OR(B2466=2000, B2466=2010, B2466=2015),VLOOKUP(A2466,tabWorldPop,IF(B2466=2000,8,IF(B2466=2010,7,6)),FALSE),"")</f>
        <v/>
      </c>
      <c r="K2466" s="6" t="str">
        <f>IF(J2466="","", VLOOKUP(A2466,tabWorldPop,12,FALSE))</f>
        <v/>
      </c>
      <c r="L2466" s="6" t="str">
        <f>IF(K2466="","",VLOOKUP(A2466,tabWorldPop,13,FALSE))</f>
        <v/>
      </c>
      <c r="M2466" s="6" t="str">
        <f>IF(K2466="","",VLOOKUP(A2466,tabWorldPop,14,FALSE))</f>
        <v/>
      </c>
      <c r="N2466" s="6" t="str">
        <f>IF(K2466="","",VLOOKUP(A2466,tabWorldPop,15,FALSE))</f>
        <v/>
      </c>
    </row>
    <row r="2467">
      <c r="A2467" s="3">
        <f>VLOOKUP(Life_expectancy.csv!A2483,Base!$A$2:$B$235,2,FALSE)</f>
        <v>170</v>
      </c>
      <c r="B2467" s="4">
        <v>2007.0</v>
      </c>
      <c r="C2467" s="4">
        <f>VLOOKUP(VLOOKUP(A2467,tabWorldPop,3,FALSE),Base!$D$2:$E$8,2,FALSE)</f>
        <v>7</v>
      </c>
      <c r="D2467" s="4" t="s">
        <v>13</v>
      </c>
      <c r="E2467" s="4" t="s">
        <v>4828</v>
      </c>
      <c r="F2467" s="4" t="s">
        <v>1337</v>
      </c>
      <c r="G2467" s="4" t="s">
        <v>4829</v>
      </c>
      <c r="H2467" s="4">
        <v>5975.0</v>
      </c>
      <c r="I2467" s="5">
        <v>45849.0</v>
      </c>
      <c r="J2467" s="6" t="str">
        <f>IF(OR(B2467=2000, B2467=2010, B2467=2015),VLOOKUP(A2467,tabWorldPop,IF(B2467=2000,8,IF(B2467=2010,7,6)),FALSE),"")</f>
        <v/>
      </c>
      <c r="K2467" s="6" t="str">
        <f>IF(J2467="","", VLOOKUP(A2467,tabWorldPop,12,FALSE))</f>
        <v/>
      </c>
      <c r="L2467" s="6" t="str">
        <f>IF(K2467="","",VLOOKUP(A2467,tabWorldPop,13,FALSE))</f>
        <v/>
      </c>
      <c r="M2467" s="6" t="str">
        <f>IF(K2467="","",VLOOKUP(A2467,tabWorldPop,14,FALSE))</f>
        <v/>
      </c>
      <c r="N2467" s="6" t="str">
        <f>IF(K2467="","",VLOOKUP(A2467,tabWorldPop,15,FALSE))</f>
        <v/>
      </c>
    </row>
    <row r="2468">
      <c r="A2468" s="3">
        <f>VLOOKUP(Life_expectancy.csv!A2484,Base!$A$2:$B$235,2,FALSE)</f>
        <v>170</v>
      </c>
      <c r="B2468" s="4">
        <v>2006.0</v>
      </c>
      <c r="C2468" s="4">
        <f>VLOOKUP(VLOOKUP(A2468,tabWorldPop,3,FALSE),Base!$D$2:$E$8,2,FALSE)</f>
        <v>7</v>
      </c>
      <c r="D2468" s="4" t="s">
        <v>13</v>
      </c>
      <c r="E2468" s="4" t="s">
        <v>4830</v>
      </c>
      <c r="F2468" s="4" t="s">
        <v>1625</v>
      </c>
      <c r="G2468" s="4" t="s">
        <v>4831</v>
      </c>
      <c r="H2468" s="4">
        <v>5437.0</v>
      </c>
      <c r="I2468" s="5">
        <v>45788.0</v>
      </c>
      <c r="J2468" s="6" t="str">
        <f>IF(OR(B2468=2000, B2468=2010, B2468=2015),VLOOKUP(A2468,tabWorldPop,IF(B2468=2000,8,IF(B2468=2010,7,6)),FALSE),"")</f>
        <v/>
      </c>
      <c r="K2468" s="6" t="str">
        <f>IF(J2468="","", VLOOKUP(A2468,tabWorldPop,12,FALSE))</f>
        <v/>
      </c>
      <c r="L2468" s="6" t="str">
        <f>IF(K2468="","",VLOOKUP(A2468,tabWorldPop,13,FALSE))</f>
        <v/>
      </c>
      <c r="M2468" s="6" t="str">
        <f>IF(K2468="","",VLOOKUP(A2468,tabWorldPop,14,FALSE))</f>
        <v/>
      </c>
      <c r="N2468" s="6" t="str">
        <f>IF(K2468="","",VLOOKUP(A2468,tabWorldPop,15,FALSE))</f>
        <v/>
      </c>
    </row>
    <row r="2469">
      <c r="A2469" s="3">
        <f>VLOOKUP(Life_expectancy.csv!A2485,Base!$A$2:$B$235,2,FALSE)</f>
        <v>170</v>
      </c>
      <c r="B2469" s="4">
        <v>2005.0</v>
      </c>
      <c r="C2469" s="4">
        <f>VLOOKUP(VLOOKUP(A2469,tabWorldPop,3,FALSE),Base!$D$2:$E$8,2,FALSE)</f>
        <v>7</v>
      </c>
      <c r="D2469" s="4" t="s">
        <v>13</v>
      </c>
      <c r="E2469" s="4" t="s">
        <v>4832</v>
      </c>
      <c r="F2469" s="4" t="s">
        <v>909</v>
      </c>
      <c r="G2469" s="4" t="s">
        <v>4833</v>
      </c>
      <c r="H2469" s="4">
        <v>498946.0</v>
      </c>
      <c r="I2469" s="5">
        <v>45727.0</v>
      </c>
      <c r="J2469" s="6" t="str">
        <f>IF(OR(B2469=2000, B2469=2010, B2469=2015),VLOOKUP(A2469,tabWorldPop,IF(B2469=2000,8,IF(B2469=2010,7,6)),FALSE),"")</f>
        <v/>
      </c>
      <c r="K2469" s="6" t="str">
        <f>IF(J2469="","", VLOOKUP(A2469,tabWorldPop,12,FALSE))</f>
        <v/>
      </c>
      <c r="L2469" s="6" t="str">
        <f>IF(K2469="","",VLOOKUP(A2469,tabWorldPop,13,FALSE))</f>
        <v/>
      </c>
      <c r="M2469" s="6" t="str">
        <f>IF(K2469="","",VLOOKUP(A2469,tabWorldPop,14,FALSE))</f>
        <v/>
      </c>
      <c r="N2469" s="6" t="str">
        <f>IF(K2469="","",VLOOKUP(A2469,tabWorldPop,15,FALSE))</f>
        <v/>
      </c>
    </row>
    <row r="2470">
      <c r="A2470" s="3">
        <f>VLOOKUP(Life_expectancy.csv!A2486,Base!$A$2:$B$235,2,FALSE)</f>
        <v>170</v>
      </c>
      <c r="B2470" s="4">
        <v>2004.0</v>
      </c>
      <c r="C2470" s="4">
        <f>VLOOKUP(VLOOKUP(A2470,tabWorldPop,3,FALSE),Base!$D$2:$E$8,2,FALSE)</f>
        <v>7</v>
      </c>
      <c r="D2470" s="4" t="s">
        <v>13</v>
      </c>
      <c r="E2470" s="4" t="s">
        <v>4834</v>
      </c>
      <c r="F2470" s="4" t="s">
        <v>903</v>
      </c>
      <c r="G2470" s="4" t="s">
        <v>4835</v>
      </c>
      <c r="H2470" s="4">
        <v>49363.0</v>
      </c>
      <c r="I2470" s="5">
        <v>45668.0</v>
      </c>
      <c r="J2470" s="6" t="str">
        <f>IF(OR(B2470=2000, B2470=2010, B2470=2015),VLOOKUP(A2470,tabWorldPop,IF(B2470=2000,8,IF(B2470=2010,7,6)),FALSE),"")</f>
        <v/>
      </c>
      <c r="K2470" s="6" t="str">
        <f>IF(J2470="","", VLOOKUP(A2470,tabWorldPop,12,FALSE))</f>
        <v/>
      </c>
      <c r="L2470" s="6" t="str">
        <f>IF(K2470="","",VLOOKUP(A2470,tabWorldPop,13,FALSE))</f>
        <v/>
      </c>
      <c r="M2470" s="6" t="str">
        <f>IF(K2470="","",VLOOKUP(A2470,tabWorldPop,14,FALSE))</f>
        <v/>
      </c>
      <c r="N2470" s="6" t="str">
        <f>IF(K2470="","",VLOOKUP(A2470,tabWorldPop,15,FALSE))</f>
        <v/>
      </c>
    </row>
    <row r="2471">
      <c r="A2471" s="3">
        <f>VLOOKUP(Life_expectancy.csv!A2487,Base!$A$2:$B$235,2,FALSE)</f>
        <v>170</v>
      </c>
      <c r="B2471" s="4">
        <v>2003.0</v>
      </c>
      <c r="C2471" s="4">
        <f>VLOOKUP(VLOOKUP(A2471,tabWorldPop,3,FALSE),Base!$D$2:$E$8,2,FALSE)</f>
        <v>7</v>
      </c>
      <c r="D2471" s="4" t="s">
        <v>13</v>
      </c>
      <c r="E2471" s="4" t="s">
        <v>4836</v>
      </c>
      <c r="F2471" s="4" t="s">
        <v>600</v>
      </c>
      <c r="G2471" s="4" t="s">
        <v>4837</v>
      </c>
      <c r="H2471" s="4">
        <v>488332.0</v>
      </c>
      <c r="I2471" s="5">
        <v>45910.0</v>
      </c>
      <c r="J2471" s="6" t="str">
        <f>IF(OR(B2471=2000, B2471=2010, B2471=2015),VLOOKUP(A2471,tabWorldPop,IF(B2471=2000,8,IF(B2471=2010,7,6)),FALSE),"")</f>
        <v/>
      </c>
      <c r="K2471" s="6" t="str">
        <f>IF(J2471="","", VLOOKUP(A2471,tabWorldPop,12,FALSE))</f>
        <v/>
      </c>
      <c r="L2471" s="6" t="str">
        <f>IF(K2471="","",VLOOKUP(A2471,tabWorldPop,13,FALSE))</f>
        <v/>
      </c>
      <c r="M2471" s="6" t="str">
        <f>IF(K2471="","",VLOOKUP(A2471,tabWorldPop,14,FALSE))</f>
        <v/>
      </c>
      <c r="N2471" s="6" t="str">
        <f>IF(K2471="","",VLOOKUP(A2471,tabWorldPop,15,FALSE))</f>
        <v/>
      </c>
    </row>
    <row r="2472">
      <c r="A2472" s="3">
        <f>VLOOKUP(Life_expectancy.csv!A2488,Base!$A$2:$B$235,2,FALSE)</f>
        <v>170</v>
      </c>
      <c r="B2472" s="4">
        <v>2002.0</v>
      </c>
      <c r="C2472" s="4">
        <f>VLOOKUP(VLOOKUP(A2472,tabWorldPop,3,FALSE),Base!$D$2:$E$8,2,FALSE)</f>
        <v>7</v>
      </c>
      <c r="D2472" s="4" t="s">
        <v>13</v>
      </c>
      <c r="E2472" s="4" t="s">
        <v>4838</v>
      </c>
      <c r="F2472" s="4" t="s">
        <v>4839</v>
      </c>
      <c r="G2472" s="4" t="s">
        <v>4840</v>
      </c>
      <c r="H2472" s="4">
        <v>48344.0</v>
      </c>
      <c r="I2472" s="4">
        <v>11.0</v>
      </c>
      <c r="J2472" s="6" t="str">
        <f>IF(OR(B2472=2000, B2472=2010, B2472=2015),VLOOKUP(A2472,tabWorldPop,IF(B2472=2000,8,IF(B2472=2010,7,6)),FALSE),"")</f>
        <v/>
      </c>
      <c r="K2472" s="6" t="str">
        <f>IF(J2472="","", VLOOKUP(A2472,tabWorldPop,12,FALSE))</f>
        <v/>
      </c>
      <c r="L2472" s="6" t="str">
        <f>IF(K2472="","",VLOOKUP(A2472,tabWorldPop,13,FALSE))</f>
        <v/>
      </c>
      <c r="M2472" s="6" t="str">
        <f>IF(K2472="","",VLOOKUP(A2472,tabWorldPop,14,FALSE))</f>
        <v/>
      </c>
      <c r="N2472" s="6" t="str">
        <f>IF(K2472="","",VLOOKUP(A2472,tabWorldPop,15,FALSE))</f>
        <v/>
      </c>
    </row>
    <row r="2473">
      <c r="A2473" s="3">
        <f>VLOOKUP(Life_expectancy.csv!A2489,Base!$A$2:$B$235,2,FALSE)</f>
        <v>170</v>
      </c>
      <c r="B2473" s="4">
        <v>2001.0</v>
      </c>
      <c r="C2473" s="4">
        <f>VLOOKUP(VLOOKUP(A2473,tabWorldPop,3,FALSE),Base!$D$2:$E$8,2,FALSE)</f>
        <v>7</v>
      </c>
      <c r="D2473" s="4" t="s">
        <v>13</v>
      </c>
      <c r="E2473" s="4" t="s">
        <v>4841</v>
      </c>
      <c r="F2473" s="4" t="s">
        <v>1934</v>
      </c>
      <c r="G2473" s="4" t="s">
        <v>4842</v>
      </c>
      <c r="H2473" s="4">
        <v>47774.0</v>
      </c>
      <c r="I2473" s="4">
        <v>11.0</v>
      </c>
      <c r="J2473" s="6" t="str">
        <f>IF(OR(B2473=2000, B2473=2010, B2473=2015),VLOOKUP(A2473,tabWorldPop,IF(B2473=2000,8,IF(B2473=2010,7,6)),FALSE),"")</f>
        <v/>
      </c>
      <c r="K2473" s="6" t="str">
        <f>IF(J2473="","", VLOOKUP(A2473,tabWorldPop,12,FALSE))</f>
        <v/>
      </c>
      <c r="L2473" s="6" t="str">
        <f>IF(K2473="","",VLOOKUP(A2473,tabWorldPop,13,FALSE))</f>
        <v/>
      </c>
      <c r="M2473" s="6" t="str">
        <f>IF(K2473="","",VLOOKUP(A2473,tabWorldPop,14,FALSE))</f>
        <v/>
      </c>
      <c r="N2473" s="6" t="str">
        <f>IF(K2473="","",VLOOKUP(A2473,tabWorldPop,15,FALSE))</f>
        <v/>
      </c>
    </row>
    <row r="2474">
      <c r="A2474" s="3">
        <f>VLOOKUP(Life_expectancy.csv!A2490,Base!$A$2:$B$235,2,FALSE)</f>
        <v>170</v>
      </c>
      <c r="B2474" s="4">
        <v>2000.0</v>
      </c>
      <c r="C2474" s="4">
        <f>VLOOKUP(VLOOKUP(A2474,tabWorldPop,3,FALSE),Base!$D$2:$E$8,2,FALSE)</f>
        <v>7</v>
      </c>
      <c r="D2474" s="4" t="s">
        <v>13</v>
      </c>
      <c r="E2474" s="4" t="s">
        <v>4843</v>
      </c>
      <c r="F2474" s="4" t="s">
        <v>2785</v>
      </c>
      <c r="G2474" s="4" t="s">
        <v>4844</v>
      </c>
      <c r="H2474" s="4">
        <v>47239.0</v>
      </c>
      <c r="I2474" s="5">
        <v>45668.0</v>
      </c>
      <c r="J2474" s="6">
        <f>IF(OR(B2474=2000, B2474=2010, B2474=2015),VLOOKUP(A2474,tabWorldPop,IF(B2474=2000,8,IF(B2474=2010,7,6)),FALSE),"")</f>
        <v>478998</v>
      </c>
      <c r="K2474" s="6">
        <f>IF(J2474="","", VLOOKUP(A2474,tabWorldPop,12,FALSE))</f>
        <v>163820</v>
      </c>
      <c r="L2474" s="7">
        <f>IF(K2474="","",VLOOKUP(A2474,tabWorldPop,13,FALSE))</f>
        <v>2128329</v>
      </c>
      <c r="M2474" s="7">
        <f>IF(K2474="","",VLOOKUP(A2474,tabWorldPop,14,FALSE))</f>
        <v>29952</v>
      </c>
      <c r="N2474" s="6" t="str">
        <f>IF(K2474="","",VLOOKUP(A2474,tabWorldPop,15,FALSE))</f>
        <v>0.01</v>
      </c>
    </row>
    <row r="2475">
      <c r="A2475" s="3">
        <f>VLOOKUP(Life_expectancy.csv!A2491,Base!$A$2:$B$235,2,FALSE)</f>
        <v>101</v>
      </c>
      <c r="B2475" s="4">
        <v>2015.0</v>
      </c>
      <c r="C2475" s="4">
        <f>VLOOKUP(VLOOKUP(A2475,tabWorldPop,3,FALSE),Base!$D$2:$E$8,2,FALSE)</f>
        <v>2</v>
      </c>
      <c r="D2475" s="4" t="s">
        <v>13</v>
      </c>
      <c r="E2475" s="4">
        <v>0.0</v>
      </c>
      <c r="F2475" s="10"/>
      <c r="G2475" s="4" t="s">
        <v>4845</v>
      </c>
      <c r="H2475" s="4">
        <v>131911.0</v>
      </c>
      <c r="I2475" s="5">
        <v>45758.0</v>
      </c>
      <c r="J2475" s="6">
        <f>IF(OR(B2475=2000, B2475=2010, B2475=2015),VLOOKUP(A2475,tabWorldPop,IF(B2475=2000,8,IF(B2475=2010,7,6)),FALSE),"")</f>
        <v>8281732</v>
      </c>
      <c r="K2475" s="6">
        <f>IF(J2475="","", VLOOKUP(A2475,tabWorldPop,12,FALSE))</f>
        <v>41284</v>
      </c>
      <c r="L2475" s="6" t="str">
        <f>IF(K2475="","",VLOOKUP(A2475,tabWorldPop,13,FALSE))</f>
        <v>211.7157</v>
      </c>
      <c r="M2475" s="7">
        <f>IF(K2475="","",VLOOKUP(A2475,tabWorldPop,14,FALSE))</f>
        <v>20455</v>
      </c>
      <c r="N2475" s="6" t="str">
        <f>IF(K2475="","",VLOOKUP(A2475,tabWorldPop,15,FALSE))</f>
        <v>0.11</v>
      </c>
    </row>
    <row r="2476">
      <c r="A2476" s="3">
        <f>VLOOKUP(Life_expectancy.csv!A2492,Base!$A$2:$B$235,2,FALSE)</f>
        <v>101</v>
      </c>
      <c r="B2476" s="4">
        <v>2014.0</v>
      </c>
      <c r="C2476" s="4">
        <f>VLOOKUP(VLOOKUP(A2476,tabWorldPop,3,FALSE),Base!$D$2:$E$8,2,FALSE)</f>
        <v>2</v>
      </c>
      <c r="D2476" s="4" t="s">
        <v>13</v>
      </c>
      <c r="E2476" s="4" t="s">
        <v>4846</v>
      </c>
      <c r="F2476" s="4" t="s">
        <v>627</v>
      </c>
      <c r="G2476" s="4" t="s">
        <v>4847</v>
      </c>
      <c r="H2476" s="4">
        <v>129597.0</v>
      </c>
      <c r="I2476" s="5">
        <v>45758.0</v>
      </c>
      <c r="J2476" s="6" t="str">
        <f>IF(OR(B2476=2000, B2476=2010, B2476=2015),VLOOKUP(A2476,tabWorldPop,IF(B2476=2000,8,IF(B2476=2010,7,6)),FALSE),"")</f>
        <v/>
      </c>
      <c r="K2476" s="6" t="str">
        <f>IF(J2476="","", VLOOKUP(A2476,tabWorldPop,12,FALSE))</f>
        <v/>
      </c>
      <c r="L2476" s="6" t="str">
        <f>IF(K2476="","",VLOOKUP(A2476,tabWorldPop,13,FALSE))</f>
        <v/>
      </c>
      <c r="M2476" s="6" t="str">
        <f>IF(K2476="","",VLOOKUP(A2476,tabWorldPop,14,FALSE))</f>
        <v/>
      </c>
      <c r="N2476" s="6" t="str">
        <f>IF(K2476="","",VLOOKUP(A2476,tabWorldPop,15,FALSE))</f>
        <v/>
      </c>
    </row>
    <row r="2477">
      <c r="A2477" s="3">
        <f>VLOOKUP(Life_expectancy.csv!A2493,Base!$A$2:$B$235,2,FALSE)</f>
        <v>101</v>
      </c>
      <c r="B2477" s="4">
        <v>2013.0</v>
      </c>
      <c r="C2477" s="4">
        <f>VLOOKUP(VLOOKUP(A2477,tabWorldPop,3,FALSE),Base!$D$2:$E$8,2,FALSE)</f>
        <v>2</v>
      </c>
      <c r="D2477" s="4" t="s">
        <v>13</v>
      </c>
      <c r="E2477" s="4" t="s">
        <v>4848</v>
      </c>
      <c r="F2477" s="4" t="s">
        <v>1405</v>
      </c>
      <c r="G2477" s="4" t="s">
        <v>4849</v>
      </c>
      <c r="H2477" s="4">
        <v>1271456.0</v>
      </c>
      <c r="I2477" s="5">
        <v>45758.0</v>
      </c>
      <c r="J2477" s="6" t="str">
        <f>IF(OR(B2477=2000, B2477=2010, B2477=2015),VLOOKUP(A2477,tabWorldPop,IF(B2477=2000,8,IF(B2477=2010,7,6)),FALSE),"")</f>
        <v/>
      </c>
      <c r="K2477" s="6" t="str">
        <f>IF(J2477="","", VLOOKUP(A2477,tabWorldPop,12,FALSE))</f>
        <v/>
      </c>
      <c r="L2477" s="6" t="str">
        <f>IF(K2477="","",VLOOKUP(A2477,tabWorldPop,13,FALSE))</f>
        <v/>
      </c>
      <c r="M2477" s="6" t="str">
        <f>IF(K2477="","",VLOOKUP(A2477,tabWorldPop,14,FALSE))</f>
        <v/>
      </c>
      <c r="N2477" s="6" t="str">
        <f>IF(K2477="","",VLOOKUP(A2477,tabWorldPop,15,FALSE))</f>
        <v/>
      </c>
    </row>
    <row r="2478">
      <c r="A2478" s="3">
        <f>VLOOKUP(Life_expectancy.csv!A2494,Base!$A$2:$B$235,2,FALSE)</f>
        <v>101</v>
      </c>
      <c r="B2478" s="4">
        <v>2012.0</v>
      </c>
      <c r="C2478" s="4">
        <f>VLOOKUP(VLOOKUP(A2478,tabWorldPop,3,FALSE),Base!$D$2:$E$8,2,FALSE)</f>
        <v>2</v>
      </c>
      <c r="D2478" s="4" t="s">
        <v>13</v>
      </c>
      <c r="E2478" s="4" t="s">
        <v>4850</v>
      </c>
      <c r="F2478" s="4" t="s">
        <v>2592</v>
      </c>
      <c r="G2478" s="4" t="s">
        <v>4851</v>
      </c>
      <c r="H2478" s="4">
        <v>1248158.0</v>
      </c>
      <c r="I2478" s="5">
        <v>45727.0</v>
      </c>
      <c r="J2478" s="6" t="str">
        <f>IF(OR(B2478=2000, B2478=2010, B2478=2015),VLOOKUP(A2478,tabWorldPop,IF(B2478=2000,8,IF(B2478=2010,7,6)),FALSE),"")</f>
        <v/>
      </c>
      <c r="K2478" s="6" t="str">
        <f>IF(J2478="","", VLOOKUP(A2478,tabWorldPop,12,FALSE))</f>
        <v/>
      </c>
      <c r="L2478" s="6" t="str">
        <f>IF(K2478="","",VLOOKUP(A2478,tabWorldPop,13,FALSE))</f>
        <v/>
      </c>
      <c r="M2478" s="6" t="str">
        <f>IF(K2478="","",VLOOKUP(A2478,tabWorldPop,14,FALSE))</f>
        <v/>
      </c>
      <c r="N2478" s="6" t="str">
        <f>IF(K2478="","",VLOOKUP(A2478,tabWorldPop,15,FALSE))</f>
        <v/>
      </c>
    </row>
    <row r="2479">
      <c r="A2479" s="3">
        <f>VLOOKUP(Life_expectancy.csv!A2495,Base!$A$2:$B$235,2,FALSE)</f>
        <v>101</v>
      </c>
      <c r="B2479" s="4">
        <v>2011.0</v>
      </c>
      <c r="C2479" s="4">
        <f>VLOOKUP(VLOOKUP(A2479,tabWorldPop,3,FALSE),Base!$D$2:$E$8,2,FALSE)</f>
        <v>2</v>
      </c>
      <c r="D2479" s="4" t="s">
        <v>13</v>
      </c>
      <c r="E2479" s="4" t="s">
        <v>4852</v>
      </c>
      <c r="F2479" s="4" t="s">
        <v>2167</v>
      </c>
      <c r="G2479" s="4" t="s">
        <v>4853</v>
      </c>
      <c r="H2479" s="4">
        <v>1225258.0</v>
      </c>
      <c r="I2479" s="5">
        <v>45699.0</v>
      </c>
      <c r="J2479" s="6" t="str">
        <f>IF(OR(B2479=2000, B2479=2010, B2479=2015),VLOOKUP(A2479,tabWorldPop,IF(B2479=2000,8,IF(B2479=2010,7,6)),FALSE),"")</f>
        <v/>
      </c>
      <c r="K2479" s="6" t="str">
        <f>IF(J2479="","", VLOOKUP(A2479,tabWorldPop,12,FALSE))</f>
        <v/>
      </c>
      <c r="L2479" s="6" t="str">
        <f>IF(K2479="","",VLOOKUP(A2479,tabWorldPop,13,FALSE))</f>
        <v/>
      </c>
      <c r="M2479" s="6" t="str">
        <f>IF(K2479="","",VLOOKUP(A2479,tabWorldPop,14,FALSE))</f>
        <v/>
      </c>
      <c r="N2479" s="6" t="str">
        <f>IF(K2479="","",VLOOKUP(A2479,tabWorldPop,15,FALSE))</f>
        <v/>
      </c>
    </row>
    <row r="2480">
      <c r="A2480" s="3">
        <f>VLOOKUP(Life_expectancy.csv!A2496,Base!$A$2:$B$235,2,FALSE)</f>
        <v>101</v>
      </c>
      <c r="B2480" s="4">
        <v>2010.0</v>
      </c>
      <c r="C2480" s="4">
        <f>VLOOKUP(VLOOKUP(A2480,tabWorldPop,3,FALSE),Base!$D$2:$E$8,2,FALSE)</f>
        <v>2</v>
      </c>
      <c r="D2480" s="4" t="s">
        <v>13</v>
      </c>
      <c r="E2480" s="4" t="s">
        <v>4854</v>
      </c>
      <c r="F2480" s="4" t="s">
        <v>2172</v>
      </c>
      <c r="G2480" s="4" t="s">
        <v>4855</v>
      </c>
      <c r="H2480" s="4">
        <v>122843.0</v>
      </c>
      <c r="I2480" s="4">
        <v>11.0</v>
      </c>
      <c r="J2480" s="6">
        <f>IF(OR(B2480=2000, B2480=2010, B2480=2015),VLOOKUP(A2480,tabWorldPop,IF(B2480=2000,8,IF(B2480=2010,7,6)),FALSE),"")</f>
        <v>7822435</v>
      </c>
      <c r="K2480" s="6">
        <f>IF(J2480="","", VLOOKUP(A2480,tabWorldPop,12,FALSE))</f>
        <v>41284</v>
      </c>
      <c r="L2480" s="6" t="str">
        <f>IF(K2480="","",VLOOKUP(A2480,tabWorldPop,13,FALSE))</f>
        <v>211.7157</v>
      </c>
      <c r="M2480" s="7">
        <f>IF(K2480="","",VLOOKUP(A2480,tabWorldPop,14,FALSE))</f>
        <v>20455</v>
      </c>
      <c r="N2480" s="6" t="str">
        <f>IF(K2480="","",VLOOKUP(A2480,tabWorldPop,15,FALSE))</f>
        <v>0.11</v>
      </c>
    </row>
    <row r="2481">
      <c r="A2481" s="3">
        <f>VLOOKUP(Life_expectancy.csv!A2497,Base!$A$2:$B$235,2,FALSE)</f>
        <v>101</v>
      </c>
      <c r="B2481" s="4">
        <v>2009.0</v>
      </c>
      <c r="C2481" s="4">
        <f>VLOOKUP(VLOOKUP(A2481,tabWorldPop,3,FALSE),Base!$D$2:$E$8,2,FALSE)</f>
        <v>2</v>
      </c>
      <c r="D2481" s="4" t="s">
        <v>13</v>
      </c>
      <c r="E2481" s="4" t="s">
        <v>4856</v>
      </c>
      <c r="F2481" s="4" t="s">
        <v>641</v>
      </c>
      <c r="G2481" s="4" t="s">
        <v>4857</v>
      </c>
      <c r="H2481" s="4">
        <v>118675.0</v>
      </c>
      <c r="I2481" s="5">
        <v>45879.0</v>
      </c>
      <c r="J2481" s="6" t="str">
        <f>IF(OR(B2481=2000, B2481=2010, B2481=2015),VLOOKUP(A2481,tabWorldPop,IF(B2481=2000,8,IF(B2481=2010,7,6)),FALSE),"")</f>
        <v/>
      </c>
      <c r="K2481" s="6" t="str">
        <f>IF(J2481="","", VLOOKUP(A2481,tabWorldPop,12,FALSE))</f>
        <v/>
      </c>
      <c r="L2481" s="6" t="str">
        <f>IF(K2481="","",VLOOKUP(A2481,tabWorldPop,13,FALSE))</f>
        <v/>
      </c>
      <c r="M2481" s="6" t="str">
        <f>IF(K2481="","",VLOOKUP(A2481,tabWorldPop,14,FALSE))</f>
        <v/>
      </c>
      <c r="N2481" s="6" t="str">
        <f>IF(K2481="","",VLOOKUP(A2481,tabWorldPop,15,FALSE))</f>
        <v/>
      </c>
    </row>
    <row r="2482">
      <c r="A2482" s="3">
        <f>VLOOKUP(Life_expectancy.csv!A2498,Base!$A$2:$B$235,2,FALSE)</f>
        <v>101</v>
      </c>
      <c r="B2482" s="4">
        <v>2008.0</v>
      </c>
      <c r="C2482" s="4">
        <f>VLOOKUP(VLOOKUP(A2482,tabWorldPop,3,FALSE),Base!$D$2:$E$8,2,FALSE)</f>
        <v>2</v>
      </c>
      <c r="D2482" s="4" t="s">
        <v>13</v>
      </c>
      <c r="E2482" s="4" t="s">
        <v>4858</v>
      </c>
      <c r="F2482" s="4" t="s">
        <v>2739</v>
      </c>
      <c r="G2482" s="4" t="s">
        <v>4859</v>
      </c>
      <c r="H2482" s="4">
        <v>1158897.0</v>
      </c>
      <c r="I2482" s="5">
        <v>45818.0</v>
      </c>
      <c r="J2482" s="6" t="str">
        <f>IF(OR(B2482=2000, B2482=2010, B2482=2015),VLOOKUP(A2482,tabWorldPop,IF(B2482=2000,8,IF(B2482=2010,7,6)),FALSE),"")</f>
        <v/>
      </c>
      <c r="K2482" s="6" t="str">
        <f>IF(J2482="","", VLOOKUP(A2482,tabWorldPop,12,FALSE))</f>
        <v/>
      </c>
      <c r="L2482" s="6" t="str">
        <f>IF(K2482="","",VLOOKUP(A2482,tabWorldPop,13,FALSE))</f>
        <v/>
      </c>
      <c r="M2482" s="6" t="str">
        <f>IF(K2482="","",VLOOKUP(A2482,tabWorldPop,14,FALSE))</f>
        <v/>
      </c>
      <c r="N2482" s="6" t="str">
        <f>IF(K2482="","",VLOOKUP(A2482,tabWorldPop,15,FALSE))</f>
        <v/>
      </c>
    </row>
    <row r="2483">
      <c r="A2483" s="3">
        <f>VLOOKUP(Life_expectancy.csv!A2499,Base!$A$2:$B$235,2,FALSE)</f>
        <v>101</v>
      </c>
      <c r="B2483" s="4">
        <v>2007.0</v>
      </c>
      <c r="C2483" s="4">
        <f>VLOOKUP(VLOOKUP(A2483,tabWorldPop,3,FALSE),Base!$D$2:$E$8,2,FALSE)</f>
        <v>2</v>
      </c>
      <c r="D2483" s="4" t="s">
        <v>13</v>
      </c>
      <c r="E2483" s="4" t="s">
        <v>4860</v>
      </c>
      <c r="F2483" s="5">
        <v>45784.0</v>
      </c>
      <c r="G2483" s="4" t="s">
        <v>4861</v>
      </c>
      <c r="H2483" s="4">
        <v>1138434.0</v>
      </c>
      <c r="I2483" s="5">
        <v>45787.0</v>
      </c>
      <c r="J2483" s="6" t="str">
        <f>IF(OR(B2483=2000, B2483=2010, B2483=2015),VLOOKUP(A2483,tabWorldPop,IF(B2483=2000,8,IF(B2483=2010,7,6)),FALSE),"")</f>
        <v/>
      </c>
      <c r="K2483" s="6" t="str">
        <f>IF(J2483="","", VLOOKUP(A2483,tabWorldPop,12,FALSE))</f>
        <v/>
      </c>
      <c r="L2483" s="6" t="str">
        <f>IF(K2483="","",VLOOKUP(A2483,tabWorldPop,13,FALSE))</f>
        <v/>
      </c>
      <c r="M2483" s="6" t="str">
        <f>IF(K2483="","",VLOOKUP(A2483,tabWorldPop,14,FALSE))</f>
        <v/>
      </c>
      <c r="N2483" s="6" t="str">
        <f>IF(K2483="","",VLOOKUP(A2483,tabWorldPop,15,FALSE))</f>
        <v/>
      </c>
    </row>
    <row r="2484">
      <c r="A2484" s="3">
        <f>VLOOKUP(Life_expectancy.csv!A2500,Base!$A$2:$B$235,2,FALSE)</f>
        <v>101</v>
      </c>
      <c r="B2484" s="4">
        <v>2006.0</v>
      </c>
      <c r="C2484" s="4">
        <f>VLOOKUP(VLOOKUP(A2484,tabWorldPop,3,FALSE),Base!$D$2:$E$8,2,FALSE)</f>
        <v>2</v>
      </c>
      <c r="D2484" s="4" t="s">
        <v>13</v>
      </c>
      <c r="E2484" s="4" t="s">
        <v>4862</v>
      </c>
      <c r="F2484" s="4" t="s">
        <v>1717</v>
      </c>
      <c r="G2484" s="4" t="s">
        <v>4863</v>
      </c>
      <c r="H2484" s="4">
        <v>112514.0</v>
      </c>
      <c r="I2484" s="5">
        <v>45909.0</v>
      </c>
      <c r="J2484" s="6" t="str">
        <f>IF(OR(B2484=2000, B2484=2010, B2484=2015),VLOOKUP(A2484,tabWorldPop,IF(B2484=2000,8,IF(B2484=2010,7,6)),FALSE),"")</f>
        <v/>
      </c>
      <c r="K2484" s="6" t="str">
        <f>IF(J2484="","", VLOOKUP(A2484,tabWorldPop,12,FALSE))</f>
        <v/>
      </c>
      <c r="L2484" s="6" t="str">
        <f>IF(K2484="","",VLOOKUP(A2484,tabWorldPop,13,FALSE))</f>
        <v/>
      </c>
      <c r="M2484" s="6" t="str">
        <f>IF(K2484="","",VLOOKUP(A2484,tabWorldPop,14,FALSE))</f>
        <v/>
      </c>
      <c r="N2484" s="6" t="str">
        <f>IF(K2484="","",VLOOKUP(A2484,tabWorldPop,15,FALSE))</f>
        <v/>
      </c>
    </row>
    <row r="2485">
      <c r="A2485" s="3">
        <f>VLOOKUP(Life_expectancy.csv!A2501,Base!$A$2:$B$235,2,FALSE)</f>
        <v>101</v>
      </c>
      <c r="B2485" s="4">
        <v>2005.0</v>
      </c>
      <c r="C2485" s="4">
        <f>VLOOKUP(VLOOKUP(A2485,tabWorldPop,3,FALSE),Base!$D$2:$E$8,2,FALSE)</f>
        <v>2</v>
      </c>
      <c r="D2485" s="4" t="s">
        <v>13</v>
      </c>
      <c r="E2485" s="4" t="s">
        <v>4864</v>
      </c>
      <c r="F2485" s="5">
        <v>45875.0</v>
      </c>
      <c r="G2485" s="4" t="s">
        <v>4865</v>
      </c>
      <c r="H2485" s="4">
        <v>115873.0</v>
      </c>
      <c r="I2485" s="5">
        <v>45847.0</v>
      </c>
      <c r="J2485" s="6" t="str">
        <f>IF(OR(B2485=2000, B2485=2010, B2485=2015),VLOOKUP(A2485,tabWorldPop,IF(B2485=2000,8,IF(B2485=2010,7,6)),FALSE),"")</f>
        <v/>
      </c>
      <c r="K2485" s="6" t="str">
        <f>IF(J2485="","", VLOOKUP(A2485,tabWorldPop,12,FALSE))</f>
        <v/>
      </c>
      <c r="L2485" s="6" t="str">
        <f>IF(K2485="","",VLOOKUP(A2485,tabWorldPop,13,FALSE))</f>
        <v/>
      </c>
      <c r="M2485" s="6" t="str">
        <f>IF(K2485="","",VLOOKUP(A2485,tabWorldPop,14,FALSE))</f>
        <v/>
      </c>
      <c r="N2485" s="6" t="str">
        <f>IF(K2485="","",VLOOKUP(A2485,tabWorldPop,15,FALSE))</f>
        <v/>
      </c>
    </row>
    <row r="2486">
      <c r="A2486" s="3">
        <f>VLOOKUP(Life_expectancy.csv!A2502,Base!$A$2:$B$235,2,FALSE)</f>
        <v>101</v>
      </c>
      <c r="B2486" s="4">
        <v>2004.0</v>
      </c>
      <c r="C2486" s="4">
        <f>VLOOKUP(VLOOKUP(A2486,tabWorldPop,3,FALSE),Base!$D$2:$E$8,2,FALSE)</f>
        <v>2</v>
      </c>
      <c r="D2486" s="4" t="s">
        <v>13</v>
      </c>
      <c r="E2486" s="4" t="s">
        <v>4866</v>
      </c>
      <c r="F2486" s="4" t="s">
        <v>61</v>
      </c>
      <c r="G2486" s="4" t="s">
        <v>4867</v>
      </c>
      <c r="H2486" s="4">
        <v>19553.0</v>
      </c>
      <c r="I2486" s="5">
        <v>45756.0</v>
      </c>
      <c r="J2486" s="6" t="str">
        <f>IF(OR(B2486=2000, B2486=2010, B2486=2015),VLOOKUP(A2486,tabWorldPop,IF(B2486=2000,8,IF(B2486=2010,7,6)),FALSE),"")</f>
        <v/>
      </c>
      <c r="K2486" s="6" t="str">
        <f>IF(J2486="","", VLOOKUP(A2486,tabWorldPop,12,FALSE))</f>
        <v/>
      </c>
      <c r="L2486" s="6" t="str">
        <f>IF(K2486="","",VLOOKUP(A2486,tabWorldPop,13,FALSE))</f>
        <v/>
      </c>
      <c r="M2486" s="6" t="str">
        <f>IF(K2486="","",VLOOKUP(A2486,tabWorldPop,14,FALSE))</f>
        <v/>
      </c>
      <c r="N2486" s="6" t="str">
        <f>IF(K2486="","",VLOOKUP(A2486,tabWorldPop,15,FALSE))</f>
        <v/>
      </c>
    </row>
    <row r="2487">
      <c r="A2487" s="3">
        <f>VLOOKUP(Life_expectancy.csv!A2503,Base!$A$2:$B$235,2,FALSE)</f>
        <v>101</v>
      </c>
      <c r="B2487" s="4">
        <v>2003.0</v>
      </c>
      <c r="C2487" s="4">
        <f>VLOOKUP(VLOOKUP(A2487,tabWorldPop,3,FALSE),Base!$D$2:$E$8,2,FALSE)</f>
        <v>2</v>
      </c>
      <c r="D2487" s="4" t="s">
        <v>13</v>
      </c>
      <c r="E2487" s="4" t="s">
        <v>4868</v>
      </c>
      <c r="F2487" s="4" t="s">
        <v>70</v>
      </c>
      <c r="G2487" s="4" t="s">
        <v>4869</v>
      </c>
      <c r="H2487" s="4">
        <v>187392.0</v>
      </c>
      <c r="I2487" s="5">
        <v>45666.0</v>
      </c>
      <c r="J2487" s="6" t="str">
        <f>IF(OR(B2487=2000, B2487=2010, B2487=2015),VLOOKUP(A2487,tabWorldPop,IF(B2487=2000,8,IF(B2487=2010,7,6)),FALSE),"")</f>
        <v/>
      </c>
      <c r="K2487" s="6" t="str">
        <f>IF(J2487="","", VLOOKUP(A2487,tabWorldPop,12,FALSE))</f>
        <v/>
      </c>
      <c r="L2487" s="6" t="str">
        <f>IF(K2487="","",VLOOKUP(A2487,tabWorldPop,13,FALSE))</f>
        <v/>
      </c>
      <c r="M2487" s="6" t="str">
        <f>IF(K2487="","",VLOOKUP(A2487,tabWorldPop,14,FALSE))</f>
        <v/>
      </c>
      <c r="N2487" s="6" t="str">
        <f>IF(K2487="","",VLOOKUP(A2487,tabWorldPop,15,FALSE))</f>
        <v/>
      </c>
    </row>
    <row r="2488">
      <c r="A2488" s="3">
        <f>VLOOKUP(Life_expectancy.csv!A2504,Base!$A$2:$B$235,2,FALSE)</f>
        <v>101</v>
      </c>
      <c r="B2488" s="4">
        <v>2002.0</v>
      </c>
      <c r="C2488" s="4">
        <f>VLOOKUP(VLOOKUP(A2488,tabWorldPop,3,FALSE),Base!$D$2:$E$8,2,FALSE)</f>
        <v>2</v>
      </c>
      <c r="D2488" s="4" t="s">
        <v>13</v>
      </c>
      <c r="E2488" s="4" t="s">
        <v>4870</v>
      </c>
      <c r="F2488" s="4" t="s">
        <v>562</v>
      </c>
      <c r="G2488" s="4" t="s">
        <v>4871</v>
      </c>
      <c r="H2488" s="4">
        <v>1893.0</v>
      </c>
      <c r="I2488" s="5">
        <v>45697.0</v>
      </c>
      <c r="J2488" s="6" t="str">
        <f>IF(OR(B2488=2000, B2488=2010, B2488=2015),VLOOKUP(A2488,tabWorldPop,IF(B2488=2000,8,IF(B2488=2010,7,6)),FALSE),"")</f>
        <v/>
      </c>
      <c r="K2488" s="6" t="str">
        <f>IF(J2488="","", VLOOKUP(A2488,tabWorldPop,12,FALSE))</f>
        <v/>
      </c>
      <c r="L2488" s="6" t="str">
        <f>IF(K2488="","",VLOOKUP(A2488,tabWorldPop,13,FALSE))</f>
        <v/>
      </c>
      <c r="M2488" s="6" t="str">
        <f>IF(K2488="","",VLOOKUP(A2488,tabWorldPop,14,FALSE))</f>
        <v/>
      </c>
      <c r="N2488" s="6" t="str">
        <f>IF(K2488="","",VLOOKUP(A2488,tabWorldPop,15,FALSE))</f>
        <v/>
      </c>
    </row>
    <row r="2489">
      <c r="A2489" s="3">
        <f>VLOOKUP(Life_expectancy.csv!A2505,Base!$A$2:$B$235,2,FALSE)</f>
        <v>101</v>
      </c>
      <c r="B2489" s="4">
        <v>2001.0</v>
      </c>
      <c r="C2489" s="4">
        <f>VLOOKUP(VLOOKUP(A2489,tabWorldPop,3,FALSE),Base!$D$2:$E$8,2,FALSE)</f>
        <v>2</v>
      </c>
      <c r="D2489" s="4" t="s">
        <v>13</v>
      </c>
      <c r="E2489" s="4" t="s">
        <v>4872</v>
      </c>
      <c r="F2489" s="5">
        <v>45966.0</v>
      </c>
      <c r="G2489" s="4" t="s">
        <v>4873</v>
      </c>
      <c r="H2489" s="4">
        <v>172927.0</v>
      </c>
      <c r="I2489" s="5">
        <v>45725.0</v>
      </c>
      <c r="J2489" s="6" t="str">
        <f>IF(OR(B2489=2000, B2489=2010, B2489=2015),VLOOKUP(A2489,tabWorldPop,IF(B2489=2000,8,IF(B2489=2010,7,6)),FALSE),"")</f>
        <v/>
      </c>
      <c r="K2489" s="6" t="str">
        <f>IF(J2489="","", VLOOKUP(A2489,tabWorldPop,12,FALSE))</f>
        <v/>
      </c>
      <c r="L2489" s="6" t="str">
        <f>IF(K2489="","",VLOOKUP(A2489,tabWorldPop,13,FALSE))</f>
        <v/>
      </c>
      <c r="M2489" s="6" t="str">
        <f>IF(K2489="","",VLOOKUP(A2489,tabWorldPop,14,FALSE))</f>
        <v/>
      </c>
      <c r="N2489" s="6" t="str">
        <f>IF(K2489="","",VLOOKUP(A2489,tabWorldPop,15,FALSE))</f>
        <v/>
      </c>
    </row>
    <row r="2490">
      <c r="A2490" s="3">
        <f>VLOOKUP(Life_expectancy.csv!A2506,Base!$A$2:$B$235,2,FALSE)</f>
        <v>101</v>
      </c>
      <c r="B2490" s="4">
        <v>2000.0</v>
      </c>
      <c r="C2490" s="4">
        <f>VLOOKUP(VLOOKUP(A2490,tabWorldPop,3,FALSE),Base!$D$2:$E$8,2,FALSE)</f>
        <v>2</v>
      </c>
      <c r="D2490" s="4" t="s">
        <v>13</v>
      </c>
      <c r="E2490" s="4" t="s">
        <v>4874</v>
      </c>
      <c r="F2490" s="4" t="s">
        <v>439</v>
      </c>
      <c r="G2490" s="4" t="s">
        <v>4875</v>
      </c>
      <c r="H2490" s="4">
        <v>161468.0</v>
      </c>
      <c r="I2490" s="5">
        <v>45756.0</v>
      </c>
      <c r="J2490" s="6">
        <f>IF(OR(B2490=2000, B2490=2010, B2490=2015),VLOOKUP(A2490,tabWorldPop,IF(B2490=2000,8,IF(B2490=2010,7,6)),FALSE),"")</f>
        <v>7182059</v>
      </c>
      <c r="K2490" s="6">
        <f>IF(J2490="","", VLOOKUP(A2490,tabWorldPop,12,FALSE))</f>
        <v>41284</v>
      </c>
      <c r="L2490" s="6" t="str">
        <f>IF(K2490="","",VLOOKUP(A2490,tabWorldPop,13,FALSE))</f>
        <v>211.7157</v>
      </c>
      <c r="M2490" s="7">
        <f>IF(K2490="","",VLOOKUP(A2490,tabWorldPop,14,FALSE))</f>
        <v>20455</v>
      </c>
      <c r="N2490" s="6" t="str">
        <f>IF(K2490="","",VLOOKUP(A2490,tabWorldPop,15,FALSE))</f>
        <v>0.11</v>
      </c>
    </row>
    <row r="2491">
      <c r="A2491" s="3">
        <f>VLOOKUP(Life_expectancy.csv!A2507,Base!$A$2:$B$235,2,FALSE)</f>
        <v>87</v>
      </c>
      <c r="B2491" s="4">
        <v>2015.0</v>
      </c>
      <c r="C2491" s="4">
        <f>VLOOKUP(VLOOKUP(A2491,tabWorldPop,3,FALSE),Base!$D$2:$E$8,2,FALSE)</f>
        <v>2</v>
      </c>
      <c r="D2491" s="4" t="s">
        <v>314</v>
      </c>
      <c r="E2491" s="4">
        <v>0.0</v>
      </c>
      <c r="F2491" s="10"/>
      <c r="G2491" s="4" t="s">
        <v>4876</v>
      </c>
      <c r="H2491" s="4">
        <v>9799186.0</v>
      </c>
      <c r="I2491" s="5">
        <v>45915.0</v>
      </c>
      <c r="J2491" s="6">
        <f>IF(OR(B2491=2000, B2491=2010, B2491=2015),VLOOKUP(A2491,tabWorldPop,IF(B2491=2000,8,IF(B2491=2010,7,6)),FALSE),"")</f>
        <v>9849349</v>
      </c>
      <c r="K2491" s="6">
        <f>IF(J2491="","", VLOOKUP(A2491,tabWorldPop,12,FALSE))</f>
        <v>450295</v>
      </c>
      <c r="L2491" s="6" t="str">
        <f>IF(K2491="","",VLOOKUP(A2491,tabWorldPop,13,FALSE))</f>
        <v>23.4276</v>
      </c>
      <c r="M2491" s="7">
        <f>IF(K2491="","",VLOOKUP(A2491,tabWorldPop,14,FALSE))</f>
        <v>28856</v>
      </c>
      <c r="N2491" s="6" t="str">
        <f>IF(K2491="","",VLOOKUP(A2491,tabWorldPop,15,FALSE))</f>
        <v>0.13</v>
      </c>
    </row>
    <row r="2492">
      <c r="A2492" s="3">
        <f>VLOOKUP(Life_expectancy.csv!A2508,Base!$A$2:$B$235,2,FALSE)</f>
        <v>87</v>
      </c>
      <c r="B2492" s="4">
        <v>2014.0</v>
      </c>
      <c r="C2492" s="4">
        <f>VLOOKUP(VLOOKUP(A2492,tabWorldPop,3,FALSE),Base!$D$2:$E$8,2,FALSE)</f>
        <v>2</v>
      </c>
      <c r="D2492" s="4" t="s">
        <v>314</v>
      </c>
      <c r="E2492" s="4" t="s">
        <v>4877</v>
      </c>
      <c r="F2492" s="4" t="s">
        <v>4878</v>
      </c>
      <c r="G2492" s="4" t="s">
        <v>4879</v>
      </c>
      <c r="H2492" s="4">
        <v>969611.0</v>
      </c>
      <c r="I2492" s="5">
        <v>45884.0</v>
      </c>
      <c r="J2492" s="6" t="str">
        <f>IF(OR(B2492=2000, B2492=2010, B2492=2015),VLOOKUP(A2492,tabWorldPop,IF(B2492=2000,8,IF(B2492=2010,7,6)),FALSE),"")</f>
        <v/>
      </c>
      <c r="K2492" s="6" t="str">
        <f>IF(J2492="","", VLOOKUP(A2492,tabWorldPop,12,FALSE))</f>
        <v/>
      </c>
      <c r="L2492" s="6" t="str">
        <f>IF(K2492="","",VLOOKUP(A2492,tabWorldPop,13,FALSE))</f>
        <v/>
      </c>
      <c r="M2492" s="6" t="str">
        <f>IF(K2492="","",VLOOKUP(A2492,tabWorldPop,14,FALSE))</f>
        <v/>
      </c>
      <c r="N2492" s="6" t="str">
        <f>IF(K2492="","",VLOOKUP(A2492,tabWorldPop,15,FALSE))</f>
        <v/>
      </c>
    </row>
    <row r="2493">
      <c r="A2493" s="3">
        <f>VLOOKUP(Life_expectancy.csv!A2509,Base!$A$2:$B$235,2,FALSE)</f>
        <v>87</v>
      </c>
      <c r="B2493" s="4">
        <v>2013.0</v>
      </c>
      <c r="C2493" s="4">
        <f>VLOOKUP(VLOOKUP(A2493,tabWorldPop,3,FALSE),Base!$D$2:$E$8,2,FALSE)</f>
        <v>2</v>
      </c>
      <c r="D2493" s="4" t="s">
        <v>314</v>
      </c>
      <c r="E2493" s="4" t="s">
        <v>4880</v>
      </c>
      <c r="F2493" s="4" t="s">
        <v>4881</v>
      </c>
      <c r="G2493" s="4" t="s">
        <v>4882</v>
      </c>
      <c r="H2493" s="4">
        <v>96379.0</v>
      </c>
      <c r="I2493" s="5">
        <v>45884.0</v>
      </c>
      <c r="J2493" s="6" t="str">
        <f>IF(OR(B2493=2000, B2493=2010, B2493=2015),VLOOKUP(A2493,tabWorldPop,IF(B2493=2000,8,IF(B2493=2010,7,6)),FALSE),"")</f>
        <v/>
      </c>
      <c r="K2493" s="6" t="str">
        <f>IF(J2493="","", VLOOKUP(A2493,tabWorldPop,12,FALSE))</f>
        <v/>
      </c>
      <c r="L2493" s="6" t="str">
        <f>IF(K2493="","",VLOOKUP(A2493,tabWorldPop,13,FALSE))</f>
        <v/>
      </c>
      <c r="M2493" s="6" t="str">
        <f>IF(K2493="","",VLOOKUP(A2493,tabWorldPop,14,FALSE))</f>
        <v/>
      </c>
      <c r="N2493" s="6" t="str">
        <f>IF(K2493="","",VLOOKUP(A2493,tabWorldPop,15,FALSE))</f>
        <v/>
      </c>
    </row>
    <row r="2494">
      <c r="A2494" s="3">
        <f>VLOOKUP(Life_expectancy.csv!A2510,Base!$A$2:$B$235,2,FALSE)</f>
        <v>87</v>
      </c>
      <c r="B2494" s="4">
        <v>2012.0</v>
      </c>
      <c r="C2494" s="4">
        <f>VLOOKUP(VLOOKUP(A2494,tabWorldPop,3,FALSE),Base!$D$2:$E$8,2,FALSE)</f>
        <v>2</v>
      </c>
      <c r="D2494" s="4" t="s">
        <v>314</v>
      </c>
      <c r="E2494" s="4" t="s">
        <v>4883</v>
      </c>
      <c r="F2494" s="5">
        <v>45880.0</v>
      </c>
      <c r="G2494" s="4" t="s">
        <v>4884</v>
      </c>
      <c r="H2494" s="4">
        <v>9519374.0</v>
      </c>
      <c r="I2494" s="5">
        <v>45884.0</v>
      </c>
      <c r="J2494" s="6" t="str">
        <f>IF(OR(B2494=2000, B2494=2010, B2494=2015),VLOOKUP(A2494,tabWorldPop,IF(B2494=2000,8,IF(B2494=2010,7,6)),FALSE),"")</f>
        <v/>
      </c>
      <c r="K2494" s="6" t="str">
        <f>IF(J2494="","", VLOOKUP(A2494,tabWorldPop,12,FALSE))</f>
        <v/>
      </c>
      <c r="L2494" s="6" t="str">
        <f>IF(K2494="","",VLOOKUP(A2494,tabWorldPop,13,FALSE))</f>
        <v/>
      </c>
      <c r="M2494" s="6" t="str">
        <f>IF(K2494="","",VLOOKUP(A2494,tabWorldPop,14,FALSE))</f>
        <v/>
      </c>
      <c r="N2494" s="6" t="str">
        <f>IF(K2494="","",VLOOKUP(A2494,tabWorldPop,15,FALSE))</f>
        <v/>
      </c>
    </row>
    <row r="2495">
      <c r="A2495" s="3">
        <f>VLOOKUP(Life_expectancy.csv!A2511,Base!$A$2:$B$235,2,FALSE)</f>
        <v>87</v>
      </c>
      <c r="B2495" s="4">
        <v>2011.0</v>
      </c>
      <c r="C2495" s="4">
        <f>VLOOKUP(VLOOKUP(A2495,tabWorldPop,3,FALSE),Base!$D$2:$E$8,2,FALSE)</f>
        <v>2</v>
      </c>
      <c r="D2495" s="4" t="s">
        <v>314</v>
      </c>
      <c r="E2495" s="4" t="s">
        <v>4885</v>
      </c>
      <c r="F2495" s="5">
        <v>45849.0</v>
      </c>
      <c r="G2495" s="4" t="s">
        <v>4886</v>
      </c>
      <c r="H2495" s="4">
        <v>9449213.0</v>
      </c>
      <c r="I2495" s="4">
        <v>16.0</v>
      </c>
      <c r="J2495" s="6" t="str">
        <f>IF(OR(B2495=2000, B2495=2010, B2495=2015),VLOOKUP(A2495,tabWorldPop,IF(B2495=2000,8,IF(B2495=2010,7,6)),FALSE),"")</f>
        <v/>
      </c>
      <c r="K2495" s="6" t="str">
        <f>IF(J2495="","", VLOOKUP(A2495,tabWorldPop,12,FALSE))</f>
        <v/>
      </c>
      <c r="L2495" s="6" t="str">
        <f>IF(K2495="","",VLOOKUP(A2495,tabWorldPop,13,FALSE))</f>
        <v/>
      </c>
      <c r="M2495" s="6" t="str">
        <f>IF(K2495="","",VLOOKUP(A2495,tabWorldPop,14,FALSE))</f>
        <v/>
      </c>
      <c r="N2495" s="6" t="str">
        <f>IF(K2495="","",VLOOKUP(A2495,tabWorldPop,15,FALSE))</f>
        <v/>
      </c>
    </row>
    <row r="2496">
      <c r="A2496" s="3">
        <f>VLOOKUP(Life_expectancy.csv!A2512,Base!$A$2:$B$235,2,FALSE)</f>
        <v>87</v>
      </c>
      <c r="B2496" s="4">
        <v>2010.0</v>
      </c>
      <c r="C2496" s="4">
        <f>VLOOKUP(VLOOKUP(A2496,tabWorldPop,3,FALSE),Base!$D$2:$E$8,2,FALSE)</f>
        <v>2</v>
      </c>
      <c r="D2496" s="4" t="s">
        <v>314</v>
      </c>
      <c r="E2496" s="4" t="s">
        <v>4887</v>
      </c>
      <c r="F2496" s="4" t="s">
        <v>1397</v>
      </c>
      <c r="G2496" s="4" t="s">
        <v>4888</v>
      </c>
      <c r="H2496" s="4">
        <v>9378126.0</v>
      </c>
      <c r="I2496" s="5">
        <v>45884.0</v>
      </c>
      <c r="J2496" s="6">
        <f>IF(OR(B2496=2000, B2496=2010, B2496=2015),VLOOKUP(A2496,tabWorldPop,IF(B2496=2000,8,IF(B2496=2010,7,6)),FALSE),"")</f>
        <v>9381729</v>
      </c>
      <c r="K2496" s="6">
        <f>IF(J2496="","", VLOOKUP(A2496,tabWorldPop,12,FALSE))</f>
        <v>450295</v>
      </c>
      <c r="L2496" s="6" t="str">
        <f>IF(K2496="","",VLOOKUP(A2496,tabWorldPop,13,FALSE))</f>
        <v>23.4276</v>
      </c>
      <c r="M2496" s="7">
        <f>IF(K2496="","",VLOOKUP(A2496,tabWorldPop,14,FALSE))</f>
        <v>28856</v>
      </c>
      <c r="N2496" s="6" t="str">
        <f>IF(K2496="","",VLOOKUP(A2496,tabWorldPop,15,FALSE))</f>
        <v>0.13</v>
      </c>
    </row>
    <row r="2497">
      <c r="A2497" s="3">
        <f>VLOOKUP(Life_expectancy.csv!A2513,Base!$A$2:$B$235,2,FALSE)</f>
        <v>87</v>
      </c>
      <c r="B2497" s="4">
        <v>2009.0</v>
      </c>
      <c r="C2497" s="4">
        <f>VLOOKUP(VLOOKUP(A2497,tabWorldPop,3,FALSE),Base!$D$2:$E$8,2,FALSE)</f>
        <v>2</v>
      </c>
      <c r="D2497" s="4" t="s">
        <v>314</v>
      </c>
      <c r="E2497" s="4" t="s">
        <v>4889</v>
      </c>
      <c r="F2497" s="4" t="s">
        <v>781</v>
      </c>
      <c r="G2497" s="4" t="s">
        <v>4890</v>
      </c>
      <c r="H2497" s="4">
        <v>9298515.0</v>
      </c>
      <c r="I2497" s="5">
        <v>45884.0</v>
      </c>
      <c r="J2497" s="6" t="str">
        <f>IF(OR(B2497=2000, B2497=2010, B2497=2015),VLOOKUP(A2497,tabWorldPop,IF(B2497=2000,8,IF(B2497=2010,7,6)),FALSE),"")</f>
        <v/>
      </c>
      <c r="K2497" s="6" t="str">
        <f>IF(J2497="","", VLOOKUP(A2497,tabWorldPop,12,FALSE))</f>
        <v/>
      </c>
      <c r="L2497" s="6" t="str">
        <f>IF(K2497="","",VLOOKUP(A2497,tabWorldPop,13,FALSE))</f>
        <v/>
      </c>
      <c r="M2497" s="6" t="str">
        <f>IF(K2497="","",VLOOKUP(A2497,tabWorldPop,14,FALSE))</f>
        <v/>
      </c>
      <c r="N2497" s="6" t="str">
        <f>IF(K2497="","",VLOOKUP(A2497,tabWorldPop,15,FALSE))</f>
        <v/>
      </c>
    </row>
    <row r="2498">
      <c r="A2498" s="3">
        <f>VLOOKUP(Life_expectancy.csv!A2514,Base!$A$2:$B$235,2,FALSE)</f>
        <v>87</v>
      </c>
      <c r="B2498" s="4">
        <v>2008.0</v>
      </c>
      <c r="C2498" s="4">
        <f>VLOOKUP(VLOOKUP(A2498,tabWorldPop,3,FALSE),Base!$D$2:$E$8,2,FALSE)</f>
        <v>2</v>
      </c>
      <c r="D2498" s="4" t="s">
        <v>314</v>
      </c>
      <c r="E2498" s="4" t="s">
        <v>4891</v>
      </c>
      <c r="F2498" s="4" t="s">
        <v>4593</v>
      </c>
      <c r="G2498" s="4" t="s">
        <v>4892</v>
      </c>
      <c r="H2498" s="4">
        <v>9219637.0</v>
      </c>
      <c r="I2498" s="5">
        <v>45853.0</v>
      </c>
      <c r="J2498" s="6" t="str">
        <f>IF(OR(B2498=2000, B2498=2010, B2498=2015),VLOOKUP(A2498,tabWorldPop,IF(B2498=2000,8,IF(B2498=2010,7,6)),FALSE),"")</f>
        <v/>
      </c>
      <c r="K2498" s="6" t="str">
        <f>IF(J2498="","", VLOOKUP(A2498,tabWorldPop,12,FALSE))</f>
        <v/>
      </c>
      <c r="L2498" s="6" t="str">
        <f>IF(K2498="","",VLOOKUP(A2498,tabWorldPop,13,FALSE))</f>
        <v/>
      </c>
      <c r="M2498" s="6" t="str">
        <f>IF(K2498="","",VLOOKUP(A2498,tabWorldPop,14,FALSE))</f>
        <v/>
      </c>
      <c r="N2498" s="6" t="str">
        <f>IF(K2498="","",VLOOKUP(A2498,tabWorldPop,15,FALSE))</f>
        <v/>
      </c>
    </row>
    <row r="2499">
      <c r="A2499" s="3">
        <f>VLOOKUP(Life_expectancy.csv!A2515,Base!$A$2:$B$235,2,FALSE)</f>
        <v>87</v>
      </c>
      <c r="B2499" s="4">
        <v>2007.0</v>
      </c>
      <c r="C2499" s="4">
        <f>VLOOKUP(VLOOKUP(A2499,tabWorldPop,3,FALSE),Base!$D$2:$E$8,2,FALSE)</f>
        <v>2</v>
      </c>
      <c r="D2499" s="4" t="s">
        <v>314</v>
      </c>
      <c r="E2499" s="4" t="s">
        <v>4893</v>
      </c>
      <c r="F2499" s="4" t="s">
        <v>4894</v>
      </c>
      <c r="G2499" s="4" t="s">
        <v>4895</v>
      </c>
      <c r="H2499" s="4">
        <v>914892.0</v>
      </c>
      <c r="I2499" s="5">
        <v>45884.0</v>
      </c>
      <c r="J2499" s="6" t="str">
        <f>IF(OR(B2499=2000, B2499=2010, B2499=2015),VLOOKUP(A2499,tabWorldPop,IF(B2499=2000,8,IF(B2499=2010,7,6)),FALSE),"")</f>
        <v/>
      </c>
      <c r="K2499" s="6" t="str">
        <f>IF(J2499="","", VLOOKUP(A2499,tabWorldPop,12,FALSE))</f>
        <v/>
      </c>
      <c r="L2499" s="6" t="str">
        <f>IF(K2499="","",VLOOKUP(A2499,tabWorldPop,13,FALSE))</f>
        <v/>
      </c>
      <c r="M2499" s="6" t="str">
        <f>IF(K2499="","",VLOOKUP(A2499,tabWorldPop,14,FALSE))</f>
        <v/>
      </c>
      <c r="N2499" s="6" t="str">
        <f>IF(K2499="","",VLOOKUP(A2499,tabWorldPop,15,FALSE))</f>
        <v/>
      </c>
    </row>
    <row r="2500">
      <c r="A2500" s="3">
        <f>VLOOKUP(Life_expectancy.csv!A2516,Base!$A$2:$B$235,2,FALSE)</f>
        <v>87</v>
      </c>
      <c r="B2500" s="4">
        <v>2006.0</v>
      </c>
      <c r="C2500" s="4">
        <f>VLOOKUP(VLOOKUP(A2500,tabWorldPop,3,FALSE),Base!$D$2:$E$8,2,FALSE)</f>
        <v>2</v>
      </c>
      <c r="D2500" s="4" t="s">
        <v>314</v>
      </c>
      <c r="E2500" s="4" t="s">
        <v>4896</v>
      </c>
      <c r="F2500" s="4" t="s">
        <v>1603</v>
      </c>
      <c r="G2500" s="4" t="s">
        <v>4897</v>
      </c>
      <c r="H2500" s="4">
        <v>9855.0</v>
      </c>
      <c r="I2500" s="5">
        <v>45915.0</v>
      </c>
      <c r="J2500" s="6" t="str">
        <f>IF(OR(B2500=2000, B2500=2010, B2500=2015),VLOOKUP(A2500,tabWorldPop,IF(B2500=2000,8,IF(B2500=2010,7,6)),FALSE),"")</f>
        <v/>
      </c>
      <c r="K2500" s="6" t="str">
        <f>IF(J2500="","", VLOOKUP(A2500,tabWorldPop,12,FALSE))</f>
        <v/>
      </c>
      <c r="L2500" s="6" t="str">
        <f>IF(K2500="","",VLOOKUP(A2500,tabWorldPop,13,FALSE))</f>
        <v/>
      </c>
      <c r="M2500" s="6" t="str">
        <f>IF(K2500="","",VLOOKUP(A2500,tabWorldPop,14,FALSE))</f>
        <v/>
      </c>
      <c r="N2500" s="6" t="str">
        <f>IF(K2500="","",VLOOKUP(A2500,tabWorldPop,15,FALSE))</f>
        <v/>
      </c>
    </row>
    <row r="2501">
      <c r="A2501" s="3">
        <f>VLOOKUP(Life_expectancy.csv!A2517,Base!$A$2:$B$235,2,FALSE)</f>
        <v>87</v>
      </c>
      <c r="B2501" s="4">
        <v>2005.0</v>
      </c>
      <c r="C2501" s="4">
        <f>VLOOKUP(VLOOKUP(A2501,tabWorldPop,3,FALSE),Base!$D$2:$E$8,2,FALSE)</f>
        <v>2</v>
      </c>
      <c r="D2501" s="4" t="s">
        <v>314</v>
      </c>
      <c r="E2501" s="4" t="s">
        <v>4898</v>
      </c>
      <c r="F2501" s="5">
        <v>45817.0</v>
      </c>
      <c r="G2501" s="4" t="s">
        <v>4899</v>
      </c>
      <c r="H2501" s="4">
        <v>929572.0</v>
      </c>
      <c r="I2501" s="4">
        <v>16.0</v>
      </c>
      <c r="J2501" s="6" t="str">
        <f>IF(OR(B2501=2000, B2501=2010, B2501=2015),VLOOKUP(A2501,tabWorldPop,IF(B2501=2000,8,IF(B2501=2010,7,6)),FALSE),"")</f>
        <v/>
      </c>
      <c r="K2501" s="6" t="str">
        <f>IF(J2501="","", VLOOKUP(A2501,tabWorldPop,12,FALSE))</f>
        <v/>
      </c>
      <c r="L2501" s="6" t="str">
        <f>IF(K2501="","",VLOOKUP(A2501,tabWorldPop,13,FALSE))</f>
        <v/>
      </c>
      <c r="M2501" s="6" t="str">
        <f>IF(K2501="","",VLOOKUP(A2501,tabWorldPop,14,FALSE))</f>
        <v/>
      </c>
      <c r="N2501" s="6" t="str">
        <f>IF(K2501="","",VLOOKUP(A2501,tabWorldPop,15,FALSE))</f>
        <v/>
      </c>
    </row>
    <row r="2502">
      <c r="A2502" s="3">
        <f>VLOOKUP(Life_expectancy.csv!A2518,Base!$A$2:$B$235,2,FALSE)</f>
        <v>87</v>
      </c>
      <c r="B2502" s="4">
        <v>2004.0</v>
      </c>
      <c r="C2502" s="4">
        <f>VLOOKUP(VLOOKUP(A2502,tabWorldPop,3,FALSE),Base!$D$2:$E$8,2,FALSE)</f>
        <v>2</v>
      </c>
      <c r="D2502" s="4" t="s">
        <v>314</v>
      </c>
      <c r="E2502" s="4" t="s">
        <v>4900</v>
      </c>
      <c r="F2502" s="5">
        <v>45909.0</v>
      </c>
      <c r="G2502" s="4" t="s">
        <v>4901</v>
      </c>
      <c r="H2502" s="4">
        <v>8993531.0</v>
      </c>
      <c r="I2502" s="4">
        <v>16.0</v>
      </c>
      <c r="J2502" s="6" t="str">
        <f>IF(OR(B2502=2000, B2502=2010, B2502=2015),VLOOKUP(A2502,tabWorldPop,IF(B2502=2000,8,IF(B2502=2010,7,6)),FALSE),"")</f>
        <v/>
      </c>
      <c r="K2502" s="6" t="str">
        <f>IF(J2502="","", VLOOKUP(A2502,tabWorldPop,12,FALSE))</f>
        <v/>
      </c>
      <c r="L2502" s="6" t="str">
        <f>IF(K2502="","",VLOOKUP(A2502,tabWorldPop,13,FALSE))</f>
        <v/>
      </c>
      <c r="M2502" s="6" t="str">
        <f>IF(K2502="","",VLOOKUP(A2502,tabWorldPop,14,FALSE))</f>
        <v/>
      </c>
      <c r="N2502" s="6" t="str">
        <f>IF(K2502="","",VLOOKUP(A2502,tabWorldPop,15,FALSE))</f>
        <v/>
      </c>
    </row>
    <row r="2503">
      <c r="A2503" s="3">
        <f>VLOOKUP(Life_expectancy.csv!A2519,Base!$A$2:$B$235,2,FALSE)</f>
        <v>87</v>
      </c>
      <c r="B2503" s="4">
        <v>2003.0</v>
      </c>
      <c r="C2503" s="4">
        <f>VLOOKUP(VLOOKUP(A2503,tabWorldPop,3,FALSE),Base!$D$2:$E$8,2,FALSE)</f>
        <v>2</v>
      </c>
      <c r="D2503" s="4" t="s">
        <v>314</v>
      </c>
      <c r="E2503" s="4" t="s">
        <v>4902</v>
      </c>
      <c r="F2503" s="4" t="s">
        <v>1394</v>
      </c>
      <c r="G2503" s="4" t="s">
        <v>4903</v>
      </c>
      <c r="H2503" s="4">
        <v>8958229.0</v>
      </c>
      <c r="I2503" s="5">
        <v>45915.0</v>
      </c>
      <c r="J2503" s="6" t="str">
        <f>IF(OR(B2503=2000, B2503=2010, B2503=2015),VLOOKUP(A2503,tabWorldPop,IF(B2503=2000,8,IF(B2503=2010,7,6)),FALSE),"")</f>
        <v/>
      </c>
      <c r="K2503" s="6" t="str">
        <f>IF(J2503="","", VLOOKUP(A2503,tabWorldPop,12,FALSE))</f>
        <v/>
      </c>
      <c r="L2503" s="6" t="str">
        <f>IF(K2503="","",VLOOKUP(A2503,tabWorldPop,13,FALSE))</f>
        <v/>
      </c>
      <c r="M2503" s="6" t="str">
        <f>IF(K2503="","",VLOOKUP(A2503,tabWorldPop,14,FALSE))</f>
        <v/>
      </c>
      <c r="N2503" s="6" t="str">
        <f>IF(K2503="","",VLOOKUP(A2503,tabWorldPop,15,FALSE))</f>
        <v/>
      </c>
    </row>
    <row r="2504">
      <c r="A2504" s="3">
        <f>VLOOKUP(Life_expectancy.csv!A2520,Base!$A$2:$B$235,2,FALSE)</f>
        <v>87</v>
      </c>
      <c r="B2504" s="4">
        <v>2002.0</v>
      </c>
      <c r="C2504" s="4">
        <f>VLOOKUP(VLOOKUP(A2504,tabWorldPop,3,FALSE),Base!$D$2:$E$8,2,FALSE)</f>
        <v>2</v>
      </c>
      <c r="D2504" s="4" t="s">
        <v>314</v>
      </c>
      <c r="E2504" s="4" t="s">
        <v>4904</v>
      </c>
      <c r="F2504" s="4" t="s">
        <v>4593</v>
      </c>
      <c r="G2504" s="4" t="s">
        <v>4905</v>
      </c>
      <c r="H2504" s="4">
        <v>8924958.0</v>
      </c>
      <c r="I2504" s="5">
        <v>45915.0</v>
      </c>
      <c r="J2504" s="6" t="str">
        <f>IF(OR(B2504=2000, B2504=2010, B2504=2015),VLOOKUP(A2504,tabWorldPop,IF(B2504=2000,8,IF(B2504=2010,7,6)),FALSE),"")</f>
        <v/>
      </c>
      <c r="K2504" s="6" t="str">
        <f>IF(J2504="","", VLOOKUP(A2504,tabWorldPop,12,FALSE))</f>
        <v/>
      </c>
      <c r="L2504" s="6" t="str">
        <f>IF(K2504="","",VLOOKUP(A2504,tabWorldPop,13,FALSE))</f>
        <v/>
      </c>
      <c r="M2504" s="6" t="str">
        <f>IF(K2504="","",VLOOKUP(A2504,tabWorldPop,14,FALSE))</f>
        <v/>
      </c>
      <c r="N2504" s="6" t="str">
        <f>IF(K2504="","",VLOOKUP(A2504,tabWorldPop,15,FALSE))</f>
        <v/>
      </c>
    </row>
    <row r="2505">
      <c r="A2505" s="3">
        <f>VLOOKUP(Life_expectancy.csv!A2521,Base!$A$2:$B$235,2,FALSE)</f>
        <v>87</v>
      </c>
      <c r="B2505" s="4">
        <v>2001.0</v>
      </c>
      <c r="C2505" s="4">
        <f>VLOOKUP(VLOOKUP(A2505,tabWorldPop,3,FALSE),Base!$D$2:$E$8,2,FALSE)</f>
        <v>2</v>
      </c>
      <c r="D2505" s="4" t="s">
        <v>314</v>
      </c>
      <c r="E2505" s="4" t="s">
        <v>4906</v>
      </c>
      <c r="F2505" s="4" t="s">
        <v>2450</v>
      </c>
      <c r="G2505" s="4" t="s">
        <v>4907</v>
      </c>
      <c r="H2505" s="4">
        <v>889596.0</v>
      </c>
      <c r="I2505" s="5">
        <v>45915.0</v>
      </c>
      <c r="J2505" s="6" t="str">
        <f>IF(OR(B2505=2000, B2505=2010, B2505=2015),VLOOKUP(A2505,tabWorldPop,IF(B2505=2000,8,IF(B2505=2010,7,6)),FALSE),"")</f>
        <v/>
      </c>
      <c r="K2505" s="6" t="str">
        <f>IF(J2505="","", VLOOKUP(A2505,tabWorldPop,12,FALSE))</f>
        <v/>
      </c>
      <c r="L2505" s="6" t="str">
        <f>IF(K2505="","",VLOOKUP(A2505,tabWorldPop,13,FALSE))</f>
        <v/>
      </c>
      <c r="M2505" s="6" t="str">
        <f>IF(K2505="","",VLOOKUP(A2505,tabWorldPop,14,FALSE))</f>
        <v/>
      </c>
      <c r="N2505" s="6" t="str">
        <f>IF(K2505="","",VLOOKUP(A2505,tabWorldPop,15,FALSE))</f>
        <v/>
      </c>
    </row>
    <row r="2506">
      <c r="A2506" s="3">
        <f>VLOOKUP(Life_expectancy.csv!A2522,Base!$A$2:$B$235,2,FALSE)</f>
        <v>87</v>
      </c>
      <c r="B2506" s="4">
        <v>2000.0</v>
      </c>
      <c r="C2506" s="4">
        <f>VLOOKUP(VLOOKUP(A2506,tabWorldPop,3,FALSE),Base!$D$2:$E$8,2,FALSE)</f>
        <v>2</v>
      </c>
      <c r="D2506" s="4" t="s">
        <v>314</v>
      </c>
      <c r="E2506" s="4" t="s">
        <v>4908</v>
      </c>
      <c r="F2506" s="4" t="s">
        <v>18</v>
      </c>
      <c r="G2506" s="4" t="s">
        <v>4909</v>
      </c>
      <c r="H2506" s="4">
        <v>887219.0</v>
      </c>
      <c r="I2506" s="5">
        <v>45915.0</v>
      </c>
      <c r="J2506" s="6">
        <f>IF(OR(B2506=2000, B2506=2010, B2506=2015),VLOOKUP(A2506,tabWorldPop,IF(B2506=2000,8,IF(B2506=2010,7,6)),FALSE),"")</f>
        <v>8871043</v>
      </c>
      <c r="K2506" s="6">
        <f>IF(J2506="","", VLOOKUP(A2506,tabWorldPop,12,FALSE))</f>
        <v>450295</v>
      </c>
      <c r="L2506" s="6" t="str">
        <f>IF(K2506="","",VLOOKUP(A2506,tabWorldPop,13,FALSE))</f>
        <v>23.4276</v>
      </c>
      <c r="M2506" s="7">
        <f>IF(K2506="","",VLOOKUP(A2506,tabWorldPop,14,FALSE))</f>
        <v>28856</v>
      </c>
      <c r="N2506" s="6" t="str">
        <f>IF(K2506="","",VLOOKUP(A2506,tabWorldPop,15,FALSE))</f>
        <v>0.13</v>
      </c>
    </row>
    <row r="2507">
      <c r="A2507" s="3">
        <f>VLOOKUP(Life_expectancy.csv!A2523,Base!$A$2:$B$235,2,FALSE)</f>
        <v>101</v>
      </c>
      <c r="B2507" s="4">
        <v>2015.0</v>
      </c>
      <c r="C2507" s="4">
        <f>VLOOKUP(VLOOKUP(A2507,tabWorldPop,3,FALSE),Base!$D$2:$E$8,2,FALSE)</f>
        <v>2</v>
      </c>
      <c r="D2507" s="4" t="s">
        <v>314</v>
      </c>
      <c r="E2507" s="4">
        <v>0.0</v>
      </c>
      <c r="F2507" s="10"/>
      <c r="G2507" s="4" t="s">
        <v>4910</v>
      </c>
      <c r="H2507" s="4">
        <v>8282396.0</v>
      </c>
      <c r="I2507" s="4">
        <v>16.0</v>
      </c>
      <c r="J2507" s="6">
        <f>IF(OR(B2507=2000, B2507=2010, B2507=2015),VLOOKUP(A2507,tabWorldPop,IF(B2507=2000,8,IF(B2507=2010,7,6)),FALSE),"")</f>
        <v>8281732</v>
      </c>
      <c r="K2507" s="6">
        <f>IF(J2507="","", VLOOKUP(A2507,tabWorldPop,12,FALSE))</f>
        <v>41284</v>
      </c>
      <c r="L2507" s="6" t="str">
        <f>IF(K2507="","",VLOOKUP(A2507,tabWorldPop,13,FALSE))</f>
        <v>211.7157</v>
      </c>
      <c r="M2507" s="7">
        <f>IF(K2507="","",VLOOKUP(A2507,tabWorldPop,14,FALSE))</f>
        <v>20455</v>
      </c>
      <c r="N2507" s="6" t="str">
        <f>IF(K2507="","",VLOOKUP(A2507,tabWorldPop,15,FALSE))</f>
        <v>0.11</v>
      </c>
    </row>
    <row r="2508">
      <c r="A2508" s="3">
        <f>VLOOKUP(Life_expectancy.csv!A2524,Base!$A$2:$B$235,2,FALSE)</f>
        <v>101</v>
      </c>
      <c r="B2508" s="4">
        <v>2014.0</v>
      </c>
      <c r="C2508" s="4">
        <f>VLOOKUP(VLOOKUP(A2508,tabWorldPop,3,FALSE),Base!$D$2:$E$8,2,FALSE)</f>
        <v>2</v>
      </c>
      <c r="D2508" s="4" t="s">
        <v>314</v>
      </c>
      <c r="E2508" s="4" t="s">
        <v>4911</v>
      </c>
      <c r="F2508" s="4" t="s">
        <v>4545</v>
      </c>
      <c r="G2508" s="4" t="s">
        <v>4912</v>
      </c>
      <c r="H2508" s="4">
        <v>8188649.0</v>
      </c>
      <c r="I2508" s="5">
        <v>45915.0</v>
      </c>
      <c r="J2508" s="6" t="str">
        <f>IF(OR(B2508=2000, B2508=2010, B2508=2015),VLOOKUP(A2508,tabWorldPop,IF(B2508=2000,8,IF(B2508=2010,7,6)),FALSE),"")</f>
        <v/>
      </c>
      <c r="K2508" s="6" t="str">
        <f>IF(J2508="","", VLOOKUP(A2508,tabWorldPop,12,FALSE))</f>
        <v/>
      </c>
      <c r="L2508" s="6" t="str">
        <f>IF(K2508="","",VLOOKUP(A2508,tabWorldPop,13,FALSE))</f>
        <v/>
      </c>
      <c r="M2508" s="6" t="str">
        <f>IF(K2508="","",VLOOKUP(A2508,tabWorldPop,14,FALSE))</f>
        <v/>
      </c>
      <c r="N2508" s="6" t="str">
        <f>IF(K2508="","",VLOOKUP(A2508,tabWorldPop,15,FALSE))</f>
        <v/>
      </c>
    </row>
    <row r="2509">
      <c r="A2509" s="3">
        <f>VLOOKUP(Life_expectancy.csv!A2525,Base!$A$2:$B$235,2,FALSE)</f>
        <v>101</v>
      </c>
      <c r="B2509" s="4">
        <v>2013.0</v>
      </c>
      <c r="C2509" s="4">
        <f>VLOOKUP(VLOOKUP(A2509,tabWorldPop,3,FALSE),Base!$D$2:$E$8,2,FALSE)</f>
        <v>2</v>
      </c>
      <c r="D2509" s="4" t="s">
        <v>314</v>
      </c>
      <c r="E2509" s="4" t="s">
        <v>4913</v>
      </c>
      <c r="F2509" s="4" t="s">
        <v>4914</v>
      </c>
      <c r="G2509" s="4" t="s">
        <v>4915</v>
      </c>
      <c r="H2509" s="4">
        <v>889346.0</v>
      </c>
      <c r="I2509" s="5">
        <v>45884.0</v>
      </c>
      <c r="J2509" s="6" t="str">
        <f>IF(OR(B2509=2000, B2509=2010, B2509=2015),VLOOKUP(A2509,tabWorldPop,IF(B2509=2000,8,IF(B2509=2010,7,6)),FALSE),"")</f>
        <v/>
      </c>
      <c r="K2509" s="6" t="str">
        <f>IF(J2509="","", VLOOKUP(A2509,tabWorldPop,12,FALSE))</f>
        <v/>
      </c>
      <c r="L2509" s="6" t="str">
        <f>IF(K2509="","",VLOOKUP(A2509,tabWorldPop,13,FALSE))</f>
        <v/>
      </c>
      <c r="M2509" s="6" t="str">
        <f>IF(K2509="","",VLOOKUP(A2509,tabWorldPop,14,FALSE))</f>
        <v/>
      </c>
      <c r="N2509" s="6" t="str">
        <f>IF(K2509="","",VLOOKUP(A2509,tabWorldPop,15,FALSE))</f>
        <v/>
      </c>
    </row>
    <row r="2510">
      <c r="A2510" s="3">
        <f>VLOOKUP(Life_expectancy.csv!A2526,Base!$A$2:$B$235,2,FALSE)</f>
        <v>101</v>
      </c>
      <c r="B2510" s="4">
        <v>2012.0</v>
      </c>
      <c r="C2510" s="4">
        <f>VLOOKUP(VLOOKUP(A2510,tabWorldPop,3,FALSE),Base!$D$2:$E$8,2,FALSE)</f>
        <v>2</v>
      </c>
      <c r="D2510" s="4" t="s">
        <v>314</v>
      </c>
      <c r="E2510" s="4" t="s">
        <v>4916</v>
      </c>
      <c r="F2510" s="4" t="s">
        <v>4523</v>
      </c>
      <c r="G2510" s="4" t="s">
        <v>4917</v>
      </c>
      <c r="H2510" s="4">
        <v>7996861.0</v>
      </c>
      <c r="I2510" s="5">
        <v>45853.0</v>
      </c>
      <c r="J2510" s="6" t="str">
        <f>IF(OR(B2510=2000, B2510=2010, B2510=2015),VLOOKUP(A2510,tabWorldPop,IF(B2510=2000,8,IF(B2510=2010,7,6)),FALSE),"")</f>
        <v/>
      </c>
      <c r="K2510" s="6" t="str">
        <f>IF(J2510="","", VLOOKUP(A2510,tabWorldPop,12,FALSE))</f>
        <v/>
      </c>
      <c r="L2510" s="6" t="str">
        <f>IF(K2510="","",VLOOKUP(A2510,tabWorldPop,13,FALSE))</f>
        <v/>
      </c>
      <c r="M2510" s="6" t="str">
        <f>IF(K2510="","",VLOOKUP(A2510,tabWorldPop,14,FALSE))</f>
        <v/>
      </c>
      <c r="N2510" s="6" t="str">
        <f>IF(K2510="","",VLOOKUP(A2510,tabWorldPop,15,FALSE))</f>
        <v/>
      </c>
    </row>
    <row r="2511">
      <c r="A2511" s="3">
        <f>VLOOKUP(Life_expectancy.csv!A2527,Base!$A$2:$B$235,2,FALSE)</f>
        <v>101</v>
      </c>
      <c r="B2511" s="4">
        <v>2011.0</v>
      </c>
      <c r="C2511" s="4">
        <f>VLOOKUP(VLOOKUP(A2511,tabWorldPop,3,FALSE),Base!$D$2:$E$8,2,FALSE)</f>
        <v>2</v>
      </c>
      <c r="D2511" s="4" t="s">
        <v>314</v>
      </c>
      <c r="E2511" s="4" t="s">
        <v>4918</v>
      </c>
      <c r="F2511" s="4" t="s">
        <v>356</v>
      </c>
      <c r="G2511" s="4" t="s">
        <v>4919</v>
      </c>
      <c r="H2511" s="4">
        <v>7912398.0</v>
      </c>
      <c r="I2511" s="5">
        <v>45823.0</v>
      </c>
      <c r="J2511" s="6" t="str">
        <f>IF(OR(B2511=2000, B2511=2010, B2511=2015),VLOOKUP(A2511,tabWorldPop,IF(B2511=2000,8,IF(B2511=2010,7,6)),FALSE),"")</f>
        <v/>
      </c>
      <c r="K2511" s="6" t="str">
        <f>IF(J2511="","", VLOOKUP(A2511,tabWorldPop,12,FALSE))</f>
        <v/>
      </c>
      <c r="L2511" s="6" t="str">
        <f>IF(K2511="","",VLOOKUP(A2511,tabWorldPop,13,FALSE))</f>
        <v/>
      </c>
      <c r="M2511" s="6" t="str">
        <f>IF(K2511="","",VLOOKUP(A2511,tabWorldPop,14,FALSE))</f>
        <v/>
      </c>
      <c r="N2511" s="6" t="str">
        <f>IF(K2511="","",VLOOKUP(A2511,tabWorldPop,15,FALSE))</f>
        <v/>
      </c>
    </row>
    <row r="2512">
      <c r="A2512" s="3">
        <f>VLOOKUP(Life_expectancy.csv!A2528,Base!$A$2:$B$235,2,FALSE)</f>
        <v>101</v>
      </c>
      <c r="B2512" s="4">
        <v>2010.0</v>
      </c>
      <c r="C2512" s="4">
        <f>VLOOKUP(VLOOKUP(A2512,tabWorldPop,3,FALSE),Base!$D$2:$E$8,2,FALSE)</f>
        <v>2</v>
      </c>
      <c r="D2512" s="4" t="s">
        <v>314</v>
      </c>
      <c r="E2512" s="4" t="s">
        <v>4920</v>
      </c>
      <c r="F2512" s="5">
        <v>45849.0</v>
      </c>
      <c r="G2512" s="4" t="s">
        <v>4921</v>
      </c>
      <c r="H2512" s="4">
        <v>782499.0</v>
      </c>
      <c r="I2512" s="5">
        <v>45762.0</v>
      </c>
      <c r="J2512" s="6">
        <f>IF(OR(B2512=2000, B2512=2010, B2512=2015),VLOOKUP(A2512,tabWorldPop,IF(B2512=2000,8,IF(B2512=2010,7,6)),FALSE),"")</f>
        <v>7822435</v>
      </c>
      <c r="K2512" s="6">
        <f>IF(J2512="","", VLOOKUP(A2512,tabWorldPop,12,FALSE))</f>
        <v>41284</v>
      </c>
      <c r="L2512" s="6" t="str">
        <f>IF(K2512="","",VLOOKUP(A2512,tabWorldPop,13,FALSE))</f>
        <v>211.7157</v>
      </c>
      <c r="M2512" s="7">
        <f>IF(K2512="","",VLOOKUP(A2512,tabWorldPop,14,FALSE))</f>
        <v>20455</v>
      </c>
      <c r="N2512" s="6" t="str">
        <f>IF(K2512="","",VLOOKUP(A2512,tabWorldPop,15,FALSE))</f>
        <v>0.11</v>
      </c>
    </row>
    <row r="2513">
      <c r="A2513" s="3">
        <f>VLOOKUP(Life_expectancy.csv!A2529,Base!$A$2:$B$235,2,FALSE)</f>
        <v>101</v>
      </c>
      <c r="B2513" s="4">
        <v>2009.0</v>
      </c>
      <c r="C2513" s="4">
        <f>VLOOKUP(VLOOKUP(A2513,tabWorldPop,3,FALSE),Base!$D$2:$E$8,2,FALSE)</f>
        <v>2</v>
      </c>
      <c r="D2513" s="4" t="s">
        <v>314</v>
      </c>
      <c r="E2513" s="4" t="s">
        <v>4922</v>
      </c>
      <c r="F2513" s="4">
        <v>11.0</v>
      </c>
      <c r="G2513" s="4" t="s">
        <v>4923</v>
      </c>
      <c r="H2513" s="4">
        <v>7743831.0</v>
      </c>
      <c r="I2513" s="5">
        <v>45731.0</v>
      </c>
      <c r="J2513" s="6" t="str">
        <f>IF(OR(B2513=2000, B2513=2010, B2513=2015),VLOOKUP(A2513,tabWorldPop,IF(B2513=2000,8,IF(B2513=2010,7,6)),FALSE),"")</f>
        <v/>
      </c>
      <c r="K2513" s="6" t="str">
        <f>IF(J2513="","", VLOOKUP(A2513,tabWorldPop,12,FALSE))</f>
        <v/>
      </c>
      <c r="L2513" s="6" t="str">
        <f>IF(K2513="","",VLOOKUP(A2513,tabWorldPop,13,FALSE))</f>
        <v/>
      </c>
      <c r="M2513" s="6" t="str">
        <f>IF(K2513="","",VLOOKUP(A2513,tabWorldPop,14,FALSE))</f>
        <v/>
      </c>
      <c r="N2513" s="6" t="str">
        <f>IF(K2513="","",VLOOKUP(A2513,tabWorldPop,15,FALSE))</f>
        <v/>
      </c>
    </row>
    <row r="2514">
      <c r="A2514" s="3">
        <f>VLOOKUP(Life_expectancy.csv!A2530,Base!$A$2:$B$235,2,FALSE)</f>
        <v>101</v>
      </c>
      <c r="B2514" s="4">
        <v>2008.0</v>
      </c>
      <c r="C2514" s="4">
        <f>VLOOKUP(VLOOKUP(A2514,tabWorldPop,3,FALSE),Base!$D$2:$E$8,2,FALSE)</f>
        <v>2</v>
      </c>
      <c r="D2514" s="4" t="s">
        <v>314</v>
      </c>
      <c r="E2514" s="4" t="s">
        <v>4924</v>
      </c>
      <c r="F2514" s="4" t="s">
        <v>3711</v>
      </c>
      <c r="G2514" s="4" t="s">
        <v>4925</v>
      </c>
      <c r="H2514" s="4">
        <v>7647675.0</v>
      </c>
      <c r="I2514" s="5">
        <v>45731.0</v>
      </c>
      <c r="J2514" s="6" t="str">
        <f>IF(OR(B2514=2000, B2514=2010, B2514=2015),VLOOKUP(A2514,tabWorldPop,IF(B2514=2000,8,IF(B2514=2010,7,6)),FALSE),"")</f>
        <v/>
      </c>
      <c r="K2514" s="6" t="str">
        <f>IF(J2514="","", VLOOKUP(A2514,tabWorldPop,12,FALSE))</f>
        <v/>
      </c>
      <c r="L2514" s="6" t="str">
        <f>IF(K2514="","",VLOOKUP(A2514,tabWorldPop,13,FALSE))</f>
        <v/>
      </c>
      <c r="M2514" s="6" t="str">
        <f>IF(K2514="","",VLOOKUP(A2514,tabWorldPop,14,FALSE))</f>
        <v/>
      </c>
      <c r="N2514" s="6" t="str">
        <f>IF(K2514="","",VLOOKUP(A2514,tabWorldPop,15,FALSE))</f>
        <v/>
      </c>
    </row>
    <row r="2515">
      <c r="A2515" s="3">
        <f>VLOOKUP(Life_expectancy.csv!A2531,Base!$A$2:$B$235,2,FALSE)</f>
        <v>101</v>
      </c>
      <c r="B2515" s="4">
        <v>2007.0</v>
      </c>
      <c r="C2515" s="4">
        <f>VLOOKUP(VLOOKUP(A2515,tabWorldPop,3,FALSE),Base!$D$2:$E$8,2,FALSE)</f>
        <v>2</v>
      </c>
      <c r="D2515" s="4" t="s">
        <v>314</v>
      </c>
      <c r="E2515" s="4" t="s">
        <v>4926</v>
      </c>
      <c r="F2515" s="4" t="s">
        <v>2859</v>
      </c>
      <c r="G2515" s="4" t="s">
        <v>4927</v>
      </c>
      <c r="H2515" s="4">
        <v>7551117.0</v>
      </c>
      <c r="I2515" s="5">
        <v>45731.0</v>
      </c>
      <c r="J2515" s="6" t="str">
        <f>IF(OR(B2515=2000, B2515=2010, B2515=2015),VLOOKUP(A2515,tabWorldPop,IF(B2515=2000,8,IF(B2515=2010,7,6)),FALSE),"")</f>
        <v/>
      </c>
      <c r="K2515" s="6" t="str">
        <f>IF(J2515="","", VLOOKUP(A2515,tabWorldPop,12,FALSE))</f>
        <v/>
      </c>
      <c r="L2515" s="6" t="str">
        <f>IF(K2515="","",VLOOKUP(A2515,tabWorldPop,13,FALSE))</f>
        <v/>
      </c>
      <c r="M2515" s="6" t="str">
        <f>IF(K2515="","",VLOOKUP(A2515,tabWorldPop,14,FALSE))</f>
        <v/>
      </c>
      <c r="N2515" s="6" t="str">
        <f>IF(K2515="","",VLOOKUP(A2515,tabWorldPop,15,FALSE))</f>
        <v/>
      </c>
    </row>
    <row r="2516">
      <c r="A2516" s="3">
        <f>VLOOKUP(Life_expectancy.csv!A2532,Base!$A$2:$B$235,2,FALSE)</f>
        <v>101</v>
      </c>
      <c r="B2516" s="4">
        <v>2006.0</v>
      </c>
      <c r="C2516" s="4">
        <f>VLOOKUP(VLOOKUP(A2516,tabWorldPop,3,FALSE),Base!$D$2:$E$8,2,FALSE)</f>
        <v>2</v>
      </c>
      <c r="D2516" s="4" t="s">
        <v>314</v>
      </c>
      <c r="E2516" s="4" t="s">
        <v>4928</v>
      </c>
      <c r="F2516" s="4" t="s">
        <v>622</v>
      </c>
      <c r="G2516" s="4" t="s">
        <v>4929</v>
      </c>
      <c r="H2516" s="4">
        <v>7483934.0</v>
      </c>
      <c r="I2516" s="5">
        <v>45703.0</v>
      </c>
      <c r="J2516" s="6" t="str">
        <f>IF(OR(B2516=2000, B2516=2010, B2516=2015),VLOOKUP(A2516,tabWorldPop,IF(B2516=2000,8,IF(B2516=2010,7,6)),FALSE),"")</f>
        <v/>
      </c>
      <c r="K2516" s="6" t="str">
        <f>IF(J2516="","", VLOOKUP(A2516,tabWorldPop,12,FALSE))</f>
        <v/>
      </c>
      <c r="L2516" s="6" t="str">
        <f>IF(K2516="","",VLOOKUP(A2516,tabWorldPop,13,FALSE))</f>
        <v/>
      </c>
      <c r="M2516" s="6" t="str">
        <f>IF(K2516="","",VLOOKUP(A2516,tabWorldPop,14,FALSE))</f>
        <v/>
      </c>
      <c r="N2516" s="6" t="str">
        <f>IF(K2516="","",VLOOKUP(A2516,tabWorldPop,15,FALSE))</f>
        <v/>
      </c>
    </row>
    <row r="2517">
      <c r="A2517" s="3">
        <f>VLOOKUP(Life_expectancy.csv!A2533,Base!$A$2:$B$235,2,FALSE)</f>
        <v>101</v>
      </c>
      <c r="B2517" s="4">
        <v>2005.0</v>
      </c>
      <c r="C2517" s="4">
        <f>VLOOKUP(VLOOKUP(A2517,tabWorldPop,3,FALSE),Base!$D$2:$E$8,2,FALSE)</f>
        <v>2</v>
      </c>
      <c r="D2517" s="4" t="s">
        <v>314</v>
      </c>
      <c r="E2517" s="4" t="s">
        <v>4930</v>
      </c>
      <c r="F2517" s="4" t="s">
        <v>2996</v>
      </c>
      <c r="G2517" s="4" t="s">
        <v>4931</v>
      </c>
      <c r="H2517" s="4">
        <v>7437115.0</v>
      </c>
      <c r="I2517" s="5">
        <v>45703.0</v>
      </c>
      <c r="J2517" s="6" t="str">
        <f>IF(OR(B2517=2000, B2517=2010, B2517=2015),VLOOKUP(A2517,tabWorldPop,IF(B2517=2000,8,IF(B2517=2010,7,6)),FALSE),"")</f>
        <v/>
      </c>
      <c r="K2517" s="6" t="str">
        <f>IF(J2517="","", VLOOKUP(A2517,tabWorldPop,12,FALSE))</f>
        <v/>
      </c>
      <c r="L2517" s="6" t="str">
        <f>IF(K2517="","",VLOOKUP(A2517,tabWorldPop,13,FALSE))</f>
        <v/>
      </c>
      <c r="M2517" s="6" t="str">
        <f>IF(K2517="","",VLOOKUP(A2517,tabWorldPop,14,FALSE))</f>
        <v/>
      </c>
      <c r="N2517" s="6" t="str">
        <f>IF(K2517="","",VLOOKUP(A2517,tabWorldPop,15,FALSE))</f>
        <v/>
      </c>
    </row>
    <row r="2518">
      <c r="A2518" s="3">
        <f>VLOOKUP(Life_expectancy.csv!A2534,Base!$A$2:$B$235,2,FALSE)</f>
        <v>101</v>
      </c>
      <c r="B2518" s="4">
        <v>2004.0</v>
      </c>
      <c r="C2518" s="4">
        <f>VLOOKUP(VLOOKUP(A2518,tabWorldPop,3,FALSE),Base!$D$2:$E$8,2,FALSE)</f>
        <v>2</v>
      </c>
      <c r="D2518" s="4" t="s">
        <v>314</v>
      </c>
      <c r="E2518" s="4" t="s">
        <v>4932</v>
      </c>
      <c r="F2518" s="4" t="s">
        <v>3198</v>
      </c>
      <c r="G2518" s="4" t="s">
        <v>4933</v>
      </c>
      <c r="H2518" s="4">
        <v>7389625.0</v>
      </c>
      <c r="I2518" s="5">
        <v>45672.0</v>
      </c>
      <c r="J2518" s="6" t="str">
        <f>IF(OR(B2518=2000, B2518=2010, B2518=2015),VLOOKUP(A2518,tabWorldPop,IF(B2518=2000,8,IF(B2518=2010,7,6)),FALSE),"")</f>
        <v/>
      </c>
      <c r="K2518" s="6" t="str">
        <f>IF(J2518="","", VLOOKUP(A2518,tabWorldPop,12,FALSE))</f>
        <v/>
      </c>
      <c r="L2518" s="6" t="str">
        <f>IF(K2518="","",VLOOKUP(A2518,tabWorldPop,13,FALSE))</f>
        <v/>
      </c>
      <c r="M2518" s="6" t="str">
        <f>IF(K2518="","",VLOOKUP(A2518,tabWorldPop,14,FALSE))</f>
        <v/>
      </c>
      <c r="N2518" s="6" t="str">
        <f>IF(K2518="","",VLOOKUP(A2518,tabWorldPop,15,FALSE))</f>
        <v/>
      </c>
    </row>
    <row r="2519">
      <c r="A2519" s="3">
        <f>VLOOKUP(Life_expectancy.csv!A2535,Base!$A$2:$B$235,2,FALSE)</f>
        <v>101</v>
      </c>
      <c r="B2519" s="4">
        <v>2003.0</v>
      </c>
      <c r="C2519" s="4">
        <f>VLOOKUP(VLOOKUP(A2519,tabWorldPop,3,FALSE),Base!$D$2:$E$8,2,FALSE)</f>
        <v>2</v>
      </c>
      <c r="D2519" s="4" t="s">
        <v>314</v>
      </c>
      <c r="E2519" s="4" t="s">
        <v>4934</v>
      </c>
      <c r="F2519" s="4" t="s">
        <v>2077</v>
      </c>
      <c r="G2519" s="4" t="s">
        <v>4935</v>
      </c>
      <c r="H2519" s="4">
        <v>73391.0</v>
      </c>
      <c r="I2519" s="4">
        <v>15.0</v>
      </c>
      <c r="J2519" s="6" t="str">
        <f>IF(OR(B2519=2000, B2519=2010, B2519=2015),VLOOKUP(A2519,tabWorldPop,IF(B2519=2000,8,IF(B2519=2010,7,6)),FALSE),"")</f>
        <v/>
      </c>
      <c r="K2519" s="6" t="str">
        <f>IF(J2519="","", VLOOKUP(A2519,tabWorldPop,12,FALSE))</f>
        <v/>
      </c>
      <c r="L2519" s="6" t="str">
        <f>IF(K2519="","",VLOOKUP(A2519,tabWorldPop,13,FALSE))</f>
        <v/>
      </c>
      <c r="M2519" s="6" t="str">
        <f>IF(K2519="","",VLOOKUP(A2519,tabWorldPop,14,FALSE))</f>
        <v/>
      </c>
      <c r="N2519" s="6" t="str">
        <f>IF(K2519="","",VLOOKUP(A2519,tabWorldPop,15,FALSE))</f>
        <v/>
      </c>
    </row>
    <row r="2520">
      <c r="A2520" s="3">
        <f>VLOOKUP(Life_expectancy.csv!A2536,Base!$A$2:$B$235,2,FALSE)</f>
        <v>101</v>
      </c>
      <c r="B2520" s="4">
        <v>2002.0</v>
      </c>
      <c r="C2520" s="4">
        <f>VLOOKUP(VLOOKUP(A2520,tabWorldPop,3,FALSE),Base!$D$2:$E$8,2,FALSE)</f>
        <v>2</v>
      </c>
      <c r="D2520" s="4" t="s">
        <v>314</v>
      </c>
      <c r="E2520" s="4" t="s">
        <v>4936</v>
      </c>
      <c r="F2520" s="4" t="s">
        <v>4230</v>
      </c>
      <c r="G2520" s="4" t="s">
        <v>4937</v>
      </c>
      <c r="H2520" s="4">
        <v>7284753.0</v>
      </c>
      <c r="I2520" s="5">
        <v>45703.0</v>
      </c>
      <c r="J2520" s="6" t="str">
        <f>IF(OR(B2520=2000, B2520=2010, B2520=2015),VLOOKUP(A2520,tabWorldPop,IF(B2520=2000,8,IF(B2520=2010,7,6)),FALSE),"")</f>
        <v/>
      </c>
      <c r="K2520" s="6" t="str">
        <f>IF(J2520="","", VLOOKUP(A2520,tabWorldPop,12,FALSE))</f>
        <v/>
      </c>
      <c r="L2520" s="6" t="str">
        <f>IF(K2520="","",VLOOKUP(A2520,tabWorldPop,13,FALSE))</f>
        <v/>
      </c>
      <c r="M2520" s="6" t="str">
        <f>IF(K2520="","",VLOOKUP(A2520,tabWorldPop,14,FALSE))</f>
        <v/>
      </c>
      <c r="N2520" s="6" t="str">
        <f>IF(K2520="","",VLOOKUP(A2520,tabWorldPop,15,FALSE))</f>
        <v/>
      </c>
    </row>
    <row r="2521">
      <c r="A2521" s="3">
        <f>VLOOKUP(Life_expectancy.csv!A2537,Base!$A$2:$B$235,2,FALSE)</f>
        <v>101</v>
      </c>
      <c r="B2521" s="4">
        <v>2001.0</v>
      </c>
      <c r="C2521" s="4">
        <f>VLOOKUP(VLOOKUP(A2521,tabWorldPop,3,FALSE),Base!$D$2:$E$8,2,FALSE)</f>
        <v>2</v>
      </c>
      <c r="D2521" s="4" t="s">
        <v>314</v>
      </c>
      <c r="E2521" s="4" t="s">
        <v>4938</v>
      </c>
      <c r="F2521" s="4" t="s">
        <v>4391</v>
      </c>
      <c r="G2521" s="4" t="s">
        <v>4939</v>
      </c>
      <c r="H2521" s="4">
        <v>7229854.0</v>
      </c>
      <c r="I2521" s="5">
        <v>45703.0</v>
      </c>
      <c r="J2521" s="6" t="str">
        <f>IF(OR(B2521=2000, B2521=2010, B2521=2015),VLOOKUP(A2521,tabWorldPop,IF(B2521=2000,8,IF(B2521=2010,7,6)),FALSE),"")</f>
        <v/>
      </c>
      <c r="K2521" s="6" t="str">
        <f>IF(J2521="","", VLOOKUP(A2521,tabWorldPop,12,FALSE))</f>
        <v/>
      </c>
      <c r="L2521" s="6" t="str">
        <f>IF(K2521="","",VLOOKUP(A2521,tabWorldPop,13,FALSE))</f>
        <v/>
      </c>
      <c r="M2521" s="6" t="str">
        <f>IF(K2521="","",VLOOKUP(A2521,tabWorldPop,14,FALSE))</f>
        <v/>
      </c>
      <c r="N2521" s="6" t="str">
        <f>IF(K2521="","",VLOOKUP(A2521,tabWorldPop,15,FALSE))</f>
        <v/>
      </c>
    </row>
    <row r="2522">
      <c r="A2522" s="3">
        <f>VLOOKUP(Life_expectancy.csv!A2538,Base!$A$2:$B$235,2,FALSE)</f>
        <v>101</v>
      </c>
      <c r="B2522" s="4">
        <v>2000.0</v>
      </c>
      <c r="C2522" s="4">
        <f>VLOOKUP(VLOOKUP(A2522,tabWorldPop,3,FALSE),Base!$D$2:$E$8,2,FALSE)</f>
        <v>2</v>
      </c>
      <c r="D2522" s="4" t="s">
        <v>314</v>
      </c>
      <c r="E2522" s="4" t="s">
        <v>4940</v>
      </c>
      <c r="F2522" s="4" t="s">
        <v>4941</v>
      </c>
      <c r="G2522" s="4" t="s">
        <v>4942</v>
      </c>
      <c r="H2522" s="4">
        <v>718425.0</v>
      </c>
      <c r="I2522" s="5">
        <v>45672.0</v>
      </c>
      <c r="J2522" s="6">
        <f>IF(OR(B2522=2000, B2522=2010, B2522=2015),VLOOKUP(A2522,tabWorldPop,IF(B2522=2000,8,IF(B2522=2010,7,6)),FALSE),"")</f>
        <v>7182059</v>
      </c>
      <c r="K2522" s="6">
        <f>IF(J2522="","", VLOOKUP(A2522,tabWorldPop,12,FALSE))</f>
        <v>41284</v>
      </c>
      <c r="L2522" s="6" t="str">
        <f>IF(K2522="","",VLOOKUP(A2522,tabWorldPop,13,FALSE))</f>
        <v>211.7157</v>
      </c>
      <c r="M2522" s="7">
        <f>IF(K2522="","",VLOOKUP(A2522,tabWorldPop,14,FALSE))</f>
        <v>20455</v>
      </c>
      <c r="N2522" s="6" t="str">
        <f>IF(K2522="","",VLOOKUP(A2522,tabWorldPop,15,FALSE))</f>
        <v>0.11</v>
      </c>
    </row>
    <row r="2523">
      <c r="A2523" s="3">
        <f>VLOOKUP(Life_expectancy.csv!A2539,Base!$A$2:$B$235,2,FALSE)</f>
        <v>60</v>
      </c>
      <c r="B2523" s="4">
        <v>2015.0</v>
      </c>
      <c r="C2523" s="4">
        <f>VLOOKUP(VLOOKUP(A2523,tabWorldPop,3,FALSE),Base!$D$2:$E$8,2,FALSE)</f>
        <v>1</v>
      </c>
      <c r="D2523" s="4" t="s">
        <v>13</v>
      </c>
      <c r="E2523" s="4">
        <v>0.0</v>
      </c>
      <c r="F2523" s="10"/>
      <c r="G2523" s="10"/>
      <c r="H2523" s="4">
        <v>1.8734987E7</v>
      </c>
      <c r="I2523" s="4">
        <v>9.0</v>
      </c>
      <c r="J2523" s="6">
        <f>IF(OR(B2523=2000, B2523=2010, B2523=2015),VLOOKUP(A2523,tabWorldPop,IF(B2523=2000,8,IF(B2523=2010,7,6)),FALSE),"")</f>
        <v>19205178</v>
      </c>
      <c r="K2523" s="6">
        <f>IF(J2523="","", VLOOKUP(A2523,tabWorldPop,12,FALSE))</f>
        <v>185180</v>
      </c>
      <c r="L2523" s="6" t="str">
        <f>IF(K2523="","",VLOOKUP(A2523,tabWorldPop,13,FALSE))</f>
        <v>119.4797</v>
      </c>
      <c r="M2523" s="7">
        <f>IF(K2523="","",VLOOKUP(A2523,tabWorldPop,14,FALSE))</f>
        <v>-556628</v>
      </c>
      <c r="N2523" s="6" t="str">
        <f>IF(K2523="","",VLOOKUP(A2523,tabWorldPop,15,FALSE))</f>
        <v>0.28</v>
      </c>
    </row>
    <row r="2524">
      <c r="A2524" s="3">
        <f>VLOOKUP(Life_expectancy.csv!A2540,Base!$A$2:$B$235,2,FALSE)</f>
        <v>60</v>
      </c>
      <c r="B2524" s="4">
        <v>2014.0</v>
      </c>
      <c r="C2524" s="4">
        <f>VLOOKUP(VLOOKUP(A2524,tabWorldPop,3,FALSE),Base!$D$2:$E$8,2,FALSE)</f>
        <v>1</v>
      </c>
      <c r="D2524" s="4" t="s">
        <v>13</v>
      </c>
      <c r="E2524" s="4">
        <v>0.0</v>
      </c>
      <c r="F2524" s="4" t="s">
        <v>3860</v>
      </c>
      <c r="G2524" s="10"/>
      <c r="H2524" s="4">
        <v>19239.0</v>
      </c>
      <c r="I2524" s="4">
        <v>9.0</v>
      </c>
      <c r="J2524" s="6" t="str">
        <f>IF(OR(B2524=2000, B2524=2010, B2524=2015),VLOOKUP(A2524,tabWorldPop,IF(B2524=2000,8,IF(B2524=2010,7,6)),FALSE),"")</f>
        <v/>
      </c>
      <c r="K2524" s="6" t="str">
        <f>IF(J2524="","", VLOOKUP(A2524,tabWorldPop,12,FALSE))</f>
        <v/>
      </c>
      <c r="L2524" s="6" t="str">
        <f>IF(K2524="","",VLOOKUP(A2524,tabWorldPop,13,FALSE))</f>
        <v/>
      </c>
      <c r="M2524" s="6" t="str">
        <f>IF(K2524="","",VLOOKUP(A2524,tabWorldPop,14,FALSE))</f>
        <v/>
      </c>
      <c r="N2524" s="6" t="str">
        <f>IF(K2524="","",VLOOKUP(A2524,tabWorldPop,15,FALSE))</f>
        <v/>
      </c>
    </row>
    <row r="2525">
      <c r="A2525" s="3">
        <f>VLOOKUP(Life_expectancy.csv!A2541,Base!$A$2:$B$235,2,FALSE)</f>
        <v>60</v>
      </c>
      <c r="B2525" s="4">
        <v>2013.0</v>
      </c>
      <c r="C2525" s="4">
        <f>VLOOKUP(VLOOKUP(A2525,tabWorldPop,3,FALSE),Base!$D$2:$E$8,2,FALSE)</f>
        <v>1</v>
      </c>
      <c r="D2525" s="4" t="s">
        <v>13</v>
      </c>
      <c r="E2525" s="4">
        <v>0.0</v>
      </c>
      <c r="F2525" s="4" t="s">
        <v>3860</v>
      </c>
      <c r="G2525" s="10"/>
      <c r="H2525" s="4">
        <v>1989141.0</v>
      </c>
      <c r="I2525" s="4">
        <v>13.0</v>
      </c>
      <c r="J2525" s="6" t="str">
        <f>IF(OR(B2525=2000, B2525=2010, B2525=2015),VLOOKUP(A2525,tabWorldPop,IF(B2525=2000,8,IF(B2525=2010,7,6)),FALSE),"")</f>
        <v/>
      </c>
      <c r="K2525" s="6" t="str">
        <f>IF(J2525="","", VLOOKUP(A2525,tabWorldPop,12,FALSE))</f>
        <v/>
      </c>
      <c r="L2525" s="6" t="str">
        <f>IF(K2525="","",VLOOKUP(A2525,tabWorldPop,13,FALSE))</f>
        <v/>
      </c>
      <c r="M2525" s="6" t="str">
        <f>IF(K2525="","",VLOOKUP(A2525,tabWorldPop,14,FALSE))</f>
        <v/>
      </c>
      <c r="N2525" s="6" t="str">
        <f>IF(K2525="","",VLOOKUP(A2525,tabWorldPop,15,FALSE))</f>
        <v/>
      </c>
    </row>
    <row r="2526">
      <c r="A2526" s="3">
        <f>VLOOKUP(Life_expectancy.csv!A2542,Base!$A$2:$B$235,2,FALSE)</f>
        <v>60</v>
      </c>
      <c r="B2526" s="4">
        <v>2012.0</v>
      </c>
      <c r="C2526" s="4">
        <f>VLOOKUP(VLOOKUP(A2526,tabWorldPop,3,FALSE),Base!$D$2:$E$8,2,FALSE)</f>
        <v>1</v>
      </c>
      <c r="D2526" s="4" t="s">
        <v>13</v>
      </c>
      <c r="E2526" s="4">
        <v>0.0</v>
      </c>
      <c r="F2526" s="4" t="s">
        <v>3860</v>
      </c>
      <c r="G2526" s="10"/>
      <c r="H2526" s="4">
        <v>24271.0</v>
      </c>
      <c r="I2526" s="5">
        <v>45789.0</v>
      </c>
      <c r="J2526" s="6" t="str">
        <f>IF(OR(B2526=2000, B2526=2010, B2526=2015),VLOOKUP(A2526,tabWorldPop,IF(B2526=2000,8,IF(B2526=2010,7,6)),FALSE),"")</f>
        <v/>
      </c>
      <c r="K2526" s="6" t="str">
        <f>IF(J2526="","", VLOOKUP(A2526,tabWorldPop,12,FALSE))</f>
        <v/>
      </c>
      <c r="L2526" s="6" t="str">
        <f>IF(K2526="","",VLOOKUP(A2526,tabWorldPop,13,FALSE))</f>
        <v/>
      </c>
      <c r="M2526" s="6" t="str">
        <f>IF(K2526="","",VLOOKUP(A2526,tabWorldPop,14,FALSE))</f>
        <v/>
      </c>
      <c r="N2526" s="6" t="str">
        <f>IF(K2526="","",VLOOKUP(A2526,tabWorldPop,15,FALSE))</f>
        <v/>
      </c>
    </row>
    <row r="2527">
      <c r="A2527" s="3">
        <f>VLOOKUP(Life_expectancy.csv!A2543,Base!$A$2:$B$235,2,FALSE)</f>
        <v>60</v>
      </c>
      <c r="B2527" s="4">
        <v>2011.0</v>
      </c>
      <c r="C2527" s="4">
        <f>VLOOKUP(VLOOKUP(A2527,tabWorldPop,3,FALSE),Base!$D$2:$E$8,2,FALSE)</f>
        <v>1</v>
      </c>
      <c r="D2527" s="4" t="s">
        <v>13</v>
      </c>
      <c r="E2527" s="4">
        <v>0.0</v>
      </c>
      <c r="F2527" s="4" t="s">
        <v>2026</v>
      </c>
      <c r="G2527" s="10"/>
      <c r="H2527" s="4">
        <v>2863993.0</v>
      </c>
      <c r="I2527" s="4">
        <v>12.0</v>
      </c>
      <c r="J2527" s="6" t="str">
        <f>IF(OR(B2527=2000, B2527=2010, B2527=2015),VLOOKUP(A2527,tabWorldPop,IF(B2527=2000,8,IF(B2527=2010,7,6)),FALSE),"")</f>
        <v/>
      </c>
      <c r="K2527" s="6" t="str">
        <f>IF(J2527="","", VLOOKUP(A2527,tabWorldPop,12,FALSE))</f>
        <v/>
      </c>
      <c r="L2527" s="6" t="str">
        <f>IF(K2527="","",VLOOKUP(A2527,tabWorldPop,13,FALSE))</f>
        <v/>
      </c>
      <c r="M2527" s="6" t="str">
        <f>IF(K2527="","",VLOOKUP(A2527,tabWorldPop,14,FALSE))</f>
        <v/>
      </c>
      <c r="N2527" s="6" t="str">
        <f>IF(K2527="","",VLOOKUP(A2527,tabWorldPop,15,FALSE))</f>
        <v/>
      </c>
    </row>
    <row r="2528">
      <c r="A2528" s="3">
        <f>VLOOKUP(Life_expectancy.csv!A2544,Base!$A$2:$B$235,2,FALSE)</f>
        <v>60</v>
      </c>
      <c r="B2528" s="4">
        <v>2010.0</v>
      </c>
      <c r="C2528" s="4">
        <f>VLOOKUP(VLOOKUP(A2528,tabWorldPop,3,FALSE),Base!$D$2:$E$8,2,FALSE)</f>
        <v>1</v>
      </c>
      <c r="D2528" s="4" t="s">
        <v>13</v>
      </c>
      <c r="E2528" s="4">
        <v>0.0</v>
      </c>
      <c r="F2528" s="4" t="s">
        <v>1908</v>
      </c>
      <c r="G2528" s="10"/>
      <c r="H2528" s="4">
        <v>2118834.0</v>
      </c>
      <c r="I2528" s="5">
        <v>45849.0</v>
      </c>
      <c r="J2528" s="6">
        <f>IF(OR(B2528=2000, B2528=2010, B2528=2015),VLOOKUP(A2528,tabWorldPop,IF(B2528=2000,8,IF(B2528=2010,7,6)),FALSE),"")</f>
        <v>22337563</v>
      </c>
      <c r="K2528" s="6">
        <f>IF(J2528="","", VLOOKUP(A2528,tabWorldPop,12,FALSE))</f>
        <v>185180</v>
      </c>
      <c r="L2528" s="6" t="str">
        <f>IF(K2528="","",VLOOKUP(A2528,tabWorldPop,13,FALSE))</f>
        <v>119.4797</v>
      </c>
      <c r="M2528" s="7">
        <f>IF(K2528="","",VLOOKUP(A2528,tabWorldPop,14,FALSE))</f>
        <v>-556628</v>
      </c>
      <c r="N2528" s="6" t="str">
        <f>IF(K2528="","",VLOOKUP(A2528,tabWorldPop,15,FALSE))</f>
        <v>0.28</v>
      </c>
    </row>
    <row r="2529">
      <c r="A2529" s="3">
        <f>VLOOKUP(Life_expectancy.csv!A2545,Base!$A$2:$B$235,2,FALSE)</f>
        <v>60</v>
      </c>
      <c r="B2529" s="4">
        <v>2009.0</v>
      </c>
      <c r="C2529" s="4">
        <f>VLOOKUP(VLOOKUP(A2529,tabWorldPop,3,FALSE),Base!$D$2:$E$8,2,FALSE)</f>
        <v>1</v>
      </c>
      <c r="D2529" s="4" t="s">
        <v>13</v>
      </c>
      <c r="E2529" s="4">
        <v>0.0</v>
      </c>
      <c r="F2529" s="4" t="s">
        <v>3903</v>
      </c>
      <c r="G2529" s="10"/>
      <c r="H2529" s="4">
        <v>2824893.0</v>
      </c>
      <c r="I2529" s="5">
        <v>45880.0</v>
      </c>
      <c r="J2529" s="6" t="str">
        <f>IF(OR(B2529=2000, B2529=2010, B2529=2015),VLOOKUP(A2529,tabWorldPop,IF(B2529=2000,8,IF(B2529=2010,7,6)),FALSE),"")</f>
        <v/>
      </c>
      <c r="K2529" s="6" t="str">
        <f>IF(J2529="","", VLOOKUP(A2529,tabWorldPop,12,FALSE))</f>
        <v/>
      </c>
      <c r="L2529" s="6" t="str">
        <f>IF(K2529="","",VLOOKUP(A2529,tabWorldPop,13,FALSE))</f>
        <v/>
      </c>
      <c r="M2529" s="6" t="str">
        <f>IF(K2529="","",VLOOKUP(A2529,tabWorldPop,14,FALSE))</f>
        <v/>
      </c>
      <c r="N2529" s="6" t="str">
        <f>IF(K2529="","",VLOOKUP(A2529,tabWorldPop,15,FALSE))</f>
        <v/>
      </c>
    </row>
    <row r="2530">
      <c r="A2530" s="3">
        <f>VLOOKUP(Life_expectancy.csv!A2546,Base!$A$2:$B$235,2,FALSE)</f>
        <v>60</v>
      </c>
      <c r="B2530" s="4">
        <v>2008.0</v>
      </c>
      <c r="C2530" s="4">
        <f>VLOOKUP(VLOOKUP(A2530,tabWorldPop,3,FALSE),Base!$D$2:$E$8,2,FALSE)</f>
        <v>1</v>
      </c>
      <c r="D2530" s="4" t="s">
        <v>13</v>
      </c>
      <c r="E2530" s="4">
        <v>0.0</v>
      </c>
      <c r="F2530" s="5">
        <v>45750.0</v>
      </c>
      <c r="G2530" s="10"/>
      <c r="H2530" s="4">
        <v>2325443.0</v>
      </c>
      <c r="I2530" s="5">
        <v>45819.0</v>
      </c>
      <c r="J2530" s="6" t="str">
        <f>IF(OR(B2530=2000, B2530=2010, B2530=2015),VLOOKUP(A2530,tabWorldPop,IF(B2530=2000,8,IF(B2530=2010,7,6)),FALSE),"")</f>
        <v/>
      </c>
      <c r="K2530" s="6" t="str">
        <f>IF(J2530="","", VLOOKUP(A2530,tabWorldPop,12,FALSE))</f>
        <v/>
      </c>
      <c r="L2530" s="6" t="str">
        <f>IF(K2530="","",VLOOKUP(A2530,tabWorldPop,13,FALSE))</f>
        <v/>
      </c>
      <c r="M2530" s="6" t="str">
        <f>IF(K2530="","",VLOOKUP(A2530,tabWorldPop,14,FALSE))</f>
        <v/>
      </c>
      <c r="N2530" s="6" t="str">
        <f>IF(K2530="","",VLOOKUP(A2530,tabWorldPop,15,FALSE))</f>
        <v/>
      </c>
    </row>
    <row r="2531">
      <c r="A2531" s="3">
        <f>VLOOKUP(Life_expectancy.csv!A2547,Base!$A$2:$B$235,2,FALSE)</f>
        <v>60</v>
      </c>
      <c r="B2531" s="4">
        <v>2007.0</v>
      </c>
      <c r="C2531" s="4">
        <f>VLOOKUP(VLOOKUP(A2531,tabWorldPop,3,FALSE),Base!$D$2:$E$8,2,FALSE)</f>
        <v>1</v>
      </c>
      <c r="D2531" s="4" t="s">
        <v>13</v>
      </c>
      <c r="E2531" s="4" t="s">
        <v>4943</v>
      </c>
      <c r="F2531" s="4" t="s">
        <v>4331</v>
      </c>
      <c r="G2531" s="4" t="s">
        <v>4944</v>
      </c>
      <c r="H2531" s="4">
        <v>1963286.0</v>
      </c>
      <c r="I2531" s="5">
        <v>45788.0</v>
      </c>
      <c r="J2531" s="6" t="str">
        <f>IF(OR(B2531=2000, B2531=2010, B2531=2015),VLOOKUP(A2531,tabWorldPop,IF(B2531=2000,8,IF(B2531=2010,7,6)),FALSE),"")</f>
        <v/>
      </c>
      <c r="K2531" s="6" t="str">
        <f>IF(J2531="","", VLOOKUP(A2531,tabWorldPop,12,FALSE))</f>
        <v/>
      </c>
      <c r="L2531" s="6" t="str">
        <f>IF(K2531="","",VLOOKUP(A2531,tabWorldPop,13,FALSE))</f>
        <v/>
      </c>
      <c r="M2531" s="6" t="str">
        <f>IF(K2531="","",VLOOKUP(A2531,tabWorldPop,14,FALSE))</f>
        <v/>
      </c>
      <c r="N2531" s="6" t="str">
        <f>IF(K2531="","",VLOOKUP(A2531,tabWorldPop,15,FALSE))</f>
        <v/>
      </c>
    </row>
    <row r="2532">
      <c r="A2532" s="3">
        <f>VLOOKUP(Life_expectancy.csv!A2548,Base!$A$2:$B$235,2,FALSE)</f>
        <v>60</v>
      </c>
      <c r="B2532" s="4">
        <v>2006.0</v>
      </c>
      <c r="C2532" s="4">
        <f>VLOOKUP(VLOOKUP(A2532,tabWorldPop,3,FALSE),Base!$D$2:$E$8,2,FALSE)</f>
        <v>1</v>
      </c>
      <c r="D2532" s="4" t="s">
        <v>13</v>
      </c>
      <c r="E2532" s="4" t="s">
        <v>4945</v>
      </c>
      <c r="F2532" s="4" t="s">
        <v>3421</v>
      </c>
      <c r="G2532" s="4" t="s">
        <v>4946</v>
      </c>
      <c r="H2532" s="4">
        <v>1.8914977E7</v>
      </c>
      <c r="I2532" s="5">
        <v>45758.0</v>
      </c>
      <c r="J2532" s="6" t="str">
        <f>IF(OR(B2532=2000, B2532=2010, B2532=2015),VLOOKUP(A2532,tabWorldPop,IF(B2532=2000,8,IF(B2532=2010,7,6)),FALSE),"")</f>
        <v/>
      </c>
      <c r="K2532" s="6" t="str">
        <f>IF(J2532="","", VLOOKUP(A2532,tabWorldPop,12,FALSE))</f>
        <v/>
      </c>
      <c r="L2532" s="6" t="str">
        <f>IF(K2532="","",VLOOKUP(A2532,tabWorldPop,13,FALSE))</f>
        <v/>
      </c>
      <c r="M2532" s="6" t="str">
        <f>IF(K2532="","",VLOOKUP(A2532,tabWorldPop,14,FALSE))</f>
        <v/>
      </c>
      <c r="N2532" s="6" t="str">
        <f>IF(K2532="","",VLOOKUP(A2532,tabWorldPop,15,FALSE))</f>
        <v/>
      </c>
    </row>
    <row r="2533">
      <c r="A2533" s="3">
        <f>VLOOKUP(Life_expectancy.csv!A2549,Base!$A$2:$B$235,2,FALSE)</f>
        <v>60</v>
      </c>
      <c r="B2533" s="4">
        <v>2005.0</v>
      </c>
      <c r="C2533" s="4">
        <f>VLOOKUP(VLOOKUP(A2533,tabWorldPop,3,FALSE),Base!$D$2:$E$8,2,FALSE)</f>
        <v>1</v>
      </c>
      <c r="D2533" s="4" t="s">
        <v>13</v>
      </c>
      <c r="E2533" s="4" t="s">
        <v>4947</v>
      </c>
      <c r="F2533" s="5">
        <v>45965.0</v>
      </c>
      <c r="G2533" s="4" t="s">
        <v>4948</v>
      </c>
      <c r="H2533" s="4">
        <v>1.8294611E7</v>
      </c>
      <c r="I2533" s="4">
        <v>11.0</v>
      </c>
      <c r="J2533" s="6" t="str">
        <f>IF(OR(B2533=2000, B2533=2010, B2533=2015),VLOOKUP(A2533,tabWorldPop,IF(B2533=2000,8,IF(B2533=2010,7,6)),FALSE),"")</f>
        <v/>
      </c>
      <c r="K2533" s="6" t="str">
        <f>IF(J2533="","", VLOOKUP(A2533,tabWorldPop,12,FALSE))</f>
        <v/>
      </c>
      <c r="L2533" s="6" t="str">
        <f>IF(K2533="","",VLOOKUP(A2533,tabWorldPop,13,FALSE))</f>
        <v/>
      </c>
      <c r="M2533" s="6" t="str">
        <f>IF(K2533="","",VLOOKUP(A2533,tabWorldPop,14,FALSE))</f>
        <v/>
      </c>
      <c r="N2533" s="6" t="str">
        <f>IF(K2533="","",VLOOKUP(A2533,tabWorldPop,15,FALSE))</f>
        <v/>
      </c>
    </row>
    <row r="2534">
      <c r="A2534" s="3">
        <f>VLOOKUP(Life_expectancy.csv!A2550,Base!$A$2:$B$235,2,FALSE)</f>
        <v>60</v>
      </c>
      <c r="B2534" s="4">
        <v>2004.0</v>
      </c>
      <c r="C2534" s="4">
        <f>VLOOKUP(VLOOKUP(A2534,tabWorldPop,3,FALSE),Base!$D$2:$E$8,2,FALSE)</f>
        <v>1</v>
      </c>
      <c r="D2534" s="4" t="s">
        <v>13</v>
      </c>
      <c r="E2534" s="4" t="s">
        <v>4949</v>
      </c>
      <c r="F2534" s="4" t="s">
        <v>224</v>
      </c>
      <c r="G2534" s="4" t="s">
        <v>4950</v>
      </c>
      <c r="H2534" s="4">
        <v>1786638.0</v>
      </c>
      <c r="I2534" s="5">
        <v>45818.0</v>
      </c>
      <c r="J2534" s="6" t="str">
        <f>IF(OR(B2534=2000, B2534=2010, B2534=2015),VLOOKUP(A2534,tabWorldPop,IF(B2534=2000,8,IF(B2534=2010,7,6)),FALSE),"")</f>
        <v/>
      </c>
      <c r="K2534" s="6" t="str">
        <f>IF(J2534="","", VLOOKUP(A2534,tabWorldPop,12,FALSE))</f>
        <v/>
      </c>
      <c r="L2534" s="6" t="str">
        <f>IF(K2534="","",VLOOKUP(A2534,tabWorldPop,13,FALSE))</f>
        <v/>
      </c>
      <c r="M2534" s="6" t="str">
        <f>IF(K2534="","",VLOOKUP(A2534,tabWorldPop,14,FALSE))</f>
        <v/>
      </c>
      <c r="N2534" s="6" t="str">
        <f>IF(K2534="","",VLOOKUP(A2534,tabWorldPop,15,FALSE))</f>
        <v/>
      </c>
    </row>
    <row r="2535">
      <c r="A2535" s="3">
        <f>VLOOKUP(Life_expectancy.csv!A2551,Base!$A$2:$B$235,2,FALSE)</f>
        <v>60</v>
      </c>
      <c r="B2535" s="4">
        <v>2003.0</v>
      </c>
      <c r="C2535" s="4">
        <f>VLOOKUP(VLOOKUP(A2535,tabWorldPop,3,FALSE),Base!$D$2:$E$8,2,FALSE)</f>
        <v>1</v>
      </c>
      <c r="D2535" s="4" t="s">
        <v>13</v>
      </c>
      <c r="E2535" s="4" t="s">
        <v>4951</v>
      </c>
      <c r="F2535" s="5">
        <v>45996.0</v>
      </c>
      <c r="G2535" s="4" t="s">
        <v>4952</v>
      </c>
      <c r="H2535" s="4">
        <v>1.7415266E7</v>
      </c>
      <c r="I2535" s="5">
        <v>45726.0</v>
      </c>
      <c r="J2535" s="6" t="str">
        <f>IF(OR(B2535=2000, B2535=2010, B2535=2015),VLOOKUP(A2535,tabWorldPop,IF(B2535=2000,8,IF(B2535=2010,7,6)),FALSE),"")</f>
        <v/>
      </c>
      <c r="K2535" s="6" t="str">
        <f>IF(J2535="","", VLOOKUP(A2535,tabWorldPop,12,FALSE))</f>
        <v/>
      </c>
      <c r="L2535" s="6" t="str">
        <f>IF(K2535="","",VLOOKUP(A2535,tabWorldPop,13,FALSE))</f>
        <v/>
      </c>
      <c r="M2535" s="6" t="str">
        <f>IF(K2535="","",VLOOKUP(A2535,tabWorldPop,14,FALSE))</f>
        <v/>
      </c>
      <c r="N2535" s="6" t="str">
        <f>IF(K2535="","",VLOOKUP(A2535,tabWorldPop,15,FALSE))</f>
        <v/>
      </c>
    </row>
    <row r="2536">
      <c r="A2536" s="3">
        <f>VLOOKUP(Life_expectancy.csv!A2552,Base!$A$2:$B$235,2,FALSE)</f>
        <v>60</v>
      </c>
      <c r="B2536" s="4">
        <v>2002.0</v>
      </c>
      <c r="C2536" s="4">
        <f>VLOOKUP(VLOOKUP(A2536,tabWorldPop,3,FALSE),Base!$D$2:$E$8,2,FALSE)</f>
        <v>1</v>
      </c>
      <c r="D2536" s="4" t="s">
        <v>13</v>
      </c>
      <c r="E2536" s="4" t="s">
        <v>4953</v>
      </c>
      <c r="F2536" s="4" t="s">
        <v>2309</v>
      </c>
      <c r="G2536" s="4" t="s">
        <v>4954</v>
      </c>
      <c r="H2536" s="4">
        <v>178791.0</v>
      </c>
      <c r="I2536" s="5">
        <v>45698.0</v>
      </c>
      <c r="J2536" s="6" t="str">
        <f>IF(OR(B2536=2000, B2536=2010, B2536=2015),VLOOKUP(A2536,tabWorldPop,IF(B2536=2000,8,IF(B2536=2010,7,6)),FALSE),"")</f>
        <v/>
      </c>
      <c r="K2536" s="6" t="str">
        <f>IF(J2536="","", VLOOKUP(A2536,tabWorldPop,12,FALSE))</f>
        <v/>
      </c>
      <c r="L2536" s="6" t="str">
        <f>IF(K2536="","",VLOOKUP(A2536,tabWorldPop,13,FALSE))</f>
        <v/>
      </c>
      <c r="M2536" s="6" t="str">
        <f>IF(K2536="","",VLOOKUP(A2536,tabWorldPop,14,FALSE))</f>
        <v/>
      </c>
      <c r="N2536" s="6" t="str">
        <f>IF(K2536="","",VLOOKUP(A2536,tabWorldPop,15,FALSE))</f>
        <v/>
      </c>
    </row>
    <row r="2537">
      <c r="A2537" s="3">
        <f>VLOOKUP(Life_expectancy.csv!A2553,Base!$A$2:$B$235,2,FALSE)</f>
        <v>60</v>
      </c>
      <c r="B2537" s="4">
        <v>2001.0</v>
      </c>
      <c r="C2537" s="4">
        <f>VLOOKUP(VLOOKUP(A2537,tabWorldPop,3,FALSE),Base!$D$2:$E$8,2,FALSE)</f>
        <v>1</v>
      </c>
      <c r="D2537" s="4" t="s">
        <v>13</v>
      </c>
      <c r="E2537" s="4" t="s">
        <v>4955</v>
      </c>
      <c r="F2537" s="4" t="s">
        <v>573</v>
      </c>
      <c r="G2537" s="4" t="s">
        <v>4956</v>
      </c>
      <c r="H2537" s="4">
        <v>1.6766899E7</v>
      </c>
      <c r="I2537" s="5">
        <v>45667.0</v>
      </c>
      <c r="J2537" s="6" t="str">
        <f>IF(OR(B2537=2000, B2537=2010, B2537=2015),VLOOKUP(A2537,tabWorldPop,IF(B2537=2000,8,IF(B2537=2010,7,6)),FALSE),"")</f>
        <v/>
      </c>
      <c r="K2537" s="6" t="str">
        <f>IF(J2537="","", VLOOKUP(A2537,tabWorldPop,12,FALSE))</f>
        <v/>
      </c>
      <c r="L2537" s="6" t="str">
        <f>IF(K2537="","",VLOOKUP(A2537,tabWorldPop,13,FALSE))</f>
        <v/>
      </c>
      <c r="M2537" s="6" t="str">
        <f>IF(K2537="","",VLOOKUP(A2537,tabWorldPop,14,FALSE))</f>
        <v/>
      </c>
      <c r="N2537" s="6" t="str">
        <f>IF(K2537="","",VLOOKUP(A2537,tabWorldPop,15,FALSE))</f>
        <v/>
      </c>
    </row>
    <row r="2538">
      <c r="A2538" s="3">
        <f>VLOOKUP(Life_expectancy.csv!A2554,Base!$A$2:$B$235,2,FALSE)</f>
        <v>60</v>
      </c>
      <c r="B2538" s="4">
        <v>2000.0</v>
      </c>
      <c r="C2538" s="4">
        <f>VLOOKUP(VLOOKUP(A2538,tabWorldPop,3,FALSE),Base!$D$2:$E$8,2,FALSE)</f>
        <v>1</v>
      </c>
      <c r="D2538" s="4" t="s">
        <v>13</v>
      </c>
      <c r="E2538" s="4" t="s">
        <v>4957</v>
      </c>
      <c r="F2538" s="4" t="s">
        <v>573</v>
      </c>
      <c r="G2538" s="4" t="s">
        <v>4958</v>
      </c>
      <c r="H2538" s="4">
        <v>1641848.0</v>
      </c>
      <c r="I2538" s="4">
        <v>10.0</v>
      </c>
      <c r="J2538" s="6">
        <f>IF(OR(B2538=2000, B2538=2010, B2538=2015),VLOOKUP(A2538,tabWorldPop,IF(B2538=2000,8,IF(B2538=2010,7,6)),FALSE),"")</f>
        <v>16307654</v>
      </c>
      <c r="K2538" s="6">
        <f>IF(J2538="","", VLOOKUP(A2538,tabWorldPop,12,FALSE))</f>
        <v>185180</v>
      </c>
      <c r="L2538" s="6" t="str">
        <f>IF(K2538="","",VLOOKUP(A2538,tabWorldPop,13,FALSE))</f>
        <v>119.4797</v>
      </c>
      <c r="M2538" s="7">
        <f>IF(K2538="","",VLOOKUP(A2538,tabWorldPop,14,FALSE))</f>
        <v>-556628</v>
      </c>
      <c r="N2538" s="6" t="str">
        <f>IF(K2538="","",VLOOKUP(A2538,tabWorldPop,15,FALSE))</f>
        <v>0.28</v>
      </c>
    </row>
    <row r="2539">
      <c r="A2539" s="3">
        <f>VLOOKUP(Life_expectancy.csv!A2555,Base!$A$2:$B$235,2,FALSE)</f>
        <v>95</v>
      </c>
      <c r="B2539" s="4">
        <v>2015.0</v>
      </c>
      <c r="C2539" s="4">
        <f>VLOOKUP(VLOOKUP(A2539,tabWorldPop,3,FALSE),Base!$D$2:$E$8,2,FALSE)</f>
        <v>1</v>
      </c>
      <c r="D2539" s="4" t="s">
        <v>13</v>
      </c>
      <c r="E2539" s="4">
        <v>0.0</v>
      </c>
      <c r="F2539" s="10"/>
      <c r="G2539" s="4" t="s">
        <v>4959</v>
      </c>
      <c r="H2539" s="4">
        <v>8548651.0</v>
      </c>
      <c r="I2539" s="5">
        <v>45727.0</v>
      </c>
      <c r="J2539" s="6">
        <f>IF(OR(B2539=2000, B2539=2010, B2539=2015),VLOOKUP(A2539,tabWorldPop,IF(B2539=2000,8,IF(B2539=2010,7,6)),FALSE),"")</f>
        <v>8524063</v>
      </c>
      <c r="K2539" s="6">
        <f>IF(J2539="","", VLOOKUP(A2539,tabWorldPop,12,FALSE))</f>
        <v>143100</v>
      </c>
      <c r="L2539" s="6" t="str">
        <f>IF(K2539="","",VLOOKUP(A2539,tabWorldPop,13,FALSE))</f>
        <v>69.5513</v>
      </c>
      <c r="M2539" s="7">
        <f>IF(K2539="","",VLOOKUP(A2539,tabWorldPop,14,FALSE))</f>
        <v>-617989</v>
      </c>
      <c r="N2539" s="6" t="str">
        <f>IF(K2539="","",VLOOKUP(A2539,tabWorldPop,15,FALSE))</f>
        <v>0.12</v>
      </c>
    </row>
    <row r="2540">
      <c r="A2540" s="3">
        <f>VLOOKUP(Life_expectancy.csv!A2556,Base!$A$2:$B$235,2,FALSE)</f>
        <v>95</v>
      </c>
      <c r="B2540" s="4">
        <v>2014.0</v>
      </c>
      <c r="C2540" s="4">
        <f>VLOOKUP(VLOOKUP(A2540,tabWorldPop,3,FALSE),Base!$D$2:$E$8,2,FALSE)</f>
        <v>1</v>
      </c>
      <c r="D2540" s="4" t="s">
        <v>13</v>
      </c>
      <c r="E2540" s="4" t="s">
        <v>4960</v>
      </c>
      <c r="F2540" s="4" t="s">
        <v>903</v>
      </c>
      <c r="G2540" s="4" t="s">
        <v>4961</v>
      </c>
      <c r="H2540" s="4">
        <v>8362745.0</v>
      </c>
      <c r="I2540" s="5">
        <v>45727.0</v>
      </c>
      <c r="J2540" s="6" t="str">
        <f>IF(OR(B2540=2000, B2540=2010, B2540=2015),VLOOKUP(A2540,tabWorldPop,IF(B2540=2000,8,IF(B2540=2010,7,6)),FALSE),"")</f>
        <v/>
      </c>
      <c r="K2540" s="6" t="str">
        <f>IF(J2540="","", VLOOKUP(A2540,tabWorldPop,12,FALSE))</f>
        <v/>
      </c>
      <c r="L2540" s="6" t="str">
        <f>IF(K2540="","",VLOOKUP(A2540,tabWorldPop,13,FALSE))</f>
        <v/>
      </c>
      <c r="M2540" s="6" t="str">
        <f>IF(K2540="","",VLOOKUP(A2540,tabWorldPop,14,FALSE))</f>
        <v/>
      </c>
      <c r="N2540" s="6" t="str">
        <f>IF(K2540="","",VLOOKUP(A2540,tabWorldPop,15,FALSE))</f>
        <v/>
      </c>
    </row>
    <row r="2541">
      <c r="A2541" s="3">
        <f>VLOOKUP(Life_expectancy.csv!A2557,Base!$A$2:$B$235,2,FALSE)</f>
        <v>95</v>
      </c>
      <c r="B2541" s="4">
        <v>2013.0</v>
      </c>
      <c r="C2541" s="4">
        <f>VLOOKUP(VLOOKUP(A2541,tabWorldPop,3,FALSE),Base!$D$2:$E$8,2,FALSE)</f>
        <v>1</v>
      </c>
      <c r="D2541" s="4" t="s">
        <v>13</v>
      </c>
      <c r="E2541" s="4" t="s">
        <v>4962</v>
      </c>
      <c r="F2541" s="4" t="s">
        <v>1347</v>
      </c>
      <c r="G2541" s="4" t="s">
        <v>4963</v>
      </c>
      <c r="H2541" s="4">
        <v>817789.0</v>
      </c>
      <c r="I2541" s="5">
        <v>45699.0</v>
      </c>
      <c r="J2541" s="6" t="str">
        <f>IF(OR(B2541=2000, B2541=2010, B2541=2015),VLOOKUP(A2541,tabWorldPop,IF(B2541=2000,8,IF(B2541=2010,7,6)),FALSE),"")</f>
        <v/>
      </c>
      <c r="K2541" s="6" t="str">
        <f>IF(J2541="","", VLOOKUP(A2541,tabWorldPop,12,FALSE))</f>
        <v/>
      </c>
      <c r="L2541" s="6" t="str">
        <f>IF(K2541="","",VLOOKUP(A2541,tabWorldPop,13,FALSE))</f>
        <v/>
      </c>
      <c r="M2541" s="6" t="str">
        <f>IF(K2541="","",VLOOKUP(A2541,tabWorldPop,14,FALSE))</f>
        <v/>
      </c>
      <c r="N2541" s="6" t="str">
        <f>IF(K2541="","",VLOOKUP(A2541,tabWorldPop,15,FALSE))</f>
        <v/>
      </c>
    </row>
    <row r="2542">
      <c r="A2542" s="3">
        <f>VLOOKUP(Life_expectancy.csv!A2558,Base!$A$2:$B$235,2,FALSE)</f>
        <v>95</v>
      </c>
      <c r="B2542" s="4">
        <v>2012.0</v>
      </c>
      <c r="C2542" s="4">
        <f>VLOOKUP(VLOOKUP(A2542,tabWorldPop,3,FALSE),Base!$D$2:$E$8,2,FALSE)</f>
        <v>1</v>
      </c>
      <c r="D2542" s="4" t="s">
        <v>13</v>
      </c>
      <c r="E2542" s="4" t="s">
        <v>4964</v>
      </c>
      <c r="F2542" s="4" t="s">
        <v>829</v>
      </c>
      <c r="G2542" s="4" t="s">
        <v>4965</v>
      </c>
      <c r="H2542" s="4">
        <v>799562.0</v>
      </c>
      <c r="I2542" s="5">
        <v>45668.0</v>
      </c>
      <c r="J2542" s="6" t="str">
        <f>IF(OR(B2542=2000, B2542=2010, B2542=2015),VLOOKUP(A2542,tabWorldPop,IF(B2542=2000,8,IF(B2542=2010,7,6)),FALSE),"")</f>
        <v/>
      </c>
      <c r="K2542" s="6" t="str">
        <f>IF(J2542="","", VLOOKUP(A2542,tabWorldPop,12,FALSE))</f>
        <v/>
      </c>
      <c r="L2542" s="6" t="str">
        <f>IF(K2542="","",VLOOKUP(A2542,tabWorldPop,13,FALSE))</f>
        <v/>
      </c>
      <c r="M2542" s="6" t="str">
        <f>IF(K2542="","",VLOOKUP(A2542,tabWorldPop,14,FALSE))</f>
        <v/>
      </c>
      <c r="N2542" s="6" t="str">
        <f>IF(K2542="","",VLOOKUP(A2542,tabWorldPop,15,FALSE))</f>
        <v/>
      </c>
    </row>
    <row r="2543">
      <c r="A2543" s="3">
        <f>VLOOKUP(Life_expectancy.csv!A2559,Base!$A$2:$B$235,2,FALSE)</f>
        <v>95</v>
      </c>
      <c r="B2543" s="4">
        <v>2011.0</v>
      </c>
      <c r="C2543" s="4">
        <f>VLOOKUP(VLOOKUP(A2543,tabWorldPop,3,FALSE),Base!$D$2:$E$8,2,FALSE)</f>
        <v>1</v>
      </c>
      <c r="D2543" s="4" t="s">
        <v>13</v>
      </c>
      <c r="E2543" s="4" t="s">
        <v>4966</v>
      </c>
      <c r="F2543" s="4" t="s">
        <v>4967</v>
      </c>
      <c r="G2543" s="4" t="s">
        <v>4968</v>
      </c>
      <c r="H2543" s="4">
        <v>7815949.0</v>
      </c>
      <c r="I2543" s="5">
        <v>45668.0</v>
      </c>
      <c r="J2543" s="6" t="str">
        <f>IF(OR(B2543=2000, B2543=2010, B2543=2015),VLOOKUP(A2543,tabWorldPop,IF(B2543=2000,8,IF(B2543=2010,7,6)),FALSE),"")</f>
        <v/>
      </c>
      <c r="K2543" s="6" t="str">
        <f>IF(J2543="","", VLOOKUP(A2543,tabWorldPop,12,FALSE))</f>
        <v/>
      </c>
      <c r="L2543" s="6" t="str">
        <f>IF(K2543="","",VLOOKUP(A2543,tabWorldPop,13,FALSE))</f>
        <v/>
      </c>
      <c r="M2543" s="6" t="str">
        <f>IF(K2543="","",VLOOKUP(A2543,tabWorldPop,14,FALSE))</f>
        <v/>
      </c>
      <c r="N2543" s="6" t="str">
        <f>IF(K2543="","",VLOOKUP(A2543,tabWorldPop,15,FALSE))</f>
        <v/>
      </c>
    </row>
    <row r="2544">
      <c r="A2544" s="3">
        <f>VLOOKUP(Life_expectancy.csv!A2560,Base!$A$2:$B$235,2,FALSE)</f>
        <v>95</v>
      </c>
      <c r="B2544" s="4">
        <v>2010.0</v>
      </c>
      <c r="C2544" s="4">
        <f>VLOOKUP(VLOOKUP(A2544,tabWorldPop,3,FALSE),Base!$D$2:$E$8,2,FALSE)</f>
        <v>1</v>
      </c>
      <c r="D2544" s="4" t="s">
        <v>13</v>
      </c>
      <c r="E2544" s="4" t="s">
        <v>4969</v>
      </c>
      <c r="F2544" s="5">
        <v>45753.0</v>
      </c>
      <c r="G2544" s="4" t="s">
        <v>4970</v>
      </c>
      <c r="H2544" s="4">
        <v>764163.0</v>
      </c>
      <c r="I2544" s="5">
        <v>45668.0</v>
      </c>
      <c r="J2544" s="6">
        <f>IF(OR(B2544=2000, B2544=2010, B2544=2015),VLOOKUP(A2544,tabWorldPop,IF(B2544=2000,8,IF(B2544=2010,7,6)),FALSE),"")</f>
        <v>7621779</v>
      </c>
      <c r="K2544" s="6">
        <f>IF(J2544="","", VLOOKUP(A2544,tabWorldPop,12,FALSE))</f>
        <v>143100</v>
      </c>
      <c r="L2544" s="6" t="str">
        <f>IF(K2544="","",VLOOKUP(A2544,tabWorldPop,13,FALSE))</f>
        <v>69.5513</v>
      </c>
      <c r="M2544" s="7">
        <f>IF(K2544="","",VLOOKUP(A2544,tabWorldPop,14,FALSE))</f>
        <v>-617989</v>
      </c>
      <c r="N2544" s="6" t="str">
        <f>IF(K2544="","",VLOOKUP(A2544,tabWorldPop,15,FALSE))</f>
        <v>0.12</v>
      </c>
    </row>
    <row r="2545">
      <c r="A2545" s="3">
        <f>VLOOKUP(Life_expectancy.csv!A2561,Base!$A$2:$B$235,2,FALSE)</f>
        <v>95</v>
      </c>
      <c r="B2545" s="4">
        <v>2009.0</v>
      </c>
      <c r="C2545" s="4">
        <f>VLOOKUP(VLOOKUP(A2545,tabWorldPop,3,FALSE),Base!$D$2:$E$8,2,FALSE)</f>
        <v>1</v>
      </c>
      <c r="D2545" s="4" t="s">
        <v>13</v>
      </c>
      <c r="E2545" s="4" t="s">
        <v>4971</v>
      </c>
      <c r="F2545" s="4" t="s">
        <v>1053</v>
      </c>
      <c r="G2545" s="4" t="s">
        <v>4972</v>
      </c>
      <c r="H2545" s="4">
        <v>7472819.0</v>
      </c>
      <c r="I2545" s="5">
        <v>45668.0</v>
      </c>
      <c r="J2545" s="6" t="str">
        <f>IF(OR(B2545=2000, B2545=2010, B2545=2015),VLOOKUP(A2545,tabWorldPop,IF(B2545=2000,8,IF(B2545=2010,7,6)),FALSE),"")</f>
        <v/>
      </c>
      <c r="K2545" s="6" t="str">
        <f>IF(J2545="","", VLOOKUP(A2545,tabWorldPop,12,FALSE))</f>
        <v/>
      </c>
      <c r="L2545" s="6" t="str">
        <f>IF(K2545="","",VLOOKUP(A2545,tabWorldPop,13,FALSE))</f>
        <v/>
      </c>
      <c r="M2545" s="6" t="str">
        <f>IF(K2545="","",VLOOKUP(A2545,tabWorldPop,14,FALSE))</f>
        <v/>
      </c>
      <c r="N2545" s="6" t="str">
        <f>IF(K2545="","",VLOOKUP(A2545,tabWorldPop,15,FALSE))</f>
        <v/>
      </c>
    </row>
    <row r="2546">
      <c r="A2546" s="3">
        <f>VLOOKUP(Life_expectancy.csv!A2562,Base!$A$2:$B$235,2,FALSE)</f>
        <v>95</v>
      </c>
      <c r="B2546" s="4">
        <v>2008.0</v>
      </c>
      <c r="C2546" s="4">
        <f>VLOOKUP(VLOOKUP(A2546,tabWorldPop,3,FALSE),Base!$D$2:$E$8,2,FALSE)</f>
        <v>1</v>
      </c>
      <c r="D2546" s="4" t="s">
        <v>13</v>
      </c>
      <c r="E2546" s="4" t="s">
        <v>4973</v>
      </c>
      <c r="F2546" s="4" t="s">
        <v>1635</v>
      </c>
      <c r="G2546" s="4" t="s">
        <v>4974</v>
      </c>
      <c r="H2546" s="4">
        <v>739728.0</v>
      </c>
      <c r="I2546" s="5">
        <v>45879.0</v>
      </c>
      <c r="J2546" s="6" t="str">
        <f>IF(OR(B2546=2000, B2546=2010, B2546=2015),VLOOKUP(A2546,tabWorldPop,IF(B2546=2000,8,IF(B2546=2010,7,6)),FALSE),"")</f>
        <v/>
      </c>
      <c r="K2546" s="6" t="str">
        <f>IF(J2546="","", VLOOKUP(A2546,tabWorldPop,12,FALSE))</f>
        <v/>
      </c>
      <c r="L2546" s="6" t="str">
        <f>IF(K2546="","",VLOOKUP(A2546,tabWorldPop,13,FALSE))</f>
        <v/>
      </c>
      <c r="M2546" s="6" t="str">
        <f>IF(K2546="","",VLOOKUP(A2546,tabWorldPop,14,FALSE))</f>
        <v/>
      </c>
      <c r="N2546" s="6" t="str">
        <f>IF(K2546="","",VLOOKUP(A2546,tabWorldPop,15,FALSE))</f>
        <v/>
      </c>
    </row>
    <row r="2547">
      <c r="A2547" s="3">
        <f>VLOOKUP(Life_expectancy.csv!A2563,Base!$A$2:$B$235,2,FALSE)</f>
        <v>95</v>
      </c>
      <c r="B2547" s="4">
        <v>2007.0</v>
      </c>
      <c r="C2547" s="4">
        <f>VLOOKUP(VLOOKUP(A2547,tabWorldPop,3,FALSE),Base!$D$2:$E$8,2,FALSE)</f>
        <v>1</v>
      </c>
      <c r="D2547" s="4" t="s">
        <v>13</v>
      </c>
      <c r="E2547" s="4" t="s">
        <v>4975</v>
      </c>
      <c r="F2547" s="4" t="s">
        <v>3451</v>
      </c>
      <c r="G2547" s="4" t="s">
        <v>4976</v>
      </c>
      <c r="H2547" s="4">
        <v>7152385.0</v>
      </c>
      <c r="I2547" s="5">
        <v>45910.0</v>
      </c>
      <c r="J2547" s="6" t="str">
        <f>IF(OR(B2547=2000, B2547=2010, B2547=2015),VLOOKUP(A2547,tabWorldPop,IF(B2547=2000,8,IF(B2547=2010,7,6)),FALSE),"")</f>
        <v/>
      </c>
      <c r="K2547" s="6" t="str">
        <f>IF(J2547="","", VLOOKUP(A2547,tabWorldPop,12,FALSE))</f>
        <v/>
      </c>
      <c r="L2547" s="6" t="str">
        <f>IF(K2547="","",VLOOKUP(A2547,tabWorldPop,13,FALSE))</f>
        <v/>
      </c>
      <c r="M2547" s="6" t="str">
        <f>IF(K2547="","",VLOOKUP(A2547,tabWorldPop,14,FALSE))</f>
        <v/>
      </c>
      <c r="N2547" s="6" t="str">
        <f>IF(K2547="","",VLOOKUP(A2547,tabWorldPop,15,FALSE))</f>
        <v/>
      </c>
    </row>
    <row r="2548">
      <c r="A2548" s="3">
        <f>VLOOKUP(Life_expectancy.csv!A2564,Base!$A$2:$B$235,2,FALSE)</f>
        <v>95</v>
      </c>
      <c r="B2548" s="4">
        <v>2006.0</v>
      </c>
      <c r="C2548" s="4">
        <f>VLOOKUP(VLOOKUP(A2548,tabWorldPop,3,FALSE),Base!$D$2:$E$8,2,FALSE)</f>
        <v>1</v>
      </c>
      <c r="D2548" s="4" t="s">
        <v>13</v>
      </c>
      <c r="E2548" s="4" t="s">
        <v>4977</v>
      </c>
      <c r="F2548" s="5">
        <v>45843.0</v>
      </c>
      <c r="G2548" s="4" t="s">
        <v>4978</v>
      </c>
      <c r="H2548" s="4">
        <v>7557.0</v>
      </c>
      <c r="I2548" s="5">
        <v>45848.0</v>
      </c>
      <c r="J2548" s="6" t="str">
        <f>IF(OR(B2548=2000, B2548=2010, B2548=2015),VLOOKUP(A2548,tabWorldPop,IF(B2548=2000,8,IF(B2548=2010,7,6)),FALSE),"")</f>
        <v/>
      </c>
      <c r="K2548" s="6" t="str">
        <f>IF(J2548="","", VLOOKUP(A2548,tabWorldPop,12,FALSE))</f>
        <v/>
      </c>
      <c r="L2548" s="6" t="str">
        <f>IF(K2548="","",VLOOKUP(A2548,tabWorldPop,13,FALSE))</f>
        <v/>
      </c>
      <c r="M2548" s="6" t="str">
        <f>IF(K2548="","",VLOOKUP(A2548,tabWorldPop,14,FALSE))</f>
        <v/>
      </c>
      <c r="N2548" s="6" t="str">
        <f>IF(K2548="","",VLOOKUP(A2548,tabWorldPop,15,FALSE))</f>
        <v/>
      </c>
    </row>
    <row r="2549">
      <c r="A2549" s="3">
        <f>VLOOKUP(Life_expectancy.csv!A2565,Base!$A$2:$B$235,2,FALSE)</f>
        <v>95</v>
      </c>
      <c r="B2549" s="4">
        <v>2005.0</v>
      </c>
      <c r="C2549" s="4">
        <f>VLOOKUP(VLOOKUP(A2549,tabWorldPop,3,FALSE),Base!$D$2:$E$8,2,FALSE)</f>
        <v>1</v>
      </c>
      <c r="D2549" s="4" t="s">
        <v>13</v>
      </c>
      <c r="E2549" s="4" t="s">
        <v>4979</v>
      </c>
      <c r="F2549" s="4" t="s">
        <v>239</v>
      </c>
      <c r="G2549" s="4" t="s">
        <v>4980</v>
      </c>
      <c r="H2549" s="4">
        <v>6854176.0</v>
      </c>
      <c r="I2549" s="5">
        <v>45818.0</v>
      </c>
      <c r="J2549" s="6" t="str">
        <f>IF(OR(B2549=2000, B2549=2010, B2549=2015),VLOOKUP(A2549,tabWorldPop,IF(B2549=2000,8,IF(B2549=2010,7,6)),FALSE),"")</f>
        <v/>
      </c>
      <c r="K2549" s="6" t="str">
        <f>IF(J2549="","", VLOOKUP(A2549,tabWorldPop,12,FALSE))</f>
        <v/>
      </c>
      <c r="L2549" s="6" t="str">
        <f>IF(K2549="","",VLOOKUP(A2549,tabWorldPop,13,FALSE))</f>
        <v/>
      </c>
      <c r="M2549" s="6" t="str">
        <f>IF(K2549="","",VLOOKUP(A2549,tabWorldPop,14,FALSE))</f>
        <v/>
      </c>
      <c r="N2549" s="6" t="str">
        <f>IF(K2549="","",VLOOKUP(A2549,tabWorldPop,15,FALSE))</f>
        <v/>
      </c>
    </row>
    <row r="2550">
      <c r="A2550" s="3">
        <f>VLOOKUP(Life_expectancy.csv!A2566,Base!$A$2:$B$235,2,FALSE)</f>
        <v>95</v>
      </c>
      <c r="B2550" s="4">
        <v>2004.0</v>
      </c>
      <c r="C2550" s="4">
        <f>VLOOKUP(VLOOKUP(A2550,tabWorldPop,3,FALSE),Base!$D$2:$E$8,2,FALSE)</f>
        <v>1</v>
      </c>
      <c r="D2550" s="4" t="s">
        <v>13</v>
      </c>
      <c r="E2550" s="4" t="s">
        <v>4981</v>
      </c>
      <c r="F2550" s="5">
        <v>45843.0</v>
      </c>
      <c r="G2550" s="4" t="s">
        <v>4982</v>
      </c>
      <c r="H2550" s="4">
        <v>6712841.0</v>
      </c>
      <c r="I2550" s="5">
        <v>45787.0</v>
      </c>
      <c r="J2550" s="6" t="str">
        <f>IF(OR(B2550=2000, B2550=2010, B2550=2015),VLOOKUP(A2550,tabWorldPop,IF(B2550=2000,8,IF(B2550=2010,7,6)),FALSE),"")</f>
        <v/>
      </c>
      <c r="K2550" s="6" t="str">
        <f>IF(J2550="","", VLOOKUP(A2550,tabWorldPop,12,FALSE))</f>
        <v/>
      </c>
      <c r="L2550" s="6" t="str">
        <f>IF(K2550="","",VLOOKUP(A2550,tabWorldPop,13,FALSE))</f>
        <v/>
      </c>
      <c r="M2550" s="6" t="str">
        <f>IF(K2550="","",VLOOKUP(A2550,tabWorldPop,14,FALSE))</f>
        <v/>
      </c>
      <c r="N2550" s="6" t="str">
        <f>IF(K2550="","",VLOOKUP(A2550,tabWorldPop,15,FALSE))</f>
        <v/>
      </c>
    </row>
    <row r="2551">
      <c r="A2551" s="3">
        <f>VLOOKUP(Life_expectancy.csv!A2567,Base!$A$2:$B$235,2,FALSE)</f>
        <v>95</v>
      </c>
      <c r="B2551" s="4">
        <v>2003.0</v>
      </c>
      <c r="C2551" s="4">
        <f>VLOOKUP(VLOOKUP(A2551,tabWorldPop,3,FALSE),Base!$D$2:$E$8,2,FALSE)</f>
        <v>1</v>
      </c>
      <c r="D2551" s="4" t="s">
        <v>13</v>
      </c>
      <c r="E2551" s="4" t="s">
        <v>4983</v>
      </c>
      <c r="F2551" s="4" t="s">
        <v>701</v>
      </c>
      <c r="G2551" s="4" t="s">
        <v>4984</v>
      </c>
      <c r="H2551" s="4">
        <v>6576877.0</v>
      </c>
      <c r="I2551" s="5">
        <v>45667.0</v>
      </c>
      <c r="J2551" s="6" t="str">
        <f>IF(OR(B2551=2000, B2551=2010, B2551=2015),VLOOKUP(A2551,tabWorldPop,IF(B2551=2000,8,IF(B2551=2010,7,6)),FALSE),"")</f>
        <v/>
      </c>
      <c r="K2551" s="6" t="str">
        <f>IF(J2551="","", VLOOKUP(A2551,tabWorldPop,12,FALSE))</f>
        <v/>
      </c>
      <c r="L2551" s="6" t="str">
        <f>IF(K2551="","",VLOOKUP(A2551,tabWorldPop,13,FALSE))</f>
        <v/>
      </c>
      <c r="M2551" s="6" t="str">
        <f>IF(K2551="","",VLOOKUP(A2551,tabWorldPop,14,FALSE))</f>
        <v/>
      </c>
      <c r="N2551" s="6" t="str">
        <f>IF(K2551="","",VLOOKUP(A2551,tabWorldPop,15,FALSE))</f>
        <v/>
      </c>
    </row>
    <row r="2552">
      <c r="A2552" s="3">
        <f>VLOOKUP(Life_expectancy.csv!A2568,Base!$A$2:$B$235,2,FALSE)</f>
        <v>95</v>
      </c>
      <c r="B2552" s="4">
        <v>2002.0</v>
      </c>
      <c r="C2552" s="4">
        <f>VLOOKUP(VLOOKUP(A2552,tabWorldPop,3,FALSE),Base!$D$2:$E$8,2,FALSE)</f>
        <v>1</v>
      </c>
      <c r="D2552" s="4" t="s">
        <v>13</v>
      </c>
      <c r="E2552" s="4" t="s">
        <v>4985</v>
      </c>
      <c r="F2552" s="4" t="s">
        <v>224</v>
      </c>
      <c r="G2552" s="4" t="s">
        <v>4986</v>
      </c>
      <c r="H2552" s="4">
        <v>6447688.0</v>
      </c>
      <c r="I2552" s="5">
        <v>45878.0</v>
      </c>
      <c r="J2552" s="6" t="str">
        <f>IF(OR(B2552=2000, B2552=2010, B2552=2015),VLOOKUP(A2552,tabWorldPop,IF(B2552=2000,8,IF(B2552=2010,7,6)),FALSE),"")</f>
        <v/>
      </c>
      <c r="K2552" s="6" t="str">
        <f>IF(J2552="","", VLOOKUP(A2552,tabWorldPop,12,FALSE))</f>
        <v/>
      </c>
      <c r="L2552" s="6" t="str">
        <f>IF(K2552="","",VLOOKUP(A2552,tabWorldPop,13,FALSE))</f>
        <v/>
      </c>
      <c r="M2552" s="6" t="str">
        <f>IF(K2552="","",VLOOKUP(A2552,tabWorldPop,14,FALSE))</f>
        <v/>
      </c>
      <c r="N2552" s="6" t="str">
        <f>IF(K2552="","",VLOOKUP(A2552,tabWorldPop,15,FALSE))</f>
        <v/>
      </c>
    </row>
    <row r="2553">
      <c r="A2553" s="3">
        <f>VLOOKUP(Life_expectancy.csv!A2569,Base!$A$2:$B$235,2,FALSE)</f>
        <v>95</v>
      </c>
      <c r="B2553" s="4">
        <v>2001.0</v>
      </c>
      <c r="C2553" s="4">
        <f>VLOOKUP(VLOOKUP(A2553,tabWorldPop,3,FALSE),Base!$D$2:$E$8,2,FALSE)</f>
        <v>1</v>
      </c>
      <c r="D2553" s="4" t="s">
        <v>13</v>
      </c>
      <c r="E2553" s="4" t="s">
        <v>4987</v>
      </c>
      <c r="F2553" s="4" t="s">
        <v>689</v>
      </c>
      <c r="G2553" s="4" t="s">
        <v>4988</v>
      </c>
      <c r="H2553" s="4">
        <v>6327125.0</v>
      </c>
      <c r="I2553" s="5">
        <v>45847.0</v>
      </c>
      <c r="J2553" s="6" t="str">
        <f>IF(OR(B2553=2000, B2553=2010, B2553=2015),VLOOKUP(A2553,tabWorldPop,IF(B2553=2000,8,IF(B2553=2010,7,6)),FALSE),"")</f>
        <v/>
      </c>
      <c r="K2553" s="6" t="str">
        <f>IF(J2553="","", VLOOKUP(A2553,tabWorldPop,12,FALSE))</f>
        <v/>
      </c>
      <c r="L2553" s="6" t="str">
        <f>IF(K2553="","",VLOOKUP(A2553,tabWorldPop,13,FALSE))</f>
        <v/>
      </c>
      <c r="M2553" s="6" t="str">
        <f>IF(K2553="","",VLOOKUP(A2553,tabWorldPop,14,FALSE))</f>
        <v/>
      </c>
      <c r="N2553" s="6" t="str">
        <f>IF(K2553="","",VLOOKUP(A2553,tabWorldPop,15,FALSE))</f>
        <v/>
      </c>
    </row>
    <row r="2554">
      <c r="A2554" s="3">
        <f>VLOOKUP(Life_expectancy.csv!A2570,Base!$A$2:$B$235,2,FALSE)</f>
        <v>95</v>
      </c>
      <c r="B2554" s="4">
        <v>2000.0</v>
      </c>
      <c r="C2554" s="4">
        <f>VLOOKUP(VLOOKUP(A2554,tabWorldPop,3,FALSE),Base!$D$2:$E$8,2,FALSE)</f>
        <v>1</v>
      </c>
      <c r="D2554" s="4" t="s">
        <v>13</v>
      </c>
      <c r="E2554" s="4" t="s">
        <v>4989</v>
      </c>
      <c r="F2554" s="4" t="s">
        <v>851</v>
      </c>
      <c r="G2554" s="4" t="s">
        <v>4990</v>
      </c>
      <c r="H2554" s="4">
        <v>621625.0</v>
      </c>
      <c r="I2554" s="5">
        <v>45817.0</v>
      </c>
      <c r="J2554" s="6">
        <f>IF(OR(B2554=2000, B2554=2010, B2554=2015),VLOOKUP(A2554,tabWorldPop,IF(B2554=2000,8,IF(B2554=2010,7,6)),FALSE),"")</f>
        <v>6272998</v>
      </c>
      <c r="K2554" s="6">
        <f>IF(J2554="","", VLOOKUP(A2554,tabWorldPop,12,FALSE))</f>
        <v>143100</v>
      </c>
      <c r="L2554" s="6" t="str">
        <f>IF(K2554="","",VLOOKUP(A2554,tabWorldPop,13,FALSE))</f>
        <v>69.5513</v>
      </c>
      <c r="M2554" s="7">
        <f>IF(K2554="","",VLOOKUP(A2554,tabWorldPop,14,FALSE))</f>
        <v>-617989</v>
      </c>
      <c r="N2554" s="6" t="str">
        <f>IF(K2554="","",VLOOKUP(A2554,tabWorldPop,15,FALSE))</f>
        <v>0.12</v>
      </c>
    </row>
    <row r="2555">
      <c r="A2555" s="3">
        <f>VLOOKUP(Life_expectancy.csv!A2571,Base!$A$2:$B$235,2,FALSE)</f>
        <v>20</v>
      </c>
      <c r="B2555" s="4">
        <v>2015.0</v>
      </c>
      <c r="C2555" s="4">
        <f>VLOOKUP(VLOOKUP(A2555,tabWorldPop,3,FALSE),Base!$D$2:$E$8,2,FALSE)</f>
        <v>1</v>
      </c>
      <c r="D2555" s="4" t="s">
        <v>13</v>
      </c>
      <c r="E2555" s="4">
        <v>0.0</v>
      </c>
      <c r="F2555" s="10"/>
      <c r="G2555" s="4" t="s">
        <v>4991</v>
      </c>
      <c r="H2555" s="4">
        <v>686576.0</v>
      </c>
      <c r="I2555" s="5">
        <v>45821.0</v>
      </c>
      <c r="J2555" s="6">
        <f>IF(OR(B2555=2000, B2555=2010, B2555=2015),VLOOKUP(A2555,tabWorldPop,IF(B2555=2000,8,IF(B2555=2010,7,6)),FALSE),"")</f>
        <v>70294397</v>
      </c>
      <c r="K2555" s="6">
        <f>IF(J2555="","", VLOOKUP(A2555,tabWorldPop,12,FALSE))</f>
        <v>513120</v>
      </c>
      <c r="L2555" s="6" t="str">
        <f>IF(K2555="","",VLOOKUP(A2555,tabWorldPop,13,FALSE))</f>
        <v>139.7276</v>
      </c>
      <c r="M2555" s="7">
        <f>IF(K2555="","",VLOOKUP(A2555,tabWorldPop,14,FALSE))</f>
        <v>41275</v>
      </c>
      <c r="N2555" s="6" t="str">
        <f>IF(K2555="","",VLOOKUP(A2555,tabWorldPop,15,FALSE))</f>
        <v>0.9</v>
      </c>
    </row>
    <row r="2556">
      <c r="A2556" s="3">
        <f>VLOOKUP(Life_expectancy.csv!A2572,Base!$A$2:$B$235,2,FALSE)</f>
        <v>20</v>
      </c>
      <c r="B2556" s="4">
        <v>2014.0</v>
      </c>
      <c r="C2556" s="4">
        <f>VLOOKUP(VLOOKUP(A2556,tabWorldPop,3,FALSE),Base!$D$2:$E$8,2,FALSE)</f>
        <v>1</v>
      </c>
      <c r="D2556" s="4" t="s">
        <v>13</v>
      </c>
      <c r="E2556" s="4" t="s">
        <v>4992</v>
      </c>
      <c r="F2556" s="5">
        <v>45995.0</v>
      </c>
      <c r="G2556" s="4" t="s">
        <v>4993</v>
      </c>
      <c r="H2556" s="4">
        <v>6.8416772E7</v>
      </c>
      <c r="I2556" s="5">
        <v>45821.0</v>
      </c>
      <c r="J2556" s="6" t="str">
        <f>IF(OR(B2556=2000, B2556=2010, B2556=2015),VLOOKUP(A2556,tabWorldPop,IF(B2556=2000,8,IF(B2556=2010,7,6)),FALSE),"")</f>
        <v/>
      </c>
      <c r="K2556" s="6" t="str">
        <f>IF(J2556="","", VLOOKUP(A2556,tabWorldPop,12,FALSE))</f>
        <v/>
      </c>
      <c r="L2556" s="6" t="str">
        <f>IF(K2556="","",VLOOKUP(A2556,tabWorldPop,13,FALSE))</f>
        <v/>
      </c>
      <c r="M2556" s="6" t="str">
        <f>IF(K2556="","",VLOOKUP(A2556,tabWorldPop,14,FALSE))</f>
        <v/>
      </c>
      <c r="N2556" s="6" t="str">
        <f>IF(K2556="","",VLOOKUP(A2556,tabWorldPop,15,FALSE))</f>
        <v/>
      </c>
    </row>
    <row r="2557">
      <c r="A2557" s="3">
        <f>VLOOKUP(Life_expectancy.csv!A2573,Base!$A$2:$B$235,2,FALSE)</f>
        <v>20</v>
      </c>
      <c r="B2557" s="4">
        <v>2013.0</v>
      </c>
      <c r="C2557" s="4">
        <f>VLOOKUP(VLOOKUP(A2557,tabWorldPop,3,FALSE),Base!$D$2:$E$8,2,FALSE)</f>
        <v>1</v>
      </c>
      <c r="D2557" s="4" t="s">
        <v>13</v>
      </c>
      <c r="E2557" s="4" t="s">
        <v>4994</v>
      </c>
      <c r="F2557" s="4">
        <v>4.0</v>
      </c>
      <c r="G2557" s="4" t="s">
        <v>4995</v>
      </c>
      <c r="H2557" s="4">
        <v>6814365.0</v>
      </c>
      <c r="I2557" s="5">
        <v>45821.0</v>
      </c>
      <c r="J2557" s="6" t="str">
        <f>IF(OR(B2557=2000, B2557=2010, B2557=2015),VLOOKUP(A2557,tabWorldPop,IF(B2557=2000,8,IF(B2557=2010,7,6)),FALSE),"")</f>
        <v/>
      </c>
      <c r="K2557" s="6" t="str">
        <f>IF(J2557="","", VLOOKUP(A2557,tabWorldPop,12,FALSE))</f>
        <v/>
      </c>
      <c r="L2557" s="6" t="str">
        <f>IF(K2557="","",VLOOKUP(A2557,tabWorldPop,13,FALSE))</f>
        <v/>
      </c>
      <c r="M2557" s="6" t="str">
        <f>IF(K2557="","",VLOOKUP(A2557,tabWorldPop,14,FALSE))</f>
        <v/>
      </c>
      <c r="N2557" s="6" t="str">
        <f>IF(K2557="","",VLOOKUP(A2557,tabWorldPop,15,FALSE))</f>
        <v/>
      </c>
    </row>
    <row r="2558">
      <c r="A2558" s="3">
        <f>VLOOKUP(Life_expectancy.csv!A2574,Base!$A$2:$B$235,2,FALSE)</f>
        <v>20</v>
      </c>
      <c r="B2558" s="4">
        <v>2012.0</v>
      </c>
      <c r="C2558" s="4">
        <f>VLOOKUP(VLOOKUP(A2558,tabWorldPop,3,FALSE),Base!$D$2:$E$8,2,FALSE)</f>
        <v>1</v>
      </c>
      <c r="D2558" s="4" t="s">
        <v>13</v>
      </c>
      <c r="E2558" s="4" t="s">
        <v>4996</v>
      </c>
      <c r="F2558" s="4" t="s">
        <v>2836</v>
      </c>
      <c r="G2558" s="4" t="s">
        <v>4997</v>
      </c>
      <c r="H2558" s="4">
        <v>6.7843979E7</v>
      </c>
      <c r="I2558" s="5">
        <v>45851.0</v>
      </c>
      <c r="J2558" s="6" t="str">
        <f>IF(OR(B2558=2000, B2558=2010, B2558=2015),VLOOKUP(A2558,tabWorldPop,IF(B2558=2000,8,IF(B2558=2010,7,6)),FALSE),"")</f>
        <v/>
      </c>
      <c r="K2558" s="6" t="str">
        <f>IF(J2558="","", VLOOKUP(A2558,tabWorldPop,12,FALSE))</f>
        <v/>
      </c>
      <c r="L2558" s="6" t="str">
        <f>IF(K2558="","",VLOOKUP(A2558,tabWorldPop,13,FALSE))</f>
        <v/>
      </c>
      <c r="M2558" s="6" t="str">
        <f>IF(K2558="","",VLOOKUP(A2558,tabWorldPop,14,FALSE))</f>
        <v/>
      </c>
      <c r="N2558" s="6" t="str">
        <f>IF(K2558="","",VLOOKUP(A2558,tabWorldPop,15,FALSE))</f>
        <v/>
      </c>
    </row>
    <row r="2559">
      <c r="A2559" s="3">
        <f>VLOOKUP(Life_expectancy.csv!A2575,Base!$A$2:$B$235,2,FALSE)</f>
        <v>20</v>
      </c>
      <c r="B2559" s="4">
        <v>2011.0</v>
      </c>
      <c r="C2559" s="4">
        <f>VLOOKUP(VLOOKUP(A2559,tabWorldPop,3,FALSE),Base!$D$2:$E$8,2,FALSE)</f>
        <v>1</v>
      </c>
      <c r="D2559" s="4" t="s">
        <v>13</v>
      </c>
      <c r="E2559" s="4" t="s">
        <v>4998</v>
      </c>
      <c r="F2559" s="5">
        <v>45995.0</v>
      </c>
      <c r="G2559" s="4" t="s">
        <v>4999</v>
      </c>
      <c r="H2559" s="4">
        <v>675313.0</v>
      </c>
      <c r="I2559" s="5">
        <v>45729.0</v>
      </c>
      <c r="J2559" s="6" t="str">
        <f>IF(OR(B2559=2000, B2559=2010, B2559=2015),VLOOKUP(A2559,tabWorldPop,IF(B2559=2000,8,IF(B2559=2010,7,6)),FALSE),"")</f>
        <v/>
      </c>
      <c r="K2559" s="6" t="str">
        <f>IF(J2559="","", VLOOKUP(A2559,tabWorldPop,12,FALSE))</f>
        <v/>
      </c>
      <c r="L2559" s="6" t="str">
        <f>IF(K2559="","",VLOOKUP(A2559,tabWorldPop,13,FALSE))</f>
        <v/>
      </c>
      <c r="M2559" s="6" t="str">
        <f>IF(K2559="","",VLOOKUP(A2559,tabWorldPop,14,FALSE))</f>
        <v/>
      </c>
      <c r="N2559" s="6" t="str">
        <f>IF(K2559="","",VLOOKUP(A2559,tabWorldPop,15,FALSE))</f>
        <v/>
      </c>
    </row>
    <row r="2560">
      <c r="A2560" s="3">
        <f>VLOOKUP(Life_expectancy.csv!A2576,Base!$A$2:$B$235,2,FALSE)</f>
        <v>20</v>
      </c>
      <c r="B2560" s="4">
        <v>2010.0</v>
      </c>
      <c r="C2560" s="4">
        <f>VLOOKUP(VLOOKUP(A2560,tabWorldPop,3,FALSE),Base!$D$2:$E$8,2,FALSE)</f>
        <v>1</v>
      </c>
      <c r="D2560" s="4" t="s">
        <v>13</v>
      </c>
      <c r="E2560" s="4" t="s">
        <v>5000</v>
      </c>
      <c r="F2560" s="4" t="s">
        <v>4776</v>
      </c>
      <c r="G2560" s="4" t="s">
        <v>5001</v>
      </c>
      <c r="H2560" s="4">
        <v>672888.0</v>
      </c>
      <c r="I2560" s="5">
        <v>45670.0</v>
      </c>
      <c r="J2560" s="6">
        <f>IF(OR(B2560=2000, B2560=2010, B2560=2015),VLOOKUP(A2560,tabWorldPop,IF(B2560=2000,8,IF(B2560=2010,7,6)),FALSE),"")</f>
        <v>68270489</v>
      </c>
      <c r="K2560" s="6">
        <f>IF(J2560="","", VLOOKUP(A2560,tabWorldPop,12,FALSE))</f>
        <v>513120</v>
      </c>
      <c r="L2560" s="6" t="str">
        <f>IF(K2560="","",VLOOKUP(A2560,tabWorldPop,13,FALSE))</f>
        <v>139.7276</v>
      </c>
      <c r="M2560" s="7">
        <f>IF(K2560="","",VLOOKUP(A2560,tabWorldPop,14,FALSE))</f>
        <v>41275</v>
      </c>
      <c r="N2560" s="6" t="str">
        <f>IF(K2560="","",VLOOKUP(A2560,tabWorldPop,15,FALSE))</f>
        <v>0.9</v>
      </c>
    </row>
    <row r="2561">
      <c r="A2561" s="3">
        <f>VLOOKUP(Life_expectancy.csv!A2577,Base!$A$2:$B$235,2,FALSE)</f>
        <v>20</v>
      </c>
      <c r="B2561" s="4">
        <v>2009.0</v>
      </c>
      <c r="C2561" s="4">
        <f>VLOOKUP(VLOOKUP(A2561,tabWorldPop,3,FALSE),Base!$D$2:$E$8,2,FALSE)</f>
        <v>1</v>
      </c>
      <c r="D2561" s="4" t="s">
        <v>13</v>
      </c>
      <c r="E2561" s="4" t="s">
        <v>5002</v>
      </c>
      <c r="F2561" s="5">
        <v>45965.0</v>
      </c>
      <c r="G2561" s="4" t="s">
        <v>5003</v>
      </c>
      <c r="H2561" s="4">
        <v>6.6881867E7</v>
      </c>
      <c r="I2561" s="4">
        <v>13.0</v>
      </c>
      <c r="J2561" s="6" t="str">
        <f>IF(OR(B2561=2000, B2561=2010, B2561=2015),VLOOKUP(A2561,tabWorldPop,IF(B2561=2000,8,IF(B2561=2010,7,6)),FALSE),"")</f>
        <v/>
      </c>
      <c r="K2561" s="6" t="str">
        <f>IF(J2561="","", VLOOKUP(A2561,tabWorldPop,12,FALSE))</f>
        <v/>
      </c>
      <c r="L2561" s="6" t="str">
        <f>IF(K2561="","",VLOOKUP(A2561,tabWorldPop,13,FALSE))</f>
        <v/>
      </c>
      <c r="M2561" s="6" t="str">
        <f>IF(K2561="","",VLOOKUP(A2561,tabWorldPop,14,FALSE))</f>
        <v/>
      </c>
      <c r="N2561" s="6" t="str">
        <f>IF(K2561="","",VLOOKUP(A2561,tabWorldPop,15,FALSE))</f>
        <v/>
      </c>
    </row>
    <row r="2562">
      <c r="A2562" s="3">
        <f>VLOOKUP(Life_expectancy.csv!A2578,Base!$A$2:$B$235,2,FALSE)</f>
        <v>20</v>
      </c>
      <c r="B2562" s="4">
        <v>2008.0</v>
      </c>
      <c r="C2562" s="4">
        <f>VLOOKUP(VLOOKUP(A2562,tabWorldPop,3,FALSE),Base!$D$2:$E$8,2,FALSE)</f>
        <v>1</v>
      </c>
      <c r="D2562" s="4" t="s">
        <v>13</v>
      </c>
      <c r="E2562" s="4" t="s">
        <v>5004</v>
      </c>
      <c r="F2562" s="4" t="s">
        <v>4329</v>
      </c>
      <c r="G2562" s="4" t="s">
        <v>5005</v>
      </c>
      <c r="H2562" s="4">
        <v>6654576.0</v>
      </c>
      <c r="I2562" s="5">
        <v>45912.0</v>
      </c>
      <c r="J2562" s="6" t="str">
        <f>IF(OR(B2562=2000, B2562=2010, B2562=2015),VLOOKUP(A2562,tabWorldPop,IF(B2562=2000,8,IF(B2562=2010,7,6)),FALSE),"")</f>
        <v/>
      </c>
      <c r="K2562" s="6" t="str">
        <f>IF(J2562="","", VLOOKUP(A2562,tabWorldPop,12,FALSE))</f>
        <v/>
      </c>
      <c r="L2562" s="6" t="str">
        <f>IF(K2562="","",VLOOKUP(A2562,tabWorldPop,13,FALSE))</f>
        <v/>
      </c>
      <c r="M2562" s="6" t="str">
        <f>IF(K2562="","",VLOOKUP(A2562,tabWorldPop,14,FALSE))</f>
        <v/>
      </c>
      <c r="N2562" s="6" t="str">
        <f>IF(K2562="","",VLOOKUP(A2562,tabWorldPop,15,FALSE))</f>
        <v/>
      </c>
    </row>
    <row r="2563">
      <c r="A2563" s="3">
        <f>VLOOKUP(Life_expectancy.csv!A2579,Base!$A$2:$B$235,2,FALSE)</f>
        <v>20</v>
      </c>
      <c r="B2563" s="4">
        <v>2007.0</v>
      </c>
      <c r="C2563" s="4">
        <f>VLOOKUP(VLOOKUP(A2563,tabWorldPop,3,FALSE),Base!$D$2:$E$8,2,FALSE)</f>
        <v>1</v>
      </c>
      <c r="D2563" s="4" t="s">
        <v>13</v>
      </c>
      <c r="E2563" s="4" t="s">
        <v>5006</v>
      </c>
      <c r="F2563" s="4" t="s">
        <v>1380</v>
      </c>
      <c r="G2563" s="4" t="s">
        <v>5007</v>
      </c>
      <c r="H2563" s="4">
        <v>6.6195615E7</v>
      </c>
      <c r="I2563" s="5">
        <v>45728.0</v>
      </c>
      <c r="J2563" s="6" t="str">
        <f>IF(OR(B2563=2000, B2563=2010, B2563=2015),VLOOKUP(A2563,tabWorldPop,IF(B2563=2000,8,IF(B2563=2010,7,6)),FALSE),"")</f>
        <v/>
      </c>
      <c r="K2563" s="6" t="str">
        <f>IF(J2563="","", VLOOKUP(A2563,tabWorldPop,12,FALSE))</f>
        <v/>
      </c>
      <c r="L2563" s="6" t="str">
        <f>IF(K2563="","",VLOOKUP(A2563,tabWorldPop,13,FALSE))</f>
        <v/>
      </c>
      <c r="M2563" s="6" t="str">
        <f>IF(K2563="","",VLOOKUP(A2563,tabWorldPop,14,FALSE))</f>
        <v/>
      </c>
      <c r="N2563" s="6" t="str">
        <f>IF(K2563="","",VLOOKUP(A2563,tabWorldPop,15,FALSE))</f>
        <v/>
      </c>
    </row>
    <row r="2564">
      <c r="A2564" s="3">
        <f>VLOOKUP(Life_expectancy.csv!A2580,Base!$A$2:$B$235,2,FALSE)</f>
        <v>20</v>
      </c>
      <c r="B2564" s="4">
        <v>2006.0</v>
      </c>
      <c r="C2564" s="4">
        <f>VLOOKUP(VLOOKUP(A2564,tabWorldPop,3,FALSE),Base!$D$2:$E$8,2,FALSE)</f>
        <v>1</v>
      </c>
      <c r="D2564" s="4" t="s">
        <v>13</v>
      </c>
      <c r="E2564" s="4" t="s">
        <v>5008</v>
      </c>
      <c r="F2564" s="4" t="s">
        <v>141</v>
      </c>
      <c r="G2564" s="4" t="s">
        <v>5009</v>
      </c>
      <c r="H2564" s="4">
        <v>6.5824164E7</v>
      </c>
      <c r="I2564" s="5">
        <v>45759.0</v>
      </c>
      <c r="J2564" s="6" t="str">
        <f>IF(OR(B2564=2000, B2564=2010, B2564=2015),VLOOKUP(A2564,tabWorldPop,IF(B2564=2000,8,IF(B2564=2010,7,6)),FALSE),"")</f>
        <v/>
      </c>
      <c r="K2564" s="6" t="str">
        <f>IF(J2564="","", VLOOKUP(A2564,tabWorldPop,12,FALSE))</f>
        <v/>
      </c>
      <c r="L2564" s="6" t="str">
        <f>IF(K2564="","",VLOOKUP(A2564,tabWorldPop,13,FALSE))</f>
        <v/>
      </c>
      <c r="M2564" s="6" t="str">
        <f>IF(K2564="","",VLOOKUP(A2564,tabWorldPop,14,FALSE))</f>
        <v/>
      </c>
      <c r="N2564" s="6" t="str">
        <f>IF(K2564="","",VLOOKUP(A2564,tabWorldPop,15,FALSE))</f>
        <v/>
      </c>
    </row>
    <row r="2565">
      <c r="A2565" s="3">
        <f>VLOOKUP(Life_expectancy.csv!A2581,Base!$A$2:$B$235,2,FALSE)</f>
        <v>20</v>
      </c>
      <c r="B2565" s="4">
        <v>2005.0</v>
      </c>
      <c r="C2565" s="4">
        <f>VLOOKUP(VLOOKUP(A2565,tabWorldPop,3,FALSE),Base!$D$2:$E$8,2,FALSE)</f>
        <v>1</v>
      </c>
      <c r="D2565" s="4" t="s">
        <v>13</v>
      </c>
      <c r="E2565" s="4" t="s">
        <v>5010</v>
      </c>
      <c r="F2565" s="4" t="s">
        <v>3903</v>
      </c>
      <c r="G2565" s="4" t="s">
        <v>5011</v>
      </c>
      <c r="H2565" s="4">
        <v>6542547.0</v>
      </c>
      <c r="I2565" s="4">
        <v>12.0</v>
      </c>
      <c r="J2565" s="6" t="str">
        <f>IF(OR(B2565=2000, B2565=2010, B2565=2015),VLOOKUP(A2565,tabWorldPop,IF(B2565=2000,8,IF(B2565=2010,7,6)),FALSE),"")</f>
        <v/>
      </c>
      <c r="K2565" s="6" t="str">
        <f>IF(J2565="","", VLOOKUP(A2565,tabWorldPop,12,FALSE))</f>
        <v/>
      </c>
      <c r="L2565" s="6" t="str">
        <f>IF(K2565="","",VLOOKUP(A2565,tabWorldPop,13,FALSE))</f>
        <v/>
      </c>
      <c r="M2565" s="6" t="str">
        <f>IF(K2565="","",VLOOKUP(A2565,tabWorldPop,14,FALSE))</f>
        <v/>
      </c>
      <c r="N2565" s="6" t="str">
        <f>IF(K2565="","",VLOOKUP(A2565,tabWorldPop,15,FALSE))</f>
        <v/>
      </c>
    </row>
    <row r="2566">
      <c r="A2566" s="3">
        <f>VLOOKUP(Life_expectancy.csv!A2582,Base!$A$2:$B$235,2,FALSE)</f>
        <v>20</v>
      </c>
      <c r="B2566" s="4">
        <v>2004.0</v>
      </c>
      <c r="C2566" s="4">
        <f>VLOOKUP(VLOOKUP(A2566,tabWorldPop,3,FALSE),Base!$D$2:$E$8,2,FALSE)</f>
        <v>1</v>
      </c>
      <c r="D2566" s="4" t="s">
        <v>13</v>
      </c>
      <c r="E2566" s="4" t="s">
        <v>5012</v>
      </c>
      <c r="F2566" s="4" t="s">
        <v>480</v>
      </c>
      <c r="G2566" s="4" t="s">
        <v>5013</v>
      </c>
      <c r="H2566" s="4">
        <v>652231.0</v>
      </c>
      <c r="I2566" s="5">
        <v>45911.0</v>
      </c>
      <c r="J2566" s="6" t="str">
        <f>IF(OR(B2566=2000, B2566=2010, B2566=2015),VLOOKUP(A2566,tabWorldPop,IF(B2566=2000,8,IF(B2566=2010,7,6)),FALSE),"")</f>
        <v/>
      </c>
      <c r="K2566" s="6" t="str">
        <f>IF(J2566="","", VLOOKUP(A2566,tabWorldPop,12,FALSE))</f>
        <v/>
      </c>
      <c r="L2566" s="6" t="str">
        <f>IF(K2566="","",VLOOKUP(A2566,tabWorldPop,13,FALSE))</f>
        <v/>
      </c>
      <c r="M2566" s="6" t="str">
        <f>IF(K2566="","",VLOOKUP(A2566,tabWorldPop,14,FALSE))</f>
        <v/>
      </c>
      <c r="N2566" s="6" t="str">
        <f>IF(K2566="","",VLOOKUP(A2566,tabWorldPop,15,FALSE))</f>
        <v/>
      </c>
    </row>
    <row r="2567">
      <c r="A2567" s="3">
        <f>VLOOKUP(Life_expectancy.csv!A2583,Base!$A$2:$B$235,2,FALSE)</f>
        <v>20</v>
      </c>
      <c r="B2567" s="4">
        <v>2003.0</v>
      </c>
      <c r="C2567" s="4">
        <f>VLOOKUP(VLOOKUP(A2567,tabWorldPop,3,FALSE),Base!$D$2:$E$8,2,FALSE)</f>
        <v>1</v>
      </c>
      <c r="D2567" s="4" t="s">
        <v>13</v>
      </c>
      <c r="E2567" s="4" t="s">
        <v>5014</v>
      </c>
      <c r="F2567" s="4" t="s">
        <v>1173</v>
      </c>
      <c r="G2567" s="4" t="s">
        <v>5015</v>
      </c>
      <c r="H2567" s="4">
        <v>6.4554952E7</v>
      </c>
      <c r="I2567" s="5">
        <v>45880.0</v>
      </c>
      <c r="J2567" s="6" t="str">
        <f>IF(OR(B2567=2000, B2567=2010, B2567=2015),VLOOKUP(A2567,tabWorldPop,IF(B2567=2000,8,IF(B2567=2010,7,6)),FALSE),"")</f>
        <v/>
      </c>
      <c r="K2567" s="6" t="str">
        <f>IF(J2567="","", VLOOKUP(A2567,tabWorldPop,12,FALSE))</f>
        <v/>
      </c>
      <c r="L2567" s="6" t="str">
        <f>IF(K2567="","",VLOOKUP(A2567,tabWorldPop,13,FALSE))</f>
        <v/>
      </c>
      <c r="M2567" s="6" t="str">
        <f>IF(K2567="","",VLOOKUP(A2567,tabWorldPop,14,FALSE))</f>
        <v/>
      </c>
      <c r="N2567" s="6" t="str">
        <f>IF(K2567="","",VLOOKUP(A2567,tabWorldPop,15,FALSE))</f>
        <v/>
      </c>
    </row>
    <row r="2568">
      <c r="A2568" s="3">
        <f>VLOOKUP(Life_expectancy.csv!A2584,Base!$A$2:$B$235,2,FALSE)</f>
        <v>20</v>
      </c>
      <c r="B2568" s="4">
        <v>2002.0</v>
      </c>
      <c r="C2568" s="4">
        <f>VLOOKUP(VLOOKUP(A2568,tabWorldPop,3,FALSE),Base!$D$2:$E$8,2,FALSE)</f>
        <v>1</v>
      </c>
      <c r="D2568" s="4" t="s">
        <v>13</v>
      </c>
      <c r="E2568" s="4" t="s">
        <v>5016</v>
      </c>
      <c r="F2568" s="5">
        <v>45841.0</v>
      </c>
      <c r="G2568" s="4" t="s">
        <v>5017</v>
      </c>
      <c r="H2568" s="4">
        <v>6473164.0</v>
      </c>
      <c r="I2568" s="5">
        <v>45788.0</v>
      </c>
      <c r="J2568" s="6" t="str">
        <f>IF(OR(B2568=2000, B2568=2010, B2568=2015),VLOOKUP(A2568,tabWorldPop,IF(B2568=2000,8,IF(B2568=2010,7,6)),FALSE),"")</f>
        <v/>
      </c>
      <c r="K2568" s="6" t="str">
        <f>IF(J2568="","", VLOOKUP(A2568,tabWorldPop,12,FALSE))</f>
        <v/>
      </c>
      <c r="L2568" s="6" t="str">
        <f>IF(K2568="","",VLOOKUP(A2568,tabWorldPop,13,FALSE))</f>
        <v/>
      </c>
      <c r="M2568" s="6" t="str">
        <f>IF(K2568="","",VLOOKUP(A2568,tabWorldPop,14,FALSE))</f>
        <v/>
      </c>
      <c r="N2568" s="6" t="str">
        <f>IF(K2568="","",VLOOKUP(A2568,tabWorldPop,15,FALSE))</f>
        <v/>
      </c>
    </row>
    <row r="2569">
      <c r="A2569" s="3">
        <f>VLOOKUP(Life_expectancy.csv!A2585,Base!$A$2:$B$235,2,FALSE)</f>
        <v>20</v>
      </c>
      <c r="B2569" s="4">
        <v>2001.0</v>
      </c>
      <c r="C2569" s="4">
        <f>VLOOKUP(VLOOKUP(A2569,tabWorldPop,3,FALSE),Base!$D$2:$E$8,2,FALSE)</f>
        <v>1</v>
      </c>
      <c r="D2569" s="4" t="s">
        <v>13</v>
      </c>
      <c r="E2569" s="4" t="s">
        <v>5018</v>
      </c>
      <c r="F2569" s="4" t="s">
        <v>1218</v>
      </c>
      <c r="G2569" s="4" t="s">
        <v>5019</v>
      </c>
      <c r="H2569" s="4">
        <v>6.3543322E7</v>
      </c>
      <c r="I2569" s="5">
        <v>45699.0</v>
      </c>
      <c r="J2569" s="6" t="str">
        <f>IF(OR(B2569=2000, B2569=2010, B2569=2015),VLOOKUP(A2569,tabWorldPop,IF(B2569=2000,8,IF(B2569=2010,7,6)),FALSE),"")</f>
        <v/>
      </c>
      <c r="K2569" s="6" t="str">
        <f>IF(J2569="","", VLOOKUP(A2569,tabWorldPop,12,FALSE))</f>
        <v/>
      </c>
      <c r="L2569" s="6" t="str">
        <f>IF(K2569="","",VLOOKUP(A2569,tabWorldPop,13,FALSE))</f>
        <v/>
      </c>
      <c r="M2569" s="6" t="str">
        <f>IF(K2569="","",VLOOKUP(A2569,tabWorldPop,14,FALSE))</f>
        <v/>
      </c>
      <c r="N2569" s="6" t="str">
        <f>IF(K2569="","",VLOOKUP(A2569,tabWorldPop,15,FALSE))</f>
        <v/>
      </c>
    </row>
    <row r="2570">
      <c r="A2570" s="3">
        <f>VLOOKUP(Life_expectancy.csv!A2586,Base!$A$2:$B$235,2,FALSE)</f>
        <v>20</v>
      </c>
      <c r="B2570" s="4">
        <v>2000.0</v>
      </c>
      <c r="C2570" s="4">
        <f>VLOOKUP(VLOOKUP(A2570,tabWorldPop,3,FALSE),Base!$D$2:$E$8,2,FALSE)</f>
        <v>1</v>
      </c>
      <c r="D2570" s="4" t="s">
        <v>13</v>
      </c>
      <c r="E2570" s="4" t="s">
        <v>5020</v>
      </c>
      <c r="F2570" s="5">
        <v>45750.0</v>
      </c>
      <c r="G2570" s="4" t="s">
        <v>5021</v>
      </c>
      <c r="H2570" s="4">
        <v>6295821.0</v>
      </c>
      <c r="I2570" s="5">
        <v>45910.0</v>
      </c>
      <c r="J2570" s="6">
        <f>IF(OR(B2570=2000, B2570=2010, B2570=2015),VLOOKUP(A2570,tabWorldPop,IF(B2570=2000,8,IF(B2570=2010,7,6)),FALSE),"")</f>
        <v>63066603</v>
      </c>
      <c r="K2570" s="6">
        <f>IF(J2570="","", VLOOKUP(A2570,tabWorldPop,12,FALSE))</f>
        <v>513120</v>
      </c>
      <c r="L2570" s="6" t="str">
        <f>IF(K2570="","",VLOOKUP(A2570,tabWorldPop,13,FALSE))</f>
        <v>139.7276</v>
      </c>
      <c r="M2570" s="7">
        <f>IF(K2570="","",VLOOKUP(A2570,tabWorldPop,14,FALSE))</f>
        <v>41275</v>
      </c>
      <c r="N2570" s="6" t="str">
        <f>IF(K2570="","",VLOOKUP(A2570,tabWorldPop,15,FALSE))</f>
        <v>0.9</v>
      </c>
    </row>
    <row r="2571">
      <c r="A2571" s="3">
        <f>VLOOKUP(Life_expectancy.csv!A2603,Base!$A$2:$B$235,2,FALSE)</f>
        <v>155</v>
      </c>
      <c r="B2571" s="4">
        <v>2015.0</v>
      </c>
      <c r="C2571" s="4">
        <f>VLOOKUP(VLOOKUP(A2571,tabWorldPop,3,FALSE),Base!$D$2:$E$8,2,FALSE)</f>
        <v>1</v>
      </c>
      <c r="D2571" s="4" t="s">
        <v>13</v>
      </c>
      <c r="E2571" s="4">
        <v>0.0</v>
      </c>
      <c r="F2571" s="10"/>
      <c r="G2571" s="4" t="s">
        <v>5022</v>
      </c>
      <c r="H2571" s="4">
        <v>124977.0</v>
      </c>
      <c r="I2571" s="5">
        <v>45789.0</v>
      </c>
      <c r="J2571" s="6">
        <f>IF(OR(B2571=2000, B2571=2010, B2571=2015),VLOOKUP(A2571,tabWorldPop,IF(B2571=2000,8,IF(B2571=2010,7,6)),FALSE),"")</f>
        <v>1205813</v>
      </c>
      <c r="K2571" s="6">
        <f>IF(J2571="","", VLOOKUP(A2571,tabWorldPop,12,FALSE))</f>
        <v>14874</v>
      </c>
      <c r="L2571" s="6" t="str">
        <f>IF(K2571="","",VLOOKUP(A2571,tabWorldPop,13,FALSE))</f>
        <v>90.1772</v>
      </c>
      <c r="M2571" s="7">
        <f>IF(K2571="","",VLOOKUP(A2571,tabWorldPop,14,FALSE))</f>
        <v>-637711</v>
      </c>
      <c r="N2571" s="6" t="str">
        <f>IF(K2571="","",VLOOKUP(A2571,tabWorldPop,15,FALSE))</f>
        <v>0.02</v>
      </c>
    </row>
    <row r="2572">
      <c r="A2572" s="3">
        <f>VLOOKUP(Life_expectancy.csv!A2604,Base!$A$2:$B$235,2,FALSE)</f>
        <v>155</v>
      </c>
      <c r="B2572" s="4">
        <v>2014.0</v>
      </c>
      <c r="C2572" s="4">
        <f>VLOOKUP(VLOOKUP(A2572,tabWorldPop,3,FALSE),Base!$D$2:$E$8,2,FALSE)</f>
        <v>1</v>
      </c>
      <c r="D2572" s="4" t="s">
        <v>13</v>
      </c>
      <c r="E2572" s="4" t="s">
        <v>5023</v>
      </c>
      <c r="F2572" s="4" t="s">
        <v>386</v>
      </c>
      <c r="G2572" s="4" t="s">
        <v>5024</v>
      </c>
      <c r="H2572" s="4">
        <v>1212814.0</v>
      </c>
      <c r="I2572" s="5">
        <v>45789.0</v>
      </c>
      <c r="J2572" s="6" t="str">
        <f>IF(OR(B2572=2000, B2572=2010, B2572=2015),VLOOKUP(A2572,tabWorldPop,IF(B2572=2000,8,IF(B2572=2010,7,6)),FALSE),"")</f>
        <v/>
      </c>
      <c r="K2572" s="6" t="str">
        <f>IF(J2572="","", VLOOKUP(A2572,tabWorldPop,12,FALSE))</f>
        <v/>
      </c>
      <c r="L2572" s="6" t="str">
        <f>IF(K2572="","",VLOOKUP(A2572,tabWorldPop,13,FALSE))</f>
        <v/>
      </c>
      <c r="M2572" s="6" t="str">
        <f>IF(K2572="","",VLOOKUP(A2572,tabWorldPop,14,FALSE))</f>
        <v/>
      </c>
      <c r="N2572" s="6" t="str">
        <f>IF(K2572="","",VLOOKUP(A2572,tabWorldPop,15,FALSE))</f>
        <v/>
      </c>
    </row>
    <row r="2573">
      <c r="A2573" s="3">
        <f>VLOOKUP(Life_expectancy.csv!A2605,Base!$A$2:$B$235,2,FALSE)</f>
        <v>155</v>
      </c>
      <c r="B2573" s="4">
        <v>2013.0</v>
      </c>
      <c r="C2573" s="4">
        <f>VLOOKUP(VLOOKUP(A2573,tabWorldPop,3,FALSE),Base!$D$2:$E$8,2,FALSE)</f>
        <v>1</v>
      </c>
      <c r="D2573" s="4" t="s">
        <v>13</v>
      </c>
      <c r="E2573" s="4" t="s">
        <v>5025</v>
      </c>
      <c r="F2573" s="4" t="s">
        <v>3711</v>
      </c>
      <c r="G2573" s="4" t="s">
        <v>5026</v>
      </c>
      <c r="H2573" s="4">
        <v>1184366.0</v>
      </c>
      <c r="I2573" s="5">
        <v>45789.0</v>
      </c>
      <c r="J2573" s="6" t="str">
        <f>IF(OR(B2573=2000, B2573=2010, B2573=2015),VLOOKUP(A2573,tabWorldPop,IF(B2573=2000,8,IF(B2573=2010,7,6)),FALSE),"")</f>
        <v/>
      </c>
      <c r="K2573" s="6" t="str">
        <f>IF(J2573="","", VLOOKUP(A2573,tabWorldPop,12,FALSE))</f>
        <v/>
      </c>
      <c r="L2573" s="6" t="str">
        <f>IF(K2573="","",VLOOKUP(A2573,tabWorldPop,13,FALSE))</f>
        <v/>
      </c>
      <c r="M2573" s="6" t="str">
        <f>IF(K2573="","",VLOOKUP(A2573,tabWorldPop,14,FALSE))</f>
        <v/>
      </c>
      <c r="N2573" s="6" t="str">
        <f>IF(K2573="","",VLOOKUP(A2573,tabWorldPop,15,FALSE))</f>
        <v/>
      </c>
    </row>
    <row r="2574">
      <c r="A2574" s="3">
        <f>VLOOKUP(Life_expectancy.csv!A2606,Base!$A$2:$B$235,2,FALSE)</f>
        <v>155</v>
      </c>
      <c r="B2574" s="4">
        <v>2012.0</v>
      </c>
      <c r="C2574" s="4">
        <f>VLOOKUP(VLOOKUP(A2574,tabWorldPop,3,FALSE),Base!$D$2:$E$8,2,FALSE)</f>
        <v>1</v>
      </c>
      <c r="D2574" s="4" t="s">
        <v>13</v>
      </c>
      <c r="E2574" s="4" t="s">
        <v>5027</v>
      </c>
      <c r="F2574" s="5">
        <v>45658.0</v>
      </c>
      <c r="G2574" s="4" t="s">
        <v>5028</v>
      </c>
      <c r="H2574" s="4">
        <v>115676.0</v>
      </c>
      <c r="I2574" s="5">
        <v>45789.0</v>
      </c>
      <c r="J2574" s="6" t="str">
        <f>IF(OR(B2574=2000, B2574=2010, B2574=2015),VLOOKUP(A2574,tabWorldPop,IF(B2574=2000,8,IF(B2574=2010,7,6)),FALSE),"")</f>
        <v/>
      </c>
      <c r="K2574" s="6" t="str">
        <f>IF(J2574="","", VLOOKUP(A2574,tabWorldPop,12,FALSE))</f>
        <v/>
      </c>
      <c r="L2574" s="6" t="str">
        <f>IF(K2574="","",VLOOKUP(A2574,tabWorldPop,13,FALSE))</f>
        <v/>
      </c>
      <c r="M2574" s="6" t="str">
        <f>IF(K2574="","",VLOOKUP(A2574,tabWorldPop,14,FALSE))</f>
        <v/>
      </c>
      <c r="N2574" s="6" t="str">
        <f>IF(K2574="","",VLOOKUP(A2574,tabWorldPop,15,FALSE))</f>
        <v/>
      </c>
    </row>
    <row r="2575">
      <c r="A2575" s="3">
        <f>VLOOKUP(Life_expectancy.csv!A2607,Base!$A$2:$B$235,2,FALSE)</f>
        <v>155</v>
      </c>
      <c r="B2575" s="4">
        <v>2011.0</v>
      </c>
      <c r="C2575" s="4">
        <f>VLOOKUP(VLOOKUP(A2575,tabWorldPop,3,FALSE),Base!$D$2:$E$8,2,FALSE)</f>
        <v>1</v>
      </c>
      <c r="D2575" s="4" t="s">
        <v>13</v>
      </c>
      <c r="E2575" s="4" t="s">
        <v>5029</v>
      </c>
      <c r="F2575" s="4" t="s">
        <v>5030</v>
      </c>
      <c r="G2575" s="4" t="s">
        <v>5031</v>
      </c>
      <c r="H2575" s="4">
        <v>1131523.0</v>
      </c>
      <c r="I2575" s="5">
        <v>45789.0</v>
      </c>
      <c r="J2575" s="6" t="str">
        <f>IF(OR(B2575=2000, B2575=2010, B2575=2015),VLOOKUP(A2575,tabWorldPop,IF(B2575=2000,8,IF(B2575=2010,7,6)),FALSE),"")</f>
        <v/>
      </c>
      <c r="K2575" s="6" t="str">
        <f>IF(J2575="","", VLOOKUP(A2575,tabWorldPop,12,FALSE))</f>
        <v/>
      </c>
      <c r="L2575" s="6" t="str">
        <f>IF(K2575="","",VLOOKUP(A2575,tabWorldPop,13,FALSE))</f>
        <v/>
      </c>
      <c r="M2575" s="6" t="str">
        <f>IF(K2575="","",VLOOKUP(A2575,tabWorldPop,14,FALSE))</f>
        <v/>
      </c>
      <c r="N2575" s="6" t="str">
        <f>IF(K2575="","",VLOOKUP(A2575,tabWorldPop,15,FALSE))</f>
        <v/>
      </c>
    </row>
    <row r="2576">
      <c r="A2576" s="3">
        <f>VLOOKUP(Life_expectancy.csv!A2608,Base!$A$2:$B$235,2,FALSE)</f>
        <v>155</v>
      </c>
      <c r="B2576" s="4">
        <v>2010.0</v>
      </c>
      <c r="C2576" s="4">
        <f>VLOOKUP(VLOOKUP(A2576,tabWorldPop,3,FALSE),Base!$D$2:$E$8,2,FALSE)</f>
        <v>1</v>
      </c>
      <c r="D2576" s="4" t="s">
        <v>13</v>
      </c>
      <c r="E2576" s="4" t="s">
        <v>5032</v>
      </c>
      <c r="F2576" s="4" t="s">
        <v>5033</v>
      </c>
      <c r="G2576" s="4" t="s">
        <v>5034</v>
      </c>
      <c r="H2576" s="4">
        <v>119591.0</v>
      </c>
      <c r="I2576" s="5">
        <v>45759.0</v>
      </c>
      <c r="J2576" s="6">
        <f>IF(OR(B2576=2000, B2576=2010, B2576=2015),VLOOKUP(A2576,tabWorldPop,IF(B2576=2000,8,IF(B2576=2010,7,6)),FALSE),"")</f>
        <v>1088486</v>
      </c>
      <c r="K2576" s="6">
        <f>IF(J2576="","", VLOOKUP(A2576,tabWorldPop,12,FALSE))</f>
        <v>14874</v>
      </c>
      <c r="L2576" s="6" t="str">
        <f>IF(K2576="","",VLOOKUP(A2576,tabWorldPop,13,FALSE))</f>
        <v>90.1772</v>
      </c>
      <c r="M2576" s="7">
        <f>IF(K2576="","",VLOOKUP(A2576,tabWorldPop,14,FALSE))</f>
        <v>-637711</v>
      </c>
      <c r="N2576" s="6" t="str">
        <f>IF(K2576="","",VLOOKUP(A2576,tabWorldPop,15,FALSE))</f>
        <v>0.02</v>
      </c>
    </row>
    <row r="2577">
      <c r="A2577" s="3">
        <f>VLOOKUP(Life_expectancy.csv!A2609,Base!$A$2:$B$235,2,FALSE)</f>
        <v>155</v>
      </c>
      <c r="B2577" s="4">
        <v>2009.0</v>
      </c>
      <c r="C2577" s="4">
        <f>VLOOKUP(VLOOKUP(A2577,tabWorldPop,3,FALSE),Base!$D$2:$E$8,2,FALSE)</f>
        <v>1</v>
      </c>
      <c r="D2577" s="4" t="s">
        <v>13</v>
      </c>
      <c r="E2577" s="4" t="s">
        <v>5035</v>
      </c>
      <c r="F2577" s="5">
        <v>45689.0</v>
      </c>
      <c r="G2577" s="4" t="s">
        <v>5036</v>
      </c>
      <c r="H2577" s="4">
        <v>19221.0</v>
      </c>
      <c r="I2577" s="5">
        <v>45669.0</v>
      </c>
      <c r="J2577" s="6" t="str">
        <f>IF(OR(B2577=2000, B2577=2010, B2577=2015),VLOOKUP(A2577,tabWorldPop,IF(B2577=2000,8,IF(B2577=2010,7,6)),FALSE),"")</f>
        <v/>
      </c>
      <c r="K2577" s="6" t="str">
        <f>IF(J2577="","", VLOOKUP(A2577,tabWorldPop,12,FALSE))</f>
        <v/>
      </c>
      <c r="L2577" s="6" t="str">
        <f>IF(K2577="","",VLOOKUP(A2577,tabWorldPop,13,FALSE))</f>
        <v/>
      </c>
      <c r="M2577" s="6" t="str">
        <f>IF(K2577="","",VLOOKUP(A2577,tabWorldPop,14,FALSE))</f>
        <v/>
      </c>
      <c r="N2577" s="6" t="str">
        <f>IF(K2577="","",VLOOKUP(A2577,tabWorldPop,15,FALSE))</f>
        <v/>
      </c>
    </row>
    <row r="2578">
      <c r="A2578" s="3">
        <f>VLOOKUP(Life_expectancy.csv!A2610,Base!$A$2:$B$235,2,FALSE)</f>
        <v>155</v>
      </c>
      <c r="B2578" s="4">
        <v>2008.0</v>
      </c>
      <c r="C2578" s="4">
        <f>VLOOKUP(VLOOKUP(A2578,tabWorldPop,3,FALSE),Base!$D$2:$E$8,2,FALSE)</f>
        <v>1</v>
      </c>
      <c r="D2578" s="4" t="s">
        <v>13</v>
      </c>
      <c r="E2578" s="4" t="s">
        <v>5037</v>
      </c>
      <c r="F2578" s="4" t="s">
        <v>5038</v>
      </c>
      <c r="G2578" s="4" t="s">
        <v>5039</v>
      </c>
      <c r="H2578" s="4">
        <v>17811.0</v>
      </c>
      <c r="I2578" s="5">
        <v>45849.0</v>
      </c>
      <c r="J2578" s="6" t="str">
        <f>IF(OR(B2578=2000, B2578=2010, B2578=2015),VLOOKUP(A2578,tabWorldPop,IF(B2578=2000,8,IF(B2578=2010,7,6)),FALSE),"")</f>
        <v/>
      </c>
      <c r="K2578" s="6" t="str">
        <f>IF(J2578="","", VLOOKUP(A2578,tabWorldPop,12,FALSE))</f>
        <v/>
      </c>
      <c r="L2578" s="6" t="str">
        <f>IF(K2578="","",VLOOKUP(A2578,tabWorldPop,13,FALSE))</f>
        <v/>
      </c>
      <c r="M2578" s="6" t="str">
        <f>IF(K2578="","",VLOOKUP(A2578,tabWorldPop,14,FALSE))</f>
        <v/>
      </c>
      <c r="N2578" s="6" t="str">
        <f>IF(K2578="","",VLOOKUP(A2578,tabWorldPop,15,FALSE))</f>
        <v/>
      </c>
    </row>
    <row r="2579">
      <c r="A2579" s="3">
        <f>VLOOKUP(Life_expectancy.csv!A2611,Base!$A$2:$B$235,2,FALSE)</f>
        <v>155</v>
      </c>
      <c r="B2579" s="4">
        <v>2007.0</v>
      </c>
      <c r="C2579" s="4">
        <f>VLOOKUP(VLOOKUP(A2579,tabWorldPop,3,FALSE),Base!$D$2:$E$8,2,FALSE)</f>
        <v>1</v>
      </c>
      <c r="D2579" s="4" t="s">
        <v>13</v>
      </c>
      <c r="E2579" s="4" t="s">
        <v>5040</v>
      </c>
      <c r="F2579" s="4" t="s">
        <v>5041</v>
      </c>
      <c r="G2579" s="4" t="s">
        <v>5042</v>
      </c>
      <c r="H2579" s="4">
        <v>164973.0</v>
      </c>
      <c r="I2579" s="5">
        <v>45727.0</v>
      </c>
      <c r="J2579" s="6" t="str">
        <f>IF(OR(B2579=2000, B2579=2010, B2579=2015),VLOOKUP(A2579,tabWorldPop,IF(B2579=2000,8,IF(B2579=2010,7,6)),FALSE),"")</f>
        <v/>
      </c>
      <c r="K2579" s="6" t="str">
        <f>IF(J2579="","", VLOOKUP(A2579,tabWorldPop,12,FALSE))</f>
        <v/>
      </c>
      <c r="L2579" s="6" t="str">
        <f>IF(K2579="","",VLOOKUP(A2579,tabWorldPop,13,FALSE))</f>
        <v/>
      </c>
      <c r="M2579" s="6" t="str">
        <f>IF(K2579="","",VLOOKUP(A2579,tabWorldPop,14,FALSE))</f>
        <v/>
      </c>
      <c r="N2579" s="6" t="str">
        <f>IF(K2579="","",VLOOKUP(A2579,tabWorldPop,15,FALSE))</f>
        <v/>
      </c>
    </row>
    <row r="2580">
      <c r="A2580" s="3">
        <f>VLOOKUP(Life_expectancy.csv!A2612,Base!$A$2:$B$235,2,FALSE)</f>
        <v>155</v>
      </c>
      <c r="B2580" s="4">
        <v>2006.0</v>
      </c>
      <c r="C2580" s="4">
        <f>VLOOKUP(VLOOKUP(A2580,tabWorldPop,3,FALSE),Base!$D$2:$E$8,2,FALSE)</f>
        <v>1</v>
      </c>
      <c r="D2580" s="4" t="s">
        <v>13</v>
      </c>
      <c r="E2580" s="4" t="s">
        <v>5043</v>
      </c>
      <c r="F2580" s="4" t="s">
        <v>5044</v>
      </c>
      <c r="G2580" s="4" t="s">
        <v>5045</v>
      </c>
      <c r="H2580" s="4">
        <v>148621.0</v>
      </c>
      <c r="I2580" s="4">
        <v>11.0</v>
      </c>
      <c r="J2580" s="6" t="str">
        <f>IF(OR(B2580=2000, B2580=2010, B2580=2015),VLOOKUP(A2580,tabWorldPop,IF(B2580=2000,8,IF(B2580=2010,7,6)),FALSE),"")</f>
        <v/>
      </c>
      <c r="K2580" s="6" t="str">
        <f>IF(J2580="","", VLOOKUP(A2580,tabWorldPop,12,FALSE))</f>
        <v/>
      </c>
      <c r="L2580" s="6" t="str">
        <f>IF(K2580="","",VLOOKUP(A2580,tabWorldPop,13,FALSE))</f>
        <v/>
      </c>
      <c r="M2580" s="6" t="str">
        <f>IF(K2580="","",VLOOKUP(A2580,tabWorldPop,14,FALSE))</f>
        <v/>
      </c>
      <c r="N2580" s="6" t="str">
        <f>IF(K2580="","",VLOOKUP(A2580,tabWorldPop,15,FALSE))</f>
        <v/>
      </c>
    </row>
    <row r="2581">
      <c r="A2581" s="3">
        <f>VLOOKUP(Life_expectancy.csv!A2613,Base!$A$2:$B$235,2,FALSE)</f>
        <v>155</v>
      </c>
      <c r="B2581" s="4">
        <v>2005.0</v>
      </c>
      <c r="C2581" s="4">
        <f>VLOOKUP(VLOOKUP(A2581,tabWorldPop,3,FALSE),Base!$D$2:$E$8,2,FALSE)</f>
        <v>1</v>
      </c>
      <c r="D2581" s="4" t="s">
        <v>13</v>
      </c>
      <c r="E2581" s="4" t="s">
        <v>5046</v>
      </c>
      <c r="F2581" s="5">
        <v>45778.0</v>
      </c>
      <c r="G2581" s="4" t="s">
        <v>5047</v>
      </c>
      <c r="H2581" s="4">
        <v>126484.0</v>
      </c>
      <c r="I2581" s="5">
        <v>45818.0</v>
      </c>
      <c r="J2581" s="6" t="str">
        <f>IF(OR(B2581=2000, B2581=2010, B2581=2015),VLOOKUP(A2581,tabWorldPop,IF(B2581=2000,8,IF(B2581=2010,7,6)),FALSE),"")</f>
        <v/>
      </c>
      <c r="K2581" s="6" t="str">
        <f>IF(J2581="","", VLOOKUP(A2581,tabWorldPop,12,FALSE))</f>
        <v/>
      </c>
      <c r="L2581" s="6" t="str">
        <f>IF(K2581="","",VLOOKUP(A2581,tabWorldPop,13,FALSE))</f>
        <v/>
      </c>
      <c r="M2581" s="6" t="str">
        <f>IF(K2581="","",VLOOKUP(A2581,tabWorldPop,14,FALSE))</f>
        <v/>
      </c>
      <c r="N2581" s="6" t="str">
        <f>IF(K2581="","",VLOOKUP(A2581,tabWorldPop,15,FALSE))</f>
        <v/>
      </c>
    </row>
    <row r="2582">
      <c r="A2582" s="3">
        <f>VLOOKUP(Life_expectancy.csv!A2614,Base!$A$2:$B$235,2,FALSE)</f>
        <v>155</v>
      </c>
      <c r="B2582" s="4">
        <v>2004.0</v>
      </c>
      <c r="C2582" s="4">
        <f>VLOOKUP(VLOOKUP(A2582,tabWorldPop,3,FALSE),Base!$D$2:$E$8,2,FALSE)</f>
        <v>1</v>
      </c>
      <c r="D2582" s="4" t="s">
        <v>13</v>
      </c>
      <c r="E2582" s="4" t="s">
        <v>5048</v>
      </c>
      <c r="F2582" s="4" t="s">
        <v>5049</v>
      </c>
      <c r="G2582" s="4" t="s">
        <v>5050</v>
      </c>
      <c r="H2582" s="4">
        <v>996698.0</v>
      </c>
      <c r="I2582" s="5">
        <v>45698.0</v>
      </c>
      <c r="J2582" s="6" t="str">
        <f>IF(OR(B2582=2000, B2582=2010, B2582=2015),VLOOKUP(A2582,tabWorldPop,IF(B2582=2000,8,IF(B2582=2010,7,6)),FALSE),"")</f>
        <v/>
      </c>
      <c r="K2582" s="6" t="str">
        <f>IF(J2582="","", VLOOKUP(A2582,tabWorldPop,12,FALSE))</f>
        <v/>
      </c>
      <c r="L2582" s="6" t="str">
        <f>IF(K2582="","",VLOOKUP(A2582,tabWorldPop,13,FALSE))</f>
        <v/>
      </c>
      <c r="M2582" s="6" t="str">
        <f>IF(K2582="","",VLOOKUP(A2582,tabWorldPop,14,FALSE))</f>
        <v/>
      </c>
      <c r="N2582" s="6" t="str">
        <f>IF(K2582="","",VLOOKUP(A2582,tabWorldPop,15,FALSE))</f>
        <v/>
      </c>
    </row>
    <row r="2583">
      <c r="A2583" s="3">
        <f>VLOOKUP(Life_expectancy.csv!A2615,Base!$A$2:$B$235,2,FALSE)</f>
        <v>155</v>
      </c>
      <c r="B2583" s="4">
        <v>2003.0</v>
      </c>
      <c r="C2583" s="4">
        <f>VLOOKUP(VLOOKUP(A2583,tabWorldPop,3,FALSE),Base!$D$2:$E$8,2,FALSE)</f>
        <v>1</v>
      </c>
      <c r="D2583" s="4" t="s">
        <v>13</v>
      </c>
      <c r="E2583" s="4" t="s">
        <v>5051</v>
      </c>
      <c r="F2583" s="4" t="s">
        <v>5052</v>
      </c>
      <c r="G2583" s="4" t="s">
        <v>5053</v>
      </c>
      <c r="H2583" s="4">
        <v>96852.0</v>
      </c>
      <c r="I2583" s="5">
        <v>45878.0</v>
      </c>
      <c r="J2583" s="6" t="str">
        <f>IF(OR(B2583=2000, B2583=2010, B2583=2015),VLOOKUP(A2583,tabWorldPop,IF(B2583=2000,8,IF(B2583=2010,7,6)),FALSE),"")</f>
        <v/>
      </c>
      <c r="K2583" s="6" t="str">
        <f>IF(J2583="","", VLOOKUP(A2583,tabWorldPop,12,FALSE))</f>
        <v/>
      </c>
      <c r="L2583" s="6" t="str">
        <f>IF(K2583="","",VLOOKUP(A2583,tabWorldPop,13,FALSE))</f>
        <v/>
      </c>
      <c r="M2583" s="6" t="str">
        <f>IF(K2583="","",VLOOKUP(A2583,tabWorldPop,14,FALSE))</f>
        <v/>
      </c>
      <c r="N2583" s="6" t="str">
        <f>IF(K2583="","",VLOOKUP(A2583,tabWorldPop,15,FALSE))</f>
        <v/>
      </c>
    </row>
    <row r="2584">
      <c r="A2584" s="3">
        <f>VLOOKUP(Life_expectancy.csv!A2616,Base!$A$2:$B$235,2,FALSE)</f>
        <v>155</v>
      </c>
      <c r="B2584" s="4">
        <v>2002.0</v>
      </c>
      <c r="C2584" s="4">
        <f>VLOOKUP(VLOOKUP(A2584,tabWorldPop,3,FALSE),Base!$D$2:$E$8,2,FALSE)</f>
        <v>1</v>
      </c>
      <c r="D2584" s="4" t="s">
        <v>13</v>
      </c>
      <c r="E2584" s="4" t="s">
        <v>5054</v>
      </c>
      <c r="F2584" s="4" t="s">
        <v>475</v>
      </c>
      <c r="G2584" s="4" t="s">
        <v>5055</v>
      </c>
      <c r="H2584" s="4">
        <v>923825.0</v>
      </c>
      <c r="I2584" s="5">
        <v>45878.0</v>
      </c>
      <c r="J2584" s="6" t="str">
        <f>IF(OR(B2584=2000, B2584=2010, B2584=2015),VLOOKUP(A2584,tabWorldPop,IF(B2584=2000,8,IF(B2584=2010,7,6)),FALSE),"")</f>
        <v/>
      </c>
      <c r="K2584" s="6" t="str">
        <f>IF(J2584="","", VLOOKUP(A2584,tabWorldPop,12,FALSE))</f>
        <v/>
      </c>
      <c r="L2584" s="6" t="str">
        <f>IF(K2584="","",VLOOKUP(A2584,tabWorldPop,13,FALSE))</f>
        <v/>
      </c>
      <c r="M2584" s="6" t="str">
        <f>IF(K2584="","",VLOOKUP(A2584,tabWorldPop,14,FALSE))</f>
        <v/>
      </c>
      <c r="N2584" s="6" t="str">
        <f>IF(K2584="","",VLOOKUP(A2584,tabWorldPop,15,FALSE))</f>
        <v/>
      </c>
    </row>
    <row r="2585">
      <c r="A2585" s="3">
        <f>VLOOKUP(Life_expectancy.csv!A2617,Base!$A$2:$B$235,2,FALSE)</f>
        <v>155</v>
      </c>
      <c r="B2585" s="4">
        <v>2001.0</v>
      </c>
      <c r="C2585" s="4">
        <f>VLOOKUP(VLOOKUP(A2585,tabWorldPop,3,FALSE),Base!$D$2:$E$8,2,FALSE)</f>
        <v>1</v>
      </c>
      <c r="D2585" s="4" t="s">
        <v>13</v>
      </c>
      <c r="E2585" s="4" t="s">
        <v>5056</v>
      </c>
      <c r="F2585" s="4" t="s">
        <v>1068</v>
      </c>
      <c r="G2585" s="4" t="s">
        <v>5057</v>
      </c>
      <c r="H2585" s="4">
        <v>892531.0</v>
      </c>
      <c r="I2585" s="5">
        <v>45878.0</v>
      </c>
      <c r="J2585" s="6" t="str">
        <f>IF(OR(B2585=2000, B2585=2010, B2585=2015),VLOOKUP(A2585,tabWorldPop,IF(B2585=2000,8,IF(B2585=2010,7,6)),FALSE),"")</f>
        <v/>
      </c>
      <c r="K2585" s="6" t="str">
        <f>IF(J2585="","", VLOOKUP(A2585,tabWorldPop,12,FALSE))</f>
        <v/>
      </c>
      <c r="L2585" s="6" t="str">
        <f>IF(K2585="","",VLOOKUP(A2585,tabWorldPop,13,FALSE))</f>
        <v/>
      </c>
      <c r="M2585" s="6" t="str">
        <f>IF(K2585="","",VLOOKUP(A2585,tabWorldPop,14,FALSE))</f>
        <v/>
      </c>
      <c r="N2585" s="6" t="str">
        <f>IF(K2585="","",VLOOKUP(A2585,tabWorldPop,15,FALSE))</f>
        <v/>
      </c>
    </row>
    <row r="2586">
      <c r="A2586" s="3">
        <f>VLOOKUP(Life_expectancy.csv!A2618,Base!$A$2:$B$235,2,FALSE)</f>
        <v>155</v>
      </c>
      <c r="B2586" s="4">
        <v>2000.0</v>
      </c>
      <c r="C2586" s="4">
        <f>VLOOKUP(VLOOKUP(A2586,tabWorldPop,3,FALSE),Base!$D$2:$E$8,2,FALSE)</f>
        <v>1</v>
      </c>
      <c r="D2586" s="4" t="s">
        <v>13</v>
      </c>
      <c r="E2586" s="4" t="s">
        <v>5058</v>
      </c>
      <c r="F2586" s="4" t="s">
        <v>2018</v>
      </c>
      <c r="G2586" s="4" t="s">
        <v>5059</v>
      </c>
      <c r="H2586" s="4">
        <v>87167.0</v>
      </c>
      <c r="I2586" s="4">
        <v>0.0</v>
      </c>
      <c r="J2586" s="6">
        <f>IF(OR(B2586=2000, B2586=2010, B2586=2015),VLOOKUP(A2586,tabWorldPop,IF(B2586=2000,8,IF(B2586=2010,7,6)),FALSE),"")</f>
        <v>878360</v>
      </c>
      <c r="K2586" s="6">
        <f>IF(J2586="","", VLOOKUP(A2586,tabWorldPop,12,FALSE))</f>
        <v>14874</v>
      </c>
      <c r="L2586" s="6" t="str">
        <f>IF(K2586="","",VLOOKUP(A2586,tabWorldPop,13,FALSE))</f>
        <v>90.1772</v>
      </c>
      <c r="M2586" s="7">
        <f>IF(K2586="","",VLOOKUP(A2586,tabWorldPop,14,FALSE))</f>
        <v>-637711</v>
      </c>
      <c r="N2586" s="6" t="str">
        <f>IF(K2586="","",VLOOKUP(A2586,tabWorldPop,15,FALSE))</f>
        <v>0.02</v>
      </c>
    </row>
    <row r="2587">
      <c r="A2587" s="3">
        <f>VLOOKUP(Life_expectancy.csv!A2619,Base!$A$2:$B$235,2,FALSE)</f>
        <v>100</v>
      </c>
      <c r="B2587" s="4">
        <v>2015.0</v>
      </c>
      <c r="C2587" s="4">
        <f>VLOOKUP(VLOOKUP(A2587,tabWorldPop,3,FALSE),Base!$D$2:$E$8,2,FALSE)</f>
        <v>3</v>
      </c>
      <c r="D2587" s="4" t="s">
        <v>13</v>
      </c>
      <c r="E2587" s="4">
        <v>0.0</v>
      </c>
      <c r="F2587" s="10"/>
      <c r="G2587" s="4" t="s">
        <v>5060</v>
      </c>
      <c r="H2587" s="4">
        <v>741682.0</v>
      </c>
      <c r="I2587" s="4">
        <v>12.0</v>
      </c>
      <c r="J2587" s="6">
        <f>IF(OR(B2587=2000, B2587=2010, B2587=2015),VLOOKUP(A2587,tabWorldPop,IF(B2587=2000,8,IF(B2587=2010,7,6)),FALSE),"")</f>
        <v>7473229</v>
      </c>
      <c r="K2587" s="6">
        <f>IF(J2587="","", VLOOKUP(A2587,tabWorldPop,12,FALSE))</f>
        <v>56785</v>
      </c>
      <c r="L2587" s="6" t="str">
        <f>IF(K2587="","",VLOOKUP(A2587,tabWorldPop,13,FALSE))</f>
        <v>155.8281</v>
      </c>
      <c r="M2587" s="7">
        <f>IF(K2587="","",VLOOKUP(A2587,tabWorldPop,14,FALSE))</f>
        <v>-607762</v>
      </c>
      <c r="N2587" s="6" t="str">
        <f>IF(K2587="","",VLOOKUP(A2587,tabWorldPop,15,FALSE))</f>
        <v>0.11</v>
      </c>
    </row>
    <row r="2588">
      <c r="A2588" s="3">
        <f>VLOOKUP(Life_expectancy.csv!A2620,Base!$A$2:$B$235,2,FALSE)</f>
        <v>100</v>
      </c>
      <c r="B2588" s="4">
        <v>2014.0</v>
      </c>
      <c r="C2588" s="4">
        <f>VLOOKUP(VLOOKUP(A2588,tabWorldPop,3,FALSE),Base!$D$2:$E$8,2,FALSE)</f>
        <v>3</v>
      </c>
      <c r="D2588" s="4" t="s">
        <v>13</v>
      </c>
      <c r="E2588" s="4" t="s">
        <v>5061</v>
      </c>
      <c r="F2588" s="4" t="s">
        <v>299</v>
      </c>
      <c r="G2588" s="4" t="s">
        <v>5062</v>
      </c>
      <c r="H2588" s="4">
        <v>7228915.0</v>
      </c>
      <c r="I2588" s="4">
        <v>12.0</v>
      </c>
      <c r="J2588" s="6" t="str">
        <f>IF(OR(B2588=2000, B2588=2010, B2588=2015),VLOOKUP(A2588,tabWorldPop,IF(B2588=2000,8,IF(B2588=2010,7,6)),FALSE),"")</f>
        <v/>
      </c>
      <c r="K2588" s="6" t="str">
        <f>IF(J2588="","", VLOOKUP(A2588,tabWorldPop,12,FALSE))</f>
        <v/>
      </c>
      <c r="L2588" s="6" t="str">
        <f>IF(K2588="","",VLOOKUP(A2588,tabWorldPop,13,FALSE))</f>
        <v/>
      </c>
      <c r="M2588" s="6" t="str">
        <f>IF(K2588="","",VLOOKUP(A2588,tabWorldPop,14,FALSE))</f>
        <v/>
      </c>
      <c r="N2588" s="6" t="str">
        <f>IF(K2588="","",VLOOKUP(A2588,tabWorldPop,15,FALSE))</f>
        <v/>
      </c>
    </row>
    <row r="2589">
      <c r="A2589" s="3">
        <f>VLOOKUP(Life_expectancy.csv!A2621,Base!$A$2:$B$235,2,FALSE)</f>
        <v>100</v>
      </c>
      <c r="B2589" s="4">
        <v>2013.0</v>
      </c>
      <c r="C2589" s="4">
        <f>VLOOKUP(VLOOKUP(A2589,tabWorldPop,3,FALSE),Base!$D$2:$E$8,2,FALSE)</f>
        <v>3</v>
      </c>
      <c r="D2589" s="4" t="s">
        <v>13</v>
      </c>
      <c r="E2589" s="4" t="s">
        <v>5063</v>
      </c>
      <c r="F2589" s="5">
        <v>45996.0</v>
      </c>
      <c r="G2589" s="4" t="s">
        <v>5064</v>
      </c>
      <c r="H2589" s="4">
        <v>742948.0</v>
      </c>
      <c r="I2589" s="4">
        <v>12.0</v>
      </c>
      <c r="J2589" s="6" t="str">
        <f>IF(OR(B2589=2000, B2589=2010, B2589=2015),VLOOKUP(A2589,tabWorldPop,IF(B2589=2000,8,IF(B2589=2010,7,6)),FALSE),"")</f>
        <v/>
      </c>
      <c r="K2589" s="6" t="str">
        <f>IF(J2589="","", VLOOKUP(A2589,tabWorldPop,12,FALSE))</f>
        <v/>
      </c>
      <c r="L2589" s="6" t="str">
        <f>IF(K2589="","",VLOOKUP(A2589,tabWorldPop,13,FALSE))</f>
        <v/>
      </c>
      <c r="M2589" s="6" t="str">
        <f>IF(K2589="","",VLOOKUP(A2589,tabWorldPop,14,FALSE))</f>
        <v/>
      </c>
      <c r="N2589" s="6" t="str">
        <f>IF(K2589="","",VLOOKUP(A2589,tabWorldPop,15,FALSE))</f>
        <v/>
      </c>
    </row>
    <row r="2590">
      <c r="A2590" s="3">
        <f>VLOOKUP(Life_expectancy.csv!A2622,Base!$A$2:$B$235,2,FALSE)</f>
        <v>100</v>
      </c>
      <c r="B2590" s="4">
        <v>2012.0</v>
      </c>
      <c r="C2590" s="4">
        <f>VLOOKUP(VLOOKUP(A2590,tabWorldPop,3,FALSE),Base!$D$2:$E$8,2,FALSE)</f>
        <v>3</v>
      </c>
      <c r="D2590" s="4" t="s">
        <v>13</v>
      </c>
      <c r="E2590" s="4" t="s">
        <v>5065</v>
      </c>
      <c r="F2590" s="5">
        <v>45966.0</v>
      </c>
      <c r="G2590" s="4" t="s">
        <v>5066</v>
      </c>
      <c r="H2590" s="4">
        <v>6859482.0</v>
      </c>
      <c r="I2590" s="4">
        <v>12.0</v>
      </c>
      <c r="J2590" s="6" t="str">
        <f>IF(OR(B2590=2000, B2590=2010, B2590=2015),VLOOKUP(A2590,tabWorldPop,IF(B2590=2000,8,IF(B2590=2010,7,6)),FALSE),"")</f>
        <v/>
      </c>
      <c r="K2590" s="6" t="str">
        <f>IF(J2590="","", VLOOKUP(A2590,tabWorldPop,12,FALSE))</f>
        <v/>
      </c>
      <c r="L2590" s="6" t="str">
        <f>IF(K2590="","",VLOOKUP(A2590,tabWorldPop,13,FALSE))</f>
        <v/>
      </c>
      <c r="M2590" s="6" t="str">
        <f>IF(K2590="","",VLOOKUP(A2590,tabWorldPop,14,FALSE))</f>
        <v/>
      </c>
      <c r="N2590" s="6" t="str">
        <f>IF(K2590="","",VLOOKUP(A2590,tabWorldPop,15,FALSE))</f>
        <v/>
      </c>
    </row>
    <row r="2591">
      <c r="A2591" s="3">
        <f>VLOOKUP(Life_expectancy.csv!A2623,Base!$A$2:$B$235,2,FALSE)</f>
        <v>100</v>
      </c>
      <c r="B2591" s="4">
        <v>2011.0</v>
      </c>
      <c r="C2591" s="4">
        <f>VLOOKUP(VLOOKUP(A2591,tabWorldPop,3,FALSE),Base!$D$2:$E$8,2,FALSE)</f>
        <v>3</v>
      </c>
      <c r="D2591" s="4" t="s">
        <v>13</v>
      </c>
      <c r="E2591" s="4" t="s">
        <v>5067</v>
      </c>
      <c r="F2591" s="4" t="s">
        <v>441</v>
      </c>
      <c r="G2591" s="4" t="s">
        <v>5068</v>
      </c>
      <c r="H2591" s="4">
        <v>6679282.0</v>
      </c>
      <c r="I2591" s="5">
        <v>45788.0</v>
      </c>
      <c r="J2591" s="6" t="str">
        <f>IF(OR(B2591=2000, B2591=2010, B2591=2015),VLOOKUP(A2591,tabWorldPop,IF(B2591=2000,8,IF(B2591=2010,7,6)),FALSE),"")</f>
        <v/>
      </c>
      <c r="K2591" s="6" t="str">
        <f>IF(J2591="","", VLOOKUP(A2591,tabWorldPop,12,FALSE))</f>
        <v/>
      </c>
      <c r="L2591" s="6" t="str">
        <f>IF(K2591="","",VLOOKUP(A2591,tabWorldPop,13,FALSE))</f>
        <v/>
      </c>
      <c r="M2591" s="6" t="str">
        <f>IF(K2591="","",VLOOKUP(A2591,tabWorldPop,14,FALSE))</f>
        <v/>
      </c>
      <c r="N2591" s="6" t="str">
        <f>IF(K2591="","",VLOOKUP(A2591,tabWorldPop,15,FALSE))</f>
        <v/>
      </c>
    </row>
    <row r="2592">
      <c r="A2592" s="3">
        <f>VLOOKUP(Life_expectancy.csv!A2624,Base!$A$2:$B$235,2,FALSE)</f>
        <v>100</v>
      </c>
      <c r="B2592" s="4">
        <v>2010.0</v>
      </c>
      <c r="C2592" s="4">
        <f>VLOOKUP(VLOOKUP(A2592,tabWorldPop,3,FALSE),Base!$D$2:$E$8,2,FALSE)</f>
        <v>3</v>
      </c>
      <c r="D2592" s="4" t="s">
        <v>13</v>
      </c>
      <c r="E2592" s="4" t="s">
        <v>5069</v>
      </c>
      <c r="F2592" s="4" t="s">
        <v>401</v>
      </c>
      <c r="G2592" s="4" t="s">
        <v>5070</v>
      </c>
      <c r="H2592" s="4">
        <v>652952.0</v>
      </c>
      <c r="I2592" s="4">
        <v>11.0</v>
      </c>
      <c r="J2592" s="6">
        <f>IF(OR(B2592=2000, B2592=2010, B2592=2015),VLOOKUP(A2592,tabWorldPop,IF(B2592=2000,8,IF(B2592=2010,7,6)),FALSE),"")</f>
        <v>6571855</v>
      </c>
      <c r="K2592" s="6">
        <f>IF(J2592="","", VLOOKUP(A2592,tabWorldPop,12,FALSE))</f>
        <v>56785</v>
      </c>
      <c r="L2592" s="6" t="str">
        <f>IF(K2592="","",VLOOKUP(A2592,tabWorldPop,13,FALSE))</f>
        <v>155.8281</v>
      </c>
      <c r="M2592" s="7">
        <f>IF(K2592="","",VLOOKUP(A2592,tabWorldPop,14,FALSE))</f>
        <v>-607762</v>
      </c>
      <c r="N2592" s="6" t="str">
        <f>IF(K2592="","",VLOOKUP(A2592,tabWorldPop,15,FALSE))</f>
        <v>0.11</v>
      </c>
    </row>
    <row r="2593">
      <c r="A2593" s="3">
        <f>VLOOKUP(Life_expectancy.csv!A2625,Base!$A$2:$B$235,2,FALSE)</f>
        <v>100</v>
      </c>
      <c r="B2593" s="4">
        <v>2009.0</v>
      </c>
      <c r="C2593" s="4">
        <f>VLOOKUP(VLOOKUP(A2593,tabWorldPop,3,FALSE),Base!$D$2:$E$8,2,FALSE)</f>
        <v>3</v>
      </c>
      <c r="D2593" s="4" t="s">
        <v>13</v>
      </c>
      <c r="E2593" s="4" t="s">
        <v>5071</v>
      </c>
      <c r="F2593" s="4" t="s">
        <v>1319</v>
      </c>
      <c r="G2593" s="4" t="s">
        <v>5072</v>
      </c>
      <c r="H2593" s="4">
        <v>633472.0</v>
      </c>
      <c r="I2593" s="5">
        <v>45818.0</v>
      </c>
      <c r="J2593" s="6" t="str">
        <f>IF(OR(B2593=2000, B2593=2010, B2593=2015),VLOOKUP(A2593,tabWorldPop,IF(B2593=2000,8,IF(B2593=2010,7,6)),FALSE),"")</f>
        <v/>
      </c>
      <c r="K2593" s="6" t="str">
        <f>IF(J2593="","", VLOOKUP(A2593,tabWorldPop,12,FALSE))</f>
        <v/>
      </c>
      <c r="L2593" s="6" t="str">
        <f>IF(K2593="","",VLOOKUP(A2593,tabWorldPop,13,FALSE))</f>
        <v/>
      </c>
      <c r="M2593" s="6" t="str">
        <f>IF(K2593="","",VLOOKUP(A2593,tabWorldPop,14,FALSE))</f>
        <v/>
      </c>
      <c r="N2593" s="6" t="str">
        <f>IF(K2593="","",VLOOKUP(A2593,tabWorldPop,15,FALSE))</f>
        <v/>
      </c>
    </row>
    <row r="2594">
      <c r="A2594" s="3">
        <f>VLOOKUP(Life_expectancy.csv!A2626,Base!$A$2:$B$235,2,FALSE)</f>
        <v>100</v>
      </c>
      <c r="B2594" s="4">
        <v>2008.0</v>
      </c>
      <c r="C2594" s="4">
        <f>VLOOKUP(VLOOKUP(A2594,tabWorldPop,3,FALSE),Base!$D$2:$E$8,2,FALSE)</f>
        <v>3</v>
      </c>
      <c r="D2594" s="4" t="s">
        <v>13</v>
      </c>
      <c r="E2594" s="4" t="s">
        <v>5073</v>
      </c>
      <c r="F2594" s="4" t="s">
        <v>848</v>
      </c>
      <c r="G2594" s="4" t="s">
        <v>5074</v>
      </c>
      <c r="H2594" s="4">
        <v>6161796.0</v>
      </c>
      <c r="I2594" s="5">
        <v>45667.0</v>
      </c>
      <c r="J2594" s="6" t="str">
        <f>IF(OR(B2594=2000, B2594=2010, B2594=2015),VLOOKUP(A2594,tabWorldPop,IF(B2594=2000,8,IF(B2594=2010,7,6)),FALSE),"")</f>
        <v/>
      </c>
      <c r="K2594" s="6" t="str">
        <f>IF(J2594="","", VLOOKUP(A2594,tabWorldPop,12,FALSE))</f>
        <v/>
      </c>
      <c r="L2594" s="6" t="str">
        <f>IF(K2594="","",VLOOKUP(A2594,tabWorldPop,13,FALSE))</f>
        <v/>
      </c>
      <c r="M2594" s="6" t="str">
        <f>IF(K2594="","",VLOOKUP(A2594,tabWorldPop,14,FALSE))</f>
        <v/>
      </c>
      <c r="N2594" s="6" t="str">
        <f>IF(K2594="","",VLOOKUP(A2594,tabWorldPop,15,FALSE))</f>
        <v/>
      </c>
    </row>
    <row r="2595">
      <c r="A2595" s="3">
        <f>VLOOKUP(Life_expectancy.csv!A2627,Base!$A$2:$B$235,2,FALSE)</f>
        <v>100</v>
      </c>
      <c r="B2595" s="4">
        <v>2007.0</v>
      </c>
      <c r="C2595" s="4">
        <f>VLOOKUP(VLOOKUP(A2595,tabWorldPop,3,FALSE),Base!$D$2:$E$8,2,FALSE)</f>
        <v>3</v>
      </c>
      <c r="D2595" s="4" t="s">
        <v>13</v>
      </c>
      <c r="E2595" s="4" t="s">
        <v>5075</v>
      </c>
      <c r="F2595" s="4" t="s">
        <v>576</v>
      </c>
      <c r="G2595" s="4" t="s">
        <v>5076</v>
      </c>
      <c r="H2595" s="4">
        <v>5997385.0</v>
      </c>
      <c r="I2595" s="5">
        <v>45818.0</v>
      </c>
      <c r="J2595" s="6" t="str">
        <f>IF(OR(B2595=2000, B2595=2010, B2595=2015),VLOOKUP(A2595,tabWorldPop,IF(B2595=2000,8,IF(B2595=2010,7,6)),FALSE),"")</f>
        <v/>
      </c>
      <c r="K2595" s="6" t="str">
        <f>IF(J2595="","", VLOOKUP(A2595,tabWorldPop,12,FALSE))</f>
        <v/>
      </c>
      <c r="L2595" s="6" t="str">
        <f>IF(K2595="","",VLOOKUP(A2595,tabWorldPop,13,FALSE))</f>
        <v/>
      </c>
      <c r="M2595" s="6" t="str">
        <f>IF(K2595="","",VLOOKUP(A2595,tabWorldPop,14,FALSE))</f>
        <v/>
      </c>
      <c r="N2595" s="6" t="str">
        <f>IF(K2595="","",VLOOKUP(A2595,tabWorldPop,15,FALSE))</f>
        <v/>
      </c>
    </row>
    <row r="2596">
      <c r="A2596" s="3">
        <f>VLOOKUP(Life_expectancy.csv!A2628,Base!$A$2:$B$235,2,FALSE)</f>
        <v>100</v>
      </c>
      <c r="B2596" s="4">
        <v>2006.0</v>
      </c>
      <c r="C2596" s="4">
        <f>VLOOKUP(VLOOKUP(A2596,tabWorldPop,3,FALSE),Base!$D$2:$E$8,2,FALSE)</f>
        <v>3</v>
      </c>
      <c r="D2596" s="4" t="s">
        <v>13</v>
      </c>
      <c r="E2596" s="4" t="s">
        <v>5077</v>
      </c>
      <c r="F2596" s="4" t="s">
        <v>304</v>
      </c>
      <c r="G2596" s="4" t="s">
        <v>5078</v>
      </c>
      <c r="H2596" s="4">
        <v>5837792.0</v>
      </c>
      <c r="I2596" s="5">
        <v>45698.0</v>
      </c>
      <c r="J2596" s="6" t="str">
        <f>IF(OR(B2596=2000, B2596=2010, B2596=2015),VLOOKUP(A2596,tabWorldPop,IF(B2596=2000,8,IF(B2596=2010,7,6)),FALSE),"")</f>
        <v/>
      </c>
      <c r="K2596" s="6" t="str">
        <f>IF(J2596="","", VLOOKUP(A2596,tabWorldPop,12,FALSE))</f>
        <v/>
      </c>
      <c r="L2596" s="6" t="str">
        <f>IF(K2596="","",VLOOKUP(A2596,tabWorldPop,13,FALSE))</f>
        <v/>
      </c>
      <c r="M2596" s="6" t="str">
        <f>IF(K2596="","",VLOOKUP(A2596,tabWorldPop,14,FALSE))</f>
        <v/>
      </c>
      <c r="N2596" s="6" t="str">
        <f>IF(K2596="","",VLOOKUP(A2596,tabWorldPop,15,FALSE))</f>
        <v/>
      </c>
    </row>
    <row r="2597">
      <c r="A2597" s="3">
        <f>VLOOKUP(Life_expectancy.csv!A2629,Base!$A$2:$B$235,2,FALSE)</f>
        <v>100</v>
      </c>
      <c r="B2597" s="4">
        <v>2005.0</v>
      </c>
      <c r="C2597" s="4">
        <f>VLOOKUP(VLOOKUP(A2597,tabWorldPop,3,FALSE),Base!$D$2:$E$8,2,FALSE)</f>
        <v>3</v>
      </c>
      <c r="D2597" s="4" t="s">
        <v>13</v>
      </c>
      <c r="E2597" s="4" t="s">
        <v>5079</v>
      </c>
      <c r="F2597" s="4" t="s">
        <v>736</v>
      </c>
      <c r="G2597" s="4" t="s">
        <v>5080</v>
      </c>
      <c r="H2597" s="4">
        <v>5683268.0</v>
      </c>
      <c r="I2597" s="5">
        <v>45667.0</v>
      </c>
      <c r="J2597" s="6" t="str">
        <f>IF(OR(B2597=2000, B2597=2010, B2597=2015),VLOOKUP(A2597,tabWorldPop,IF(B2597=2000,8,IF(B2597=2010,7,6)),FALSE),"")</f>
        <v/>
      </c>
      <c r="K2597" s="6" t="str">
        <f>IF(J2597="","", VLOOKUP(A2597,tabWorldPop,12,FALSE))</f>
        <v/>
      </c>
      <c r="L2597" s="6" t="str">
        <f>IF(K2597="","",VLOOKUP(A2597,tabWorldPop,13,FALSE))</f>
        <v/>
      </c>
      <c r="M2597" s="6" t="str">
        <f>IF(K2597="","",VLOOKUP(A2597,tabWorldPop,14,FALSE))</f>
        <v/>
      </c>
      <c r="N2597" s="6" t="str">
        <f>IF(K2597="","",VLOOKUP(A2597,tabWorldPop,15,FALSE))</f>
        <v/>
      </c>
    </row>
    <row r="2598">
      <c r="A2598" s="3">
        <f>VLOOKUP(Life_expectancy.csv!A2630,Base!$A$2:$B$235,2,FALSE)</f>
        <v>100</v>
      </c>
      <c r="B2598" s="4">
        <v>2004.0</v>
      </c>
      <c r="C2598" s="4">
        <f>VLOOKUP(VLOOKUP(A2598,tabWorldPop,3,FALSE),Base!$D$2:$E$8,2,FALSE)</f>
        <v>3</v>
      </c>
      <c r="D2598" s="4" t="s">
        <v>13</v>
      </c>
      <c r="E2598" s="4" t="s">
        <v>5081</v>
      </c>
      <c r="F2598" s="5">
        <v>45813.0</v>
      </c>
      <c r="G2598" s="4" t="s">
        <v>5082</v>
      </c>
      <c r="H2598" s="4">
        <v>5534598.0</v>
      </c>
      <c r="I2598" s="4">
        <v>10.0</v>
      </c>
      <c r="J2598" s="6" t="str">
        <f>IF(OR(B2598=2000, B2598=2010, B2598=2015),VLOOKUP(A2598,tabWorldPop,IF(B2598=2000,8,IF(B2598=2010,7,6)),FALSE),"")</f>
        <v/>
      </c>
      <c r="K2598" s="6" t="str">
        <f>IF(J2598="","", VLOOKUP(A2598,tabWorldPop,12,FALSE))</f>
        <v/>
      </c>
      <c r="L2598" s="6" t="str">
        <f>IF(K2598="","",VLOOKUP(A2598,tabWorldPop,13,FALSE))</f>
        <v/>
      </c>
      <c r="M2598" s="6" t="str">
        <f>IF(K2598="","",VLOOKUP(A2598,tabWorldPop,14,FALSE))</f>
        <v/>
      </c>
      <c r="N2598" s="6" t="str">
        <f>IF(K2598="","",VLOOKUP(A2598,tabWorldPop,15,FALSE))</f>
        <v/>
      </c>
    </row>
    <row r="2599">
      <c r="A2599" s="3">
        <f>VLOOKUP(Life_expectancy.csv!A2631,Base!$A$2:$B$235,2,FALSE)</f>
        <v>100</v>
      </c>
      <c r="B2599" s="4">
        <v>2003.0</v>
      </c>
      <c r="C2599" s="4">
        <f>VLOOKUP(VLOOKUP(A2599,tabWorldPop,3,FALSE),Base!$D$2:$E$8,2,FALSE)</f>
        <v>3</v>
      </c>
      <c r="D2599" s="4" t="s">
        <v>13</v>
      </c>
      <c r="E2599" s="4" t="s">
        <v>5083</v>
      </c>
      <c r="F2599" s="4">
        <v>5.0</v>
      </c>
      <c r="G2599" s="4" t="s">
        <v>5084</v>
      </c>
      <c r="H2599" s="4">
        <v>539141.0</v>
      </c>
      <c r="I2599" s="5">
        <v>45909.0</v>
      </c>
      <c r="J2599" s="6" t="str">
        <f>IF(OR(B2599=2000, B2599=2010, B2599=2015),VLOOKUP(A2599,tabWorldPop,IF(B2599=2000,8,IF(B2599=2010,7,6)),FALSE),"")</f>
        <v/>
      </c>
      <c r="K2599" s="6" t="str">
        <f>IF(J2599="","", VLOOKUP(A2599,tabWorldPop,12,FALSE))</f>
        <v/>
      </c>
      <c r="L2599" s="6" t="str">
        <f>IF(K2599="","",VLOOKUP(A2599,tabWorldPop,13,FALSE))</f>
        <v/>
      </c>
      <c r="M2599" s="6" t="str">
        <f>IF(K2599="","",VLOOKUP(A2599,tabWorldPop,14,FALSE))</f>
        <v/>
      </c>
      <c r="N2599" s="6" t="str">
        <f>IF(K2599="","",VLOOKUP(A2599,tabWorldPop,15,FALSE))</f>
        <v/>
      </c>
    </row>
    <row r="2600">
      <c r="A2600" s="3">
        <f>VLOOKUP(Life_expectancy.csv!A2632,Base!$A$2:$B$235,2,FALSE)</f>
        <v>100</v>
      </c>
      <c r="B2600" s="4">
        <v>2002.0</v>
      </c>
      <c r="C2600" s="4">
        <f>VLOOKUP(VLOOKUP(A2600,tabWorldPop,3,FALSE),Base!$D$2:$E$8,2,FALSE)</f>
        <v>3</v>
      </c>
      <c r="D2600" s="4" t="s">
        <v>13</v>
      </c>
      <c r="E2600" s="4" t="s">
        <v>5085</v>
      </c>
      <c r="F2600" s="5">
        <v>45842.0</v>
      </c>
      <c r="G2600" s="4" t="s">
        <v>5086</v>
      </c>
      <c r="H2600" s="4">
        <v>5251472.0</v>
      </c>
      <c r="I2600" s="5">
        <v>45847.0</v>
      </c>
      <c r="J2600" s="6" t="str">
        <f>IF(OR(B2600=2000, B2600=2010, B2600=2015),VLOOKUP(A2600,tabWorldPop,IF(B2600=2000,8,IF(B2600=2010,7,6)),FALSE),"")</f>
        <v/>
      </c>
      <c r="K2600" s="6" t="str">
        <f>IF(J2600="","", VLOOKUP(A2600,tabWorldPop,12,FALSE))</f>
        <v/>
      </c>
      <c r="L2600" s="6" t="str">
        <f>IF(K2600="","",VLOOKUP(A2600,tabWorldPop,13,FALSE))</f>
        <v/>
      </c>
      <c r="M2600" s="6" t="str">
        <f>IF(K2600="","",VLOOKUP(A2600,tabWorldPop,14,FALSE))</f>
        <v/>
      </c>
      <c r="N2600" s="6" t="str">
        <f>IF(K2600="","",VLOOKUP(A2600,tabWorldPop,15,FALSE))</f>
        <v/>
      </c>
    </row>
    <row r="2601">
      <c r="A2601" s="3">
        <f>VLOOKUP(Life_expectancy.csv!A2633,Base!$A$2:$B$235,2,FALSE)</f>
        <v>100</v>
      </c>
      <c r="B2601" s="4">
        <v>2001.0</v>
      </c>
      <c r="C2601" s="4">
        <f>VLOOKUP(VLOOKUP(A2601,tabWorldPop,3,FALSE),Base!$D$2:$E$8,2,FALSE)</f>
        <v>3</v>
      </c>
      <c r="D2601" s="4" t="s">
        <v>13</v>
      </c>
      <c r="E2601" s="4" t="s">
        <v>5087</v>
      </c>
      <c r="F2601" s="4" t="s">
        <v>1015</v>
      </c>
      <c r="G2601" s="4" t="s">
        <v>5088</v>
      </c>
      <c r="H2601" s="4">
        <v>511177.0</v>
      </c>
      <c r="I2601" s="5">
        <v>45756.0</v>
      </c>
      <c r="J2601" s="6" t="str">
        <f>IF(OR(B2601=2000, B2601=2010, B2601=2015),VLOOKUP(A2601,tabWorldPop,IF(B2601=2000,8,IF(B2601=2010,7,6)),FALSE),"")</f>
        <v/>
      </c>
      <c r="K2601" s="6" t="str">
        <f>IF(J2601="","", VLOOKUP(A2601,tabWorldPop,12,FALSE))</f>
        <v/>
      </c>
      <c r="L2601" s="6" t="str">
        <f>IF(K2601="","",VLOOKUP(A2601,tabWorldPop,13,FALSE))</f>
        <v/>
      </c>
      <c r="M2601" s="6" t="str">
        <f>IF(K2601="","",VLOOKUP(A2601,tabWorldPop,14,FALSE))</f>
        <v/>
      </c>
      <c r="N2601" s="6" t="str">
        <f>IF(K2601="","",VLOOKUP(A2601,tabWorldPop,15,FALSE))</f>
        <v/>
      </c>
    </row>
    <row r="2602">
      <c r="A2602" s="3">
        <f>VLOOKUP(Life_expectancy.csv!A2634,Base!$A$2:$B$235,2,FALSE)</f>
        <v>100</v>
      </c>
      <c r="B2602" s="4">
        <v>2000.0</v>
      </c>
      <c r="C2602" s="4">
        <f>VLOOKUP(VLOOKUP(A2602,tabWorldPop,3,FALSE),Base!$D$2:$E$8,2,FALSE)</f>
        <v>3</v>
      </c>
      <c r="D2602" s="4" t="s">
        <v>13</v>
      </c>
      <c r="E2602" s="4" t="s">
        <v>5089</v>
      </c>
      <c r="F2602" s="4" t="s">
        <v>2032</v>
      </c>
      <c r="G2602" s="4" t="s">
        <v>5090</v>
      </c>
      <c r="H2602" s="4">
        <v>497367.0</v>
      </c>
      <c r="I2602" s="5">
        <v>45725.0</v>
      </c>
      <c r="J2602" s="6">
        <f>IF(OR(B2602=2000, B2602=2010, B2602=2015),VLOOKUP(A2602,tabWorldPop,IF(B2602=2000,8,IF(B2602=2010,7,6)),FALSE),"")</f>
        <v>5008035</v>
      </c>
      <c r="K2602" s="6">
        <f>IF(J2602="","", VLOOKUP(A2602,tabWorldPop,12,FALSE))</f>
        <v>56785</v>
      </c>
      <c r="L2602" s="6" t="str">
        <f>IF(K2602="","",VLOOKUP(A2602,tabWorldPop,13,FALSE))</f>
        <v>155.8281</v>
      </c>
      <c r="M2602" s="7">
        <f>IF(K2602="","",VLOOKUP(A2602,tabWorldPop,14,FALSE))</f>
        <v>-607762</v>
      </c>
      <c r="N2602" s="6" t="str">
        <f>IF(K2602="","",VLOOKUP(A2602,tabWorldPop,15,FALSE))</f>
        <v>0.11</v>
      </c>
    </row>
    <row r="2603">
      <c r="A2603" s="3">
        <f>VLOOKUP(Life_expectancy.csv!A2635,Base!$A$2:$B$235,2,FALSE)</f>
        <v>197</v>
      </c>
      <c r="B2603" s="4">
        <v>2015.0</v>
      </c>
      <c r="C2603" s="4">
        <f>VLOOKUP(VLOOKUP(A2603,tabWorldPop,3,FALSE),Base!$D$2:$E$8,2,FALSE)</f>
        <v>4</v>
      </c>
      <c r="D2603" s="4" t="s">
        <v>13</v>
      </c>
      <c r="E2603" s="4">
        <v>0.0</v>
      </c>
      <c r="F2603" s="10"/>
      <c r="G2603" s="4" t="s">
        <v>5091</v>
      </c>
      <c r="H2603" s="4">
        <v>16364.0</v>
      </c>
      <c r="I2603" s="5">
        <v>45730.0</v>
      </c>
      <c r="J2603" s="6">
        <f>IF(OR(B2603=2000, B2603=2010, B2603=2015),VLOOKUP(A2603,tabWorldPop,IF(B2603=2000,8,IF(B2603=2010,7,6)),FALSE),"")</f>
        <v>106122</v>
      </c>
      <c r="K2603" s="6">
        <f>IF(J2603="","", VLOOKUP(A2603,tabWorldPop,12,FALSE))</f>
        <v>747</v>
      </c>
      <c r="L2603" s="6" t="str">
        <f>IF(K2603="","",VLOOKUP(A2603,tabWorldPop,13,FALSE))</f>
        <v>143.0495</v>
      </c>
      <c r="M2603" s="7">
        <f>IF(K2603="","",VLOOKUP(A2603,tabWorldPop,14,FALSE))</f>
        <v>28856</v>
      </c>
      <c r="N2603" s="6">
        <f>IF(K2603="","",VLOOKUP(A2603,tabWorldPop,15,FALSE))</f>
        <v>0</v>
      </c>
    </row>
    <row r="2604">
      <c r="A2604" s="3">
        <f>VLOOKUP(Life_expectancy.csv!A2636,Base!$A$2:$B$235,2,FALSE)</f>
        <v>197</v>
      </c>
      <c r="B2604" s="4">
        <v>2014.0</v>
      </c>
      <c r="C2604" s="4">
        <f>VLOOKUP(VLOOKUP(A2604,tabWorldPop,3,FALSE),Base!$D$2:$E$8,2,FALSE)</f>
        <v>4</v>
      </c>
      <c r="D2604" s="4" t="s">
        <v>13</v>
      </c>
      <c r="E2604" s="4" t="s">
        <v>5092</v>
      </c>
      <c r="F2604" s="4" t="s">
        <v>1100</v>
      </c>
      <c r="G2604" s="4" t="s">
        <v>5093</v>
      </c>
      <c r="H2604" s="4">
        <v>15782.0</v>
      </c>
      <c r="I2604" s="5">
        <v>45730.0</v>
      </c>
      <c r="J2604" s="6" t="str">
        <f>IF(OR(B2604=2000, B2604=2010, B2604=2015),VLOOKUP(A2604,tabWorldPop,IF(B2604=2000,8,IF(B2604=2010,7,6)),FALSE),"")</f>
        <v/>
      </c>
      <c r="K2604" s="6" t="str">
        <f>IF(J2604="","", VLOOKUP(A2604,tabWorldPop,12,FALSE))</f>
        <v/>
      </c>
      <c r="L2604" s="6" t="str">
        <f>IF(K2604="","",VLOOKUP(A2604,tabWorldPop,13,FALSE))</f>
        <v/>
      </c>
      <c r="M2604" s="6" t="str">
        <f>IF(K2604="","",VLOOKUP(A2604,tabWorldPop,14,FALSE))</f>
        <v/>
      </c>
      <c r="N2604" s="6" t="str">
        <f>IF(K2604="","",VLOOKUP(A2604,tabWorldPop,15,FALSE))</f>
        <v/>
      </c>
    </row>
    <row r="2605">
      <c r="A2605" s="3">
        <f>VLOOKUP(Life_expectancy.csv!A2637,Base!$A$2:$B$235,2,FALSE)</f>
        <v>197</v>
      </c>
      <c r="B2605" s="4">
        <v>2013.0</v>
      </c>
      <c r="C2605" s="4">
        <f>VLOOKUP(VLOOKUP(A2605,tabWorldPop,3,FALSE),Base!$D$2:$E$8,2,FALSE)</f>
        <v>4</v>
      </c>
      <c r="D2605" s="4" t="s">
        <v>13</v>
      </c>
      <c r="E2605" s="4" t="s">
        <v>5094</v>
      </c>
      <c r="F2605" s="4" t="s">
        <v>444</v>
      </c>
      <c r="G2605" s="4" t="s">
        <v>5095</v>
      </c>
      <c r="H2605" s="4">
        <v>15328.0</v>
      </c>
      <c r="I2605" s="5">
        <v>45730.0</v>
      </c>
      <c r="J2605" s="6" t="str">
        <f>IF(OR(B2605=2000, B2605=2010, B2605=2015),VLOOKUP(A2605,tabWorldPop,IF(B2605=2000,8,IF(B2605=2010,7,6)),FALSE),"")</f>
        <v/>
      </c>
      <c r="K2605" s="6" t="str">
        <f>IF(J2605="","", VLOOKUP(A2605,tabWorldPop,12,FALSE))</f>
        <v/>
      </c>
      <c r="L2605" s="6" t="str">
        <f>IF(K2605="","",VLOOKUP(A2605,tabWorldPop,13,FALSE))</f>
        <v/>
      </c>
      <c r="M2605" s="6" t="str">
        <f>IF(K2605="","",VLOOKUP(A2605,tabWorldPop,14,FALSE))</f>
        <v/>
      </c>
      <c r="N2605" s="6" t="str">
        <f>IF(K2605="","",VLOOKUP(A2605,tabWorldPop,15,FALSE))</f>
        <v/>
      </c>
    </row>
    <row r="2606">
      <c r="A2606" s="3">
        <f>VLOOKUP(Life_expectancy.csv!A2638,Base!$A$2:$B$235,2,FALSE)</f>
        <v>197</v>
      </c>
      <c r="B2606" s="4">
        <v>2012.0</v>
      </c>
      <c r="C2606" s="4">
        <f>VLOOKUP(VLOOKUP(A2606,tabWorldPop,3,FALSE),Base!$D$2:$E$8,2,FALSE)</f>
        <v>4</v>
      </c>
      <c r="D2606" s="4" t="s">
        <v>13</v>
      </c>
      <c r="E2606" s="4" t="s">
        <v>5096</v>
      </c>
      <c r="F2606" s="4" t="s">
        <v>2126</v>
      </c>
      <c r="G2606" s="4" t="s">
        <v>5097</v>
      </c>
      <c r="H2606" s="4">
        <v>14951.0</v>
      </c>
      <c r="I2606" s="5">
        <v>45761.0</v>
      </c>
      <c r="J2606" s="6" t="str">
        <f>IF(OR(B2606=2000, B2606=2010, B2606=2015),VLOOKUP(A2606,tabWorldPop,IF(B2606=2000,8,IF(B2606=2010,7,6)),FALSE),"")</f>
        <v/>
      </c>
      <c r="K2606" s="6" t="str">
        <f>IF(J2606="","", VLOOKUP(A2606,tabWorldPop,12,FALSE))</f>
        <v/>
      </c>
      <c r="L2606" s="6" t="str">
        <f>IF(K2606="","",VLOOKUP(A2606,tabWorldPop,13,FALSE))</f>
        <v/>
      </c>
      <c r="M2606" s="6" t="str">
        <f>IF(K2606="","",VLOOKUP(A2606,tabWorldPop,14,FALSE))</f>
        <v/>
      </c>
      <c r="N2606" s="6" t="str">
        <f>IF(K2606="","",VLOOKUP(A2606,tabWorldPop,15,FALSE))</f>
        <v/>
      </c>
    </row>
    <row r="2607">
      <c r="A2607" s="3">
        <f>VLOOKUP(Life_expectancy.csv!A2639,Base!$A$2:$B$235,2,FALSE)</f>
        <v>197</v>
      </c>
      <c r="B2607" s="4">
        <v>2011.0</v>
      </c>
      <c r="C2607" s="4">
        <f>VLOOKUP(VLOOKUP(A2607,tabWorldPop,3,FALSE),Base!$D$2:$E$8,2,FALSE)</f>
        <v>4</v>
      </c>
      <c r="D2607" s="4" t="s">
        <v>13</v>
      </c>
      <c r="E2607" s="4" t="s">
        <v>5098</v>
      </c>
      <c r="F2607" s="5">
        <v>45812.0</v>
      </c>
      <c r="G2607" s="4" t="s">
        <v>5099</v>
      </c>
      <c r="H2607" s="4">
        <v>14577.0</v>
      </c>
      <c r="I2607" s="5">
        <v>45761.0</v>
      </c>
      <c r="J2607" s="6" t="str">
        <f>IF(OR(B2607=2000, B2607=2010, B2607=2015),VLOOKUP(A2607,tabWorldPop,IF(B2607=2000,8,IF(B2607=2010,7,6)),FALSE),"")</f>
        <v/>
      </c>
      <c r="K2607" s="6" t="str">
        <f>IF(J2607="","", VLOOKUP(A2607,tabWorldPop,12,FALSE))</f>
        <v/>
      </c>
      <c r="L2607" s="6" t="str">
        <f>IF(K2607="","",VLOOKUP(A2607,tabWorldPop,13,FALSE))</f>
        <v/>
      </c>
      <c r="M2607" s="6" t="str">
        <f>IF(K2607="","",VLOOKUP(A2607,tabWorldPop,14,FALSE))</f>
        <v/>
      </c>
      <c r="N2607" s="6" t="str">
        <f>IF(K2607="","",VLOOKUP(A2607,tabWorldPop,15,FALSE))</f>
        <v/>
      </c>
    </row>
    <row r="2608">
      <c r="A2608" s="3">
        <f>VLOOKUP(Life_expectancy.csv!A2640,Base!$A$2:$B$235,2,FALSE)</f>
        <v>197</v>
      </c>
      <c r="B2608" s="4">
        <v>2010.0</v>
      </c>
      <c r="C2608" s="4">
        <f>VLOOKUP(VLOOKUP(A2608,tabWorldPop,3,FALSE),Base!$D$2:$E$8,2,FALSE)</f>
        <v>4</v>
      </c>
      <c r="D2608" s="4" t="s">
        <v>13</v>
      </c>
      <c r="E2608" s="4" t="s">
        <v>5100</v>
      </c>
      <c r="F2608" s="4" t="s">
        <v>689</v>
      </c>
      <c r="G2608" s="4" t="s">
        <v>5101</v>
      </c>
      <c r="H2608" s="4">
        <v>14137.0</v>
      </c>
      <c r="I2608" s="5">
        <v>45761.0</v>
      </c>
      <c r="J2608" s="6">
        <f>IF(OR(B2608=2000, B2608=2010, B2608=2015),VLOOKUP(A2608,tabWorldPop,IF(B2608=2000,8,IF(B2608=2010,7,6)),FALSE),"")</f>
        <v>107383</v>
      </c>
      <c r="K2608" s="6">
        <f>IF(J2608="","", VLOOKUP(A2608,tabWorldPop,12,FALSE))</f>
        <v>747</v>
      </c>
      <c r="L2608" s="6" t="str">
        <f>IF(K2608="","",VLOOKUP(A2608,tabWorldPop,13,FALSE))</f>
        <v>143.0495</v>
      </c>
      <c r="M2608" s="7">
        <f>IF(K2608="","",VLOOKUP(A2608,tabWorldPop,14,FALSE))</f>
        <v>28856</v>
      </c>
      <c r="N2608" s="6">
        <f>IF(K2608="","",VLOOKUP(A2608,tabWorldPop,15,FALSE))</f>
        <v>0</v>
      </c>
    </row>
    <row r="2609">
      <c r="A2609" s="3">
        <f>VLOOKUP(Life_expectancy.csv!A2641,Base!$A$2:$B$235,2,FALSE)</f>
        <v>197</v>
      </c>
      <c r="B2609" s="4">
        <v>2009.0</v>
      </c>
      <c r="C2609" s="4">
        <f>VLOOKUP(VLOOKUP(A2609,tabWorldPop,3,FALSE),Base!$D$2:$E$8,2,FALSE)</f>
        <v>4</v>
      </c>
      <c r="D2609" s="4" t="s">
        <v>13</v>
      </c>
      <c r="E2609" s="4" t="s">
        <v>5102</v>
      </c>
      <c r="F2609" s="4" t="s">
        <v>432</v>
      </c>
      <c r="G2609" s="4" t="s">
        <v>5103</v>
      </c>
      <c r="H2609" s="4">
        <v>1364.0</v>
      </c>
      <c r="I2609" s="5">
        <v>45791.0</v>
      </c>
      <c r="J2609" s="6" t="str">
        <f>IF(OR(B2609=2000, B2609=2010, B2609=2015),VLOOKUP(A2609,tabWorldPop,IF(B2609=2000,8,IF(B2609=2010,7,6)),FALSE),"")</f>
        <v/>
      </c>
      <c r="K2609" s="6" t="str">
        <f>IF(J2609="","", VLOOKUP(A2609,tabWorldPop,12,FALSE))</f>
        <v/>
      </c>
      <c r="L2609" s="6" t="str">
        <f>IF(K2609="","",VLOOKUP(A2609,tabWorldPop,13,FALSE))</f>
        <v/>
      </c>
      <c r="M2609" s="6" t="str">
        <f>IF(K2609="","",VLOOKUP(A2609,tabWorldPop,14,FALSE))</f>
        <v/>
      </c>
      <c r="N2609" s="6" t="str">
        <f>IF(K2609="","",VLOOKUP(A2609,tabWorldPop,15,FALSE))</f>
        <v/>
      </c>
    </row>
    <row r="2610">
      <c r="A2610" s="3">
        <f>VLOOKUP(Life_expectancy.csv!A2642,Base!$A$2:$B$235,2,FALSE)</f>
        <v>197</v>
      </c>
      <c r="B2610" s="4">
        <v>2008.0</v>
      </c>
      <c r="C2610" s="4">
        <f>VLOOKUP(VLOOKUP(A2610,tabWorldPop,3,FALSE),Base!$D$2:$E$8,2,FALSE)</f>
        <v>4</v>
      </c>
      <c r="D2610" s="4" t="s">
        <v>13</v>
      </c>
      <c r="E2610" s="4" t="s">
        <v>5104</v>
      </c>
      <c r="F2610" s="4" t="s">
        <v>1360</v>
      </c>
      <c r="G2610" s="4" t="s">
        <v>5105</v>
      </c>
      <c r="H2610" s="4">
        <v>135.0</v>
      </c>
      <c r="I2610" s="5">
        <v>45791.0</v>
      </c>
      <c r="J2610" s="6" t="str">
        <f>IF(OR(B2610=2000, B2610=2010, B2610=2015),VLOOKUP(A2610,tabWorldPop,IF(B2610=2000,8,IF(B2610=2010,7,6)),FALSE),"")</f>
        <v/>
      </c>
      <c r="K2610" s="6" t="str">
        <f>IF(J2610="","", VLOOKUP(A2610,tabWorldPop,12,FALSE))</f>
        <v/>
      </c>
      <c r="L2610" s="6" t="str">
        <f>IF(K2610="","",VLOOKUP(A2610,tabWorldPop,13,FALSE))</f>
        <v/>
      </c>
      <c r="M2610" s="6" t="str">
        <f>IF(K2610="","",VLOOKUP(A2610,tabWorldPop,14,FALSE))</f>
        <v/>
      </c>
      <c r="N2610" s="6" t="str">
        <f>IF(K2610="","",VLOOKUP(A2610,tabWorldPop,15,FALSE))</f>
        <v/>
      </c>
    </row>
    <row r="2611">
      <c r="A2611" s="3">
        <f>VLOOKUP(Life_expectancy.csv!A2643,Base!$A$2:$B$235,2,FALSE)</f>
        <v>197</v>
      </c>
      <c r="B2611" s="4">
        <v>2007.0</v>
      </c>
      <c r="C2611" s="4">
        <f>VLOOKUP(VLOOKUP(A2611,tabWorldPop,3,FALSE),Base!$D$2:$E$8,2,FALSE)</f>
        <v>4</v>
      </c>
      <c r="D2611" s="4" t="s">
        <v>13</v>
      </c>
      <c r="E2611" s="4" t="s">
        <v>5106</v>
      </c>
      <c r="F2611" s="4" t="s">
        <v>553</v>
      </c>
      <c r="G2611" s="4" t="s">
        <v>5107</v>
      </c>
      <c r="H2611" s="4">
        <v>12357.0</v>
      </c>
      <c r="I2611" s="5">
        <v>45791.0</v>
      </c>
      <c r="J2611" s="6" t="str">
        <f>IF(OR(B2611=2000, B2611=2010, B2611=2015),VLOOKUP(A2611,tabWorldPop,IF(B2611=2000,8,IF(B2611=2010,7,6)),FALSE),"")</f>
        <v/>
      </c>
      <c r="K2611" s="6" t="str">
        <f>IF(J2611="","", VLOOKUP(A2611,tabWorldPop,12,FALSE))</f>
        <v/>
      </c>
      <c r="L2611" s="6" t="str">
        <f>IF(K2611="","",VLOOKUP(A2611,tabWorldPop,13,FALSE))</f>
        <v/>
      </c>
      <c r="M2611" s="6" t="str">
        <f>IF(K2611="","",VLOOKUP(A2611,tabWorldPop,14,FALSE))</f>
        <v/>
      </c>
      <c r="N2611" s="6" t="str">
        <f>IF(K2611="","",VLOOKUP(A2611,tabWorldPop,15,FALSE))</f>
        <v/>
      </c>
    </row>
    <row r="2612">
      <c r="A2612" s="3">
        <f>VLOOKUP(Life_expectancy.csv!A2644,Base!$A$2:$B$235,2,FALSE)</f>
        <v>197</v>
      </c>
      <c r="B2612" s="4">
        <v>2006.0</v>
      </c>
      <c r="C2612" s="4">
        <f>VLOOKUP(VLOOKUP(A2612,tabWorldPop,3,FALSE),Base!$D$2:$E$8,2,FALSE)</f>
        <v>4</v>
      </c>
      <c r="D2612" s="4" t="s">
        <v>13</v>
      </c>
      <c r="E2612" s="4" t="s">
        <v>5108</v>
      </c>
      <c r="F2612" s="4" t="s">
        <v>657</v>
      </c>
      <c r="G2612" s="4" t="s">
        <v>5109</v>
      </c>
      <c r="H2612" s="4">
        <v>11689.0</v>
      </c>
      <c r="I2612" s="5">
        <v>45822.0</v>
      </c>
      <c r="J2612" s="6" t="str">
        <f>IF(OR(B2612=2000, B2612=2010, B2612=2015),VLOOKUP(A2612,tabWorldPop,IF(B2612=2000,8,IF(B2612=2010,7,6)),FALSE),"")</f>
        <v/>
      </c>
      <c r="K2612" s="6" t="str">
        <f>IF(J2612="","", VLOOKUP(A2612,tabWorldPop,12,FALSE))</f>
        <v/>
      </c>
      <c r="L2612" s="6" t="str">
        <f>IF(K2612="","",VLOOKUP(A2612,tabWorldPop,13,FALSE))</f>
        <v/>
      </c>
      <c r="M2612" s="6" t="str">
        <f>IF(K2612="","",VLOOKUP(A2612,tabWorldPop,14,FALSE))</f>
        <v/>
      </c>
      <c r="N2612" s="6" t="str">
        <f>IF(K2612="","",VLOOKUP(A2612,tabWorldPop,15,FALSE))</f>
        <v/>
      </c>
    </row>
    <row r="2613">
      <c r="A2613" s="3">
        <f>VLOOKUP(Life_expectancy.csv!A2645,Base!$A$2:$B$235,2,FALSE)</f>
        <v>197</v>
      </c>
      <c r="B2613" s="4">
        <v>2005.0</v>
      </c>
      <c r="C2613" s="4">
        <f>VLOOKUP(VLOOKUP(A2613,tabWorldPop,3,FALSE),Base!$D$2:$E$8,2,FALSE)</f>
        <v>4</v>
      </c>
      <c r="D2613" s="4" t="s">
        <v>13</v>
      </c>
      <c r="E2613" s="4" t="s">
        <v>5110</v>
      </c>
      <c r="F2613" s="4" t="s">
        <v>1546</v>
      </c>
      <c r="G2613" s="4" t="s">
        <v>5111</v>
      </c>
      <c r="H2613" s="4">
        <v>1141.0</v>
      </c>
      <c r="I2613" s="5">
        <v>45822.0</v>
      </c>
      <c r="J2613" s="6" t="str">
        <f>IF(OR(B2613=2000, B2613=2010, B2613=2015),VLOOKUP(A2613,tabWorldPop,IF(B2613=2000,8,IF(B2613=2010,7,6)),FALSE),"")</f>
        <v/>
      </c>
      <c r="K2613" s="6" t="str">
        <f>IF(J2613="","", VLOOKUP(A2613,tabWorldPop,12,FALSE))</f>
        <v/>
      </c>
      <c r="L2613" s="6" t="str">
        <f>IF(K2613="","",VLOOKUP(A2613,tabWorldPop,13,FALSE))</f>
        <v/>
      </c>
      <c r="M2613" s="6" t="str">
        <f>IF(K2613="","",VLOOKUP(A2613,tabWorldPop,14,FALSE))</f>
        <v/>
      </c>
      <c r="N2613" s="6" t="str">
        <f>IF(K2613="","",VLOOKUP(A2613,tabWorldPop,15,FALSE))</f>
        <v/>
      </c>
    </row>
    <row r="2614">
      <c r="A2614" s="3">
        <f>VLOOKUP(Life_expectancy.csv!A2646,Base!$A$2:$B$235,2,FALSE)</f>
        <v>197</v>
      </c>
      <c r="B2614" s="4">
        <v>2004.0</v>
      </c>
      <c r="C2614" s="4">
        <f>VLOOKUP(VLOOKUP(A2614,tabWorldPop,3,FALSE),Base!$D$2:$E$8,2,FALSE)</f>
        <v>4</v>
      </c>
      <c r="D2614" s="4" t="s">
        <v>13</v>
      </c>
      <c r="E2614" s="4" t="s">
        <v>5112</v>
      </c>
      <c r="F2614" s="4" t="s">
        <v>2703</v>
      </c>
      <c r="G2614" s="4" t="s">
        <v>5113</v>
      </c>
      <c r="H2614" s="4">
        <v>146.0</v>
      </c>
      <c r="I2614" s="5">
        <v>45822.0</v>
      </c>
      <c r="J2614" s="6" t="str">
        <f>IF(OR(B2614=2000, B2614=2010, B2614=2015),VLOOKUP(A2614,tabWorldPop,IF(B2614=2000,8,IF(B2614=2010,7,6)),FALSE),"")</f>
        <v/>
      </c>
      <c r="K2614" s="6" t="str">
        <f>IF(J2614="","", VLOOKUP(A2614,tabWorldPop,12,FALSE))</f>
        <v/>
      </c>
      <c r="L2614" s="6" t="str">
        <f>IF(K2614="","",VLOOKUP(A2614,tabWorldPop,13,FALSE))</f>
        <v/>
      </c>
      <c r="M2614" s="6" t="str">
        <f>IF(K2614="","",VLOOKUP(A2614,tabWorldPop,14,FALSE))</f>
        <v/>
      </c>
      <c r="N2614" s="6" t="str">
        <f>IF(K2614="","",VLOOKUP(A2614,tabWorldPop,15,FALSE))</f>
        <v/>
      </c>
    </row>
    <row r="2615">
      <c r="A2615" s="3">
        <f>VLOOKUP(Life_expectancy.csv!A2647,Base!$A$2:$B$235,2,FALSE)</f>
        <v>197</v>
      </c>
      <c r="B2615" s="4">
        <v>2003.0</v>
      </c>
      <c r="C2615" s="4">
        <f>VLOOKUP(VLOOKUP(A2615,tabWorldPop,3,FALSE),Base!$D$2:$E$8,2,FALSE)</f>
        <v>4</v>
      </c>
      <c r="D2615" s="4" t="s">
        <v>13</v>
      </c>
      <c r="E2615" s="4" t="s">
        <v>5114</v>
      </c>
      <c r="F2615" s="5">
        <v>45905.0</v>
      </c>
      <c r="G2615" s="4" t="s">
        <v>5115</v>
      </c>
      <c r="H2615" s="4">
        <v>99789.0</v>
      </c>
      <c r="I2615" s="5">
        <v>45851.0</v>
      </c>
      <c r="J2615" s="6" t="str">
        <f>IF(OR(B2615=2000, B2615=2010, B2615=2015),VLOOKUP(A2615,tabWorldPop,IF(B2615=2000,8,IF(B2615=2010,7,6)),FALSE),"")</f>
        <v/>
      </c>
      <c r="K2615" s="6" t="str">
        <f>IF(J2615="","", VLOOKUP(A2615,tabWorldPop,12,FALSE))</f>
        <v/>
      </c>
      <c r="L2615" s="6" t="str">
        <f>IF(K2615="","",VLOOKUP(A2615,tabWorldPop,13,FALSE))</f>
        <v/>
      </c>
      <c r="M2615" s="6" t="str">
        <f>IF(K2615="","",VLOOKUP(A2615,tabWorldPop,14,FALSE))</f>
        <v/>
      </c>
      <c r="N2615" s="6" t="str">
        <f>IF(K2615="","",VLOOKUP(A2615,tabWorldPop,15,FALSE))</f>
        <v/>
      </c>
    </row>
    <row r="2616">
      <c r="A2616" s="3">
        <f>VLOOKUP(Life_expectancy.csv!A2648,Base!$A$2:$B$235,2,FALSE)</f>
        <v>197</v>
      </c>
      <c r="B2616" s="4">
        <v>2002.0</v>
      </c>
      <c r="C2616" s="4">
        <f>VLOOKUP(VLOOKUP(A2616,tabWorldPop,3,FALSE),Base!$D$2:$E$8,2,FALSE)</f>
        <v>4</v>
      </c>
      <c r="D2616" s="4" t="s">
        <v>13</v>
      </c>
      <c r="E2616" s="4" t="s">
        <v>5116</v>
      </c>
      <c r="F2616" s="5">
        <v>45721.0</v>
      </c>
      <c r="G2616" s="4" t="s">
        <v>5117</v>
      </c>
      <c r="H2616" s="4">
        <v>99184.0</v>
      </c>
      <c r="I2616" s="5">
        <v>45790.0</v>
      </c>
      <c r="J2616" s="6" t="str">
        <f>IF(OR(B2616=2000, B2616=2010, B2616=2015),VLOOKUP(A2616,tabWorldPop,IF(B2616=2000,8,IF(B2616=2010,7,6)),FALSE),"")</f>
        <v/>
      </c>
      <c r="K2616" s="6" t="str">
        <f>IF(J2616="","", VLOOKUP(A2616,tabWorldPop,12,FALSE))</f>
        <v/>
      </c>
      <c r="L2616" s="6" t="str">
        <f>IF(K2616="","",VLOOKUP(A2616,tabWorldPop,13,FALSE))</f>
        <v/>
      </c>
      <c r="M2616" s="6" t="str">
        <f>IF(K2616="","",VLOOKUP(A2616,tabWorldPop,14,FALSE))</f>
        <v/>
      </c>
      <c r="N2616" s="6" t="str">
        <f>IF(K2616="","",VLOOKUP(A2616,tabWorldPop,15,FALSE))</f>
        <v/>
      </c>
    </row>
    <row r="2617">
      <c r="A2617" s="3">
        <f>VLOOKUP(Life_expectancy.csv!A2649,Base!$A$2:$B$235,2,FALSE)</f>
        <v>197</v>
      </c>
      <c r="B2617" s="4">
        <v>2001.0</v>
      </c>
      <c r="C2617" s="4">
        <f>VLOOKUP(VLOOKUP(A2617,tabWorldPop,3,FALSE),Base!$D$2:$E$8,2,FALSE)</f>
        <v>4</v>
      </c>
      <c r="D2617" s="4" t="s">
        <v>13</v>
      </c>
      <c r="E2617" s="4" t="s">
        <v>5118</v>
      </c>
      <c r="F2617" s="4" t="s">
        <v>64</v>
      </c>
      <c r="G2617" s="4" t="s">
        <v>5119</v>
      </c>
      <c r="H2617" s="4">
        <v>98611.0</v>
      </c>
      <c r="I2617" s="5">
        <v>45701.0</v>
      </c>
      <c r="J2617" s="6" t="str">
        <f>IF(OR(B2617=2000, B2617=2010, B2617=2015),VLOOKUP(A2617,tabWorldPop,IF(B2617=2000,8,IF(B2617=2010,7,6)),FALSE),"")</f>
        <v/>
      </c>
      <c r="K2617" s="6" t="str">
        <f>IF(J2617="","", VLOOKUP(A2617,tabWorldPop,12,FALSE))</f>
        <v/>
      </c>
      <c r="L2617" s="6" t="str">
        <f>IF(K2617="","",VLOOKUP(A2617,tabWorldPop,13,FALSE))</f>
        <v/>
      </c>
      <c r="M2617" s="6" t="str">
        <f>IF(K2617="","",VLOOKUP(A2617,tabWorldPop,14,FALSE))</f>
        <v/>
      </c>
      <c r="N2617" s="6" t="str">
        <f>IF(K2617="","",VLOOKUP(A2617,tabWorldPop,15,FALSE))</f>
        <v/>
      </c>
    </row>
    <row r="2618">
      <c r="A2618" s="3">
        <f>VLOOKUP(Life_expectancy.csv!A2650,Base!$A$2:$B$235,2,FALSE)</f>
        <v>197</v>
      </c>
      <c r="B2618" s="4">
        <v>2000.0</v>
      </c>
      <c r="C2618" s="4">
        <f>VLOOKUP(VLOOKUP(A2618,tabWorldPop,3,FALSE),Base!$D$2:$E$8,2,FALSE)</f>
        <v>4</v>
      </c>
      <c r="D2618" s="4" t="s">
        <v>13</v>
      </c>
      <c r="E2618" s="4" t="s">
        <v>5120</v>
      </c>
      <c r="F2618" s="4" t="s">
        <v>708</v>
      </c>
      <c r="G2618" s="4" t="s">
        <v>5121</v>
      </c>
      <c r="H2618" s="4">
        <v>9882.0</v>
      </c>
      <c r="I2618" s="5">
        <v>45851.0</v>
      </c>
      <c r="J2618" s="6">
        <f>IF(OR(B2618=2000, B2618=2010, B2618=2015),VLOOKUP(A2618,tabWorldPop,IF(B2618=2000,8,IF(B2618=2010,7,6)),FALSE),"")</f>
        <v>102603</v>
      </c>
      <c r="K2618" s="6">
        <f>IF(J2618="","", VLOOKUP(A2618,tabWorldPop,12,FALSE))</f>
        <v>747</v>
      </c>
      <c r="L2618" s="6" t="str">
        <f>IF(K2618="","",VLOOKUP(A2618,tabWorldPop,13,FALSE))</f>
        <v>143.0495</v>
      </c>
      <c r="M2618" s="7">
        <f>IF(K2618="","",VLOOKUP(A2618,tabWorldPop,14,FALSE))</f>
        <v>28856</v>
      </c>
      <c r="N2618" s="6">
        <f>IF(K2618="","",VLOOKUP(A2618,tabWorldPop,15,FALSE))</f>
        <v>0</v>
      </c>
    </row>
    <row r="2619">
      <c r="A2619" s="3">
        <f>VLOOKUP(Life_expectancy.csv!A2651,Base!$A$2:$B$235,2,FALSE)</f>
        <v>153</v>
      </c>
      <c r="B2619" s="4">
        <v>2015.0</v>
      </c>
      <c r="C2619" s="4">
        <f>VLOOKUP(VLOOKUP(A2619,tabWorldPop,3,FALSE),Base!$D$2:$E$8,2,FALSE)</f>
        <v>6</v>
      </c>
      <c r="D2619" s="4" t="s">
        <v>13</v>
      </c>
      <c r="E2619" s="4">
        <v>0.0</v>
      </c>
      <c r="F2619" s="10"/>
      <c r="G2619" s="4" t="s">
        <v>5122</v>
      </c>
      <c r="H2619" s="4">
        <v>13692.0</v>
      </c>
      <c r="I2619" s="5">
        <v>45850.0</v>
      </c>
      <c r="J2619" s="6">
        <f>IF(OR(B2619=2000, B2619=2010, B2619=2015),VLOOKUP(A2619,tabWorldPop,IF(B2619=2000,8,IF(B2619=2010,7,6)),FALSE),"")</f>
        <v>1460177</v>
      </c>
      <c r="K2619" s="6">
        <f>IF(J2619="","", VLOOKUP(A2619,tabWorldPop,12,FALSE))</f>
        <v>5130</v>
      </c>
      <c r="L2619" s="6" t="str">
        <f>IF(K2619="","",VLOOKUP(A2619,tabWorldPop,13,FALSE))</f>
        <v>298.4491</v>
      </c>
      <c r="M2619" s="7">
        <f>IF(K2619="","",VLOOKUP(A2619,tabWorldPop,14,FALSE))</f>
        <v>12785</v>
      </c>
      <c r="N2619" s="6" t="str">
        <f>IF(K2619="","",VLOOKUP(A2619,tabWorldPop,15,FALSE))</f>
        <v>0.02</v>
      </c>
    </row>
    <row r="2620">
      <c r="A2620" s="3">
        <f>VLOOKUP(Life_expectancy.csv!A2652,Base!$A$2:$B$235,2,FALSE)</f>
        <v>153</v>
      </c>
      <c r="B2620" s="4">
        <v>2014.0</v>
      </c>
      <c r="C2620" s="4">
        <f>VLOOKUP(VLOOKUP(A2620,tabWorldPop,3,FALSE),Base!$D$2:$E$8,2,FALSE)</f>
        <v>6</v>
      </c>
      <c r="D2620" s="4" t="s">
        <v>13</v>
      </c>
      <c r="E2620" s="4" t="s">
        <v>5123</v>
      </c>
      <c r="F2620" s="4" t="s">
        <v>1053</v>
      </c>
      <c r="G2620" s="4" t="s">
        <v>5124</v>
      </c>
      <c r="H2620" s="4">
        <v>1354493.0</v>
      </c>
      <c r="I2620" s="5">
        <v>45850.0</v>
      </c>
      <c r="J2620" s="6" t="str">
        <f>IF(OR(B2620=2000, B2620=2010, B2620=2015),VLOOKUP(A2620,tabWorldPop,IF(B2620=2000,8,IF(B2620=2010,7,6)),FALSE),"")</f>
        <v/>
      </c>
      <c r="K2620" s="6" t="str">
        <f>IF(J2620="","", VLOOKUP(A2620,tabWorldPop,12,FALSE))</f>
        <v/>
      </c>
      <c r="L2620" s="6" t="str">
        <f>IF(K2620="","",VLOOKUP(A2620,tabWorldPop,13,FALSE))</f>
        <v/>
      </c>
      <c r="M2620" s="6" t="str">
        <f>IF(K2620="","",VLOOKUP(A2620,tabWorldPop,14,FALSE))</f>
        <v/>
      </c>
      <c r="N2620" s="6" t="str">
        <f>IF(K2620="","",VLOOKUP(A2620,tabWorldPop,15,FALSE))</f>
        <v/>
      </c>
    </row>
    <row r="2621">
      <c r="A2621" s="3">
        <f>VLOOKUP(Life_expectancy.csv!A2653,Base!$A$2:$B$235,2,FALSE)</f>
        <v>153</v>
      </c>
      <c r="B2621" s="4">
        <v>2013.0</v>
      </c>
      <c r="C2621" s="4">
        <f>VLOOKUP(VLOOKUP(A2621,tabWorldPop,3,FALSE),Base!$D$2:$E$8,2,FALSE)</f>
        <v>6</v>
      </c>
      <c r="D2621" s="4" t="s">
        <v>13</v>
      </c>
      <c r="E2621" s="4" t="s">
        <v>5125</v>
      </c>
      <c r="F2621" s="4" t="s">
        <v>4967</v>
      </c>
      <c r="G2621" s="4" t="s">
        <v>5126</v>
      </c>
      <c r="H2621" s="4">
        <v>1348248.0</v>
      </c>
      <c r="I2621" s="5">
        <v>45850.0</v>
      </c>
      <c r="J2621" s="6" t="str">
        <f>IF(OR(B2621=2000, B2621=2010, B2621=2015),VLOOKUP(A2621,tabWorldPop,IF(B2621=2000,8,IF(B2621=2010,7,6)),FALSE),"")</f>
        <v/>
      </c>
      <c r="K2621" s="6" t="str">
        <f>IF(J2621="","", VLOOKUP(A2621,tabWorldPop,12,FALSE))</f>
        <v/>
      </c>
      <c r="L2621" s="6" t="str">
        <f>IF(K2621="","",VLOOKUP(A2621,tabWorldPop,13,FALSE))</f>
        <v/>
      </c>
      <c r="M2621" s="6" t="str">
        <f>IF(K2621="","",VLOOKUP(A2621,tabWorldPop,14,FALSE))</f>
        <v/>
      </c>
      <c r="N2621" s="6" t="str">
        <f>IF(K2621="","",VLOOKUP(A2621,tabWorldPop,15,FALSE))</f>
        <v/>
      </c>
    </row>
    <row r="2622">
      <c r="A2622" s="3">
        <f>VLOOKUP(Life_expectancy.csv!A2654,Base!$A$2:$B$235,2,FALSE)</f>
        <v>153</v>
      </c>
      <c r="B2622" s="4">
        <v>2012.0</v>
      </c>
      <c r="C2622" s="4">
        <f>VLOOKUP(VLOOKUP(A2622,tabWorldPop,3,FALSE),Base!$D$2:$E$8,2,FALSE)</f>
        <v>6</v>
      </c>
      <c r="D2622" s="4" t="s">
        <v>13</v>
      </c>
      <c r="E2622" s="4" t="s">
        <v>5127</v>
      </c>
      <c r="F2622" s="4" t="s">
        <v>1537</v>
      </c>
      <c r="G2622" s="4" t="s">
        <v>5128</v>
      </c>
      <c r="H2622" s="4">
        <v>1341588.0</v>
      </c>
      <c r="I2622" s="5">
        <v>45820.0</v>
      </c>
      <c r="J2622" s="6" t="str">
        <f>IF(OR(B2622=2000, B2622=2010, B2622=2015),VLOOKUP(A2622,tabWorldPop,IF(B2622=2000,8,IF(B2622=2010,7,6)),FALSE),"")</f>
        <v/>
      </c>
      <c r="K2622" s="6" t="str">
        <f>IF(J2622="","", VLOOKUP(A2622,tabWorldPop,12,FALSE))</f>
        <v/>
      </c>
      <c r="L2622" s="6" t="str">
        <f>IF(K2622="","",VLOOKUP(A2622,tabWorldPop,13,FALSE))</f>
        <v/>
      </c>
      <c r="M2622" s="6" t="str">
        <f>IF(K2622="","",VLOOKUP(A2622,tabWorldPop,14,FALSE))</f>
        <v/>
      </c>
      <c r="N2622" s="6" t="str">
        <f>IF(K2622="","",VLOOKUP(A2622,tabWorldPop,15,FALSE))</f>
        <v/>
      </c>
    </row>
    <row r="2623">
      <c r="A2623" s="3">
        <f>VLOOKUP(Life_expectancy.csv!A2655,Base!$A$2:$B$235,2,FALSE)</f>
        <v>153</v>
      </c>
      <c r="B2623" s="4">
        <v>2011.0</v>
      </c>
      <c r="C2623" s="4">
        <f>VLOOKUP(VLOOKUP(A2623,tabWorldPop,3,FALSE),Base!$D$2:$E$8,2,FALSE)</f>
        <v>6</v>
      </c>
      <c r="D2623" s="4" t="s">
        <v>13</v>
      </c>
      <c r="E2623" s="4" t="s">
        <v>5129</v>
      </c>
      <c r="F2623" s="5">
        <v>45813.0</v>
      </c>
      <c r="G2623" s="4" t="s">
        <v>5130</v>
      </c>
      <c r="H2623" s="4">
        <v>1334788.0</v>
      </c>
      <c r="I2623" s="5">
        <v>45820.0</v>
      </c>
      <c r="J2623" s="6" t="str">
        <f>IF(OR(B2623=2000, B2623=2010, B2623=2015),VLOOKUP(A2623,tabWorldPop,IF(B2623=2000,8,IF(B2623=2010,7,6)),FALSE),"")</f>
        <v/>
      </c>
      <c r="K2623" s="6" t="str">
        <f>IF(J2623="","", VLOOKUP(A2623,tabWorldPop,12,FALSE))</f>
        <v/>
      </c>
      <c r="L2623" s="6" t="str">
        <f>IF(K2623="","",VLOOKUP(A2623,tabWorldPop,13,FALSE))</f>
        <v/>
      </c>
      <c r="M2623" s="6" t="str">
        <f>IF(K2623="","",VLOOKUP(A2623,tabWorldPop,14,FALSE))</f>
        <v/>
      </c>
      <c r="N2623" s="6" t="str">
        <f>IF(K2623="","",VLOOKUP(A2623,tabWorldPop,15,FALSE))</f>
        <v/>
      </c>
    </row>
    <row r="2624">
      <c r="A2624" s="3">
        <f>VLOOKUP(Life_expectancy.csv!A2656,Base!$A$2:$B$235,2,FALSE)</f>
        <v>153</v>
      </c>
      <c r="B2624" s="4">
        <v>2010.0</v>
      </c>
      <c r="C2624" s="4">
        <f>VLOOKUP(VLOOKUP(A2624,tabWorldPop,3,FALSE),Base!$D$2:$E$8,2,FALSE)</f>
        <v>6</v>
      </c>
      <c r="D2624" s="4" t="s">
        <v>13</v>
      </c>
      <c r="E2624" s="4" t="s">
        <v>5131</v>
      </c>
      <c r="F2624" s="4" t="s">
        <v>111</v>
      </c>
      <c r="G2624" s="4" t="s">
        <v>5132</v>
      </c>
      <c r="H2624" s="4">
        <v>13281.0</v>
      </c>
      <c r="I2624" s="5">
        <v>45789.0</v>
      </c>
      <c r="J2624" s="6">
        <f>IF(OR(B2624=2000, B2624=2010, B2624=2015),VLOOKUP(A2624,tabWorldPop,IF(B2624=2000,8,IF(B2624=2010,7,6)),FALSE),"")</f>
        <v>1410296</v>
      </c>
      <c r="K2624" s="6">
        <f>IF(J2624="","", VLOOKUP(A2624,tabWorldPop,12,FALSE))</f>
        <v>5130</v>
      </c>
      <c r="L2624" s="6" t="str">
        <f>IF(K2624="","",VLOOKUP(A2624,tabWorldPop,13,FALSE))</f>
        <v>298.4491</v>
      </c>
      <c r="M2624" s="7">
        <f>IF(K2624="","",VLOOKUP(A2624,tabWorldPop,14,FALSE))</f>
        <v>12785</v>
      </c>
      <c r="N2624" s="6" t="str">
        <f>IF(K2624="","",VLOOKUP(A2624,tabWorldPop,15,FALSE))</f>
        <v>0.02</v>
      </c>
    </row>
    <row r="2625">
      <c r="A2625" s="3">
        <f>VLOOKUP(Life_expectancy.csv!A2657,Base!$A$2:$B$235,2,FALSE)</f>
        <v>153</v>
      </c>
      <c r="B2625" s="4">
        <v>2009.0</v>
      </c>
      <c r="C2625" s="4">
        <f>VLOOKUP(VLOOKUP(A2625,tabWorldPop,3,FALSE),Base!$D$2:$E$8,2,FALSE)</f>
        <v>6</v>
      </c>
      <c r="D2625" s="4" t="s">
        <v>13</v>
      </c>
      <c r="E2625" s="4" t="s">
        <v>5133</v>
      </c>
      <c r="F2625" s="4" t="s">
        <v>597</v>
      </c>
      <c r="G2625" s="4" t="s">
        <v>5134</v>
      </c>
      <c r="H2625" s="4">
        <v>1321618.0</v>
      </c>
      <c r="I2625" s="5">
        <v>45789.0</v>
      </c>
      <c r="J2625" s="6" t="str">
        <f>IF(OR(B2625=2000, B2625=2010, B2625=2015),VLOOKUP(A2625,tabWorldPop,IF(B2625=2000,8,IF(B2625=2010,7,6)),FALSE),"")</f>
        <v/>
      </c>
      <c r="K2625" s="6" t="str">
        <f>IF(J2625="","", VLOOKUP(A2625,tabWorldPop,12,FALSE))</f>
        <v/>
      </c>
      <c r="L2625" s="6" t="str">
        <f>IF(K2625="","",VLOOKUP(A2625,tabWorldPop,13,FALSE))</f>
        <v/>
      </c>
      <c r="M2625" s="6" t="str">
        <f>IF(K2625="","",VLOOKUP(A2625,tabWorldPop,14,FALSE))</f>
        <v/>
      </c>
      <c r="N2625" s="6" t="str">
        <f>IF(K2625="","",VLOOKUP(A2625,tabWorldPop,15,FALSE))</f>
        <v/>
      </c>
    </row>
    <row r="2626">
      <c r="A2626" s="3">
        <f>VLOOKUP(Life_expectancy.csv!A2658,Base!$A$2:$B$235,2,FALSE)</f>
        <v>153</v>
      </c>
      <c r="B2626" s="4">
        <v>2008.0</v>
      </c>
      <c r="C2626" s="4">
        <f>VLOOKUP(VLOOKUP(A2626,tabWorldPop,3,FALSE),Base!$D$2:$E$8,2,FALSE)</f>
        <v>6</v>
      </c>
      <c r="D2626" s="4" t="s">
        <v>13</v>
      </c>
      <c r="E2626" s="4" t="s">
        <v>5135</v>
      </c>
      <c r="F2626" s="5">
        <v>45751.0</v>
      </c>
      <c r="G2626" s="4" t="s">
        <v>5136</v>
      </c>
      <c r="H2626" s="4">
        <v>1315372.0</v>
      </c>
      <c r="I2626" s="5">
        <v>45759.0</v>
      </c>
      <c r="J2626" s="6" t="str">
        <f>IF(OR(B2626=2000, B2626=2010, B2626=2015),VLOOKUP(A2626,tabWorldPop,IF(B2626=2000,8,IF(B2626=2010,7,6)),FALSE),"")</f>
        <v/>
      </c>
      <c r="K2626" s="6" t="str">
        <f>IF(J2626="","", VLOOKUP(A2626,tabWorldPop,12,FALSE))</f>
        <v/>
      </c>
      <c r="L2626" s="6" t="str">
        <f>IF(K2626="","",VLOOKUP(A2626,tabWorldPop,13,FALSE))</f>
        <v/>
      </c>
      <c r="M2626" s="6" t="str">
        <f>IF(K2626="","",VLOOKUP(A2626,tabWorldPop,14,FALSE))</f>
        <v/>
      </c>
      <c r="N2626" s="6" t="str">
        <f>IF(K2626="","",VLOOKUP(A2626,tabWorldPop,15,FALSE))</f>
        <v/>
      </c>
    </row>
    <row r="2627">
      <c r="A2627" s="3">
        <f>VLOOKUP(Life_expectancy.csv!A2659,Base!$A$2:$B$235,2,FALSE)</f>
        <v>153</v>
      </c>
      <c r="B2627" s="4">
        <v>2007.0</v>
      </c>
      <c r="C2627" s="4">
        <f>VLOOKUP(VLOOKUP(A2627,tabWorldPop,3,FALSE),Base!$D$2:$E$8,2,FALSE)</f>
        <v>6</v>
      </c>
      <c r="D2627" s="4" t="s">
        <v>13</v>
      </c>
      <c r="E2627" s="4" t="s">
        <v>5137</v>
      </c>
      <c r="F2627" s="4" t="s">
        <v>1303</v>
      </c>
      <c r="G2627" s="4" t="s">
        <v>5138</v>
      </c>
      <c r="H2627" s="4">
        <v>13926.0</v>
      </c>
      <c r="I2627" s="5">
        <v>45759.0</v>
      </c>
      <c r="J2627" s="6" t="str">
        <f>IF(OR(B2627=2000, B2627=2010, B2627=2015),VLOOKUP(A2627,tabWorldPop,IF(B2627=2000,8,IF(B2627=2010,7,6)),FALSE),"")</f>
        <v/>
      </c>
      <c r="K2627" s="6" t="str">
        <f>IF(J2627="","", VLOOKUP(A2627,tabWorldPop,12,FALSE))</f>
        <v/>
      </c>
      <c r="L2627" s="6" t="str">
        <f>IF(K2627="","",VLOOKUP(A2627,tabWorldPop,13,FALSE))</f>
        <v/>
      </c>
      <c r="M2627" s="6" t="str">
        <f>IF(K2627="","",VLOOKUP(A2627,tabWorldPop,14,FALSE))</f>
        <v/>
      </c>
      <c r="N2627" s="6" t="str">
        <f>IF(K2627="","",VLOOKUP(A2627,tabWorldPop,15,FALSE))</f>
        <v/>
      </c>
    </row>
    <row r="2628">
      <c r="A2628" s="3">
        <f>VLOOKUP(Life_expectancy.csv!A2660,Base!$A$2:$B$235,2,FALSE)</f>
        <v>153</v>
      </c>
      <c r="B2628" s="4">
        <v>2006.0</v>
      </c>
      <c r="C2628" s="4">
        <f>VLOOKUP(VLOOKUP(A2628,tabWorldPop,3,FALSE),Base!$D$2:$E$8,2,FALSE)</f>
        <v>6</v>
      </c>
      <c r="D2628" s="4" t="s">
        <v>13</v>
      </c>
      <c r="E2628" s="4" t="s">
        <v>5139</v>
      </c>
      <c r="F2628" s="4" t="s">
        <v>1879</v>
      </c>
      <c r="G2628" s="4" t="s">
        <v>5140</v>
      </c>
      <c r="H2628" s="4">
        <v>133144.0</v>
      </c>
      <c r="I2628" s="5">
        <v>45728.0</v>
      </c>
      <c r="J2628" s="6" t="str">
        <f>IF(OR(B2628=2000, B2628=2010, B2628=2015),VLOOKUP(A2628,tabWorldPop,IF(B2628=2000,8,IF(B2628=2010,7,6)),FALSE),"")</f>
        <v/>
      </c>
      <c r="K2628" s="6" t="str">
        <f>IF(J2628="","", VLOOKUP(A2628,tabWorldPop,12,FALSE))</f>
        <v/>
      </c>
      <c r="L2628" s="6" t="str">
        <f>IF(K2628="","",VLOOKUP(A2628,tabWorldPop,13,FALSE))</f>
        <v/>
      </c>
      <c r="M2628" s="6" t="str">
        <f>IF(K2628="","",VLOOKUP(A2628,tabWorldPop,14,FALSE))</f>
        <v/>
      </c>
      <c r="N2628" s="6" t="str">
        <f>IF(K2628="","",VLOOKUP(A2628,tabWorldPop,15,FALSE))</f>
        <v/>
      </c>
    </row>
    <row r="2629">
      <c r="A2629" s="3">
        <f>VLOOKUP(Life_expectancy.csv!A2661,Base!$A$2:$B$235,2,FALSE)</f>
        <v>153</v>
      </c>
      <c r="B2629" s="4">
        <v>2005.0</v>
      </c>
      <c r="C2629" s="4">
        <f>VLOOKUP(VLOOKUP(A2629,tabWorldPop,3,FALSE),Base!$D$2:$E$8,2,FALSE)</f>
        <v>6</v>
      </c>
      <c r="D2629" s="4" t="s">
        <v>13</v>
      </c>
      <c r="E2629" s="4" t="s">
        <v>5141</v>
      </c>
      <c r="F2629" s="4" t="s">
        <v>3385</v>
      </c>
      <c r="G2629" s="4" t="s">
        <v>5142</v>
      </c>
      <c r="H2629" s="4">
        <v>1296934.0</v>
      </c>
      <c r="I2629" s="5">
        <v>45728.0</v>
      </c>
      <c r="J2629" s="6" t="str">
        <f>IF(OR(B2629=2000, B2629=2010, B2629=2015),VLOOKUP(A2629,tabWorldPop,IF(B2629=2000,8,IF(B2629=2010,7,6)),FALSE),"")</f>
        <v/>
      </c>
      <c r="K2629" s="6" t="str">
        <f>IF(J2629="","", VLOOKUP(A2629,tabWorldPop,12,FALSE))</f>
        <v/>
      </c>
      <c r="L2629" s="6" t="str">
        <f>IF(K2629="","",VLOOKUP(A2629,tabWorldPop,13,FALSE))</f>
        <v/>
      </c>
      <c r="M2629" s="6" t="str">
        <f>IF(K2629="","",VLOOKUP(A2629,tabWorldPop,14,FALSE))</f>
        <v/>
      </c>
      <c r="N2629" s="6" t="str">
        <f>IF(K2629="","",VLOOKUP(A2629,tabWorldPop,15,FALSE))</f>
        <v/>
      </c>
    </row>
    <row r="2630">
      <c r="A2630" s="3">
        <f>VLOOKUP(Life_expectancy.csv!A2662,Base!$A$2:$B$235,2,FALSE)</f>
        <v>153</v>
      </c>
      <c r="B2630" s="4">
        <v>2004.0</v>
      </c>
      <c r="C2630" s="4">
        <f>VLOOKUP(VLOOKUP(A2630,tabWorldPop,3,FALSE),Base!$D$2:$E$8,2,FALSE)</f>
        <v>6</v>
      </c>
      <c r="D2630" s="4" t="s">
        <v>13</v>
      </c>
      <c r="E2630" s="4" t="s">
        <v>5143</v>
      </c>
      <c r="F2630" s="4" t="s">
        <v>770</v>
      </c>
      <c r="G2630" s="4" t="s">
        <v>5144</v>
      </c>
      <c r="H2630" s="4">
        <v>129535.0</v>
      </c>
      <c r="I2630" s="5">
        <v>45700.0</v>
      </c>
      <c r="J2630" s="6" t="str">
        <f>IF(OR(B2630=2000, B2630=2010, B2630=2015),VLOOKUP(A2630,tabWorldPop,IF(B2630=2000,8,IF(B2630=2010,7,6)),FALSE),"")</f>
        <v/>
      </c>
      <c r="K2630" s="6" t="str">
        <f>IF(J2630="","", VLOOKUP(A2630,tabWorldPop,12,FALSE))</f>
        <v/>
      </c>
      <c r="L2630" s="6" t="str">
        <f>IF(K2630="","",VLOOKUP(A2630,tabWorldPop,13,FALSE))</f>
        <v/>
      </c>
      <c r="M2630" s="6" t="str">
        <f>IF(K2630="","",VLOOKUP(A2630,tabWorldPop,14,FALSE))</f>
        <v/>
      </c>
      <c r="N2630" s="6" t="str">
        <f>IF(K2630="","",VLOOKUP(A2630,tabWorldPop,15,FALSE))</f>
        <v/>
      </c>
    </row>
    <row r="2631">
      <c r="A2631" s="3">
        <f>VLOOKUP(Life_expectancy.csv!A2663,Base!$A$2:$B$235,2,FALSE)</f>
        <v>153</v>
      </c>
      <c r="B2631" s="4">
        <v>2003.0</v>
      </c>
      <c r="C2631" s="4">
        <f>VLOOKUP(VLOOKUP(A2631,tabWorldPop,3,FALSE),Base!$D$2:$E$8,2,FALSE)</f>
        <v>6</v>
      </c>
      <c r="D2631" s="4" t="s">
        <v>13</v>
      </c>
      <c r="E2631" s="4" t="s">
        <v>5145</v>
      </c>
      <c r="F2631" s="4" t="s">
        <v>1360</v>
      </c>
      <c r="G2631" s="4" t="s">
        <v>5146</v>
      </c>
      <c r="H2631" s="4">
        <v>128452.0</v>
      </c>
      <c r="I2631" s="4">
        <v>12.0</v>
      </c>
      <c r="J2631" s="6" t="str">
        <f>IF(OR(B2631=2000, B2631=2010, B2631=2015),VLOOKUP(A2631,tabWorldPop,IF(B2631=2000,8,IF(B2631=2010,7,6)),FALSE),"")</f>
        <v/>
      </c>
      <c r="K2631" s="6" t="str">
        <f>IF(J2631="","", VLOOKUP(A2631,tabWorldPop,12,FALSE))</f>
        <v/>
      </c>
      <c r="L2631" s="6" t="str">
        <f>IF(K2631="","",VLOOKUP(A2631,tabWorldPop,13,FALSE))</f>
        <v/>
      </c>
      <c r="M2631" s="6" t="str">
        <f>IF(K2631="","",VLOOKUP(A2631,tabWorldPop,14,FALSE))</f>
        <v/>
      </c>
      <c r="N2631" s="6" t="str">
        <f>IF(K2631="","",VLOOKUP(A2631,tabWorldPop,15,FALSE))</f>
        <v/>
      </c>
    </row>
    <row r="2632">
      <c r="A2632" s="3">
        <f>VLOOKUP(Life_expectancy.csv!A2664,Base!$A$2:$B$235,2,FALSE)</f>
        <v>153</v>
      </c>
      <c r="B2632" s="4">
        <v>2002.0</v>
      </c>
      <c r="C2632" s="4">
        <f>VLOOKUP(VLOOKUP(A2632,tabWorldPop,3,FALSE),Base!$D$2:$E$8,2,FALSE)</f>
        <v>6</v>
      </c>
      <c r="D2632" s="4" t="s">
        <v>13</v>
      </c>
      <c r="E2632" s="4" t="s">
        <v>5147</v>
      </c>
      <c r="F2632" s="4">
        <v>5.0</v>
      </c>
      <c r="G2632" s="4" t="s">
        <v>5148</v>
      </c>
      <c r="H2632" s="4">
        <v>1277837.0</v>
      </c>
      <c r="I2632" s="5">
        <v>45911.0</v>
      </c>
      <c r="J2632" s="6" t="str">
        <f>IF(OR(B2632=2000, B2632=2010, B2632=2015),VLOOKUP(A2632,tabWorldPop,IF(B2632=2000,8,IF(B2632=2010,7,6)),FALSE),"")</f>
        <v/>
      </c>
      <c r="K2632" s="6" t="str">
        <f>IF(J2632="","", VLOOKUP(A2632,tabWorldPop,12,FALSE))</f>
        <v/>
      </c>
      <c r="L2632" s="6" t="str">
        <f>IF(K2632="","",VLOOKUP(A2632,tabWorldPop,13,FALSE))</f>
        <v/>
      </c>
      <c r="M2632" s="6" t="str">
        <f>IF(K2632="","",VLOOKUP(A2632,tabWorldPop,14,FALSE))</f>
        <v/>
      </c>
      <c r="N2632" s="6" t="str">
        <f>IF(K2632="","",VLOOKUP(A2632,tabWorldPop,15,FALSE))</f>
        <v/>
      </c>
    </row>
    <row r="2633">
      <c r="A2633" s="3">
        <f>VLOOKUP(Life_expectancy.csv!A2665,Base!$A$2:$B$235,2,FALSE)</f>
        <v>153</v>
      </c>
      <c r="B2633" s="4">
        <v>2001.0</v>
      </c>
      <c r="C2633" s="4">
        <f>VLOOKUP(VLOOKUP(A2633,tabWorldPop,3,FALSE),Base!$D$2:$E$8,2,FALSE)</f>
        <v>6</v>
      </c>
      <c r="D2633" s="4" t="s">
        <v>13</v>
      </c>
      <c r="E2633" s="4" t="s">
        <v>5149</v>
      </c>
      <c r="F2633" s="5">
        <v>45751.0</v>
      </c>
      <c r="G2633" s="4" t="s">
        <v>5150</v>
      </c>
      <c r="H2633" s="4">
        <v>127238.0</v>
      </c>
      <c r="I2633" s="5">
        <v>45880.0</v>
      </c>
      <c r="J2633" s="6" t="str">
        <f>IF(OR(B2633=2000, B2633=2010, B2633=2015),VLOOKUP(A2633,tabWorldPop,IF(B2633=2000,8,IF(B2633=2010,7,6)),FALSE),"")</f>
        <v/>
      </c>
      <c r="K2633" s="6" t="str">
        <f>IF(J2633="","", VLOOKUP(A2633,tabWorldPop,12,FALSE))</f>
        <v/>
      </c>
      <c r="L2633" s="6" t="str">
        <f>IF(K2633="","",VLOOKUP(A2633,tabWorldPop,13,FALSE))</f>
        <v/>
      </c>
      <c r="M2633" s="6" t="str">
        <f>IF(K2633="","",VLOOKUP(A2633,tabWorldPop,14,FALSE))</f>
        <v/>
      </c>
      <c r="N2633" s="6" t="str">
        <f>IF(K2633="","",VLOOKUP(A2633,tabWorldPop,15,FALSE))</f>
        <v/>
      </c>
    </row>
    <row r="2634">
      <c r="A2634" s="3">
        <f>VLOOKUP(Life_expectancy.csv!A2666,Base!$A$2:$B$235,2,FALSE)</f>
        <v>153</v>
      </c>
      <c r="B2634" s="4">
        <v>2000.0</v>
      </c>
      <c r="C2634" s="4">
        <f>VLOOKUP(VLOOKUP(A2634,tabWorldPop,3,FALSE),Base!$D$2:$E$8,2,FALSE)</f>
        <v>6</v>
      </c>
      <c r="D2634" s="4" t="s">
        <v>13</v>
      </c>
      <c r="E2634" s="4" t="s">
        <v>5151</v>
      </c>
      <c r="F2634" s="4" t="s">
        <v>2836</v>
      </c>
      <c r="G2634" s="4" t="s">
        <v>5152</v>
      </c>
      <c r="H2634" s="4">
        <v>1267984.0</v>
      </c>
      <c r="I2634" s="5">
        <v>45849.0</v>
      </c>
      <c r="J2634" s="6">
        <f>IF(OR(B2634=2000, B2634=2010, B2634=2015),VLOOKUP(A2634,tabWorldPop,IF(B2634=2000,8,IF(B2634=2010,7,6)),FALSE),"")</f>
        <v>1332203</v>
      </c>
      <c r="K2634" s="6">
        <f>IF(J2634="","", VLOOKUP(A2634,tabWorldPop,12,FALSE))</f>
        <v>5130</v>
      </c>
      <c r="L2634" s="6" t="str">
        <f>IF(K2634="","",VLOOKUP(A2634,tabWorldPop,13,FALSE))</f>
        <v>298.4491</v>
      </c>
      <c r="M2634" s="7">
        <f>IF(K2634="","",VLOOKUP(A2634,tabWorldPop,14,FALSE))</f>
        <v>12785</v>
      </c>
      <c r="N2634" s="6" t="str">
        <f>IF(K2634="","",VLOOKUP(A2634,tabWorldPop,15,FALSE))</f>
        <v>0.02</v>
      </c>
    </row>
    <row r="2635">
      <c r="A2635" s="3">
        <f>VLOOKUP(Life_expectancy.csv!A2667,Base!$A$2:$B$235,2,FALSE)</f>
        <v>79</v>
      </c>
      <c r="B2635" s="4">
        <v>2015.0</v>
      </c>
      <c r="C2635" s="4">
        <f>VLOOKUP(VLOOKUP(A2635,tabWorldPop,3,FALSE),Base!$D$2:$E$8,2,FALSE)</f>
        <v>3</v>
      </c>
      <c r="D2635" s="4" t="s">
        <v>13</v>
      </c>
      <c r="E2635" s="4">
        <v>0.0</v>
      </c>
      <c r="F2635" s="10"/>
      <c r="G2635" s="4" t="s">
        <v>5153</v>
      </c>
      <c r="H2635" s="4">
        <v>1.1273661E7</v>
      </c>
      <c r="I2635" s="5">
        <v>45822.0</v>
      </c>
      <c r="J2635" s="6">
        <f>IF(OR(B2635=2000, B2635=2010, B2635=2015),VLOOKUP(A2635,tabWorldPop,IF(B2635=2000,8,IF(B2635=2010,7,6)),FALSE),"")</f>
        <v>11557779</v>
      </c>
      <c r="K2635" s="6">
        <f>IF(J2635="","", VLOOKUP(A2635,tabWorldPop,12,FALSE))</f>
        <v>163610</v>
      </c>
      <c r="L2635" s="6" t="str">
        <f>IF(K2635="","",VLOOKUP(A2635,tabWorldPop,13,FALSE))</f>
        <v>75.5218</v>
      </c>
      <c r="M2635" s="7">
        <f>IF(K2635="","",VLOOKUP(A2635,tabWorldPop,14,FALSE))</f>
        <v>27760</v>
      </c>
      <c r="N2635" s="6" t="str">
        <f>IF(K2635="","",VLOOKUP(A2635,tabWorldPop,15,FALSE))</f>
        <v>0.15</v>
      </c>
    </row>
    <row r="2636">
      <c r="A2636" s="3">
        <f>VLOOKUP(Life_expectancy.csv!A2668,Base!$A$2:$B$235,2,FALSE)</f>
        <v>79</v>
      </c>
      <c r="B2636" s="4">
        <v>2014.0</v>
      </c>
      <c r="C2636" s="4">
        <f>VLOOKUP(VLOOKUP(A2636,tabWorldPop,3,FALSE),Base!$D$2:$E$8,2,FALSE)</f>
        <v>3</v>
      </c>
      <c r="D2636" s="4" t="s">
        <v>13</v>
      </c>
      <c r="E2636" s="4" t="s">
        <v>5154</v>
      </c>
      <c r="F2636" s="4">
        <v>7.0</v>
      </c>
      <c r="G2636" s="4" t="s">
        <v>5155</v>
      </c>
      <c r="H2636" s="4">
        <v>1114398.0</v>
      </c>
      <c r="I2636" s="5">
        <v>45852.0</v>
      </c>
      <c r="J2636" s="6" t="str">
        <f>IF(OR(B2636=2000, B2636=2010, B2636=2015),VLOOKUP(A2636,tabWorldPop,IF(B2636=2000,8,IF(B2636=2010,7,6)),FALSE),"")</f>
        <v/>
      </c>
      <c r="K2636" s="6" t="str">
        <f>IF(J2636="","", VLOOKUP(A2636,tabWorldPop,12,FALSE))</f>
        <v/>
      </c>
      <c r="L2636" s="6" t="str">
        <f>IF(K2636="","",VLOOKUP(A2636,tabWorldPop,13,FALSE))</f>
        <v/>
      </c>
      <c r="M2636" s="6" t="str">
        <f>IF(K2636="","",VLOOKUP(A2636,tabWorldPop,14,FALSE))</f>
        <v/>
      </c>
      <c r="N2636" s="6" t="str">
        <f>IF(K2636="","",VLOOKUP(A2636,tabWorldPop,15,FALSE))</f>
        <v/>
      </c>
    </row>
    <row r="2637">
      <c r="A2637" s="3">
        <f>VLOOKUP(Life_expectancy.csv!A2669,Base!$A$2:$B$235,2,FALSE)</f>
        <v>79</v>
      </c>
      <c r="B2637" s="4">
        <v>2013.0</v>
      </c>
      <c r="C2637" s="4">
        <f>VLOOKUP(VLOOKUP(A2637,tabWorldPop,3,FALSE),Base!$D$2:$E$8,2,FALSE)</f>
        <v>3</v>
      </c>
      <c r="D2637" s="4" t="s">
        <v>13</v>
      </c>
      <c r="E2637" s="4" t="s">
        <v>5156</v>
      </c>
      <c r="F2637" s="4" t="s">
        <v>5157</v>
      </c>
      <c r="G2637" s="4" t="s">
        <v>5158</v>
      </c>
      <c r="H2637" s="4">
        <v>1114558.0</v>
      </c>
      <c r="I2637" s="5">
        <v>45852.0</v>
      </c>
      <c r="J2637" s="6" t="str">
        <f>IF(OR(B2637=2000, B2637=2010, B2637=2015),VLOOKUP(A2637,tabWorldPop,IF(B2637=2000,8,IF(B2637=2010,7,6)),FALSE),"")</f>
        <v/>
      </c>
      <c r="K2637" s="6" t="str">
        <f>IF(J2637="","", VLOOKUP(A2637,tabWorldPop,12,FALSE))</f>
        <v/>
      </c>
      <c r="L2637" s="6" t="str">
        <f>IF(K2637="","",VLOOKUP(A2637,tabWorldPop,13,FALSE))</f>
        <v/>
      </c>
      <c r="M2637" s="6" t="str">
        <f>IF(K2637="","",VLOOKUP(A2637,tabWorldPop,14,FALSE))</f>
        <v/>
      </c>
      <c r="N2637" s="6" t="str">
        <f>IF(K2637="","",VLOOKUP(A2637,tabWorldPop,15,FALSE))</f>
        <v/>
      </c>
    </row>
    <row r="2638">
      <c r="A2638" s="3">
        <f>VLOOKUP(Life_expectancy.csv!A2670,Base!$A$2:$B$235,2,FALSE)</f>
        <v>79</v>
      </c>
      <c r="B2638" s="4">
        <v>2012.0</v>
      </c>
      <c r="C2638" s="4">
        <f>VLOOKUP(VLOOKUP(A2638,tabWorldPop,3,FALSE),Base!$D$2:$E$8,2,FALSE)</f>
        <v>3</v>
      </c>
      <c r="D2638" s="4" t="s">
        <v>13</v>
      </c>
      <c r="E2638" s="4" t="s">
        <v>5159</v>
      </c>
      <c r="F2638" s="4" t="s">
        <v>3132</v>
      </c>
      <c r="G2638" s="4" t="s">
        <v>5160</v>
      </c>
      <c r="H2638" s="4">
        <v>1886668.0</v>
      </c>
      <c r="I2638" s="5">
        <v>45822.0</v>
      </c>
      <c r="J2638" s="6" t="str">
        <f>IF(OR(B2638=2000, B2638=2010, B2638=2015),VLOOKUP(A2638,tabWorldPop,IF(B2638=2000,8,IF(B2638=2010,7,6)),FALSE),"")</f>
        <v/>
      </c>
      <c r="K2638" s="6" t="str">
        <f>IF(J2638="","", VLOOKUP(A2638,tabWorldPop,12,FALSE))</f>
        <v/>
      </c>
      <c r="L2638" s="6" t="str">
        <f>IF(K2638="","",VLOOKUP(A2638,tabWorldPop,13,FALSE))</f>
        <v/>
      </c>
      <c r="M2638" s="6" t="str">
        <f>IF(K2638="","",VLOOKUP(A2638,tabWorldPop,14,FALSE))</f>
        <v/>
      </c>
      <c r="N2638" s="6" t="str">
        <f>IF(K2638="","",VLOOKUP(A2638,tabWorldPop,15,FALSE))</f>
        <v/>
      </c>
    </row>
    <row r="2639">
      <c r="A2639" s="3">
        <f>VLOOKUP(Life_expectancy.csv!A2671,Base!$A$2:$B$235,2,FALSE)</f>
        <v>79</v>
      </c>
      <c r="B2639" s="4">
        <v>2011.0</v>
      </c>
      <c r="C2639" s="4">
        <f>VLOOKUP(VLOOKUP(A2639,tabWorldPop,3,FALSE),Base!$D$2:$E$8,2,FALSE)</f>
        <v>3</v>
      </c>
      <c r="D2639" s="4" t="s">
        <v>13</v>
      </c>
      <c r="E2639" s="4" t="s">
        <v>5161</v>
      </c>
      <c r="F2639" s="4" t="s">
        <v>3648</v>
      </c>
      <c r="G2639" s="4" t="s">
        <v>5162</v>
      </c>
      <c r="H2639" s="4">
        <v>1761467.0</v>
      </c>
      <c r="I2639" s="5">
        <v>45791.0</v>
      </c>
      <c r="J2639" s="6" t="str">
        <f>IF(OR(B2639=2000, B2639=2010, B2639=2015),VLOOKUP(A2639,tabWorldPop,IF(B2639=2000,8,IF(B2639=2010,7,6)),FALSE),"")</f>
        <v/>
      </c>
      <c r="K2639" s="6" t="str">
        <f>IF(J2639="","", VLOOKUP(A2639,tabWorldPop,12,FALSE))</f>
        <v/>
      </c>
      <c r="L2639" s="6" t="str">
        <f>IF(K2639="","",VLOOKUP(A2639,tabWorldPop,13,FALSE))</f>
        <v/>
      </c>
      <c r="M2639" s="6" t="str">
        <f>IF(K2639="","",VLOOKUP(A2639,tabWorldPop,14,FALSE))</f>
        <v/>
      </c>
      <c r="N2639" s="6" t="str">
        <f>IF(K2639="","",VLOOKUP(A2639,tabWorldPop,15,FALSE))</f>
        <v/>
      </c>
    </row>
    <row r="2640">
      <c r="A2640" s="3">
        <f>VLOOKUP(Life_expectancy.csv!A2672,Base!$A$2:$B$235,2,FALSE)</f>
        <v>79</v>
      </c>
      <c r="B2640" s="4">
        <v>2010.0</v>
      </c>
      <c r="C2640" s="4">
        <f>VLOOKUP(VLOOKUP(A2640,tabWorldPop,3,FALSE),Base!$D$2:$E$8,2,FALSE)</f>
        <v>3</v>
      </c>
      <c r="D2640" s="4" t="s">
        <v>13</v>
      </c>
      <c r="E2640" s="4" t="s">
        <v>5163</v>
      </c>
      <c r="F2640" s="4" t="s">
        <v>5164</v>
      </c>
      <c r="G2640" s="4" t="s">
        <v>5165</v>
      </c>
      <c r="H2640" s="4">
        <v>1639931.0</v>
      </c>
      <c r="I2640" s="5">
        <v>45761.0</v>
      </c>
      <c r="J2640" s="6">
        <f>IF(OR(B2640=2000, B2640=2010, B2640=2015),VLOOKUP(A2640,tabWorldPop,IF(B2640=2000,8,IF(B2640=2010,7,6)),FALSE),"")</f>
        <v>10895063</v>
      </c>
      <c r="K2640" s="6">
        <f>IF(J2640="","", VLOOKUP(A2640,tabWorldPop,12,FALSE))</f>
        <v>163610</v>
      </c>
      <c r="L2640" s="6" t="str">
        <f>IF(K2640="","",VLOOKUP(A2640,tabWorldPop,13,FALSE))</f>
        <v>75.5218</v>
      </c>
      <c r="M2640" s="7">
        <f>IF(K2640="","",VLOOKUP(A2640,tabWorldPop,14,FALSE))</f>
        <v>27760</v>
      </c>
      <c r="N2640" s="6" t="str">
        <f>IF(K2640="","",VLOOKUP(A2640,tabWorldPop,15,FALSE))</f>
        <v>0.15</v>
      </c>
    </row>
    <row r="2641">
      <c r="A2641" s="3">
        <f>VLOOKUP(Life_expectancy.csv!A2673,Base!$A$2:$B$235,2,FALSE)</f>
        <v>79</v>
      </c>
      <c r="B2641" s="4">
        <v>2009.0</v>
      </c>
      <c r="C2641" s="4">
        <f>VLOOKUP(VLOOKUP(A2641,tabWorldPop,3,FALSE),Base!$D$2:$E$8,2,FALSE)</f>
        <v>3</v>
      </c>
      <c r="D2641" s="4" t="s">
        <v>13</v>
      </c>
      <c r="E2641" s="4" t="s">
        <v>5166</v>
      </c>
      <c r="F2641" s="4" t="s">
        <v>1256</v>
      </c>
      <c r="G2641" s="4" t="s">
        <v>5167</v>
      </c>
      <c r="H2641" s="4">
        <v>1521834.0</v>
      </c>
      <c r="I2641" s="5">
        <v>45761.0</v>
      </c>
      <c r="J2641" s="6" t="str">
        <f>IF(OR(B2641=2000, B2641=2010, B2641=2015),VLOOKUP(A2641,tabWorldPop,IF(B2641=2000,8,IF(B2641=2010,7,6)),FALSE),"")</f>
        <v/>
      </c>
      <c r="K2641" s="6" t="str">
        <f>IF(J2641="","", VLOOKUP(A2641,tabWorldPop,12,FALSE))</f>
        <v/>
      </c>
      <c r="L2641" s="6" t="str">
        <f>IF(K2641="","",VLOOKUP(A2641,tabWorldPop,13,FALSE))</f>
        <v/>
      </c>
      <c r="M2641" s="6" t="str">
        <f>IF(K2641="","",VLOOKUP(A2641,tabWorldPop,14,FALSE))</f>
        <v/>
      </c>
      <c r="N2641" s="6" t="str">
        <f>IF(K2641="","",VLOOKUP(A2641,tabWorldPop,15,FALSE))</f>
        <v/>
      </c>
    </row>
    <row r="2642">
      <c r="A2642" s="3">
        <f>VLOOKUP(Life_expectancy.csv!A2674,Base!$A$2:$B$235,2,FALSE)</f>
        <v>79</v>
      </c>
      <c r="B2642" s="4">
        <v>2008.0</v>
      </c>
      <c r="C2642" s="4">
        <f>VLOOKUP(VLOOKUP(A2642,tabWorldPop,3,FALSE),Base!$D$2:$E$8,2,FALSE)</f>
        <v>3</v>
      </c>
      <c r="D2642" s="4" t="s">
        <v>13</v>
      </c>
      <c r="E2642" s="4" t="s">
        <v>5168</v>
      </c>
      <c r="F2642" s="4" t="s">
        <v>199</v>
      </c>
      <c r="G2642" s="4" t="s">
        <v>5169</v>
      </c>
      <c r="H2642" s="4">
        <v>147336.0</v>
      </c>
      <c r="I2642" s="5">
        <v>45730.0</v>
      </c>
      <c r="J2642" s="6" t="str">
        <f>IF(OR(B2642=2000, B2642=2010, B2642=2015),VLOOKUP(A2642,tabWorldPop,IF(B2642=2000,8,IF(B2642=2010,7,6)),FALSE),"")</f>
        <v/>
      </c>
      <c r="K2642" s="6" t="str">
        <f>IF(J2642="","", VLOOKUP(A2642,tabWorldPop,12,FALSE))</f>
        <v/>
      </c>
      <c r="L2642" s="6" t="str">
        <f>IF(K2642="","",VLOOKUP(A2642,tabWorldPop,13,FALSE))</f>
        <v/>
      </c>
      <c r="M2642" s="6" t="str">
        <f>IF(K2642="","",VLOOKUP(A2642,tabWorldPop,14,FALSE))</f>
        <v/>
      </c>
      <c r="N2642" s="6" t="str">
        <f>IF(K2642="","",VLOOKUP(A2642,tabWorldPop,15,FALSE))</f>
        <v/>
      </c>
    </row>
    <row r="2643">
      <c r="A2643" s="3">
        <f>VLOOKUP(Life_expectancy.csv!A2675,Base!$A$2:$B$235,2,FALSE)</f>
        <v>79</v>
      </c>
      <c r="B2643" s="4">
        <v>2007.0</v>
      </c>
      <c r="C2643" s="4">
        <f>VLOOKUP(VLOOKUP(A2643,tabWorldPop,3,FALSE),Base!$D$2:$E$8,2,FALSE)</f>
        <v>3</v>
      </c>
      <c r="D2643" s="4" t="s">
        <v>13</v>
      </c>
      <c r="E2643" s="4" t="s">
        <v>5170</v>
      </c>
      <c r="F2643" s="4" t="s">
        <v>543</v>
      </c>
      <c r="G2643" s="4" t="s">
        <v>5171</v>
      </c>
      <c r="H2643" s="4">
        <v>129887.0</v>
      </c>
      <c r="I2643" s="5">
        <v>45730.0</v>
      </c>
      <c r="J2643" s="6" t="str">
        <f>IF(OR(B2643=2000, B2643=2010, B2643=2015),VLOOKUP(A2643,tabWorldPop,IF(B2643=2000,8,IF(B2643=2010,7,6)),FALSE),"")</f>
        <v/>
      </c>
      <c r="K2643" s="6" t="str">
        <f>IF(J2643="","", VLOOKUP(A2643,tabWorldPop,12,FALSE))</f>
        <v/>
      </c>
      <c r="L2643" s="6" t="str">
        <f>IF(K2643="","",VLOOKUP(A2643,tabWorldPop,13,FALSE))</f>
        <v/>
      </c>
      <c r="M2643" s="6" t="str">
        <f>IF(K2643="","",VLOOKUP(A2643,tabWorldPop,14,FALSE))</f>
        <v/>
      </c>
      <c r="N2643" s="6" t="str">
        <f>IF(K2643="","",VLOOKUP(A2643,tabWorldPop,15,FALSE))</f>
        <v/>
      </c>
    </row>
    <row r="2644">
      <c r="A2644" s="3">
        <f>VLOOKUP(Life_expectancy.csv!A2676,Base!$A$2:$B$235,2,FALSE)</f>
        <v>79</v>
      </c>
      <c r="B2644" s="4">
        <v>2006.0</v>
      </c>
      <c r="C2644" s="4">
        <f>VLOOKUP(VLOOKUP(A2644,tabWorldPop,3,FALSE),Base!$D$2:$E$8,2,FALSE)</f>
        <v>3</v>
      </c>
      <c r="D2644" s="4" t="s">
        <v>13</v>
      </c>
      <c r="E2644" s="4" t="s">
        <v>5172</v>
      </c>
      <c r="F2644" s="4" t="s">
        <v>543</v>
      </c>
      <c r="G2644" s="4" t="s">
        <v>5173</v>
      </c>
      <c r="H2644" s="4">
        <v>1196136.0</v>
      </c>
      <c r="I2644" s="5">
        <v>45702.0</v>
      </c>
      <c r="J2644" s="6" t="str">
        <f>IF(OR(B2644=2000, B2644=2010, B2644=2015),VLOOKUP(A2644,tabWorldPop,IF(B2644=2000,8,IF(B2644=2010,7,6)),FALSE),"")</f>
        <v/>
      </c>
      <c r="K2644" s="6" t="str">
        <f>IF(J2644="","", VLOOKUP(A2644,tabWorldPop,12,FALSE))</f>
        <v/>
      </c>
      <c r="L2644" s="6" t="str">
        <f>IF(K2644="","",VLOOKUP(A2644,tabWorldPop,13,FALSE))</f>
        <v/>
      </c>
      <c r="M2644" s="6" t="str">
        <f>IF(K2644="","",VLOOKUP(A2644,tabWorldPop,14,FALSE))</f>
        <v/>
      </c>
      <c r="N2644" s="6" t="str">
        <f>IF(K2644="","",VLOOKUP(A2644,tabWorldPop,15,FALSE))</f>
        <v/>
      </c>
    </row>
    <row r="2645">
      <c r="A2645" s="3">
        <f>VLOOKUP(Life_expectancy.csv!A2677,Base!$A$2:$B$235,2,FALSE)</f>
        <v>79</v>
      </c>
      <c r="B2645" s="4">
        <v>2005.0</v>
      </c>
      <c r="C2645" s="4">
        <f>VLOOKUP(VLOOKUP(A2645,tabWorldPop,3,FALSE),Base!$D$2:$E$8,2,FALSE)</f>
        <v>3</v>
      </c>
      <c r="D2645" s="4" t="s">
        <v>13</v>
      </c>
      <c r="E2645" s="4" t="s">
        <v>5174</v>
      </c>
      <c r="F2645" s="4" t="s">
        <v>2825</v>
      </c>
      <c r="G2645" s="4" t="s">
        <v>5175</v>
      </c>
      <c r="H2645" s="4">
        <v>112482.0</v>
      </c>
      <c r="I2645" s="5">
        <v>45913.0</v>
      </c>
      <c r="J2645" s="6" t="str">
        <f>IF(OR(B2645=2000, B2645=2010, B2645=2015),VLOOKUP(A2645,tabWorldPop,IF(B2645=2000,8,IF(B2645=2010,7,6)),FALSE),"")</f>
        <v/>
      </c>
      <c r="K2645" s="6" t="str">
        <f>IF(J2645="","", VLOOKUP(A2645,tabWorldPop,12,FALSE))</f>
        <v/>
      </c>
      <c r="L2645" s="6" t="str">
        <f>IF(K2645="","",VLOOKUP(A2645,tabWorldPop,13,FALSE))</f>
        <v/>
      </c>
      <c r="M2645" s="6" t="str">
        <f>IF(K2645="","",VLOOKUP(A2645,tabWorldPop,14,FALSE))</f>
        <v/>
      </c>
      <c r="N2645" s="6" t="str">
        <f>IF(K2645="","",VLOOKUP(A2645,tabWorldPop,15,FALSE))</f>
        <v/>
      </c>
    </row>
    <row r="2646">
      <c r="A2646" s="3">
        <f>VLOOKUP(Life_expectancy.csv!A2678,Base!$A$2:$B$235,2,FALSE)</f>
        <v>79</v>
      </c>
      <c r="B2646" s="4">
        <v>2004.0</v>
      </c>
      <c r="C2646" s="4">
        <f>VLOOKUP(VLOOKUP(A2646,tabWorldPop,3,FALSE),Base!$D$2:$E$8,2,FALSE)</f>
        <v>3</v>
      </c>
      <c r="D2646" s="4" t="s">
        <v>13</v>
      </c>
      <c r="E2646" s="4" t="s">
        <v>5176</v>
      </c>
      <c r="F2646" s="4" t="s">
        <v>199</v>
      </c>
      <c r="G2646" s="4" t="s">
        <v>5177</v>
      </c>
      <c r="H2646" s="4">
        <v>11761.0</v>
      </c>
      <c r="I2646" s="5">
        <v>45821.0</v>
      </c>
      <c r="J2646" s="6" t="str">
        <f>IF(OR(B2646=2000, B2646=2010, B2646=2015),VLOOKUP(A2646,tabWorldPop,IF(B2646=2000,8,IF(B2646=2010,7,6)),FALSE),"")</f>
        <v/>
      </c>
      <c r="K2646" s="6" t="str">
        <f>IF(J2646="","", VLOOKUP(A2646,tabWorldPop,12,FALSE))</f>
        <v/>
      </c>
      <c r="L2646" s="6" t="str">
        <f>IF(K2646="","",VLOOKUP(A2646,tabWorldPop,13,FALSE))</f>
        <v/>
      </c>
      <c r="M2646" s="6" t="str">
        <f>IF(K2646="","",VLOOKUP(A2646,tabWorldPop,14,FALSE))</f>
        <v/>
      </c>
      <c r="N2646" s="6" t="str">
        <f>IF(K2646="","",VLOOKUP(A2646,tabWorldPop,15,FALSE))</f>
        <v/>
      </c>
    </row>
    <row r="2647">
      <c r="A2647" s="3">
        <f>VLOOKUP(Life_expectancy.csv!A2679,Base!$A$2:$B$235,2,FALSE)</f>
        <v>79</v>
      </c>
      <c r="B2647" s="4">
        <v>2003.0</v>
      </c>
      <c r="C2647" s="4">
        <f>VLOOKUP(VLOOKUP(A2647,tabWorldPop,3,FALSE),Base!$D$2:$E$8,2,FALSE)</f>
        <v>3</v>
      </c>
      <c r="D2647" s="4" t="s">
        <v>13</v>
      </c>
      <c r="E2647" s="4" t="s">
        <v>5178</v>
      </c>
      <c r="F2647" s="4" t="s">
        <v>116</v>
      </c>
      <c r="G2647" s="4" t="s">
        <v>5179</v>
      </c>
      <c r="H2647" s="4">
        <v>9939678.0</v>
      </c>
      <c r="I2647" s="5">
        <v>45790.0</v>
      </c>
      <c r="J2647" s="6" t="str">
        <f>IF(OR(B2647=2000, B2647=2010, B2647=2015),VLOOKUP(A2647,tabWorldPop,IF(B2647=2000,8,IF(B2647=2010,7,6)),FALSE),"")</f>
        <v/>
      </c>
      <c r="K2647" s="6" t="str">
        <f>IF(J2647="","", VLOOKUP(A2647,tabWorldPop,12,FALSE))</f>
        <v/>
      </c>
      <c r="L2647" s="6" t="str">
        <f>IF(K2647="","",VLOOKUP(A2647,tabWorldPop,13,FALSE))</f>
        <v/>
      </c>
      <c r="M2647" s="6" t="str">
        <f>IF(K2647="","",VLOOKUP(A2647,tabWorldPop,14,FALSE))</f>
        <v/>
      </c>
      <c r="N2647" s="6" t="str">
        <f>IF(K2647="","",VLOOKUP(A2647,tabWorldPop,15,FALSE))</f>
        <v/>
      </c>
    </row>
    <row r="2648">
      <c r="A2648" s="3">
        <f>VLOOKUP(Life_expectancy.csv!A2680,Base!$A$2:$B$235,2,FALSE)</f>
        <v>79</v>
      </c>
      <c r="B2648" s="4">
        <v>2002.0</v>
      </c>
      <c r="C2648" s="4">
        <f>VLOOKUP(VLOOKUP(A2648,tabWorldPop,3,FALSE),Base!$D$2:$E$8,2,FALSE)</f>
        <v>3</v>
      </c>
      <c r="D2648" s="4" t="s">
        <v>13</v>
      </c>
      <c r="E2648" s="4" t="s">
        <v>5180</v>
      </c>
      <c r="F2648" s="4" t="s">
        <v>1756</v>
      </c>
      <c r="G2648" s="4" t="s">
        <v>5181</v>
      </c>
      <c r="H2648" s="4">
        <v>9864326.0</v>
      </c>
      <c r="I2648" s="5">
        <v>45729.0</v>
      </c>
      <c r="J2648" s="6" t="str">
        <f>IF(OR(B2648=2000, B2648=2010, B2648=2015),VLOOKUP(A2648,tabWorldPop,IF(B2648=2000,8,IF(B2648=2010,7,6)),FALSE),"")</f>
        <v/>
      </c>
      <c r="K2648" s="6" t="str">
        <f>IF(J2648="","", VLOOKUP(A2648,tabWorldPop,12,FALSE))</f>
        <v/>
      </c>
      <c r="L2648" s="6" t="str">
        <f>IF(K2648="","",VLOOKUP(A2648,tabWorldPop,13,FALSE))</f>
        <v/>
      </c>
      <c r="M2648" s="6" t="str">
        <f>IF(K2648="","",VLOOKUP(A2648,tabWorldPop,14,FALSE))</f>
        <v/>
      </c>
      <c r="N2648" s="6" t="str">
        <f>IF(K2648="","",VLOOKUP(A2648,tabWorldPop,15,FALSE))</f>
        <v/>
      </c>
    </row>
    <row r="2649">
      <c r="A2649" s="3">
        <f>VLOOKUP(Life_expectancy.csv!A2681,Base!$A$2:$B$235,2,FALSE)</f>
        <v>79</v>
      </c>
      <c r="B2649" s="4">
        <v>2001.0</v>
      </c>
      <c r="C2649" s="4">
        <f>VLOOKUP(VLOOKUP(A2649,tabWorldPop,3,FALSE),Base!$D$2:$E$8,2,FALSE)</f>
        <v>3</v>
      </c>
      <c r="D2649" s="4" t="s">
        <v>13</v>
      </c>
      <c r="E2649" s="4" t="s">
        <v>5182</v>
      </c>
      <c r="F2649" s="4" t="s">
        <v>111</v>
      </c>
      <c r="G2649" s="4" t="s">
        <v>5183</v>
      </c>
      <c r="H2649" s="4">
        <v>978571.0</v>
      </c>
      <c r="I2649" s="5">
        <v>45670.0</v>
      </c>
      <c r="J2649" s="6" t="str">
        <f>IF(OR(B2649=2000, B2649=2010, B2649=2015),VLOOKUP(A2649,tabWorldPop,IF(B2649=2000,8,IF(B2649=2010,7,6)),FALSE),"")</f>
        <v/>
      </c>
      <c r="K2649" s="6" t="str">
        <f>IF(J2649="","", VLOOKUP(A2649,tabWorldPop,12,FALSE))</f>
        <v/>
      </c>
      <c r="L2649" s="6" t="str">
        <f>IF(K2649="","",VLOOKUP(A2649,tabWorldPop,13,FALSE))</f>
        <v/>
      </c>
      <c r="M2649" s="6" t="str">
        <f>IF(K2649="","",VLOOKUP(A2649,tabWorldPop,14,FALSE))</f>
        <v/>
      </c>
      <c r="N2649" s="6" t="str">
        <f>IF(K2649="","",VLOOKUP(A2649,tabWorldPop,15,FALSE))</f>
        <v/>
      </c>
    </row>
    <row r="2650">
      <c r="A2650" s="3">
        <f>VLOOKUP(Life_expectancy.csv!A2682,Base!$A$2:$B$235,2,FALSE)</f>
        <v>79</v>
      </c>
      <c r="B2650" s="4">
        <v>2000.0</v>
      </c>
      <c r="C2650" s="4">
        <f>VLOOKUP(VLOOKUP(A2650,tabWorldPop,3,FALSE),Base!$D$2:$E$8,2,FALSE)</f>
        <v>3</v>
      </c>
      <c r="D2650" s="4" t="s">
        <v>13</v>
      </c>
      <c r="E2650" s="4" t="s">
        <v>5184</v>
      </c>
      <c r="F2650" s="5">
        <v>45752.0</v>
      </c>
      <c r="G2650" s="4" t="s">
        <v>5185</v>
      </c>
      <c r="H2650" s="4">
        <v>9699197.0</v>
      </c>
      <c r="I2650" s="5">
        <v>45881.0</v>
      </c>
      <c r="J2650" s="6">
        <f>IF(OR(B2650=2000, B2650=2010, B2650=2015),VLOOKUP(A2650,tabWorldPop,IF(B2650=2000,8,IF(B2650=2010,7,6)),FALSE),"")</f>
        <v>9893316</v>
      </c>
      <c r="K2650" s="6">
        <f>IF(J2650="","", VLOOKUP(A2650,tabWorldPop,12,FALSE))</f>
        <v>163610</v>
      </c>
      <c r="L2650" s="6" t="str">
        <f>IF(K2650="","",VLOOKUP(A2650,tabWorldPop,13,FALSE))</f>
        <v>75.5218</v>
      </c>
      <c r="M2650" s="7">
        <f>IF(K2650="","",VLOOKUP(A2650,tabWorldPop,14,FALSE))</f>
        <v>27760</v>
      </c>
      <c r="N2650" s="6" t="str">
        <f>IF(K2650="","",VLOOKUP(A2650,tabWorldPop,15,FALSE))</f>
        <v>0.15</v>
      </c>
    </row>
    <row r="2651">
      <c r="A2651" s="3">
        <f>VLOOKUP(Life_expectancy.csv!A2683,Base!$A$2:$B$235,2,FALSE)</f>
        <v>18</v>
      </c>
      <c r="B2651" s="4">
        <v>2015.0</v>
      </c>
      <c r="C2651" s="4">
        <f>VLOOKUP(VLOOKUP(A2651,tabWorldPop,3,FALSE),Base!$D$2:$E$8,2,FALSE)</f>
        <v>1</v>
      </c>
      <c r="D2651" s="4" t="s">
        <v>13</v>
      </c>
      <c r="E2651" s="4">
        <v>0.0</v>
      </c>
      <c r="F2651" s="10"/>
      <c r="G2651" s="4" t="s">
        <v>5186</v>
      </c>
      <c r="H2651" s="4">
        <v>7.8271472E7</v>
      </c>
      <c r="I2651" s="5">
        <v>45791.0</v>
      </c>
      <c r="J2651" s="6">
        <f>IF(OR(B2651=2000, B2651=2010, B2651=2015),VLOOKUP(A2651,tabWorldPop,IF(B2651=2000,8,IF(B2651=2010,7,6)),FALSE),"")</f>
        <v>79646178</v>
      </c>
      <c r="K2651" s="6">
        <f>IF(J2651="","", VLOOKUP(A2651,tabWorldPop,12,FALSE))</f>
        <v>783562</v>
      </c>
      <c r="L2651" s="6" t="str">
        <f>IF(K2651="","",VLOOKUP(A2651,tabWorldPop,13,FALSE))</f>
        <v>108.9145</v>
      </c>
      <c r="M2651" s="7">
        <f>IF(K2651="","",VLOOKUP(A2651,tabWorldPop,14,FALSE))</f>
        <v>24473</v>
      </c>
      <c r="N2651" s="12">
        <f>IF(K2651="","",VLOOKUP(A2651,tabWorldPop,15,FALSE))</f>
        <v>45839</v>
      </c>
    </row>
    <row r="2652">
      <c r="A2652" s="3">
        <f>VLOOKUP(Life_expectancy.csv!A2684,Base!$A$2:$B$235,2,FALSE)</f>
        <v>18</v>
      </c>
      <c r="B2652" s="4">
        <v>2014.0</v>
      </c>
      <c r="C2652" s="4">
        <f>VLOOKUP(VLOOKUP(A2652,tabWorldPop,3,FALSE),Base!$D$2:$E$8,2,FALSE)</f>
        <v>1</v>
      </c>
      <c r="D2652" s="4" t="s">
        <v>13</v>
      </c>
      <c r="E2652" s="4" t="s">
        <v>5187</v>
      </c>
      <c r="F2652" s="4" t="s">
        <v>817</v>
      </c>
      <c r="G2652" s="4" t="s">
        <v>5188</v>
      </c>
      <c r="H2652" s="4">
        <v>773628.0</v>
      </c>
      <c r="I2652" s="5">
        <v>45791.0</v>
      </c>
      <c r="J2652" s="6" t="str">
        <f>IF(OR(B2652=2000, B2652=2010, B2652=2015),VLOOKUP(A2652,tabWorldPop,IF(B2652=2000,8,IF(B2652=2010,7,6)),FALSE),"")</f>
        <v/>
      </c>
      <c r="K2652" s="6" t="str">
        <f>IF(J2652="","", VLOOKUP(A2652,tabWorldPop,12,FALSE))</f>
        <v/>
      </c>
      <c r="L2652" s="6" t="str">
        <f>IF(K2652="","",VLOOKUP(A2652,tabWorldPop,13,FALSE))</f>
        <v/>
      </c>
      <c r="M2652" s="6" t="str">
        <f>IF(K2652="","",VLOOKUP(A2652,tabWorldPop,14,FALSE))</f>
        <v/>
      </c>
      <c r="N2652" s="6" t="str">
        <f>IF(K2652="","",VLOOKUP(A2652,tabWorldPop,15,FALSE))</f>
        <v/>
      </c>
    </row>
    <row r="2653">
      <c r="A2653" s="3">
        <f>VLOOKUP(Life_expectancy.csv!A2685,Base!$A$2:$B$235,2,FALSE)</f>
        <v>18</v>
      </c>
      <c r="B2653" s="4">
        <v>2013.0</v>
      </c>
      <c r="C2653" s="4">
        <f>VLOOKUP(VLOOKUP(A2653,tabWorldPop,3,FALSE),Base!$D$2:$E$8,2,FALSE)</f>
        <v>1</v>
      </c>
      <c r="D2653" s="4" t="s">
        <v>13</v>
      </c>
      <c r="E2653" s="4" t="s">
        <v>5189</v>
      </c>
      <c r="F2653" s="4" t="s">
        <v>180</v>
      </c>
      <c r="G2653" s="4" t="s">
        <v>5190</v>
      </c>
      <c r="H2653" s="4">
        <v>7.5787333E7</v>
      </c>
      <c r="I2653" s="5">
        <v>45761.0</v>
      </c>
      <c r="J2653" s="6" t="str">
        <f>IF(OR(B2653=2000, B2653=2010, B2653=2015),VLOOKUP(A2653,tabWorldPop,IF(B2653=2000,8,IF(B2653=2010,7,6)),FALSE),"")</f>
        <v/>
      </c>
      <c r="K2653" s="6" t="str">
        <f>IF(J2653="","", VLOOKUP(A2653,tabWorldPop,12,FALSE))</f>
        <v/>
      </c>
      <c r="L2653" s="6" t="str">
        <f>IF(K2653="","",VLOOKUP(A2653,tabWorldPop,13,FALSE))</f>
        <v/>
      </c>
      <c r="M2653" s="6" t="str">
        <f>IF(K2653="","",VLOOKUP(A2653,tabWorldPop,14,FALSE))</f>
        <v/>
      </c>
      <c r="N2653" s="6" t="str">
        <f>IF(K2653="","",VLOOKUP(A2653,tabWorldPop,15,FALSE))</f>
        <v/>
      </c>
    </row>
    <row r="2654">
      <c r="A2654" s="3">
        <f>VLOOKUP(Life_expectancy.csv!A2686,Base!$A$2:$B$235,2,FALSE)</f>
        <v>18</v>
      </c>
      <c r="B2654" s="4">
        <v>2012.0</v>
      </c>
      <c r="C2654" s="4">
        <f>VLOOKUP(VLOOKUP(A2654,tabWorldPop,3,FALSE),Base!$D$2:$E$8,2,FALSE)</f>
        <v>1</v>
      </c>
      <c r="D2654" s="4" t="s">
        <v>13</v>
      </c>
      <c r="E2654" s="4" t="s">
        <v>5191</v>
      </c>
      <c r="F2654" s="4" t="s">
        <v>1010</v>
      </c>
      <c r="G2654" s="4" t="s">
        <v>5192</v>
      </c>
      <c r="H2654" s="4">
        <v>7.4569867E7</v>
      </c>
      <c r="I2654" s="5">
        <v>45730.0</v>
      </c>
      <c r="J2654" s="6" t="str">
        <f>IF(OR(B2654=2000, B2654=2010, B2654=2015),VLOOKUP(A2654,tabWorldPop,IF(B2654=2000,8,IF(B2654=2010,7,6)),FALSE),"")</f>
        <v/>
      </c>
      <c r="K2654" s="6" t="str">
        <f>IF(J2654="","", VLOOKUP(A2654,tabWorldPop,12,FALSE))</f>
        <v/>
      </c>
      <c r="L2654" s="6" t="str">
        <f>IF(K2654="","",VLOOKUP(A2654,tabWorldPop,13,FALSE))</f>
        <v/>
      </c>
      <c r="M2654" s="6" t="str">
        <f>IF(K2654="","",VLOOKUP(A2654,tabWorldPop,14,FALSE))</f>
        <v/>
      </c>
      <c r="N2654" s="6" t="str">
        <f>IF(K2654="","",VLOOKUP(A2654,tabWorldPop,15,FALSE))</f>
        <v/>
      </c>
    </row>
    <row r="2655">
      <c r="A2655" s="3">
        <f>VLOOKUP(Life_expectancy.csv!A2687,Base!$A$2:$B$235,2,FALSE)</f>
        <v>18</v>
      </c>
      <c r="B2655" s="4">
        <v>2011.0</v>
      </c>
      <c r="C2655" s="4">
        <f>VLOOKUP(VLOOKUP(A2655,tabWorldPop,3,FALSE),Base!$D$2:$E$8,2,FALSE)</f>
        <v>1</v>
      </c>
      <c r="D2655" s="4" t="s">
        <v>13</v>
      </c>
      <c r="E2655" s="4" t="s">
        <v>5193</v>
      </c>
      <c r="F2655" s="4" t="s">
        <v>111</v>
      </c>
      <c r="G2655" s="4" t="s">
        <v>5194</v>
      </c>
      <c r="H2655" s="4">
        <v>7349455.0</v>
      </c>
      <c r="I2655" s="5">
        <v>45882.0</v>
      </c>
      <c r="J2655" s="6" t="str">
        <f>IF(OR(B2655=2000, B2655=2010, B2655=2015),VLOOKUP(A2655,tabWorldPop,IF(B2655=2000,8,IF(B2655=2010,7,6)),FALSE),"")</f>
        <v/>
      </c>
      <c r="K2655" s="6" t="str">
        <f>IF(J2655="","", VLOOKUP(A2655,tabWorldPop,12,FALSE))</f>
        <v/>
      </c>
      <c r="L2655" s="6" t="str">
        <f>IF(K2655="","",VLOOKUP(A2655,tabWorldPop,13,FALSE))</f>
        <v/>
      </c>
      <c r="M2655" s="6" t="str">
        <f>IF(K2655="","",VLOOKUP(A2655,tabWorldPop,14,FALSE))</f>
        <v/>
      </c>
      <c r="N2655" s="6" t="str">
        <f>IF(K2655="","",VLOOKUP(A2655,tabWorldPop,15,FALSE))</f>
        <v/>
      </c>
    </row>
    <row r="2656">
      <c r="A2656" s="3">
        <f>VLOOKUP(Life_expectancy.csv!A2688,Base!$A$2:$B$235,2,FALSE)</f>
        <v>18</v>
      </c>
      <c r="B2656" s="4">
        <v>2010.0</v>
      </c>
      <c r="C2656" s="4">
        <f>VLOOKUP(VLOOKUP(A2656,tabWorldPop,3,FALSE),Base!$D$2:$E$8,2,FALSE)</f>
        <v>1</v>
      </c>
      <c r="D2656" s="4" t="s">
        <v>13</v>
      </c>
      <c r="E2656" s="4" t="s">
        <v>5195</v>
      </c>
      <c r="F2656" s="4" t="s">
        <v>657</v>
      </c>
      <c r="G2656" s="4" t="s">
        <v>5196</v>
      </c>
      <c r="H2656" s="4">
        <v>7.2326914E7</v>
      </c>
      <c r="I2656" s="4">
        <v>13.0</v>
      </c>
      <c r="J2656" s="6">
        <f>IF(OR(B2656=2000, B2656=2010, B2656=2015),VLOOKUP(A2656,tabWorldPop,IF(B2656=2000,8,IF(B2656=2010,7,6)),FALSE),"")</f>
        <v>73195345</v>
      </c>
      <c r="K2656" s="6">
        <f>IF(J2656="","", VLOOKUP(A2656,tabWorldPop,12,FALSE))</f>
        <v>783562</v>
      </c>
      <c r="L2656" s="6" t="str">
        <f>IF(K2656="","",VLOOKUP(A2656,tabWorldPop,13,FALSE))</f>
        <v>108.9145</v>
      </c>
      <c r="M2656" s="7">
        <f>IF(K2656="","",VLOOKUP(A2656,tabWorldPop,14,FALSE))</f>
        <v>24473</v>
      </c>
      <c r="N2656" s="12">
        <f>IF(K2656="","",VLOOKUP(A2656,tabWorldPop,15,FALSE))</f>
        <v>45839</v>
      </c>
    </row>
    <row r="2657">
      <c r="A2657" s="3">
        <f>VLOOKUP(Life_expectancy.csv!A2689,Base!$A$2:$B$235,2,FALSE)</f>
        <v>18</v>
      </c>
      <c r="B2657" s="4">
        <v>2009.0</v>
      </c>
      <c r="C2657" s="4">
        <f>VLOOKUP(VLOOKUP(A2657,tabWorldPop,3,FALSE),Base!$D$2:$E$8,2,FALSE)</f>
        <v>1</v>
      </c>
      <c r="D2657" s="4" t="s">
        <v>13</v>
      </c>
      <c r="E2657" s="4" t="s">
        <v>5197</v>
      </c>
      <c r="F2657" s="5">
        <v>45875.0</v>
      </c>
      <c r="G2657" s="4" t="s">
        <v>5198</v>
      </c>
      <c r="H2657" s="4">
        <v>7.1339185E7</v>
      </c>
      <c r="I2657" s="5">
        <v>45789.0</v>
      </c>
      <c r="J2657" s="6" t="str">
        <f>IF(OR(B2657=2000, B2657=2010, B2657=2015),VLOOKUP(A2657,tabWorldPop,IF(B2657=2000,8,IF(B2657=2010,7,6)),FALSE),"")</f>
        <v/>
      </c>
      <c r="K2657" s="6" t="str">
        <f>IF(J2657="","", VLOOKUP(A2657,tabWorldPop,12,FALSE))</f>
        <v/>
      </c>
      <c r="L2657" s="6" t="str">
        <f>IF(K2657="","",VLOOKUP(A2657,tabWorldPop,13,FALSE))</f>
        <v/>
      </c>
      <c r="M2657" s="6" t="str">
        <f>IF(K2657="","",VLOOKUP(A2657,tabWorldPop,14,FALSE))</f>
        <v/>
      </c>
      <c r="N2657" s="6" t="str">
        <f>IF(K2657="","",VLOOKUP(A2657,tabWorldPop,15,FALSE))</f>
        <v/>
      </c>
    </row>
    <row r="2658">
      <c r="A2658" s="3">
        <f>VLOOKUP(Life_expectancy.csv!A2690,Base!$A$2:$B$235,2,FALSE)</f>
        <v>18</v>
      </c>
      <c r="B2658" s="4">
        <v>2008.0</v>
      </c>
      <c r="C2658" s="4">
        <f>VLOOKUP(VLOOKUP(A2658,tabWorldPop,3,FALSE),Base!$D$2:$E$8,2,FALSE)</f>
        <v>1</v>
      </c>
      <c r="D2658" s="4" t="s">
        <v>13</v>
      </c>
      <c r="E2658" s="4" t="s">
        <v>5199</v>
      </c>
      <c r="F2658" s="5">
        <v>45844.0</v>
      </c>
      <c r="G2658" s="4" t="s">
        <v>5200</v>
      </c>
      <c r="H2658" s="4">
        <v>74432.0</v>
      </c>
      <c r="I2658" s="5">
        <v>45789.0</v>
      </c>
      <c r="J2658" s="6" t="str">
        <f>IF(OR(B2658=2000, B2658=2010, B2658=2015),VLOOKUP(A2658,tabWorldPop,IF(B2658=2000,8,IF(B2658=2010,7,6)),FALSE),"")</f>
        <v/>
      </c>
      <c r="K2658" s="6" t="str">
        <f>IF(J2658="","", VLOOKUP(A2658,tabWorldPop,12,FALSE))</f>
        <v/>
      </c>
      <c r="L2658" s="6" t="str">
        <f>IF(K2658="","",VLOOKUP(A2658,tabWorldPop,13,FALSE))</f>
        <v/>
      </c>
      <c r="M2658" s="6" t="str">
        <f>IF(K2658="","",VLOOKUP(A2658,tabWorldPop,14,FALSE))</f>
        <v/>
      </c>
      <c r="N2658" s="6" t="str">
        <f>IF(K2658="","",VLOOKUP(A2658,tabWorldPop,15,FALSE))</f>
        <v/>
      </c>
    </row>
    <row r="2659">
      <c r="A2659" s="3">
        <f>VLOOKUP(Life_expectancy.csv!A2691,Base!$A$2:$B$235,2,FALSE)</f>
        <v>18</v>
      </c>
      <c r="B2659" s="4">
        <v>2007.0</v>
      </c>
      <c r="C2659" s="4">
        <f>VLOOKUP(VLOOKUP(A2659,tabWorldPop,3,FALSE),Base!$D$2:$E$8,2,FALSE)</f>
        <v>1</v>
      </c>
      <c r="D2659" s="4" t="s">
        <v>13</v>
      </c>
      <c r="E2659" s="4" t="s">
        <v>5201</v>
      </c>
      <c r="F2659" s="5">
        <v>45753.0</v>
      </c>
      <c r="G2659" s="4" t="s">
        <v>5202</v>
      </c>
      <c r="H2659" s="4">
        <v>6.9597281E7</v>
      </c>
      <c r="I2659" s="5">
        <v>45728.0</v>
      </c>
      <c r="J2659" s="6" t="str">
        <f>IF(OR(B2659=2000, B2659=2010, B2659=2015),VLOOKUP(A2659,tabWorldPop,IF(B2659=2000,8,IF(B2659=2010,7,6)),FALSE),"")</f>
        <v/>
      </c>
      <c r="K2659" s="6" t="str">
        <f>IF(J2659="","", VLOOKUP(A2659,tabWorldPop,12,FALSE))</f>
        <v/>
      </c>
      <c r="L2659" s="6" t="str">
        <f>IF(K2659="","",VLOOKUP(A2659,tabWorldPop,13,FALSE))</f>
        <v/>
      </c>
      <c r="M2659" s="6" t="str">
        <f>IF(K2659="","",VLOOKUP(A2659,tabWorldPop,14,FALSE))</f>
        <v/>
      </c>
      <c r="N2659" s="6" t="str">
        <f>IF(K2659="","",VLOOKUP(A2659,tabWorldPop,15,FALSE))</f>
        <v/>
      </c>
    </row>
    <row r="2660">
      <c r="A2660" s="3">
        <f>VLOOKUP(Life_expectancy.csv!A2692,Base!$A$2:$B$235,2,FALSE)</f>
        <v>18</v>
      </c>
      <c r="B2660" s="4">
        <v>2006.0</v>
      </c>
      <c r="C2660" s="4">
        <f>VLOOKUP(VLOOKUP(A2660,tabWorldPop,3,FALSE),Base!$D$2:$E$8,2,FALSE)</f>
        <v>1</v>
      </c>
      <c r="D2660" s="4" t="s">
        <v>13</v>
      </c>
      <c r="E2660" s="4" t="s">
        <v>5203</v>
      </c>
      <c r="F2660" s="4" t="s">
        <v>662</v>
      </c>
      <c r="G2660" s="4" t="s">
        <v>5204</v>
      </c>
      <c r="H2660" s="4">
        <v>6876345.0</v>
      </c>
      <c r="I2660" s="5">
        <v>45911.0</v>
      </c>
      <c r="J2660" s="6" t="str">
        <f>IF(OR(B2660=2000, B2660=2010, B2660=2015),VLOOKUP(A2660,tabWorldPop,IF(B2660=2000,8,IF(B2660=2010,7,6)),FALSE),"")</f>
        <v/>
      </c>
      <c r="K2660" s="6" t="str">
        <f>IF(J2660="","", VLOOKUP(A2660,tabWorldPop,12,FALSE))</f>
        <v/>
      </c>
      <c r="L2660" s="6" t="str">
        <f>IF(K2660="","",VLOOKUP(A2660,tabWorldPop,13,FALSE))</f>
        <v/>
      </c>
      <c r="M2660" s="6" t="str">
        <f>IF(K2660="","",VLOOKUP(A2660,tabWorldPop,14,FALSE))</f>
        <v/>
      </c>
      <c r="N2660" s="6" t="str">
        <f>IF(K2660="","",VLOOKUP(A2660,tabWorldPop,15,FALSE))</f>
        <v/>
      </c>
    </row>
    <row r="2661">
      <c r="A2661" s="3">
        <f>VLOOKUP(Life_expectancy.csv!A2693,Base!$A$2:$B$235,2,FALSE)</f>
        <v>18</v>
      </c>
      <c r="B2661" s="4">
        <v>2005.0</v>
      </c>
      <c r="C2661" s="4">
        <f>VLOOKUP(VLOOKUP(A2661,tabWorldPop,3,FALSE),Base!$D$2:$E$8,2,FALSE)</f>
        <v>1</v>
      </c>
      <c r="D2661" s="4" t="s">
        <v>13</v>
      </c>
      <c r="E2661" s="4" t="s">
        <v>5205</v>
      </c>
      <c r="F2661" s="4" t="s">
        <v>654</v>
      </c>
      <c r="G2661" s="4" t="s">
        <v>5206</v>
      </c>
      <c r="H2661" s="4">
        <v>679346.0</v>
      </c>
      <c r="I2661" s="5">
        <v>45911.0</v>
      </c>
      <c r="J2661" s="6" t="str">
        <f>IF(OR(B2661=2000, B2661=2010, B2661=2015),VLOOKUP(A2661,tabWorldPop,IF(B2661=2000,8,IF(B2661=2010,7,6)),FALSE),"")</f>
        <v/>
      </c>
      <c r="K2661" s="6" t="str">
        <f>IF(J2661="","", VLOOKUP(A2661,tabWorldPop,12,FALSE))</f>
        <v/>
      </c>
      <c r="L2661" s="6" t="str">
        <f>IF(K2661="","",VLOOKUP(A2661,tabWorldPop,13,FALSE))</f>
        <v/>
      </c>
      <c r="M2661" s="6" t="str">
        <f>IF(K2661="","",VLOOKUP(A2661,tabWorldPop,14,FALSE))</f>
        <v/>
      </c>
      <c r="N2661" s="6" t="str">
        <f>IF(K2661="","",VLOOKUP(A2661,tabWorldPop,15,FALSE))</f>
        <v/>
      </c>
    </row>
    <row r="2662">
      <c r="A2662" s="3">
        <f>VLOOKUP(Life_expectancy.csv!A2694,Base!$A$2:$B$235,2,FALSE)</f>
        <v>18</v>
      </c>
      <c r="B2662" s="4">
        <v>2004.0</v>
      </c>
      <c r="C2662" s="4">
        <f>VLOOKUP(VLOOKUP(A2662,tabWorldPop,3,FALSE),Base!$D$2:$E$8,2,FALSE)</f>
        <v>1</v>
      </c>
      <c r="D2662" s="4" t="s">
        <v>13</v>
      </c>
      <c r="E2662" s="4" t="s">
        <v>5207</v>
      </c>
      <c r="F2662" s="4" t="s">
        <v>401</v>
      </c>
      <c r="G2662" s="4" t="s">
        <v>5208</v>
      </c>
      <c r="H2662" s="4">
        <v>677855.0</v>
      </c>
      <c r="I2662" s="4">
        <v>12.0</v>
      </c>
      <c r="J2662" s="6" t="str">
        <f>IF(OR(B2662=2000, B2662=2010, B2662=2015),VLOOKUP(A2662,tabWorldPop,IF(B2662=2000,8,IF(B2662=2010,7,6)),FALSE),"")</f>
        <v/>
      </c>
      <c r="K2662" s="6" t="str">
        <f>IF(J2662="","", VLOOKUP(A2662,tabWorldPop,12,FALSE))</f>
        <v/>
      </c>
      <c r="L2662" s="6" t="str">
        <f>IF(K2662="","",VLOOKUP(A2662,tabWorldPop,13,FALSE))</f>
        <v/>
      </c>
      <c r="M2662" s="6" t="str">
        <f>IF(K2662="","",VLOOKUP(A2662,tabWorldPop,14,FALSE))</f>
        <v/>
      </c>
      <c r="N2662" s="6" t="str">
        <f>IF(K2662="","",VLOOKUP(A2662,tabWorldPop,15,FALSE))</f>
        <v/>
      </c>
    </row>
    <row r="2663">
      <c r="A2663" s="3">
        <f>VLOOKUP(Life_expectancy.csv!A2695,Base!$A$2:$B$235,2,FALSE)</f>
        <v>18</v>
      </c>
      <c r="B2663" s="4">
        <v>2003.0</v>
      </c>
      <c r="C2663" s="4">
        <f>VLOOKUP(VLOOKUP(A2663,tabWorldPop,3,FALSE),Base!$D$2:$E$8,2,FALSE)</f>
        <v>1</v>
      </c>
      <c r="D2663" s="4" t="s">
        <v>13</v>
      </c>
      <c r="E2663" s="4" t="s">
        <v>5209</v>
      </c>
      <c r="F2663" s="4" t="s">
        <v>73</v>
      </c>
      <c r="G2663" s="4" t="s">
        <v>5210</v>
      </c>
      <c r="H2663" s="4">
        <v>668583.0</v>
      </c>
      <c r="I2663" s="5">
        <v>45911.0</v>
      </c>
      <c r="J2663" s="6" t="str">
        <f>IF(OR(B2663=2000, B2663=2010, B2663=2015),VLOOKUP(A2663,tabWorldPop,IF(B2663=2000,8,IF(B2663=2010,7,6)),FALSE),"")</f>
        <v/>
      </c>
      <c r="K2663" s="6" t="str">
        <f>IF(J2663="","", VLOOKUP(A2663,tabWorldPop,12,FALSE))</f>
        <v/>
      </c>
      <c r="L2663" s="6" t="str">
        <f>IF(K2663="","",VLOOKUP(A2663,tabWorldPop,13,FALSE))</f>
        <v/>
      </c>
      <c r="M2663" s="6" t="str">
        <f>IF(K2663="","",VLOOKUP(A2663,tabWorldPop,14,FALSE))</f>
        <v/>
      </c>
      <c r="N2663" s="6" t="str">
        <f>IF(K2663="","",VLOOKUP(A2663,tabWorldPop,15,FALSE))</f>
        <v/>
      </c>
    </row>
    <row r="2664">
      <c r="A2664" s="3">
        <f>VLOOKUP(Life_expectancy.csv!A2696,Base!$A$2:$B$235,2,FALSE)</f>
        <v>18</v>
      </c>
      <c r="B2664" s="4">
        <v>2002.0</v>
      </c>
      <c r="C2664" s="4">
        <f>VLOOKUP(VLOOKUP(A2664,tabWorldPop,3,FALSE),Base!$D$2:$E$8,2,FALSE)</f>
        <v>1</v>
      </c>
      <c r="D2664" s="4" t="s">
        <v>13</v>
      </c>
      <c r="E2664" s="4" t="s">
        <v>5211</v>
      </c>
      <c r="F2664" s="4" t="s">
        <v>116</v>
      </c>
      <c r="G2664" s="4" t="s">
        <v>5212</v>
      </c>
      <c r="H2664" s="4">
        <v>6514354.0</v>
      </c>
      <c r="I2664" s="5">
        <v>45788.0</v>
      </c>
      <c r="J2664" s="6" t="str">
        <f>IF(OR(B2664=2000, B2664=2010, B2664=2015),VLOOKUP(A2664,tabWorldPop,IF(B2664=2000,8,IF(B2664=2010,7,6)),FALSE),"")</f>
        <v/>
      </c>
      <c r="K2664" s="6" t="str">
        <f>IF(J2664="","", VLOOKUP(A2664,tabWorldPop,12,FALSE))</f>
        <v/>
      </c>
      <c r="L2664" s="6" t="str">
        <f>IF(K2664="","",VLOOKUP(A2664,tabWorldPop,13,FALSE))</f>
        <v/>
      </c>
      <c r="M2664" s="6" t="str">
        <f>IF(K2664="","",VLOOKUP(A2664,tabWorldPop,14,FALSE))</f>
        <v/>
      </c>
      <c r="N2664" s="6" t="str">
        <f>IF(K2664="","",VLOOKUP(A2664,tabWorldPop,15,FALSE))</f>
        <v/>
      </c>
    </row>
    <row r="2665">
      <c r="A2665" s="3">
        <f>VLOOKUP(Life_expectancy.csv!A2697,Base!$A$2:$B$235,2,FALSE)</f>
        <v>18</v>
      </c>
      <c r="B2665" s="4">
        <v>2001.0</v>
      </c>
      <c r="C2665" s="4">
        <f>VLOOKUP(VLOOKUP(A2665,tabWorldPop,3,FALSE),Base!$D$2:$E$8,2,FALSE)</f>
        <v>1</v>
      </c>
      <c r="D2665" s="4" t="s">
        <v>13</v>
      </c>
      <c r="E2665" s="4" t="s">
        <v>5213</v>
      </c>
      <c r="F2665" s="4" t="s">
        <v>562</v>
      </c>
      <c r="G2665" s="4" t="s">
        <v>5214</v>
      </c>
      <c r="H2665" s="4">
        <v>6.4191474E7</v>
      </c>
      <c r="I2665" s="5">
        <v>45668.0</v>
      </c>
      <c r="J2665" s="6" t="str">
        <f>IF(OR(B2665=2000, B2665=2010, B2665=2015),VLOOKUP(A2665,tabWorldPop,IF(B2665=2000,8,IF(B2665=2010,7,6)),FALSE),"")</f>
        <v/>
      </c>
      <c r="K2665" s="6" t="str">
        <f>IF(J2665="","", VLOOKUP(A2665,tabWorldPop,12,FALSE))</f>
        <v/>
      </c>
      <c r="L2665" s="6" t="str">
        <f>IF(K2665="","",VLOOKUP(A2665,tabWorldPop,13,FALSE))</f>
        <v/>
      </c>
      <c r="M2665" s="6" t="str">
        <f>IF(K2665="","",VLOOKUP(A2665,tabWorldPop,14,FALSE))</f>
        <v/>
      </c>
      <c r="N2665" s="6" t="str">
        <f>IF(K2665="","",VLOOKUP(A2665,tabWorldPop,15,FALSE))</f>
        <v/>
      </c>
    </row>
    <row r="2666">
      <c r="A2666" s="3">
        <f>VLOOKUP(Life_expectancy.csv!A2698,Base!$A$2:$B$235,2,FALSE)</f>
        <v>18</v>
      </c>
      <c r="B2666" s="4">
        <v>2000.0</v>
      </c>
      <c r="C2666" s="4">
        <f>VLOOKUP(VLOOKUP(A2666,tabWorldPop,3,FALSE),Base!$D$2:$E$8,2,FALSE)</f>
        <v>1</v>
      </c>
      <c r="D2666" s="4" t="s">
        <v>13</v>
      </c>
      <c r="E2666" s="4" t="s">
        <v>5215</v>
      </c>
      <c r="F2666" s="4" t="s">
        <v>698</v>
      </c>
      <c r="G2666" s="4" t="s">
        <v>5216</v>
      </c>
      <c r="H2666" s="4">
        <v>6324121.0</v>
      </c>
      <c r="I2666" s="5">
        <v>45848.0</v>
      </c>
      <c r="J2666" s="6">
        <f>IF(OR(B2666=2000, B2666=2010, B2666=2015),VLOOKUP(A2666,tabWorldPop,IF(B2666=2000,8,IF(B2666=2010,7,6)),FALSE),"")</f>
        <v>64113547</v>
      </c>
      <c r="K2666" s="6">
        <f>IF(J2666="","", VLOOKUP(A2666,tabWorldPop,12,FALSE))</f>
        <v>783562</v>
      </c>
      <c r="L2666" s="6" t="str">
        <f>IF(K2666="","",VLOOKUP(A2666,tabWorldPop,13,FALSE))</f>
        <v>108.9145</v>
      </c>
      <c r="M2666" s="7">
        <f>IF(K2666="","",VLOOKUP(A2666,tabWorldPop,14,FALSE))</f>
        <v>24473</v>
      </c>
      <c r="N2666" s="12">
        <f>IF(K2666="","",VLOOKUP(A2666,tabWorldPop,15,FALSE))</f>
        <v>45839</v>
      </c>
    </row>
    <row r="2667">
      <c r="A2667" s="3">
        <f>VLOOKUP(Life_expectancy.csv!A2699,Base!$A$2:$B$235,2,FALSE)</f>
        <v>111</v>
      </c>
      <c r="B2667" s="4">
        <v>2015.0</v>
      </c>
      <c r="C2667" s="4">
        <f>VLOOKUP(VLOOKUP(A2667,tabWorldPop,3,FALSE),Base!$D$2:$E$8,2,FALSE)</f>
        <v>1</v>
      </c>
      <c r="D2667" s="4" t="s">
        <v>13</v>
      </c>
      <c r="E2667" s="4">
        <v>0.0</v>
      </c>
      <c r="F2667" s="10"/>
      <c r="G2667" s="4" t="s">
        <v>5217</v>
      </c>
      <c r="H2667" s="4">
        <v>5565284.0</v>
      </c>
      <c r="I2667" s="5">
        <v>45879.0</v>
      </c>
      <c r="J2667" s="6">
        <f>IF(OR(B2667=2000, B2667=2010, B2667=2015),VLOOKUP(A2667,tabWorldPop,IF(B2667=2000,8,IF(B2667=2010,7,6)),FALSE),"")</f>
        <v>5766431</v>
      </c>
      <c r="K2667" s="6">
        <f>IF(J2667="","", VLOOKUP(A2667,tabWorldPop,12,FALSE))</f>
        <v>488100</v>
      </c>
      <c r="L2667" s="6" t="str">
        <f>IF(K2667="","",VLOOKUP(A2667,tabWorldPop,13,FALSE))</f>
        <v>13.1751</v>
      </c>
      <c r="M2667" s="6" t="str">
        <f>IF(K2667="","",VLOOKUP(A2667,tabWorldPop,14,FALSE))</f>
        <v>1.014</v>
      </c>
      <c r="N2667" s="6" t="str">
        <f>IF(K2667="","",VLOOKUP(A2667,tabWorldPop,15,FALSE))</f>
        <v>0.08</v>
      </c>
    </row>
    <row r="2668">
      <c r="A2668" s="3">
        <f>VLOOKUP(Life_expectancy.csv!A2700,Base!$A$2:$B$235,2,FALSE)</f>
        <v>111</v>
      </c>
      <c r="B2668" s="4">
        <v>2014.0</v>
      </c>
      <c r="C2668" s="4">
        <f>VLOOKUP(VLOOKUP(A2668,tabWorldPop,3,FALSE),Base!$D$2:$E$8,2,FALSE)</f>
        <v>1</v>
      </c>
      <c r="D2668" s="4" t="s">
        <v>13</v>
      </c>
      <c r="E2668" s="4" t="s">
        <v>5218</v>
      </c>
      <c r="F2668" s="5">
        <v>45840.0</v>
      </c>
      <c r="G2668" s="4" t="s">
        <v>5219</v>
      </c>
      <c r="H2668" s="4">
        <v>5466241.0</v>
      </c>
      <c r="I2668" s="5">
        <v>45879.0</v>
      </c>
      <c r="J2668" s="6" t="str">
        <f>IF(OR(B2668=2000, B2668=2010, B2668=2015),VLOOKUP(A2668,tabWorldPop,IF(B2668=2000,8,IF(B2668=2010,7,6)),FALSE),"")</f>
        <v/>
      </c>
      <c r="K2668" s="6" t="str">
        <f>IF(J2668="","", VLOOKUP(A2668,tabWorldPop,12,FALSE))</f>
        <v/>
      </c>
      <c r="L2668" s="6" t="str">
        <f>IF(K2668="","",VLOOKUP(A2668,tabWorldPop,13,FALSE))</f>
        <v/>
      </c>
      <c r="M2668" s="6" t="str">
        <f>IF(K2668="","",VLOOKUP(A2668,tabWorldPop,14,FALSE))</f>
        <v/>
      </c>
      <c r="N2668" s="6" t="str">
        <f>IF(K2668="","",VLOOKUP(A2668,tabWorldPop,15,FALSE))</f>
        <v/>
      </c>
    </row>
    <row r="2669">
      <c r="A2669" s="3">
        <f>VLOOKUP(Life_expectancy.csv!A2701,Base!$A$2:$B$235,2,FALSE)</f>
        <v>111</v>
      </c>
      <c r="B2669" s="4">
        <v>2013.0</v>
      </c>
      <c r="C2669" s="4">
        <f>VLOOKUP(VLOOKUP(A2669,tabWorldPop,3,FALSE),Base!$D$2:$E$8,2,FALSE)</f>
        <v>1</v>
      </c>
      <c r="D2669" s="4" t="s">
        <v>13</v>
      </c>
      <c r="E2669" s="4" t="s">
        <v>5220</v>
      </c>
      <c r="F2669" s="5">
        <v>45993.0</v>
      </c>
      <c r="G2669" s="4" t="s">
        <v>5221</v>
      </c>
      <c r="H2669" s="4">
        <v>5366277.0</v>
      </c>
      <c r="I2669" s="5">
        <v>45848.0</v>
      </c>
      <c r="J2669" s="6" t="str">
        <f>IF(OR(B2669=2000, B2669=2010, B2669=2015),VLOOKUP(A2669,tabWorldPop,IF(B2669=2000,8,IF(B2669=2010,7,6)),FALSE),"")</f>
        <v/>
      </c>
      <c r="K2669" s="6" t="str">
        <f>IF(J2669="","", VLOOKUP(A2669,tabWorldPop,12,FALSE))</f>
        <v/>
      </c>
      <c r="L2669" s="6" t="str">
        <f>IF(K2669="","",VLOOKUP(A2669,tabWorldPop,13,FALSE))</f>
        <v/>
      </c>
      <c r="M2669" s="6" t="str">
        <f>IF(K2669="","",VLOOKUP(A2669,tabWorldPop,14,FALSE))</f>
        <v/>
      </c>
      <c r="N2669" s="6" t="str">
        <f>IF(K2669="","",VLOOKUP(A2669,tabWorldPop,15,FALSE))</f>
        <v/>
      </c>
    </row>
    <row r="2670">
      <c r="A2670" s="3">
        <f>VLOOKUP(Life_expectancy.csv!A2702,Base!$A$2:$B$235,2,FALSE)</f>
        <v>111</v>
      </c>
      <c r="B2670" s="4">
        <v>2012.0</v>
      </c>
      <c r="C2670" s="4">
        <f>VLOOKUP(VLOOKUP(A2670,tabWorldPop,3,FALSE),Base!$D$2:$E$8,2,FALSE)</f>
        <v>1</v>
      </c>
      <c r="D2670" s="4" t="s">
        <v>13</v>
      </c>
      <c r="E2670" s="4" t="s">
        <v>5222</v>
      </c>
      <c r="F2670" s="4" t="s">
        <v>3198</v>
      </c>
      <c r="G2670" s="4" t="s">
        <v>5223</v>
      </c>
      <c r="H2670" s="4">
        <v>5267839.0</v>
      </c>
      <c r="I2670" s="5">
        <v>45848.0</v>
      </c>
      <c r="J2670" s="6" t="str">
        <f>IF(OR(B2670=2000, B2670=2010, B2670=2015),VLOOKUP(A2670,tabWorldPop,IF(B2670=2000,8,IF(B2670=2010,7,6)),FALSE),"")</f>
        <v/>
      </c>
      <c r="K2670" s="6" t="str">
        <f>IF(J2670="","", VLOOKUP(A2670,tabWorldPop,12,FALSE))</f>
        <v/>
      </c>
      <c r="L2670" s="6" t="str">
        <f>IF(K2670="","",VLOOKUP(A2670,tabWorldPop,13,FALSE))</f>
        <v/>
      </c>
      <c r="M2670" s="6" t="str">
        <f>IF(K2670="","",VLOOKUP(A2670,tabWorldPop,14,FALSE))</f>
        <v/>
      </c>
      <c r="N2670" s="6" t="str">
        <f>IF(K2670="","",VLOOKUP(A2670,tabWorldPop,15,FALSE))</f>
        <v/>
      </c>
    </row>
    <row r="2671">
      <c r="A2671" s="3">
        <f>VLOOKUP(Life_expectancy.csv!A2703,Base!$A$2:$B$235,2,FALSE)</f>
        <v>111</v>
      </c>
      <c r="B2671" s="4">
        <v>2011.0</v>
      </c>
      <c r="C2671" s="4">
        <f>VLOOKUP(VLOOKUP(A2671,tabWorldPop,3,FALSE),Base!$D$2:$E$8,2,FALSE)</f>
        <v>1</v>
      </c>
      <c r="D2671" s="4" t="s">
        <v>13</v>
      </c>
      <c r="E2671" s="4" t="s">
        <v>5224</v>
      </c>
      <c r="F2671" s="4" t="s">
        <v>1561</v>
      </c>
      <c r="G2671" s="4" t="s">
        <v>5225</v>
      </c>
      <c r="H2671" s="4">
        <v>517461.0</v>
      </c>
      <c r="I2671" s="5">
        <v>45818.0</v>
      </c>
      <c r="J2671" s="6" t="str">
        <f>IF(OR(B2671=2000, B2671=2010, B2671=2015),VLOOKUP(A2671,tabWorldPop,IF(B2671=2000,8,IF(B2671=2010,7,6)),FALSE),"")</f>
        <v/>
      </c>
      <c r="K2671" s="6" t="str">
        <f>IF(J2671="","", VLOOKUP(A2671,tabWorldPop,12,FALSE))</f>
        <v/>
      </c>
      <c r="L2671" s="6" t="str">
        <f>IF(K2671="","",VLOOKUP(A2671,tabWorldPop,13,FALSE))</f>
        <v/>
      </c>
      <c r="M2671" s="6" t="str">
        <f>IF(K2671="","",VLOOKUP(A2671,tabWorldPop,14,FALSE))</f>
        <v/>
      </c>
      <c r="N2671" s="6" t="str">
        <f>IF(K2671="","",VLOOKUP(A2671,tabWorldPop,15,FALSE))</f>
        <v/>
      </c>
    </row>
    <row r="2672">
      <c r="A2672" s="3">
        <f>VLOOKUP(Life_expectancy.csv!A2704,Base!$A$2:$B$235,2,FALSE)</f>
        <v>111</v>
      </c>
      <c r="B2672" s="4">
        <v>2010.0</v>
      </c>
      <c r="C2672" s="4">
        <f>VLOOKUP(VLOOKUP(A2672,tabWorldPop,3,FALSE),Base!$D$2:$E$8,2,FALSE)</f>
        <v>1</v>
      </c>
      <c r="D2672" s="4" t="s">
        <v>13</v>
      </c>
      <c r="E2672" s="4" t="s">
        <v>5226</v>
      </c>
      <c r="F2672" s="4" t="s">
        <v>2074</v>
      </c>
      <c r="G2672" s="4" t="s">
        <v>5227</v>
      </c>
      <c r="H2672" s="4">
        <v>58721.0</v>
      </c>
      <c r="I2672" s="5">
        <v>45818.0</v>
      </c>
      <c r="J2672" s="6">
        <f>IF(OR(B2672=2000, B2672=2010, B2672=2015),VLOOKUP(A2672,tabWorldPop,IF(B2672=2000,8,IF(B2672=2010,7,6)),FALSE),"")</f>
        <v>5267970</v>
      </c>
      <c r="K2672" s="6">
        <f>IF(J2672="","", VLOOKUP(A2672,tabWorldPop,12,FALSE))</f>
        <v>488100</v>
      </c>
      <c r="L2672" s="6" t="str">
        <f>IF(K2672="","",VLOOKUP(A2672,tabWorldPop,13,FALSE))</f>
        <v>13.1751</v>
      </c>
      <c r="M2672" s="6" t="str">
        <f>IF(K2672="","",VLOOKUP(A2672,tabWorldPop,14,FALSE))</f>
        <v>1.014</v>
      </c>
      <c r="N2672" s="6" t="str">
        <f>IF(K2672="","",VLOOKUP(A2672,tabWorldPop,15,FALSE))</f>
        <v>0.08</v>
      </c>
    </row>
    <row r="2673">
      <c r="A2673" s="3">
        <f>VLOOKUP(Life_expectancy.csv!A2705,Base!$A$2:$B$235,2,FALSE)</f>
        <v>111</v>
      </c>
      <c r="B2673" s="4">
        <v>2009.0</v>
      </c>
      <c r="C2673" s="4">
        <f>VLOOKUP(VLOOKUP(A2673,tabWorldPop,3,FALSE),Base!$D$2:$E$8,2,FALSE)</f>
        <v>1</v>
      </c>
      <c r="D2673" s="4" t="s">
        <v>13</v>
      </c>
      <c r="E2673" s="4" t="s">
        <v>5228</v>
      </c>
      <c r="F2673" s="4" t="s">
        <v>4233</v>
      </c>
      <c r="G2673" s="4" t="s">
        <v>5229</v>
      </c>
      <c r="H2673" s="4">
        <v>5795.0</v>
      </c>
      <c r="I2673" s="5">
        <v>45787.0</v>
      </c>
      <c r="J2673" s="6" t="str">
        <f>IF(OR(B2673=2000, B2673=2010, B2673=2015),VLOOKUP(A2673,tabWorldPop,IF(B2673=2000,8,IF(B2673=2010,7,6)),FALSE),"")</f>
        <v/>
      </c>
      <c r="K2673" s="6" t="str">
        <f>IF(J2673="","", VLOOKUP(A2673,tabWorldPop,12,FALSE))</f>
        <v/>
      </c>
      <c r="L2673" s="6" t="str">
        <f>IF(K2673="","",VLOOKUP(A2673,tabWorldPop,13,FALSE))</f>
        <v/>
      </c>
      <c r="M2673" s="6" t="str">
        <f>IF(K2673="","",VLOOKUP(A2673,tabWorldPop,14,FALSE))</f>
        <v/>
      </c>
      <c r="N2673" s="6" t="str">
        <f>IF(K2673="","",VLOOKUP(A2673,tabWorldPop,15,FALSE))</f>
        <v/>
      </c>
    </row>
    <row r="2674">
      <c r="A2674" s="3">
        <f>VLOOKUP(Life_expectancy.csv!A2706,Base!$A$2:$B$235,2,FALSE)</f>
        <v>111</v>
      </c>
      <c r="B2674" s="4">
        <v>2008.0</v>
      </c>
      <c r="C2674" s="4">
        <f>VLOOKUP(VLOOKUP(A2674,tabWorldPop,3,FALSE),Base!$D$2:$E$8,2,FALSE)</f>
        <v>1</v>
      </c>
      <c r="D2674" s="4" t="s">
        <v>13</v>
      </c>
      <c r="E2674" s="4" t="s">
        <v>5230</v>
      </c>
      <c r="F2674" s="4" t="s">
        <v>2077</v>
      </c>
      <c r="G2674" s="4" t="s">
        <v>5231</v>
      </c>
      <c r="H2674" s="4">
        <v>4935762.0</v>
      </c>
      <c r="I2674" s="5">
        <v>45787.0</v>
      </c>
      <c r="J2674" s="6" t="str">
        <f>IF(OR(B2674=2000, B2674=2010, B2674=2015),VLOOKUP(A2674,tabWorldPop,IF(B2674=2000,8,IF(B2674=2010,7,6)),FALSE),"")</f>
        <v/>
      </c>
      <c r="K2674" s="6" t="str">
        <f>IF(J2674="","", VLOOKUP(A2674,tabWorldPop,12,FALSE))</f>
        <v/>
      </c>
      <c r="L2674" s="6" t="str">
        <f>IF(K2674="","",VLOOKUP(A2674,tabWorldPop,13,FALSE))</f>
        <v/>
      </c>
      <c r="M2674" s="6" t="str">
        <f>IF(K2674="","",VLOOKUP(A2674,tabWorldPop,14,FALSE))</f>
        <v/>
      </c>
      <c r="N2674" s="6" t="str">
        <f>IF(K2674="","",VLOOKUP(A2674,tabWorldPop,15,FALSE))</f>
        <v/>
      </c>
    </row>
    <row r="2675">
      <c r="A2675" s="3">
        <f>VLOOKUP(Life_expectancy.csv!A2707,Base!$A$2:$B$235,2,FALSE)</f>
        <v>111</v>
      </c>
      <c r="B2675" s="4">
        <v>2007.0</v>
      </c>
      <c r="C2675" s="4">
        <f>VLOOKUP(VLOOKUP(A2675,tabWorldPop,3,FALSE),Base!$D$2:$E$8,2,FALSE)</f>
        <v>1</v>
      </c>
      <c r="D2675" s="4" t="s">
        <v>13</v>
      </c>
      <c r="E2675" s="4" t="s">
        <v>5232</v>
      </c>
      <c r="F2675" s="4" t="s">
        <v>3600</v>
      </c>
      <c r="G2675" s="4" t="s">
        <v>5233</v>
      </c>
      <c r="H2675" s="4">
        <v>487137.0</v>
      </c>
      <c r="I2675" s="5">
        <v>45757.0</v>
      </c>
      <c r="J2675" s="6" t="str">
        <f>IF(OR(B2675=2000, B2675=2010, B2675=2015),VLOOKUP(A2675,tabWorldPop,IF(B2675=2000,8,IF(B2675=2010,7,6)),FALSE),"")</f>
        <v/>
      </c>
      <c r="K2675" s="6" t="str">
        <f>IF(J2675="","", VLOOKUP(A2675,tabWorldPop,12,FALSE))</f>
        <v/>
      </c>
      <c r="L2675" s="6" t="str">
        <f>IF(K2675="","",VLOOKUP(A2675,tabWorldPop,13,FALSE))</f>
        <v/>
      </c>
      <c r="M2675" s="6" t="str">
        <f>IF(K2675="","",VLOOKUP(A2675,tabWorldPop,14,FALSE))</f>
        <v/>
      </c>
      <c r="N2675" s="6" t="str">
        <f>IF(K2675="","",VLOOKUP(A2675,tabWorldPop,15,FALSE))</f>
        <v/>
      </c>
    </row>
    <row r="2676">
      <c r="A2676" s="3">
        <f>VLOOKUP(Life_expectancy.csv!A2708,Base!$A$2:$B$235,2,FALSE)</f>
        <v>111</v>
      </c>
      <c r="B2676" s="4">
        <v>2006.0</v>
      </c>
      <c r="C2676" s="4">
        <f>VLOOKUP(VLOOKUP(A2676,tabWorldPop,3,FALSE),Base!$D$2:$E$8,2,FALSE)</f>
        <v>1</v>
      </c>
      <c r="D2676" s="4" t="s">
        <v>13</v>
      </c>
      <c r="E2676" s="4" t="s">
        <v>5234</v>
      </c>
      <c r="F2676" s="5">
        <v>45902.0</v>
      </c>
      <c r="G2676" s="4" t="s">
        <v>5235</v>
      </c>
      <c r="H2676" s="4">
        <v>48115.0</v>
      </c>
      <c r="I2676" s="5">
        <v>45757.0</v>
      </c>
      <c r="J2676" s="6" t="str">
        <f>IF(OR(B2676=2000, B2676=2010, B2676=2015),VLOOKUP(A2676,tabWorldPop,IF(B2676=2000,8,IF(B2676=2010,7,6)),FALSE),"")</f>
        <v/>
      </c>
      <c r="K2676" s="6" t="str">
        <f>IF(J2676="","", VLOOKUP(A2676,tabWorldPop,12,FALSE))</f>
        <v/>
      </c>
      <c r="L2676" s="6" t="str">
        <f>IF(K2676="","",VLOOKUP(A2676,tabWorldPop,13,FALSE))</f>
        <v/>
      </c>
      <c r="M2676" s="6" t="str">
        <f>IF(K2676="","",VLOOKUP(A2676,tabWorldPop,14,FALSE))</f>
        <v/>
      </c>
      <c r="N2676" s="6" t="str">
        <f>IF(K2676="","",VLOOKUP(A2676,tabWorldPop,15,FALSE))</f>
        <v/>
      </c>
    </row>
    <row r="2677">
      <c r="A2677" s="3">
        <f>VLOOKUP(Life_expectancy.csv!A2709,Base!$A$2:$B$235,2,FALSE)</f>
        <v>111</v>
      </c>
      <c r="B2677" s="4">
        <v>2005.0</v>
      </c>
      <c r="C2677" s="4">
        <f>VLOOKUP(VLOOKUP(A2677,tabWorldPop,3,FALSE),Base!$D$2:$E$8,2,FALSE)</f>
        <v>1</v>
      </c>
      <c r="D2677" s="4" t="s">
        <v>13</v>
      </c>
      <c r="E2677" s="4" t="s">
        <v>5236</v>
      </c>
      <c r="F2677" s="4" t="s">
        <v>480</v>
      </c>
      <c r="G2677" s="4" t="s">
        <v>5237</v>
      </c>
      <c r="H2677" s="4">
        <v>4754641.0</v>
      </c>
      <c r="I2677" s="5">
        <v>45726.0</v>
      </c>
      <c r="J2677" s="6" t="str">
        <f>IF(OR(B2677=2000, B2677=2010, B2677=2015),VLOOKUP(A2677,tabWorldPop,IF(B2677=2000,8,IF(B2677=2010,7,6)),FALSE),"")</f>
        <v/>
      </c>
      <c r="K2677" s="6" t="str">
        <f>IF(J2677="","", VLOOKUP(A2677,tabWorldPop,12,FALSE))</f>
        <v/>
      </c>
      <c r="L2677" s="6" t="str">
        <f>IF(K2677="","",VLOOKUP(A2677,tabWorldPop,13,FALSE))</f>
        <v/>
      </c>
      <c r="M2677" s="6" t="str">
        <f>IF(K2677="","",VLOOKUP(A2677,tabWorldPop,14,FALSE))</f>
        <v/>
      </c>
      <c r="N2677" s="6" t="str">
        <f>IF(K2677="","",VLOOKUP(A2677,tabWorldPop,15,FALSE))</f>
        <v/>
      </c>
    </row>
    <row r="2678">
      <c r="A2678" s="3">
        <f>VLOOKUP(Life_expectancy.csv!A2710,Base!$A$2:$B$235,2,FALSE)</f>
        <v>111</v>
      </c>
      <c r="B2678" s="4">
        <v>2004.0</v>
      </c>
      <c r="C2678" s="4">
        <f>VLOOKUP(VLOOKUP(A2678,tabWorldPop,3,FALSE),Base!$D$2:$E$8,2,FALSE)</f>
        <v>1</v>
      </c>
      <c r="D2678" s="4" t="s">
        <v>13</v>
      </c>
      <c r="E2678" s="4" t="s">
        <v>5238</v>
      </c>
      <c r="F2678" s="5">
        <v>45720.0</v>
      </c>
      <c r="G2678" s="4" t="s">
        <v>5239</v>
      </c>
      <c r="H2678" s="4">
        <v>473398.0</v>
      </c>
      <c r="I2678" s="5">
        <v>45726.0</v>
      </c>
      <c r="J2678" s="6" t="str">
        <f>IF(OR(B2678=2000, B2678=2010, B2678=2015),VLOOKUP(A2678,tabWorldPop,IF(B2678=2000,8,IF(B2678=2010,7,6)),FALSE),"")</f>
        <v/>
      </c>
      <c r="K2678" s="6" t="str">
        <f>IF(J2678="","", VLOOKUP(A2678,tabWorldPop,12,FALSE))</f>
        <v/>
      </c>
      <c r="L2678" s="6" t="str">
        <f>IF(K2678="","",VLOOKUP(A2678,tabWorldPop,13,FALSE))</f>
        <v/>
      </c>
      <c r="M2678" s="6" t="str">
        <f>IF(K2678="","",VLOOKUP(A2678,tabWorldPop,14,FALSE))</f>
        <v/>
      </c>
      <c r="N2678" s="6" t="str">
        <f>IF(K2678="","",VLOOKUP(A2678,tabWorldPop,15,FALSE))</f>
        <v/>
      </c>
    </row>
    <row r="2679">
      <c r="A2679" s="3">
        <f>VLOOKUP(Life_expectancy.csv!A2711,Base!$A$2:$B$235,2,FALSE)</f>
        <v>111</v>
      </c>
      <c r="B2679" s="4">
        <v>2003.0</v>
      </c>
      <c r="C2679" s="4">
        <f>VLOOKUP(VLOOKUP(A2679,tabWorldPop,3,FALSE),Base!$D$2:$E$8,2,FALSE)</f>
        <v>1</v>
      </c>
      <c r="D2679" s="4" t="s">
        <v>13</v>
      </c>
      <c r="E2679" s="4" t="s">
        <v>5240</v>
      </c>
      <c r="F2679" s="4" t="s">
        <v>2255</v>
      </c>
      <c r="G2679" s="4" t="s">
        <v>5241</v>
      </c>
      <c r="H2679" s="4">
        <v>4655741.0</v>
      </c>
      <c r="I2679" s="5">
        <v>45726.0</v>
      </c>
      <c r="J2679" s="6" t="str">
        <f>IF(OR(B2679=2000, B2679=2010, B2679=2015),VLOOKUP(A2679,tabWorldPop,IF(B2679=2000,8,IF(B2679=2010,7,6)),FALSE),"")</f>
        <v/>
      </c>
      <c r="K2679" s="6" t="str">
        <f>IF(J2679="","", VLOOKUP(A2679,tabWorldPop,12,FALSE))</f>
        <v/>
      </c>
      <c r="L2679" s="6" t="str">
        <f>IF(K2679="","",VLOOKUP(A2679,tabWorldPop,13,FALSE))</f>
        <v/>
      </c>
      <c r="M2679" s="6" t="str">
        <f>IF(K2679="","",VLOOKUP(A2679,tabWorldPop,14,FALSE))</f>
        <v/>
      </c>
      <c r="N2679" s="6" t="str">
        <f>IF(K2679="","",VLOOKUP(A2679,tabWorldPop,15,FALSE))</f>
        <v/>
      </c>
    </row>
    <row r="2680">
      <c r="A2680" s="3">
        <f>VLOOKUP(Life_expectancy.csv!A2712,Base!$A$2:$B$235,2,FALSE)</f>
        <v>111</v>
      </c>
      <c r="B2680" s="4">
        <v>2002.0</v>
      </c>
      <c r="C2680" s="4">
        <f>VLOOKUP(VLOOKUP(A2680,tabWorldPop,3,FALSE),Base!$D$2:$E$8,2,FALSE)</f>
        <v>1</v>
      </c>
      <c r="D2680" s="4" t="s">
        <v>13</v>
      </c>
      <c r="E2680" s="4" t="s">
        <v>5242</v>
      </c>
      <c r="F2680" s="4" t="s">
        <v>1552</v>
      </c>
      <c r="G2680" s="4" t="s">
        <v>5243</v>
      </c>
      <c r="H2680" s="4">
        <v>4612.0</v>
      </c>
      <c r="I2680" s="5">
        <v>45698.0</v>
      </c>
      <c r="J2680" s="6" t="str">
        <f>IF(OR(B2680=2000, B2680=2010, B2680=2015),VLOOKUP(A2680,tabWorldPop,IF(B2680=2000,8,IF(B2680=2010,7,6)),FALSE),"")</f>
        <v/>
      </c>
      <c r="K2680" s="6" t="str">
        <f>IF(J2680="","", VLOOKUP(A2680,tabWorldPop,12,FALSE))</f>
        <v/>
      </c>
      <c r="L2680" s="6" t="str">
        <f>IF(K2680="","",VLOOKUP(A2680,tabWorldPop,13,FALSE))</f>
        <v/>
      </c>
      <c r="M2680" s="6" t="str">
        <f>IF(K2680="","",VLOOKUP(A2680,tabWorldPop,14,FALSE))</f>
        <v/>
      </c>
      <c r="N2680" s="6" t="str">
        <f>IF(K2680="","",VLOOKUP(A2680,tabWorldPop,15,FALSE))</f>
        <v/>
      </c>
    </row>
    <row r="2681">
      <c r="A2681" s="3">
        <f>VLOOKUP(Life_expectancy.csv!A2713,Base!$A$2:$B$235,2,FALSE)</f>
        <v>111</v>
      </c>
      <c r="B2681" s="4">
        <v>2001.0</v>
      </c>
      <c r="C2681" s="4">
        <f>VLOOKUP(VLOOKUP(A2681,tabWorldPop,3,FALSE),Base!$D$2:$E$8,2,FALSE)</f>
        <v>1</v>
      </c>
      <c r="D2681" s="4" t="s">
        <v>13</v>
      </c>
      <c r="E2681" s="4" t="s">
        <v>5244</v>
      </c>
      <c r="F2681" s="4" t="s">
        <v>1911</v>
      </c>
      <c r="G2681" s="4" t="s">
        <v>5245</v>
      </c>
      <c r="H2681" s="4">
        <v>45648.0</v>
      </c>
      <c r="I2681" s="5">
        <v>45698.0</v>
      </c>
      <c r="J2681" s="6" t="str">
        <f>IF(OR(B2681=2000, B2681=2010, B2681=2015),VLOOKUP(A2681,tabWorldPop,IF(B2681=2000,8,IF(B2681=2010,7,6)),FALSE),"")</f>
        <v/>
      </c>
      <c r="K2681" s="6" t="str">
        <f>IF(J2681="","", VLOOKUP(A2681,tabWorldPop,12,FALSE))</f>
        <v/>
      </c>
      <c r="L2681" s="6" t="str">
        <f>IF(K2681="","",VLOOKUP(A2681,tabWorldPop,13,FALSE))</f>
        <v/>
      </c>
      <c r="M2681" s="6" t="str">
        <f>IF(K2681="","",VLOOKUP(A2681,tabWorldPop,14,FALSE))</f>
        <v/>
      </c>
      <c r="N2681" s="6" t="str">
        <f>IF(K2681="","",VLOOKUP(A2681,tabWorldPop,15,FALSE))</f>
        <v/>
      </c>
    </row>
    <row r="2682">
      <c r="A2682" s="3">
        <f>VLOOKUP(Life_expectancy.csv!A2714,Base!$A$2:$B$235,2,FALSE)</f>
        <v>111</v>
      </c>
      <c r="B2682" s="4">
        <v>2000.0</v>
      </c>
      <c r="C2682" s="4">
        <f>VLOOKUP(VLOOKUP(A2682,tabWorldPop,3,FALSE),Base!$D$2:$E$8,2,FALSE)</f>
        <v>1</v>
      </c>
      <c r="D2682" s="4" t="s">
        <v>13</v>
      </c>
      <c r="E2682" s="4" t="s">
        <v>5246</v>
      </c>
      <c r="F2682" s="4" t="s">
        <v>4114</v>
      </c>
      <c r="G2682" s="4" t="s">
        <v>5247</v>
      </c>
      <c r="H2682" s="4">
        <v>4516131.0</v>
      </c>
      <c r="I2682" s="4">
        <v>0.0</v>
      </c>
      <c r="J2682" s="6">
        <f>IF(OR(B2682=2000, B2682=2010, B2682=2015),VLOOKUP(A2682,tabWorldPop,IF(B2682=2000,8,IF(B2682=2010,7,6)),FALSE),"")</f>
        <v>4569132</v>
      </c>
      <c r="K2682" s="6">
        <f>IF(J2682="","", VLOOKUP(A2682,tabWorldPop,12,FALSE))</f>
        <v>488100</v>
      </c>
      <c r="L2682" s="6" t="str">
        <f>IF(K2682="","",VLOOKUP(A2682,tabWorldPop,13,FALSE))</f>
        <v>13.1751</v>
      </c>
      <c r="M2682" s="6" t="str">
        <f>IF(K2682="","",VLOOKUP(A2682,tabWorldPop,14,FALSE))</f>
        <v>1.014</v>
      </c>
      <c r="N2682" s="6" t="str">
        <f>IF(K2682="","",VLOOKUP(A2682,tabWorldPop,15,FALSE))</f>
        <v>0.08</v>
      </c>
    </row>
    <row r="2683">
      <c r="A2683" s="3">
        <f>VLOOKUP(Life_expectancy.csv!A2715,Base!$A$2:$B$235,2,FALSE)</f>
        <v>227</v>
      </c>
      <c r="B2683" s="4">
        <v>2013.0</v>
      </c>
      <c r="C2683" s="4">
        <f>VLOOKUP(VLOOKUP(A2683,tabWorldPop,3,FALSE),Base!$D$2:$E$8,2,FALSE)</f>
        <v>4</v>
      </c>
      <c r="D2683" s="4" t="s">
        <v>13</v>
      </c>
      <c r="E2683" s="4" t="s">
        <v>5248</v>
      </c>
      <c r="F2683" s="4" t="s">
        <v>5249</v>
      </c>
      <c r="G2683" s="4" t="s">
        <v>5250</v>
      </c>
      <c r="H2683" s="4">
        <v>1819.0</v>
      </c>
      <c r="I2683" s="4">
        <v>0.0</v>
      </c>
      <c r="J2683" s="6" t="str">
        <f>IF(OR(B2683=2000, B2683=2010, B2683=2015),VLOOKUP(A2683,tabWorldPop,IF(B2683=2000,8,IF(B2683=2010,7,6)),FALSE),"")</f>
        <v/>
      </c>
      <c r="K2683" s="6" t="str">
        <f>IF(J2683="","", VLOOKUP(A2683,tabWorldPop,12,FALSE))</f>
        <v/>
      </c>
      <c r="L2683" s="6" t="str">
        <f>IF(K2683="","",VLOOKUP(A2683,tabWorldPop,13,FALSE))</f>
        <v/>
      </c>
      <c r="M2683" s="6" t="str">
        <f>IF(K2683="","",VLOOKUP(A2683,tabWorldPop,14,FALSE))</f>
        <v/>
      </c>
      <c r="N2683" s="6" t="str">
        <f>IF(K2683="","",VLOOKUP(A2683,tabWorldPop,15,FALSE))</f>
        <v/>
      </c>
    </row>
    <row r="2684">
      <c r="A2684" s="3">
        <f>VLOOKUP(Life_expectancy.csv!A2716,Base!$A$2:$B$235,2,FALSE)</f>
        <v>31</v>
      </c>
      <c r="B2684" s="4">
        <v>2015.0</v>
      </c>
      <c r="C2684" s="4">
        <f>VLOOKUP(VLOOKUP(A2684,tabWorldPop,3,FALSE),Base!$D$2:$E$8,2,FALSE)</f>
        <v>3</v>
      </c>
      <c r="D2684" s="4" t="s">
        <v>13</v>
      </c>
      <c r="E2684" s="4">
        <v>0.0</v>
      </c>
      <c r="F2684" s="10"/>
      <c r="G2684" s="4" t="s">
        <v>5251</v>
      </c>
      <c r="H2684" s="4">
        <v>414487.0</v>
      </c>
      <c r="I2684" s="4">
        <v>10.0</v>
      </c>
      <c r="J2684" s="6">
        <f>IF(OR(B2684=2000, B2684=2010, B2684=2015),VLOOKUP(A2684,tabWorldPop,IF(B2684=2000,8,IF(B2684=2010,7,6)),FALSE),"")</f>
        <v>37477356</v>
      </c>
      <c r="K2684" s="6">
        <f>IF(J2684="","", VLOOKUP(A2684,tabWorldPop,12,FALSE))</f>
        <v>241550</v>
      </c>
      <c r="L2684" s="6" t="str">
        <f>IF(K2684="","",VLOOKUP(A2684,tabWorldPop,13,FALSE))</f>
        <v>195.61</v>
      </c>
      <c r="M2684" s="7">
        <f>IF(K2684="","",VLOOKUP(A2684,tabWorldPop,14,FALSE))</f>
        <v>-582926</v>
      </c>
      <c r="N2684" s="6" t="str">
        <f>IF(K2684="","",VLOOKUP(A2684,tabWorldPop,15,FALSE))</f>
        <v>0.59</v>
      </c>
    </row>
    <row r="2685">
      <c r="A2685" s="3">
        <f>VLOOKUP(Life_expectancy.csv!A2717,Base!$A$2:$B$235,2,FALSE)</f>
        <v>31</v>
      </c>
      <c r="B2685" s="4">
        <v>2014.0</v>
      </c>
      <c r="C2685" s="4">
        <f>VLOOKUP(VLOOKUP(A2685,tabWorldPop,3,FALSE),Base!$D$2:$E$8,2,FALSE)</f>
        <v>3</v>
      </c>
      <c r="D2685" s="4" t="s">
        <v>13</v>
      </c>
      <c r="E2685" s="4" t="s">
        <v>5252</v>
      </c>
      <c r="F2685" s="4" t="s">
        <v>1950</v>
      </c>
      <c r="G2685" s="4" t="s">
        <v>5253</v>
      </c>
      <c r="H2685" s="4">
        <v>3.8833338E7</v>
      </c>
      <c r="I2685" s="4">
        <v>10.0</v>
      </c>
      <c r="J2685" s="6" t="str">
        <f>IF(OR(B2685=2000, B2685=2010, B2685=2015),VLOOKUP(A2685,tabWorldPop,IF(B2685=2000,8,IF(B2685=2010,7,6)),FALSE),"")</f>
        <v/>
      </c>
      <c r="K2685" s="6" t="str">
        <f>IF(J2685="","", VLOOKUP(A2685,tabWorldPop,12,FALSE))</f>
        <v/>
      </c>
      <c r="L2685" s="6" t="str">
        <f>IF(K2685="","",VLOOKUP(A2685,tabWorldPop,13,FALSE))</f>
        <v/>
      </c>
      <c r="M2685" s="6" t="str">
        <f>IF(K2685="","",VLOOKUP(A2685,tabWorldPop,14,FALSE))</f>
        <v/>
      </c>
      <c r="N2685" s="6" t="str">
        <f>IF(K2685="","",VLOOKUP(A2685,tabWorldPop,15,FALSE))</f>
        <v/>
      </c>
    </row>
    <row r="2686">
      <c r="A2686" s="3">
        <f>VLOOKUP(Life_expectancy.csv!A2718,Base!$A$2:$B$235,2,FALSE)</f>
        <v>31</v>
      </c>
      <c r="B2686" s="4">
        <v>2013.0</v>
      </c>
      <c r="C2686" s="4">
        <f>VLOOKUP(VLOOKUP(A2686,tabWorldPop,3,FALSE),Base!$D$2:$E$8,2,FALSE)</f>
        <v>3</v>
      </c>
      <c r="D2686" s="4" t="s">
        <v>13</v>
      </c>
      <c r="E2686" s="4" t="s">
        <v>5254</v>
      </c>
      <c r="F2686" s="4" t="s">
        <v>525</v>
      </c>
      <c r="G2686" s="4" t="s">
        <v>5255</v>
      </c>
      <c r="H2686" s="4">
        <v>3.7553726E7</v>
      </c>
      <c r="I2686" s="4">
        <v>10.0</v>
      </c>
      <c r="J2686" s="6" t="str">
        <f>IF(OR(B2686=2000, B2686=2010, B2686=2015),VLOOKUP(A2686,tabWorldPop,IF(B2686=2000,8,IF(B2686=2010,7,6)),FALSE),"")</f>
        <v/>
      </c>
      <c r="K2686" s="6" t="str">
        <f>IF(J2686="","", VLOOKUP(A2686,tabWorldPop,12,FALSE))</f>
        <v/>
      </c>
      <c r="L2686" s="6" t="str">
        <f>IF(K2686="","",VLOOKUP(A2686,tabWorldPop,13,FALSE))</f>
        <v/>
      </c>
      <c r="M2686" s="6" t="str">
        <f>IF(K2686="","",VLOOKUP(A2686,tabWorldPop,14,FALSE))</f>
        <v/>
      </c>
      <c r="N2686" s="6" t="str">
        <f>IF(K2686="","",VLOOKUP(A2686,tabWorldPop,15,FALSE))</f>
        <v/>
      </c>
    </row>
    <row r="2687">
      <c r="A2687" s="3">
        <f>VLOOKUP(Life_expectancy.csv!A2719,Base!$A$2:$B$235,2,FALSE)</f>
        <v>31</v>
      </c>
      <c r="B2687" s="4">
        <v>2012.0</v>
      </c>
      <c r="C2687" s="4">
        <f>VLOOKUP(VLOOKUP(A2687,tabWorldPop,3,FALSE),Base!$D$2:$E$8,2,FALSE)</f>
        <v>3</v>
      </c>
      <c r="D2687" s="4" t="s">
        <v>13</v>
      </c>
      <c r="E2687" s="4" t="s">
        <v>5256</v>
      </c>
      <c r="F2687" s="4" t="s">
        <v>3763</v>
      </c>
      <c r="G2687" s="4" t="s">
        <v>5257</v>
      </c>
      <c r="H2687" s="4">
        <v>3636796.0</v>
      </c>
      <c r="I2687" s="4">
        <v>10.0</v>
      </c>
      <c r="J2687" s="6" t="str">
        <f>IF(OR(B2687=2000, B2687=2010, B2687=2015),VLOOKUP(A2687,tabWorldPop,IF(B2687=2000,8,IF(B2687=2010,7,6)),FALSE),"")</f>
        <v/>
      </c>
      <c r="K2687" s="6" t="str">
        <f>IF(J2687="","", VLOOKUP(A2687,tabWorldPop,12,FALSE))</f>
        <v/>
      </c>
      <c r="L2687" s="6" t="str">
        <f>IF(K2687="","",VLOOKUP(A2687,tabWorldPop,13,FALSE))</f>
        <v/>
      </c>
      <c r="M2687" s="6" t="str">
        <f>IF(K2687="","",VLOOKUP(A2687,tabWorldPop,14,FALSE))</f>
        <v/>
      </c>
      <c r="N2687" s="6" t="str">
        <f>IF(K2687="","",VLOOKUP(A2687,tabWorldPop,15,FALSE))</f>
        <v/>
      </c>
    </row>
    <row r="2688">
      <c r="A2688" s="3">
        <f>VLOOKUP(Life_expectancy.csv!A2720,Base!$A$2:$B$235,2,FALSE)</f>
        <v>31</v>
      </c>
      <c r="B2688" s="4">
        <v>2011.0</v>
      </c>
      <c r="C2688" s="4">
        <f>VLOOKUP(VLOOKUP(A2688,tabWorldPop,3,FALSE),Base!$D$2:$E$8,2,FALSE)</f>
        <v>3</v>
      </c>
      <c r="D2688" s="4" t="s">
        <v>13</v>
      </c>
      <c r="E2688" s="4" t="s">
        <v>5258</v>
      </c>
      <c r="F2688" s="5">
        <v>45909.0</v>
      </c>
      <c r="G2688" s="4" t="s">
        <v>5259</v>
      </c>
      <c r="H2688" s="4">
        <v>3593648.0</v>
      </c>
      <c r="I2688" s="5">
        <v>45848.0</v>
      </c>
      <c r="J2688" s="6" t="str">
        <f>IF(OR(B2688=2000, B2688=2010, B2688=2015),VLOOKUP(A2688,tabWorldPop,IF(B2688=2000,8,IF(B2688=2010,7,6)),FALSE),"")</f>
        <v/>
      </c>
      <c r="K2688" s="6" t="str">
        <f>IF(J2688="","", VLOOKUP(A2688,tabWorldPop,12,FALSE))</f>
        <v/>
      </c>
      <c r="L2688" s="6" t="str">
        <f>IF(K2688="","",VLOOKUP(A2688,tabWorldPop,13,FALSE))</f>
        <v/>
      </c>
      <c r="M2688" s="6" t="str">
        <f>IF(K2688="","",VLOOKUP(A2688,tabWorldPop,14,FALSE))</f>
        <v/>
      </c>
      <c r="N2688" s="6" t="str">
        <f>IF(K2688="","",VLOOKUP(A2688,tabWorldPop,15,FALSE))</f>
        <v/>
      </c>
    </row>
    <row r="2689">
      <c r="A2689" s="3">
        <f>VLOOKUP(Life_expectancy.csv!A2721,Base!$A$2:$B$235,2,FALSE)</f>
        <v>31</v>
      </c>
      <c r="B2689" s="4">
        <v>2010.0</v>
      </c>
      <c r="C2689" s="4">
        <f>VLOOKUP(VLOOKUP(A2689,tabWorldPop,3,FALSE),Base!$D$2:$E$8,2,FALSE)</f>
        <v>3</v>
      </c>
      <c r="D2689" s="4" t="s">
        <v>13</v>
      </c>
      <c r="E2689" s="4" t="s">
        <v>5260</v>
      </c>
      <c r="F2689" s="5">
        <v>45699.0</v>
      </c>
      <c r="G2689" s="4" t="s">
        <v>5261</v>
      </c>
      <c r="H2689" s="4">
        <v>3.3915133E7</v>
      </c>
      <c r="I2689" s="5">
        <v>45910.0</v>
      </c>
      <c r="J2689" s="6">
        <f>IF(OR(B2689=2000, B2689=2010, B2689=2015),VLOOKUP(A2689,tabWorldPop,IF(B2689=2000,8,IF(B2689=2010,7,6)),FALSE),"")</f>
        <v>32341728</v>
      </c>
      <c r="K2689" s="6">
        <f>IF(J2689="","", VLOOKUP(A2689,tabWorldPop,12,FALSE))</f>
        <v>241550</v>
      </c>
      <c r="L2689" s="6" t="str">
        <f>IF(K2689="","",VLOOKUP(A2689,tabWorldPop,13,FALSE))</f>
        <v>195.61</v>
      </c>
      <c r="M2689" s="7">
        <f>IF(K2689="","",VLOOKUP(A2689,tabWorldPop,14,FALSE))</f>
        <v>-582926</v>
      </c>
      <c r="N2689" s="6" t="str">
        <f>IF(K2689="","",VLOOKUP(A2689,tabWorldPop,15,FALSE))</f>
        <v>0.59</v>
      </c>
    </row>
    <row r="2690">
      <c r="A2690" s="3">
        <f>VLOOKUP(Life_expectancy.csv!A2722,Base!$A$2:$B$235,2,FALSE)</f>
        <v>31</v>
      </c>
      <c r="B2690" s="4">
        <v>2009.0</v>
      </c>
      <c r="C2690" s="4">
        <f>VLOOKUP(VLOOKUP(A2690,tabWorldPop,3,FALSE),Base!$D$2:$E$8,2,FALSE)</f>
        <v>3</v>
      </c>
      <c r="D2690" s="4" t="s">
        <v>13</v>
      </c>
      <c r="E2690" s="4" t="s">
        <v>5262</v>
      </c>
      <c r="F2690" s="4" t="s">
        <v>1937</v>
      </c>
      <c r="G2690" s="4" t="s">
        <v>5263</v>
      </c>
      <c r="H2690" s="4">
        <v>3.2771895E7</v>
      </c>
      <c r="I2690" s="5">
        <v>45879.0</v>
      </c>
      <c r="J2690" s="6" t="str">
        <f>IF(OR(B2690=2000, B2690=2010, B2690=2015),VLOOKUP(A2690,tabWorldPop,IF(B2690=2000,8,IF(B2690=2010,7,6)),FALSE),"")</f>
        <v/>
      </c>
      <c r="K2690" s="6" t="str">
        <f>IF(J2690="","", VLOOKUP(A2690,tabWorldPop,12,FALSE))</f>
        <v/>
      </c>
      <c r="L2690" s="6" t="str">
        <f>IF(K2690="","",VLOOKUP(A2690,tabWorldPop,13,FALSE))</f>
        <v/>
      </c>
      <c r="M2690" s="6" t="str">
        <f>IF(K2690="","",VLOOKUP(A2690,tabWorldPop,14,FALSE))</f>
        <v/>
      </c>
      <c r="N2690" s="6" t="str">
        <f>IF(K2690="","",VLOOKUP(A2690,tabWorldPop,15,FALSE))</f>
        <v/>
      </c>
    </row>
    <row r="2691">
      <c r="A2691" s="3">
        <f>VLOOKUP(Life_expectancy.csv!A2723,Base!$A$2:$B$235,2,FALSE)</f>
        <v>31</v>
      </c>
      <c r="B2691" s="4">
        <v>2008.0</v>
      </c>
      <c r="C2691" s="4">
        <f>VLOOKUP(VLOOKUP(A2691,tabWorldPop,3,FALSE),Base!$D$2:$E$8,2,FALSE)</f>
        <v>3</v>
      </c>
      <c r="D2691" s="4" t="s">
        <v>13</v>
      </c>
      <c r="E2691" s="4" t="s">
        <v>5264</v>
      </c>
      <c r="F2691" s="5">
        <v>45666.0</v>
      </c>
      <c r="G2691" s="4" t="s">
        <v>5265</v>
      </c>
      <c r="H2691" s="4">
        <v>3.1663896E7</v>
      </c>
      <c r="I2691" s="5">
        <v>45818.0</v>
      </c>
      <c r="J2691" s="6" t="str">
        <f>IF(OR(B2691=2000, B2691=2010, B2691=2015),VLOOKUP(A2691,tabWorldPop,IF(B2691=2000,8,IF(B2691=2010,7,6)),FALSE),"")</f>
        <v/>
      </c>
      <c r="K2691" s="6" t="str">
        <f>IF(J2691="","", VLOOKUP(A2691,tabWorldPop,12,FALSE))</f>
        <v/>
      </c>
      <c r="L2691" s="6" t="str">
        <f>IF(K2691="","",VLOOKUP(A2691,tabWorldPop,13,FALSE))</f>
        <v/>
      </c>
      <c r="M2691" s="6" t="str">
        <f>IF(K2691="","",VLOOKUP(A2691,tabWorldPop,14,FALSE))</f>
        <v/>
      </c>
      <c r="N2691" s="6" t="str">
        <f>IF(K2691="","",VLOOKUP(A2691,tabWorldPop,15,FALSE))</f>
        <v/>
      </c>
    </row>
    <row r="2692">
      <c r="A2692" s="3">
        <f>VLOOKUP(Life_expectancy.csv!A2724,Base!$A$2:$B$235,2,FALSE)</f>
        <v>31</v>
      </c>
      <c r="B2692" s="4">
        <v>2007.0</v>
      </c>
      <c r="C2692" s="4">
        <f>VLOOKUP(VLOOKUP(A2692,tabWorldPop,3,FALSE),Base!$D$2:$E$8,2,FALSE)</f>
        <v>3</v>
      </c>
      <c r="D2692" s="4" t="s">
        <v>13</v>
      </c>
      <c r="E2692" s="4" t="s">
        <v>5266</v>
      </c>
      <c r="F2692" s="4" t="s">
        <v>2152</v>
      </c>
      <c r="G2692" s="4" t="s">
        <v>5267</v>
      </c>
      <c r="H2692" s="4">
        <v>359487.0</v>
      </c>
      <c r="I2692" s="5">
        <v>45726.0</v>
      </c>
      <c r="J2692" s="6" t="str">
        <f>IF(OR(B2692=2000, B2692=2010, B2692=2015),VLOOKUP(A2692,tabWorldPop,IF(B2692=2000,8,IF(B2692=2010,7,6)),FALSE),"")</f>
        <v/>
      </c>
      <c r="K2692" s="6" t="str">
        <f>IF(J2692="","", VLOOKUP(A2692,tabWorldPop,12,FALSE))</f>
        <v/>
      </c>
      <c r="L2692" s="6" t="str">
        <f>IF(K2692="","",VLOOKUP(A2692,tabWorldPop,13,FALSE))</f>
        <v/>
      </c>
      <c r="M2692" s="6" t="str">
        <f>IF(K2692="","",VLOOKUP(A2692,tabWorldPop,14,FALSE))</f>
        <v/>
      </c>
      <c r="N2692" s="6" t="str">
        <f>IF(K2692="","",VLOOKUP(A2692,tabWorldPop,15,FALSE))</f>
        <v/>
      </c>
    </row>
    <row r="2693">
      <c r="A2693" s="3">
        <f>VLOOKUP(Life_expectancy.csv!A2725,Base!$A$2:$B$235,2,FALSE)</f>
        <v>31</v>
      </c>
      <c r="B2693" s="4">
        <v>2006.0</v>
      </c>
      <c r="C2693" s="4">
        <f>VLOOKUP(VLOOKUP(A2693,tabWorldPop,3,FALSE),Base!$D$2:$E$8,2,FALSE)</f>
        <v>3</v>
      </c>
      <c r="D2693" s="4" t="s">
        <v>13</v>
      </c>
      <c r="E2693" s="4" t="s">
        <v>5268</v>
      </c>
      <c r="F2693" s="4" t="s">
        <v>2479</v>
      </c>
      <c r="G2693" s="4" t="s">
        <v>5269</v>
      </c>
      <c r="H2693" s="4">
        <v>2955662.0</v>
      </c>
      <c r="I2693" s="5">
        <v>45818.0</v>
      </c>
      <c r="J2693" s="6" t="str">
        <f>IF(OR(B2693=2000, B2693=2010, B2693=2015),VLOOKUP(A2693,tabWorldPop,IF(B2693=2000,8,IF(B2693=2010,7,6)),FALSE),"")</f>
        <v/>
      </c>
      <c r="K2693" s="6" t="str">
        <f>IF(J2693="","", VLOOKUP(A2693,tabWorldPop,12,FALSE))</f>
        <v/>
      </c>
      <c r="L2693" s="6" t="str">
        <f>IF(K2693="","",VLOOKUP(A2693,tabWorldPop,13,FALSE))</f>
        <v/>
      </c>
      <c r="M2693" s="6" t="str">
        <f>IF(K2693="","",VLOOKUP(A2693,tabWorldPop,14,FALSE))</f>
        <v/>
      </c>
      <c r="N2693" s="6" t="str">
        <f>IF(K2693="","",VLOOKUP(A2693,tabWorldPop,15,FALSE))</f>
        <v/>
      </c>
    </row>
    <row r="2694">
      <c r="A2694" s="3">
        <f>VLOOKUP(Life_expectancy.csv!A2726,Base!$A$2:$B$235,2,FALSE)</f>
        <v>31</v>
      </c>
      <c r="B2694" s="4">
        <v>2005.0</v>
      </c>
      <c r="C2694" s="4">
        <f>VLOOKUP(VLOOKUP(A2694,tabWorldPop,3,FALSE),Base!$D$2:$E$8,2,FALSE)</f>
        <v>3</v>
      </c>
      <c r="D2694" s="4" t="s">
        <v>13</v>
      </c>
      <c r="E2694" s="4" t="s">
        <v>5270</v>
      </c>
      <c r="F2694" s="4" t="s">
        <v>319</v>
      </c>
      <c r="G2694" s="4" t="s">
        <v>5271</v>
      </c>
      <c r="H2694" s="4">
        <v>2854394.0</v>
      </c>
      <c r="I2694" s="5">
        <v>45910.0</v>
      </c>
      <c r="J2694" s="6" t="str">
        <f>IF(OR(B2694=2000, B2694=2010, B2694=2015),VLOOKUP(A2694,tabWorldPop,IF(B2694=2000,8,IF(B2694=2010,7,6)),FALSE),"")</f>
        <v/>
      </c>
      <c r="K2694" s="6" t="str">
        <f>IF(J2694="","", VLOOKUP(A2694,tabWorldPop,12,FALSE))</f>
        <v/>
      </c>
      <c r="L2694" s="6" t="str">
        <f>IF(K2694="","",VLOOKUP(A2694,tabWorldPop,13,FALSE))</f>
        <v/>
      </c>
      <c r="M2694" s="6" t="str">
        <f>IF(K2694="","",VLOOKUP(A2694,tabWorldPop,14,FALSE))</f>
        <v/>
      </c>
      <c r="N2694" s="6" t="str">
        <f>IF(K2694="","",VLOOKUP(A2694,tabWorldPop,15,FALSE))</f>
        <v/>
      </c>
    </row>
    <row r="2695">
      <c r="A2695" s="3">
        <f>VLOOKUP(Life_expectancy.csv!A2727,Base!$A$2:$B$235,2,FALSE)</f>
        <v>31</v>
      </c>
      <c r="B2695" s="4">
        <v>2004.0</v>
      </c>
      <c r="C2695" s="4">
        <f>VLOOKUP(VLOOKUP(A2695,tabWorldPop,3,FALSE),Base!$D$2:$E$8,2,FALSE)</f>
        <v>3</v>
      </c>
      <c r="D2695" s="4" t="s">
        <v>13</v>
      </c>
      <c r="E2695" s="4" t="s">
        <v>5272</v>
      </c>
      <c r="F2695" s="5">
        <v>45908.0</v>
      </c>
      <c r="G2695" s="4" t="s">
        <v>5273</v>
      </c>
      <c r="H2695" s="4">
        <v>2.7568436E7</v>
      </c>
      <c r="I2695" s="5">
        <v>45819.0</v>
      </c>
      <c r="J2695" s="6" t="str">
        <f>IF(OR(B2695=2000, B2695=2010, B2695=2015),VLOOKUP(A2695,tabWorldPop,IF(B2695=2000,8,IF(B2695=2010,7,6)),FALSE),"")</f>
        <v/>
      </c>
      <c r="K2695" s="6" t="str">
        <f>IF(J2695="","", VLOOKUP(A2695,tabWorldPop,12,FALSE))</f>
        <v/>
      </c>
      <c r="L2695" s="6" t="str">
        <f>IF(K2695="","",VLOOKUP(A2695,tabWorldPop,13,FALSE))</f>
        <v/>
      </c>
      <c r="M2695" s="6" t="str">
        <f>IF(K2695="","",VLOOKUP(A2695,tabWorldPop,14,FALSE))</f>
        <v/>
      </c>
      <c r="N2695" s="6" t="str">
        <f>IF(K2695="","",VLOOKUP(A2695,tabWorldPop,15,FALSE))</f>
        <v/>
      </c>
    </row>
    <row r="2696">
      <c r="A2696" s="3">
        <f>VLOOKUP(Life_expectancy.csv!A2728,Base!$A$2:$B$235,2,FALSE)</f>
        <v>31</v>
      </c>
      <c r="B2696" s="4">
        <v>2003.0</v>
      </c>
      <c r="C2696" s="4">
        <f>VLOOKUP(VLOOKUP(A2696,tabWorldPop,3,FALSE),Base!$D$2:$E$8,2,FALSE)</f>
        <v>3</v>
      </c>
      <c r="D2696" s="4" t="s">
        <v>13</v>
      </c>
      <c r="E2696" s="4" t="s">
        <v>5274</v>
      </c>
      <c r="F2696" s="4" t="s">
        <v>972</v>
      </c>
      <c r="G2696" s="4" t="s">
        <v>5275</v>
      </c>
      <c r="H2696" s="4">
        <v>2662482.0</v>
      </c>
      <c r="I2696" s="5">
        <v>45788.0</v>
      </c>
      <c r="J2696" s="6" t="str">
        <f>IF(OR(B2696=2000, B2696=2010, B2696=2015),VLOOKUP(A2696,tabWorldPop,IF(B2696=2000,8,IF(B2696=2010,7,6)),FALSE),"")</f>
        <v/>
      </c>
      <c r="K2696" s="6" t="str">
        <f>IF(J2696="","", VLOOKUP(A2696,tabWorldPop,12,FALSE))</f>
        <v/>
      </c>
      <c r="L2696" s="6" t="str">
        <f>IF(K2696="","",VLOOKUP(A2696,tabWorldPop,13,FALSE))</f>
        <v/>
      </c>
      <c r="M2696" s="6" t="str">
        <f>IF(K2696="","",VLOOKUP(A2696,tabWorldPop,14,FALSE))</f>
        <v/>
      </c>
      <c r="N2696" s="6" t="str">
        <f>IF(K2696="","",VLOOKUP(A2696,tabWorldPop,15,FALSE))</f>
        <v/>
      </c>
    </row>
    <row r="2697">
      <c r="A2697" s="3">
        <f>VLOOKUP(Life_expectancy.csv!A2729,Base!$A$2:$B$235,2,FALSE)</f>
        <v>31</v>
      </c>
      <c r="B2697" s="4">
        <v>2002.0</v>
      </c>
      <c r="C2697" s="4">
        <f>VLOOKUP(VLOOKUP(A2697,tabWorldPop,3,FALSE),Base!$D$2:$E$8,2,FALSE)</f>
        <v>3</v>
      </c>
      <c r="D2697" s="4" t="s">
        <v>13</v>
      </c>
      <c r="E2697" s="4" t="s">
        <v>5276</v>
      </c>
      <c r="F2697" s="4" t="s">
        <v>2583</v>
      </c>
      <c r="G2697" s="4" t="s">
        <v>5277</v>
      </c>
      <c r="H2697" s="4">
        <v>2571848.0</v>
      </c>
      <c r="I2697" s="4">
        <v>11.0</v>
      </c>
      <c r="J2697" s="6" t="str">
        <f>IF(OR(B2697=2000, B2697=2010, B2697=2015),VLOOKUP(A2697,tabWorldPop,IF(B2697=2000,8,IF(B2697=2010,7,6)),FALSE),"")</f>
        <v/>
      </c>
      <c r="K2697" s="6" t="str">
        <f>IF(J2697="","", VLOOKUP(A2697,tabWorldPop,12,FALSE))</f>
        <v/>
      </c>
      <c r="L2697" s="6" t="str">
        <f>IF(K2697="","",VLOOKUP(A2697,tabWorldPop,13,FALSE))</f>
        <v/>
      </c>
      <c r="M2697" s="6" t="str">
        <f>IF(K2697="","",VLOOKUP(A2697,tabWorldPop,14,FALSE))</f>
        <v/>
      </c>
      <c r="N2697" s="6" t="str">
        <f>IF(K2697="","",VLOOKUP(A2697,tabWorldPop,15,FALSE))</f>
        <v/>
      </c>
    </row>
    <row r="2698">
      <c r="A2698" s="3">
        <f>VLOOKUP(Life_expectancy.csv!A2730,Base!$A$2:$B$235,2,FALSE)</f>
        <v>31</v>
      </c>
      <c r="B2698" s="4">
        <v>2001.0</v>
      </c>
      <c r="C2698" s="4">
        <f>VLOOKUP(VLOOKUP(A2698,tabWorldPop,3,FALSE),Base!$D$2:$E$8,2,FALSE)</f>
        <v>3</v>
      </c>
      <c r="D2698" s="4" t="s">
        <v>13</v>
      </c>
      <c r="E2698" s="4" t="s">
        <v>5278</v>
      </c>
      <c r="F2698" s="4" t="s">
        <v>5157</v>
      </c>
      <c r="G2698" s="4" t="s">
        <v>5279</v>
      </c>
      <c r="H2698" s="4">
        <v>2.4854892E7</v>
      </c>
      <c r="I2698" s="5">
        <v>45879.0</v>
      </c>
      <c r="J2698" s="6" t="str">
        <f>IF(OR(B2698=2000, B2698=2010, B2698=2015),VLOOKUP(A2698,tabWorldPop,IF(B2698=2000,8,IF(B2698=2010,7,6)),FALSE),"")</f>
        <v/>
      </c>
      <c r="K2698" s="6" t="str">
        <f>IF(J2698="","", VLOOKUP(A2698,tabWorldPop,12,FALSE))</f>
        <v/>
      </c>
      <c r="L2698" s="6" t="str">
        <f>IF(K2698="","",VLOOKUP(A2698,tabWorldPop,13,FALSE))</f>
        <v/>
      </c>
      <c r="M2698" s="6" t="str">
        <f>IF(K2698="","",VLOOKUP(A2698,tabWorldPop,14,FALSE))</f>
        <v/>
      </c>
      <c r="N2698" s="6" t="str">
        <f>IF(K2698="","",VLOOKUP(A2698,tabWorldPop,15,FALSE))</f>
        <v/>
      </c>
    </row>
    <row r="2699">
      <c r="A2699" s="3">
        <f>VLOOKUP(Life_expectancy.csv!A2731,Base!$A$2:$B$235,2,FALSE)</f>
        <v>31</v>
      </c>
      <c r="B2699" s="4">
        <v>2000.0</v>
      </c>
      <c r="C2699" s="4">
        <f>VLOOKUP(VLOOKUP(A2699,tabWorldPop,3,FALSE),Base!$D$2:$E$8,2,FALSE)</f>
        <v>3</v>
      </c>
      <c r="D2699" s="4" t="s">
        <v>13</v>
      </c>
      <c r="E2699" s="4" t="s">
        <v>5280</v>
      </c>
      <c r="F2699" s="4" t="s">
        <v>948</v>
      </c>
      <c r="G2699" s="4" t="s">
        <v>5281</v>
      </c>
      <c r="H2699" s="4">
        <v>2439274.0</v>
      </c>
      <c r="I2699" s="5">
        <v>45878.0</v>
      </c>
      <c r="J2699" s="6">
        <f>IF(OR(B2699=2000, B2699=2010, B2699=2015),VLOOKUP(A2699,tabWorldPop,IF(B2699=2000,8,IF(B2699=2010,7,6)),FALSE),"")</f>
        <v>24020697</v>
      </c>
      <c r="K2699" s="6">
        <f>IF(J2699="","", VLOOKUP(A2699,tabWorldPop,12,FALSE))</f>
        <v>241550</v>
      </c>
      <c r="L2699" s="6" t="str">
        <f>IF(K2699="","",VLOOKUP(A2699,tabWorldPop,13,FALSE))</f>
        <v>195.61</v>
      </c>
      <c r="M2699" s="7">
        <f>IF(K2699="","",VLOOKUP(A2699,tabWorldPop,14,FALSE))</f>
        <v>-582926</v>
      </c>
      <c r="N2699" s="6" t="str">
        <f>IF(K2699="","",VLOOKUP(A2699,tabWorldPop,15,FALSE))</f>
        <v>0.59</v>
      </c>
    </row>
    <row r="2700">
      <c r="A2700" s="3">
        <f>VLOOKUP(Life_expectancy.csv!A2732,Base!$A$2:$B$235,2,FALSE)</f>
        <v>38</v>
      </c>
      <c r="B2700" s="4">
        <v>2015.0</v>
      </c>
      <c r="C2700" s="4">
        <f>VLOOKUP(VLOOKUP(A2700,tabWorldPop,3,FALSE),Base!$D$2:$E$8,2,FALSE)</f>
        <v>2</v>
      </c>
      <c r="D2700" s="4" t="s">
        <v>13</v>
      </c>
      <c r="E2700" s="4">
        <v>0.0</v>
      </c>
      <c r="F2700" s="10"/>
      <c r="G2700" s="4" t="s">
        <v>5282</v>
      </c>
      <c r="H2700" s="4">
        <v>4515429.0</v>
      </c>
      <c r="I2700" s="5">
        <v>45731.0</v>
      </c>
      <c r="J2700" s="6">
        <f>IF(OR(B2700=2000, B2700=2010, B2700=2015),VLOOKUP(A2700,tabWorldPop,IF(B2700=2000,8,IF(B2700=2010,7,6)),FALSE),"")</f>
        <v>44982564</v>
      </c>
      <c r="K2700" s="6">
        <f>IF(J2700="","", VLOOKUP(A2700,tabWorldPop,12,FALSE))</f>
        <v>603500</v>
      </c>
      <c r="L2700" s="6" t="str">
        <f>IF(K2700="","",VLOOKUP(A2700,tabWorldPop,13,FALSE))</f>
        <v>65.7858</v>
      </c>
      <c r="M2700" s="6" t="str">
        <f>IF(K2700="","",VLOOKUP(A2700,tabWorldPop,14,FALSE))</f>
        <v>0.912</v>
      </c>
      <c r="N2700" s="6" t="str">
        <f>IF(K2700="","",VLOOKUP(A2700,tabWorldPop,15,FALSE))</f>
        <v>0.5</v>
      </c>
    </row>
    <row r="2701">
      <c r="A2701" s="3">
        <f>VLOOKUP(Life_expectancy.csv!A2733,Base!$A$2:$B$235,2,FALSE)</f>
        <v>38</v>
      </c>
      <c r="B2701" s="4">
        <v>2014.0</v>
      </c>
      <c r="C2701" s="4">
        <f>VLOOKUP(VLOOKUP(A2701,tabWorldPop,3,FALSE),Base!$D$2:$E$8,2,FALSE)</f>
        <v>2</v>
      </c>
      <c r="D2701" s="4" t="s">
        <v>13</v>
      </c>
      <c r="E2701" s="4" t="s">
        <v>5283</v>
      </c>
      <c r="F2701" s="5">
        <v>45664.0</v>
      </c>
      <c r="G2701" s="4" t="s">
        <v>5284</v>
      </c>
      <c r="H2701" s="4">
        <v>4.5271947E7</v>
      </c>
      <c r="I2701" s="5">
        <v>45703.0</v>
      </c>
      <c r="J2701" s="6" t="str">
        <f>IF(OR(B2701=2000, B2701=2010, B2701=2015),VLOOKUP(A2701,tabWorldPop,IF(B2701=2000,8,IF(B2701=2010,7,6)),FALSE),"")</f>
        <v/>
      </c>
      <c r="K2701" s="6" t="str">
        <f>IF(J2701="","", VLOOKUP(A2701,tabWorldPop,12,FALSE))</f>
        <v/>
      </c>
      <c r="L2701" s="6" t="str">
        <f>IF(K2701="","",VLOOKUP(A2701,tabWorldPop,13,FALSE))</f>
        <v/>
      </c>
      <c r="M2701" s="6" t="str">
        <f>IF(K2701="","",VLOOKUP(A2701,tabWorldPop,14,FALSE))</f>
        <v/>
      </c>
      <c r="N2701" s="6" t="str">
        <f>IF(K2701="","",VLOOKUP(A2701,tabWorldPop,15,FALSE))</f>
        <v/>
      </c>
    </row>
    <row r="2702">
      <c r="A2702" s="3">
        <f>VLOOKUP(Life_expectancy.csv!A2734,Base!$A$2:$B$235,2,FALSE)</f>
        <v>38</v>
      </c>
      <c r="B2702" s="4">
        <v>2013.0</v>
      </c>
      <c r="C2702" s="4">
        <f>VLOOKUP(VLOOKUP(A2702,tabWorldPop,3,FALSE),Base!$D$2:$E$8,2,FALSE)</f>
        <v>2</v>
      </c>
      <c r="D2702" s="4" t="s">
        <v>13</v>
      </c>
      <c r="E2702" s="4" t="s">
        <v>5285</v>
      </c>
      <c r="F2702" s="4" t="s">
        <v>1490</v>
      </c>
      <c r="G2702" s="4" t="s">
        <v>5286</v>
      </c>
      <c r="H2702" s="4">
        <v>454896.0</v>
      </c>
      <c r="I2702" s="5">
        <v>45703.0</v>
      </c>
      <c r="J2702" s="6" t="str">
        <f>IF(OR(B2702=2000, B2702=2010, B2702=2015),VLOOKUP(A2702,tabWorldPop,IF(B2702=2000,8,IF(B2702=2010,7,6)),FALSE),"")</f>
        <v/>
      </c>
      <c r="K2702" s="6" t="str">
        <f>IF(J2702="","", VLOOKUP(A2702,tabWorldPop,12,FALSE))</f>
        <v/>
      </c>
      <c r="L2702" s="6" t="str">
        <f>IF(K2702="","",VLOOKUP(A2702,tabWorldPop,13,FALSE))</f>
        <v/>
      </c>
      <c r="M2702" s="6" t="str">
        <f>IF(K2702="","",VLOOKUP(A2702,tabWorldPop,14,FALSE))</f>
        <v/>
      </c>
      <c r="N2702" s="6" t="str">
        <f>IF(K2702="","",VLOOKUP(A2702,tabWorldPop,15,FALSE))</f>
        <v/>
      </c>
    </row>
    <row r="2703">
      <c r="A2703" s="3">
        <f>VLOOKUP(Life_expectancy.csv!A2735,Base!$A$2:$B$235,2,FALSE)</f>
        <v>38</v>
      </c>
      <c r="B2703" s="4">
        <v>2012.0</v>
      </c>
      <c r="C2703" s="4">
        <f>VLOOKUP(VLOOKUP(A2703,tabWorldPop,3,FALSE),Base!$D$2:$E$8,2,FALSE)</f>
        <v>2</v>
      </c>
      <c r="D2703" s="4" t="s">
        <v>13</v>
      </c>
      <c r="E2703" s="4" t="s">
        <v>5287</v>
      </c>
      <c r="F2703" s="4" t="s">
        <v>525</v>
      </c>
      <c r="G2703" s="4" t="s">
        <v>5288</v>
      </c>
      <c r="H2703" s="4">
        <v>455933.0</v>
      </c>
      <c r="I2703" s="5">
        <v>45672.0</v>
      </c>
      <c r="J2703" s="6" t="str">
        <f>IF(OR(B2703=2000, B2703=2010, B2703=2015),VLOOKUP(A2703,tabWorldPop,IF(B2703=2000,8,IF(B2703=2010,7,6)),FALSE),"")</f>
        <v/>
      </c>
      <c r="K2703" s="6" t="str">
        <f>IF(J2703="","", VLOOKUP(A2703,tabWorldPop,12,FALSE))</f>
        <v/>
      </c>
      <c r="L2703" s="6" t="str">
        <f>IF(K2703="","",VLOOKUP(A2703,tabWorldPop,13,FALSE))</f>
        <v/>
      </c>
      <c r="M2703" s="6" t="str">
        <f>IF(K2703="","",VLOOKUP(A2703,tabWorldPop,14,FALSE))</f>
        <v/>
      </c>
      <c r="N2703" s="6" t="str">
        <f>IF(K2703="","",VLOOKUP(A2703,tabWorldPop,15,FALSE))</f>
        <v/>
      </c>
    </row>
    <row r="2704">
      <c r="A2704" s="3">
        <f>VLOOKUP(Life_expectancy.csv!A2736,Base!$A$2:$B$235,2,FALSE)</f>
        <v>38</v>
      </c>
      <c r="B2704" s="4">
        <v>2011.0</v>
      </c>
      <c r="C2704" s="4">
        <f>VLOOKUP(VLOOKUP(A2704,tabWorldPop,3,FALSE),Base!$D$2:$E$8,2,FALSE)</f>
        <v>2</v>
      </c>
      <c r="D2704" s="4" t="s">
        <v>13</v>
      </c>
      <c r="E2704" s="4" t="s">
        <v>5289</v>
      </c>
      <c r="F2704" s="4" t="s">
        <v>2555</v>
      </c>
      <c r="G2704" s="4" t="s">
        <v>5290</v>
      </c>
      <c r="H2704" s="4">
        <v>45761.0</v>
      </c>
      <c r="I2704" s="5">
        <v>45914.0</v>
      </c>
      <c r="J2704" s="6" t="str">
        <f>IF(OR(B2704=2000, B2704=2010, B2704=2015),VLOOKUP(A2704,tabWorldPop,IF(B2704=2000,8,IF(B2704=2010,7,6)),FALSE),"")</f>
        <v/>
      </c>
      <c r="K2704" s="6" t="str">
        <f>IF(J2704="","", VLOOKUP(A2704,tabWorldPop,12,FALSE))</f>
        <v/>
      </c>
      <c r="L2704" s="6" t="str">
        <f>IF(K2704="","",VLOOKUP(A2704,tabWorldPop,13,FALSE))</f>
        <v/>
      </c>
      <c r="M2704" s="6" t="str">
        <f>IF(K2704="","",VLOOKUP(A2704,tabWorldPop,14,FALSE))</f>
        <v/>
      </c>
      <c r="N2704" s="6" t="str">
        <f>IF(K2704="","",VLOOKUP(A2704,tabWorldPop,15,FALSE))</f>
        <v/>
      </c>
    </row>
    <row r="2705">
      <c r="A2705" s="3">
        <f>VLOOKUP(Life_expectancy.csv!A2737,Base!$A$2:$B$235,2,FALSE)</f>
        <v>38</v>
      </c>
      <c r="B2705" s="4">
        <v>2010.0</v>
      </c>
      <c r="C2705" s="4">
        <f>VLOOKUP(VLOOKUP(A2705,tabWorldPop,3,FALSE),Base!$D$2:$E$8,2,FALSE)</f>
        <v>2</v>
      </c>
      <c r="D2705" s="4" t="s">
        <v>13</v>
      </c>
      <c r="E2705" s="4" t="s">
        <v>5291</v>
      </c>
      <c r="F2705" s="4" t="s">
        <v>1945</v>
      </c>
      <c r="G2705" s="4" t="s">
        <v>5292</v>
      </c>
      <c r="H2705" s="4">
        <v>45877.0</v>
      </c>
      <c r="I2705" s="5">
        <v>45914.0</v>
      </c>
      <c r="J2705" s="6">
        <f>IF(OR(B2705=2000, B2705=2010, B2705=2015),VLOOKUP(A2705,tabWorldPop,IF(B2705=2000,8,IF(B2705=2010,7,6)),FALSE),"")</f>
        <v>45683020</v>
      </c>
      <c r="K2705" s="6">
        <f>IF(J2705="","", VLOOKUP(A2705,tabWorldPop,12,FALSE))</f>
        <v>603500</v>
      </c>
      <c r="L2705" s="6" t="str">
        <f>IF(K2705="","",VLOOKUP(A2705,tabWorldPop,13,FALSE))</f>
        <v>65.7858</v>
      </c>
      <c r="M2705" s="6" t="str">
        <f>IF(K2705="","",VLOOKUP(A2705,tabWorldPop,14,FALSE))</f>
        <v>0.912</v>
      </c>
      <c r="N2705" s="6" t="str">
        <f>IF(K2705="","",VLOOKUP(A2705,tabWorldPop,15,FALSE))</f>
        <v>0.5</v>
      </c>
    </row>
    <row r="2706">
      <c r="A2706" s="3">
        <f>VLOOKUP(Life_expectancy.csv!A2738,Base!$A$2:$B$235,2,FALSE)</f>
        <v>38</v>
      </c>
      <c r="B2706" s="4">
        <v>2009.0</v>
      </c>
      <c r="C2706" s="4">
        <f>VLOOKUP(VLOOKUP(A2706,tabWorldPop,3,FALSE),Base!$D$2:$E$8,2,FALSE)</f>
        <v>2</v>
      </c>
      <c r="D2706" s="4" t="s">
        <v>13</v>
      </c>
      <c r="E2706" s="4" t="s">
        <v>5293</v>
      </c>
      <c r="F2706" s="5">
        <v>45876.0</v>
      </c>
      <c r="G2706" s="4" t="s">
        <v>5294</v>
      </c>
      <c r="H2706" s="4">
        <v>46533.0</v>
      </c>
      <c r="I2706" s="5">
        <v>45914.0</v>
      </c>
      <c r="J2706" s="6" t="str">
        <f>IF(OR(B2706=2000, B2706=2010, B2706=2015),VLOOKUP(A2706,tabWorldPop,IF(B2706=2000,8,IF(B2706=2010,7,6)),FALSE),"")</f>
        <v/>
      </c>
      <c r="K2706" s="6" t="str">
        <f>IF(J2706="","", VLOOKUP(A2706,tabWorldPop,12,FALSE))</f>
        <v/>
      </c>
      <c r="L2706" s="6" t="str">
        <f>IF(K2706="","",VLOOKUP(A2706,tabWorldPop,13,FALSE))</f>
        <v/>
      </c>
      <c r="M2706" s="6" t="str">
        <f>IF(K2706="","",VLOOKUP(A2706,tabWorldPop,14,FALSE))</f>
        <v/>
      </c>
      <c r="N2706" s="6" t="str">
        <f>IF(K2706="","",VLOOKUP(A2706,tabWorldPop,15,FALSE))</f>
        <v/>
      </c>
    </row>
    <row r="2707">
      <c r="A2707" s="3">
        <f>VLOOKUP(Life_expectancy.csv!A2739,Base!$A$2:$B$235,2,FALSE)</f>
        <v>38</v>
      </c>
      <c r="B2707" s="4">
        <v>2008.0</v>
      </c>
      <c r="C2707" s="4">
        <f>VLOOKUP(VLOOKUP(A2707,tabWorldPop,3,FALSE),Base!$D$2:$E$8,2,FALSE)</f>
        <v>2</v>
      </c>
      <c r="D2707" s="4" t="s">
        <v>13</v>
      </c>
      <c r="E2707" s="4" t="s">
        <v>5295</v>
      </c>
      <c r="F2707" s="4" t="s">
        <v>951</v>
      </c>
      <c r="G2707" s="4" t="s">
        <v>5296</v>
      </c>
      <c r="H2707" s="4">
        <v>462582.0</v>
      </c>
      <c r="I2707" s="5">
        <v>45914.0</v>
      </c>
      <c r="J2707" s="6" t="str">
        <f>IF(OR(B2707=2000, B2707=2010, B2707=2015),VLOOKUP(A2707,tabWorldPop,IF(B2707=2000,8,IF(B2707=2010,7,6)),FALSE),"")</f>
        <v/>
      </c>
      <c r="K2707" s="6" t="str">
        <f>IF(J2707="","", VLOOKUP(A2707,tabWorldPop,12,FALSE))</f>
        <v/>
      </c>
      <c r="L2707" s="6" t="str">
        <f>IF(K2707="","",VLOOKUP(A2707,tabWorldPop,13,FALSE))</f>
        <v/>
      </c>
      <c r="M2707" s="6" t="str">
        <f>IF(K2707="","",VLOOKUP(A2707,tabWorldPop,14,FALSE))</f>
        <v/>
      </c>
      <c r="N2707" s="6" t="str">
        <f>IF(K2707="","",VLOOKUP(A2707,tabWorldPop,15,FALSE))</f>
        <v/>
      </c>
    </row>
    <row r="2708">
      <c r="A2708" s="3">
        <f>VLOOKUP(Life_expectancy.csv!A2740,Base!$A$2:$B$235,2,FALSE)</f>
        <v>38</v>
      </c>
      <c r="B2708" s="4">
        <v>2007.0</v>
      </c>
      <c r="C2708" s="4">
        <f>VLOOKUP(VLOOKUP(A2708,tabWorldPop,3,FALSE),Base!$D$2:$E$8,2,FALSE)</f>
        <v>2</v>
      </c>
      <c r="D2708" s="4" t="s">
        <v>13</v>
      </c>
      <c r="E2708" s="4" t="s">
        <v>5297</v>
      </c>
      <c r="F2708" s="4" t="s">
        <v>1063</v>
      </c>
      <c r="G2708" s="4" t="s">
        <v>5298</v>
      </c>
      <c r="H2708" s="4">
        <v>465935.0</v>
      </c>
      <c r="I2708" s="5">
        <v>45883.0</v>
      </c>
      <c r="J2708" s="6" t="str">
        <f>IF(OR(B2708=2000, B2708=2010, B2708=2015),VLOOKUP(A2708,tabWorldPop,IF(B2708=2000,8,IF(B2708=2010,7,6)),FALSE),"")</f>
        <v/>
      </c>
      <c r="K2708" s="6" t="str">
        <f>IF(J2708="","", VLOOKUP(A2708,tabWorldPop,12,FALSE))</f>
        <v/>
      </c>
      <c r="L2708" s="6" t="str">
        <f>IF(K2708="","",VLOOKUP(A2708,tabWorldPop,13,FALSE))</f>
        <v/>
      </c>
      <c r="M2708" s="6" t="str">
        <f>IF(K2708="","",VLOOKUP(A2708,tabWorldPop,14,FALSE))</f>
        <v/>
      </c>
      <c r="N2708" s="6" t="str">
        <f>IF(K2708="","",VLOOKUP(A2708,tabWorldPop,15,FALSE))</f>
        <v/>
      </c>
    </row>
    <row r="2709">
      <c r="A2709" s="3">
        <f>VLOOKUP(Life_expectancy.csv!A2741,Base!$A$2:$B$235,2,FALSE)</f>
        <v>38</v>
      </c>
      <c r="B2709" s="4">
        <v>2006.0</v>
      </c>
      <c r="C2709" s="4">
        <f>VLOOKUP(VLOOKUP(A2709,tabWorldPop,3,FALSE),Base!$D$2:$E$8,2,FALSE)</f>
        <v>2</v>
      </c>
      <c r="D2709" s="4" t="s">
        <v>13</v>
      </c>
      <c r="E2709" s="4" t="s">
        <v>5299</v>
      </c>
      <c r="F2709" s="4" t="s">
        <v>829</v>
      </c>
      <c r="G2709" s="4" t="s">
        <v>5300</v>
      </c>
      <c r="H2709" s="4">
        <v>4678775.0</v>
      </c>
      <c r="I2709" s="5">
        <v>45852.0</v>
      </c>
      <c r="J2709" s="6" t="str">
        <f>IF(OR(B2709=2000, B2709=2010, B2709=2015),VLOOKUP(A2709,tabWorldPop,IF(B2709=2000,8,IF(B2709=2010,7,6)),FALSE),"")</f>
        <v/>
      </c>
      <c r="K2709" s="6" t="str">
        <f>IF(J2709="","", VLOOKUP(A2709,tabWorldPop,12,FALSE))</f>
        <v/>
      </c>
      <c r="L2709" s="6" t="str">
        <f>IF(K2709="","",VLOOKUP(A2709,tabWorldPop,13,FALSE))</f>
        <v/>
      </c>
      <c r="M2709" s="6" t="str">
        <f>IF(K2709="","",VLOOKUP(A2709,tabWorldPop,14,FALSE))</f>
        <v/>
      </c>
      <c r="N2709" s="6" t="str">
        <f>IF(K2709="","",VLOOKUP(A2709,tabWorldPop,15,FALSE))</f>
        <v/>
      </c>
    </row>
    <row r="2710">
      <c r="A2710" s="3">
        <f>VLOOKUP(Life_expectancy.csv!A2742,Base!$A$2:$B$235,2,FALSE)</f>
        <v>38</v>
      </c>
      <c r="B2710" s="4">
        <v>2005.0</v>
      </c>
      <c r="C2710" s="4">
        <f>VLOOKUP(VLOOKUP(A2710,tabWorldPop,3,FALSE),Base!$D$2:$E$8,2,FALSE)</f>
        <v>2</v>
      </c>
      <c r="D2710" s="4" t="s">
        <v>13</v>
      </c>
      <c r="E2710" s="4" t="s">
        <v>5301</v>
      </c>
      <c r="F2710" s="4" t="s">
        <v>915</v>
      </c>
      <c r="G2710" s="4" t="s">
        <v>5302</v>
      </c>
      <c r="H2710" s="4">
        <v>471515.0</v>
      </c>
      <c r="I2710" s="5">
        <v>45791.0</v>
      </c>
      <c r="J2710" s="6" t="str">
        <f>IF(OR(B2710=2000, B2710=2010, B2710=2015),VLOOKUP(A2710,tabWorldPop,IF(B2710=2000,8,IF(B2710=2010,7,6)),FALSE),"")</f>
        <v/>
      </c>
      <c r="K2710" s="6" t="str">
        <f>IF(J2710="","", VLOOKUP(A2710,tabWorldPop,12,FALSE))</f>
        <v/>
      </c>
      <c r="L2710" s="6" t="str">
        <f>IF(K2710="","",VLOOKUP(A2710,tabWorldPop,13,FALSE))</f>
        <v/>
      </c>
      <c r="M2710" s="6" t="str">
        <f>IF(K2710="","",VLOOKUP(A2710,tabWorldPop,14,FALSE))</f>
        <v/>
      </c>
      <c r="N2710" s="6" t="str">
        <f>IF(K2710="","",VLOOKUP(A2710,tabWorldPop,15,FALSE))</f>
        <v/>
      </c>
    </row>
    <row r="2711">
      <c r="A2711" s="3">
        <f>VLOOKUP(Life_expectancy.csv!A2743,Base!$A$2:$B$235,2,FALSE)</f>
        <v>38</v>
      </c>
      <c r="B2711" s="4">
        <v>2004.0</v>
      </c>
      <c r="C2711" s="4">
        <f>VLOOKUP(VLOOKUP(A2711,tabWorldPop,3,FALSE),Base!$D$2:$E$8,2,FALSE)</f>
        <v>2</v>
      </c>
      <c r="D2711" s="4" t="s">
        <v>13</v>
      </c>
      <c r="E2711" s="4" t="s">
        <v>5303</v>
      </c>
      <c r="F2711" s="4" t="s">
        <v>912</v>
      </c>
      <c r="G2711" s="4" t="s">
        <v>5304</v>
      </c>
      <c r="H2711" s="4">
        <v>474516.0</v>
      </c>
      <c r="I2711" s="5">
        <v>45822.0</v>
      </c>
      <c r="J2711" s="6" t="str">
        <f>IF(OR(B2711=2000, B2711=2010, B2711=2015),VLOOKUP(A2711,tabWorldPop,IF(B2711=2000,8,IF(B2711=2010,7,6)),FALSE),"")</f>
        <v/>
      </c>
      <c r="K2711" s="6" t="str">
        <f>IF(J2711="","", VLOOKUP(A2711,tabWorldPop,12,FALSE))</f>
        <v/>
      </c>
      <c r="L2711" s="6" t="str">
        <f>IF(K2711="","",VLOOKUP(A2711,tabWorldPop,13,FALSE))</f>
        <v/>
      </c>
      <c r="M2711" s="6" t="str">
        <f>IF(K2711="","",VLOOKUP(A2711,tabWorldPop,14,FALSE))</f>
        <v/>
      </c>
      <c r="N2711" s="6" t="str">
        <f>IF(K2711="","",VLOOKUP(A2711,tabWorldPop,15,FALSE))</f>
        <v/>
      </c>
    </row>
    <row r="2712">
      <c r="A2712" s="3">
        <f>VLOOKUP(Life_expectancy.csv!A2744,Base!$A$2:$B$235,2,FALSE)</f>
        <v>38</v>
      </c>
      <c r="B2712" s="4">
        <v>2003.0</v>
      </c>
      <c r="C2712" s="4">
        <f>VLOOKUP(VLOOKUP(A2712,tabWorldPop,3,FALSE),Base!$D$2:$E$8,2,FALSE)</f>
        <v>2</v>
      </c>
      <c r="D2712" s="4" t="s">
        <v>13</v>
      </c>
      <c r="E2712" s="4" t="s">
        <v>5305</v>
      </c>
      <c r="F2712" s="4" t="s">
        <v>436</v>
      </c>
      <c r="G2712" s="4" t="s">
        <v>5306</v>
      </c>
      <c r="H2712" s="4">
        <v>4781295.0</v>
      </c>
      <c r="I2712" s="5">
        <v>45730.0</v>
      </c>
      <c r="J2712" s="6" t="str">
        <f>IF(OR(B2712=2000, B2712=2010, B2712=2015),VLOOKUP(A2712,tabWorldPop,IF(B2712=2000,8,IF(B2712=2010,7,6)),FALSE),"")</f>
        <v/>
      </c>
      <c r="K2712" s="6" t="str">
        <f>IF(J2712="","", VLOOKUP(A2712,tabWorldPop,12,FALSE))</f>
        <v/>
      </c>
      <c r="L2712" s="6" t="str">
        <f>IF(K2712="","",VLOOKUP(A2712,tabWorldPop,13,FALSE))</f>
        <v/>
      </c>
      <c r="M2712" s="6" t="str">
        <f>IF(K2712="","",VLOOKUP(A2712,tabWorldPop,14,FALSE))</f>
        <v/>
      </c>
      <c r="N2712" s="6" t="str">
        <f>IF(K2712="","",VLOOKUP(A2712,tabWorldPop,15,FALSE))</f>
        <v/>
      </c>
    </row>
    <row r="2713">
      <c r="A2713" s="3">
        <f>VLOOKUP(Life_expectancy.csv!A2745,Base!$A$2:$B$235,2,FALSE)</f>
        <v>38</v>
      </c>
      <c r="B2713" s="4">
        <v>2002.0</v>
      </c>
      <c r="C2713" s="4">
        <f>VLOOKUP(VLOOKUP(A2713,tabWorldPop,3,FALSE),Base!$D$2:$E$8,2,FALSE)</f>
        <v>2</v>
      </c>
      <c r="D2713" s="4" t="s">
        <v>13</v>
      </c>
      <c r="E2713" s="4" t="s">
        <v>5307</v>
      </c>
      <c r="F2713" s="4" t="s">
        <v>312</v>
      </c>
      <c r="G2713" s="4" t="s">
        <v>5308</v>
      </c>
      <c r="H2713" s="4">
        <v>48225.0</v>
      </c>
      <c r="I2713" s="5">
        <v>45913.0</v>
      </c>
      <c r="J2713" s="6" t="str">
        <f>IF(OR(B2713=2000, B2713=2010, B2713=2015),VLOOKUP(A2713,tabWorldPop,IF(B2713=2000,8,IF(B2713=2010,7,6)),FALSE),"")</f>
        <v/>
      </c>
      <c r="K2713" s="6" t="str">
        <f>IF(J2713="","", VLOOKUP(A2713,tabWorldPop,12,FALSE))</f>
        <v/>
      </c>
      <c r="L2713" s="6" t="str">
        <f>IF(K2713="","",VLOOKUP(A2713,tabWorldPop,13,FALSE))</f>
        <v/>
      </c>
      <c r="M2713" s="6" t="str">
        <f>IF(K2713="","",VLOOKUP(A2713,tabWorldPop,14,FALSE))</f>
        <v/>
      </c>
      <c r="N2713" s="6" t="str">
        <f>IF(K2713="","",VLOOKUP(A2713,tabWorldPop,15,FALSE))</f>
        <v/>
      </c>
    </row>
    <row r="2714">
      <c r="A2714" s="3">
        <f>VLOOKUP(Life_expectancy.csv!A2746,Base!$A$2:$B$235,2,FALSE)</f>
        <v>38</v>
      </c>
      <c r="B2714" s="4">
        <v>2001.0</v>
      </c>
      <c r="C2714" s="4">
        <f>VLOOKUP(VLOOKUP(A2714,tabWorldPop,3,FALSE),Base!$D$2:$E$8,2,FALSE)</f>
        <v>2</v>
      </c>
      <c r="D2714" s="4" t="s">
        <v>13</v>
      </c>
      <c r="E2714" s="4" t="s">
        <v>5309</v>
      </c>
      <c r="F2714" s="4" t="s">
        <v>64</v>
      </c>
      <c r="G2714" s="4" t="s">
        <v>5310</v>
      </c>
      <c r="H2714" s="4">
        <v>4.8683865E7</v>
      </c>
      <c r="I2714" s="5">
        <v>45701.0</v>
      </c>
      <c r="J2714" s="6" t="str">
        <f>IF(OR(B2714=2000, B2714=2010, B2714=2015),VLOOKUP(A2714,tabWorldPop,IF(B2714=2000,8,IF(B2714=2010,7,6)),FALSE),"")</f>
        <v/>
      </c>
      <c r="K2714" s="6" t="str">
        <f>IF(J2714="","", VLOOKUP(A2714,tabWorldPop,12,FALSE))</f>
        <v/>
      </c>
      <c r="L2714" s="6" t="str">
        <f>IF(K2714="","",VLOOKUP(A2714,tabWorldPop,13,FALSE))</f>
        <v/>
      </c>
      <c r="M2714" s="6" t="str">
        <f>IF(K2714="","",VLOOKUP(A2714,tabWorldPop,14,FALSE))</f>
        <v/>
      </c>
      <c r="N2714" s="6" t="str">
        <f>IF(K2714="","",VLOOKUP(A2714,tabWorldPop,15,FALSE))</f>
        <v/>
      </c>
    </row>
    <row r="2715">
      <c r="A2715" s="3">
        <f>VLOOKUP(Life_expectancy.csv!A2747,Base!$A$2:$B$235,2,FALSE)</f>
        <v>38</v>
      </c>
      <c r="B2715" s="4">
        <v>2000.0</v>
      </c>
      <c r="C2715" s="4">
        <f>VLOOKUP(VLOOKUP(A2715,tabWorldPop,3,FALSE),Base!$D$2:$E$8,2,FALSE)</f>
        <v>2</v>
      </c>
      <c r="D2715" s="4" t="s">
        <v>13</v>
      </c>
      <c r="E2715" s="4" t="s">
        <v>5311</v>
      </c>
      <c r="F2715" s="4" t="s">
        <v>67</v>
      </c>
      <c r="G2715" s="4" t="s">
        <v>5312</v>
      </c>
      <c r="H2715" s="4">
        <v>4.9175848E7</v>
      </c>
      <c r="I2715" s="5">
        <v>45729.0</v>
      </c>
      <c r="J2715" s="6">
        <f>IF(OR(B2715=2000, B2715=2010, B2715=2015),VLOOKUP(A2715,tabWorldPop,IF(B2715=2000,8,IF(B2715=2010,7,6)),FALSE),"")</f>
        <v>48879755</v>
      </c>
      <c r="K2715" s="6">
        <f>IF(J2715="","", VLOOKUP(A2715,tabWorldPop,12,FALSE))</f>
        <v>603500</v>
      </c>
      <c r="L2715" s="6" t="str">
        <f>IF(K2715="","",VLOOKUP(A2715,tabWorldPop,13,FALSE))</f>
        <v>65.7858</v>
      </c>
      <c r="M2715" s="6" t="str">
        <f>IF(K2715="","",VLOOKUP(A2715,tabWorldPop,14,FALSE))</f>
        <v>0.912</v>
      </c>
      <c r="N2715" s="6" t="str">
        <f>IF(K2715="","",VLOOKUP(A2715,tabWorldPop,15,FALSE))</f>
        <v>0.5</v>
      </c>
    </row>
    <row r="2716">
      <c r="A2716" s="3">
        <f>VLOOKUP(Life_expectancy.csv!A2748,Base!$A$2:$B$235,2,FALSE)</f>
        <v>97</v>
      </c>
      <c r="B2716" s="4">
        <v>2015.0</v>
      </c>
      <c r="C2716" s="4">
        <f>VLOOKUP(VLOOKUP(A2716,tabWorldPop,3,FALSE),Base!$D$2:$E$8,2,FALSE)</f>
        <v>1</v>
      </c>
      <c r="D2716" s="4" t="s">
        <v>13</v>
      </c>
      <c r="E2716" s="4">
        <v>0.0</v>
      </c>
      <c r="F2716" s="10"/>
      <c r="G2716" s="4" t="s">
        <v>5313</v>
      </c>
      <c r="H2716" s="10"/>
      <c r="I2716" s="5">
        <v>45729.0</v>
      </c>
      <c r="J2716" s="6">
        <f>IF(OR(B2716=2000, B2716=2010, B2716=2015),VLOOKUP(A2716,tabWorldPop,IF(B2716=2000,8,IF(B2716=2010,7,6)),FALSE),"")</f>
        <v>8916899</v>
      </c>
      <c r="K2716" s="6">
        <f>IF(J2716="","", VLOOKUP(A2716,tabWorldPop,12,FALSE))</f>
        <v>83600</v>
      </c>
      <c r="L2716" s="6" t="str">
        <f>IF(K2716="","",VLOOKUP(A2716,tabWorldPop,13,FALSE))</f>
        <v>112.9322</v>
      </c>
      <c r="M2716" s="7">
        <f>IF(K2716="","",VLOOKUP(A2716,tabWorldPop,14,FALSE))</f>
        <v>29587</v>
      </c>
      <c r="N2716" s="6" t="str">
        <f>IF(K2716="","",VLOOKUP(A2716,tabWorldPop,15,FALSE))</f>
        <v>0.12</v>
      </c>
    </row>
    <row r="2717">
      <c r="A2717" s="3">
        <f>VLOOKUP(Life_expectancy.csv!A2749,Base!$A$2:$B$235,2,FALSE)</f>
        <v>97</v>
      </c>
      <c r="B2717" s="4">
        <v>2014.0</v>
      </c>
      <c r="C2717" s="4">
        <f>VLOOKUP(VLOOKUP(A2717,tabWorldPop,3,FALSE),Base!$D$2:$E$8,2,FALSE)</f>
        <v>1</v>
      </c>
      <c r="D2717" s="4" t="s">
        <v>13</v>
      </c>
      <c r="E2717" s="4" t="s">
        <v>5314</v>
      </c>
      <c r="F2717" s="4" t="s">
        <v>453</v>
      </c>
      <c r="G2717" s="4" t="s">
        <v>5315</v>
      </c>
      <c r="H2717" s="10"/>
      <c r="I2717" s="5">
        <v>45729.0</v>
      </c>
      <c r="J2717" s="6" t="str">
        <f>IF(OR(B2717=2000, B2717=2010, B2717=2015),VLOOKUP(A2717,tabWorldPop,IF(B2717=2000,8,IF(B2717=2010,7,6)),FALSE),"")</f>
        <v/>
      </c>
      <c r="K2717" s="6" t="str">
        <f>IF(J2717="","", VLOOKUP(A2717,tabWorldPop,12,FALSE))</f>
        <v/>
      </c>
      <c r="L2717" s="6" t="str">
        <f>IF(K2717="","",VLOOKUP(A2717,tabWorldPop,13,FALSE))</f>
        <v/>
      </c>
      <c r="M2717" s="6" t="str">
        <f>IF(K2717="","",VLOOKUP(A2717,tabWorldPop,14,FALSE))</f>
        <v/>
      </c>
      <c r="N2717" s="6" t="str">
        <f>IF(K2717="","",VLOOKUP(A2717,tabWorldPop,15,FALSE))</f>
        <v/>
      </c>
    </row>
    <row r="2718">
      <c r="A2718" s="3">
        <f>VLOOKUP(Life_expectancy.csv!A2750,Base!$A$2:$B$235,2,FALSE)</f>
        <v>97</v>
      </c>
      <c r="B2718" s="4">
        <v>2013.0</v>
      </c>
      <c r="C2718" s="4">
        <f>VLOOKUP(VLOOKUP(A2718,tabWorldPop,3,FALSE),Base!$D$2:$E$8,2,FALSE)</f>
        <v>1</v>
      </c>
      <c r="D2718" s="4" t="s">
        <v>13</v>
      </c>
      <c r="E2718" s="4" t="s">
        <v>5316</v>
      </c>
      <c r="F2718" s="4" t="s">
        <v>141</v>
      </c>
      <c r="G2718" s="4" t="s">
        <v>5317</v>
      </c>
      <c r="H2718" s="10"/>
      <c r="I2718" s="5">
        <v>45729.0</v>
      </c>
      <c r="J2718" s="6" t="str">
        <f>IF(OR(B2718=2000, B2718=2010, B2718=2015),VLOOKUP(A2718,tabWorldPop,IF(B2718=2000,8,IF(B2718=2010,7,6)),FALSE),"")</f>
        <v/>
      </c>
      <c r="K2718" s="6" t="str">
        <f>IF(J2718="","", VLOOKUP(A2718,tabWorldPop,12,FALSE))</f>
        <v/>
      </c>
      <c r="L2718" s="6" t="str">
        <f>IF(K2718="","",VLOOKUP(A2718,tabWorldPop,13,FALSE))</f>
        <v/>
      </c>
      <c r="M2718" s="6" t="str">
        <f>IF(K2718="","",VLOOKUP(A2718,tabWorldPop,14,FALSE))</f>
        <v/>
      </c>
      <c r="N2718" s="6" t="str">
        <f>IF(K2718="","",VLOOKUP(A2718,tabWorldPop,15,FALSE))</f>
        <v/>
      </c>
    </row>
    <row r="2719">
      <c r="A2719" s="3">
        <f>VLOOKUP(Life_expectancy.csv!A2751,Base!$A$2:$B$235,2,FALSE)</f>
        <v>97</v>
      </c>
      <c r="B2719" s="4">
        <v>2012.0</v>
      </c>
      <c r="C2719" s="4">
        <f>VLOOKUP(VLOOKUP(A2719,tabWorldPop,3,FALSE),Base!$D$2:$E$8,2,FALSE)</f>
        <v>1</v>
      </c>
      <c r="D2719" s="4" t="s">
        <v>13</v>
      </c>
      <c r="E2719" s="4" t="s">
        <v>5318</v>
      </c>
      <c r="F2719" s="4" t="s">
        <v>2269</v>
      </c>
      <c r="G2719" s="4" t="s">
        <v>5319</v>
      </c>
      <c r="H2719" s="10"/>
      <c r="I2719" s="5">
        <v>45729.0</v>
      </c>
      <c r="J2719" s="6" t="str">
        <f>IF(OR(B2719=2000, B2719=2010, B2719=2015),VLOOKUP(A2719,tabWorldPop,IF(B2719=2000,8,IF(B2719=2010,7,6)),FALSE),"")</f>
        <v/>
      </c>
      <c r="K2719" s="6" t="str">
        <f>IF(J2719="","", VLOOKUP(A2719,tabWorldPop,12,FALSE))</f>
        <v/>
      </c>
      <c r="L2719" s="6" t="str">
        <f>IF(K2719="","",VLOOKUP(A2719,tabWorldPop,13,FALSE))</f>
        <v/>
      </c>
      <c r="M2719" s="6" t="str">
        <f>IF(K2719="","",VLOOKUP(A2719,tabWorldPop,14,FALSE))</f>
        <v/>
      </c>
      <c r="N2719" s="6" t="str">
        <f>IF(K2719="","",VLOOKUP(A2719,tabWorldPop,15,FALSE))</f>
        <v/>
      </c>
    </row>
    <row r="2720">
      <c r="A2720" s="3">
        <f>VLOOKUP(Life_expectancy.csv!A2752,Base!$A$2:$B$235,2,FALSE)</f>
        <v>97</v>
      </c>
      <c r="B2720" s="4">
        <v>2011.0</v>
      </c>
      <c r="C2720" s="4">
        <f>VLOOKUP(VLOOKUP(A2720,tabWorldPop,3,FALSE),Base!$D$2:$E$8,2,FALSE)</f>
        <v>1</v>
      </c>
      <c r="D2720" s="4" t="s">
        <v>13</v>
      </c>
      <c r="E2720" s="4" t="s">
        <v>5320</v>
      </c>
      <c r="F2720" s="5">
        <v>45841.0</v>
      </c>
      <c r="G2720" s="4" t="s">
        <v>5321</v>
      </c>
      <c r="H2720" s="10"/>
      <c r="I2720" s="5">
        <v>45729.0</v>
      </c>
      <c r="J2720" s="6" t="str">
        <f>IF(OR(B2720=2000, B2720=2010, B2720=2015),VLOOKUP(A2720,tabWorldPop,IF(B2720=2000,8,IF(B2720=2010,7,6)),FALSE),"")</f>
        <v/>
      </c>
      <c r="K2720" s="6" t="str">
        <f>IF(J2720="","", VLOOKUP(A2720,tabWorldPop,12,FALSE))</f>
        <v/>
      </c>
      <c r="L2720" s="6" t="str">
        <f>IF(K2720="","",VLOOKUP(A2720,tabWorldPop,13,FALSE))</f>
        <v/>
      </c>
      <c r="M2720" s="6" t="str">
        <f>IF(K2720="","",VLOOKUP(A2720,tabWorldPop,14,FALSE))</f>
        <v/>
      </c>
      <c r="N2720" s="6" t="str">
        <f>IF(K2720="","",VLOOKUP(A2720,tabWorldPop,15,FALSE))</f>
        <v/>
      </c>
    </row>
    <row r="2721">
      <c r="A2721" s="3">
        <f>VLOOKUP(Life_expectancy.csv!A2753,Base!$A$2:$B$235,2,FALSE)</f>
        <v>97</v>
      </c>
      <c r="B2721" s="4">
        <v>2010.0</v>
      </c>
      <c r="C2721" s="4">
        <f>VLOOKUP(VLOOKUP(A2721,tabWorldPop,3,FALSE),Base!$D$2:$E$8,2,FALSE)</f>
        <v>1</v>
      </c>
      <c r="D2721" s="4" t="s">
        <v>13</v>
      </c>
      <c r="E2721" s="4" t="s">
        <v>5322</v>
      </c>
      <c r="F2721" s="4" t="s">
        <v>2571</v>
      </c>
      <c r="G2721" s="4" t="s">
        <v>5323</v>
      </c>
      <c r="H2721" s="10"/>
      <c r="I2721" s="5">
        <v>45729.0</v>
      </c>
      <c r="J2721" s="6">
        <f>IF(OR(B2721=2000, B2721=2010, B2721=2015),VLOOKUP(A2721,tabWorldPop,IF(B2721=2000,8,IF(B2721=2010,7,6)),FALSE),"")</f>
        <v>8481771</v>
      </c>
      <c r="K2721" s="6">
        <f>IF(J2721="","", VLOOKUP(A2721,tabWorldPop,12,FALSE))</f>
        <v>83600</v>
      </c>
      <c r="L2721" s="6" t="str">
        <f>IF(K2721="","",VLOOKUP(A2721,tabWorldPop,13,FALSE))</f>
        <v>112.9322</v>
      </c>
      <c r="M2721" s="7">
        <f>IF(K2721="","",VLOOKUP(A2721,tabWorldPop,14,FALSE))</f>
        <v>29587</v>
      </c>
      <c r="N2721" s="6" t="str">
        <f>IF(K2721="","",VLOOKUP(A2721,tabWorldPop,15,FALSE))</f>
        <v>0.12</v>
      </c>
    </row>
    <row r="2722">
      <c r="A2722" s="3">
        <f>VLOOKUP(Life_expectancy.csv!A2754,Base!$A$2:$B$235,2,FALSE)</f>
        <v>97</v>
      </c>
      <c r="B2722" s="4">
        <v>2009.0</v>
      </c>
      <c r="C2722" s="4">
        <f>VLOOKUP(VLOOKUP(A2722,tabWorldPop,3,FALSE),Base!$D$2:$E$8,2,FALSE)</f>
        <v>1</v>
      </c>
      <c r="D2722" s="4" t="s">
        <v>13</v>
      </c>
      <c r="E2722" s="4" t="s">
        <v>5324</v>
      </c>
      <c r="F2722" s="5">
        <v>45781.0</v>
      </c>
      <c r="G2722" s="4" t="s">
        <v>5325</v>
      </c>
      <c r="H2722" s="10"/>
      <c r="I2722" s="5">
        <v>45701.0</v>
      </c>
      <c r="J2722" s="6" t="str">
        <f>IF(OR(B2722=2000, B2722=2010, B2722=2015),VLOOKUP(A2722,tabWorldPop,IF(B2722=2000,8,IF(B2722=2010,7,6)),FALSE),"")</f>
        <v/>
      </c>
      <c r="K2722" s="6" t="str">
        <f>IF(J2722="","", VLOOKUP(A2722,tabWorldPop,12,FALSE))</f>
        <v/>
      </c>
      <c r="L2722" s="6" t="str">
        <f>IF(K2722="","",VLOOKUP(A2722,tabWorldPop,13,FALSE))</f>
        <v/>
      </c>
      <c r="M2722" s="6" t="str">
        <f>IF(K2722="","",VLOOKUP(A2722,tabWorldPop,14,FALSE))</f>
        <v/>
      </c>
      <c r="N2722" s="6" t="str">
        <f>IF(K2722="","",VLOOKUP(A2722,tabWorldPop,15,FALSE))</f>
        <v/>
      </c>
    </row>
    <row r="2723">
      <c r="A2723" s="3">
        <f>VLOOKUP(Life_expectancy.csv!A2755,Base!$A$2:$B$235,2,FALSE)</f>
        <v>97</v>
      </c>
      <c r="B2723" s="4">
        <v>2008.0</v>
      </c>
      <c r="C2723" s="4">
        <f>VLOOKUP(VLOOKUP(A2723,tabWorldPop,3,FALSE),Base!$D$2:$E$8,2,FALSE)</f>
        <v>1</v>
      </c>
      <c r="D2723" s="4" t="s">
        <v>13</v>
      </c>
      <c r="E2723" s="4" t="s">
        <v>5326</v>
      </c>
      <c r="F2723" s="4" t="s">
        <v>2522</v>
      </c>
      <c r="G2723" s="4" t="s">
        <v>5327</v>
      </c>
      <c r="H2723" s="10"/>
      <c r="I2723" s="5">
        <v>45670.0</v>
      </c>
      <c r="J2723" s="6" t="str">
        <f>IF(OR(B2723=2000, B2723=2010, B2723=2015),VLOOKUP(A2723,tabWorldPop,IF(B2723=2000,8,IF(B2723=2010,7,6)),FALSE),"")</f>
        <v/>
      </c>
      <c r="K2723" s="6" t="str">
        <f>IF(J2723="","", VLOOKUP(A2723,tabWorldPop,12,FALSE))</f>
        <v/>
      </c>
      <c r="L2723" s="6" t="str">
        <f>IF(K2723="","",VLOOKUP(A2723,tabWorldPop,13,FALSE))</f>
        <v/>
      </c>
      <c r="M2723" s="6" t="str">
        <f>IF(K2723="","",VLOOKUP(A2723,tabWorldPop,14,FALSE))</f>
        <v/>
      </c>
      <c r="N2723" s="6" t="str">
        <f>IF(K2723="","",VLOOKUP(A2723,tabWorldPop,15,FALSE))</f>
        <v/>
      </c>
    </row>
    <row r="2724">
      <c r="A2724" s="3">
        <f>VLOOKUP(Life_expectancy.csv!A2756,Base!$A$2:$B$235,2,FALSE)</f>
        <v>97</v>
      </c>
      <c r="B2724" s="4">
        <v>2007.0</v>
      </c>
      <c r="C2724" s="4">
        <f>VLOOKUP(VLOOKUP(A2724,tabWorldPop,3,FALSE),Base!$D$2:$E$8,2,FALSE)</f>
        <v>1</v>
      </c>
      <c r="D2724" s="4" t="s">
        <v>13</v>
      </c>
      <c r="E2724" s="4" t="s">
        <v>5328</v>
      </c>
      <c r="F2724" s="4" t="s">
        <v>2899</v>
      </c>
      <c r="G2724" s="4" t="s">
        <v>5329</v>
      </c>
      <c r="H2724" s="10"/>
      <c r="I2724" s="5">
        <v>45912.0</v>
      </c>
      <c r="J2724" s="6" t="str">
        <f>IF(OR(B2724=2000, B2724=2010, B2724=2015),VLOOKUP(A2724,tabWorldPop,IF(B2724=2000,8,IF(B2724=2010,7,6)),FALSE),"")</f>
        <v/>
      </c>
      <c r="K2724" s="6" t="str">
        <f>IF(J2724="","", VLOOKUP(A2724,tabWorldPop,12,FALSE))</f>
        <v/>
      </c>
      <c r="L2724" s="6" t="str">
        <f>IF(K2724="","",VLOOKUP(A2724,tabWorldPop,13,FALSE))</f>
        <v/>
      </c>
      <c r="M2724" s="6" t="str">
        <f>IF(K2724="","",VLOOKUP(A2724,tabWorldPop,14,FALSE))</f>
        <v/>
      </c>
      <c r="N2724" s="6" t="str">
        <f>IF(K2724="","",VLOOKUP(A2724,tabWorldPop,15,FALSE))</f>
        <v/>
      </c>
    </row>
    <row r="2725">
      <c r="A2725" s="3">
        <f>VLOOKUP(Life_expectancy.csv!A2757,Base!$A$2:$B$235,2,FALSE)</f>
        <v>97</v>
      </c>
      <c r="B2725" s="4">
        <v>2006.0</v>
      </c>
      <c r="C2725" s="4">
        <f>VLOOKUP(VLOOKUP(A2725,tabWorldPop,3,FALSE),Base!$D$2:$E$8,2,FALSE)</f>
        <v>1</v>
      </c>
      <c r="D2725" s="4" t="s">
        <v>13</v>
      </c>
      <c r="E2725" s="4" t="s">
        <v>5330</v>
      </c>
      <c r="F2725" s="4" t="s">
        <v>521</v>
      </c>
      <c r="G2725" s="4" t="s">
        <v>5331</v>
      </c>
      <c r="H2725" s="10"/>
      <c r="I2725" s="5">
        <v>45881.0</v>
      </c>
      <c r="J2725" s="6" t="str">
        <f>IF(OR(B2725=2000, B2725=2010, B2725=2015),VLOOKUP(A2725,tabWorldPop,IF(B2725=2000,8,IF(B2725=2010,7,6)),FALSE),"")</f>
        <v/>
      </c>
      <c r="K2725" s="6" t="str">
        <f>IF(J2725="","", VLOOKUP(A2725,tabWorldPop,12,FALSE))</f>
        <v/>
      </c>
      <c r="L2725" s="6" t="str">
        <f>IF(K2725="","",VLOOKUP(A2725,tabWorldPop,13,FALSE))</f>
        <v/>
      </c>
      <c r="M2725" s="6" t="str">
        <f>IF(K2725="","",VLOOKUP(A2725,tabWorldPop,14,FALSE))</f>
        <v/>
      </c>
      <c r="N2725" s="6" t="str">
        <f>IF(K2725="","",VLOOKUP(A2725,tabWorldPop,15,FALSE))</f>
        <v/>
      </c>
    </row>
    <row r="2726">
      <c r="A2726" s="3">
        <f>VLOOKUP(Life_expectancy.csv!A2758,Base!$A$2:$B$235,2,FALSE)</f>
        <v>97</v>
      </c>
      <c r="B2726" s="4">
        <v>2005.0</v>
      </c>
      <c r="C2726" s="4">
        <f>VLOOKUP(VLOOKUP(A2726,tabWorldPop,3,FALSE),Base!$D$2:$E$8,2,FALSE)</f>
        <v>1</v>
      </c>
      <c r="D2726" s="4" t="s">
        <v>13</v>
      </c>
      <c r="E2726" s="4" t="s">
        <v>5332</v>
      </c>
      <c r="F2726" s="4" t="s">
        <v>5333</v>
      </c>
      <c r="G2726" s="4" t="s">
        <v>5334</v>
      </c>
      <c r="H2726" s="10"/>
      <c r="I2726" s="5">
        <v>45820.0</v>
      </c>
      <c r="J2726" s="6" t="str">
        <f>IF(OR(B2726=2000, B2726=2010, B2726=2015),VLOOKUP(A2726,tabWorldPop,IF(B2726=2000,8,IF(B2726=2010,7,6)),FALSE),"")</f>
        <v/>
      </c>
      <c r="K2726" s="6" t="str">
        <f>IF(J2726="","", VLOOKUP(A2726,tabWorldPop,12,FALSE))</f>
        <v/>
      </c>
      <c r="L2726" s="6" t="str">
        <f>IF(K2726="","",VLOOKUP(A2726,tabWorldPop,13,FALSE))</f>
        <v/>
      </c>
      <c r="M2726" s="6" t="str">
        <f>IF(K2726="","",VLOOKUP(A2726,tabWorldPop,14,FALSE))</f>
        <v/>
      </c>
      <c r="N2726" s="6" t="str">
        <f>IF(K2726="","",VLOOKUP(A2726,tabWorldPop,15,FALSE))</f>
        <v/>
      </c>
    </row>
    <row r="2727">
      <c r="A2727" s="3">
        <f>VLOOKUP(Life_expectancy.csv!A2759,Base!$A$2:$B$235,2,FALSE)</f>
        <v>97</v>
      </c>
      <c r="B2727" s="4">
        <v>2004.0</v>
      </c>
      <c r="C2727" s="4">
        <f>VLOOKUP(VLOOKUP(A2727,tabWorldPop,3,FALSE),Base!$D$2:$E$8,2,FALSE)</f>
        <v>1</v>
      </c>
      <c r="D2727" s="4" t="s">
        <v>13</v>
      </c>
      <c r="E2727" s="4" t="s">
        <v>5335</v>
      </c>
      <c r="F2727" s="4" t="s">
        <v>5336</v>
      </c>
      <c r="G2727" s="4" t="s">
        <v>5337</v>
      </c>
      <c r="H2727" s="10"/>
      <c r="I2727" s="5">
        <v>45759.0</v>
      </c>
      <c r="J2727" s="6" t="str">
        <f>IF(OR(B2727=2000, B2727=2010, B2727=2015),VLOOKUP(A2727,tabWorldPop,IF(B2727=2000,8,IF(B2727=2010,7,6)),FALSE),"")</f>
        <v/>
      </c>
      <c r="K2727" s="6" t="str">
        <f>IF(J2727="","", VLOOKUP(A2727,tabWorldPop,12,FALSE))</f>
        <v/>
      </c>
      <c r="L2727" s="6" t="str">
        <f>IF(K2727="","",VLOOKUP(A2727,tabWorldPop,13,FALSE))</f>
        <v/>
      </c>
      <c r="M2727" s="6" t="str">
        <f>IF(K2727="","",VLOOKUP(A2727,tabWorldPop,14,FALSE))</f>
        <v/>
      </c>
      <c r="N2727" s="6" t="str">
        <f>IF(K2727="","",VLOOKUP(A2727,tabWorldPop,15,FALSE))</f>
        <v/>
      </c>
    </row>
    <row r="2728">
      <c r="A2728" s="3">
        <f>VLOOKUP(Life_expectancy.csv!A2760,Base!$A$2:$B$235,2,FALSE)</f>
        <v>97</v>
      </c>
      <c r="B2728" s="4">
        <v>2003.0</v>
      </c>
      <c r="C2728" s="4">
        <f>VLOOKUP(VLOOKUP(A2728,tabWorldPop,3,FALSE),Base!$D$2:$E$8,2,FALSE)</f>
        <v>1</v>
      </c>
      <c r="D2728" s="4" t="s">
        <v>13</v>
      </c>
      <c r="E2728" s="4" t="s">
        <v>5338</v>
      </c>
      <c r="F2728" s="4" t="s">
        <v>5339</v>
      </c>
      <c r="G2728" s="4" t="s">
        <v>5340</v>
      </c>
      <c r="H2728" s="10"/>
      <c r="I2728" s="5">
        <v>45728.0</v>
      </c>
      <c r="J2728" s="6" t="str">
        <f>IF(OR(B2728=2000, B2728=2010, B2728=2015),VLOOKUP(A2728,tabWorldPop,IF(B2728=2000,8,IF(B2728=2010,7,6)),FALSE),"")</f>
        <v/>
      </c>
      <c r="K2728" s="6" t="str">
        <f>IF(J2728="","", VLOOKUP(A2728,tabWorldPop,12,FALSE))</f>
        <v/>
      </c>
      <c r="L2728" s="6" t="str">
        <f>IF(K2728="","",VLOOKUP(A2728,tabWorldPop,13,FALSE))</f>
        <v/>
      </c>
      <c r="M2728" s="6" t="str">
        <f>IF(K2728="","",VLOOKUP(A2728,tabWorldPop,14,FALSE))</f>
        <v/>
      </c>
      <c r="N2728" s="6" t="str">
        <f>IF(K2728="","",VLOOKUP(A2728,tabWorldPop,15,FALSE))</f>
        <v/>
      </c>
    </row>
    <row r="2729">
      <c r="A2729" s="3">
        <f>VLOOKUP(Life_expectancy.csv!A2761,Base!$A$2:$B$235,2,FALSE)</f>
        <v>97</v>
      </c>
      <c r="B2729" s="4">
        <v>2002.0</v>
      </c>
      <c r="C2729" s="4">
        <f>VLOOKUP(VLOOKUP(A2729,tabWorldPop,3,FALSE),Base!$D$2:$E$8,2,FALSE)</f>
        <v>1</v>
      </c>
      <c r="D2729" s="4" t="s">
        <v>13</v>
      </c>
      <c r="E2729" s="4" t="s">
        <v>5341</v>
      </c>
      <c r="F2729" s="4" t="s">
        <v>5342</v>
      </c>
      <c r="G2729" s="4" t="s">
        <v>5343</v>
      </c>
      <c r="H2729" s="10"/>
      <c r="I2729" s="5">
        <v>45669.0</v>
      </c>
      <c r="J2729" s="6" t="str">
        <f>IF(OR(B2729=2000, B2729=2010, B2729=2015),VLOOKUP(A2729,tabWorldPop,IF(B2729=2000,8,IF(B2729=2010,7,6)),FALSE),"")</f>
        <v/>
      </c>
      <c r="K2729" s="6" t="str">
        <f>IF(J2729="","", VLOOKUP(A2729,tabWorldPop,12,FALSE))</f>
        <v/>
      </c>
      <c r="L2729" s="6" t="str">
        <f>IF(K2729="","",VLOOKUP(A2729,tabWorldPop,13,FALSE))</f>
        <v/>
      </c>
      <c r="M2729" s="6" t="str">
        <f>IF(K2729="","",VLOOKUP(A2729,tabWorldPop,14,FALSE))</f>
        <v/>
      </c>
      <c r="N2729" s="6" t="str">
        <f>IF(K2729="","",VLOOKUP(A2729,tabWorldPop,15,FALSE))</f>
        <v/>
      </c>
    </row>
    <row r="2730">
      <c r="A2730" s="3">
        <f>VLOOKUP(Life_expectancy.csv!A2762,Base!$A$2:$B$235,2,FALSE)</f>
        <v>97</v>
      </c>
      <c r="B2730" s="4">
        <v>2001.0</v>
      </c>
      <c r="C2730" s="4">
        <f>VLOOKUP(VLOOKUP(A2730,tabWorldPop,3,FALSE),Base!$D$2:$E$8,2,FALSE)</f>
        <v>1</v>
      </c>
      <c r="D2730" s="4" t="s">
        <v>13</v>
      </c>
      <c r="E2730" s="4" t="s">
        <v>5344</v>
      </c>
      <c r="F2730" s="4" t="s">
        <v>5052</v>
      </c>
      <c r="G2730" s="4" t="s">
        <v>5345</v>
      </c>
      <c r="H2730" s="10"/>
      <c r="I2730" s="4">
        <v>12.0</v>
      </c>
      <c r="J2730" s="6" t="str">
        <f>IF(OR(B2730=2000, B2730=2010, B2730=2015),VLOOKUP(A2730,tabWorldPop,IF(B2730=2000,8,IF(B2730=2010,7,6)),FALSE),"")</f>
        <v/>
      </c>
      <c r="K2730" s="6" t="str">
        <f>IF(J2730="","", VLOOKUP(A2730,tabWorldPop,12,FALSE))</f>
        <v/>
      </c>
      <c r="L2730" s="6" t="str">
        <f>IF(K2730="","",VLOOKUP(A2730,tabWorldPop,13,FALSE))</f>
        <v/>
      </c>
      <c r="M2730" s="6" t="str">
        <f>IF(K2730="","",VLOOKUP(A2730,tabWorldPop,14,FALSE))</f>
        <v/>
      </c>
      <c r="N2730" s="6" t="str">
        <f>IF(K2730="","",VLOOKUP(A2730,tabWorldPop,15,FALSE))</f>
        <v/>
      </c>
    </row>
    <row r="2731">
      <c r="A2731" s="3">
        <f>VLOOKUP(Life_expectancy.csv!A2763,Base!$A$2:$B$235,2,FALSE)</f>
        <v>97</v>
      </c>
      <c r="B2731" s="4">
        <v>2000.0</v>
      </c>
      <c r="C2731" s="4">
        <f>VLOOKUP(VLOOKUP(A2731,tabWorldPop,3,FALSE),Base!$D$2:$E$8,2,FALSE)</f>
        <v>1</v>
      </c>
      <c r="D2731" s="4" t="s">
        <v>13</v>
      </c>
      <c r="E2731" s="4" t="s">
        <v>5346</v>
      </c>
      <c r="F2731" s="4" t="s">
        <v>2914</v>
      </c>
      <c r="G2731" s="4" t="s">
        <v>5347</v>
      </c>
      <c r="H2731" s="10"/>
      <c r="I2731" s="5">
        <v>45880.0</v>
      </c>
      <c r="J2731" s="6">
        <f>IF(OR(B2731=2000, B2731=2010, B2731=2015),VLOOKUP(A2731,tabWorldPop,IF(B2731=2000,8,IF(B2731=2010,7,6)),FALSE),"")</f>
        <v>3275333</v>
      </c>
      <c r="K2731" s="6">
        <f>IF(J2731="","", VLOOKUP(A2731,tabWorldPop,12,FALSE))</f>
        <v>83600</v>
      </c>
      <c r="L2731" s="6" t="str">
        <f>IF(K2731="","",VLOOKUP(A2731,tabWorldPop,13,FALSE))</f>
        <v>112.9322</v>
      </c>
      <c r="M2731" s="7">
        <f>IF(K2731="","",VLOOKUP(A2731,tabWorldPop,14,FALSE))</f>
        <v>29587</v>
      </c>
      <c r="N2731" s="6" t="str">
        <f>IF(K2731="","",VLOOKUP(A2731,tabWorldPop,15,FALSE))</f>
        <v>0.12</v>
      </c>
    </row>
    <row r="2732">
      <c r="A2732" s="3">
        <f>VLOOKUP(Life_expectancy.csv!A2764,Base!$A$2:$B$235,2,FALSE)</f>
        <v>21</v>
      </c>
      <c r="B2732" s="4">
        <v>2015.0</v>
      </c>
      <c r="C2732" s="4">
        <f>VLOOKUP(VLOOKUP(A2732,tabWorldPop,3,FALSE),Base!$D$2:$E$8,2,FALSE)</f>
        <v>2</v>
      </c>
      <c r="D2732" s="4" t="s">
        <v>314</v>
      </c>
      <c r="E2732" s="4">
        <v>0.0</v>
      </c>
      <c r="F2732" s="10"/>
      <c r="G2732" s="10"/>
      <c r="H2732" s="10"/>
      <c r="I2732" s="10"/>
      <c r="J2732" s="6">
        <f>IF(OR(B2732=2000, B2732=2010, B2732=2015),VLOOKUP(A2732,tabWorldPop,IF(B2732=2000,8,IF(B2732=2010,7,6)),FALSE),"")</f>
        <v>65224364</v>
      </c>
      <c r="K2732" s="6">
        <f>IF(J2732="","", VLOOKUP(A2732,tabWorldPop,12,FALSE))</f>
        <v>242900</v>
      </c>
      <c r="L2732" s="6" t="str">
        <f>IF(K2732="","",VLOOKUP(A2732,tabWorldPop,13,FALSE))</f>
        <v>277.9289</v>
      </c>
      <c r="M2732" s="7">
        <f>IF(K2732="","",VLOOKUP(A2732,tabWorldPop,14,FALSE))</f>
        <v>12420</v>
      </c>
      <c r="N2732" s="6" t="str">
        <f>IF(K2732="","",VLOOKUP(A2732,tabWorldPop,15,FALSE))</f>
        <v>0.85</v>
      </c>
    </row>
    <row r="2733">
      <c r="A2733" s="3">
        <f>VLOOKUP(Life_expectancy.csv!A2765,Base!$A$2:$B$235,2,FALSE)</f>
        <v>21</v>
      </c>
      <c r="B2733" s="4">
        <v>2014.0</v>
      </c>
      <c r="C2733" s="4">
        <f>VLOOKUP(VLOOKUP(A2733,tabWorldPop,3,FALSE),Base!$D$2:$E$8,2,FALSE)</f>
        <v>2</v>
      </c>
      <c r="D2733" s="4" t="s">
        <v>314</v>
      </c>
      <c r="E2733" s="4">
        <v>0.0</v>
      </c>
      <c r="F2733" s="5">
        <v>46000.0</v>
      </c>
      <c r="G2733" s="10"/>
      <c r="H2733" s="10"/>
      <c r="I2733" s="10"/>
      <c r="J2733" s="6" t="str">
        <f>IF(OR(B2733=2000, B2733=2010, B2733=2015),VLOOKUP(A2733,tabWorldPop,IF(B2733=2000,8,IF(B2733=2010,7,6)),FALSE),"")</f>
        <v/>
      </c>
      <c r="K2733" s="6" t="str">
        <f>IF(J2733="","", VLOOKUP(A2733,tabWorldPop,12,FALSE))</f>
        <v/>
      </c>
      <c r="L2733" s="6" t="str">
        <f>IF(K2733="","",VLOOKUP(A2733,tabWorldPop,13,FALSE))</f>
        <v/>
      </c>
      <c r="M2733" s="6" t="str">
        <f>IF(K2733="","",VLOOKUP(A2733,tabWorldPop,14,FALSE))</f>
        <v/>
      </c>
      <c r="N2733" s="6" t="str">
        <f>IF(K2733="","",VLOOKUP(A2733,tabWorldPop,15,FALSE))</f>
        <v/>
      </c>
    </row>
    <row r="2734">
      <c r="A2734" s="3">
        <f>VLOOKUP(Life_expectancy.csv!A2766,Base!$A$2:$B$235,2,FALSE)</f>
        <v>21</v>
      </c>
      <c r="B2734" s="4">
        <v>2013.0</v>
      </c>
      <c r="C2734" s="4">
        <f>VLOOKUP(VLOOKUP(A2734,tabWorldPop,3,FALSE),Base!$D$2:$E$8,2,FALSE)</f>
        <v>2</v>
      </c>
      <c r="D2734" s="4" t="s">
        <v>314</v>
      </c>
      <c r="E2734" s="4">
        <v>0.0</v>
      </c>
      <c r="F2734" s="4" t="s">
        <v>2160</v>
      </c>
      <c r="G2734" s="10"/>
      <c r="H2734" s="10"/>
      <c r="I2734" s="10"/>
      <c r="J2734" s="6" t="str">
        <f>IF(OR(B2734=2000, B2734=2010, B2734=2015),VLOOKUP(A2734,tabWorldPop,IF(B2734=2000,8,IF(B2734=2010,7,6)),FALSE),"")</f>
        <v/>
      </c>
      <c r="K2734" s="6" t="str">
        <f>IF(J2734="","", VLOOKUP(A2734,tabWorldPop,12,FALSE))</f>
        <v/>
      </c>
      <c r="L2734" s="6" t="str">
        <f>IF(K2734="","",VLOOKUP(A2734,tabWorldPop,13,FALSE))</f>
        <v/>
      </c>
      <c r="M2734" s="6" t="str">
        <f>IF(K2734="","",VLOOKUP(A2734,tabWorldPop,14,FALSE))</f>
        <v/>
      </c>
      <c r="N2734" s="6" t="str">
        <f>IF(K2734="","",VLOOKUP(A2734,tabWorldPop,15,FALSE))</f>
        <v/>
      </c>
    </row>
    <row r="2735">
      <c r="A2735" s="3">
        <f>VLOOKUP(Life_expectancy.csv!A2767,Base!$A$2:$B$235,2,FALSE)</f>
        <v>21</v>
      </c>
      <c r="B2735" s="4">
        <v>2012.0</v>
      </c>
      <c r="C2735" s="4">
        <f>VLOOKUP(VLOOKUP(A2735,tabWorldPop,3,FALSE),Base!$D$2:$E$8,2,FALSE)</f>
        <v>2</v>
      </c>
      <c r="D2735" s="4" t="s">
        <v>314</v>
      </c>
      <c r="E2735" s="4">
        <v>0.0</v>
      </c>
      <c r="F2735" s="4" t="s">
        <v>2157</v>
      </c>
      <c r="G2735" s="10"/>
      <c r="H2735" s="10"/>
      <c r="I2735" s="10"/>
      <c r="J2735" s="6" t="str">
        <f>IF(OR(B2735=2000, B2735=2010, B2735=2015),VLOOKUP(A2735,tabWorldPop,IF(B2735=2000,8,IF(B2735=2010,7,6)),FALSE),"")</f>
        <v/>
      </c>
      <c r="K2735" s="6" t="str">
        <f>IF(J2735="","", VLOOKUP(A2735,tabWorldPop,12,FALSE))</f>
        <v/>
      </c>
      <c r="L2735" s="6" t="str">
        <f>IF(K2735="","",VLOOKUP(A2735,tabWorldPop,13,FALSE))</f>
        <v/>
      </c>
      <c r="M2735" s="6" t="str">
        <f>IF(K2735="","",VLOOKUP(A2735,tabWorldPop,14,FALSE))</f>
        <v/>
      </c>
      <c r="N2735" s="6" t="str">
        <f>IF(K2735="","",VLOOKUP(A2735,tabWorldPop,15,FALSE))</f>
        <v/>
      </c>
    </row>
    <row r="2736">
      <c r="A2736" s="3">
        <f>VLOOKUP(Life_expectancy.csv!A2768,Base!$A$2:$B$235,2,FALSE)</f>
        <v>21</v>
      </c>
      <c r="B2736" s="4">
        <v>2011.0</v>
      </c>
      <c r="C2736" s="4">
        <f>VLOOKUP(VLOOKUP(A2736,tabWorldPop,3,FALSE),Base!$D$2:$E$8,2,FALSE)</f>
        <v>2</v>
      </c>
      <c r="D2736" s="4" t="s">
        <v>314</v>
      </c>
      <c r="E2736" s="4">
        <v>0.0</v>
      </c>
      <c r="F2736" s="4" t="s">
        <v>2160</v>
      </c>
      <c r="G2736" s="10"/>
      <c r="H2736" s="10"/>
      <c r="I2736" s="10"/>
      <c r="J2736" s="6" t="str">
        <f>IF(OR(B2736=2000, B2736=2010, B2736=2015),VLOOKUP(A2736,tabWorldPop,IF(B2736=2000,8,IF(B2736=2010,7,6)),FALSE),"")</f>
        <v/>
      </c>
      <c r="K2736" s="6" t="str">
        <f>IF(J2736="","", VLOOKUP(A2736,tabWorldPop,12,FALSE))</f>
        <v/>
      </c>
      <c r="L2736" s="6" t="str">
        <f>IF(K2736="","",VLOOKUP(A2736,tabWorldPop,13,FALSE))</f>
        <v/>
      </c>
      <c r="M2736" s="6" t="str">
        <f>IF(K2736="","",VLOOKUP(A2736,tabWorldPop,14,FALSE))</f>
        <v/>
      </c>
      <c r="N2736" s="6" t="str">
        <f>IF(K2736="","",VLOOKUP(A2736,tabWorldPop,15,FALSE))</f>
        <v/>
      </c>
    </row>
    <row r="2737">
      <c r="A2737" s="3">
        <f>VLOOKUP(Life_expectancy.csv!A2769,Base!$A$2:$B$235,2,FALSE)</f>
        <v>21</v>
      </c>
      <c r="B2737" s="4">
        <v>2010.0</v>
      </c>
      <c r="C2737" s="4">
        <f>VLOOKUP(VLOOKUP(A2737,tabWorldPop,3,FALSE),Base!$D$2:$E$8,2,FALSE)</f>
        <v>2</v>
      </c>
      <c r="D2737" s="4" t="s">
        <v>314</v>
      </c>
      <c r="E2737" s="4">
        <v>0.0</v>
      </c>
      <c r="F2737" s="4" t="s">
        <v>1587</v>
      </c>
      <c r="G2737" s="10"/>
      <c r="H2737" s="10"/>
      <c r="I2737" s="10"/>
      <c r="J2737" s="6">
        <f>IF(OR(B2737=2000, B2737=2010, B2737=2015),VLOOKUP(A2737,tabWorldPop,IF(B2737=2000,8,IF(B2737=2010,7,6)),FALSE),"")</f>
        <v>62760039</v>
      </c>
      <c r="K2737" s="6">
        <f>IF(J2737="","", VLOOKUP(A2737,tabWorldPop,12,FALSE))</f>
        <v>242900</v>
      </c>
      <c r="L2737" s="6" t="str">
        <f>IF(K2737="","",VLOOKUP(A2737,tabWorldPop,13,FALSE))</f>
        <v>277.9289</v>
      </c>
      <c r="M2737" s="7">
        <f>IF(K2737="","",VLOOKUP(A2737,tabWorldPop,14,FALSE))</f>
        <v>12420</v>
      </c>
      <c r="N2737" s="6" t="str">
        <f>IF(K2737="","",VLOOKUP(A2737,tabWorldPop,15,FALSE))</f>
        <v>0.85</v>
      </c>
    </row>
    <row r="2738">
      <c r="A2738" s="3">
        <f>VLOOKUP(Life_expectancy.csv!A2770,Base!$A$2:$B$235,2,FALSE)</f>
        <v>21</v>
      </c>
      <c r="B2738" s="4">
        <v>2009.0</v>
      </c>
      <c r="C2738" s="4">
        <f>VLOOKUP(VLOOKUP(A2738,tabWorldPop,3,FALSE),Base!$D$2:$E$8,2,FALSE)</f>
        <v>2</v>
      </c>
      <c r="D2738" s="4" t="s">
        <v>314</v>
      </c>
      <c r="E2738" s="4">
        <v>0.0</v>
      </c>
      <c r="F2738" s="4" t="s">
        <v>4035</v>
      </c>
      <c r="G2738" s="10"/>
      <c r="H2738" s="10"/>
      <c r="I2738" s="10"/>
      <c r="J2738" s="6" t="str">
        <f>IF(OR(B2738=2000, B2738=2010, B2738=2015),VLOOKUP(A2738,tabWorldPop,IF(B2738=2000,8,IF(B2738=2010,7,6)),FALSE),"")</f>
        <v/>
      </c>
      <c r="K2738" s="6" t="str">
        <f>IF(J2738="","", VLOOKUP(A2738,tabWorldPop,12,FALSE))</f>
        <v/>
      </c>
      <c r="L2738" s="6" t="str">
        <f>IF(K2738="","",VLOOKUP(A2738,tabWorldPop,13,FALSE))</f>
        <v/>
      </c>
      <c r="M2738" s="6" t="str">
        <f>IF(K2738="","",VLOOKUP(A2738,tabWorldPop,14,FALSE))</f>
        <v/>
      </c>
      <c r="N2738" s="6" t="str">
        <f>IF(K2738="","",VLOOKUP(A2738,tabWorldPop,15,FALSE))</f>
        <v/>
      </c>
    </row>
    <row r="2739">
      <c r="A2739" s="3">
        <f>VLOOKUP(Life_expectancy.csv!A2771,Base!$A$2:$B$235,2,FALSE)</f>
        <v>21</v>
      </c>
      <c r="B2739" s="4">
        <v>2008.0</v>
      </c>
      <c r="C2739" s="4">
        <f>VLOOKUP(VLOOKUP(A2739,tabWorldPop,3,FALSE),Base!$D$2:$E$8,2,FALSE)</f>
        <v>2</v>
      </c>
      <c r="D2739" s="4" t="s">
        <v>314</v>
      </c>
      <c r="E2739" s="4">
        <v>0.0</v>
      </c>
      <c r="F2739" s="4" t="s">
        <v>3013</v>
      </c>
      <c r="G2739" s="10"/>
      <c r="H2739" s="10"/>
      <c r="I2739" s="10"/>
      <c r="J2739" s="6" t="str">
        <f>IF(OR(B2739=2000, B2739=2010, B2739=2015),VLOOKUP(A2739,tabWorldPop,IF(B2739=2000,8,IF(B2739=2010,7,6)),FALSE),"")</f>
        <v/>
      </c>
      <c r="K2739" s="6" t="str">
        <f>IF(J2739="","", VLOOKUP(A2739,tabWorldPop,12,FALSE))</f>
        <v/>
      </c>
      <c r="L2739" s="6" t="str">
        <f>IF(K2739="","",VLOOKUP(A2739,tabWorldPop,13,FALSE))</f>
        <v/>
      </c>
      <c r="M2739" s="6" t="str">
        <f>IF(K2739="","",VLOOKUP(A2739,tabWorldPop,14,FALSE))</f>
        <v/>
      </c>
      <c r="N2739" s="6" t="str">
        <f>IF(K2739="","",VLOOKUP(A2739,tabWorldPop,15,FALSE))</f>
        <v/>
      </c>
    </row>
    <row r="2740">
      <c r="A2740" s="3">
        <f>VLOOKUP(Life_expectancy.csv!A2772,Base!$A$2:$B$235,2,FALSE)</f>
        <v>21</v>
      </c>
      <c r="B2740" s="4">
        <v>2007.0</v>
      </c>
      <c r="C2740" s="4">
        <f>VLOOKUP(VLOOKUP(A2740,tabWorldPop,3,FALSE),Base!$D$2:$E$8,2,FALSE)</f>
        <v>2</v>
      </c>
      <c r="D2740" s="4" t="s">
        <v>314</v>
      </c>
      <c r="E2740" s="4">
        <v>0.0</v>
      </c>
      <c r="F2740" s="4" t="s">
        <v>2440</v>
      </c>
      <c r="G2740" s="10"/>
      <c r="H2740" s="10"/>
      <c r="I2740" s="10"/>
      <c r="J2740" s="6" t="str">
        <f>IF(OR(B2740=2000, B2740=2010, B2740=2015),VLOOKUP(A2740,tabWorldPop,IF(B2740=2000,8,IF(B2740=2010,7,6)),FALSE),"")</f>
        <v/>
      </c>
      <c r="K2740" s="6" t="str">
        <f>IF(J2740="","", VLOOKUP(A2740,tabWorldPop,12,FALSE))</f>
        <v/>
      </c>
      <c r="L2740" s="6" t="str">
        <f>IF(K2740="","",VLOOKUP(A2740,tabWorldPop,13,FALSE))</f>
        <v/>
      </c>
      <c r="M2740" s="6" t="str">
        <f>IF(K2740="","",VLOOKUP(A2740,tabWorldPop,14,FALSE))</f>
        <v/>
      </c>
      <c r="N2740" s="6" t="str">
        <f>IF(K2740="","",VLOOKUP(A2740,tabWorldPop,15,FALSE))</f>
        <v/>
      </c>
    </row>
    <row r="2741">
      <c r="A2741" s="3">
        <f>VLOOKUP(Life_expectancy.csv!A2773,Base!$A$2:$B$235,2,FALSE)</f>
        <v>21</v>
      </c>
      <c r="B2741" s="4">
        <v>2006.0</v>
      </c>
      <c r="C2741" s="4">
        <f>VLOOKUP(VLOOKUP(A2741,tabWorldPop,3,FALSE),Base!$D$2:$E$8,2,FALSE)</f>
        <v>2</v>
      </c>
      <c r="D2741" s="4" t="s">
        <v>314</v>
      </c>
      <c r="E2741" s="4">
        <v>0.0</v>
      </c>
      <c r="F2741" s="4" t="s">
        <v>876</v>
      </c>
      <c r="G2741" s="10"/>
      <c r="H2741" s="10"/>
      <c r="I2741" s="10"/>
      <c r="J2741" s="6" t="str">
        <f>IF(OR(B2741=2000, B2741=2010, B2741=2015),VLOOKUP(A2741,tabWorldPop,IF(B2741=2000,8,IF(B2741=2010,7,6)),FALSE),"")</f>
        <v/>
      </c>
      <c r="K2741" s="6" t="str">
        <f>IF(J2741="","", VLOOKUP(A2741,tabWorldPop,12,FALSE))</f>
        <v/>
      </c>
      <c r="L2741" s="6" t="str">
        <f>IF(K2741="","",VLOOKUP(A2741,tabWorldPop,13,FALSE))</f>
        <v/>
      </c>
      <c r="M2741" s="6" t="str">
        <f>IF(K2741="","",VLOOKUP(A2741,tabWorldPop,14,FALSE))</f>
        <v/>
      </c>
      <c r="N2741" s="6" t="str">
        <f>IF(K2741="","",VLOOKUP(A2741,tabWorldPop,15,FALSE))</f>
        <v/>
      </c>
    </row>
    <row r="2742">
      <c r="A2742" s="3">
        <f>VLOOKUP(Life_expectancy.csv!A2774,Base!$A$2:$B$235,2,FALSE)</f>
        <v>21</v>
      </c>
      <c r="B2742" s="4">
        <v>2005.0</v>
      </c>
      <c r="C2742" s="4">
        <f>VLOOKUP(VLOOKUP(A2742,tabWorldPop,3,FALSE),Base!$D$2:$E$8,2,FALSE)</f>
        <v>2</v>
      </c>
      <c r="D2742" s="4" t="s">
        <v>314</v>
      </c>
      <c r="E2742" s="4">
        <v>0.0</v>
      </c>
      <c r="F2742" s="4" t="s">
        <v>871</v>
      </c>
      <c r="G2742" s="10"/>
      <c r="H2742" s="10"/>
      <c r="I2742" s="10"/>
      <c r="J2742" s="6" t="str">
        <f>IF(OR(B2742=2000, B2742=2010, B2742=2015),VLOOKUP(A2742,tabWorldPop,IF(B2742=2000,8,IF(B2742=2010,7,6)),FALSE),"")</f>
        <v/>
      </c>
      <c r="K2742" s="6" t="str">
        <f>IF(J2742="","", VLOOKUP(A2742,tabWorldPop,12,FALSE))</f>
        <v/>
      </c>
      <c r="L2742" s="6" t="str">
        <f>IF(K2742="","",VLOOKUP(A2742,tabWorldPop,13,FALSE))</f>
        <v/>
      </c>
      <c r="M2742" s="6" t="str">
        <f>IF(K2742="","",VLOOKUP(A2742,tabWorldPop,14,FALSE))</f>
        <v/>
      </c>
      <c r="N2742" s="6" t="str">
        <f>IF(K2742="","",VLOOKUP(A2742,tabWorldPop,15,FALSE))</f>
        <v/>
      </c>
    </row>
    <row r="2743">
      <c r="A2743" s="3">
        <f>VLOOKUP(Life_expectancy.csv!A2775,Base!$A$2:$B$235,2,FALSE)</f>
        <v>21</v>
      </c>
      <c r="B2743" s="4">
        <v>2004.0</v>
      </c>
      <c r="C2743" s="4">
        <f>VLOOKUP(VLOOKUP(A2743,tabWorldPop,3,FALSE),Base!$D$2:$E$8,2,FALSE)</f>
        <v>2</v>
      </c>
      <c r="D2743" s="4" t="s">
        <v>314</v>
      </c>
      <c r="E2743" s="4">
        <v>0.0</v>
      </c>
      <c r="F2743" s="4" t="s">
        <v>4609</v>
      </c>
      <c r="G2743" s="10"/>
      <c r="H2743" s="10"/>
      <c r="I2743" s="10"/>
      <c r="J2743" s="6" t="str">
        <f>IF(OR(B2743=2000, B2743=2010, B2743=2015),VLOOKUP(A2743,tabWorldPop,IF(B2743=2000,8,IF(B2743=2010,7,6)),FALSE),"")</f>
        <v/>
      </c>
      <c r="K2743" s="6" t="str">
        <f>IF(J2743="","", VLOOKUP(A2743,tabWorldPop,12,FALSE))</f>
        <v/>
      </c>
      <c r="L2743" s="6" t="str">
        <f>IF(K2743="","",VLOOKUP(A2743,tabWorldPop,13,FALSE))</f>
        <v/>
      </c>
      <c r="M2743" s="6" t="str">
        <f>IF(K2743="","",VLOOKUP(A2743,tabWorldPop,14,FALSE))</f>
        <v/>
      </c>
      <c r="N2743" s="6" t="str">
        <f>IF(K2743="","",VLOOKUP(A2743,tabWorldPop,15,FALSE))</f>
        <v/>
      </c>
    </row>
    <row r="2744">
      <c r="A2744" s="3">
        <f>VLOOKUP(Life_expectancy.csv!A2776,Base!$A$2:$B$235,2,FALSE)</f>
        <v>21</v>
      </c>
      <c r="B2744" s="4">
        <v>2003.0</v>
      </c>
      <c r="C2744" s="4">
        <f>VLOOKUP(VLOOKUP(A2744,tabWorldPop,3,FALSE),Base!$D$2:$E$8,2,FALSE)</f>
        <v>2</v>
      </c>
      <c r="D2744" s="4" t="s">
        <v>314</v>
      </c>
      <c r="E2744" s="4">
        <v>0.0</v>
      </c>
      <c r="F2744" s="4" t="s">
        <v>1945</v>
      </c>
      <c r="G2744" s="10"/>
      <c r="H2744" s="10"/>
      <c r="I2744" s="10"/>
      <c r="J2744" s="6" t="str">
        <f>IF(OR(B2744=2000, B2744=2010, B2744=2015),VLOOKUP(A2744,tabWorldPop,IF(B2744=2000,8,IF(B2744=2010,7,6)),FALSE),"")</f>
        <v/>
      </c>
      <c r="K2744" s="6" t="str">
        <f>IF(J2744="","", VLOOKUP(A2744,tabWorldPop,12,FALSE))</f>
        <v/>
      </c>
      <c r="L2744" s="6" t="str">
        <f>IF(K2744="","",VLOOKUP(A2744,tabWorldPop,13,FALSE))</f>
        <v/>
      </c>
      <c r="M2744" s="6" t="str">
        <f>IF(K2744="","",VLOOKUP(A2744,tabWorldPop,14,FALSE))</f>
        <v/>
      </c>
      <c r="N2744" s="6" t="str">
        <f>IF(K2744="","",VLOOKUP(A2744,tabWorldPop,15,FALSE))</f>
        <v/>
      </c>
    </row>
    <row r="2745">
      <c r="A2745" s="3">
        <f>VLOOKUP(Life_expectancy.csv!A2777,Base!$A$2:$B$235,2,FALSE)</f>
        <v>21</v>
      </c>
      <c r="B2745" s="4">
        <v>2002.0</v>
      </c>
      <c r="C2745" s="4">
        <f>VLOOKUP(VLOOKUP(A2745,tabWorldPop,3,FALSE),Base!$D$2:$E$8,2,FALSE)</f>
        <v>2</v>
      </c>
      <c r="D2745" s="4" t="s">
        <v>314</v>
      </c>
      <c r="E2745" s="4">
        <v>0.0</v>
      </c>
      <c r="F2745" s="4" t="s">
        <v>528</v>
      </c>
      <c r="G2745" s="10"/>
      <c r="H2745" s="10"/>
      <c r="I2745" s="10"/>
      <c r="J2745" s="6" t="str">
        <f>IF(OR(B2745=2000, B2745=2010, B2745=2015),VLOOKUP(A2745,tabWorldPop,IF(B2745=2000,8,IF(B2745=2010,7,6)),FALSE),"")</f>
        <v/>
      </c>
      <c r="K2745" s="6" t="str">
        <f>IF(J2745="","", VLOOKUP(A2745,tabWorldPop,12,FALSE))</f>
        <v/>
      </c>
      <c r="L2745" s="6" t="str">
        <f>IF(K2745="","",VLOOKUP(A2745,tabWorldPop,13,FALSE))</f>
        <v/>
      </c>
      <c r="M2745" s="6" t="str">
        <f>IF(K2745="","",VLOOKUP(A2745,tabWorldPop,14,FALSE))</f>
        <v/>
      </c>
      <c r="N2745" s="6" t="str">
        <f>IF(K2745="","",VLOOKUP(A2745,tabWorldPop,15,FALSE))</f>
        <v/>
      </c>
    </row>
    <row r="2746">
      <c r="A2746" s="3">
        <f>VLOOKUP(Life_expectancy.csv!A2778,Base!$A$2:$B$235,2,FALSE)</f>
        <v>21</v>
      </c>
      <c r="B2746" s="4">
        <v>2001.0</v>
      </c>
      <c r="C2746" s="4">
        <f>VLOOKUP(VLOOKUP(A2746,tabWorldPop,3,FALSE),Base!$D$2:$E$8,2,FALSE)</f>
        <v>2</v>
      </c>
      <c r="D2746" s="4" t="s">
        <v>314</v>
      </c>
      <c r="E2746" s="4">
        <v>0.0</v>
      </c>
      <c r="F2746" s="4" t="s">
        <v>5348</v>
      </c>
      <c r="G2746" s="10"/>
      <c r="H2746" s="10"/>
      <c r="I2746" s="10"/>
      <c r="J2746" s="6" t="str">
        <f>IF(OR(B2746=2000, B2746=2010, B2746=2015),VLOOKUP(A2746,tabWorldPop,IF(B2746=2000,8,IF(B2746=2010,7,6)),FALSE),"")</f>
        <v/>
      </c>
      <c r="K2746" s="6" t="str">
        <f>IF(J2746="","", VLOOKUP(A2746,tabWorldPop,12,FALSE))</f>
        <v/>
      </c>
      <c r="L2746" s="6" t="str">
        <f>IF(K2746="","",VLOOKUP(A2746,tabWorldPop,13,FALSE))</f>
        <v/>
      </c>
      <c r="M2746" s="6" t="str">
        <f>IF(K2746="","",VLOOKUP(A2746,tabWorldPop,14,FALSE))</f>
        <v/>
      </c>
      <c r="N2746" s="6" t="str">
        <f>IF(K2746="","",VLOOKUP(A2746,tabWorldPop,15,FALSE))</f>
        <v/>
      </c>
    </row>
    <row r="2747">
      <c r="A2747" s="3">
        <f>VLOOKUP(Life_expectancy.csv!A2779,Base!$A$2:$B$235,2,FALSE)</f>
        <v>21</v>
      </c>
      <c r="B2747" s="4">
        <v>2000.0</v>
      </c>
      <c r="C2747" s="4">
        <f>VLOOKUP(VLOOKUP(A2747,tabWorldPop,3,FALSE),Base!$D$2:$E$8,2,FALSE)</f>
        <v>2</v>
      </c>
      <c r="D2747" s="4" t="s">
        <v>314</v>
      </c>
      <c r="E2747" s="4">
        <v>0.0</v>
      </c>
      <c r="F2747" s="4" t="s">
        <v>883</v>
      </c>
      <c r="G2747" s="10"/>
      <c r="H2747" s="10"/>
      <c r="I2747" s="10"/>
      <c r="J2747" s="6">
        <f>IF(OR(B2747=2000, B2747=2010, B2747=2015),VLOOKUP(A2747,tabWorldPop,IF(B2747=2000,8,IF(B2747=2010,7,6)),FALSE),"")</f>
        <v>58850043</v>
      </c>
      <c r="K2747" s="6">
        <f>IF(J2747="","", VLOOKUP(A2747,tabWorldPop,12,FALSE))</f>
        <v>242900</v>
      </c>
      <c r="L2747" s="6" t="str">
        <f>IF(K2747="","",VLOOKUP(A2747,tabWorldPop,13,FALSE))</f>
        <v>277.9289</v>
      </c>
      <c r="M2747" s="7">
        <f>IF(K2747="","",VLOOKUP(A2747,tabWorldPop,14,FALSE))</f>
        <v>12420</v>
      </c>
      <c r="N2747" s="6" t="str">
        <f>IF(K2747="","",VLOOKUP(A2747,tabWorldPop,15,FALSE))</f>
        <v>0.85</v>
      </c>
    </row>
    <row r="2748">
      <c r="A2748" s="3">
        <f>VLOOKUP(Life_expectancy.csv!A2780,Base!$A$2:$B$235,2,FALSE)</f>
        <v>22</v>
      </c>
      <c r="B2748" s="4">
        <v>2015.0</v>
      </c>
      <c r="C2748" s="4">
        <f>VLOOKUP(VLOOKUP(A2748,tabWorldPop,3,FALSE),Base!$D$2:$E$8,2,FALSE)</f>
        <v>3</v>
      </c>
      <c r="D2748" s="4" t="s">
        <v>13</v>
      </c>
      <c r="E2748" s="4">
        <v>0.0</v>
      </c>
      <c r="F2748" s="10"/>
      <c r="G2748" s="10"/>
      <c r="H2748" s="10"/>
      <c r="I2748" s="10"/>
      <c r="J2748" s="6">
        <f>IF(OR(B2748=2000, B2748=2010, B2748=2015),VLOOKUP(A2748,tabWorldPop,IF(B2748=2000,8,IF(B2748=2010,7,6)),FALSE),"")</f>
        <v>52542823</v>
      </c>
      <c r="K2748" s="6">
        <f>IF(J2748="","", VLOOKUP(A2748,tabWorldPop,12,FALSE))</f>
        <v>945087</v>
      </c>
      <c r="L2748" s="6" t="str">
        <f>IF(K2748="","",VLOOKUP(A2748,tabWorldPop,13,FALSE))</f>
        <v>69.3034</v>
      </c>
      <c r="M2748" s="12">
        <f>IF(K2748="","",VLOOKUP(A2748,tabWorldPop,14,FALSE))</f>
        <v>45717</v>
      </c>
      <c r="N2748" s="6" t="str">
        <f>IF(K2748="","",VLOOKUP(A2748,tabWorldPop,15,FALSE))</f>
        <v>0.82</v>
      </c>
    </row>
    <row r="2749">
      <c r="A2749" s="3">
        <f>VLOOKUP(Life_expectancy.csv!A2781,Base!$A$2:$B$235,2,FALSE)</f>
        <v>22</v>
      </c>
      <c r="B2749" s="4">
        <v>2014.0</v>
      </c>
      <c r="C2749" s="4">
        <f>VLOOKUP(VLOOKUP(A2749,tabWorldPop,3,FALSE),Base!$D$2:$E$8,2,FALSE)</f>
        <v>3</v>
      </c>
      <c r="D2749" s="4" t="s">
        <v>13</v>
      </c>
      <c r="E2749" s="4">
        <v>0.0</v>
      </c>
      <c r="F2749" s="4" t="s">
        <v>1635</v>
      </c>
      <c r="G2749" s="10"/>
      <c r="H2749" s="10"/>
      <c r="I2749" s="10"/>
      <c r="J2749" s="6" t="str">
        <f>IF(OR(B2749=2000, B2749=2010, B2749=2015),VLOOKUP(A2749,tabWorldPop,IF(B2749=2000,8,IF(B2749=2010,7,6)),FALSE),"")</f>
        <v/>
      </c>
      <c r="K2749" s="6" t="str">
        <f>IF(J2749="","", VLOOKUP(A2749,tabWorldPop,12,FALSE))</f>
        <v/>
      </c>
      <c r="L2749" s="6" t="str">
        <f>IF(K2749="","",VLOOKUP(A2749,tabWorldPop,13,FALSE))</f>
        <v/>
      </c>
      <c r="M2749" s="6" t="str">
        <f>IF(K2749="","",VLOOKUP(A2749,tabWorldPop,14,FALSE))</f>
        <v/>
      </c>
      <c r="N2749" s="6" t="str">
        <f>IF(K2749="","",VLOOKUP(A2749,tabWorldPop,15,FALSE))</f>
        <v/>
      </c>
    </row>
    <row r="2750">
      <c r="A2750" s="3">
        <f>VLOOKUP(Life_expectancy.csv!A2782,Base!$A$2:$B$235,2,FALSE)</f>
        <v>22</v>
      </c>
      <c r="B2750" s="4">
        <v>2013.0</v>
      </c>
      <c r="C2750" s="4">
        <f>VLOOKUP(VLOOKUP(A2750,tabWorldPop,3,FALSE),Base!$D$2:$E$8,2,FALSE)</f>
        <v>3</v>
      </c>
      <c r="D2750" s="4" t="s">
        <v>13</v>
      </c>
      <c r="E2750" s="4">
        <v>0.0</v>
      </c>
      <c r="F2750" s="4" t="s">
        <v>2825</v>
      </c>
      <c r="G2750" s="10"/>
      <c r="H2750" s="10"/>
      <c r="I2750" s="10"/>
      <c r="J2750" s="6" t="str">
        <f>IF(OR(B2750=2000, B2750=2010, B2750=2015),VLOOKUP(A2750,tabWorldPop,IF(B2750=2000,8,IF(B2750=2010,7,6)),FALSE),"")</f>
        <v/>
      </c>
      <c r="K2750" s="6" t="str">
        <f>IF(J2750="","", VLOOKUP(A2750,tabWorldPop,12,FALSE))</f>
        <v/>
      </c>
      <c r="L2750" s="6" t="str">
        <f>IF(K2750="","",VLOOKUP(A2750,tabWorldPop,13,FALSE))</f>
        <v/>
      </c>
      <c r="M2750" s="6" t="str">
        <f>IF(K2750="","",VLOOKUP(A2750,tabWorldPop,14,FALSE))</f>
        <v/>
      </c>
      <c r="N2750" s="6" t="str">
        <f>IF(K2750="","",VLOOKUP(A2750,tabWorldPop,15,FALSE))</f>
        <v/>
      </c>
    </row>
    <row r="2751">
      <c r="A2751" s="3">
        <f>VLOOKUP(Life_expectancy.csv!A2783,Base!$A$2:$B$235,2,FALSE)</f>
        <v>22</v>
      </c>
      <c r="B2751" s="4">
        <v>2012.0</v>
      </c>
      <c r="C2751" s="4">
        <f>VLOOKUP(VLOOKUP(A2751,tabWorldPop,3,FALSE),Base!$D$2:$E$8,2,FALSE)</f>
        <v>3</v>
      </c>
      <c r="D2751" s="4" t="s">
        <v>13</v>
      </c>
      <c r="E2751" s="4">
        <v>0.0</v>
      </c>
      <c r="F2751" s="4" t="s">
        <v>1006</v>
      </c>
      <c r="G2751" s="10"/>
      <c r="H2751" s="10"/>
      <c r="I2751" s="10"/>
      <c r="J2751" s="6" t="str">
        <f>IF(OR(B2751=2000, B2751=2010, B2751=2015),VLOOKUP(A2751,tabWorldPop,IF(B2751=2000,8,IF(B2751=2010,7,6)),FALSE),"")</f>
        <v/>
      </c>
      <c r="K2751" s="6" t="str">
        <f>IF(J2751="","", VLOOKUP(A2751,tabWorldPop,12,FALSE))</f>
        <v/>
      </c>
      <c r="L2751" s="6" t="str">
        <f>IF(K2751="","",VLOOKUP(A2751,tabWorldPop,13,FALSE))</f>
        <v/>
      </c>
      <c r="M2751" s="6" t="str">
        <f>IF(K2751="","",VLOOKUP(A2751,tabWorldPop,14,FALSE))</f>
        <v/>
      </c>
      <c r="N2751" s="6" t="str">
        <f>IF(K2751="","",VLOOKUP(A2751,tabWorldPop,15,FALSE))</f>
        <v/>
      </c>
    </row>
    <row r="2752">
      <c r="A2752" s="3">
        <f>VLOOKUP(Life_expectancy.csv!A2784,Base!$A$2:$B$235,2,FALSE)</f>
        <v>22</v>
      </c>
      <c r="B2752" s="4">
        <v>2011.0</v>
      </c>
      <c r="C2752" s="4">
        <f>VLOOKUP(VLOOKUP(A2752,tabWorldPop,3,FALSE),Base!$D$2:$E$8,2,FALSE)</f>
        <v>3</v>
      </c>
      <c r="D2752" s="4" t="s">
        <v>13</v>
      </c>
      <c r="E2752" s="4">
        <v>0.0</v>
      </c>
      <c r="F2752" s="4" t="s">
        <v>1006</v>
      </c>
      <c r="G2752" s="10"/>
      <c r="H2752" s="10"/>
      <c r="I2752" s="10"/>
      <c r="J2752" s="6" t="str">
        <f>IF(OR(B2752=2000, B2752=2010, B2752=2015),VLOOKUP(A2752,tabWorldPop,IF(B2752=2000,8,IF(B2752=2010,7,6)),FALSE),"")</f>
        <v/>
      </c>
      <c r="K2752" s="6" t="str">
        <f>IF(J2752="","", VLOOKUP(A2752,tabWorldPop,12,FALSE))</f>
        <v/>
      </c>
      <c r="L2752" s="6" t="str">
        <f>IF(K2752="","",VLOOKUP(A2752,tabWorldPop,13,FALSE))</f>
        <v/>
      </c>
      <c r="M2752" s="6" t="str">
        <f>IF(K2752="","",VLOOKUP(A2752,tabWorldPop,14,FALSE))</f>
        <v/>
      </c>
      <c r="N2752" s="6" t="str">
        <f>IF(K2752="","",VLOOKUP(A2752,tabWorldPop,15,FALSE))</f>
        <v/>
      </c>
    </row>
    <row r="2753">
      <c r="A2753" s="3">
        <f>VLOOKUP(Life_expectancy.csv!A2785,Base!$A$2:$B$235,2,FALSE)</f>
        <v>22</v>
      </c>
      <c r="B2753" s="4">
        <v>2010.0</v>
      </c>
      <c r="C2753" s="4">
        <f>VLOOKUP(VLOOKUP(A2753,tabWorldPop,3,FALSE),Base!$D$2:$E$8,2,FALSE)</f>
        <v>3</v>
      </c>
      <c r="D2753" s="4" t="s">
        <v>13</v>
      </c>
      <c r="E2753" s="4">
        <v>0.0</v>
      </c>
      <c r="F2753" s="5">
        <v>45721.0</v>
      </c>
      <c r="G2753" s="10"/>
      <c r="H2753" s="10"/>
      <c r="I2753" s="10"/>
      <c r="J2753" s="6">
        <f>IF(OR(B2753=2000, B2753=2010, B2753=2015),VLOOKUP(A2753,tabWorldPop,IF(B2753=2000,8,IF(B2753=2010,7,6)),FALSE),"")</f>
        <v>45110527</v>
      </c>
      <c r="K2753" s="6">
        <f>IF(J2753="","", VLOOKUP(A2753,tabWorldPop,12,FALSE))</f>
        <v>945087</v>
      </c>
      <c r="L2753" s="6" t="str">
        <f>IF(K2753="","",VLOOKUP(A2753,tabWorldPop,13,FALSE))</f>
        <v>69.3034</v>
      </c>
      <c r="M2753" s="12">
        <f>IF(K2753="","",VLOOKUP(A2753,tabWorldPop,14,FALSE))</f>
        <v>45717</v>
      </c>
      <c r="N2753" s="6" t="str">
        <f>IF(K2753="","",VLOOKUP(A2753,tabWorldPop,15,FALSE))</f>
        <v>0.82</v>
      </c>
    </row>
    <row r="2754">
      <c r="A2754" s="3">
        <f>VLOOKUP(Life_expectancy.csv!A2786,Base!$A$2:$B$235,2,FALSE)</f>
        <v>22</v>
      </c>
      <c r="B2754" s="4">
        <v>2009.0</v>
      </c>
      <c r="C2754" s="4">
        <f>VLOOKUP(VLOOKUP(A2754,tabWorldPop,3,FALSE),Base!$D$2:$E$8,2,FALSE)</f>
        <v>3</v>
      </c>
      <c r="D2754" s="4" t="s">
        <v>13</v>
      </c>
      <c r="E2754" s="4">
        <v>0.0</v>
      </c>
      <c r="F2754" s="4" t="s">
        <v>2833</v>
      </c>
      <c r="G2754" s="10"/>
      <c r="H2754" s="10"/>
      <c r="I2754" s="10"/>
      <c r="J2754" s="6" t="str">
        <f>IF(OR(B2754=2000, B2754=2010, B2754=2015),VLOOKUP(A2754,tabWorldPop,IF(B2754=2000,8,IF(B2754=2010,7,6)),FALSE),"")</f>
        <v/>
      </c>
      <c r="K2754" s="6" t="str">
        <f>IF(J2754="","", VLOOKUP(A2754,tabWorldPop,12,FALSE))</f>
        <v/>
      </c>
      <c r="L2754" s="6" t="str">
        <f>IF(K2754="","",VLOOKUP(A2754,tabWorldPop,13,FALSE))</f>
        <v/>
      </c>
      <c r="M2754" s="6" t="str">
        <f>IF(K2754="","",VLOOKUP(A2754,tabWorldPop,14,FALSE))</f>
        <v/>
      </c>
      <c r="N2754" s="6" t="str">
        <f>IF(K2754="","",VLOOKUP(A2754,tabWorldPop,15,FALSE))</f>
        <v/>
      </c>
    </row>
    <row r="2755">
      <c r="A2755" s="3">
        <f>VLOOKUP(Life_expectancy.csv!A2787,Base!$A$2:$B$235,2,FALSE)</f>
        <v>22</v>
      </c>
      <c r="B2755" s="4">
        <v>2008.0</v>
      </c>
      <c r="C2755" s="4">
        <f>VLOOKUP(VLOOKUP(A2755,tabWorldPop,3,FALSE),Base!$D$2:$E$8,2,FALSE)</f>
        <v>3</v>
      </c>
      <c r="D2755" s="4" t="s">
        <v>13</v>
      </c>
      <c r="E2755" s="4">
        <v>0.0</v>
      </c>
      <c r="F2755" s="4" t="s">
        <v>216</v>
      </c>
      <c r="G2755" s="10"/>
      <c r="H2755" s="10"/>
      <c r="I2755" s="10"/>
      <c r="J2755" s="6" t="str">
        <f>IF(OR(B2755=2000, B2755=2010, B2755=2015),VLOOKUP(A2755,tabWorldPop,IF(B2755=2000,8,IF(B2755=2010,7,6)),FALSE),"")</f>
        <v/>
      </c>
      <c r="K2755" s="6" t="str">
        <f>IF(J2755="","", VLOOKUP(A2755,tabWorldPop,12,FALSE))</f>
        <v/>
      </c>
      <c r="L2755" s="6" t="str">
        <f>IF(K2755="","",VLOOKUP(A2755,tabWorldPop,13,FALSE))</f>
        <v/>
      </c>
      <c r="M2755" s="6" t="str">
        <f>IF(K2755="","",VLOOKUP(A2755,tabWorldPop,14,FALSE))</f>
        <v/>
      </c>
      <c r="N2755" s="6" t="str">
        <f>IF(K2755="","",VLOOKUP(A2755,tabWorldPop,15,FALSE))</f>
        <v/>
      </c>
    </row>
    <row r="2756">
      <c r="A2756" s="3">
        <f>VLOOKUP(Life_expectancy.csv!A2788,Base!$A$2:$B$235,2,FALSE)</f>
        <v>22</v>
      </c>
      <c r="B2756" s="4">
        <v>2007.0</v>
      </c>
      <c r="C2756" s="4">
        <f>VLOOKUP(VLOOKUP(A2756,tabWorldPop,3,FALSE),Base!$D$2:$E$8,2,FALSE)</f>
        <v>3</v>
      </c>
      <c r="D2756" s="4" t="s">
        <v>13</v>
      </c>
      <c r="E2756" s="4">
        <v>0.0</v>
      </c>
      <c r="F2756" s="4" t="s">
        <v>1300</v>
      </c>
      <c r="G2756" s="10"/>
      <c r="H2756" s="10"/>
      <c r="I2756" s="10"/>
      <c r="J2756" s="6" t="str">
        <f>IF(OR(B2756=2000, B2756=2010, B2756=2015),VLOOKUP(A2756,tabWorldPop,IF(B2756=2000,8,IF(B2756=2010,7,6)),FALSE),"")</f>
        <v/>
      </c>
      <c r="K2756" s="6" t="str">
        <f>IF(J2756="","", VLOOKUP(A2756,tabWorldPop,12,FALSE))</f>
        <v/>
      </c>
      <c r="L2756" s="6" t="str">
        <f>IF(K2756="","",VLOOKUP(A2756,tabWorldPop,13,FALSE))</f>
        <v/>
      </c>
      <c r="M2756" s="6" t="str">
        <f>IF(K2756="","",VLOOKUP(A2756,tabWorldPop,14,FALSE))</f>
        <v/>
      </c>
      <c r="N2756" s="6" t="str">
        <f>IF(K2756="","",VLOOKUP(A2756,tabWorldPop,15,FALSE))</f>
        <v/>
      </c>
    </row>
    <row r="2757">
      <c r="A2757" s="3">
        <f>VLOOKUP(Life_expectancy.csv!A2789,Base!$A$2:$B$235,2,FALSE)</f>
        <v>22</v>
      </c>
      <c r="B2757" s="4">
        <v>2006.0</v>
      </c>
      <c r="C2757" s="4">
        <f>VLOOKUP(VLOOKUP(A2757,tabWorldPop,3,FALSE),Base!$D$2:$E$8,2,FALSE)</f>
        <v>3</v>
      </c>
      <c r="D2757" s="4" t="s">
        <v>13</v>
      </c>
      <c r="E2757" s="4">
        <v>0.0</v>
      </c>
      <c r="F2757" s="4" t="s">
        <v>1853</v>
      </c>
      <c r="G2757" s="10"/>
      <c r="H2757" s="10"/>
      <c r="I2757" s="10"/>
      <c r="J2757" s="6" t="str">
        <f>IF(OR(B2757=2000, B2757=2010, B2757=2015),VLOOKUP(A2757,tabWorldPop,IF(B2757=2000,8,IF(B2757=2010,7,6)),FALSE),"")</f>
        <v/>
      </c>
      <c r="K2757" s="6" t="str">
        <f>IF(J2757="","", VLOOKUP(A2757,tabWorldPop,12,FALSE))</f>
        <v/>
      </c>
      <c r="L2757" s="6" t="str">
        <f>IF(K2757="","",VLOOKUP(A2757,tabWorldPop,13,FALSE))</f>
        <v/>
      </c>
      <c r="M2757" s="6" t="str">
        <f>IF(K2757="","",VLOOKUP(A2757,tabWorldPop,14,FALSE))</f>
        <v/>
      </c>
      <c r="N2757" s="6" t="str">
        <f>IF(K2757="","",VLOOKUP(A2757,tabWorldPop,15,FALSE))</f>
        <v/>
      </c>
    </row>
    <row r="2758">
      <c r="A2758" s="3">
        <f>VLOOKUP(Life_expectancy.csv!A2790,Base!$A$2:$B$235,2,FALSE)</f>
        <v>22</v>
      </c>
      <c r="B2758" s="4">
        <v>2005.0</v>
      </c>
      <c r="C2758" s="4">
        <f>VLOOKUP(VLOOKUP(A2758,tabWorldPop,3,FALSE),Base!$D$2:$E$8,2,FALSE)</f>
        <v>3</v>
      </c>
      <c r="D2758" s="4" t="s">
        <v>13</v>
      </c>
      <c r="E2758" s="4">
        <v>0.0</v>
      </c>
      <c r="F2758" s="4" t="s">
        <v>1297</v>
      </c>
      <c r="G2758" s="10"/>
      <c r="H2758" s="10"/>
      <c r="I2758" s="10"/>
      <c r="J2758" s="6" t="str">
        <f>IF(OR(B2758=2000, B2758=2010, B2758=2015),VLOOKUP(A2758,tabWorldPop,IF(B2758=2000,8,IF(B2758=2010,7,6)),FALSE),"")</f>
        <v/>
      </c>
      <c r="K2758" s="6" t="str">
        <f>IF(J2758="","", VLOOKUP(A2758,tabWorldPop,12,FALSE))</f>
        <v/>
      </c>
      <c r="L2758" s="6" t="str">
        <f>IF(K2758="","",VLOOKUP(A2758,tabWorldPop,13,FALSE))</f>
        <v/>
      </c>
      <c r="M2758" s="6" t="str">
        <f>IF(K2758="","",VLOOKUP(A2758,tabWorldPop,14,FALSE))</f>
        <v/>
      </c>
      <c r="N2758" s="6" t="str">
        <f>IF(K2758="","",VLOOKUP(A2758,tabWorldPop,15,FALSE))</f>
        <v/>
      </c>
    </row>
    <row r="2759">
      <c r="A2759" s="3">
        <f>VLOOKUP(Life_expectancy.csv!A2791,Base!$A$2:$B$235,2,FALSE)</f>
        <v>22</v>
      </c>
      <c r="B2759" s="4">
        <v>2004.0</v>
      </c>
      <c r="C2759" s="4">
        <f>VLOOKUP(VLOOKUP(A2759,tabWorldPop,3,FALSE),Base!$D$2:$E$8,2,FALSE)</f>
        <v>3</v>
      </c>
      <c r="D2759" s="4" t="s">
        <v>13</v>
      </c>
      <c r="E2759" s="4">
        <v>0.0</v>
      </c>
      <c r="F2759" s="5">
        <v>45661.0</v>
      </c>
      <c r="G2759" s="10"/>
      <c r="H2759" s="10"/>
      <c r="I2759" s="10"/>
      <c r="J2759" s="6" t="str">
        <f>IF(OR(B2759=2000, B2759=2010, B2759=2015),VLOOKUP(A2759,tabWorldPop,IF(B2759=2000,8,IF(B2759=2010,7,6)),FALSE),"")</f>
        <v/>
      </c>
      <c r="K2759" s="6" t="str">
        <f>IF(J2759="","", VLOOKUP(A2759,tabWorldPop,12,FALSE))</f>
        <v/>
      </c>
      <c r="L2759" s="6" t="str">
        <f>IF(K2759="","",VLOOKUP(A2759,tabWorldPop,13,FALSE))</f>
        <v/>
      </c>
      <c r="M2759" s="6" t="str">
        <f>IF(K2759="","",VLOOKUP(A2759,tabWorldPop,14,FALSE))</f>
        <v/>
      </c>
      <c r="N2759" s="6" t="str">
        <f>IF(K2759="","",VLOOKUP(A2759,tabWorldPop,15,FALSE))</f>
        <v/>
      </c>
    </row>
    <row r="2760">
      <c r="A2760" s="3">
        <f>VLOOKUP(Life_expectancy.csv!A2792,Base!$A$2:$B$235,2,FALSE)</f>
        <v>22</v>
      </c>
      <c r="B2760" s="4">
        <v>2003.0</v>
      </c>
      <c r="C2760" s="4">
        <f>VLOOKUP(VLOOKUP(A2760,tabWorldPop,3,FALSE),Base!$D$2:$E$8,2,FALSE)</f>
        <v>3</v>
      </c>
      <c r="D2760" s="4" t="s">
        <v>13</v>
      </c>
      <c r="E2760" s="4">
        <v>0.0</v>
      </c>
      <c r="F2760" s="5">
        <v>45812.0</v>
      </c>
      <c r="G2760" s="10"/>
      <c r="H2760" s="10"/>
      <c r="I2760" s="10"/>
      <c r="J2760" s="6" t="str">
        <f>IF(OR(B2760=2000, B2760=2010, B2760=2015),VLOOKUP(A2760,tabWorldPop,IF(B2760=2000,8,IF(B2760=2010,7,6)),FALSE),"")</f>
        <v/>
      </c>
      <c r="K2760" s="6" t="str">
        <f>IF(J2760="","", VLOOKUP(A2760,tabWorldPop,12,FALSE))</f>
        <v/>
      </c>
      <c r="L2760" s="6" t="str">
        <f>IF(K2760="","",VLOOKUP(A2760,tabWorldPop,13,FALSE))</f>
        <v/>
      </c>
      <c r="M2760" s="6" t="str">
        <f>IF(K2760="","",VLOOKUP(A2760,tabWorldPop,14,FALSE))</f>
        <v/>
      </c>
      <c r="N2760" s="6" t="str">
        <f>IF(K2760="","",VLOOKUP(A2760,tabWorldPop,15,FALSE))</f>
        <v/>
      </c>
    </row>
    <row r="2761">
      <c r="A2761" s="3">
        <f>VLOOKUP(Life_expectancy.csv!A2793,Base!$A$2:$B$235,2,FALSE)</f>
        <v>22</v>
      </c>
      <c r="B2761" s="4">
        <v>2002.0</v>
      </c>
      <c r="C2761" s="4">
        <f>VLOOKUP(VLOOKUP(A2761,tabWorldPop,3,FALSE),Base!$D$2:$E$8,2,FALSE)</f>
        <v>3</v>
      </c>
      <c r="D2761" s="4" t="s">
        <v>13</v>
      </c>
      <c r="E2761" s="4">
        <v>0.0</v>
      </c>
      <c r="F2761" s="4" t="s">
        <v>4496</v>
      </c>
      <c r="G2761" s="10"/>
      <c r="H2761" s="10"/>
      <c r="I2761" s="10"/>
      <c r="J2761" s="6" t="str">
        <f>IF(OR(B2761=2000, B2761=2010, B2761=2015),VLOOKUP(A2761,tabWorldPop,IF(B2761=2000,8,IF(B2761=2010,7,6)),FALSE),"")</f>
        <v/>
      </c>
      <c r="K2761" s="6" t="str">
        <f>IF(J2761="","", VLOOKUP(A2761,tabWorldPop,12,FALSE))</f>
        <v/>
      </c>
      <c r="L2761" s="6" t="str">
        <f>IF(K2761="","",VLOOKUP(A2761,tabWorldPop,13,FALSE))</f>
        <v/>
      </c>
      <c r="M2761" s="6" t="str">
        <f>IF(K2761="","",VLOOKUP(A2761,tabWorldPop,14,FALSE))</f>
        <v/>
      </c>
      <c r="N2761" s="6" t="str">
        <f>IF(K2761="","",VLOOKUP(A2761,tabWorldPop,15,FALSE))</f>
        <v/>
      </c>
    </row>
    <row r="2762">
      <c r="A2762" s="3">
        <f>VLOOKUP(Life_expectancy.csv!A2794,Base!$A$2:$B$235,2,FALSE)</f>
        <v>22</v>
      </c>
      <c r="B2762" s="4">
        <v>2001.0</v>
      </c>
      <c r="C2762" s="4">
        <f>VLOOKUP(VLOOKUP(A2762,tabWorldPop,3,FALSE),Base!$D$2:$E$8,2,FALSE)</f>
        <v>3</v>
      </c>
      <c r="D2762" s="4" t="s">
        <v>13</v>
      </c>
      <c r="E2762" s="4">
        <v>0.0</v>
      </c>
      <c r="F2762" s="4" t="s">
        <v>1908</v>
      </c>
      <c r="G2762" s="10"/>
      <c r="H2762" s="10"/>
      <c r="I2762" s="10"/>
      <c r="J2762" s="6" t="str">
        <f>IF(OR(B2762=2000, B2762=2010, B2762=2015),VLOOKUP(A2762,tabWorldPop,IF(B2762=2000,8,IF(B2762=2010,7,6)),FALSE),"")</f>
        <v/>
      </c>
      <c r="K2762" s="6" t="str">
        <f>IF(J2762="","", VLOOKUP(A2762,tabWorldPop,12,FALSE))</f>
        <v/>
      </c>
      <c r="L2762" s="6" t="str">
        <f>IF(K2762="","",VLOOKUP(A2762,tabWorldPop,13,FALSE))</f>
        <v/>
      </c>
      <c r="M2762" s="6" t="str">
        <f>IF(K2762="","",VLOOKUP(A2762,tabWorldPop,14,FALSE))</f>
        <v/>
      </c>
      <c r="N2762" s="6" t="str">
        <f>IF(K2762="","",VLOOKUP(A2762,tabWorldPop,15,FALSE))</f>
        <v/>
      </c>
    </row>
    <row r="2763">
      <c r="A2763" s="3">
        <f>VLOOKUP(Life_expectancy.csv!A2795,Base!$A$2:$B$235,2,FALSE)</f>
        <v>22</v>
      </c>
      <c r="B2763" s="4">
        <v>2000.0</v>
      </c>
      <c r="C2763" s="4">
        <f>VLOOKUP(VLOOKUP(A2763,tabWorldPop,3,FALSE),Base!$D$2:$E$8,2,FALSE)</f>
        <v>3</v>
      </c>
      <c r="D2763" s="4" t="s">
        <v>13</v>
      </c>
      <c r="E2763" s="4">
        <v>0.0</v>
      </c>
      <c r="F2763" s="4" t="s">
        <v>4499</v>
      </c>
      <c r="G2763" s="10"/>
      <c r="H2763" s="10"/>
      <c r="I2763" s="10"/>
      <c r="J2763" s="6">
        <f>IF(OR(B2763=2000, B2763=2010, B2763=2015),VLOOKUP(A2763,tabWorldPop,IF(B2763=2000,8,IF(B2763=2010,7,6)),FALSE),"")</f>
        <v>34463704</v>
      </c>
      <c r="K2763" s="6">
        <f>IF(J2763="","", VLOOKUP(A2763,tabWorldPop,12,FALSE))</f>
        <v>945087</v>
      </c>
      <c r="L2763" s="6" t="str">
        <f>IF(K2763="","",VLOOKUP(A2763,tabWorldPop,13,FALSE))</f>
        <v>69.3034</v>
      </c>
      <c r="M2763" s="12">
        <f>IF(K2763="","",VLOOKUP(A2763,tabWorldPop,14,FALSE))</f>
        <v>45717</v>
      </c>
      <c r="N2763" s="6" t="str">
        <f>IF(K2763="","",VLOOKUP(A2763,tabWorldPop,15,FALSE))</f>
        <v>0.82</v>
      </c>
    </row>
    <row r="2764">
      <c r="A2764" s="3">
        <f>VLOOKUP(Life_expectancy.csv!A2796,Base!$A$2:$B$235,2,FALSE)</f>
        <v>3</v>
      </c>
      <c r="B2764" s="4">
        <v>2015.0</v>
      </c>
      <c r="C2764" s="4">
        <f>VLOOKUP(VLOOKUP(A2764,tabWorldPop,3,FALSE),Base!$D$2:$E$8,2,FALSE)</f>
        <v>6</v>
      </c>
      <c r="D2764" s="4" t="s">
        <v>314</v>
      </c>
      <c r="E2764" s="4">
        <v>0.0</v>
      </c>
      <c r="F2764" s="10"/>
      <c r="G2764" s="10"/>
      <c r="H2764" s="10"/>
      <c r="I2764" s="10"/>
      <c r="J2764" s="6">
        <f>IF(OR(B2764=2000, B2764=2010, B2764=2015),VLOOKUP(A2764,tabWorldPop,IF(B2764=2000,8,IF(B2764=2010,7,6)),FALSE),"")</f>
        <v>324607776</v>
      </c>
      <c r="K2764" s="6">
        <f>IF(J2764="","", VLOOKUP(A2764,tabWorldPop,12,FALSE))</f>
        <v>9372610</v>
      </c>
      <c r="L2764" s="6" t="str">
        <f>IF(K2764="","",VLOOKUP(A2764,tabWorldPop,13,FALSE))</f>
        <v>36.0935</v>
      </c>
      <c r="M2764" s="7">
        <f>IF(K2764="","",VLOOKUP(A2764,tabWorldPop,14,FALSE))</f>
        <v>13881</v>
      </c>
      <c r="N2764" s="6" t="str">
        <f>IF(K2764="","",VLOOKUP(A2764,tabWorldPop,15,FALSE))</f>
        <v>4.24</v>
      </c>
    </row>
    <row r="2765">
      <c r="A2765" s="3">
        <f>VLOOKUP(Life_expectancy.csv!A2797,Base!$A$2:$B$235,2,FALSE)</f>
        <v>3</v>
      </c>
      <c r="B2765" s="4">
        <v>2014.0</v>
      </c>
      <c r="C2765" s="4">
        <f>VLOOKUP(VLOOKUP(A2765,tabWorldPop,3,FALSE),Base!$D$2:$E$8,2,FALSE)</f>
        <v>6</v>
      </c>
      <c r="D2765" s="4" t="s">
        <v>314</v>
      </c>
      <c r="E2765" s="4">
        <v>0.0</v>
      </c>
      <c r="F2765" s="4" t="s">
        <v>5349</v>
      </c>
      <c r="G2765" s="10"/>
      <c r="H2765" s="10"/>
      <c r="I2765" s="10"/>
      <c r="J2765" s="6" t="str">
        <f>IF(OR(B2765=2000, B2765=2010, B2765=2015),VLOOKUP(A2765,tabWorldPop,IF(B2765=2000,8,IF(B2765=2010,7,6)),FALSE),"")</f>
        <v/>
      </c>
      <c r="K2765" s="6" t="str">
        <f>IF(J2765="","", VLOOKUP(A2765,tabWorldPop,12,FALSE))</f>
        <v/>
      </c>
      <c r="L2765" s="6" t="str">
        <f>IF(K2765="","",VLOOKUP(A2765,tabWorldPop,13,FALSE))</f>
        <v/>
      </c>
      <c r="M2765" s="6" t="str">
        <f>IF(K2765="","",VLOOKUP(A2765,tabWorldPop,14,FALSE))</f>
        <v/>
      </c>
      <c r="N2765" s="6" t="str">
        <f>IF(K2765="","",VLOOKUP(A2765,tabWorldPop,15,FALSE))</f>
        <v/>
      </c>
    </row>
    <row r="2766">
      <c r="A2766" s="3">
        <f>VLOOKUP(Life_expectancy.csv!A2798,Base!$A$2:$B$235,2,FALSE)</f>
        <v>3</v>
      </c>
      <c r="B2766" s="4">
        <v>2013.0</v>
      </c>
      <c r="C2766" s="4">
        <f>VLOOKUP(VLOOKUP(A2766,tabWorldPop,3,FALSE),Base!$D$2:$E$8,2,FALSE)</f>
        <v>6</v>
      </c>
      <c r="D2766" s="4" t="s">
        <v>314</v>
      </c>
      <c r="E2766" s="4">
        <v>0.0</v>
      </c>
      <c r="F2766" s="5">
        <v>45916.0</v>
      </c>
      <c r="G2766" s="10"/>
      <c r="H2766" s="10"/>
      <c r="I2766" s="10"/>
      <c r="J2766" s="6" t="str">
        <f>IF(OR(B2766=2000, B2766=2010, B2766=2015),VLOOKUP(A2766,tabWorldPop,IF(B2766=2000,8,IF(B2766=2010,7,6)),FALSE),"")</f>
        <v/>
      </c>
      <c r="K2766" s="6" t="str">
        <f>IF(J2766="","", VLOOKUP(A2766,tabWorldPop,12,FALSE))</f>
        <v/>
      </c>
      <c r="L2766" s="6" t="str">
        <f>IF(K2766="","",VLOOKUP(A2766,tabWorldPop,13,FALSE))</f>
        <v/>
      </c>
      <c r="M2766" s="6" t="str">
        <f>IF(K2766="","",VLOOKUP(A2766,tabWorldPop,14,FALSE))</f>
        <v/>
      </c>
      <c r="N2766" s="6" t="str">
        <f>IF(K2766="","",VLOOKUP(A2766,tabWorldPop,15,FALSE))</f>
        <v/>
      </c>
    </row>
    <row r="2767">
      <c r="A2767" s="3">
        <f>VLOOKUP(Life_expectancy.csv!A2799,Base!$A$2:$B$235,2,FALSE)</f>
        <v>3</v>
      </c>
      <c r="B2767" s="4">
        <v>2012.0</v>
      </c>
      <c r="C2767" s="4">
        <f>VLOOKUP(VLOOKUP(A2767,tabWorldPop,3,FALSE),Base!$D$2:$E$8,2,FALSE)</f>
        <v>6</v>
      </c>
      <c r="D2767" s="4" t="s">
        <v>314</v>
      </c>
      <c r="E2767" s="4">
        <v>0.0</v>
      </c>
      <c r="F2767" s="5">
        <v>45705.0</v>
      </c>
      <c r="G2767" s="10"/>
      <c r="H2767" s="10"/>
      <c r="I2767" s="10"/>
      <c r="J2767" s="6" t="str">
        <f>IF(OR(B2767=2000, B2767=2010, B2767=2015),VLOOKUP(A2767,tabWorldPop,IF(B2767=2000,8,IF(B2767=2010,7,6)),FALSE),"")</f>
        <v/>
      </c>
      <c r="K2767" s="6" t="str">
        <f>IF(J2767="","", VLOOKUP(A2767,tabWorldPop,12,FALSE))</f>
        <v/>
      </c>
      <c r="L2767" s="6" t="str">
        <f>IF(K2767="","",VLOOKUP(A2767,tabWorldPop,13,FALSE))</f>
        <v/>
      </c>
      <c r="M2767" s="6" t="str">
        <f>IF(K2767="","",VLOOKUP(A2767,tabWorldPop,14,FALSE))</f>
        <v/>
      </c>
      <c r="N2767" s="6" t="str">
        <f>IF(K2767="","",VLOOKUP(A2767,tabWorldPop,15,FALSE))</f>
        <v/>
      </c>
    </row>
    <row r="2768">
      <c r="A2768" s="3">
        <f>VLOOKUP(Life_expectancy.csv!A2800,Base!$A$2:$B$235,2,FALSE)</f>
        <v>3</v>
      </c>
      <c r="B2768" s="4">
        <v>2011.0</v>
      </c>
      <c r="C2768" s="4">
        <f>VLOOKUP(VLOOKUP(A2768,tabWorldPop,3,FALSE),Base!$D$2:$E$8,2,FALSE)</f>
        <v>6</v>
      </c>
      <c r="D2768" s="4" t="s">
        <v>314</v>
      </c>
      <c r="E2768" s="4">
        <v>0.0</v>
      </c>
      <c r="F2768" s="5">
        <v>45825.0</v>
      </c>
      <c r="G2768" s="10"/>
      <c r="H2768" s="10"/>
      <c r="I2768" s="10"/>
      <c r="J2768" s="6" t="str">
        <f>IF(OR(B2768=2000, B2768=2010, B2768=2015),VLOOKUP(A2768,tabWorldPop,IF(B2768=2000,8,IF(B2768=2010,7,6)),FALSE),"")</f>
        <v/>
      </c>
      <c r="K2768" s="6" t="str">
        <f>IF(J2768="","", VLOOKUP(A2768,tabWorldPop,12,FALSE))</f>
        <v/>
      </c>
      <c r="L2768" s="6" t="str">
        <f>IF(K2768="","",VLOOKUP(A2768,tabWorldPop,13,FALSE))</f>
        <v/>
      </c>
      <c r="M2768" s="6" t="str">
        <f>IF(K2768="","",VLOOKUP(A2768,tabWorldPop,14,FALSE))</f>
        <v/>
      </c>
      <c r="N2768" s="6" t="str">
        <f>IF(K2768="","",VLOOKUP(A2768,tabWorldPop,15,FALSE))</f>
        <v/>
      </c>
    </row>
    <row r="2769">
      <c r="A2769" s="3">
        <f>VLOOKUP(Life_expectancy.csv!A2801,Base!$A$2:$B$235,2,FALSE)</f>
        <v>3</v>
      </c>
      <c r="B2769" s="4">
        <v>2010.0</v>
      </c>
      <c r="C2769" s="4">
        <f>VLOOKUP(VLOOKUP(A2769,tabWorldPop,3,FALSE),Base!$D$2:$E$8,2,FALSE)</f>
        <v>6</v>
      </c>
      <c r="D2769" s="4" t="s">
        <v>314</v>
      </c>
      <c r="E2769" s="4">
        <v>0.0</v>
      </c>
      <c r="F2769" s="5">
        <v>45705.0</v>
      </c>
      <c r="G2769" s="10"/>
      <c r="H2769" s="10"/>
      <c r="I2769" s="10"/>
      <c r="J2769" s="6">
        <f>IF(OR(B2769=2000, B2769=2010, B2769=2015),VLOOKUP(A2769,tabWorldPop,IF(B2769=2000,8,IF(B2769=2010,7,6)),FALSE),"")</f>
        <v>311182845</v>
      </c>
      <c r="K2769" s="6">
        <f>IF(J2769="","", VLOOKUP(A2769,tabWorldPop,12,FALSE))</f>
        <v>9372610</v>
      </c>
      <c r="L2769" s="6" t="str">
        <f>IF(K2769="","",VLOOKUP(A2769,tabWorldPop,13,FALSE))</f>
        <v>36.0935</v>
      </c>
      <c r="M2769" s="7">
        <f>IF(K2769="","",VLOOKUP(A2769,tabWorldPop,14,FALSE))</f>
        <v>13881</v>
      </c>
      <c r="N2769" s="6" t="str">
        <f>IF(K2769="","",VLOOKUP(A2769,tabWorldPop,15,FALSE))</f>
        <v>4.24</v>
      </c>
    </row>
    <row r="2770">
      <c r="A2770" s="3">
        <f>VLOOKUP(Life_expectancy.csv!A2802,Base!$A$2:$B$235,2,FALSE)</f>
        <v>3</v>
      </c>
      <c r="B2770" s="4">
        <v>2009.0</v>
      </c>
      <c r="C2770" s="4">
        <f>VLOOKUP(VLOOKUP(A2770,tabWorldPop,3,FALSE),Base!$D$2:$E$8,2,FALSE)</f>
        <v>6</v>
      </c>
      <c r="D2770" s="4" t="s">
        <v>314</v>
      </c>
      <c r="E2770" s="4">
        <v>0.0</v>
      </c>
      <c r="F2770" s="4">
        <v>17.0</v>
      </c>
      <c r="G2770" s="10"/>
      <c r="H2770" s="10"/>
      <c r="I2770" s="10"/>
      <c r="J2770" s="6" t="str">
        <f>IF(OR(B2770=2000, B2770=2010, B2770=2015),VLOOKUP(A2770,tabWorldPop,IF(B2770=2000,8,IF(B2770=2010,7,6)),FALSE),"")</f>
        <v/>
      </c>
      <c r="K2770" s="6" t="str">
        <f>IF(J2770="","", VLOOKUP(A2770,tabWorldPop,12,FALSE))</f>
        <v/>
      </c>
      <c r="L2770" s="6" t="str">
        <f>IF(K2770="","",VLOOKUP(A2770,tabWorldPop,13,FALSE))</f>
        <v/>
      </c>
      <c r="M2770" s="6" t="str">
        <f>IF(K2770="","",VLOOKUP(A2770,tabWorldPop,14,FALSE))</f>
        <v/>
      </c>
      <c r="N2770" s="6" t="str">
        <f>IF(K2770="","",VLOOKUP(A2770,tabWorldPop,15,FALSE))</f>
        <v/>
      </c>
    </row>
    <row r="2771">
      <c r="A2771" s="3">
        <f>VLOOKUP(Life_expectancy.csv!A2803,Base!$A$2:$B$235,2,FALSE)</f>
        <v>3</v>
      </c>
      <c r="B2771" s="4">
        <v>2008.0</v>
      </c>
      <c r="C2771" s="4">
        <f>VLOOKUP(VLOOKUP(A2771,tabWorldPop,3,FALSE),Base!$D$2:$E$8,2,FALSE)</f>
        <v>6</v>
      </c>
      <c r="D2771" s="4" t="s">
        <v>314</v>
      </c>
      <c r="E2771" s="4">
        <v>0.0</v>
      </c>
      <c r="F2771" s="5">
        <v>45704.0</v>
      </c>
      <c r="G2771" s="10"/>
      <c r="H2771" s="10"/>
      <c r="I2771" s="10"/>
      <c r="J2771" s="6" t="str">
        <f>IF(OR(B2771=2000, B2771=2010, B2771=2015),VLOOKUP(A2771,tabWorldPop,IF(B2771=2000,8,IF(B2771=2010,7,6)),FALSE),"")</f>
        <v/>
      </c>
      <c r="K2771" s="6" t="str">
        <f>IF(J2771="","", VLOOKUP(A2771,tabWorldPop,12,FALSE))</f>
        <v/>
      </c>
      <c r="L2771" s="6" t="str">
        <f>IF(K2771="","",VLOOKUP(A2771,tabWorldPop,13,FALSE))</f>
        <v/>
      </c>
      <c r="M2771" s="6" t="str">
        <f>IF(K2771="","",VLOOKUP(A2771,tabWorldPop,14,FALSE))</f>
        <v/>
      </c>
      <c r="N2771" s="6" t="str">
        <f>IF(K2771="","",VLOOKUP(A2771,tabWorldPop,15,FALSE))</f>
        <v/>
      </c>
    </row>
    <row r="2772">
      <c r="A2772" s="3">
        <f>VLOOKUP(Life_expectancy.csv!A2804,Base!$A$2:$B$235,2,FALSE)</f>
        <v>3</v>
      </c>
      <c r="B2772" s="4">
        <v>2007.0</v>
      </c>
      <c r="C2772" s="4">
        <f>VLOOKUP(VLOOKUP(A2772,tabWorldPop,3,FALSE),Base!$D$2:$E$8,2,FALSE)</f>
        <v>6</v>
      </c>
      <c r="D2772" s="4" t="s">
        <v>314</v>
      </c>
      <c r="E2772" s="4">
        <v>0.0</v>
      </c>
      <c r="F2772" s="4" t="s">
        <v>5350</v>
      </c>
      <c r="G2772" s="10"/>
      <c r="H2772" s="10"/>
      <c r="I2772" s="10"/>
      <c r="J2772" s="6" t="str">
        <f>IF(OR(B2772=2000, B2772=2010, B2772=2015),VLOOKUP(A2772,tabWorldPop,IF(B2772=2000,8,IF(B2772=2010,7,6)),FALSE),"")</f>
        <v/>
      </c>
      <c r="K2772" s="6" t="str">
        <f>IF(J2772="","", VLOOKUP(A2772,tabWorldPop,12,FALSE))</f>
        <v/>
      </c>
      <c r="L2772" s="6" t="str">
        <f>IF(K2772="","",VLOOKUP(A2772,tabWorldPop,13,FALSE))</f>
        <v/>
      </c>
      <c r="M2772" s="6" t="str">
        <f>IF(K2772="","",VLOOKUP(A2772,tabWorldPop,14,FALSE))</f>
        <v/>
      </c>
      <c r="N2772" s="6" t="str">
        <f>IF(K2772="","",VLOOKUP(A2772,tabWorldPop,15,FALSE))</f>
        <v/>
      </c>
    </row>
    <row r="2773">
      <c r="A2773" s="3">
        <f>VLOOKUP(Life_expectancy.csv!A2805,Base!$A$2:$B$235,2,FALSE)</f>
        <v>3</v>
      </c>
      <c r="B2773" s="4">
        <v>2006.0</v>
      </c>
      <c r="C2773" s="4">
        <f>VLOOKUP(VLOOKUP(A2773,tabWorldPop,3,FALSE),Base!$D$2:$E$8,2,FALSE)</f>
        <v>6</v>
      </c>
      <c r="D2773" s="4" t="s">
        <v>314</v>
      </c>
      <c r="E2773" s="4">
        <v>0.0</v>
      </c>
      <c r="F2773" s="4" t="s">
        <v>5351</v>
      </c>
      <c r="G2773" s="10"/>
      <c r="H2773" s="10"/>
      <c r="I2773" s="10"/>
      <c r="J2773" s="6" t="str">
        <f>IF(OR(B2773=2000, B2773=2010, B2773=2015),VLOOKUP(A2773,tabWorldPop,IF(B2773=2000,8,IF(B2773=2010,7,6)),FALSE),"")</f>
        <v/>
      </c>
      <c r="K2773" s="6" t="str">
        <f>IF(J2773="","", VLOOKUP(A2773,tabWorldPop,12,FALSE))</f>
        <v/>
      </c>
      <c r="L2773" s="6" t="str">
        <f>IF(K2773="","",VLOOKUP(A2773,tabWorldPop,13,FALSE))</f>
        <v/>
      </c>
      <c r="M2773" s="6" t="str">
        <f>IF(K2773="","",VLOOKUP(A2773,tabWorldPop,14,FALSE))</f>
        <v/>
      </c>
      <c r="N2773" s="6" t="str">
        <f>IF(K2773="","",VLOOKUP(A2773,tabWorldPop,15,FALSE))</f>
        <v/>
      </c>
    </row>
    <row r="2774">
      <c r="A2774" s="3">
        <f>VLOOKUP(Life_expectancy.csv!A2806,Base!$A$2:$B$235,2,FALSE)</f>
        <v>3</v>
      </c>
      <c r="B2774" s="4">
        <v>2005.0</v>
      </c>
      <c r="C2774" s="4">
        <f>VLOOKUP(VLOOKUP(A2774,tabWorldPop,3,FALSE),Base!$D$2:$E$8,2,FALSE)</f>
        <v>6</v>
      </c>
      <c r="D2774" s="4" t="s">
        <v>314</v>
      </c>
      <c r="E2774" s="4">
        <v>0.0</v>
      </c>
      <c r="F2774" s="4" t="s">
        <v>5352</v>
      </c>
      <c r="G2774" s="10"/>
      <c r="H2774" s="10"/>
      <c r="I2774" s="10"/>
      <c r="J2774" s="6" t="str">
        <f>IF(OR(B2774=2000, B2774=2010, B2774=2015),VLOOKUP(A2774,tabWorldPop,IF(B2774=2000,8,IF(B2774=2010,7,6)),FALSE),"")</f>
        <v/>
      </c>
      <c r="K2774" s="6" t="str">
        <f>IF(J2774="","", VLOOKUP(A2774,tabWorldPop,12,FALSE))</f>
        <v/>
      </c>
      <c r="L2774" s="6" t="str">
        <f>IF(K2774="","",VLOOKUP(A2774,tabWorldPop,13,FALSE))</f>
        <v/>
      </c>
      <c r="M2774" s="6" t="str">
        <f>IF(K2774="","",VLOOKUP(A2774,tabWorldPop,14,FALSE))</f>
        <v/>
      </c>
      <c r="N2774" s="6" t="str">
        <f>IF(K2774="","",VLOOKUP(A2774,tabWorldPop,15,FALSE))</f>
        <v/>
      </c>
    </row>
    <row r="2775">
      <c r="A2775" s="3">
        <f>VLOOKUP(Life_expectancy.csv!A2807,Base!$A$2:$B$235,2,FALSE)</f>
        <v>3</v>
      </c>
      <c r="B2775" s="4">
        <v>2004.0</v>
      </c>
      <c r="C2775" s="4">
        <f>VLOOKUP(VLOOKUP(A2775,tabWorldPop,3,FALSE),Base!$D$2:$E$8,2,FALSE)</f>
        <v>6</v>
      </c>
      <c r="D2775" s="4" t="s">
        <v>314</v>
      </c>
      <c r="E2775" s="4">
        <v>0.0</v>
      </c>
      <c r="F2775" s="4" t="s">
        <v>5353</v>
      </c>
      <c r="G2775" s="10"/>
      <c r="H2775" s="10"/>
      <c r="I2775" s="10"/>
      <c r="J2775" s="6" t="str">
        <f>IF(OR(B2775=2000, B2775=2010, B2775=2015),VLOOKUP(A2775,tabWorldPop,IF(B2775=2000,8,IF(B2775=2010,7,6)),FALSE),"")</f>
        <v/>
      </c>
      <c r="K2775" s="6" t="str">
        <f>IF(J2775="","", VLOOKUP(A2775,tabWorldPop,12,FALSE))</f>
        <v/>
      </c>
      <c r="L2775" s="6" t="str">
        <f>IF(K2775="","",VLOOKUP(A2775,tabWorldPop,13,FALSE))</f>
        <v/>
      </c>
      <c r="M2775" s="6" t="str">
        <f>IF(K2775="","",VLOOKUP(A2775,tabWorldPop,14,FALSE))</f>
        <v/>
      </c>
      <c r="N2775" s="6" t="str">
        <f>IF(K2775="","",VLOOKUP(A2775,tabWorldPop,15,FALSE))</f>
        <v/>
      </c>
    </row>
    <row r="2776">
      <c r="A2776" s="3">
        <f>VLOOKUP(Life_expectancy.csv!A2808,Base!$A$2:$B$235,2,FALSE)</f>
        <v>3</v>
      </c>
      <c r="B2776" s="4">
        <v>2003.0</v>
      </c>
      <c r="C2776" s="4">
        <f>VLOOKUP(VLOOKUP(A2776,tabWorldPop,3,FALSE),Base!$D$2:$E$8,2,FALSE)</f>
        <v>6</v>
      </c>
      <c r="D2776" s="4" t="s">
        <v>314</v>
      </c>
      <c r="E2776" s="4">
        <v>0.0</v>
      </c>
      <c r="F2776" s="5">
        <v>45823.0</v>
      </c>
      <c r="G2776" s="10"/>
      <c r="H2776" s="10"/>
      <c r="I2776" s="10"/>
      <c r="J2776" s="6" t="str">
        <f>IF(OR(B2776=2000, B2776=2010, B2776=2015),VLOOKUP(A2776,tabWorldPop,IF(B2776=2000,8,IF(B2776=2010,7,6)),FALSE),"")</f>
        <v/>
      </c>
      <c r="K2776" s="6" t="str">
        <f>IF(J2776="","", VLOOKUP(A2776,tabWorldPop,12,FALSE))</f>
        <v/>
      </c>
      <c r="L2776" s="6" t="str">
        <f>IF(K2776="","",VLOOKUP(A2776,tabWorldPop,13,FALSE))</f>
        <v/>
      </c>
      <c r="M2776" s="6" t="str">
        <f>IF(K2776="","",VLOOKUP(A2776,tabWorldPop,14,FALSE))</f>
        <v/>
      </c>
      <c r="N2776" s="6" t="str">
        <f>IF(K2776="","",VLOOKUP(A2776,tabWorldPop,15,FALSE))</f>
        <v/>
      </c>
    </row>
    <row r="2777">
      <c r="A2777" s="3">
        <f>VLOOKUP(Life_expectancy.csv!A2809,Base!$A$2:$B$235,2,FALSE)</f>
        <v>3</v>
      </c>
      <c r="B2777" s="4">
        <v>2002.0</v>
      </c>
      <c r="C2777" s="4">
        <f>VLOOKUP(VLOOKUP(A2777,tabWorldPop,3,FALSE),Base!$D$2:$E$8,2,FALSE)</f>
        <v>6</v>
      </c>
      <c r="D2777" s="4" t="s">
        <v>314</v>
      </c>
      <c r="E2777" s="4">
        <v>0.0</v>
      </c>
      <c r="F2777" s="4" t="s">
        <v>5354</v>
      </c>
      <c r="G2777" s="10"/>
      <c r="H2777" s="10"/>
      <c r="I2777" s="10"/>
      <c r="J2777" s="6" t="str">
        <f>IF(OR(B2777=2000, B2777=2010, B2777=2015),VLOOKUP(A2777,tabWorldPop,IF(B2777=2000,8,IF(B2777=2010,7,6)),FALSE),"")</f>
        <v/>
      </c>
      <c r="K2777" s="6" t="str">
        <f>IF(J2777="","", VLOOKUP(A2777,tabWorldPop,12,FALSE))</f>
        <v/>
      </c>
      <c r="L2777" s="6" t="str">
        <f>IF(K2777="","",VLOOKUP(A2777,tabWorldPop,13,FALSE))</f>
        <v/>
      </c>
      <c r="M2777" s="6" t="str">
        <f>IF(K2777="","",VLOOKUP(A2777,tabWorldPop,14,FALSE))</f>
        <v/>
      </c>
      <c r="N2777" s="6" t="str">
        <f>IF(K2777="","",VLOOKUP(A2777,tabWorldPop,15,FALSE))</f>
        <v/>
      </c>
    </row>
    <row r="2778">
      <c r="A2778" s="3">
        <f>VLOOKUP(Life_expectancy.csv!A2810,Base!$A$2:$B$235,2,FALSE)</f>
        <v>3</v>
      </c>
      <c r="B2778" s="4">
        <v>2001.0</v>
      </c>
      <c r="C2778" s="4">
        <f>VLOOKUP(VLOOKUP(A2778,tabWorldPop,3,FALSE),Base!$D$2:$E$8,2,FALSE)</f>
        <v>6</v>
      </c>
      <c r="D2778" s="4" t="s">
        <v>314</v>
      </c>
      <c r="E2778" s="4">
        <v>0.0</v>
      </c>
      <c r="F2778" s="4" t="s">
        <v>3260</v>
      </c>
      <c r="G2778" s="10"/>
      <c r="H2778" s="10"/>
      <c r="I2778" s="10"/>
      <c r="J2778" s="6" t="str">
        <f>IF(OR(B2778=2000, B2778=2010, B2778=2015),VLOOKUP(A2778,tabWorldPop,IF(B2778=2000,8,IF(B2778=2010,7,6)),FALSE),"")</f>
        <v/>
      </c>
      <c r="K2778" s="6" t="str">
        <f>IF(J2778="","", VLOOKUP(A2778,tabWorldPop,12,FALSE))</f>
        <v/>
      </c>
      <c r="L2778" s="6" t="str">
        <f>IF(K2778="","",VLOOKUP(A2778,tabWorldPop,13,FALSE))</f>
        <v/>
      </c>
      <c r="M2778" s="6" t="str">
        <f>IF(K2778="","",VLOOKUP(A2778,tabWorldPop,14,FALSE))</f>
        <v/>
      </c>
      <c r="N2778" s="6" t="str">
        <f>IF(K2778="","",VLOOKUP(A2778,tabWorldPop,15,FALSE))</f>
        <v/>
      </c>
    </row>
    <row r="2779">
      <c r="A2779" s="3">
        <f>VLOOKUP(Life_expectancy.csv!A2811,Base!$A$2:$B$235,2,FALSE)</f>
        <v>3</v>
      </c>
      <c r="B2779" s="4">
        <v>2000.0</v>
      </c>
      <c r="C2779" s="4">
        <f>VLOOKUP(VLOOKUP(A2779,tabWorldPop,3,FALSE),Base!$D$2:$E$8,2,FALSE)</f>
        <v>6</v>
      </c>
      <c r="D2779" s="4" t="s">
        <v>314</v>
      </c>
      <c r="E2779" s="4">
        <v>0.0</v>
      </c>
      <c r="F2779" s="5">
        <v>45851.0</v>
      </c>
      <c r="G2779" s="10"/>
      <c r="H2779" s="10"/>
      <c r="I2779" s="10"/>
      <c r="J2779" s="6">
        <f>IF(OR(B2779=2000, B2779=2010, B2779=2015),VLOOKUP(A2779,tabWorldPop,IF(B2779=2000,8,IF(B2779=2010,7,6)),FALSE),"")</f>
        <v>282398554</v>
      </c>
      <c r="K2779" s="6">
        <f>IF(J2779="","", VLOOKUP(A2779,tabWorldPop,12,FALSE))</f>
        <v>9372610</v>
      </c>
      <c r="L2779" s="6" t="str">
        <f>IF(K2779="","",VLOOKUP(A2779,tabWorldPop,13,FALSE))</f>
        <v>36.0935</v>
      </c>
      <c r="M2779" s="7">
        <f>IF(K2779="","",VLOOKUP(A2779,tabWorldPop,14,FALSE))</f>
        <v>13881</v>
      </c>
      <c r="N2779" s="6" t="str">
        <f>IF(K2779="","",VLOOKUP(A2779,tabWorldPop,15,FALSE))</f>
        <v>4.24</v>
      </c>
    </row>
    <row r="2780">
      <c r="A2780" s="3">
        <f>VLOOKUP(Life_expectancy.csv!A2812,Base!$A$2:$B$235,2,FALSE)</f>
        <v>133</v>
      </c>
      <c r="B2780" s="4">
        <v>2015.0</v>
      </c>
      <c r="C2780" s="4">
        <f>VLOOKUP(VLOOKUP(A2780,tabWorldPop,3,FALSE),Base!$D$2:$E$8,2,FALSE)</f>
        <v>7</v>
      </c>
      <c r="D2780" s="4" t="s">
        <v>13</v>
      </c>
      <c r="E2780" s="4">
        <v>0.0</v>
      </c>
      <c r="F2780" s="10"/>
      <c r="G2780" s="4" t="s">
        <v>5355</v>
      </c>
      <c r="H2780" s="4">
        <v>3431552.0</v>
      </c>
      <c r="I2780" s="5">
        <v>45792.0</v>
      </c>
      <c r="J2780" s="6">
        <f>IF(OR(B2780=2000, B2780=2010, B2780=2015),VLOOKUP(A2780,tabWorldPop,IF(B2780=2000,8,IF(B2780=2010,7,6)),FALSE),"")</f>
        <v>3402818</v>
      </c>
      <c r="K2780" s="6">
        <f>IF(J2780="","", VLOOKUP(A2780,tabWorldPop,12,FALSE))</f>
        <v>181034</v>
      </c>
      <c r="L2780" s="6" t="str">
        <f>IF(K2780="","",VLOOKUP(A2780,tabWorldPop,13,FALSE))</f>
        <v>18.9069</v>
      </c>
      <c r="M2780" s="6" t="str">
        <f>IF(K2780="","",VLOOKUP(A2780,tabWorldPop,14,FALSE))</f>
        <v>0.999</v>
      </c>
      <c r="N2780" s="6" t="str">
        <f>IF(K2780="","",VLOOKUP(A2780,tabWorldPop,15,FALSE))</f>
        <v>0.04</v>
      </c>
    </row>
    <row r="2781">
      <c r="A2781" s="3">
        <f>VLOOKUP(Life_expectancy.csv!A2813,Base!$A$2:$B$235,2,FALSE)</f>
        <v>133</v>
      </c>
      <c r="B2781" s="4">
        <v>2014.0</v>
      </c>
      <c r="C2781" s="4">
        <f>VLOOKUP(VLOOKUP(A2781,tabWorldPop,3,FALSE),Base!$D$2:$E$8,2,FALSE)</f>
        <v>7</v>
      </c>
      <c r="D2781" s="4" t="s">
        <v>13</v>
      </c>
      <c r="E2781" s="4" t="s">
        <v>5356</v>
      </c>
      <c r="F2781" s="4" t="s">
        <v>793</v>
      </c>
      <c r="G2781" s="4" t="s">
        <v>5357</v>
      </c>
      <c r="H2781" s="4">
        <v>3419546.0</v>
      </c>
      <c r="I2781" s="5">
        <v>45792.0</v>
      </c>
      <c r="J2781" s="6" t="str">
        <f>IF(OR(B2781=2000, B2781=2010, B2781=2015),VLOOKUP(A2781,tabWorldPop,IF(B2781=2000,8,IF(B2781=2010,7,6)),FALSE),"")</f>
        <v/>
      </c>
      <c r="K2781" s="6" t="str">
        <f>IF(J2781="","", VLOOKUP(A2781,tabWorldPop,12,FALSE))</f>
        <v/>
      </c>
      <c r="L2781" s="6" t="str">
        <f>IF(K2781="","",VLOOKUP(A2781,tabWorldPop,13,FALSE))</f>
        <v/>
      </c>
      <c r="M2781" s="6" t="str">
        <f>IF(K2781="","",VLOOKUP(A2781,tabWorldPop,14,FALSE))</f>
        <v/>
      </c>
      <c r="N2781" s="6" t="str">
        <f>IF(K2781="","",VLOOKUP(A2781,tabWorldPop,15,FALSE))</f>
        <v/>
      </c>
    </row>
    <row r="2782">
      <c r="A2782" s="3">
        <f>VLOOKUP(Life_expectancy.csv!A2814,Base!$A$2:$B$235,2,FALSE)</f>
        <v>133</v>
      </c>
      <c r="B2782" s="4">
        <v>2013.0</v>
      </c>
      <c r="C2782" s="4">
        <f>VLOOKUP(VLOOKUP(A2782,tabWorldPop,3,FALSE),Base!$D$2:$E$8,2,FALSE)</f>
        <v>7</v>
      </c>
      <c r="D2782" s="4" t="s">
        <v>13</v>
      </c>
      <c r="E2782" s="4" t="s">
        <v>5358</v>
      </c>
      <c r="F2782" s="4" t="s">
        <v>2456</v>
      </c>
      <c r="G2782" s="4" t="s">
        <v>5359</v>
      </c>
      <c r="H2782" s="4">
        <v>3485.0</v>
      </c>
      <c r="I2782" s="5">
        <v>45792.0</v>
      </c>
      <c r="J2782" s="6" t="str">
        <f>IF(OR(B2782=2000, B2782=2010, B2782=2015),VLOOKUP(A2782,tabWorldPop,IF(B2782=2000,8,IF(B2782=2010,7,6)),FALSE),"")</f>
        <v/>
      </c>
      <c r="K2782" s="6" t="str">
        <f>IF(J2782="","", VLOOKUP(A2782,tabWorldPop,12,FALSE))</f>
        <v/>
      </c>
      <c r="L2782" s="6" t="str">
        <f>IF(K2782="","",VLOOKUP(A2782,tabWorldPop,13,FALSE))</f>
        <v/>
      </c>
      <c r="M2782" s="6" t="str">
        <f>IF(K2782="","",VLOOKUP(A2782,tabWorldPop,14,FALSE))</f>
        <v/>
      </c>
      <c r="N2782" s="6" t="str">
        <f>IF(K2782="","",VLOOKUP(A2782,tabWorldPop,15,FALSE))</f>
        <v/>
      </c>
    </row>
    <row r="2783">
      <c r="A2783" s="3">
        <f>VLOOKUP(Life_expectancy.csv!A2815,Base!$A$2:$B$235,2,FALSE)</f>
        <v>133</v>
      </c>
      <c r="B2783" s="4">
        <v>2012.0</v>
      </c>
      <c r="C2783" s="4">
        <f>VLOOKUP(VLOOKUP(A2783,tabWorldPop,3,FALSE),Base!$D$2:$E$8,2,FALSE)</f>
        <v>7</v>
      </c>
      <c r="D2783" s="4" t="s">
        <v>13</v>
      </c>
      <c r="E2783" s="4" t="s">
        <v>5360</v>
      </c>
      <c r="F2783" s="4" t="s">
        <v>5361</v>
      </c>
      <c r="G2783" s="4" t="s">
        <v>5362</v>
      </c>
      <c r="H2783" s="4">
        <v>3396777.0</v>
      </c>
      <c r="I2783" s="5">
        <v>45792.0</v>
      </c>
      <c r="J2783" s="6" t="str">
        <f>IF(OR(B2783=2000, B2783=2010, B2783=2015),VLOOKUP(A2783,tabWorldPop,IF(B2783=2000,8,IF(B2783=2010,7,6)),FALSE),"")</f>
        <v/>
      </c>
      <c r="K2783" s="6" t="str">
        <f>IF(J2783="","", VLOOKUP(A2783,tabWorldPop,12,FALSE))</f>
        <v/>
      </c>
      <c r="L2783" s="6" t="str">
        <f>IF(K2783="","",VLOOKUP(A2783,tabWorldPop,13,FALSE))</f>
        <v/>
      </c>
      <c r="M2783" s="6" t="str">
        <f>IF(K2783="","",VLOOKUP(A2783,tabWorldPop,14,FALSE))</f>
        <v/>
      </c>
      <c r="N2783" s="6" t="str">
        <f>IF(K2783="","",VLOOKUP(A2783,tabWorldPop,15,FALSE))</f>
        <v/>
      </c>
    </row>
    <row r="2784">
      <c r="A2784" s="3">
        <f>VLOOKUP(Life_expectancy.csv!A2816,Base!$A$2:$B$235,2,FALSE)</f>
        <v>133</v>
      </c>
      <c r="B2784" s="4">
        <v>2011.0</v>
      </c>
      <c r="C2784" s="4">
        <f>VLOOKUP(VLOOKUP(A2784,tabWorldPop,3,FALSE),Base!$D$2:$E$8,2,FALSE)</f>
        <v>7</v>
      </c>
      <c r="D2784" s="4" t="s">
        <v>13</v>
      </c>
      <c r="E2784" s="4" t="s">
        <v>5363</v>
      </c>
      <c r="F2784" s="4" t="s">
        <v>5364</v>
      </c>
      <c r="G2784" s="4" t="s">
        <v>5365</v>
      </c>
      <c r="H2784" s="4">
        <v>3385624.0</v>
      </c>
      <c r="I2784" s="5">
        <v>45792.0</v>
      </c>
      <c r="J2784" s="6" t="str">
        <f>IF(OR(B2784=2000, B2784=2010, B2784=2015),VLOOKUP(A2784,tabWorldPop,IF(B2784=2000,8,IF(B2784=2010,7,6)),FALSE),"")</f>
        <v/>
      </c>
      <c r="K2784" s="6" t="str">
        <f>IF(J2784="","", VLOOKUP(A2784,tabWorldPop,12,FALSE))</f>
        <v/>
      </c>
      <c r="L2784" s="6" t="str">
        <f>IF(K2784="","",VLOOKUP(A2784,tabWorldPop,13,FALSE))</f>
        <v/>
      </c>
      <c r="M2784" s="6" t="str">
        <f>IF(K2784="","",VLOOKUP(A2784,tabWorldPop,14,FALSE))</f>
        <v/>
      </c>
      <c r="N2784" s="6" t="str">
        <f>IF(K2784="","",VLOOKUP(A2784,tabWorldPop,15,FALSE))</f>
        <v/>
      </c>
    </row>
    <row r="2785">
      <c r="A2785" s="3">
        <f>VLOOKUP(Life_expectancy.csv!A2817,Base!$A$2:$B$235,2,FALSE)</f>
        <v>133</v>
      </c>
      <c r="B2785" s="4">
        <v>2010.0</v>
      </c>
      <c r="C2785" s="4">
        <f>VLOOKUP(VLOOKUP(A2785,tabWorldPop,3,FALSE),Base!$D$2:$E$8,2,FALSE)</f>
        <v>7</v>
      </c>
      <c r="D2785" s="4" t="s">
        <v>13</v>
      </c>
      <c r="E2785" s="4" t="s">
        <v>5366</v>
      </c>
      <c r="F2785" s="4" t="s">
        <v>4328</v>
      </c>
      <c r="G2785" s="4" t="s">
        <v>5367</v>
      </c>
      <c r="H2785" s="4">
        <v>3374415.0</v>
      </c>
      <c r="I2785" s="5">
        <v>45823.0</v>
      </c>
      <c r="J2785" s="6">
        <f>IF(OR(B2785=2000, B2785=2010, B2785=2015),VLOOKUP(A2785,tabWorldPop,IF(B2785=2000,8,IF(B2785=2010,7,6)),FALSE),"")</f>
        <v>3352651</v>
      </c>
      <c r="K2785" s="6">
        <f>IF(J2785="","", VLOOKUP(A2785,tabWorldPop,12,FALSE))</f>
        <v>181034</v>
      </c>
      <c r="L2785" s="6" t="str">
        <f>IF(K2785="","",VLOOKUP(A2785,tabWorldPop,13,FALSE))</f>
        <v>18.9069</v>
      </c>
      <c r="M2785" s="6" t="str">
        <f>IF(K2785="","",VLOOKUP(A2785,tabWorldPop,14,FALSE))</f>
        <v>0.999</v>
      </c>
      <c r="N2785" s="6" t="str">
        <f>IF(K2785="","",VLOOKUP(A2785,tabWorldPop,15,FALSE))</f>
        <v>0.04</v>
      </c>
    </row>
    <row r="2786">
      <c r="A2786" s="3">
        <f>VLOOKUP(Life_expectancy.csv!A2818,Base!$A$2:$B$235,2,FALSE)</f>
        <v>133</v>
      </c>
      <c r="B2786" s="4">
        <v>2009.0</v>
      </c>
      <c r="C2786" s="4">
        <f>VLOOKUP(VLOOKUP(A2786,tabWorldPop,3,FALSE),Base!$D$2:$E$8,2,FALSE)</f>
        <v>7</v>
      </c>
      <c r="D2786" s="4" t="s">
        <v>13</v>
      </c>
      <c r="E2786" s="4" t="s">
        <v>5368</v>
      </c>
      <c r="F2786" s="4" t="s">
        <v>330</v>
      </c>
      <c r="G2786" s="4" t="s">
        <v>5369</v>
      </c>
      <c r="H2786" s="4">
        <v>3362755.0</v>
      </c>
      <c r="I2786" s="5">
        <v>45792.0</v>
      </c>
      <c r="J2786" s="6" t="str">
        <f>IF(OR(B2786=2000, B2786=2010, B2786=2015),VLOOKUP(A2786,tabWorldPop,IF(B2786=2000,8,IF(B2786=2010,7,6)),FALSE),"")</f>
        <v/>
      </c>
      <c r="K2786" s="6" t="str">
        <f>IF(J2786="","", VLOOKUP(A2786,tabWorldPop,12,FALSE))</f>
        <v/>
      </c>
      <c r="L2786" s="6" t="str">
        <f>IF(K2786="","",VLOOKUP(A2786,tabWorldPop,13,FALSE))</f>
        <v/>
      </c>
      <c r="M2786" s="6" t="str">
        <f>IF(K2786="","",VLOOKUP(A2786,tabWorldPop,14,FALSE))</f>
        <v/>
      </c>
      <c r="N2786" s="6" t="str">
        <f>IF(K2786="","",VLOOKUP(A2786,tabWorldPop,15,FALSE))</f>
        <v/>
      </c>
    </row>
    <row r="2787">
      <c r="A2787" s="3">
        <f>VLOOKUP(Life_expectancy.csv!A2819,Base!$A$2:$B$235,2,FALSE)</f>
        <v>133</v>
      </c>
      <c r="B2787" s="4">
        <v>2008.0</v>
      </c>
      <c r="C2787" s="4">
        <f>VLOOKUP(VLOOKUP(A2787,tabWorldPop,3,FALSE),Base!$D$2:$E$8,2,FALSE)</f>
        <v>7</v>
      </c>
      <c r="D2787" s="4" t="s">
        <v>13</v>
      </c>
      <c r="E2787" s="4" t="s">
        <v>5370</v>
      </c>
      <c r="F2787" s="4" t="s">
        <v>1741</v>
      </c>
      <c r="G2787" s="4" t="s">
        <v>5371</v>
      </c>
      <c r="H2787" s="4">
        <v>335824.0</v>
      </c>
      <c r="I2787" s="5">
        <v>45853.0</v>
      </c>
      <c r="J2787" s="6" t="str">
        <f>IF(OR(B2787=2000, B2787=2010, B2787=2015),VLOOKUP(A2787,tabWorldPop,IF(B2787=2000,8,IF(B2787=2010,7,6)),FALSE),"")</f>
        <v/>
      </c>
      <c r="K2787" s="6" t="str">
        <f>IF(J2787="","", VLOOKUP(A2787,tabWorldPop,12,FALSE))</f>
        <v/>
      </c>
      <c r="L2787" s="6" t="str">
        <f>IF(K2787="","",VLOOKUP(A2787,tabWorldPop,13,FALSE))</f>
        <v/>
      </c>
      <c r="M2787" s="6" t="str">
        <f>IF(K2787="","",VLOOKUP(A2787,tabWorldPop,14,FALSE))</f>
        <v/>
      </c>
      <c r="N2787" s="6" t="str">
        <f>IF(K2787="","",VLOOKUP(A2787,tabWorldPop,15,FALSE))</f>
        <v/>
      </c>
    </row>
    <row r="2788">
      <c r="A2788" s="3">
        <f>VLOOKUP(Life_expectancy.csv!A2820,Base!$A$2:$B$235,2,FALSE)</f>
        <v>133</v>
      </c>
      <c r="B2788" s="4">
        <v>2007.0</v>
      </c>
      <c r="C2788" s="4">
        <f>VLOOKUP(VLOOKUP(A2788,tabWorldPop,3,FALSE),Base!$D$2:$E$8,2,FALSE)</f>
        <v>7</v>
      </c>
      <c r="D2788" s="4" t="s">
        <v>13</v>
      </c>
      <c r="E2788" s="4" t="s">
        <v>5372</v>
      </c>
      <c r="F2788" s="4" t="s">
        <v>1424</v>
      </c>
      <c r="G2788" s="4" t="s">
        <v>5373</v>
      </c>
      <c r="H2788" s="4">
        <v>3339741.0</v>
      </c>
      <c r="I2788" s="5">
        <v>45731.0</v>
      </c>
      <c r="J2788" s="6" t="str">
        <f>IF(OR(B2788=2000, B2788=2010, B2788=2015),VLOOKUP(A2788,tabWorldPop,IF(B2788=2000,8,IF(B2788=2010,7,6)),FALSE),"")</f>
        <v/>
      </c>
      <c r="K2788" s="6" t="str">
        <f>IF(J2788="","", VLOOKUP(A2788,tabWorldPop,12,FALSE))</f>
        <v/>
      </c>
      <c r="L2788" s="6" t="str">
        <f>IF(K2788="","",VLOOKUP(A2788,tabWorldPop,13,FALSE))</f>
        <v/>
      </c>
      <c r="M2788" s="6" t="str">
        <f>IF(K2788="","",VLOOKUP(A2788,tabWorldPop,14,FALSE))</f>
        <v/>
      </c>
      <c r="N2788" s="6" t="str">
        <f>IF(K2788="","",VLOOKUP(A2788,tabWorldPop,15,FALSE))</f>
        <v/>
      </c>
    </row>
    <row r="2789">
      <c r="A2789" s="3">
        <f>VLOOKUP(Life_expectancy.csv!A2821,Base!$A$2:$B$235,2,FALSE)</f>
        <v>133</v>
      </c>
      <c r="B2789" s="4">
        <v>2006.0</v>
      </c>
      <c r="C2789" s="4">
        <f>VLOOKUP(VLOOKUP(A2789,tabWorldPop,3,FALSE),Base!$D$2:$E$8,2,FALSE)</f>
        <v>7</v>
      </c>
      <c r="D2789" s="4" t="s">
        <v>13</v>
      </c>
      <c r="E2789" s="4" t="s">
        <v>5374</v>
      </c>
      <c r="F2789" s="4" t="s">
        <v>362</v>
      </c>
      <c r="G2789" s="4" t="s">
        <v>5375</v>
      </c>
      <c r="H2789" s="4">
        <v>333143.0</v>
      </c>
      <c r="I2789" s="5">
        <v>45703.0</v>
      </c>
      <c r="J2789" s="6" t="str">
        <f>IF(OR(B2789=2000, B2789=2010, B2789=2015),VLOOKUP(A2789,tabWorldPop,IF(B2789=2000,8,IF(B2789=2010,7,6)),FALSE),"")</f>
        <v/>
      </c>
      <c r="K2789" s="6" t="str">
        <f>IF(J2789="","", VLOOKUP(A2789,tabWorldPop,12,FALSE))</f>
        <v/>
      </c>
      <c r="L2789" s="6" t="str">
        <f>IF(K2789="","",VLOOKUP(A2789,tabWorldPop,13,FALSE))</f>
        <v/>
      </c>
      <c r="M2789" s="6" t="str">
        <f>IF(K2789="","",VLOOKUP(A2789,tabWorldPop,14,FALSE))</f>
        <v/>
      </c>
      <c r="N2789" s="6" t="str">
        <f>IF(K2789="","",VLOOKUP(A2789,tabWorldPop,15,FALSE))</f>
        <v/>
      </c>
    </row>
    <row r="2790">
      <c r="A2790" s="3">
        <f>VLOOKUP(Life_expectancy.csv!A2822,Base!$A$2:$B$235,2,FALSE)</f>
        <v>133</v>
      </c>
      <c r="B2790" s="4">
        <v>2005.0</v>
      </c>
      <c r="C2790" s="4">
        <f>VLOOKUP(VLOOKUP(A2790,tabWorldPop,3,FALSE),Base!$D$2:$E$8,2,FALSE)</f>
        <v>7</v>
      </c>
      <c r="D2790" s="4" t="s">
        <v>13</v>
      </c>
      <c r="E2790" s="4" t="s">
        <v>5376</v>
      </c>
      <c r="F2790" s="4" t="s">
        <v>5377</v>
      </c>
      <c r="G2790" s="4" t="s">
        <v>5378</v>
      </c>
      <c r="H2790" s="4">
        <v>3325612.0</v>
      </c>
      <c r="I2790" s="5">
        <v>45792.0</v>
      </c>
      <c r="J2790" s="6" t="str">
        <f>IF(OR(B2790=2000, B2790=2010, B2790=2015),VLOOKUP(A2790,tabWorldPop,IF(B2790=2000,8,IF(B2790=2010,7,6)),FALSE),"")</f>
        <v/>
      </c>
      <c r="K2790" s="6" t="str">
        <f>IF(J2790="","", VLOOKUP(A2790,tabWorldPop,12,FALSE))</f>
        <v/>
      </c>
      <c r="L2790" s="6" t="str">
        <f>IF(K2790="","",VLOOKUP(A2790,tabWorldPop,13,FALSE))</f>
        <v/>
      </c>
      <c r="M2790" s="6" t="str">
        <f>IF(K2790="","",VLOOKUP(A2790,tabWorldPop,14,FALSE))</f>
        <v/>
      </c>
      <c r="N2790" s="6" t="str">
        <f>IF(K2790="","",VLOOKUP(A2790,tabWorldPop,15,FALSE))</f>
        <v/>
      </c>
    </row>
    <row r="2791">
      <c r="A2791" s="3">
        <f>VLOOKUP(Life_expectancy.csv!A2823,Base!$A$2:$B$235,2,FALSE)</f>
        <v>133</v>
      </c>
      <c r="B2791" s="4">
        <v>2004.0</v>
      </c>
      <c r="C2791" s="4">
        <f>VLOOKUP(VLOOKUP(A2791,tabWorldPop,3,FALSE),Base!$D$2:$E$8,2,FALSE)</f>
        <v>7</v>
      </c>
      <c r="D2791" s="4" t="s">
        <v>13</v>
      </c>
      <c r="E2791" s="4" t="s">
        <v>5379</v>
      </c>
      <c r="F2791" s="4" t="s">
        <v>4523</v>
      </c>
      <c r="G2791" s="4" t="s">
        <v>5380</v>
      </c>
      <c r="H2791" s="4">
        <v>332496.0</v>
      </c>
      <c r="I2791" s="5">
        <v>45792.0</v>
      </c>
      <c r="J2791" s="6" t="str">
        <f>IF(OR(B2791=2000, B2791=2010, B2791=2015),VLOOKUP(A2791,tabWorldPop,IF(B2791=2000,8,IF(B2791=2010,7,6)),FALSE),"")</f>
        <v/>
      </c>
      <c r="K2791" s="6" t="str">
        <f>IF(J2791="","", VLOOKUP(A2791,tabWorldPop,12,FALSE))</f>
        <v/>
      </c>
      <c r="L2791" s="6" t="str">
        <f>IF(K2791="","",VLOOKUP(A2791,tabWorldPop,13,FALSE))</f>
        <v/>
      </c>
      <c r="M2791" s="6" t="str">
        <f>IF(K2791="","",VLOOKUP(A2791,tabWorldPop,14,FALSE))</f>
        <v/>
      </c>
      <c r="N2791" s="6" t="str">
        <f>IF(K2791="","",VLOOKUP(A2791,tabWorldPop,15,FALSE))</f>
        <v/>
      </c>
    </row>
    <row r="2792">
      <c r="A2792" s="3">
        <f>VLOOKUP(Life_expectancy.csv!A2824,Base!$A$2:$B$235,2,FALSE)</f>
        <v>133</v>
      </c>
      <c r="B2792" s="4">
        <v>2003.0</v>
      </c>
      <c r="C2792" s="4">
        <f>VLOOKUP(VLOOKUP(A2792,tabWorldPop,3,FALSE),Base!$D$2:$E$8,2,FALSE)</f>
        <v>7</v>
      </c>
      <c r="D2792" s="4" t="s">
        <v>13</v>
      </c>
      <c r="E2792" s="4" t="s">
        <v>5381</v>
      </c>
      <c r="F2792" s="4" t="s">
        <v>1546</v>
      </c>
      <c r="G2792" s="4" t="s">
        <v>5382</v>
      </c>
      <c r="H2792" s="4">
        <v>3325637.0</v>
      </c>
      <c r="I2792" s="4">
        <v>15.0</v>
      </c>
      <c r="J2792" s="6" t="str">
        <f>IF(OR(B2792=2000, B2792=2010, B2792=2015),VLOOKUP(A2792,tabWorldPop,IF(B2792=2000,8,IF(B2792=2010,7,6)),FALSE),"")</f>
        <v/>
      </c>
      <c r="K2792" s="6" t="str">
        <f>IF(J2792="","", VLOOKUP(A2792,tabWorldPop,12,FALSE))</f>
        <v/>
      </c>
      <c r="L2792" s="6" t="str">
        <f>IF(K2792="","",VLOOKUP(A2792,tabWorldPop,13,FALSE))</f>
        <v/>
      </c>
      <c r="M2792" s="6" t="str">
        <f>IF(K2792="","",VLOOKUP(A2792,tabWorldPop,14,FALSE))</f>
        <v/>
      </c>
      <c r="N2792" s="6" t="str">
        <f>IF(K2792="","",VLOOKUP(A2792,tabWorldPop,15,FALSE))</f>
        <v/>
      </c>
    </row>
    <row r="2793">
      <c r="A2793" s="3">
        <f>VLOOKUP(Life_expectancy.csv!A2825,Base!$A$2:$B$235,2,FALSE)</f>
        <v>133</v>
      </c>
      <c r="B2793" s="4">
        <v>2002.0</v>
      </c>
      <c r="C2793" s="4">
        <f>VLOOKUP(VLOOKUP(A2793,tabWorldPop,3,FALSE),Base!$D$2:$E$8,2,FALSE)</f>
        <v>7</v>
      </c>
      <c r="D2793" s="4" t="s">
        <v>13</v>
      </c>
      <c r="E2793" s="4" t="s">
        <v>5383</v>
      </c>
      <c r="F2793" s="4" t="s">
        <v>3132</v>
      </c>
      <c r="G2793" s="4" t="s">
        <v>5384</v>
      </c>
      <c r="H2793" s="4">
        <v>3327773.0</v>
      </c>
      <c r="I2793" s="5">
        <v>45852.0</v>
      </c>
      <c r="J2793" s="6" t="str">
        <f>IF(OR(B2793=2000, B2793=2010, B2793=2015),VLOOKUP(A2793,tabWorldPop,IF(B2793=2000,8,IF(B2793=2010,7,6)),FALSE),"")</f>
        <v/>
      </c>
      <c r="K2793" s="6" t="str">
        <f>IF(J2793="","", VLOOKUP(A2793,tabWorldPop,12,FALSE))</f>
        <v/>
      </c>
      <c r="L2793" s="6" t="str">
        <f>IF(K2793="","",VLOOKUP(A2793,tabWorldPop,13,FALSE))</f>
        <v/>
      </c>
      <c r="M2793" s="6" t="str">
        <f>IF(K2793="","",VLOOKUP(A2793,tabWorldPop,14,FALSE))</f>
        <v/>
      </c>
      <c r="N2793" s="6" t="str">
        <f>IF(K2793="","",VLOOKUP(A2793,tabWorldPop,15,FALSE))</f>
        <v/>
      </c>
    </row>
    <row r="2794">
      <c r="A2794" s="3">
        <f>VLOOKUP(Life_expectancy.csv!A2826,Base!$A$2:$B$235,2,FALSE)</f>
        <v>133</v>
      </c>
      <c r="B2794" s="4">
        <v>2001.0</v>
      </c>
      <c r="C2794" s="4">
        <f>VLOOKUP(VLOOKUP(A2794,tabWorldPop,3,FALSE),Base!$D$2:$E$8,2,FALSE)</f>
        <v>7</v>
      </c>
      <c r="D2794" s="4" t="s">
        <v>13</v>
      </c>
      <c r="E2794" s="4" t="s">
        <v>5385</v>
      </c>
      <c r="F2794" s="4" t="s">
        <v>1510</v>
      </c>
      <c r="G2794" s="4" t="s">
        <v>5386</v>
      </c>
      <c r="H2794" s="4">
        <v>332713.0</v>
      </c>
      <c r="I2794" s="5">
        <v>45702.0</v>
      </c>
      <c r="J2794" s="6" t="str">
        <f>IF(OR(B2794=2000, B2794=2010, B2794=2015),VLOOKUP(A2794,tabWorldPop,IF(B2794=2000,8,IF(B2794=2010,7,6)),FALSE),"")</f>
        <v/>
      </c>
      <c r="K2794" s="6" t="str">
        <f>IF(J2794="","", VLOOKUP(A2794,tabWorldPop,12,FALSE))</f>
        <v/>
      </c>
      <c r="L2794" s="6" t="str">
        <f>IF(K2794="","",VLOOKUP(A2794,tabWorldPop,13,FALSE))</f>
        <v/>
      </c>
      <c r="M2794" s="6" t="str">
        <f>IF(K2794="","",VLOOKUP(A2794,tabWorldPop,14,FALSE))</f>
        <v/>
      </c>
      <c r="N2794" s="6" t="str">
        <f>IF(K2794="","",VLOOKUP(A2794,tabWorldPop,15,FALSE))</f>
        <v/>
      </c>
    </row>
    <row r="2795">
      <c r="A2795" s="3">
        <f>VLOOKUP(Life_expectancy.csv!A2827,Base!$A$2:$B$235,2,FALSE)</f>
        <v>133</v>
      </c>
      <c r="B2795" s="4">
        <v>2000.0</v>
      </c>
      <c r="C2795" s="4">
        <f>VLOOKUP(VLOOKUP(A2795,tabWorldPop,3,FALSE),Base!$D$2:$E$8,2,FALSE)</f>
        <v>7</v>
      </c>
      <c r="D2795" s="4" t="s">
        <v>13</v>
      </c>
      <c r="E2795" s="4" t="s">
        <v>5387</v>
      </c>
      <c r="F2795" s="4" t="s">
        <v>1415</v>
      </c>
      <c r="G2795" s="4" t="s">
        <v>5388</v>
      </c>
      <c r="H2795" s="4">
        <v>3321245.0</v>
      </c>
      <c r="I2795" s="4">
        <v>14.0</v>
      </c>
      <c r="J2795" s="6">
        <f>IF(OR(B2795=2000, B2795=2010, B2795=2015),VLOOKUP(A2795,tabWorldPop,IF(B2795=2000,8,IF(B2795=2010,7,6)),FALSE),"")</f>
        <v>3292224</v>
      </c>
      <c r="K2795" s="6">
        <f>IF(J2795="","", VLOOKUP(A2795,tabWorldPop,12,FALSE))</f>
        <v>181034</v>
      </c>
      <c r="L2795" s="6" t="str">
        <f>IF(K2795="","",VLOOKUP(A2795,tabWorldPop,13,FALSE))</f>
        <v>18.9069</v>
      </c>
      <c r="M2795" s="6" t="str">
        <f>IF(K2795="","",VLOOKUP(A2795,tabWorldPop,14,FALSE))</f>
        <v>0.999</v>
      </c>
      <c r="N2795" s="6" t="str">
        <f>IF(K2795="","",VLOOKUP(A2795,tabWorldPop,15,FALSE))</f>
        <v>0.04</v>
      </c>
    </row>
    <row r="2796">
      <c r="A2796" s="3">
        <f>VLOOKUP(Life_expectancy.csv!A2828,Base!$A$2:$B$235,2,FALSE)</f>
        <v>43</v>
      </c>
      <c r="B2796" s="4">
        <v>2015.0</v>
      </c>
      <c r="C2796" s="4">
        <f>VLOOKUP(VLOOKUP(A2796,tabWorldPop,3,FALSE),Base!$D$2:$E$8,2,FALSE)</f>
        <v>1</v>
      </c>
      <c r="D2796" s="4" t="s">
        <v>13</v>
      </c>
      <c r="E2796" s="4">
        <v>0.0</v>
      </c>
      <c r="F2796" s="10"/>
      <c r="G2796" s="4" t="s">
        <v>5389</v>
      </c>
      <c r="H2796" s="4">
        <v>312989.0</v>
      </c>
      <c r="I2796" s="5">
        <v>45669.0</v>
      </c>
      <c r="J2796" s="6">
        <f>IF(OR(B2796=2000, B2796=2010, B2796=2015),VLOOKUP(A2796,tabWorldPop,IF(B2796=2000,8,IF(B2796=2010,7,6)),FALSE),"")</f>
        <v>30949417</v>
      </c>
      <c r="K2796" s="6">
        <f>IF(J2796="","", VLOOKUP(A2796,tabWorldPop,12,FALSE))</f>
        <v>447400</v>
      </c>
      <c r="L2796" s="6" t="str">
        <f>IF(K2796="","",VLOOKUP(A2796,tabWorldPop,13,FALSE))</f>
        <v>77.3975</v>
      </c>
      <c r="M2796" s="6" t="str">
        <f>IF(K2796="","",VLOOKUP(A2796,tabWorldPop,14,FALSE))</f>
        <v>1.016</v>
      </c>
      <c r="N2796" s="6" t="str">
        <f>IF(K2796="","",VLOOKUP(A2796,tabWorldPop,15,FALSE))</f>
        <v>0.43</v>
      </c>
    </row>
    <row r="2797">
      <c r="A2797" s="3">
        <f>VLOOKUP(Life_expectancy.csv!A2829,Base!$A$2:$B$235,2,FALSE)</f>
        <v>43</v>
      </c>
      <c r="B2797" s="4">
        <v>2014.0</v>
      </c>
      <c r="C2797" s="4">
        <f>VLOOKUP(VLOOKUP(A2797,tabWorldPop,3,FALSE),Base!$D$2:$E$8,2,FALSE)</f>
        <v>1</v>
      </c>
      <c r="D2797" s="4" t="s">
        <v>13</v>
      </c>
      <c r="E2797" s="4" t="s">
        <v>5390</v>
      </c>
      <c r="F2797" s="4" t="s">
        <v>820</v>
      </c>
      <c r="G2797" s="4" t="s">
        <v>5391</v>
      </c>
      <c r="H2797" s="4">
        <v>37577.0</v>
      </c>
      <c r="I2797" s="5">
        <v>45669.0</v>
      </c>
      <c r="J2797" s="6" t="str">
        <f>IF(OR(B2797=2000, B2797=2010, B2797=2015),VLOOKUP(A2797,tabWorldPop,IF(B2797=2000,8,IF(B2797=2010,7,6)),FALSE),"")</f>
        <v/>
      </c>
      <c r="K2797" s="6" t="str">
        <f>IF(J2797="","", VLOOKUP(A2797,tabWorldPop,12,FALSE))</f>
        <v/>
      </c>
      <c r="L2797" s="6" t="str">
        <f>IF(K2797="","",VLOOKUP(A2797,tabWorldPop,13,FALSE))</f>
        <v/>
      </c>
      <c r="M2797" s="6" t="str">
        <f>IF(K2797="","",VLOOKUP(A2797,tabWorldPop,14,FALSE))</f>
        <v/>
      </c>
      <c r="N2797" s="6" t="str">
        <f>IF(K2797="","",VLOOKUP(A2797,tabWorldPop,15,FALSE))</f>
        <v/>
      </c>
    </row>
    <row r="2798">
      <c r="A2798" s="3">
        <f>VLOOKUP(Life_expectancy.csv!A2830,Base!$A$2:$B$235,2,FALSE)</f>
        <v>43</v>
      </c>
      <c r="B2798" s="4">
        <v>2013.0</v>
      </c>
      <c r="C2798" s="4">
        <f>VLOOKUP(VLOOKUP(A2798,tabWorldPop,3,FALSE),Base!$D$2:$E$8,2,FALSE)</f>
        <v>1</v>
      </c>
      <c r="D2798" s="4" t="s">
        <v>13</v>
      </c>
      <c r="E2798" s="4" t="s">
        <v>5392</v>
      </c>
      <c r="F2798" s="4" t="s">
        <v>1008</v>
      </c>
      <c r="G2798" s="4" t="s">
        <v>5393</v>
      </c>
      <c r="H2798" s="4">
        <v>32432.0</v>
      </c>
      <c r="I2798" s="4">
        <v>12.0</v>
      </c>
      <c r="J2798" s="6" t="str">
        <f>IF(OR(B2798=2000, B2798=2010, B2798=2015),VLOOKUP(A2798,tabWorldPop,IF(B2798=2000,8,IF(B2798=2010,7,6)),FALSE),"")</f>
        <v/>
      </c>
      <c r="K2798" s="6" t="str">
        <f>IF(J2798="","", VLOOKUP(A2798,tabWorldPop,12,FALSE))</f>
        <v/>
      </c>
      <c r="L2798" s="6" t="str">
        <f>IF(K2798="","",VLOOKUP(A2798,tabWorldPop,13,FALSE))</f>
        <v/>
      </c>
      <c r="M2798" s="6" t="str">
        <f>IF(K2798="","",VLOOKUP(A2798,tabWorldPop,14,FALSE))</f>
        <v/>
      </c>
      <c r="N2798" s="6" t="str">
        <f>IF(K2798="","",VLOOKUP(A2798,tabWorldPop,15,FALSE))</f>
        <v/>
      </c>
    </row>
    <row r="2799">
      <c r="A2799" s="3">
        <f>VLOOKUP(Life_expectancy.csv!A2831,Base!$A$2:$B$235,2,FALSE)</f>
        <v>43</v>
      </c>
      <c r="B2799" s="4">
        <v>2012.0</v>
      </c>
      <c r="C2799" s="4">
        <f>VLOOKUP(VLOOKUP(A2799,tabWorldPop,3,FALSE),Base!$D$2:$E$8,2,FALSE)</f>
        <v>1</v>
      </c>
      <c r="D2799" s="4" t="s">
        <v>13</v>
      </c>
      <c r="E2799" s="4" t="s">
        <v>5394</v>
      </c>
      <c r="F2799" s="4" t="s">
        <v>251</v>
      </c>
      <c r="G2799" s="4" t="s">
        <v>5395</v>
      </c>
      <c r="H2799" s="4">
        <v>297745.0</v>
      </c>
      <c r="I2799" s="4">
        <v>12.0</v>
      </c>
      <c r="J2799" s="6" t="str">
        <f>IF(OR(B2799=2000, B2799=2010, B2799=2015),VLOOKUP(A2799,tabWorldPop,IF(B2799=2000,8,IF(B2799=2010,7,6)),FALSE),"")</f>
        <v/>
      </c>
      <c r="K2799" s="6" t="str">
        <f>IF(J2799="","", VLOOKUP(A2799,tabWorldPop,12,FALSE))</f>
        <v/>
      </c>
      <c r="L2799" s="6" t="str">
        <f>IF(K2799="","",VLOOKUP(A2799,tabWorldPop,13,FALSE))</f>
        <v/>
      </c>
      <c r="M2799" s="6" t="str">
        <f>IF(K2799="","",VLOOKUP(A2799,tabWorldPop,14,FALSE))</f>
        <v/>
      </c>
      <c r="N2799" s="6" t="str">
        <f>IF(K2799="","",VLOOKUP(A2799,tabWorldPop,15,FALSE))</f>
        <v/>
      </c>
    </row>
    <row r="2800">
      <c r="A2800" s="3">
        <f>VLOOKUP(Life_expectancy.csv!A2832,Base!$A$2:$B$235,2,FALSE)</f>
        <v>43</v>
      </c>
      <c r="B2800" s="4">
        <v>2011.0</v>
      </c>
      <c r="C2800" s="4">
        <f>VLOOKUP(VLOOKUP(A2800,tabWorldPop,3,FALSE),Base!$D$2:$E$8,2,FALSE)</f>
        <v>1</v>
      </c>
      <c r="D2800" s="4" t="s">
        <v>13</v>
      </c>
      <c r="E2800" s="4" t="s">
        <v>5396</v>
      </c>
      <c r="F2800" s="4" t="s">
        <v>196</v>
      </c>
      <c r="G2800" s="4" t="s">
        <v>5397</v>
      </c>
      <c r="H2800" s="4">
        <v>293394.0</v>
      </c>
      <c r="I2800" s="4">
        <v>12.0</v>
      </c>
      <c r="J2800" s="6" t="str">
        <f>IF(OR(B2800=2000, B2800=2010, B2800=2015),VLOOKUP(A2800,tabWorldPop,IF(B2800=2000,8,IF(B2800=2010,7,6)),FALSE),"")</f>
        <v/>
      </c>
      <c r="K2800" s="6" t="str">
        <f>IF(J2800="","", VLOOKUP(A2800,tabWorldPop,12,FALSE))</f>
        <v/>
      </c>
      <c r="L2800" s="6" t="str">
        <f>IF(K2800="","",VLOOKUP(A2800,tabWorldPop,13,FALSE))</f>
        <v/>
      </c>
      <c r="M2800" s="6" t="str">
        <f>IF(K2800="","",VLOOKUP(A2800,tabWorldPop,14,FALSE))</f>
        <v/>
      </c>
      <c r="N2800" s="6" t="str">
        <f>IF(K2800="","",VLOOKUP(A2800,tabWorldPop,15,FALSE))</f>
        <v/>
      </c>
    </row>
    <row r="2801">
      <c r="A2801" s="3">
        <f>VLOOKUP(Life_expectancy.csv!A2833,Base!$A$2:$B$235,2,FALSE)</f>
        <v>43</v>
      </c>
      <c r="B2801" s="4">
        <v>2010.0</v>
      </c>
      <c r="C2801" s="4">
        <f>VLOOKUP(VLOOKUP(A2801,tabWorldPop,3,FALSE),Base!$D$2:$E$8,2,FALSE)</f>
        <v>1</v>
      </c>
      <c r="D2801" s="4" t="s">
        <v>13</v>
      </c>
      <c r="E2801" s="4" t="s">
        <v>5398</v>
      </c>
      <c r="F2801" s="4" t="s">
        <v>73</v>
      </c>
      <c r="G2801" s="4" t="s">
        <v>5399</v>
      </c>
      <c r="H2801" s="4">
        <v>285624.0</v>
      </c>
      <c r="I2801" s="5">
        <v>45911.0</v>
      </c>
      <c r="J2801" s="6">
        <f>IF(OR(B2801=2000, B2801=2010, B2801=2015),VLOOKUP(A2801,tabWorldPop,IF(B2801=2000,8,IF(B2801=2010,7,6)),FALSE),"")</f>
        <v>28614227</v>
      </c>
      <c r="K2801" s="6">
        <f>IF(J2801="","", VLOOKUP(A2801,tabWorldPop,12,FALSE))</f>
        <v>447400</v>
      </c>
      <c r="L2801" s="6" t="str">
        <f>IF(K2801="","",VLOOKUP(A2801,tabWorldPop,13,FALSE))</f>
        <v>77.3975</v>
      </c>
      <c r="M2801" s="6" t="str">
        <f>IF(K2801="","",VLOOKUP(A2801,tabWorldPop,14,FALSE))</f>
        <v>1.016</v>
      </c>
      <c r="N2801" s="6" t="str">
        <f>IF(K2801="","",VLOOKUP(A2801,tabWorldPop,15,FALSE))</f>
        <v>0.43</v>
      </c>
    </row>
    <row r="2802">
      <c r="A2802" s="3">
        <f>VLOOKUP(Life_expectancy.csv!A2834,Base!$A$2:$B$235,2,FALSE)</f>
        <v>43</v>
      </c>
      <c r="B2802" s="4">
        <v>2009.0</v>
      </c>
      <c r="C2802" s="4">
        <f>VLOOKUP(VLOOKUP(A2802,tabWorldPop,3,FALSE),Base!$D$2:$E$8,2,FALSE)</f>
        <v>1</v>
      </c>
      <c r="D2802" s="4" t="s">
        <v>13</v>
      </c>
      <c r="E2802" s="4" t="s">
        <v>5400</v>
      </c>
      <c r="F2802" s="4" t="s">
        <v>772</v>
      </c>
      <c r="G2802" s="4" t="s">
        <v>5401</v>
      </c>
      <c r="H2802" s="4">
        <v>277674.0</v>
      </c>
      <c r="I2802" s="5">
        <v>45880.0</v>
      </c>
      <c r="J2802" s="6" t="str">
        <f>IF(OR(B2802=2000, B2802=2010, B2802=2015),VLOOKUP(A2802,tabWorldPop,IF(B2802=2000,8,IF(B2802=2010,7,6)),FALSE),"")</f>
        <v/>
      </c>
      <c r="K2802" s="6" t="str">
        <f>IF(J2802="","", VLOOKUP(A2802,tabWorldPop,12,FALSE))</f>
        <v/>
      </c>
      <c r="L2802" s="6" t="str">
        <f>IF(K2802="","",VLOOKUP(A2802,tabWorldPop,13,FALSE))</f>
        <v/>
      </c>
      <c r="M2802" s="6" t="str">
        <f>IF(K2802="","",VLOOKUP(A2802,tabWorldPop,14,FALSE))</f>
        <v/>
      </c>
      <c r="N2802" s="6" t="str">
        <f>IF(K2802="","",VLOOKUP(A2802,tabWorldPop,15,FALSE))</f>
        <v/>
      </c>
    </row>
    <row r="2803">
      <c r="A2803" s="3">
        <f>VLOOKUP(Life_expectancy.csv!A2835,Base!$A$2:$B$235,2,FALSE)</f>
        <v>43</v>
      </c>
      <c r="B2803" s="4">
        <v>2008.0</v>
      </c>
      <c r="C2803" s="4">
        <f>VLOOKUP(VLOOKUP(A2803,tabWorldPop,3,FALSE),Base!$D$2:$E$8,2,FALSE)</f>
        <v>1</v>
      </c>
      <c r="D2803" s="4" t="s">
        <v>13</v>
      </c>
      <c r="E2803" s="4" t="s">
        <v>5402</v>
      </c>
      <c r="F2803" s="4" t="s">
        <v>1337</v>
      </c>
      <c r="G2803" s="4" t="s">
        <v>5403</v>
      </c>
      <c r="H2803" s="4">
        <v>27328.0</v>
      </c>
      <c r="I2803" s="5">
        <v>45911.0</v>
      </c>
      <c r="J2803" s="6" t="str">
        <f>IF(OR(B2803=2000, B2803=2010, B2803=2015),VLOOKUP(A2803,tabWorldPop,IF(B2803=2000,8,IF(B2803=2010,7,6)),FALSE),"")</f>
        <v/>
      </c>
      <c r="K2803" s="6" t="str">
        <f>IF(J2803="","", VLOOKUP(A2803,tabWorldPop,12,FALSE))</f>
        <v/>
      </c>
      <c r="L2803" s="6" t="str">
        <f>IF(K2803="","",VLOOKUP(A2803,tabWorldPop,13,FALSE))</f>
        <v/>
      </c>
      <c r="M2803" s="6" t="str">
        <f>IF(K2803="","",VLOOKUP(A2803,tabWorldPop,14,FALSE))</f>
        <v/>
      </c>
      <c r="N2803" s="6" t="str">
        <f>IF(K2803="","",VLOOKUP(A2803,tabWorldPop,15,FALSE))</f>
        <v/>
      </c>
    </row>
    <row r="2804">
      <c r="A2804" s="3">
        <f>VLOOKUP(Life_expectancy.csv!A2836,Base!$A$2:$B$235,2,FALSE)</f>
        <v>43</v>
      </c>
      <c r="B2804" s="4">
        <v>2007.0</v>
      </c>
      <c r="C2804" s="4">
        <f>VLOOKUP(VLOOKUP(A2804,tabWorldPop,3,FALSE),Base!$D$2:$E$8,2,FALSE)</f>
        <v>1</v>
      </c>
      <c r="D2804" s="4" t="s">
        <v>13</v>
      </c>
      <c r="E2804" s="4" t="s">
        <v>5404</v>
      </c>
      <c r="F2804" s="4" t="s">
        <v>662</v>
      </c>
      <c r="G2804" s="4" t="s">
        <v>5405</v>
      </c>
      <c r="H2804" s="4">
        <v>26868.0</v>
      </c>
      <c r="I2804" s="5">
        <v>45880.0</v>
      </c>
      <c r="J2804" s="6" t="str">
        <f>IF(OR(B2804=2000, B2804=2010, B2804=2015),VLOOKUP(A2804,tabWorldPop,IF(B2804=2000,8,IF(B2804=2010,7,6)),FALSE),"")</f>
        <v/>
      </c>
      <c r="K2804" s="6" t="str">
        <f>IF(J2804="","", VLOOKUP(A2804,tabWorldPop,12,FALSE))</f>
        <v/>
      </c>
      <c r="L2804" s="6" t="str">
        <f>IF(K2804="","",VLOOKUP(A2804,tabWorldPop,13,FALSE))</f>
        <v/>
      </c>
      <c r="M2804" s="6" t="str">
        <f>IF(K2804="","",VLOOKUP(A2804,tabWorldPop,14,FALSE))</f>
        <v/>
      </c>
      <c r="N2804" s="6" t="str">
        <f>IF(K2804="","",VLOOKUP(A2804,tabWorldPop,15,FALSE))</f>
        <v/>
      </c>
    </row>
    <row r="2805">
      <c r="A2805" s="3">
        <f>VLOOKUP(Life_expectancy.csv!A2837,Base!$A$2:$B$235,2,FALSE)</f>
        <v>43</v>
      </c>
      <c r="B2805" s="4">
        <v>2006.0</v>
      </c>
      <c r="C2805" s="4">
        <f>VLOOKUP(VLOOKUP(A2805,tabWorldPop,3,FALSE),Base!$D$2:$E$8,2,FALSE)</f>
        <v>1</v>
      </c>
      <c r="D2805" s="4" t="s">
        <v>13</v>
      </c>
      <c r="E2805" s="4" t="s">
        <v>5406</v>
      </c>
      <c r="F2805" s="4" t="s">
        <v>765</v>
      </c>
      <c r="G2805" s="4" t="s">
        <v>5407</v>
      </c>
      <c r="H2805" s="4">
        <v>2648825.0</v>
      </c>
      <c r="I2805" s="5">
        <v>45880.0</v>
      </c>
      <c r="J2805" s="6" t="str">
        <f>IF(OR(B2805=2000, B2805=2010, B2805=2015),VLOOKUP(A2805,tabWorldPop,IF(B2805=2000,8,IF(B2805=2010,7,6)),FALSE),"")</f>
        <v/>
      </c>
      <c r="K2805" s="6" t="str">
        <f>IF(J2805="","", VLOOKUP(A2805,tabWorldPop,12,FALSE))</f>
        <v/>
      </c>
      <c r="L2805" s="6" t="str">
        <f>IF(K2805="","",VLOOKUP(A2805,tabWorldPop,13,FALSE))</f>
        <v/>
      </c>
      <c r="M2805" s="6" t="str">
        <f>IF(K2805="","",VLOOKUP(A2805,tabWorldPop,14,FALSE))</f>
        <v/>
      </c>
      <c r="N2805" s="6" t="str">
        <f>IF(K2805="","",VLOOKUP(A2805,tabWorldPop,15,FALSE))</f>
        <v/>
      </c>
    </row>
    <row r="2806">
      <c r="A2806" s="3">
        <f>VLOOKUP(Life_expectancy.csv!A2838,Base!$A$2:$B$235,2,FALSE)</f>
        <v>43</v>
      </c>
      <c r="B2806" s="4">
        <v>2005.0</v>
      </c>
      <c r="C2806" s="4">
        <f>VLOOKUP(VLOOKUP(A2806,tabWorldPop,3,FALSE),Base!$D$2:$E$8,2,FALSE)</f>
        <v>1</v>
      </c>
      <c r="D2806" s="4" t="s">
        <v>13</v>
      </c>
      <c r="E2806" s="4" t="s">
        <v>5408</v>
      </c>
      <c r="F2806" s="5">
        <v>45966.0</v>
      </c>
      <c r="G2806" s="4" t="s">
        <v>5409</v>
      </c>
      <c r="H2806" s="4">
        <v>26167.0</v>
      </c>
      <c r="I2806" s="5">
        <v>45849.0</v>
      </c>
      <c r="J2806" s="6" t="str">
        <f>IF(OR(B2806=2000, B2806=2010, B2806=2015),VLOOKUP(A2806,tabWorldPop,IF(B2806=2000,8,IF(B2806=2010,7,6)),FALSE),"")</f>
        <v/>
      </c>
      <c r="K2806" s="6" t="str">
        <f>IF(J2806="","", VLOOKUP(A2806,tabWorldPop,12,FALSE))</f>
        <v/>
      </c>
      <c r="L2806" s="6" t="str">
        <f>IF(K2806="","",VLOOKUP(A2806,tabWorldPop,13,FALSE))</f>
        <v/>
      </c>
      <c r="M2806" s="6" t="str">
        <f>IF(K2806="","",VLOOKUP(A2806,tabWorldPop,14,FALSE))</f>
        <v/>
      </c>
      <c r="N2806" s="6" t="str">
        <f>IF(K2806="","",VLOOKUP(A2806,tabWorldPop,15,FALSE))</f>
        <v/>
      </c>
    </row>
    <row r="2807">
      <c r="A2807" s="3">
        <f>VLOOKUP(Life_expectancy.csv!A2839,Base!$A$2:$B$235,2,FALSE)</f>
        <v>43</v>
      </c>
      <c r="B2807" s="4">
        <v>2004.0</v>
      </c>
      <c r="C2807" s="4">
        <f>VLOOKUP(VLOOKUP(A2807,tabWorldPop,3,FALSE),Base!$D$2:$E$8,2,FALSE)</f>
        <v>1</v>
      </c>
      <c r="D2807" s="4" t="s">
        <v>13</v>
      </c>
      <c r="E2807" s="4" t="s">
        <v>5410</v>
      </c>
      <c r="F2807" s="5">
        <v>45966.0</v>
      </c>
      <c r="G2807" s="4" t="s">
        <v>5411</v>
      </c>
      <c r="H2807" s="4">
        <v>2586435.0</v>
      </c>
      <c r="I2807" s="5">
        <v>45819.0</v>
      </c>
      <c r="J2807" s="6" t="str">
        <f>IF(OR(B2807=2000, B2807=2010, B2807=2015),VLOOKUP(A2807,tabWorldPop,IF(B2807=2000,8,IF(B2807=2010,7,6)),FALSE),"")</f>
        <v/>
      </c>
      <c r="K2807" s="6" t="str">
        <f>IF(J2807="","", VLOOKUP(A2807,tabWorldPop,12,FALSE))</f>
        <v/>
      </c>
      <c r="L2807" s="6" t="str">
        <f>IF(K2807="","",VLOOKUP(A2807,tabWorldPop,13,FALSE))</f>
        <v/>
      </c>
      <c r="M2807" s="6" t="str">
        <f>IF(K2807="","",VLOOKUP(A2807,tabWorldPop,14,FALSE))</f>
        <v/>
      </c>
      <c r="N2807" s="6" t="str">
        <f>IF(K2807="","",VLOOKUP(A2807,tabWorldPop,15,FALSE))</f>
        <v/>
      </c>
    </row>
    <row r="2808">
      <c r="A2808" s="3">
        <f>VLOOKUP(Life_expectancy.csv!A2840,Base!$A$2:$B$235,2,FALSE)</f>
        <v>43</v>
      </c>
      <c r="B2808" s="4">
        <v>2003.0</v>
      </c>
      <c r="C2808" s="4">
        <f>VLOOKUP(VLOOKUP(A2808,tabWorldPop,3,FALSE),Base!$D$2:$E$8,2,FALSE)</f>
        <v>1</v>
      </c>
      <c r="D2808" s="4" t="s">
        <v>13</v>
      </c>
      <c r="E2808" s="4" t="s">
        <v>5412</v>
      </c>
      <c r="F2808" s="4" t="s">
        <v>736</v>
      </c>
      <c r="G2808" s="4" t="s">
        <v>5413</v>
      </c>
      <c r="H2808" s="4">
        <v>2556765.0</v>
      </c>
      <c r="I2808" s="5">
        <v>45727.0</v>
      </c>
      <c r="J2808" s="6" t="str">
        <f>IF(OR(B2808=2000, B2808=2010, B2808=2015),VLOOKUP(A2808,tabWorldPop,IF(B2808=2000,8,IF(B2808=2010,7,6)),FALSE),"")</f>
        <v/>
      </c>
      <c r="K2808" s="6" t="str">
        <f>IF(J2808="","", VLOOKUP(A2808,tabWorldPop,12,FALSE))</f>
        <v/>
      </c>
      <c r="L2808" s="6" t="str">
        <f>IF(K2808="","",VLOOKUP(A2808,tabWorldPop,13,FALSE))</f>
        <v/>
      </c>
      <c r="M2808" s="6" t="str">
        <f>IF(K2808="","",VLOOKUP(A2808,tabWorldPop,14,FALSE))</f>
        <v/>
      </c>
      <c r="N2808" s="6" t="str">
        <f>IF(K2808="","",VLOOKUP(A2808,tabWorldPop,15,FALSE))</f>
        <v/>
      </c>
    </row>
    <row r="2809">
      <c r="A2809" s="3">
        <f>VLOOKUP(Life_expectancy.csv!A2841,Base!$A$2:$B$235,2,FALSE)</f>
        <v>43</v>
      </c>
      <c r="B2809" s="4">
        <v>2002.0</v>
      </c>
      <c r="C2809" s="4">
        <f>VLOOKUP(VLOOKUP(A2809,tabWorldPop,3,FALSE),Base!$D$2:$E$8,2,FALSE)</f>
        <v>1</v>
      </c>
      <c r="D2809" s="4" t="s">
        <v>13</v>
      </c>
      <c r="E2809" s="4" t="s">
        <v>5414</v>
      </c>
      <c r="F2809" s="4" t="s">
        <v>766</v>
      </c>
      <c r="G2809" s="4" t="s">
        <v>5415</v>
      </c>
      <c r="H2809" s="4">
        <v>2527185.0</v>
      </c>
      <c r="I2809" s="4">
        <v>11.0</v>
      </c>
      <c r="J2809" s="6" t="str">
        <f>IF(OR(B2809=2000, B2809=2010, B2809=2015),VLOOKUP(A2809,tabWorldPop,IF(B2809=2000,8,IF(B2809=2010,7,6)),FALSE),"")</f>
        <v/>
      </c>
      <c r="K2809" s="6" t="str">
        <f>IF(J2809="","", VLOOKUP(A2809,tabWorldPop,12,FALSE))</f>
        <v/>
      </c>
      <c r="L2809" s="6" t="str">
        <f>IF(K2809="","",VLOOKUP(A2809,tabWorldPop,13,FALSE))</f>
        <v/>
      </c>
      <c r="M2809" s="6" t="str">
        <f>IF(K2809="","",VLOOKUP(A2809,tabWorldPop,14,FALSE))</f>
        <v/>
      </c>
      <c r="N2809" s="6" t="str">
        <f>IF(K2809="","",VLOOKUP(A2809,tabWorldPop,15,FALSE))</f>
        <v/>
      </c>
    </row>
    <row r="2810">
      <c r="A2810" s="3">
        <f>VLOOKUP(Life_expectancy.csv!A2842,Base!$A$2:$B$235,2,FALSE)</f>
        <v>43</v>
      </c>
      <c r="B2810" s="4">
        <v>2001.0</v>
      </c>
      <c r="C2810" s="4">
        <f>VLOOKUP(VLOOKUP(A2810,tabWorldPop,3,FALSE),Base!$D$2:$E$8,2,FALSE)</f>
        <v>1</v>
      </c>
      <c r="D2810" s="4" t="s">
        <v>13</v>
      </c>
      <c r="E2810" s="4" t="s">
        <v>5416</v>
      </c>
      <c r="F2810" s="4" t="s">
        <v>748</v>
      </c>
      <c r="G2810" s="4" t="s">
        <v>5417</v>
      </c>
      <c r="H2810" s="4">
        <v>2496445.0</v>
      </c>
      <c r="I2810" s="5">
        <v>45848.0</v>
      </c>
      <c r="J2810" s="6" t="str">
        <f>IF(OR(B2810=2000, B2810=2010, B2810=2015),VLOOKUP(A2810,tabWorldPop,IF(B2810=2000,8,IF(B2810=2010,7,6)),FALSE),"")</f>
        <v/>
      </c>
      <c r="K2810" s="6" t="str">
        <f>IF(J2810="","", VLOOKUP(A2810,tabWorldPop,12,FALSE))</f>
        <v/>
      </c>
      <c r="L2810" s="6" t="str">
        <f>IF(K2810="","",VLOOKUP(A2810,tabWorldPop,13,FALSE))</f>
        <v/>
      </c>
      <c r="M2810" s="6" t="str">
        <f>IF(K2810="","",VLOOKUP(A2810,tabWorldPop,14,FALSE))</f>
        <v/>
      </c>
      <c r="N2810" s="6" t="str">
        <f>IF(K2810="","",VLOOKUP(A2810,tabWorldPop,15,FALSE))</f>
        <v/>
      </c>
    </row>
    <row r="2811">
      <c r="A2811" s="3">
        <f>VLOOKUP(Life_expectancy.csv!A2843,Base!$A$2:$B$235,2,FALSE)</f>
        <v>43</v>
      </c>
      <c r="B2811" s="4">
        <v>2000.0</v>
      </c>
      <c r="C2811" s="4">
        <f>VLOOKUP(VLOOKUP(A2811,tabWorldPop,3,FALSE),Base!$D$2:$E$8,2,FALSE)</f>
        <v>1</v>
      </c>
      <c r="D2811" s="4" t="s">
        <v>13</v>
      </c>
      <c r="E2811" s="4" t="s">
        <v>5418</v>
      </c>
      <c r="F2811" s="4" t="s">
        <v>111</v>
      </c>
      <c r="G2811" s="4" t="s">
        <v>5419</v>
      </c>
      <c r="H2811" s="4">
        <v>24654.0</v>
      </c>
      <c r="I2811" s="5">
        <v>45818.0</v>
      </c>
      <c r="J2811" s="6">
        <f>IF(OR(B2811=2000, B2811=2010, B2811=2015),VLOOKUP(A2811,tabWorldPop,IF(B2811=2000,8,IF(B2811=2010,7,6)),FALSE),"")</f>
        <v>24925554</v>
      </c>
      <c r="K2811" s="6">
        <f>IF(J2811="","", VLOOKUP(A2811,tabWorldPop,12,FALSE))</f>
        <v>447400</v>
      </c>
      <c r="L2811" s="6" t="str">
        <f>IF(K2811="","",VLOOKUP(A2811,tabWorldPop,13,FALSE))</f>
        <v>77.3975</v>
      </c>
      <c r="M2811" s="6" t="str">
        <f>IF(K2811="","",VLOOKUP(A2811,tabWorldPop,14,FALSE))</f>
        <v>1.016</v>
      </c>
      <c r="N2811" s="6" t="str">
        <f>IF(K2811="","",VLOOKUP(A2811,tabWorldPop,15,FALSE))</f>
        <v>0.43</v>
      </c>
    </row>
    <row r="2812">
      <c r="A2812" s="3">
        <f>VLOOKUP(Life_expectancy.csv!A2844,Base!$A$2:$B$235,2,FALSE)</f>
        <v>181</v>
      </c>
      <c r="B2812" s="4">
        <v>2015.0</v>
      </c>
      <c r="C2812" s="4">
        <f>VLOOKUP(VLOOKUP(A2812,tabWorldPop,3,FALSE),Base!$D$2:$E$8,2,FALSE)</f>
        <v>4</v>
      </c>
      <c r="D2812" s="4" t="s">
        <v>13</v>
      </c>
      <c r="E2812" s="4">
        <v>0.0</v>
      </c>
      <c r="F2812" s="10"/>
      <c r="G2812" s="4" t="s">
        <v>5420</v>
      </c>
      <c r="H2812" s="4">
        <v>26463.0</v>
      </c>
      <c r="I2812" s="5">
        <v>45879.0</v>
      </c>
      <c r="J2812" s="6">
        <f>IF(OR(B2812=2000, B2812=2010, B2812=2015),VLOOKUP(A2812,tabWorldPop,IF(B2812=2000,8,IF(B2812=2010,7,6)),FALSE),"")</f>
        <v>276438</v>
      </c>
      <c r="K2812" s="6">
        <f>IF(J2812="","", VLOOKUP(A2812,tabWorldPop,12,FALSE))</f>
        <v>12189</v>
      </c>
      <c r="L2812" s="6" t="str">
        <f>IF(K2812="","",VLOOKUP(A2812,tabWorldPop,13,FALSE))</f>
        <v>26.8061</v>
      </c>
      <c r="M2812" s="7">
        <f>IF(K2812="","",VLOOKUP(A2812,tabWorldPop,14,FALSE))</f>
        <v>-607031</v>
      </c>
      <c r="N2812" s="6">
        <f>IF(K2812="","",VLOOKUP(A2812,tabWorldPop,15,FALSE))</f>
        <v>0</v>
      </c>
    </row>
    <row r="2813">
      <c r="A2813" s="3">
        <f>VLOOKUP(Life_expectancy.csv!A2845,Base!$A$2:$B$235,2,FALSE)</f>
        <v>181</v>
      </c>
      <c r="B2813" s="4">
        <v>2014.0</v>
      </c>
      <c r="C2813" s="4">
        <f>VLOOKUP(VLOOKUP(A2813,tabWorldPop,3,FALSE),Base!$D$2:$E$8,2,FALSE)</f>
        <v>4</v>
      </c>
      <c r="D2813" s="4" t="s">
        <v>13</v>
      </c>
      <c r="E2813" s="4" t="s">
        <v>5421</v>
      </c>
      <c r="F2813" s="5">
        <v>45693.0</v>
      </c>
      <c r="G2813" s="4" t="s">
        <v>5422</v>
      </c>
      <c r="H2813" s="4">
        <v>25885.0</v>
      </c>
      <c r="I2813" s="5">
        <v>45879.0</v>
      </c>
      <c r="J2813" s="6" t="str">
        <f>IF(OR(B2813=2000, B2813=2010, B2813=2015),VLOOKUP(A2813,tabWorldPop,IF(B2813=2000,8,IF(B2813=2010,7,6)),FALSE),"")</f>
        <v/>
      </c>
      <c r="K2813" s="6" t="str">
        <f>IF(J2813="","", VLOOKUP(A2813,tabWorldPop,12,FALSE))</f>
        <v/>
      </c>
      <c r="L2813" s="6" t="str">
        <f>IF(K2813="","",VLOOKUP(A2813,tabWorldPop,13,FALSE))</f>
        <v/>
      </c>
      <c r="M2813" s="6" t="str">
        <f>IF(K2813="","",VLOOKUP(A2813,tabWorldPop,14,FALSE))</f>
        <v/>
      </c>
      <c r="N2813" s="6" t="str">
        <f>IF(K2813="","",VLOOKUP(A2813,tabWorldPop,15,FALSE))</f>
        <v/>
      </c>
    </row>
    <row r="2814">
      <c r="A2814" s="3">
        <f>VLOOKUP(Life_expectancy.csv!A2846,Base!$A$2:$B$235,2,FALSE)</f>
        <v>181</v>
      </c>
      <c r="B2814" s="4">
        <v>2013.0</v>
      </c>
      <c r="C2814" s="4">
        <f>VLOOKUP(VLOOKUP(A2814,tabWorldPop,3,FALSE),Base!$D$2:$E$8,2,FALSE)</f>
        <v>4</v>
      </c>
      <c r="D2814" s="4" t="s">
        <v>13</v>
      </c>
      <c r="E2814" s="4" t="s">
        <v>5423</v>
      </c>
      <c r="F2814" s="4" t="s">
        <v>4329</v>
      </c>
      <c r="G2814" s="4" t="s">
        <v>5424</v>
      </c>
      <c r="H2814" s="4">
        <v>253142.0</v>
      </c>
      <c r="I2814" s="5">
        <v>45879.0</v>
      </c>
      <c r="J2814" s="6" t="str">
        <f>IF(OR(B2814=2000, B2814=2010, B2814=2015),VLOOKUP(A2814,tabWorldPop,IF(B2814=2000,8,IF(B2814=2010,7,6)),FALSE),"")</f>
        <v/>
      </c>
      <c r="K2814" s="6" t="str">
        <f>IF(J2814="","", VLOOKUP(A2814,tabWorldPop,12,FALSE))</f>
        <v/>
      </c>
      <c r="L2814" s="6" t="str">
        <f>IF(K2814="","",VLOOKUP(A2814,tabWorldPop,13,FALSE))</f>
        <v/>
      </c>
      <c r="M2814" s="6" t="str">
        <f>IF(K2814="","",VLOOKUP(A2814,tabWorldPop,14,FALSE))</f>
        <v/>
      </c>
      <c r="N2814" s="6" t="str">
        <f>IF(K2814="","",VLOOKUP(A2814,tabWorldPop,15,FALSE))</f>
        <v/>
      </c>
    </row>
    <row r="2815">
      <c r="A2815" s="3">
        <f>VLOOKUP(Life_expectancy.csv!A2847,Base!$A$2:$B$235,2,FALSE)</f>
        <v>181</v>
      </c>
      <c r="B2815" s="4">
        <v>2012.0</v>
      </c>
      <c r="C2815" s="4">
        <f>VLOOKUP(VLOOKUP(A2815,tabWorldPop,3,FALSE),Base!$D$2:$E$8,2,FALSE)</f>
        <v>4</v>
      </c>
      <c r="D2815" s="4" t="s">
        <v>13</v>
      </c>
      <c r="E2815" s="4" t="s">
        <v>5425</v>
      </c>
      <c r="F2815" s="5">
        <v>45841.0</v>
      </c>
      <c r="G2815" s="4" t="s">
        <v>5426</v>
      </c>
      <c r="H2815" s="4">
        <v>247485.0</v>
      </c>
      <c r="I2815" s="5">
        <v>45879.0</v>
      </c>
      <c r="J2815" s="6" t="str">
        <f>IF(OR(B2815=2000, B2815=2010, B2815=2015),VLOOKUP(A2815,tabWorldPop,IF(B2815=2000,8,IF(B2815=2010,7,6)),FALSE),"")</f>
        <v/>
      </c>
      <c r="K2815" s="6" t="str">
        <f>IF(J2815="","", VLOOKUP(A2815,tabWorldPop,12,FALSE))</f>
        <v/>
      </c>
      <c r="L2815" s="6" t="str">
        <f>IF(K2815="","",VLOOKUP(A2815,tabWorldPop,13,FALSE))</f>
        <v/>
      </c>
      <c r="M2815" s="6" t="str">
        <f>IF(K2815="","",VLOOKUP(A2815,tabWorldPop,14,FALSE))</f>
        <v/>
      </c>
      <c r="N2815" s="6" t="str">
        <f>IF(K2815="","",VLOOKUP(A2815,tabWorldPop,15,FALSE))</f>
        <v/>
      </c>
    </row>
    <row r="2816">
      <c r="A2816" s="3">
        <f>VLOOKUP(Life_expectancy.csv!A2848,Base!$A$2:$B$235,2,FALSE)</f>
        <v>181</v>
      </c>
      <c r="B2816" s="4">
        <v>2011.0</v>
      </c>
      <c r="C2816" s="4">
        <f>VLOOKUP(VLOOKUP(A2816,tabWorldPop,3,FALSE),Base!$D$2:$E$8,2,FALSE)</f>
        <v>4</v>
      </c>
      <c r="D2816" s="4" t="s">
        <v>13</v>
      </c>
      <c r="E2816" s="4" t="s">
        <v>5427</v>
      </c>
      <c r="F2816" s="4" t="s">
        <v>2255</v>
      </c>
      <c r="G2816" s="4" t="s">
        <v>5428</v>
      </c>
      <c r="H2816" s="4">
        <v>241871.0</v>
      </c>
      <c r="I2816" s="5">
        <v>45879.0</v>
      </c>
      <c r="J2816" s="6" t="str">
        <f>IF(OR(B2816=2000, B2816=2010, B2816=2015),VLOOKUP(A2816,tabWorldPop,IF(B2816=2000,8,IF(B2816=2010,7,6)),FALSE),"")</f>
        <v/>
      </c>
      <c r="K2816" s="6" t="str">
        <f>IF(J2816="","", VLOOKUP(A2816,tabWorldPop,12,FALSE))</f>
        <v/>
      </c>
      <c r="L2816" s="6" t="str">
        <f>IF(K2816="","",VLOOKUP(A2816,tabWorldPop,13,FALSE))</f>
        <v/>
      </c>
      <c r="M2816" s="6" t="str">
        <f>IF(K2816="","",VLOOKUP(A2816,tabWorldPop,14,FALSE))</f>
        <v/>
      </c>
      <c r="N2816" s="6" t="str">
        <f>IF(K2816="","",VLOOKUP(A2816,tabWorldPop,15,FALSE))</f>
        <v/>
      </c>
    </row>
    <row r="2817">
      <c r="A2817" s="3">
        <f>VLOOKUP(Life_expectancy.csv!A2849,Base!$A$2:$B$235,2,FALSE)</f>
        <v>181</v>
      </c>
      <c r="B2817" s="4">
        <v>2010.0</v>
      </c>
      <c r="C2817" s="4">
        <f>VLOOKUP(VLOOKUP(A2817,tabWorldPop,3,FALSE),Base!$D$2:$E$8,2,FALSE)</f>
        <v>4</v>
      </c>
      <c r="D2817" s="4" t="s">
        <v>13</v>
      </c>
      <c r="E2817" s="4" t="s">
        <v>5429</v>
      </c>
      <c r="F2817" s="4" t="s">
        <v>171</v>
      </c>
      <c r="G2817" s="4" t="s">
        <v>5430</v>
      </c>
      <c r="H2817" s="4">
        <v>236295.0</v>
      </c>
      <c r="I2817" s="5">
        <v>45879.0</v>
      </c>
      <c r="J2817" s="6">
        <f>IF(OR(B2817=2000, B2817=2010, B2817=2015),VLOOKUP(A2817,tabWorldPop,IF(B2817=2000,8,IF(B2817=2010,7,6)),FALSE),"")</f>
        <v>245453</v>
      </c>
      <c r="K2817" s="6">
        <f>IF(J2817="","", VLOOKUP(A2817,tabWorldPop,12,FALSE))</f>
        <v>12189</v>
      </c>
      <c r="L2817" s="6" t="str">
        <f>IF(K2817="","",VLOOKUP(A2817,tabWorldPop,13,FALSE))</f>
        <v>26.8061</v>
      </c>
      <c r="M2817" s="7">
        <f>IF(K2817="","",VLOOKUP(A2817,tabWorldPop,14,FALSE))</f>
        <v>-607031</v>
      </c>
      <c r="N2817" s="6">
        <f>IF(K2817="","",VLOOKUP(A2817,tabWorldPop,15,FALSE))</f>
        <v>0</v>
      </c>
    </row>
    <row r="2818">
      <c r="A2818" s="3">
        <f>VLOOKUP(Life_expectancy.csv!A2850,Base!$A$2:$B$235,2,FALSE)</f>
        <v>181</v>
      </c>
      <c r="B2818" s="4">
        <v>2009.0</v>
      </c>
      <c r="C2818" s="4">
        <f>VLOOKUP(VLOOKUP(A2818,tabWorldPop,3,FALSE),Base!$D$2:$E$8,2,FALSE)</f>
        <v>4</v>
      </c>
      <c r="D2818" s="4" t="s">
        <v>13</v>
      </c>
      <c r="E2818" s="4" t="s">
        <v>5431</v>
      </c>
      <c r="F2818" s="5">
        <v>45903.0</v>
      </c>
      <c r="G2818" s="4" t="s">
        <v>5432</v>
      </c>
      <c r="H2818" s="4">
        <v>23785.0</v>
      </c>
      <c r="I2818" s="5">
        <v>45848.0</v>
      </c>
      <c r="J2818" s="6" t="str">
        <f>IF(OR(B2818=2000, B2818=2010, B2818=2015),VLOOKUP(A2818,tabWorldPop,IF(B2818=2000,8,IF(B2818=2010,7,6)),FALSE),"")</f>
        <v/>
      </c>
      <c r="K2818" s="6" t="str">
        <f>IF(J2818="","", VLOOKUP(A2818,tabWorldPop,12,FALSE))</f>
        <v/>
      </c>
      <c r="L2818" s="6" t="str">
        <f>IF(K2818="","",VLOOKUP(A2818,tabWorldPop,13,FALSE))</f>
        <v/>
      </c>
      <c r="M2818" s="6" t="str">
        <f>IF(K2818="","",VLOOKUP(A2818,tabWorldPop,14,FALSE))</f>
        <v/>
      </c>
      <c r="N2818" s="6" t="str">
        <f>IF(K2818="","",VLOOKUP(A2818,tabWorldPop,15,FALSE))</f>
        <v/>
      </c>
    </row>
    <row r="2819">
      <c r="A2819" s="3">
        <f>VLOOKUP(Life_expectancy.csv!A2851,Base!$A$2:$B$235,2,FALSE)</f>
        <v>181</v>
      </c>
      <c r="B2819" s="4">
        <v>2008.0</v>
      </c>
      <c r="C2819" s="4">
        <f>VLOOKUP(VLOOKUP(A2819,tabWorldPop,3,FALSE),Base!$D$2:$E$8,2,FALSE)</f>
        <v>4</v>
      </c>
      <c r="D2819" s="4" t="s">
        <v>13</v>
      </c>
      <c r="E2819" s="4" t="s">
        <v>5433</v>
      </c>
      <c r="F2819" s="4" t="s">
        <v>3848</v>
      </c>
      <c r="G2819" s="4" t="s">
        <v>5434</v>
      </c>
      <c r="H2819" s="4">
        <v>22534.0</v>
      </c>
      <c r="I2819" s="5">
        <v>45848.0</v>
      </c>
      <c r="J2819" s="6" t="str">
        <f>IF(OR(B2819=2000, B2819=2010, B2819=2015),VLOOKUP(A2819,tabWorldPop,IF(B2819=2000,8,IF(B2819=2010,7,6)),FALSE),"")</f>
        <v/>
      </c>
      <c r="K2819" s="6" t="str">
        <f>IF(J2819="","", VLOOKUP(A2819,tabWorldPop,12,FALSE))</f>
        <v/>
      </c>
      <c r="L2819" s="6" t="str">
        <f>IF(K2819="","",VLOOKUP(A2819,tabWorldPop,13,FALSE))</f>
        <v/>
      </c>
      <c r="M2819" s="6" t="str">
        <f>IF(K2819="","",VLOOKUP(A2819,tabWorldPop,14,FALSE))</f>
        <v/>
      </c>
      <c r="N2819" s="6" t="str">
        <f>IF(K2819="","",VLOOKUP(A2819,tabWorldPop,15,FALSE))</f>
        <v/>
      </c>
    </row>
    <row r="2820">
      <c r="A2820" s="3">
        <f>VLOOKUP(Life_expectancy.csv!A2852,Base!$A$2:$B$235,2,FALSE)</f>
        <v>181</v>
      </c>
      <c r="B2820" s="4">
        <v>2007.0</v>
      </c>
      <c r="C2820" s="4">
        <f>VLOOKUP(VLOOKUP(A2820,tabWorldPop,3,FALSE),Base!$D$2:$E$8,2,FALSE)</f>
        <v>4</v>
      </c>
      <c r="D2820" s="4" t="s">
        <v>13</v>
      </c>
      <c r="E2820" s="4" t="s">
        <v>5435</v>
      </c>
      <c r="F2820" s="4" t="s">
        <v>3831</v>
      </c>
      <c r="G2820" s="4" t="s">
        <v>5436</v>
      </c>
      <c r="H2820" s="4">
        <v>219953.0</v>
      </c>
      <c r="I2820" s="5">
        <v>45848.0</v>
      </c>
      <c r="J2820" s="6" t="str">
        <f>IF(OR(B2820=2000, B2820=2010, B2820=2015),VLOOKUP(A2820,tabWorldPop,IF(B2820=2000,8,IF(B2820=2010,7,6)),FALSE),"")</f>
        <v/>
      </c>
      <c r="K2820" s="6" t="str">
        <f>IF(J2820="","", VLOOKUP(A2820,tabWorldPop,12,FALSE))</f>
        <v/>
      </c>
      <c r="L2820" s="6" t="str">
        <f>IF(K2820="","",VLOOKUP(A2820,tabWorldPop,13,FALSE))</f>
        <v/>
      </c>
      <c r="M2820" s="6" t="str">
        <f>IF(K2820="","",VLOOKUP(A2820,tabWorldPop,14,FALSE))</f>
        <v/>
      </c>
      <c r="N2820" s="6" t="str">
        <f>IF(K2820="","",VLOOKUP(A2820,tabWorldPop,15,FALSE))</f>
        <v/>
      </c>
    </row>
    <row r="2821">
      <c r="A2821" s="3">
        <f>VLOOKUP(Life_expectancy.csv!A2853,Base!$A$2:$B$235,2,FALSE)</f>
        <v>181</v>
      </c>
      <c r="B2821" s="4">
        <v>2006.0</v>
      </c>
      <c r="C2821" s="4">
        <f>VLOOKUP(VLOOKUP(A2821,tabWorldPop,3,FALSE),Base!$D$2:$E$8,2,FALSE)</f>
        <v>4</v>
      </c>
      <c r="D2821" s="4" t="s">
        <v>13</v>
      </c>
      <c r="E2821" s="4" t="s">
        <v>5437</v>
      </c>
      <c r="F2821" s="4" t="s">
        <v>1029</v>
      </c>
      <c r="G2821" s="4" t="s">
        <v>5438</v>
      </c>
      <c r="H2821" s="4">
        <v>214634.0</v>
      </c>
      <c r="I2821" s="5">
        <v>45818.0</v>
      </c>
      <c r="J2821" s="6" t="str">
        <f>IF(OR(B2821=2000, B2821=2010, B2821=2015),VLOOKUP(A2821,tabWorldPop,IF(B2821=2000,8,IF(B2821=2010,7,6)),FALSE),"")</f>
        <v/>
      </c>
      <c r="K2821" s="6" t="str">
        <f>IF(J2821="","", VLOOKUP(A2821,tabWorldPop,12,FALSE))</f>
        <v/>
      </c>
      <c r="L2821" s="6" t="str">
        <f>IF(K2821="","",VLOOKUP(A2821,tabWorldPop,13,FALSE))</f>
        <v/>
      </c>
      <c r="M2821" s="6" t="str">
        <f>IF(K2821="","",VLOOKUP(A2821,tabWorldPop,14,FALSE))</f>
        <v/>
      </c>
      <c r="N2821" s="6" t="str">
        <f>IF(K2821="","",VLOOKUP(A2821,tabWorldPop,15,FALSE))</f>
        <v/>
      </c>
    </row>
    <row r="2822">
      <c r="A2822" s="3">
        <f>VLOOKUP(Life_expectancy.csv!A2854,Base!$A$2:$B$235,2,FALSE)</f>
        <v>181</v>
      </c>
      <c r="B2822" s="4">
        <v>2005.0</v>
      </c>
      <c r="C2822" s="4">
        <f>VLOOKUP(VLOOKUP(A2822,tabWorldPop,3,FALSE),Base!$D$2:$E$8,2,FALSE)</f>
        <v>4</v>
      </c>
      <c r="D2822" s="4" t="s">
        <v>13</v>
      </c>
      <c r="E2822" s="4" t="s">
        <v>5439</v>
      </c>
      <c r="F2822" s="4" t="s">
        <v>1911</v>
      </c>
      <c r="G2822" s="4" t="s">
        <v>5440</v>
      </c>
      <c r="H2822" s="4">
        <v>2937.0</v>
      </c>
      <c r="I2822" s="5">
        <v>45818.0</v>
      </c>
      <c r="J2822" s="6" t="str">
        <f>IF(OR(B2822=2000, B2822=2010, B2822=2015),VLOOKUP(A2822,tabWorldPop,IF(B2822=2000,8,IF(B2822=2010,7,6)),FALSE),"")</f>
        <v/>
      </c>
      <c r="K2822" s="6" t="str">
        <f>IF(J2822="","", VLOOKUP(A2822,tabWorldPop,12,FALSE))</f>
        <v/>
      </c>
      <c r="L2822" s="6" t="str">
        <f>IF(K2822="","",VLOOKUP(A2822,tabWorldPop,13,FALSE))</f>
        <v/>
      </c>
      <c r="M2822" s="6" t="str">
        <f>IF(K2822="","",VLOOKUP(A2822,tabWorldPop,14,FALSE))</f>
        <v/>
      </c>
      <c r="N2822" s="6" t="str">
        <f>IF(K2822="","",VLOOKUP(A2822,tabWorldPop,15,FALSE))</f>
        <v/>
      </c>
    </row>
    <row r="2823">
      <c r="A2823" s="3">
        <f>VLOOKUP(Life_expectancy.csv!A2855,Base!$A$2:$B$235,2,FALSE)</f>
        <v>181</v>
      </c>
      <c r="B2823" s="4">
        <v>2004.0</v>
      </c>
      <c r="C2823" s="4">
        <f>VLOOKUP(VLOOKUP(A2823,tabWorldPop,3,FALSE),Base!$D$2:$E$8,2,FALSE)</f>
        <v>4</v>
      </c>
      <c r="D2823" s="4" t="s">
        <v>13</v>
      </c>
      <c r="E2823" s="4" t="s">
        <v>5441</v>
      </c>
      <c r="F2823" s="5">
        <v>45995.0</v>
      </c>
      <c r="G2823" s="4" t="s">
        <v>5442</v>
      </c>
      <c r="H2823" s="4">
        <v>24143.0</v>
      </c>
      <c r="I2823" s="5">
        <v>45848.0</v>
      </c>
      <c r="J2823" s="6" t="str">
        <f>IF(OR(B2823=2000, B2823=2010, B2823=2015),VLOOKUP(A2823,tabWorldPop,IF(B2823=2000,8,IF(B2823=2010,7,6)),FALSE),"")</f>
        <v/>
      </c>
      <c r="K2823" s="6" t="str">
        <f>IF(J2823="","", VLOOKUP(A2823,tabWorldPop,12,FALSE))</f>
        <v/>
      </c>
      <c r="L2823" s="6" t="str">
        <f>IF(K2823="","",VLOOKUP(A2823,tabWorldPop,13,FALSE))</f>
        <v/>
      </c>
      <c r="M2823" s="6" t="str">
        <f>IF(K2823="","",VLOOKUP(A2823,tabWorldPop,14,FALSE))</f>
        <v/>
      </c>
      <c r="N2823" s="6" t="str">
        <f>IF(K2823="","",VLOOKUP(A2823,tabWorldPop,15,FALSE))</f>
        <v/>
      </c>
    </row>
    <row r="2824">
      <c r="A2824" s="3">
        <f>VLOOKUP(Life_expectancy.csv!A2856,Base!$A$2:$B$235,2,FALSE)</f>
        <v>181</v>
      </c>
      <c r="B2824" s="4">
        <v>2003.0</v>
      </c>
      <c r="C2824" s="4">
        <f>VLOOKUP(VLOOKUP(A2824,tabWorldPop,3,FALSE),Base!$D$2:$E$8,2,FALSE)</f>
        <v>4</v>
      </c>
      <c r="D2824" s="4" t="s">
        <v>13</v>
      </c>
      <c r="E2824" s="4" t="s">
        <v>5443</v>
      </c>
      <c r="F2824" s="5">
        <v>45692.0</v>
      </c>
      <c r="G2824" s="4" t="s">
        <v>5444</v>
      </c>
      <c r="H2824" s="4">
        <v>198964.0</v>
      </c>
      <c r="I2824" s="5">
        <v>45757.0</v>
      </c>
      <c r="J2824" s="6" t="str">
        <f>IF(OR(B2824=2000, B2824=2010, B2824=2015),VLOOKUP(A2824,tabWorldPop,IF(B2824=2000,8,IF(B2824=2010,7,6)),FALSE),"")</f>
        <v/>
      </c>
      <c r="K2824" s="6" t="str">
        <f>IF(J2824="","", VLOOKUP(A2824,tabWorldPop,12,FALSE))</f>
        <v/>
      </c>
      <c r="L2824" s="6" t="str">
        <f>IF(K2824="","",VLOOKUP(A2824,tabWorldPop,13,FALSE))</f>
        <v/>
      </c>
      <c r="M2824" s="6" t="str">
        <f>IF(K2824="","",VLOOKUP(A2824,tabWorldPop,14,FALSE))</f>
        <v/>
      </c>
      <c r="N2824" s="6" t="str">
        <f>IF(K2824="","",VLOOKUP(A2824,tabWorldPop,15,FALSE))</f>
        <v/>
      </c>
    </row>
    <row r="2825">
      <c r="A2825" s="3">
        <f>VLOOKUP(Life_expectancy.csv!A2857,Base!$A$2:$B$235,2,FALSE)</f>
        <v>181</v>
      </c>
      <c r="B2825" s="4">
        <v>2002.0</v>
      </c>
      <c r="C2825" s="4">
        <f>VLOOKUP(VLOOKUP(A2825,tabWorldPop,3,FALSE),Base!$D$2:$E$8,2,FALSE)</f>
        <v>4</v>
      </c>
      <c r="D2825" s="4" t="s">
        <v>13</v>
      </c>
      <c r="E2825" s="4" t="s">
        <v>5445</v>
      </c>
      <c r="F2825" s="4" t="s">
        <v>5446</v>
      </c>
      <c r="G2825" s="4" t="s">
        <v>5447</v>
      </c>
      <c r="H2825" s="4">
        <v>193956.0</v>
      </c>
      <c r="I2825" s="5">
        <v>45698.0</v>
      </c>
      <c r="J2825" s="6" t="str">
        <f>IF(OR(B2825=2000, B2825=2010, B2825=2015),VLOOKUP(A2825,tabWorldPop,IF(B2825=2000,8,IF(B2825=2010,7,6)),FALSE),"")</f>
        <v/>
      </c>
      <c r="K2825" s="6" t="str">
        <f>IF(J2825="","", VLOOKUP(A2825,tabWorldPop,12,FALSE))</f>
        <v/>
      </c>
      <c r="L2825" s="6" t="str">
        <f>IF(K2825="","",VLOOKUP(A2825,tabWorldPop,13,FALSE))</f>
        <v/>
      </c>
      <c r="M2825" s="6" t="str">
        <f>IF(K2825="","",VLOOKUP(A2825,tabWorldPop,14,FALSE))</f>
        <v/>
      </c>
      <c r="N2825" s="6" t="str">
        <f>IF(K2825="","",VLOOKUP(A2825,tabWorldPop,15,FALSE))</f>
        <v/>
      </c>
    </row>
    <row r="2826">
      <c r="A2826" s="3">
        <f>VLOOKUP(Life_expectancy.csv!A2858,Base!$A$2:$B$235,2,FALSE)</f>
        <v>181</v>
      </c>
      <c r="B2826" s="4">
        <v>2001.0</v>
      </c>
      <c r="C2826" s="4">
        <f>VLOOKUP(VLOOKUP(A2826,tabWorldPop,3,FALSE),Base!$D$2:$E$8,2,FALSE)</f>
        <v>4</v>
      </c>
      <c r="D2826" s="4" t="s">
        <v>13</v>
      </c>
      <c r="E2826" s="4" t="s">
        <v>5448</v>
      </c>
      <c r="F2826" s="4" t="s">
        <v>469</v>
      </c>
      <c r="G2826" s="4" t="s">
        <v>5449</v>
      </c>
      <c r="H2826" s="4">
        <v>18929.0</v>
      </c>
      <c r="I2826" s="5">
        <v>45667.0</v>
      </c>
      <c r="J2826" s="6" t="str">
        <f>IF(OR(B2826=2000, B2826=2010, B2826=2015),VLOOKUP(A2826,tabWorldPop,IF(B2826=2000,8,IF(B2826=2010,7,6)),FALSE),"")</f>
        <v/>
      </c>
      <c r="K2826" s="6" t="str">
        <f>IF(J2826="","", VLOOKUP(A2826,tabWorldPop,12,FALSE))</f>
        <v/>
      </c>
      <c r="L2826" s="6" t="str">
        <f>IF(K2826="","",VLOOKUP(A2826,tabWorldPop,13,FALSE))</f>
        <v/>
      </c>
      <c r="M2826" s="6" t="str">
        <f>IF(K2826="","",VLOOKUP(A2826,tabWorldPop,14,FALSE))</f>
        <v/>
      </c>
      <c r="N2826" s="6" t="str">
        <f>IF(K2826="","",VLOOKUP(A2826,tabWorldPop,15,FALSE))</f>
        <v/>
      </c>
    </row>
    <row r="2827">
      <c r="A2827" s="3">
        <f>VLOOKUP(Life_expectancy.csv!A2859,Base!$A$2:$B$235,2,FALSE)</f>
        <v>181</v>
      </c>
      <c r="B2827" s="4">
        <v>2000.0</v>
      </c>
      <c r="C2827" s="4">
        <f>VLOOKUP(VLOOKUP(A2827,tabWorldPop,3,FALSE),Base!$D$2:$E$8,2,FALSE)</f>
        <v>4</v>
      </c>
      <c r="D2827" s="4" t="s">
        <v>13</v>
      </c>
      <c r="E2827" s="4" t="s">
        <v>5450</v>
      </c>
      <c r="F2827" s="4" t="s">
        <v>1908</v>
      </c>
      <c r="G2827" s="4" t="s">
        <v>5451</v>
      </c>
      <c r="H2827" s="4">
        <v>18563.0</v>
      </c>
      <c r="I2827" s="5">
        <v>45817.0</v>
      </c>
      <c r="J2827" s="6">
        <f>IF(OR(B2827=2000, B2827=2010, B2827=2015),VLOOKUP(A2827,tabWorldPop,IF(B2827=2000,8,IF(B2827=2010,7,6)),FALSE),"")</f>
        <v>192074</v>
      </c>
      <c r="K2827" s="6">
        <f>IF(J2827="","", VLOOKUP(A2827,tabWorldPop,12,FALSE))</f>
        <v>12189</v>
      </c>
      <c r="L2827" s="6" t="str">
        <f>IF(K2827="","",VLOOKUP(A2827,tabWorldPop,13,FALSE))</f>
        <v>26.8061</v>
      </c>
      <c r="M2827" s="7">
        <f>IF(K2827="","",VLOOKUP(A2827,tabWorldPop,14,FALSE))</f>
        <v>-607031</v>
      </c>
      <c r="N2827" s="6">
        <f>IF(K2827="","",VLOOKUP(A2827,tabWorldPop,15,FALSE))</f>
        <v>0</v>
      </c>
    </row>
    <row r="2828">
      <c r="A2828" s="3">
        <f>VLOOKUP(Life_expectancy.csv!A2876,Base!$A$2:$B$235,2,FALSE)</f>
        <v>16</v>
      </c>
      <c r="B2828" s="4">
        <v>2015.0</v>
      </c>
      <c r="C2828" s="4">
        <f>VLOOKUP(VLOOKUP(A2828,tabWorldPop,3,FALSE),Base!$D$2:$E$8,2,FALSE)</f>
        <v>1</v>
      </c>
      <c r="D2828" s="4" t="s">
        <v>13</v>
      </c>
      <c r="E2828" s="4">
        <v>0.0</v>
      </c>
      <c r="F2828" s="10"/>
      <c r="G2828" s="10"/>
      <c r="H2828" s="10"/>
      <c r="I2828" s="5">
        <v>45820.0</v>
      </c>
      <c r="J2828" s="6">
        <f>IF(OR(B2828=2000, B2828=2010, B2828=2015),VLOOKUP(A2828,tabWorldPop,IF(B2828=2000,8,IF(B2828=2010,7,6)),FALSE),"")</f>
        <v>92191398</v>
      </c>
      <c r="K2828" s="6">
        <f>IF(J2828="","", VLOOKUP(A2828,tabWorldPop,12,FALSE))</f>
        <v>331212</v>
      </c>
      <c r="L2828" s="6" t="str">
        <f>IF(K2828="","",VLOOKUP(A2828,tabWorldPop,13,FALSE))</f>
        <v>296.4472</v>
      </c>
      <c r="M2828" s="7">
        <f>IF(K2828="","",VLOOKUP(A2828,tabWorldPop,14,FALSE))</f>
        <v>27030</v>
      </c>
      <c r="N2828" s="6" t="str">
        <f>IF(K2828="","",VLOOKUP(A2828,tabWorldPop,15,FALSE))</f>
        <v>1.23</v>
      </c>
    </row>
    <row r="2829">
      <c r="A2829" s="3">
        <f>VLOOKUP(Life_expectancy.csv!A2877,Base!$A$2:$B$235,2,FALSE)</f>
        <v>16</v>
      </c>
      <c r="B2829" s="4">
        <v>2014.0</v>
      </c>
      <c r="C2829" s="4">
        <f>VLOOKUP(VLOOKUP(A2829,tabWorldPop,3,FALSE),Base!$D$2:$E$8,2,FALSE)</f>
        <v>1</v>
      </c>
      <c r="D2829" s="4" t="s">
        <v>13</v>
      </c>
      <c r="E2829" s="4">
        <v>0.0</v>
      </c>
      <c r="F2829" s="5">
        <v>45845.0</v>
      </c>
      <c r="G2829" s="10"/>
      <c r="H2829" s="10"/>
      <c r="I2829" s="5">
        <v>45789.0</v>
      </c>
      <c r="J2829" s="6" t="str">
        <f>IF(OR(B2829=2000, B2829=2010, B2829=2015),VLOOKUP(A2829,tabWorldPop,IF(B2829=2000,8,IF(B2829=2010,7,6)),FALSE),"")</f>
        <v/>
      </c>
      <c r="K2829" s="6" t="str">
        <f>IF(J2829="","", VLOOKUP(A2829,tabWorldPop,12,FALSE))</f>
        <v/>
      </c>
      <c r="L2829" s="6" t="str">
        <f>IF(K2829="","",VLOOKUP(A2829,tabWorldPop,13,FALSE))</f>
        <v/>
      </c>
      <c r="M2829" s="6" t="str">
        <f>IF(K2829="","",VLOOKUP(A2829,tabWorldPop,14,FALSE))</f>
        <v/>
      </c>
      <c r="N2829" s="6" t="str">
        <f>IF(K2829="","",VLOOKUP(A2829,tabWorldPop,15,FALSE))</f>
        <v/>
      </c>
    </row>
    <row r="2830">
      <c r="A2830" s="3">
        <f>VLOOKUP(Life_expectancy.csv!A2878,Base!$A$2:$B$235,2,FALSE)</f>
        <v>16</v>
      </c>
      <c r="B2830" s="4">
        <v>2013.0</v>
      </c>
      <c r="C2830" s="4">
        <f>VLOOKUP(VLOOKUP(A2830,tabWorldPop,3,FALSE),Base!$D$2:$E$8,2,FALSE)</f>
        <v>1</v>
      </c>
      <c r="D2830" s="4" t="s">
        <v>13</v>
      </c>
      <c r="E2830" s="4">
        <v>0.0</v>
      </c>
      <c r="F2830" s="4" t="s">
        <v>943</v>
      </c>
      <c r="G2830" s="10"/>
      <c r="H2830" s="10"/>
      <c r="I2830" s="5">
        <v>45728.0</v>
      </c>
      <c r="J2830" s="6" t="str">
        <f>IF(OR(B2830=2000, B2830=2010, B2830=2015),VLOOKUP(A2830,tabWorldPop,IF(B2830=2000,8,IF(B2830=2010,7,6)),FALSE),"")</f>
        <v/>
      </c>
      <c r="K2830" s="6" t="str">
        <f>IF(J2830="","", VLOOKUP(A2830,tabWorldPop,12,FALSE))</f>
        <v/>
      </c>
      <c r="L2830" s="6" t="str">
        <f>IF(K2830="","",VLOOKUP(A2830,tabWorldPop,13,FALSE))</f>
        <v/>
      </c>
      <c r="M2830" s="6" t="str">
        <f>IF(K2830="","",VLOOKUP(A2830,tabWorldPop,14,FALSE))</f>
        <v/>
      </c>
      <c r="N2830" s="6" t="str">
        <f>IF(K2830="","",VLOOKUP(A2830,tabWorldPop,15,FALSE))</f>
        <v/>
      </c>
    </row>
    <row r="2831">
      <c r="A2831" s="3">
        <f>VLOOKUP(Life_expectancy.csv!A2879,Base!$A$2:$B$235,2,FALSE)</f>
        <v>16</v>
      </c>
      <c r="B2831" s="4">
        <v>2012.0</v>
      </c>
      <c r="C2831" s="4">
        <f>VLOOKUP(VLOOKUP(A2831,tabWorldPop,3,FALSE),Base!$D$2:$E$8,2,FALSE)</f>
        <v>1</v>
      </c>
      <c r="D2831" s="4" t="s">
        <v>13</v>
      </c>
      <c r="E2831" s="4">
        <v>0.0</v>
      </c>
      <c r="F2831" s="4" t="s">
        <v>984</v>
      </c>
      <c r="G2831" s="10"/>
      <c r="H2831" s="10"/>
      <c r="I2831" s="5">
        <v>45700.0</v>
      </c>
      <c r="J2831" s="6" t="str">
        <f>IF(OR(B2831=2000, B2831=2010, B2831=2015),VLOOKUP(A2831,tabWorldPop,IF(B2831=2000,8,IF(B2831=2010,7,6)),FALSE),"")</f>
        <v/>
      </c>
      <c r="K2831" s="6" t="str">
        <f>IF(J2831="","", VLOOKUP(A2831,tabWorldPop,12,FALSE))</f>
        <v/>
      </c>
      <c r="L2831" s="6" t="str">
        <f>IF(K2831="","",VLOOKUP(A2831,tabWorldPop,13,FALSE))</f>
        <v/>
      </c>
      <c r="M2831" s="6" t="str">
        <f>IF(K2831="","",VLOOKUP(A2831,tabWorldPop,14,FALSE))</f>
        <v/>
      </c>
      <c r="N2831" s="6" t="str">
        <f>IF(K2831="","",VLOOKUP(A2831,tabWorldPop,15,FALSE))</f>
        <v/>
      </c>
    </row>
    <row r="2832">
      <c r="A2832" s="3">
        <f>VLOOKUP(Life_expectancy.csv!A2880,Base!$A$2:$B$235,2,FALSE)</f>
        <v>16</v>
      </c>
      <c r="B2832" s="4">
        <v>2011.0</v>
      </c>
      <c r="C2832" s="4">
        <f>VLOOKUP(VLOOKUP(A2832,tabWorldPop,3,FALSE),Base!$D$2:$E$8,2,FALSE)</f>
        <v>1</v>
      </c>
      <c r="D2832" s="4" t="s">
        <v>13</v>
      </c>
      <c r="E2832" s="4">
        <v>0.0</v>
      </c>
      <c r="F2832" s="5">
        <v>45694.0</v>
      </c>
      <c r="G2832" s="10"/>
      <c r="H2832" s="10"/>
      <c r="I2832" s="4">
        <v>12.0</v>
      </c>
      <c r="J2832" s="6" t="str">
        <f>IF(OR(B2832=2000, B2832=2010, B2832=2015),VLOOKUP(A2832,tabWorldPop,IF(B2832=2000,8,IF(B2832=2010,7,6)),FALSE),"")</f>
        <v/>
      </c>
      <c r="K2832" s="6" t="str">
        <f>IF(J2832="","", VLOOKUP(A2832,tabWorldPop,12,FALSE))</f>
        <v/>
      </c>
      <c r="L2832" s="6" t="str">
        <f>IF(K2832="","",VLOOKUP(A2832,tabWorldPop,13,FALSE))</f>
        <v/>
      </c>
      <c r="M2832" s="6" t="str">
        <f>IF(K2832="","",VLOOKUP(A2832,tabWorldPop,14,FALSE))</f>
        <v/>
      </c>
      <c r="N2832" s="6" t="str">
        <f>IF(K2832="","",VLOOKUP(A2832,tabWorldPop,15,FALSE))</f>
        <v/>
      </c>
    </row>
    <row r="2833">
      <c r="A2833" s="3">
        <f>VLOOKUP(Life_expectancy.csv!A2881,Base!$A$2:$B$235,2,FALSE)</f>
        <v>16</v>
      </c>
      <c r="B2833" s="4">
        <v>2010.0</v>
      </c>
      <c r="C2833" s="4">
        <f>VLOOKUP(VLOOKUP(A2833,tabWorldPop,3,FALSE),Base!$D$2:$E$8,2,FALSE)</f>
        <v>1</v>
      </c>
      <c r="D2833" s="4" t="s">
        <v>13</v>
      </c>
      <c r="E2833" s="4">
        <v>0.0</v>
      </c>
      <c r="F2833" s="4" t="s">
        <v>1063</v>
      </c>
      <c r="G2833" s="10"/>
      <c r="H2833" s="10"/>
      <c r="I2833" s="5">
        <v>45911.0</v>
      </c>
      <c r="J2833" s="6">
        <f>IF(OR(B2833=2000, B2833=2010, B2833=2015),VLOOKUP(A2833,tabWorldPop,IF(B2833=2000,8,IF(B2833=2010,7,6)),FALSE),"")</f>
        <v>87411012</v>
      </c>
      <c r="K2833" s="6">
        <f>IF(J2833="","", VLOOKUP(A2833,tabWorldPop,12,FALSE))</f>
        <v>331212</v>
      </c>
      <c r="L2833" s="6" t="str">
        <f>IF(K2833="","",VLOOKUP(A2833,tabWorldPop,13,FALSE))</f>
        <v>296.4472</v>
      </c>
      <c r="M2833" s="7">
        <f>IF(K2833="","",VLOOKUP(A2833,tabWorldPop,14,FALSE))</f>
        <v>27030</v>
      </c>
      <c r="N2833" s="6" t="str">
        <f>IF(K2833="","",VLOOKUP(A2833,tabWorldPop,15,FALSE))</f>
        <v>1.23</v>
      </c>
    </row>
    <row r="2834">
      <c r="A2834" s="3">
        <f>VLOOKUP(Life_expectancy.csv!A2882,Base!$A$2:$B$235,2,FALSE)</f>
        <v>16</v>
      </c>
      <c r="B2834" s="4">
        <v>2009.0</v>
      </c>
      <c r="C2834" s="4">
        <f>VLOOKUP(VLOOKUP(A2834,tabWorldPop,3,FALSE),Base!$D$2:$E$8,2,FALSE)</f>
        <v>1</v>
      </c>
      <c r="D2834" s="4" t="s">
        <v>13</v>
      </c>
      <c r="E2834" s="4">
        <v>0.0</v>
      </c>
      <c r="F2834" s="5">
        <v>45753.0</v>
      </c>
      <c r="G2834" s="10"/>
      <c r="H2834" s="10"/>
      <c r="I2834" s="5">
        <v>45849.0</v>
      </c>
      <c r="J2834" s="6" t="str">
        <f>IF(OR(B2834=2000, B2834=2010, B2834=2015),VLOOKUP(A2834,tabWorldPop,IF(B2834=2000,8,IF(B2834=2010,7,6)),FALSE),"")</f>
        <v/>
      </c>
      <c r="K2834" s="6" t="str">
        <f>IF(J2834="","", VLOOKUP(A2834,tabWorldPop,12,FALSE))</f>
        <v/>
      </c>
      <c r="L2834" s="6" t="str">
        <f>IF(K2834="","",VLOOKUP(A2834,tabWorldPop,13,FALSE))</f>
        <v/>
      </c>
      <c r="M2834" s="6" t="str">
        <f>IF(K2834="","",VLOOKUP(A2834,tabWorldPop,14,FALSE))</f>
        <v/>
      </c>
      <c r="N2834" s="6" t="str">
        <f>IF(K2834="","",VLOOKUP(A2834,tabWorldPop,15,FALSE))</f>
        <v/>
      </c>
    </row>
    <row r="2835">
      <c r="A2835" s="3">
        <f>VLOOKUP(Life_expectancy.csv!A2883,Base!$A$2:$B$235,2,FALSE)</f>
        <v>16</v>
      </c>
      <c r="B2835" s="4">
        <v>2008.0</v>
      </c>
      <c r="C2835" s="4">
        <f>VLOOKUP(VLOOKUP(A2835,tabWorldPop,3,FALSE),Base!$D$2:$E$8,2,FALSE)</f>
        <v>1</v>
      </c>
      <c r="D2835" s="4" t="s">
        <v>13</v>
      </c>
      <c r="E2835" s="4">
        <v>0.0</v>
      </c>
      <c r="F2835" s="4" t="s">
        <v>1663</v>
      </c>
      <c r="G2835" s="10"/>
      <c r="H2835" s="10"/>
      <c r="I2835" s="5">
        <v>45819.0</v>
      </c>
      <c r="J2835" s="6" t="str">
        <f>IF(OR(B2835=2000, B2835=2010, B2835=2015),VLOOKUP(A2835,tabWorldPop,IF(B2835=2000,8,IF(B2835=2010,7,6)),FALSE),"")</f>
        <v/>
      </c>
      <c r="K2835" s="6" t="str">
        <f>IF(J2835="","", VLOOKUP(A2835,tabWorldPop,12,FALSE))</f>
        <v/>
      </c>
      <c r="L2835" s="6" t="str">
        <f>IF(K2835="","",VLOOKUP(A2835,tabWorldPop,13,FALSE))</f>
        <v/>
      </c>
      <c r="M2835" s="6" t="str">
        <f>IF(K2835="","",VLOOKUP(A2835,tabWorldPop,14,FALSE))</f>
        <v/>
      </c>
      <c r="N2835" s="6" t="str">
        <f>IF(K2835="","",VLOOKUP(A2835,tabWorldPop,15,FALSE))</f>
        <v/>
      </c>
    </row>
    <row r="2836">
      <c r="A2836" s="3">
        <f>VLOOKUP(Life_expectancy.csv!A2884,Base!$A$2:$B$235,2,FALSE)</f>
        <v>16</v>
      </c>
      <c r="B2836" s="4">
        <v>2007.0</v>
      </c>
      <c r="C2836" s="4">
        <f>VLOOKUP(VLOOKUP(A2836,tabWorldPop,3,FALSE),Base!$D$2:$E$8,2,FALSE)</f>
        <v>1</v>
      </c>
      <c r="D2836" s="4" t="s">
        <v>13</v>
      </c>
      <c r="E2836" s="4">
        <v>0.0</v>
      </c>
      <c r="F2836" s="5">
        <v>45906.0</v>
      </c>
      <c r="G2836" s="10"/>
      <c r="H2836" s="10"/>
      <c r="I2836" s="5">
        <v>45758.0</v>
      </c>
      <c r="J2836" s="6" t="str">
        <f>IF(OR(B2836=2000, B2836=2010, B2836=2015),VLOOKUP(A2836,tabWorldPop,IF(B2836=2000,8,IF(B2836=2010,7,6)),FALSE),"")</f>
        <v/>
      </c>
      <c r="K2836" s="6" t="str">
        <f>IF(J2836="","", VLOOKUP(A2836,tabWorldPop,12,FALSE))</f>
        <v/>
      </c>
      <c r="L2836" s="6" t="str">
        <f>IF(K2836="","",VLOOKUP(A2836,tabWorldPop,13,FALSE))</f>
        <v/>
      </c>
      <c r="M2836" s="6" t="str">
        <f>IF(K2836="","",VLOOKUP(A2836,tabWorldPop,14,FALSE))</f>
        <v/>
      </c>
      <c r="N2836" s="6" t="str">
        <f>IF(K2836="","",VLOOKUP(A2836,tabWorldPop,15,FALSE))</f>
        <v/>
      </c>
    </row>
    <row r="2837">
      <c r="A2837" s="3">
        <f>VLOOKUP(Life_expectancy.csv!A2885,Base!$A$2:$B$235,2,FALSE)</f>
        <v>16</v>
      </c>
      <c r="B2837" s="4">
        <v>2006.0</v>
      </c>
      <c r="C2837" s="4">
        <f>VLOOKUP(VLOOKUP(A2837,tabWorldPop,3,FALSE),Base!$D$2:$E$8,2,FALSE)</f>
        <v>1</v>
      </c>
      <c r="D2837" s="4" t="s">
        <v>13</v>
      </c>
      <c r="E2837" s="4">
        <v>0.0</v>
      </c>
      <c r="F2837" s="4" t="s">
        <v>304</v>
      </c>
      <c r="G2837" s="10"/>
      <c r="H2837" s="10"/>
      <c r="I2837" s="5">
        <v>45727.0</v>
      </c>
      <c r="J2837" s="6" t="str">
        <f>IF(OR(B2837=2000, B2837=2010, B2837=2015),VLOOKUP(A2837,tabWorldPop,IF(B2837=2000,8,IF(B2837=2010,7,6)),FALSE),"")</f>
        <v/>
      </c>
      <c r="K2837" s="6" t="str">
        <f>IF(J2837="","", VLOOKUP(A2837,tabWorldPop,12,FALSE))</f>
        <v/>
      </c>
      <c r="L2837" s="6" t="str">
        <f>IF(K2837="","",VLOOKUP(A2837,tabWorldPop,13,FALSE))</f>
        <v/>
      </c>
      <c r="M2837" s="6" t="str">
        <f>IF(K2837="","",VLOOKUP(A2837,tabWorldPop,14,FALSE))</f>
        <v/>
      </c>
      <c r="N2837" s="6" t="str">
        <f>IF(K2837="","",VLOOKUP(A2837,tabWorldPop,15,FALSE))</f>
        <v/>
      </c>
    </row>
    <row r="2838">
      <c r="A2838" s="3">
        <f>VLOOKUP(Life_expectancy.csv!A2886,Base!$A$2:$B$235,2,FALSE)</f>
        <v>16</v>
      </c>
      <c r="B2838" s="4">
        <v>2005.0</v>
      </c>
      <c r="C2838" s="4">
        <f>VLOOKUP(VLOOKUP(A2838,tabWorldPop,3,FALSE),Base!$D$2:$E$8,2,FALSE)</f>
        <v>1</v>
      </c>
      <c r="D2838" s="4" t="s">
        <v>13</v>
      </c>
      <c r="E2838" s="4">
        <v>0.0</v>
      </c>
      <c r="F2838" s="4" t="s">
        <v>180</v>
      </c>
      <c r="G2838" s="10"/>
      <c r="H2838" s="10"/>
      <c r="I2838" s="5">
        <v>45668.0</v>
      </c>
      <c r="J2838" s="6" t="str">
        <f>IF(OR(B2838=2000, B2838=2010, B2838=2015),VLOOKUP(A2838,tabWorldPop,IF(B2838=2000,8,IF(B2838=2010,7,6)),FALSE),"")</f>
        <v/>
      </c>
      <c r="K2838" s="6" t="str">
        <f>IF(J2838="","", VLOOKUP(A2838,tabWorldPop,12,FALSE))</f>
        <v/>
      </c>
      <c r="L2838" s="6" t="str">
        <f>IF(K2838="","",VLOOKUP(A2838,tabWorldPop,13,FALSE))</f>
        <v/>
      </c>
      <c r="M2838" s="6" t="str">
        <f>IF(K2838="","",VLOOKUP(A2838,tabWorldPop,14,FALSE))</f>
        <v/>
      </c>
      <c r="N2838" s="6" t="str">
        <f>IF(K2838="","",VLOOKUP(A2838,tabWorldPop,15,FALSE))</f>
        <v/>
      </c>
    </row>
    <row r="2839">
      <c r="A2839" s="3">
        <f>VLOOKUP(Life_expectancy.csv!A2887,Base!$A$2:$B$235,2,FALSE)</f>
        <v>16</v>
      </c>
      <c r="B2839" s="4">
        <v>2004.0</v>
      </c>
      <c r="C2839" s="4">
        <f>VLOOKUP(VLOOKUP(A2839,tabWorldPop,3,FALSE),Base!$D$2:$E$8,2,FALSE)</f>
        <v>1</v>
      </c>
      <c r="D2839" s="4" t="s">
        <v>13</v>
      </c>
      <c r="E2839" s="4">
        <v>0.0</v>
      </c>
      <c r="F2839" s="5">
        <v>45905.0</v>
      </c>
      <c r="G2839" s="10"/>
      <c r="H2839" s="10"/>
      <c r="I2839" s="4">
        <v>11.0</v>
      </c>
      <c r="J2839" s="6" t="str">
        <f>IF(OR(B2839=2000, B2839=2010, B2839=2015),VLOOKUP(A2839,tabWorldPop,IF(B2839=2000,8,IF(B2839=2010,7,6)),FALSE),"")</f>
        <v/>
      </c>
      <c r="K2839" s="6" t="str">
        <f>IF(J2839="","", VLOOKUP(A2839,tabWorldPop,12,FALSE))</f>
        <v/>
      </c>
      <c r="L2839" s="6" t="str">
        <f>IF(K2839="","",VLOOKUP(A2839,tabWorldPop,13,FALSE))</f>
        <v/>
      </c>
      <c r="M2839" s="6" t="str">
        <f>IF(K2839="","",VLOOKUP(A2839,tabWorldPop,14,FALSE))</f>
        <v/>
      </c>
      <c r="N2839" s="6" t="str">
        <f>IF(K2839="","",VLOOKUP(A2839,tabWorldPop,15,FALSE))</f>
        <v/>
      </c>
    </row>
    <row r="2840">
      <c r="A2840" s="3">
        <f>VLOOKUP(Life_expectancy.csv!A2888,Base!$A$2:$B$235,2,FALSE)</f>
        <v>16</v>
      </c>
      <c r="B2840" s="4">
        <v>2003.0</v>
      </c>
      <c r="C2840" s="4">
        <f>VLOOKUP(VLOOKUP(A2840,tabWorldPop,3,FALSE),Base!$D$2:$E$8,2,FALSE)</f>
        <v>1</v>
      </c>
      <c r="D2840" s="4" t="s">
        <v>13</v>
      </c>
      <c r="E2840" s="4">
        <v>0.0</v>
      </c>
      <c r="F2840" s="4" t="s">
        <v>1836</v>
      </c>
      <c r="G2840" s="10"/>
      <c r="H2840" s="10"/>
      <c r="I2840" s="5">
        <v>45910.0</v>
      </c>
      <c r="J2840" s="6" t="str">
        <f>IF(OR(B2840=2000, B2840=2010, B2840=2015),VLOOKUP(A2840,tabWorldPop,IF(B2840=2000,8,IF(B2840=2010,7,6)),FALSE),"")</f>
        <v/>
      </c>
      <c r="K2840" s="6" t="str">
        <f>IF(J2840="","", VLOOKUP(A2840,tabWorldPop,12,FALSE))</f>
        <v/>
      </c>
      <c r="L2840" s="6" t="str">
        <f>IF(K2840="","",VLOOKUP(A2840,tabWorldPop,13,FALSE))</f>
        <v/>
      </c>
      <c r="M2840" s="6" t="str">
        <f>IF(K2840="","",VLOOKUP(A2840,tabWorldPop,14,FALSE))</f>
        <v/>
      </c>
      <c r="N2840" s="6" t="str">
        <f>IF(K2840="","",VLOOKUP(A2840,tabWorldPop,15,FALSE))</f>
        <v/>
      </c>
    </row>
    <row r="2841">
      <c r="A2841" s="3">
        <f>VLOOKUP(Life_expectancy.csv!A2889,Base!$A$2:$B$235,2,FALSE)</f>
        <v>16</v>
      </c>
      <c r="B2841" s="4">
        <v>2002.0</v>
      </c>
      <c r="C2841" s="4">
        <f>VLOOKUP(VLOOKUP(A2841,tabWorldPop,3,FALSE),Base!$D$2:$E$8,2,FALSE)</f>
        <v>1</v>
      </c>
      <c r="D2841" s="4" t="s">
        <v>13</v>
      </c>
      <c r="E2841" s="4">
        <v>0.0</v>
      </c>
      <c r="F2841" s="5">
        <v>45842.0</v>
      </c>
      <c r="G2841" s="10"/>
      <c r="H2841" s="10"/>
      <c r="I2841" s="5">
        <v>45848.0</v>
      </c>
      <c r="J2841" s="6" t="str">
        <f>IF(OR(B2841=2000, B2841=2010, B2841=2015),VLOOKUP(A2841,tabWorldPop,IF(B2841=2000,8,IF(B2841=2010,7,6)),FALSE),"")</f>
        <v/>
      </c>
      <c r="K2841" s="6" t="str">
        <f>IF(J2841="","", VLOOKUP(A2841,tabWorldPop,12,FALSE))</f>
        <v/>
      </c>
      <c r="L2841" s="6" t="str">
        <f>IF(K2841="","",VLOOKUP(A2841,tabWorldPop,13,FALSE))</f>
        <v/>
      </c>
      <c r="M2841" s="6" t="str">
        <f>IF(K2841="","",VLOOKUP(A2841,tabWorldPop,14,FALSE))</f>
        <v/>
      </c>
      <c r="N2841" s="6" t="str">
        <f>IF(K2841="","",VLOOKUP(A2841,tabWorldPop,15,FALSE))</f>
        <v/>
      </c>
    </row>
    <row r="2842">
      <c r="A2842" s="3">
        <f>VLOOKUP(Life_expectancy.csv!A2890,Base!$A$2:$B$235,2,FALSE)</f>
        <v>16</v>
      </c>
      <c r="B2842" s="4">
        <v>2001.0</v>
      </c>
      <c r="C2842" s="4">
        <f>VLOOKUP(VLOOKUP(A2842,tabWorldPop,3,FALSE),Base!$D$2:$E$8,2,FALSE)</f>
        <v>1</v>
      </c>
      <c r="D2842" s="4" t="s">
        <v>13</v>
      </c>
      <c r="E2842" s="4">
        <v>0.0</v>
      </c>
      <c r="F2842" s="4" t="s">
        <v>736</v>
      </c>
      <c r="G2842" s="10"/>
      <c r="H2842" s="10"/>
      <c r="I2842" s="5">
        <v>45818.0</v>
      </c>
      <c r="J2842" s="6" t="str">
        <f>IF(OR(B2842=2000, B2842=2010, B2842=2015),VLOOKUP(A2842,tabWorldPop,IF(B2842=2000,8,IF(B2842=2010,7,6)),FALSE),"")</f>
        <v/>
      </c>
      <c r="K2842" s="6" t="str">
        <f>IF(J2842="","", VLOOKUP(A2842,tabWorldPop,12,FALSE))</f>
        <v/>
      </c>
      <c r="L2842" s="6" t="str">
        <f>IF(K2842="","",VLOOKUP(A2842,tabWorldPop,13,FALSE))</f>
        <v/>
      </c>
      <c r="M2842" s="6" t="str">
        <f>IF(K2842="","",VLOOKUP(A2842,tabWorldPop,14,FALSE))</f>
        <v/>
      </c>
      <c r="N2842" s="6" t="str">
        <f>IF(K2842="","",VLOOKUP(A2842,tabWorldPop,15,FALSE))</f>
        <v/>
      </c>
    </row>
    <row r="2843">
      <c r="A2843" s="3">
        <f>VLOOKUP(Life_expectancy.csv!A2891,Base!$A$2:$B$235,2,FALSE)</f>
        <v>16</v>
      </c>
      <c r="B2843" s="4">
        <v>2000.0</v>
      </c>
      <c r="C2843" s="4">
        <f>VLOOKUP(VLOOKUP(A2843,tabWorldPop,3,FALSE),Base!$D$2:$E$8,2,FALSE)</f>
        <v>1</v>
      </c>
      <c r="D2843" s="4" t="s">
        <v>13</v>
      </c>
      <c r="E2843" s="4">
        <v>0.0</v>
      </c>
      <c r="F2843" s="4" t="s">
        <v>1284</v>
      </c>
      <c r="G2843" s="10"/>
      <c r="H2843" s="10"/>
      <c r="I2843" s="5">
        <v>45757.0</v>
      </c>
      <c r="J2843" s="6">
        <f>IF(OR(B2843=2000, B2843=2010, B2843=2015),VLOOKUP(A2843,tabWorldPop,IF(B2843=2000,8,IF(B2843=2010,7,6)),FALSE),"")</f>
        <v>79001142</v>
      </c>
      <c r="K2843" s="6">
        <f>IF(J2843="","", VLOOKUP(A2843,tabWorldPop,12,FALSE))</f>
        <v>331212</v>
      </c>
      <c r="L2843" s="6" t="str">
        <f>IF(K2843="","",VLOOKUP(A2843,tabWorldPop,13,FALSE))</f>
        <v>296.4472</v>
      </c>
      <c r="M2843" s="7">
        <f>IF(K2843="","",VLOOKUP(A2843,tabWorldPop,14,FALSE))</f>
        <v>27030</v>
      </c>
      <c r="N2843" s="6" t="str">
        <f>IF(K2843="","",VLOOKUP(A2843,tabWorldPop,15,FALSE))</f>
        <v>1.23</v>
      </c>
    </row>
    <row r="2844">
      <c r="A2844" s="3">
        <f>VLOOKUP(Life_expectancy.csv!A2892,Base!$A$2:$B$235,2,FALSE)</f>
        <v>46</v>
      </c>
      <c r="B2844" s="4">
        <v>2015.0</v>
      </c>
      <c r="C2844" s="4">
        <f>VLOOKUP(VLOOKUP(A2844,tabWorldPop,3,FALSE),Base!$D$2:$E$8,2,FALSE)</f>
        <v>1</v>
      </c>
      <c r="D2844" s="4" t="s">
        <v>13</v>
      </c>
      <c r="E2844" s="4">
        <v>0.0</v>
      </c>
      <c r="F2844" s="10"/>
      <c r="G2844" s="10"/>
      <c r="H2844" s="10"/>
      <c r="I2844" s="4">
        <v>9.0</v>
      </c>
      <c r="J2844" s="6">
        <f>IF(OR(B2844=2000, B2844=2010, B2844=2015),VLOOKUP(A2844,tabWorldPop,IF(B2844=2000,8,IF(B2844=2010,7,6)),FALSE),"")</f>
        <v>28516545</v>
      </c>
      <c r="K2844" s="6">
        <f>IF(J2844="","", VLOOKUP(A2844,tabWorldPop,12,FALSE))</f>
        <v>527968</v>
      </c>
      <c r="L2844" s="6" t="str">
        <f>IF(K2844="","",VLOOKUP(A2844,tabWorldPop,13,FALSE))</f>
        <v>63.8232</v>
      </c>
      <c r="M2844" s="7">
        <f>IF(K2844="","",VLOOKUP(A2844,tabWorldPop,14,FALSE))</f>
        <v>-614701</v>
      </c>
      <c r="N2844" s="6" t="str">
        <f>IF(K2844="","",VLOOKUP(A2844,tabWorldPop,15,FALSE))</f>
        <v>0.42</v>
      </c>
    </row>
    <row r="2845">
      <c r="A2845" s="3">
        <f>VLOOKUP(Life_expectancy.csv!A2893,Base!$A$2:$B$235,2,FALSE)</f>
        <v>46</v>
      </c>
      <c r="B2845" s="4">
        <v>2014.0</v>
      </c>
      <c r="C2845" s="4">
        <f>VLOOKUP(VLOOKUP(A2845,tabWorldPop,3,FALSE),Base!$D$2:$E$8,2,FALSE)</f>
        <v>1</v>
      </c>
      <c r="D2845" s="4" t="s">
        <v>13</v>
      </c>
      <c r="E2845" s="4">
        <v>0.0</v>
      </c>
      <c r="F2845" s="4" t="s">
        <v>543</v>
      </c>
      <c r="G2845" s="10"/>
      <c r="H2845" s="10"/>
      <c r="I2845" s="4">
        <v>9.0</v>
      </c>
      <c r="J2845" s="6" t="str">
        <f>IF(OR(B2845=2000, B2845=2010, B2845=2015),VLOOKUP(A2845,tabWorldPop,IF(B2845=2000,8,IF(B2845=2010,7,6)),FALSE),"")</f>
        <v/>
      </c>
      <c r="K2845" s="6" t="str">
        <f>IF(J2845="","", VLOOKUP(A2845,tabWorldPop,12,FALSE))</f>
        <v/>
      </c>
      <c r="L2845" s="6" t="str">
        <f>IF(K2845="","",VLOOKUP(A2845,tabWorldPop,13,FALSE))</f>
        <v/>
      </c>
      <c r="M2845" s="6" t="str">
        <f>IF(K2845="","",VLOOKUP(A2845,tabWorldPop,14,FALSE))</f>
        <v/>
      </c>
      <c r="N2845" s="6" t="str">
        <f>IF(K2845="","",VLOOKUP(A2845,tabWorldPop,15,FALSE))</f>
        <v/>
      </c>
    </row>
    <row r="2846">
      <c r="A2846" s="3">
        <f>VLOOKUP(Life_expectancy.csv!A2894,Base!$A$2:$B$235,2,FALSE)</f>
        <v>46</v>
      </c>
      <c r="B2846" s="4">
        <v>2013.0</v>
      </c>
      <c r="C2846" s="4">
        <f>VLOOKUP(VLOOKUP(A2846,tabWorldPop,3,FALSE),Base!$D$2:$E$8,2,FALSE)</f>
        <v>1</v>
      </c>
      <c r="D2846" s="4" t="s">
        <v>13</v>
      </c>
      <c r="E2846" s="4">
        <v>0.0</v>
      </c>
      <c r="F2846" s="4" t="s">
        <v>1537</v>
      </c>
      <c r="G2846" s="10"/>
      <c r="H2846" s="10"/>
      <c r="I2846" s="4">
        <v>9.0</v>
      </c>
      <c r="J2846" s="6" t="str">
        <f>IF(OR(B2846=2000, B2846=2010, B2846=2015),VLOOKUP(A2846,tabWorldPop,IF(B2846=2000,8,IF(B2846=2010,7,6)),FALSE),"")</f>
        <v/>
      </c>
      <c r="K2846" s="6" t="str">
        <f>IF(J2846="","", VLOOKUP(A2846,tabWorldPop,12,FALSE))</f>
        <v/>
      </c>
      <c r="L2846" s="6" t="str">
        <f>IF(K2846="","",VLOOKUP(A2846,tabWorldPop,13,FALSE))</f>
        <v/>
      </c>
      <c r="M2846" s="6" t="str">
        <f>IF(K2846="","",VLOOKUP(A2846,tabWorldPop,14,FALSE))</f>
        <v/>
      </c>
      <c r="N2846" s="6" t="str">
        <f>IF(K2846="","",VLOOKUP(A2846,tabWorldPop,15,FALSE))</f>
        <v/>
      </c>
    </row>
    <row r="2847">
      <c r="A2847" s="3">
        <f>VLOOKUP(Life_expectancy.csv!A2895,Base!$A$2:$B$235,2,FALSE)</f>
        <v>46</v>
      </c>
      <c r="B2847" s="4">
        <v>2012.0</v>
      </c>
      <c r="C2847" s="4">
        <f>VLOOKUP(VLOOKUP(A2847,tabWorldPop,3,FALSE),Base!$D$2:$E$8,2,FALSE)</f>
        <v>1</v>
      </c>
      <c r="D2847" s="4" t="s">
        <v>13</v>
      </c>
      <c r="E2847" s="4">
        <v>0.0</v>
      </c>
      <c r="F2847" s="4" t="s">
        <v>848</v>
      </c>
      <c r="G2847" s="10"/>
      <c r="H2847" s="10"/>
      <c r="I2847" s="4">
        <v>9.0</v>
      </c>
      <c r="J2847" s="6" t="str">
        <f>IF(OR(B2847=2000, B2847=2010, B2847=2015),VLOOKUP(A2847,tabWorldPop,IF(B2847=2000,8,IF(B2847=2010,7,6)),FALSE),"")</f>
        <v/>
      </c>
      <c r="K2847" s="6" t="str">
        <f>IF(J2847="","", VLOOKUP(A2847,tabWorldPop,12,FALSE))</f>
        <v/>
      </c>
      <c r="L2847" s="6" t="str">
        <f>IF(K2847="","",VLOOKUP(A2847,tabWorldPop,13,FALSE))</f>
        <v/>
      </c>
      <c r="M2847" s="6" t="str">
        <f>IF(K2847="","",VLOOKUP(A2847,tabWorldPop,14,FALSE))</f>
        <v/>
      </c>
      <c r="N2847" s="6" t="str">
        <f>IF(K2847="","",VLOOKUP(A2847,tabWorldPop,15,FALSE))</f>
        <v/>
      </c>
    </row>
    <row r="2848">
      <c r="A2848" s="3">
        <f>VLOOKUP(Life_expectancy.csv!A2896,Base!$A$2:$B$235,2,FALSE)</f>
        <v>46</v>
      </c>
      <c r="B2848" s="4">
        <v>2011.0</v>
      </c>
      <c r="C2848" s="4">
        <f>VLOOKUP(VLOOKUP(A2848,tabWorldPop,3,FALSE),Base!$D$2:$E$8,2,FALSE)</f>
        <v>1</v>
      </c>
      <c r="D2848" s="4" t="s">
        <v>13</v>
      </c>
      <c r="E2848" s="4">
        <v>0.0</v>
      </c>
      <c r="F2848" s="5">
        <v>45752.0</v>
      </c>
      <c r="G2848" s="10"/>
      <c r="H2848" s="10"/>
      <c r="I2848" s="5">
        <v>45816.0</v>
      </c>
      <c r="J2848" s="6" t="str">
        <f>IF(OR(B2848=2000, B2848=2010, B2848=2015),VLOOKUP(A2848,tabWorldPop,IF(B2848=2000,8,IF(B2848=2010,7,6)),FALSE),"")</f>
        <v/>
      </c>
      <c r="K2848" s="6" t="str">
        <f>IF(J2848="","", VLOOKUP(A2848,tabWorldPop,12,FALSE))</f>
        <v/>
      </c>
      <c r="L2848" s="6" t="str">
        <f>IF(K2848="","",VLOOKUP(A2848,tabWorldPop,13,FALSE))</f>
        <v/>
      </c>
      <c r="M2848" s="6" t="str">
        <f>IF(K2848="","",VLOOKUP(A2848,tabWorldPop,14,FALSE))</f>
        <v/>
      </c>
      <c r="N2848" s="6" t="str">
        <f>IF(K2848="","",VLOOKUP(A2848,tabWorldPop,15,FALSE))</f>
        <v/>
      </c>
    </row>
    <row r="2849">
      <c r="A2849" s="3">
        <f>VLOOKUP(Life_expectancy.csv!A2897,Base!$A$2:$B$235,2,FALSE)</f>
        <v>46</v>
      </c>
      <c r="B2849" s="4">
        <v>2010.0</v>
      </c>
      <c r="C2849" s="4">
        <f>VLOOKUP(VLOOKUP(A2849,tabWorldPop,3,FALSE),Base!$D$2:$E$8,2,FALSE)</f>
        <v>1</v>
      </c>
      <c r="D2849" s="4" t="s">
        <v>13</v>
      </c>
      <c r="E2849" s="4">
        <v>0.0</v>
      </c>
      <c r="F2849" s="4" t="s">
        <v>736</v>
      </c>
      <c r="G2849" s="10"/>
      <c r="H2849" s="10"/>
      <c r="I2849" s="5">
        <v>45785.0</v>
      </c>
      <c r="J2849" s="6">
        <f>IF(OR(B2849=2000, B2849=2010, B2849=2015),VLOOKUP(A2849,tabWorldPop,IF(B2849=2000,8,IF(B2849=2010,7,6)),FALSE),"")</f>
        <v>24743946</v>
      </c>
      <c r="K2849" s="6">
        <f>IF(J2849="","", VLOOKUP(A2849,tabWorldPop,12,FALSE))</f>
        <v>527968</v>
      </c>
      <c r="L2849" s="6" t="str">
        <f>IF(K2849="","",VLOOKUP(A2849,tabWorldPop,13,FALSE))</f>
        <v>63.8232</v>
      </c>
      <c r="M2849" s="7">
        <f>IF(K2849="","",VLOOKUP(A2849,tabWorldPop,14,FALSE))</f>
        <v>-614701</v>
      </c>
      <c r="N2849" s="6" t="str">
        <f>IF(K2849="","",VLOOKUP(A2849,tabWorldPop,15,FALSE))</f>
        <v>0.42</v>
      </c>
    </row>
    <row r="2850">
      <c r="A2850" s="3">
        <f>VLOOKUP(Life_expectancy.csv!A2898,Base!$A$2:$B$235,2,FALSE)</f>
        <v>46</v>
      </c>
      <c r="B2850" s="4">
        <v>2009.0</v>
      </c>
      <c r="C2850" s="4">
        <f>VLOOKUP(VLOOKUP(A2850,tabWorldPop,3,FALSE),Base!$D$2:$E$8,2,FALSE)</f>
        <v>1</v>
      </c>
      <c r="D2850" s="4" t="s">
        <v>13</v>
      </c>
      <c r="E2850" s="4">
        <v>0.0</v>
      </c>
      <c r="F2850" s="4" t="s">
        <v>1756</v>
      </c>
      <c r="G2850" s="10"/>
      <c r="H2850" s="10"/>
      <c r="I2850" s="5">
        <v>45755.0</v>
      </c>
      <c r="J2850" s="6" t="str">
        <f>IF(OR(B2850=2000, B2850=2010, B2850=2015),VLOOKUP(A2850,tabWorldPop,IF(B2850=2000,8,IF(B2850=2010,7,6)),FALSE),"")</f>
        <v/>
      </c>
      <c r="K2850" s="6" t="str">
        <f>IF(J2850="","", VLOOKUP(A2850,tabWorldPop,12,FALSE))</f>
        <v/>
      </c>
      <c r="L2850" s="6" t="str">
        <f>IF(K2850="","",VLOOKUP(A2850,tabWorldPop,13,FALSE))</f>
        <v/>
      </c>
      <c r="M2850" s="6" t="str">
        <f>IF(K2850="","",VLOOKUP(A2850,tabWorldPop,14,FALSE))</f>
        <v/>
      </c>
      <c r="N2850" s="6" t="str">
        <f>IF(K2850="","",VLOOKUP(A2850,tabWorldPop,15,FALSE))</f>
        <v/>
      </c>
    </row>
    <row r="2851">
      <c r="A2851" s="3">
        <f>VLOOKUP(Life_expectancy.csv!A2899,Base!$A$2:$B$235,2,FALSE)</f>
        <v>46</v>
      </c>
      <c r="B2851" s="4">
        <v>2008.0</v>
      </c>
      <c r="C2851" s="4">
        <f>VLOOKUP(VLOOKUP(A2851,tabWorldPop,3,FALSE),Base!$D$2:$E$8,2,FALSE)</f>
        <v>1</v>
      </c>
      <c r="D2851" s="4" t="s">
        <v>13</v>
      </c>
      <c r="E2851" s="4">
        <v>0.0</v>
      </c>
      <c r="F2851" s="5">
        <v>45996.0</v>
      </c>
      <c r="G2851" s="10"/>
      <c r="H2851" s="10"/>
      <c r="I2851" s="5">
        <v>45785.0</v>
      </c>
      <c r="J2851" s="6" t="str">
        <f>IF(OR(B2851=2000, B2851=2010, B2851=2015),VLOOKUP(A2851,tabWorldPop,IF(B2851=2000,8,IF(B2851=2010,7,6)),FALSE),"")</f>
        <v/>
      </c>
      <c r="K2851" s="6" t="str">
        <f>IF(J2851="","", VLOOKUP(A2851,tabWorldPop,12,FALSE))</f>
        <v/>
      </c>
      <c r="L2851" s="6" t="str">
        <f>IF(K2851="","",VLOOKUP(A2851,tabWorldPop,13,FALSE))</f>
        <v/>
      </c>
      <c r="M2851" s="6" t="str">
        <f>IF(K2851="","",VLOOKUP(A2851,tabWorldPop,14,FALSE))</f>
        <v/>
      </c>
      <c r="N2851" s="6" t="str">
        <f>IF(K2851="","",VLOOKUP(A2851,tabWorldPop,15,FALSE))</f>
        <v/>
      </c>
    </row>
    <row r="2852">
      <c r="A2852" s="3">
        <f>VLOOKUP(Life_expectancy.csv!A2900,Base!$A$2:$B$235,2,FALSE)</f>
        <v>46</v>
      </c>
      <c r="B2852" s="4">
        <v>2007.0</v>
      </c>
      <c r="C2852" s="4">
        <f>VLOOKUP(VLOOKUP(A2852,tabWorldPop,3,FALSE),Base!$D$2:$E$8,2,FALSE)</f>
        <v>1</v>
      </c>
      <c r="D2852" s="4" t="s">
        <v>13</v>
      </c>
      <c r="E2852" s="4">
        <v>0.0</v>
      </c>
      <c r="F2852" s="4" t="s">
        <v>573</v>
      </c>
      <c r="G2852" s="10"/>
      <c r="H2852" s="10"/>
      <c r="I2852" s="5">
        <v>45816.0</v>
      </c>
      <c r="J2852" s="6" t="str">
        <f>IF(OR(B2852=2000, B2852=2010, B2852=2015),VLOOKUP(A2852,tabWorldPop,IF(B2852=2000,8,IF(B2852=2010,7,6)),FALSE),"")</f>
        <v/>
      </c>
      <c r="K2852" s="6" t="str">
        <f>IF(J2852="","", VLOOKUP(A2852,tabWorldPop,12,FALSE))</f>
        <v/>
      </c>
      <c r="L2852" s="6" t="str">
        <f>IF(K2852="","",VLOOKUP(A2852,tabWorldPop,13,FALSE))</f>
        <v/>
      </c>
      <c r="M2852" s="6" t="str">
        <f>IF(K2852="","",VLOOKUP(A2852,tabWorldPop,14,FALSE))</f>
        <v/>
      </c>
      <c r="N2852" s="6" t="str">
        <f>IF(K2852="","",VLOOKUP(A2852,tabWorldPop,15,FALSE))</f>
        <v/>
      </c>
    </row>
    <row r="2853">
      <c r="A2853" s="3">
        <f>VLOOKUP(Life_expectancy.csv!A2901,Base!$A$2:$B$235,2,FALSE)</f>
        <v>46</v>
      </c>
      <c r="B2853" s="4">
        <v>2006.0</v>
      </c>
      <c r="C2853" s="4">
        <f>VLOOKUP(VLOOKUP(A2853,tabWorldPop,3,FALSE),Base!$D$2:$E$8,2,FALSE)</f>
        <v>1</v>
      </c>
      <c r="D2853" s="4" t="s">
        <v>13</v>
      </c>
      <c r="E2853" s="4">
        <v>0.0</v>
      </c>
      <c r="F2853" s="4" t="s">
        <v>1303</v>
      </c>
      <c r="G2853" s="10"/>
      <c r="H2853" s="10"/>
      <c r="I2853" s="5">
        <v>45846.0</v>
      </c>
      <c r="J2853" s="6" t="str">
        <f>IF(OR(B2853=2000, B2853=2010, B2853=2015),VLOOKUP(A2853,tabWorldPop,IF(B2853=2000,8,IF(B2853=2010,7,6)),FALSE),"")</f>
        <v/>
      </c>
      <c r="K2853" s="6" t="str">
        <f>IF(J2853="","", VLOOKUP(A2853,tabWorldPop,12,FALSE))</f>
        <v/>
      </c>
      <c r="L2853" s="6" t="str">
        <f>IF(K2853="","",VLOOKUP(A2853,tabWorldPop,13,FALSE))</f>
        <v/>
      </c>
      <c r="M2853" s="6" t="str">
        <f>IF(K2853="","",VLOOKUP(A2853,tabWorldPop,14,FALSE))</f>
        <v/>
      </c>
      <c r="N2853" s="6" t="str">
        <f>IF(K2853="","",VLOOKUP(A2853,tabWorldPop,15,FALSE))</f>
        <v/>
      </c>
    </row>
    <row r="2854">
      <c r="A2854" s="3">
        <f>VLOOKUP(Life_expectancy.csv!A2902,Base!$A$2:$B$235,2,FALSE)</f>
        <v>46</v>
      </c>
      <c r="B2854" s="4">
        <v>2005.0</v>
      </c>
      <c r="C2854" s="4">
        <f>VLOOKUP(VLOOKUP(A2854,tabWorldPop,3,FALSE),Base!$D$2:$E$8,2,FALSE)</f>
        <v>1</v>
      </c>
      <c r="D2854" s="4" t="s">
        <v>13</v>
      </c>
      <c r="E2854" s="4">
        <v>0.0</v>
      </c>
      <c r="F2854" s="4" t="s">
        <v>296</v>
      </c>
      <c r="G2854" s="10"/>
      <c r="H2854" s="10"/>
      <c r="I2854" s="5">
        <v>45816.0</v>
      </c>
      <c r="J2854" s="6" t="str">
        <f>IF(OR(B2854=2000, B2854=2010, B2854=2015),VLOOKUP(A2854,tabWorldPop,IF(B2854=2000,8,IF(B2854=2010,7,6)),FALSE),"")</f>
        <v/>
      </c>
      <c r="K2854" s="6" t="str">
        <f>IF(J2854="","", VLOOKUP(A2854,tabWorldPop,12,FALSE))</f>
        <v/>
      </c>
      <c r="L2854" s="6" t="str">
        <f>IF(K2854="","",VLOOKUP(A2854,tabWorldPop,13,FALSE))</f>
        <v/>
      </c>
      <c r="M2854" s="6" t="str">
        <f>IF(K2854="","",VLOOKUP(A2854,tabWorldPop,14,FALSE))</f>
        <v/>
      </c>
      <c r="N2854" s="6" t="str">
        <f>IF(K2854="","",VLOOKUP(A2854,tabWorldPop,15,FALSE))</f>
        <v/>
      </c>
    </row>
    <row r="2855">
      <c r="A2855" s="3">
        <f>VLOOKUP(Life_expectancy.csv!A2903,Base!$A$2:$B$235,2,FALSE)</f>
        <v>46</v>
      </c>
      <c r="B2855" s="4">
        <v>2004.0</v>
      </c>
      <c r="C2855" s="4">
        <f>VLOOKUP(VLOOKUP(A2855,tabWorldPop,3,FALSE),Base!$D$2:$E$8,2,FALSE)</f>
        <v>1</v>
      </c>
      <c r="D2855" s="4" t="s">
        <v>13</v>
      </c>
      <c r="E2855" s="4">
        <v>0.0</v>
      </c>
      <c r="F2855" s="5">
        <v>45904.0</v>
      </c>
      <c r="G2855" s="10"/>
      <c r="H2855" s="10"/>
      <c r="I2855" s="5">
        <v>45755.0</v>
      </c>
      <c r="J2855" s="6" t="str">
        <f>IF(OR(B2855=2000, B2855=2010, B2855=2015),VLOOKUP(A2855,tabWorldPop,IF(B2855=2000,8,IF(B2855=2010,7,6)),FALSE),"")</f>
        <v/>
      </c>
      <c r="K2855" s="6" t="str">
        <f>IF(J2855="","", VLOOKUP(A2855,tabWorldPop,12,FALSE))</f>
        <v/>
      </c>
      <c r="L2855" s="6" t="str">
        <f>IF(K2855="","",VLOOKUP(A2855,tabWorldPop,13,FALSE))</f>
        <v/>
      </c>
      <c r="M2855" s="6" t="str">
        <f>IF(K2855="","",VLOOKUP(A2855,tabWorldPop,14,FALSE))</f>
        <v/>
      </c>
      <c r="N2855" s="6" t="str">
        <f>IF(K2855="","",VLOOKUP(A2855,tabWorldPop,15,FALSE))</f>
        <v/>
      </c>
    </row>
    <row r="2856">
      <c r="A2856" s="3">
        <f>VLOOKUP(Life_expectancy.csv!A2904,Base!$A$2:$B$235,2,FALSE)</f>
        <v>46</v>
      </c>
      <c r="B2856" s="4">
        <v>2003.0</v>
      </c>
      <c r="C2856" s="4">
        <f>VLOOKUP(VLOOKUP(A2856,tabWorldPop,3,FALSE),Base!$D$2:$E$8,2,FALSE)</f>
        <v>1</v>
      </c>
      <c r="D2856" s="4" t="s">
        <v>13</v>
      </c>
      <c r="E2856" s="4">
        <v>0.0</v>
      </c>
      <c r="F2856" s="4">
        <v>5.0</v>
      </c>
      <c r="G2856" s="10"/>
      <c r="H2856" s="10"/>
      <c r="I2856" s="5">
        <v>45696.0</v>
      </c>
      <c r="J2856" s="6" t="str">
        <f>IF(OR(B2856=2000, B2856=2010, B2856=2015),VLOOKUP(A2856,tabWorldPop,IF(B2856=2000,8,IF(B2856=2010,7,6)),FALSE),"")</f>
        <v/>
      </c>
      <c r="K2856" s="6" t="str">
        <f>IF(J2856="","", VLOOKUP(A2856,tabWorldPop,12,FALSE))</f>
        <v/>
      </c>
      <c r="L2856" s="6" t="str">
        <f>IF(K2856="","",VLOOKUP(A2856,tabWorldPop,13,FALSE))</f>
        <v/>
      </c>
      <c r="M2856" s="6" t="str">
        <f>IF(K2856="","",VLOOKUP(A2856,tabWorldPop,14,FALSE))</f>
        <v/>
      </c>
      <c r="N2856" s="6" t="str">
        <f>IF(K2856="","",VLOOKUP(A2856,tabWorldPop,15,FALSE))</f>
        <v/>
      </c>
    </row>
    <row r="2857">
      <c r="A2857" s="3">
        <f>VLOOKUP(Life_expectancy.csv!A2905,Base!$A$2:$B$235,2,FALSE)</f>
        <v>46</v>
      </c>
      <c r="B2857" s="4">
        <v>2002.0</v>
      </c>
      <c r="C2857" s="4">
        <f>VLOOKUP(VLOOKUP(A2857,tabWorldPop,3,FALSE),Base!$D$2:$E$8,2,FALSE)</f>
        <v>1</v>
      </c>
      <c r="D2857" s="4" t="s">
        <v>13</v>
      </c>
      <c r="E2857" s="4">
        <v>0.0</v>
      </c>
      <c r="F2857" s="4" t="s">
        <v>1645</v>
      </c>
      <c r="G2857" s="10"/>
      <c r="H2857" s="10"/>
      <c r="I2857" s="4">
        <v>8.0</v>
      </c>
      <c r="J2857" s="6" t="str">
        <f>IF(OR(B2857=2000, B2857=2010, B2857=2015),VLOOKUP(A2857,tabWorldPop,IF(B2857=2000,8,IF(B2857=2010,7,6)),FALSE),"")</f>
        <v/>
      </c>
      <c r="K2857" s="6" t="str">
        <f>IF(J2857="","", VLOOKUP(A2857,tabWorldPop,12,FALSE))</f>
        <v/>
      </c>
      <c r="L2857" s="6" t="str">
        <f>IF(K2857="","",VLOOKUP(A2857,tabWorldPop,13,FALSE))</f>
        <v/>
      </c>
      <c r="M2857" s="6" t="str">
        <f>IF(K2857="","",VLOOKUP(A2857,tabWorldPop,14,FALSE))</f>
        <v/>
      </c>
      <c r="N2857" s="6" t="str">
        <f>IF(K2857="","",VLOOKUP(A2857,tabWorldPop,15,FALSE))</f>
        <v/>
      </c>
    </row>
    <row r="2858">
      <c r="A2858" s="3">
        <f>VLOOKUP(Life_expectancy.csv!A2906,Base!$A$2:$B$235,2,FALSE)</f>
        <v>46</v>
      </c>
      <c r="B2858" s="4">
        <v>2001.0</v>
      </c>
      <c r="C2858" s="4">
        <f>VLOOKUP(VLOOKUP(A2858,tabWorldPop,3,FALSE),Base!$D$2:$E$8,2,FALSE)</f>
        <v>1</v>
      </c>
      <c r="D2858" s="4" t="s">
        <v>13</v>
      </c>
      <c r="E2858" s="4">
        <v>0.0</v>
      </c>
      <c r="F2858" s="4" t="s">
        <v>211</v>
      </c>
      <c r="G2858" s="10"/>
      <c r="H2858" s="10"/>
      <c r="I2858" s="5">
        <v>45907.0</v>
      </c>
      <c r="J2858" s="6" t="str">
        <f>IF(OR(B2858=2000, B2858=2010, B2858=2015),VLOOKUP(A2858,tabWorldPop,IF(B2858=2000,8,IF(B2858=2010,7,6)),FALSE),"")</f>
        <v/>
      </c>
      <c r="K2858" s="6" t="str">
        <f>IF(J2858="","", VLOOKUP(A2858,tabWorldPop,12,FALSE))</f>
        <v/>
      </c>
      <c r="L2858" s="6" t="str">
        <f>IF(K2858="","",VLOOKUP(A2858,tabWorldPop,13,FALSE))</f>
        <v/>
      </c>
      <c r="M2858" s="6" t="str">
        <f>IF(K2858="","",VLOOKUP(A2858,tabWorldPop,14,FALSE))</f>
        <v/>
      </c>
      <c r="N2858" s="6" t="str">
        <f>IF(K2858="","",VLOOKUP(A2858,tabWorldPop,15,FALSE))</f>
        <v/>
      </c>
    </row>
    <row r="2859">
      <c r="A2859" s="3">
        <f>VLOOKUP(Life_expectancy.csv!A2907,Base!$A$2:$B$235,2,FALSE)</f>
        <v>46</v>
      </c>
      <c r="B2859" s="4">
        <v>2000.0</v>
      </c>
      <c r="C2859" s="4">
        <f>VLOOKUP(VLOOKUP(A2859,tabWorldPop,3,FALSE),Base!$D$2:$E$8,2,FALSE)</f>
        <v>1</v>
      </c>
      <c r="D2859" s="4" t="s">
        <v>13</v>
      </c>
      <c r="E2859" s="4">
        <v>0.0</v>
      </c>
      <c r="F2859" s="4" t="s">
        <v>2929</v>
      </c>
      <c r="G2859" s="10"/>
      <c r="H2859" s="10"/>
      <c r="I2859" s="5">
        <v>45845.0</v>
      </c>
      <c r="J2859" s="6">
        <f>IF(OR(B2859=2000, B2859=2010, B2859=2015),VLOOKUP(A2859,tabWorldPop,IF(B2859=2000,8,IF(B2859=2010,7,6)),FALSE),"")</f>
        <v>18628700</v>
      </c>
      <c r="K2859" s="6">
        <f>IF(J2859="","", VLOOKUP(A2859,tabWorldPop,12,FALSE))</f>
        <v>527968</v>
      </c>
      <c r="L2859" s="6" t="str">
        <f>IF(K2859="","",VLOOKUP(A2859,tabWorldPop,13,FALSE))</f>
        <v>63.8232</v>
      </c>
      <c r="M2859" s="7">
        <f>IF(K2859="","",VLOOKUP(A2859,tabWorldPop,14,FALSE))</f>
        <v>-614701</v>
      </c>
      <c r="N2859" s="6" t="str">
        <f>IF(K2859="","",VLOOKUP(A2859,tabWorldPop,15,FALSE))</f>
        <v>0.42</v>
      </c>
    </row>
    <row r="2860">
      <c r="A2860" s="3">
        <f>VLOOKUP(Life_expectancy.csv!A2908,Base!$A$2:$B$235,2,FALSE)</f>
        <v>63</v>
      </c>
      <c r="B2860" s="4">
        <v>2015.0</v>
      </c>
      <c r="C2860" s="4">
        <f>VLOOKUP(VLOOKUP(A2860,tabWorldPop,3,FALSE),Base!$D$2:$E$8,2,FALSE)</f>
        <v>3</v>
      </c>
      <c r="D2860" s="4" t="s">
        <v>13</v>
      </c>
      <c r="E2860" s="4">
        <v>0.0</v>
      </c>
      <c r="F2860" s="10"/>
      <c r="G2860" s="4" t="s">
        <v>5452</v>
      </c>
      <c r="H2860" s="4">
        <v>161587.0</v>
      </c>
      <c r="I2860" s="5">
        <v>45789.0</v>
      </c>
      <c r="J2860" s="6">
        <f>IF(OR(B2860=2000, B2860=2010, B2860=2015),VLOOKUP(A2860,tabWorldPop,IF(B2860=2000,8,IF(B2860=2010,7,6)),FALSE),"")</f>
        <v>16248230</v>
      </c>
      <c r="K2860" s="6">
        <f>IF(J2860="","", VLOOKUP(A2860,tabWorldPop,12,FALSE))</f>
        <v>752612</v>
      </c>
      <c r="L2860" s="6" t="str">
        <f>IF(K2860="","",VLOOKUP(A2860,tabWorldPop,13,FALSE))</f>
        <v>26.5976</v>
      </c>
      <c r="M2860" s="6" t="str">
        <f>IF(K2860="","",VLOOKUP(A2860,tabWorldPop,14,FALSE))</f>
        <v>1.028</v>
      </c>
      <c r="N2860" s="6" t="str">
        <f>IF(K2860="","",VLOOKUP(A2860,tabWorldPop,15,FALSE))</f>
        <v>0.25</v>
      </c>
    </row>
    <row r="2861">
      <c r="A2861" s="3">
        <f>VLOOKUP(Life_expectancy.csv!A2909,Base!$A$2:$B$235,2,FALSE)</f>
        <v>63</v>
      </c>
      <c r="B2861" s="4">
        <v>2014.0</v>
      </c>
      <c r="C2861" s="4">
        <f>VLOOKUP(VLOOKUP(A2861,tabWorldPop,3,FALSE),Base!$D$2:$E$8,2,FALSE)</f>
        <v>3</v>
      </c>
      <c r="D2861" s="4" t="s">
        <v>13</v>
      </c>
      <c r="E2861" s="4" t="s">
        <v>5453</v>
      </c>
      <c r="F2861" s="4" t="s">
        <v>234</v>
      </c>
      <c r="G2861" s="4" t="s">
        <v>5454</v>
      </c>
      <c r="H2861" s="4">
        <v>1562974.0</v>
      </c>
      <c r="I2861" s="5">
        <v>45789.0</v>
      </c>
      <c r="J2861" s="6" t="str">
        <f>IF(OR(B2861=2000, B2861=2010, B2861=2015),VLOOKUP(A2861,tabWorldPop,IF(B2861=2000,8,IF(B2861=2010,7,6)),FALSE),"")</f>
        <v/>
      </c>
      <c r="K2861" s="6" t="str">
        <f>IF(J2861="","", VLOOKUP(A2861,tabWorldPop,12,FALSE))</f>
        <v/>
      </c>
      <c r="L2861" s="6" t="str">
        <f>IF(K2861="","",VLOOKUP(A2861,tabWorldPop,13,FALSE))</f>
        <v/>
      </c>
      <c r="M2861" s="6" t="str">
        <f>IF(K2861="","",VLOOKUP(A2861,tabWorldPop,14,FALSE))</f>
        <v/>
      </c>
      <c r="N2861" s="6" t="str">
        <f>IF(K2861="","",VLOOKUP(A2861,tabWorldPop,15,FALSE))</f>
        <v/>
      </c>
    </row>
    <row r="2862">
      <c r="A2862" s="3">
        <f>VLOOKUP(Life_expectancy.csv!A2910,Base!$A$2:$B$235,2,FALSE)</f>
        <v>63</v>
      </c>
      <c r="B2862" s="4">
        <v>2013.0</v>
      </c>
      <c r="C2862" s="4">
        <f>VLOOKUP(VLOOKUP(A2862,tabWorldPop,3,FALSE),Base!$D$2:$E$8,2,FALSE)</f>
        <v>3</v>
      </c>
      <c r="D2862" s="4" t="s">
        <v>13</v>
      </c>
      <c r="E2862" s="4" t="s">
        <v>5455</v>
      </c>
      <c r="F2862" s="4" t="s">
        <v>234</v>
      </c>
      <c r="G2862" s="4" t="s">
        <v>5456</v>
      </c>
      <c r="H2862" s="4">
        <v>1515321.0</v>
      </c>
      <c r="I2862" s="5">
        <v>45789.0</v>
      </c>
      <c r="J2862" s="6" t="str">
        <f>IF(OR(B2862=2000, B2862=2010, B2862=2015),VLOOKUP(A2862,tabWorldPop,IF(B2862=2000,8,IF(B2862=2010,7,6)),FALSE),"")</f>
        <v/>
      </c>
      <c r="K2862" s="6" t="str">
        <f>IF(J2862="","", VLOOKUP(A2862,tabWorldPop,12,FALSE))</f>
        <v/>
      </c>
      <c r="L2862" s="6" t="str">
        <f>IF(K2862="","",VLOOKUP(A2862,tabWorldPop,13,FALSE))</f>
        <v/>
      </c>
      <c r="M2862" s="6" t="str">
        <f>IF(K2862="","",VLOOKUP(A2862,tabWorldPop,14,FALSE))</f>
        <v/>
      </c>
      <c r="N2862" s="6" t="str">
        <f>IF(K2862="","",VLOOKUP(A2862,tabWorldPop,15,FALSE))</f>
        <v/>
      </c>
    </row>
    <row r="2863">
      <c r="A2863" s="3">
        <f>VLOOKUP(Life_expectancy.csv!A2911,Base!$A$2:$B$235,2,FALSE)</f>
        <v>63</v>
      </c>
      <c r="B2863" s="4">
        <v>2012.0</v>
      </c>
      <c r="C2863" s="4">
        <f>VLOOKUP(VLOOKUP(A2863,tabWorldPop,3,FALSE),Base!$D$2:$E$8,2,FALSE)</f>
        <v>3</v>
      </c>
      <c r="D2863" s="4" t="s">
        <v>13</v>
      </c>
      <c r="E2863" s="4" t="s">
        <v>5457</v>
      </c>
      <c r="F2863" s="4" t="s">
        <v>2930</v>
      </c>
      <c r="G2863" s="4" t="s">
        <v>5458</v>
      </c>
      <c r="H2863" s="4">
        <v>1.4699937E7</v>
      </c>
      <c r="I2863" s="5">
        <v>45728.0</v>
      </c>
      <c r="J2863" s="6" t="str">
        <f>IF(OR(B2863=2000, B2863=2010, B2863=2015),VLOOKUP(A2863,tabWorldPop,IF(B2863=2000,8,IF(B2863=2010,7,6)),FALSE),"")</f>
        <v/>
      </c>
      <c r="K2863" s="6" t="str">
        <f>IF(J2863="","", VLOOKUP(A2863,tabWorldPop,12,FALSE))</f>
        <v/>
      </c>
      <c r="L2863" s="6" t="str">
        <f>IF(K2863="","",VLOOKUP(A2863,tabWorldPop,13,FALSE))</f>
        <v/>
      </c>
      <c r="M2863" s="6" t="str">
        <f>IF(K2863="","",VLOOKUP(A2863,tabWorldPop,14,FALSE))</f>
        <v/>
      </c>
      <c r="N2863" s="6" t="str">
        <f>IF(K2863="","",VLOOKUP(A2863,tabWorldPop,15,FALSE))</f>
        <v/>
      </c>
    </row>
    <row r="2864">
      <c r="A2864" s="3">
        <f>VLOOKUP(Life_expectancy.csv!A2912,Base!$A$2:$B$235,2,FALSE)</f>
        <v>63</v>
      </c>
      <c r="B2864" s="4">
        <v>2011.0</v>
      </c>
      <c r="C2864" s="4">
        <f>VLOOKUP(VLOOKUP(A2864,tabWorldPop,3,FALSE),Base!$D$2:$E$8,2,FALSE)</f>
        <v>3</v>
      </c>
      <c r="D2864" s="4" t="s">
        <v>13</v>
      </c>
      <c r="E2864" s="4" t="s">
        <v>5459</v>
      </c>
      <c r="F2864" s="4" t="s">
        <v>148</v>
      </c>
      <c r="G2864" s="4" t="s">
        <v>5460</v>
      </c>
      <c r="H2864" s="4">
        <v>1.4264756E7</v>
      </c>
      <c r="I2864" s="4">
        <v>12.0</v>
      </c>
      <c r="J2864" s="6" t="str">
        <f>IF(OR(B2864=2000, B2864=2010, B2864=2015),VLOOKUP(A2864,tabWorldPop,IF(B2864=2000,8,IF(B2864=2010,7,6)),FALSE),"")</f>
        <v/>
      </c>
      <c r="K2864" s="6" t="str">
        <f>IF(J2864="","", VLOOKUP(A2864,tabWorldPop,12,FALSE))</f>
        <v/>
      </c>
      <c r="L2864" s="6" t="str">
        <f>IF(K2864="","",VLOOKUP(A2864,tabWorldPop,13,FALSE))</f>
        <v/>
      </c>
      <c r="M2864" s="6" t="str">
        <f>IF(K2864="","",VLOOKUP(A2864,tabWorldPop,14,FALSE))</f>
        <v/>
      </c>
      <c r="N2864" s="6" t="str">
        <f>IF(K2864="","",VLOOKUP(A2864,tabWorldPop,15,FALSE))</f>
        <v/>
      </c>
    </row>
    <row r="2865">
      <c r="A2865" s="3">
        <f>VLOOKUP(Life_expectancy.csv!A2913,Base!$A$2:$B$235,2,FALSE)</f>
        <v>63</v>
      </c>
      <c r="B2865" s="4">
        <v>2010.0</v>
      </c>
      <c r="C2865" s="4">
        <f>VLOOKUP(VLOOKUP(A2865,tabWorldPop,3,FALSE),Base!$D$2:$E$8,2,FALSE)</f>
        <v>3</v>
      </c>
      <c r="D2865" s="4" t="s">
        <v>13</v>
      </c>
      <c r="E2865" s="4" t="s">
        <v>5461</v>
      </c>
      <c r="F2865" s="4" t="s">
        <v>174</v>
      </c>
      <c r="G2865" s="4" t="s">
        <v>5462</v>
      </c>
      <c r="H2865" s="4">
        <v>138533.0</v>
      </c>
      <c r="I2865" s="5">
        <v>45880.0</v>
      </c>
      <c r="J2865" s="6">
        <f>IF(OR(B2865=2000, B2865=2010, B2865=2015),VLOOKUP(A2865,tabWorldPop,IF(B2865=2000,8,IF(B2865=2010,7,6)),FALSE),"")</f>
        <v>13792086</v>
      </c>
      <c r="K2865" s="6">
        <f>IF(J2865="","", VLOOKUP(A2865,tabWorldPop,12,FALSE))</f>
        <v>752612</v>
      </c>
      <c r="L2865" s="6" t="str">
        <f>IF(K2865="","",VLOOKUP(A2865,tabWorldPop,13,FALSE))</f>
        <v>26.5976</v>
      </c>
      <c r="M2865" s="6" t="str">
        <f>IF(K2865="","",VLOOKUP(A2865,tabWorldPop,14,FALSE))</f>
        <v>1.028</v>
      </c>
      <c r="N2865" s="6" t="str">
        <f>IF(K2865="","",VLOOKUP(A2865,tabWorldPop,15,FALSE))</f>
        <v>0.25</v>
      </c>
    </row>
    <row r="2866">
      <c r="A2866" s="3">
        <f>VLOOKUP(Life_expectancy.csv!A2914,Base!$A$2:$B$235,2,FALSE)</f>
        <v>63</v>
      </c>
      <c r="B2866" s="4">
        <v>2009.0</v>
      </c>
      <c r="C2866" s="4">
        <f>VLOOKUP(VLOOKUP(A2866,tabWorldPop,3,FALSE),Base!$D$2:$E$8,2,FALSE)</f>
        <v>3</v>
      </c>
      <c r="D2866" s="4" t="s">
        <v>13</v>
      </c>
      <c r="E2866" s="4" t="s">
        <v>5463</v>
      </c>
      <c r="F2866" s="4" t="s">
        <v>711</v>
      </c>
      <c r="G2866" s="4" t="s">
        <v>5464</v>
      </c>
      <c r="H2866" s="4">
        <v>1.3456417E7</v>
      </c>
      <c r="I2866" s="5">
        <v>45819.0</v>
      </c>
      <c r="J2866" s="6" t="str">
        <f>IF(OR(B2866=2000, B2866=2010, B2866=2015),VLOOKUP(A2866,tabWorldPop,IF(B2866=2000,8,IF(B2866=2010,7,6)),FALSE),"")</f>
        <v/>
      </c>
      <c r="K2866" s="6" t="str">
        <f>IF(J2866="","", VLOOKUP(A2866,tabWorldPop,12,FALSE))</f>
        <v/>
      </c>
      <c r="L2866" s="6" t="str">
        <f>IF(K2866="","",VLOOKUP(A2866,tabWorldPop,13,FALSE))</f>
        <v/>
      </c>
      <c r="M2866" s="6" t="str">
        <f>IF(K2866="","",VLOOKUP(A2866,tabWorldPop,14,FALSE))</f>
        <v/>
      </c>
      <c r="N2866" s="6" t="str">
        <f>IF(K2866="","",VLOOKUP(A2866,tabWorldPop,15,FALSE))</f>
        <v/>
      </c>
    </row>
    <row r="2867">
      <c r="A2867" s="3">
        <f>VLOOKUP(Life_expectancy.csv!A2915,Base!$A$2:$B$235,2,FALSE)</f>
        <v>63</v>
      </c>
      <c r="B2867" s="4">
        <v>2008.0</v>
      </c>
      <c r="C2867" s="4">
        <f>VLOOKUP(VLOOKUP(A2867,tabWorldPop,3,FALSE),Base!$D$2:$E$8,2,FALSE)</f>
        <v>3</v>
      </c>
      <c r="D2867" s="4" t="s">
        <v>13</v>
      </c>
      <c r="E2867" s="4" t="s">
        <v>5465</v>
      </c>
      <c r="F2867" s="4" t="s">
        <v>2703</v>
      </c>
      <c r="G2867" s="4" t="s">
        <v>5466</v>
      </c>
      <c r="H2867" s="4">
        <v>1382517.0</v>
      </c>
      <c r="I2867" s="5">
        <v>45758.0</v>
      </c>
      <c r="J2867" s="6" t="str">
        <f>IF(OR(B2867=2000, B2867=2010, B2867=2015),VLOOKUP(A2867,tabWorldPop,IF(B2867=2000,8,IF(B2867=2010,7,6)),FALSE),"")</f>
        <v/>
      </c>
      <c r="K2867" s="6" t="str">
        <f>IF(J2867="","", VLOOKUP(A2867,tabWorldPop,12,FALSE))</f>
        <v/>
      </c>
      <c r="L2867" s="6" t="str">
        <f>IF(K2867="","",VLOOKUP(A2867,tabWorldPop,13,FALSE))</f>
        <v/>
      </c>
      <c r="M2867" s="6" t="str">
        <f>IF(K2867="","",VLOOKUP(A2867,tabWorldPop,14,FALSE))</f>
        <v/>
      </c>
      <c r="N2867" s="6" t="str">
        <f>IF(K2867="","",VLOOKUP(A2867,tabWorldPop,15,FALSE))</f>
        <v/>
      </c>
    </row>
    <row r="2868">
      <c r="A2868" s="3">
        <f>VLOOKUP(Life_expectancy.csv!A2916,Base!$A$2:$B$235,2,FALSE)</f>
        <v>63</v>
      </c>
      <c r="B2868" s="4">
        <v>2007.0</v>
      </c>
      <c r="C2868" s="4">
        <f>VLOOKUP(VLOOKUP(A2868,tabWorldPop,3,FALSE),Base!$D$2:$E$8,2,FALSE)</f>
        <v>3</v>
      </c>
      <c r="D2868" s="4" t="s">
        <v>13</v>
      </c>
      <c r="E2868" s="4" t="s">
        <v>5467</v>
      </c>
      <c r="F2868" s="4" t="s">
        <v>159</v>
      </c>
      <c r="G2868" s="4" t="s">
        <v>5468</v>
      </c>
      <c r="H2868" s="4">
        <v>1.2725974E7</v>
      </c>
      <c r="I2868" s="5">
        <v>45668.0</v>
      </c>
      <c r="J2868" s="6" t="str">
        <f>IF(OR(B2868=2000, B2868=2010, B2868=2015),VLOOKUP(A2868,tabWorldPop,IF(B2868=2000,8,IF(B2868=2010,7,6)),FALSE),"")</f>
        <v/>
      </c>
      <c r="K2868" s="6" t="str">
        <f>IF(J2868="","", VLOOKUP(A2868,tabWorldPop,12,FALSE))</f>
        <v/>
      </c>
      <c r="L2868" s="6" t="str">
        <f>IF(K2868="","",VLOOKUP(A2868,tabWorldPop,13,FALSE))</f>
        <v/>
      </c>
      <c r="M2868" s="6" t="str">
        <f>IF(K2868="","",VLOOKUP(A2868,tabWorldPop,14,FALSE))</f>
        <v/>
      </c>
      <c r="N2868" s="6" t="str">
        <f>IF(K2868="","",VLOOKUP(A2868,tabWorldPop,15,FALSE))</f>
        <v/>
      </c>
    </row>
    <row r="2869">
      <c r="A2869" s="3">
        <f>VLOOKUP(Life_expectancy.csv!A2917,Base!$A$2:$B$235,2,FALSE)</f>
        <v>63</v>
      </c>
      <c r="B2869" s="4">
        <v>2006.0</v>
      </c>
      <c r="C2869" s="4">
        <f>VLOOKUP(VLOOKUP(A2869,tabWorldPop,3,FALSE),Base!$D$2:$E$8,2,FALSE)</f>
        <v>3</v>
      </c>
      <c r="D2869" s="4" t="s">
        <v>13</v>
      </c>
      <c r="E2869" s="4" t="s">
        <v>5469</v>
      </c>
      <c r="F2869" s="5">
        <v>45967.0</v>
      </c>
      <c r="G2869" s="4" t="s">
        <v>5470</v>
      </c>
      <c r="H2869" s="4">
        <v>1.2383446E7</v>
      </c>
      <c r="I2869" s="5">
        <v>45910.0</v>
      </c>
      <c r="J2869" s="6" t="str">
        <f>IF(OR(B2869=2000, B2869=2010, B2869=2015),VLOOKUP(A2869,tabWorldPop,IF(B2869=2000,8,IF(B2869=2010,7,6)),FALSE),"")</f>
        <v/>
      </c>
      <c r="K2869" s="6" t="str">
        <f>IF(J2869="","", VLOOKUP(A2869,tabWorldPop,12,FALSE))</f>
        <v/>
      </c>
      <c r="L2869" s="6" t="str">
        <f>IF(K2869="","",VLOOKUP(A2869,tabWorldPop,13,FALSE))</f>
        <v/>
      </c>
      <c r="M2869" s="6" t="str">
        <f>IF(K2869="","",VLOOKUP(A2869,tabWorldPop,14,FALSE))</f>
        <v/>
      </c>
      <c r="N2869" s="6" t="str">
        <f>IF(K2869="","",VLOOKUP(A2869,tabWorldPop,15,FALSE))</f>
        <v/>
      </c>
    </row>
    <row r="2870">
      <c r="A2870" s="3">
        <f>VLOOKUP(Life_expectancy.csv!A2918,Base!$A$2:$B$235,2,FALSE)</f>
        <v>63</v>
      </c>
      <c r="B2870" s="4">
        <v>2005.0</v>
      </c>
      <c r="C2870" s="4">
        <f>VLOOKUP(VLOOKUP(A2870,tabWorldPop,3,FALSE),Base!$D$2:$E$8,2,FALSE)</f>
        <v>3</v>
      </c>
      <c r="D2870" s="4" t="s">
        <v>13</v>
      </c>
      <c r="E2870" s="4" t="s">
        <v>5471</v>
      </c>
      <c r="F2870" s="4" t="s">
        <v>2346</v>
      </c>
      <c r="G2870" s="4" t="s">
        <v>5472</v>
      </c>
      <c r="H2870" s="4">
        <v>1252156.0</v>
      </c>
      <c r="I2870" s="5">
        <v>45848.0</v>
      </c>
      <c r="J2870" s="6" t="str">
        <f>IF(OR(B2870=2000, B2870=2010, B2870=2015),VLOOKUP(A2870,tabWorldPop,IF(B2870=2000,8,IF(B2870=2010,7,6)),FALSE),"")</f>
        <v/>
      </c>
      <c r="K2870" s="6" t="str">
        <f>IF(J2870="","", VLOOKUP(A2870,tabWorldPop,12,FALSE))</f>
        <v/>
      </c>
      <c r="L2870" s="6" t="str">
        <f>IF(K2870="","",VLOOKUP(A2870,tabWorldPop,13,FALSE))</f>
        <v/>
      </c>
      <c r="M2870" s="6" t="str">
        <f>IF(K2870="","",VLOOKUP(A2870,tabWorldPop,14,FALSE))</f>
        <v/>
      </c>
      <c r="N2870" s="6" t="str">
        <f>IF(K2870="","",VLOOKUP(A2870,tabWorldPop,15,FALSE))</f>
        <v/>
      </c>
    </row>
    <row r="2871">
      <c r="A2871" s="3">
        <f>VLOOKUP(Life_expectancy.csv!A2919,Base!$A$2:$B$235,2,FALSE)</f>
        <v>63</v>
      </c>
      <c r="B2871" s="4">
        <v>2004.0</v>
      </c>
      <c r="C2871" s="4">
        <f>VLOOKUP(VLOOKUP(A2871,tabWorldPop,3,FALSE),Base!$D$2:$E$8,2,FALSE)</f>
        <v>3</v>
      </c>
      <c r="D2871" s="4" t="s">
        <v>13</v>
      </c>
      <c r="E2871" s="4" t="s">
        <v>5473</v>
      </c>
      <c r="F2871" s="4" t="s">
        <v>2428</v>
      </c>
      <c r="G2871" s="4" t="s">
        <v>5474</v>
      </c>
      <c r="H2871" s="4">
        <v>1.1731746E7</v>
      </c>
      <c r="I2871" s="5">
        <v>45787.0</v>
      </c>
      <c r="J2871" s="6" t="str">
        <f>IF(OR(B2871=2000, B2871=2010, B2871=2015),VLOOKUP(A2871,tabWorldPop,IF(B2871=2000,8,IF(B2871=2010,7,6)),FALSE),"")</f>
        <v/>
      </c>
      <c r="K2871" s="6" t="str">
        <f>IF(J2871="","", VLOOKUP(A2871,tabWorldPop,12,FALSE))</f>
        <v/>
      </c>
      <c r="L2871" s="6" t="str">
        <f>IF(K2871="","",VLOOKUP(A2871,tabWorldPop,13,FALSE))</f>
        <v/>
      </c>
      <c r="M2871" s="6" t="str">
        <f>IF(K2871="","",VLOOKUP(A2871,tabWorldPop,14,FALSE))</f>
        <v/>
      </c>
      <c r="N2871" s="6" t="str">
        <f>IF(K2871="","",VLOOKUP(A2871,tabWorldPop,15,FALSE))</f>
        <v/>
      </c>
    </row>
    <row r="2872">
      <c r="A2872" s="3">
        <f>VLOOKUP(Life_expectancy.csv!A2920,Base!$A$2:$B$235,2,FALSE)</f>
        <v>63</v>
      </c>
      <c r="B2872" s="4">
        <v>2003.0</v>
      </c>
      <c r="C2872" s="4">
        <f>VLOOKUP(VLOOKUP(A2872,tabWorldPop,3,FALSE),Base!$D$2:$E$8,2,FALSE)</f>
        <v>3</v>
      </c>
      <c r="D2872" s="4" t="s">
        <v>13</v>
      </c>
      <c r="E2872" s="4" t="s">
        <v>5475</v>
      </c>
      <c r="F2872" s="4" t="s">
        <v>18</v>
      </c>
      <c r="G2872" s="4" t="s">
        <v>5476</v>
      </c>
      <c r="H2872" s="4">
        <v>1.1421984E7</v>
      </c>
      <c r="I2872" s="5">
        <v>45698.0</v>
      </c>
      <c r="J2872" s="6" t="str">
        <f>IF(OR(B2872=2000, B2872=2010, B2872=2015),VLOOKUP(A2872,tabWorldPop,IF(B2872=2000,8,IF(B2872=2010,7,6)),FALSE),"")</f>
        <v/>
      </c>
      <c r="K2872" s="6" t="str">
        <f>IF(J2872="","", VLOOKUP(A2872,tabWorldPop,12,FALSE))</f>
        <v/>
      </c>
      <c r="L2872" s="6" t="str">
        <f>IF(K2872="","",VLOOKUP(A2872,tabWorldPop,13,FALSE))</f>
        <v/>
      </c>
      <c r="M2872" s="6" t="str">
        <f>IF(K2872="","",VLOOKUP(A2872,tabWorldPop,14,FALSE))</f>
        <v/>
      </c>
      <c r="N2872" s="6" t="str">
        <f>IF(K2872="","",VLOOKUP(A2872,tabWorldPop,15,FALSE))</f>
        <v/>
      </c>
    </row>
    <row r="2873">
      <c r="A2873" s="3">
        <f>VLOOKUP(Life_expectancy.csv!A2921,Base!$A$2:$B$235,2,FALSE)</f>
        <v>63</v>
      </c>
      <c r="B2873" s="4">
        <v>2002.0</v>
      </c>
      <c r="C2873" s="4">
        <f>VLOOKUP(VLOOKUP(A2873,tabWorldPop,3,FALSE),Base!$D$2:$E$8,2,FALSE)</f>
        <v>3</v>
      </c>
      <c r="D2873" s="4" t="s">
        <v>13</v>
      </c>
      <c r="E2873" s="4" t="s">
        <v>5477</v>
      </c>
      <c r="F2873" s="4" t="s">
        <v>436</v>
      </c>
      <c r="G2873" s="4" t="s">
        <v>5478</v>
      </c>
      <c r="H2873" s="4">
        <v>111249.0</v>
      </c>
      <c r="I2873" s="4">
        <v>10.0</v>
      </c>
      <c r="J2873" s="6" t="str">
        <f>IF(OR(B2873=2000, B2873=2010, B2873=2015),VLOOKUP(A2873,tabWorldPop,IF(B2873=2000,8,IF(B2873=2010,7,6)),FALSE),"")</f>
        <v/>
      </c>
      <c r="K2873" s="6" t="str">
        <f>IF(J2873="","", VLOOKUP(A2873,tabWorldPop,12,FALSE))</f>
        <v/>
      </c>
      <c r="L2873" s="6" t="str">
        <f>IF(K2873="","",VLOOKUP(A2873,tabWorldPop,13,FALSE))</f>
        <v/>
      </c>
      <c r="M2873" s="6" t="str">
        <f>IF(K2873="","",VLOOKUP(A2873,tabWorldPop,14,FALSE))</f>
        <v/>
      </c>
      <c r="N2873" s="6" t="str">
        <f>IF(K2873="","",VLOOKUP(A2873,tabWorldPop,15,FALSE))</f>
        <v/>
      </c>
    </row>
    <row r="2874">
      <c r="A2874" s="3">
        <f>VLOOKUP(Life_expectancy.csv!A2922,Base!$A$2:$B$235,2,FALSE)</f>
        <v>63</v>
      </c>
      <c r="B2874" s="4">
        <v>2001.0</v>
      </c>
      <c r="C2874" s="4">
        <f>VLOOKUP(VLOOKUP(A2874,tabWorldPop,3,FALSE),Base!$D$2:$E$8,2,FALSE)</f>
        <v>3</v>
      </c>
      <c r="D2874" s="4" t="s">
        <v>13</v>
      </c>
      <c r="E2874" s="4" t="s">
        <v>5479</v>
      </c>
      <c r="F2874" s="4" t="s">
        <v>424</v>
      </c>
      <c r="G2874" s="4" t="s">
        <v>5480</v>
      </c>
      <c r="H2874" s="4">
        <v>1824125.0</v>
      </c>
      <c r="I2874" s="5">
        <v>45878.0</v>
      </c>
      <c r="J2874" s="6" t="str">
        <f>IF(OR(B2874=2000, B2874=2010, B2874=2015),VLOOKUP(A2874,tabWorldPop,IF(B2874=2000,8,IF(B2874=2010,7,6)),FALSE),"")</f>
        <v/>
      </c>
      <c r="K2874" s="6" t="str">
        <f>IF(J2874="","", VLOOKUP(A2874,tabWorldPop,12,FALSE))</f>
        <v/>
      </c>
      <c r="L2874" s="6" t="str">
        <f>IF(K2874="","",VLOOKUP(A2874,tabWorldPop,13,FALSE))</f>
        <v/>
      </c>
      <c r="M2874" s="6" t="str">
        <f>IF(K2874="","",VLOOKUP(A2874,tabWorldPop,14,FALSE))</f>
        <v/>
      </c>
      <c r="N2874" s="6" t="str">
        <f>IF(K2874="","",VLOOKUP(A2874,tabWorldPop,15,FALSE))</f>
        <v/>
      </c>
    </row>
    <row r="2875">
      <c r="A2875" s="3">
        <f>VLOOKUP(Life_expectancy.csv!A2923,Base!$A$2:$B$235,2,FALSE)</f>
        <v>63</v>
      </c>
      <c r="B2875" s="4">
        <v>2000.0</v>
      </c>
      <c r="C2875" s="4">
        <f>VLOOKUP(VLOOKUP(A2875,tabWorldPop,3,FALSE),Base!$D$2:$E$8,2,FALSE)</f>
        <v>3</v>
      </c>
      <c r="D2875" s="4" t="s">
        <v>13</v>
      </c>
      <c r="E2875" s="4" t="s">
        <v>5481</v>
      </c>
      <c r="F2875" s="4" t="s">
        <v>811</v>
      </c>
      <c r="G2875" s="4" t="s">
        <v>5482</v>
      </c>
      <c r="H2875" s="4">
        <v>1531221.0</v>
      </c>
      <c r="I2875" s="5">
        <v>45817.0</v>
      </c>
      <c r="J2875" s="6">
        <f>IF(OR(B2875=2000, B2875=2010, B2875=2015),VLOOKUP(A2875,tabWorldPop,IF(B2875=2000,8,IF(B2875=2010,7,6)),FALSE),"")</f>
        <v>9891136</v>
      </c>
      <c r="K2875" s="6">
        <f>IF(J2875="","", VLOOKUP(A2875,tabWorldPop,12,FALSE))</f>
        <v>752612</v>
      </c>
      <c r="L2875" s="6" t="str">
        <f>IF(K2875="","",VLOOKUP(A2875,tabWorldPop,13,FALSE))</f>
        <v>26.5976</v>
      </c>
      <c r="M2875" s="6" t="str">
        <f>IF(K2875="","",VLOOKUP(A2875,tabWorldPop,14,FALSE))</f>
        <v>1.028</v>
      </c>
      <c r="N2875" s="6" t="str">
        <f>IF(K2875="","",VLOOKUP(A2875,tabWorldPop,15,FALSE))</f>
        <v>0.25</v>
      </c>
    </row>
    <row r="2876">
      <c r="A2876" s="3">
        <f>VLOOKUP(Life_expectancy.csv!A2924,Base!$A$2:$B$235,2,FALSE)</f>
        <v>74</v>
      </c>
      <c r="B2876" s="4">
        <v>2015.0</v>
      </c>
      <c r="C2876" s="4">
        <f>VLOOKUP(VLOOKUP(A2876,tabWorldPop,3,FALSE),Base!$D$2:$E$8,2,FALSE)</f>
        <v>3</v>
      </c>
      <c r="D2876" s="4" t="s">
        <v>13</v>
      </c>
      <c r="E2876" s="4">
        <v>0.0</v>
      </c>
      <c r="F2876" s="10"/>
      <c r="G2876" s="4" t="s">
        <v>5483</v>
      </c>
      <c r="H2876" s="4">
        <v>1.5777451E7</v>
      </c>
      <c r="I2876" s="5">
        <v>45726.0</v>
      </c>
      <c r="J2876" s="6">
        <f>IF(OR(B2876=2000, B2876=2010, B2876=2015),VLOOKUP(A2876,tabWorldPop,IF(B2876=2000,8,IF(B2876=2010,7,6)),FALSE),"")</f>
        <v>14154937</v>
      </c>
      <c r="K2876" s="6">
        <f>IF(J2876="","", VLOOKUP(A2876,tabWorldPop,12,FALSE))</f>
        <v>390757</v>
      </c>
      <c r="L2876" s="6" t="str">
        <f>IF(K2876="","",VLOOKUP(A2876,tabWorldPop,13,FALSE))</f>
        <v>41.7665</v>
      </c>
      <c r="M2876" s="7">
        <f>IF(K2876="","",VLOOKUP(A2876,tabWorldPop,14,FALSE))</f>
        <v>-619450</v>
      </c>
      <c r="N2876" s="6" t="str">
        <f>IF(K2876="","",VLOOKUP(A2876,tabWorldPop,15,FALSE))</f>
        <v>0.2</v>
      </c>
    </row>
    <row r="2877">
      <c r="A2877" s="3">
        <f>VLOOKUP(Life_expectancy.csv!A2925,Base!$A$2:$B$235,2,FALSE)</f>
        <v>74</v>
      </c>
      <c r="B2877" s="4">
        <v>2014.0</v>
      </c>
      <c r="C2877" s="4">
        <f>VLOOKUP(VLOOKUP(A2877,tabWorldPop,3,FALSE),Base!$D$2:$E$8,2,FALSE)</f>
        <v>3</v>
      </c>
      <c r="D2877" s="4" t="s">
        <v>13</v>
      </c>
      <c r="E2877" s="4" t="s">
        <v>5484</v>
      </c>
      <c r="F2877" s="4" t="s">
        <v>583</v>
      </c>
      <c r="G2877" s="4" t="s">
        <v>5485</v>
      </c>
      <c r="H2877" s="4">
        <v>1.5411675E7</v>
      </c>
      <c r="I2877" s="5">
        <v>45726.0</v>
      </c>
      <c r="J2877" s="6" t="str">
        <f>IF(OR(B2877=2000, B2877=2010, B2877=2015),VLOOKUP(A2877,tabWorldPop,IF(B2877=2000,8,IF(B2877=2010,7,6)),FALSE),"")</f>
        <v/>
      </c>
      <c r="K2877" s="6" t="str">
        <f>IF(J2877="","", VLOOKUP(A2877,tabWorldPop,12,FALSE))</f>
        <v/>
      </c>
      <c r="L2877" s="6" t="str">
        <f>IF(K2877="","",VLOOKUP(A2877,tabWorldPop,13,FALSE))</f>
        <v/>
      </c>
      <c r="M2877" s="6" t="str">
        <f>IF(K2877="","",VLOOKUP(A2877,tabWorldPop,14,FALSE))</f>
        <v/>
      </c>
      <c r="N2877" s="6" t="str">
        <f>IF(K2877="","",VLOOKUP(A2877,tabWorldPop,15,FALSE))</f>
        <v/>
      </c>
    </row>
    <row r="2878">
      <c r="A2878" s="3">
        <f>VLOOKUP(Life_expectancy.csv!A2926,Base!$A$2:$B$235,2,FALSE)</f>
        <v>74</v>
      </c>
      <c r="B2878" s="4">
        <v>2013.0</v>
      </c>
      <c r="C2878" s="4">
        <f>VLOOKUP(VLOOKUP(A2878,tabWorldPop,3,FALSE),Base!$D$2:$E$8,2,FALSE)</f>
        <v>3</v>
      </c>
      <c r="D2878" s="4" t="s">
        <v>13</v>
      </c>
      <c r="E2878" s="4" t="s">
        <v>5486</v>
      </c>
      <c r="F2878" s="4" t="s">
        <v>903</v>
      </c>
      <c r="G2878" s="4" t="s">
        <v>5487</v>
      </c>
      <c r="H2878" s="4">
        <v>155456.0</v>
      </c>
      <c r="I2878" s="5">
        <v>45757.0</v>
      </c>
      <c r="J2878" s="6" t="str">
        <f>IF(OR(B2878=2000, B2878=2010, B2878=2015),VLOOKUP(A2878,tabWorldPop,IF(B2878=2000,8,IF(B2878=2010,7,6)),FALSE),"")</f>
        <v/>
      </c>
      <c r="K2878" s="6" t="str">
        <f>IF(J2878="","", VLOOKUP(A2878,tabWorldPop,12,FALSE))</f>
        <v/>
      </c>
      <c r="L2878" s="6" t="str">
        <f>IF(K2878="","",VLOOKUP(A2878,tabWorldPop,13,FALSE))</f>
        <v/>
      </c>
      <c r="M2878" s="6" t="str">
        <f>IF(K2878="","",VLOOKUP(A2878,tabWorldPop,14,FALSE))</f>
        <v/>
      </c>
      <c r="N2878" s="6" t="str">
        <f>IF(K2878="","",VLOOKUP(A2878,tabWorldPop,15,FALSE))</f>
        <v/>
      </c>
    </row>
    <row r="2879">
      <c r="A2879" s="3">
        <f>VLOOKUP(Life_expectancy.csv!A2927,Base!$A$2:$B$235,2,FALSE)</f>
        <v>74</v>
      </c>
      <c r="B2879" s="4">
        <v>2012.0</v>
      </c>
      <c r="C2879" s="4">
        <f>VLOOKUP(VLOOKUP(A2879,tabWorldPop,3,FALSE),Base!$D$2:$E$8,2,FALSE)</f>
        <v>3</v>
      </c>
      <c r="D2879" s="4" t="s">
        <v>13</v>
      </c>
      <c r="E2879" s="4" t="s">
        <v>5488</v>
      </c>
      <c r="F2879" s="4" t="s">
        <v>1259</v>
      </c>
      <c r="G2879" s="4" t="s">
        <v>5489</v>
      </c>
      <c r="H2879" s="4">
        <v>1471826.0</v>
      </c>
      <c r="I2879" s="5">
        <v>45878.0</v>
      </c>
      <c r="J2879" s="6" t="str">
        <f>IF(OR(B2879=2000, B2879=2010, B2879=2015),VLOOKUP(A2879,tabWorldPop,IF(B2879=2000,8,IF(B2879=2010,7,6)),FALSE),"")</f>
        <v/>
      </c>
      <c r="K2879" s="6" t="str">
        <f>IF(J2879="","", VLOOKUP(A2879,tabWorldPop,12,FALSE))</f>
        <v/>
      </c>
      <c r="L2879" s="6" t="str">
        <f>IF(K2879="","",VLOOKUP(A2879,tabWorldPop,13,FALSE))</f>
        <v/>
      </c>
      <c r="M2879" s="6" t="str">
        <f>IF(K2879="","",VLOOKUP(A2879,tabWorldPop,14,FALSE))</f>
        <v/>
      </c>
      <c r="N2879" s="6" t="str">
        <f>IF(K2879="","",VLOOKUP(A2879,tabWorldPop,15,FALSE))</f>
        <v/>
      </c>
    </row>
    <row r="2880">
      <c r="A2880" s="3">
        <f>VLOOKUP(Life_expectancy.csv!A2928,Base!$A$2:$B$235,2,FALSE)</f>
        <v>74</v>
      </c>
      <c r="B2880" s="4">
        <v>2011.0</v>
      </c>
      <c r="C2880" s="4">
        <f>VLOOKUP(VLOOKUP(A2880,tabWorldPop,3,FALSE),Base!$D$2:$E$8,2,FALSE)</f>
        <v>3</v>
      </c>
      <c r="D2880" s="4" t="s">
        <v>13</v>
      </c>
      <c r="E2880" s="4" t="s">
        <v>5490</v>
      </c>
      <c r="F2880" s="4" t="s">
        <v>772</v>
      </c>
      <c r="G2880" s="4" t="s">
        <v>5491</v>
      </c>
      <c r="H2880" s="4">
        <v>1.4386649E7</v>
      </c>
      <c r="I2880" s="5">
        <v>45667.0</v>
      </c>
      <c r="J2880" s="6" t="str">
        <f>IF(OR(B2880=2000, B2880=2010, B2880=2015),VLOOKUP(A2880,tabWorldPop,IF(B2880=2000,8,IF(B2880=2010,7,6)),FALSE),"")</f>
        <v/>
      </c>
      <c r="K2880" s="6" t="str">
        <f>IF(J2880="","", VLOOKUP(A2880,tabWorldPop,12,FALSE))</f>
        <v/>
      </c>
      <c r="L2880" s="6" t="str">
        <f>IF(K2880="","",VLOOKUP(A2880,tabWorldPop,13,FALSE))</f>
        <v/>
      </c>
      <c r="M2880" s="6" t="str">
        <f>IF(K2880="","",VLOOKUP(A2880,tabWorldPop,14,FALSE))</f>
        <v/>
      </c>
      <c r="N2880" s="6" t="str">
        <f>IF(K2880="","",VLOOKUP(A2880,tabWorldPop,15,FALSE))</f>
        <v/>
      </c>
    </row>
    <row r="2881">
      <c r="A2881" s="3">
        <f>VLOOKUP(Life_expectancy.csv!A2929,Base!$A$2:$B$235,2,FALSE)</f>
        <v>74</v>
      </c>
      <c r="B2881" s="4">
        <v>2010.0</v>
      </c>
      <c r="C2881" s="4">
        <f>VLOOKUP(VLOOKUP(A2881,tabWorldPop,3,FALSE),Base!$D$2:$E$8,2,FALSE)</f>
        <v>3</v>
      </c>
      <c r="D2881" s="4" t="s">
        <v>13</v>
      </c>
      <c r="E2881" s="4" t="s">
        <v>5492</v>
      </c>
      <c r="F2881" s="4" t="s">
        <v>401</v>
      </c>
      <c r="G2881" s="4" t="s">
        <v>5493</v>
      </c>
      <c r="H2881" s="4">
        <v>1486317.0</v>
      </c>
      <c r="I2881" s="4">
        <v>10.0</v>
      </c>
      <c r="J2881" s="6">
        <f>IF(OR(B2881=2000, B2881=2010, B2881=2015),VLOOKUP(A2881,tabWorldPop,IF(B2881=2000,8,IF(B2881=2010,7,6)),FALSE),"")</f>
        <v>12839771</v>
      </c>
      <c r="K2881" s="6">
        <f>IF(J2881="","", VLOOKUP(A2881,tabWorldPop,12,FALSE))</f>
        <v>390757</v>
      </c>
      <c r="L2881" s="6" t="str">
        <f>IF(K2881="","",VLOOKUP(A2881,tabWorldPop,13,FALSE))</f>
        <v>41.7665</v>
      </c>
      <c r="M2881" s="7">
        <f>IF(K2881="","",VLOOKUP(A2881,tabWorldPop,14,FALSE))</f>
        <v>-619450</v>
      </c>
      <c r="N2881" s="6" t="str">
        <f>IF(K2881="","",VLOOKUP(A2881,tabWorldPop,15,FALSE))</f>
        <v>0.2</v>
      </c>
    </row>
    <row r="2882">
      <c r="A2882" s="3">
        <f>VLOOKUP(Life_expectancy.csv!A2930,Base!$A$2:$B$235,2,FALSE)</f>
        <v>74</v>
      </c>
      <c r="B2882" s="4">
        <v>2009.0</v>
      </c>
      <c r="C2882" s="4">
        <f>VLOOKUP(VLOOKUP(A2882,tabWorldPop,3,FALSE),Base!$D$2:$E$8,2,FALSE)</f>
        <v>3</v>
      </c>
      <c r="D2882" s="4" t="s">
        <v>13</v>
      </c>
      <c r="E2882" s="4" t="s">
        <v>5494</v>
      </c>
      <c r="F2882" s="4" t="s">
        <v>99</v>
      </c>
      <c r="G2882" s="4" t="s">
        <v>5495</v>
      </c>
      <c r="H2882" s="4">
        <v>1381599.0</v>
      </c>
      <c r="I2882" s="5">
        <v>45909.0</v>
      </c>
      <c r="J2882" s="6" t="str">
        <f>IF(OR(B2882=2000, B2882=2010, B2882=2015),VLOOKUP(A2882,tabWorldPop,IF(B2882=2000,8,IF(B2882=2010,7,6)),FALSE),"")</f>
        <v/>
      </c>
      <c r="K2882" s="6" t="str">
        <f>IF(J2882="","", VLOOKUP(A2882,tabWorldPop,12,FALSE))</f>
        <v/>
      </c>
      <c r="L2882" s="6" t="str">
        <f>IF(K2882="","",VLOOKUP(A2882,tabWorldPop,13,FALSE))</f>
        <v/>
      </c>
      <c r="M2882" s="6" t="str">
        <f>IF(K2882="","",VLOOKUP(A2882,tabWorldPop,14,FALSE))</f>
        <v/>
      </c>
      <c r="N2882" s="6" t="str">
        <f>IF(K2882="","",VLOOKUP(A2882,tabWorldPop,15,FALSE))</f>
        <v/>
      </c>
    </row>
    <row r="2883">
      <c r="A2883" s="3">
        <f>VLOOKUP(Life_expectancy.csv!A2931,Base!$A$2:$B$235,2,FALSE)</f>
        <v>74</v>
      </c>
      <c r="B2883" s="4">
        <v>2008.0</v>
      </c>
      <c r="C2883" s="4">
        <f>VLOOKUP(VLOOKUP(A2883,tabWorldPop,3,FALSE),Base!$D$2:$E$8,2,FALSE)</f>
        <v>3</v>
      </c>
      <c r="D2883" s="4" t="s">
        <v>13</v>
      </c>
      <c r="E2883" s="4" t="s">
        <v>5496</v>
      </c>
      <c r="F2883" s="4" t="s">
        <v>767</v>
      </c>
      <c r="G2883" s="4" t="s">
        <v>5497</v>
      </c>
      <c r="H2883" s="4">
        <v>1.3558469E7</v>
      </c>
      <c r="I2883" s="5">
        <v>45847.0</v>
      </c>
      <c r="J2883" s="6" t="str">
        <f>IF(OR(B2883=2000, B2883=2010, B2883=2015),VLOOKUP(A2883,tabWorldPop,IF(B2883=2000,8,IF(B2883=2010,7,6)),FALSE),"")</f>
        <v/>
      </c>
      <c r="K2883" s="6" t="str">
        <f>IF(J2883="","", VLOOKUP(A2883,tabWorldPop,12,FALSE))</f>
        <v/>
      </c>
      <c r="L2883" s="6" t="str">
        <f>IF(K2883="","",VLOOKUP(A2883,tabWorldPop,13,FALSE))</f>
        <v/>
      </c>
      <c r="M2883" s="6" t="str">
        <f>IF(K2883="","",VLOOKUP(A2883,tabWorldPop,14,FALSE))</f>
        <v/>
      </c>
      <c r="N2883" s="6" t="str">
        <f>IF(K2883="","",VLOOKUP(A2883,tabWorldPop,15,FALSE))</f>
        <v/>
      </c>
    </row>
    <row r="2884">
      <c r="A2884" s="3">
        <f>VLOOKUP(Life_expectancy.csv!A2932,Base!$A$2:$B$235,2,FALSE)</f>
        <v>74</v>
      </c>
      <c r="B2884" s="4">
        <v>2007.0</v>
      </c>
      <c r="C2884" s="4">
        <f>VLOOKUP(VLOOKUP(A2884,tabWorldPop,3,FALSE),Base!$D$2:$E$8,2,FALSE)</f>
        <v>3</v>
      </c>
      <c r="D2884" s="4" t="s">
        <v>13</v>
      </c>
      <c r="E2884" s="4" t="s">
        <v>5498</v>
      </c>
      <c r="F2884" s="4" t="s">
        <v>427</v>
      </c>
      <c r="G2884" s="4" t="s">
        <v>5499</v>
      </c>
      <c r="H2884" s="4">
        <v>1332999.0</v>
      </c>
      <c r="I2884" s="5">
        <v>45817.0</v>
      </c>
      <c r="J2884" s="6" t="str">
        <f>IF(OR(B2884=2000, B2884=2010, B2884=2015),VLOOKUP(A2884,tabWorldPop,IF(B2884=2000,8,IF(B2884=2010,7,6)),FALSE),"")</f>
        <v/>
      </c>
      <c r="K2884" s="6" t="str">
        <f>IF(J2884="","", VLOOKUP(A2884,tabWorldPop,12,FALSE))</f>
        <v/>
      </c>
      <c r="L2884" s="6" t="str">
        <f>IF(K2884="","",VLOOKUP(A2884,tabWorldPop,13,FALSE))</f>
        <v/>
      </c>
      <c r="M2884" s="6" t="str">
        <f>IF(K2884="","",VLOOKUP(A2884,tabWorldPop,14,FALSE))</f>
        <v/>
      </c>
      <c r="N2884" s="6" t="str">
        <f>IF(K2884="","",VLOOKUP(A2884,tabWorldPop,15,FALSE))</f>
        <v/>
      </c>
    </row>
    <row r="2885">
      <c r="A2885" s="3">
        <f>VLOOKUP(Life_expectancy.csv!A2933,Base!$A$2:$B$235,2,FALSE)</f>
        <v>74</v>
      </c>
      <c r="B2885" s="4">
        <v>2006.0</v>
      </c>
      <c r="C2885" s="4">
        <f>VLOOKUP(VLOOKUP(A2885,tabWorldPop,3,FALSE),Base!$D$2:$E$8,2,FALSE)</f>
        <v>3</v>
      </c>
      <c r="D2885" s="4" t="s">
        <v>13</v>
      </c>
      <c r="E2885" s="4" t="s">
        <v>5500</v>
      </c>
      <c r="F2885" s="5">
        <v>45996.0</v>
      </c>
      <c r="G2885" s="4" t="s">
        <v>5501</v>
      </c>
      <c r="H2885" s="4">
        <v>1.3124267E7</v>
      </c>
      <c r="I2885" s="5">
        <v>45786.0</v>
      </c>
      <c r="J2885" s="6" t="str">
        <f>IF(OR(B2885=2000, B2885=2010, B2885=2015),VLOOKUP(A2885,tabWorldPop,IF(B2885=2000,8,IF(B2885=2010,7,6)),FALSE),"")</f>
        <v/>
      </c>
      <c r="K2885" s="6" t="str">
        <f>IF(J2885="","", VLOOKUP(A2885,tabWorldPop,12,FALSE))</f>
        <v/>
      </c>
      <c r="L2885" s="6" t="str">
        <f>IF(K2885="","",VLOOKUP(A2885,tabWorldPop,13,FALSE))</f>
        <v/>
      </c>
      <c r="M2885" s="6" t="str">
        <f>IF(K2885="","",VLOOKUP(A2885,tabWorldPop,14,FALSE))</f>
        <v/>
      </c>
      <c r="N2885" s="6" t="str">
        <f>IF(K2885="","",VLOOKUP(A2885,tabWorldPop,15,FALSE))</f>
        <v/>
      </c>
    </row>
    <row r="2886">
      <c r="A2886" s="3">
        <f>VLOOKUP(Life_expectancy.csv!A2934,Base!$A$2:$B$235,2,FALSE)</f>
        <v>74</v>
      </c>
      <c r="B2886" s="4">
        <v>2005.0</v>
      </c>
      <c r="C2886" s="4">
        <f>VLOOKUP(VLOOKUP(A2886,tabWorldPop,3,FALSE),Base!$D$2:$E$8,2,FALSE)</f>
        <v>3</v>
      </c>
      <c r="D2886" s="4" t="s">
        <v>13</v>
      </c>
      <c r="E2886" s="4" t="s">
        <v>5502</v>
      </c>
      <c r="F2886" s="4" t="s">
        <v>583</v>
      </c>
      <c r="G2886" s="4" t="s">
        <v>5503</v>
      </c>
      <c r="H2886" s="4">
        <v>129432.0</v>
      </c>
      <c r="I2886" s="5">
        <v>45725.0</v>
      </c>
      <c r="J2886" s="6" t="str">
        <f>IF(OR(B2886=2000, B2886=2010, B2886=2015),VLOOKUP(A2886,tabWorldPop,IF(B2886=2000,8,IF(B2886=2010,7,6)),FALSE),"")</f>
        <v/>
      </c>
      <c r="K2886" s="6" t="str">
        <f>IF(J2886="","", VLOOKUP(A2886,tabWorldPop,12,FALSE))</f>
        <v/>
      </c>
      <c r="L2886" s="6" t="str">
        <f>IF(K2886="","",VLOOKUP(A2886,tabWorldPop,13,FALSE))</f>
        <v/>
      </c>
      <c r="M2886" s="6" t="str">
        <f>IF(K2886="","",VLOOKUP(A2886,tabWorldPop,14,FALSE))</f>
        <v/>
      </c>
      <c r="N2886" s="6" t="str">
        <f>IF(K2886="","",VLOOKUP(A2886,tabWorldPop,15,FALSE))</f>
        <v/>
      </c>
    </row>
    <row r="2887">
      <c r="A2887" s="3">
        <f>VLOOKUP(Life_expectancy.csv!A2935,Base!$A$2:$B$235,2,FALSE)</f>
        <v>74</v>
      </c>
      <c r="B2887" s="4">
        <v>2004.0</v>
      </c>
      <c r="C2887" s="4">
        <f>VLOOKUP(VLOOKUP(A2887,tabWorldPop,3,FALSE),Base!$D$2:$E$8,2,FALSE)</f>
        <v>3</v>
      </c>
      <c r="D2887" s="4" t="s">
        <v>13</v>
      </c>
      <c r="E2887" s="4">
        <v>0.0</v>
      </c>
      <c r="F2887" s="4" t="s">
        <v>886</v>
      </c>
      <c r="G2887" s="4" t="s">
        <v>5504</v>
      </c>
      <c r="H2887" s="4">
        <v>1.2777511E7</v>
      </c>
      <c r="I2887" s="5">
        <v>45697.0</v>
      </c>
      <c r="J2887" s="6" t="str">
        <f>IF(OR(B2887=2000, B2887=2010, B2887=2015),VLOOKUP(A2887,tabWorldPop,IF(B2887=2000,8,IF(B2887=2010,7,6)),FALSE),"")</f>
        <v/>
      </c>
      <c r="K2887" s="6" t="str">
        <f>IF(J2887="","", VLOOKUP(A2887,tabWorldPop,12,FALSE))</f>
        <v/>
      </c>
      <c r="L2887" s="6" t="str">
        <f>IF(K2887="","",VLOOKUP(A2887,tabWorldPop,13,FALSE))</f>
        <v/>
      </c>
      <c r="M2887" s="6" t="str">
        <f>IF(K2887="","",VLOOKUP(A2887,tabWorldPop,14,FALSE))</f>
        <v/>
      </c>
      <c r="N2887" s="6" t="str">
        <f>IF(K2887="","",VLOOKUP(A2887,tabWorldPop,15,FALSE))</f>
        <v/>
      </c>
    </row>
    <row r="2888">
      <c r="A2888" s="3">
        <f>VLOOKUP(Life_expectancy.csv!A2936,Base!$A$2:$B$235,2,FALSE)</f>
        <v>74</v>
      </c>
      <c r="B2888" s="4">
        <v>2003.0</v>
      </c>
      <c r="C2888" s="4">
        <f>VLOOKUP(VLOOKUP(A2888,tabWorldPop,3,FALSE),Base!$D$2:$E$8,2,FALSE)</f>
        <v>3</v>
      </c>
      <c r="D2888" s="4" t="s">
        <v>13</v>
      </c>
      <c r="E2888" s="4">
        <v>0.0</v>
      </c>
      <c r="F2888" s="4" t="s">
        <v>1546</v>
      </c>
      <c r="G2888" s="4" t="s">
        <v>5505</v>
      </c>
      <c r="H2888" s="4">
        <v>1.2633897E7</v>
      </c>
      <c r="I2888" s="5">
        <v>45786.0</v>
      </c>
      <c r="J2888" s="6" t="str">
        <f>IF(OR(B2888=2000, B2888=2010, B2888=2015),VLOOKUP(A2888,tabWorldPop,IF(B2888=2000,8,IF(B2888=2010,7,6)),FALSE),"")</f>
        <v/>
      </c>
      <c r="K2888" s="6" t="str">
        <f>IF(J2888="","", VLOOKUP(A2888,tabWorldPop,12,FALSE))</f>
        <v/>
      </c>
      <c r="L2888" s="6" t="str">
        <f>IF(K2888="","",VLOOKUP(A2888,tabWorldPop,13,FALSE))</f>
        <v/>
      </c>
      <c r="M2888" s="6" t="str">
        <f>IF(K2888="","",VLOOKUP(A2888,tabWorldPop,14,FALSE))</f>
        <v/>
      </c>
      <c r="N2888" s="6" t="str">
        <f>IF(K2888="","",VLOOKUP(A2888,tabWorldPop,15,FALSE))</f>
        <v/>
      </c>
    </row>
    <row r="2889">
      <c r="A2889" s="3">
        <f>VLOOKUP(Life_expectancy.csv!A2937,Base!$A$2:$B$235,2,FALSE)</f>
        <v>74</v>
      </c>
      <c r="B2889" s="4">
        <v>2002.0</v>
      </c>
      <c r="C2889" s="4">
        <f>VLOOKUP(VLOOKUP(A2889,tabWorldPop,3,FALSE),Base!$D$2:$E$8,2,FALSE)</f>
        <v>3</v>
      </c>
      <c r="D2889" s="4" t="s">
        <v>13</v>
      </c>
      <c r="E2889" s="4">
        <v>0.0</v>
      </c>
      <c r="F2889" s="4" t="s">
        <v>771</v>
      </c>
      <c r="G2889" s="4" t="s">
        <v>5506</v>
      </c>
      <c r="H2889" s="4">
        <v>125525.0</v>
      </c>
      <c r="I2889" s="4">
        <v>10.0</v>
      </c>
      <c r="J2889" s="6" t="str">
        <f>IF(OR(B2889=2000, B2889=2010, B2889=2015),VLOOKUP(A2889,tabWorldPop,IF(B2889=2000,8,IF(B2889=2010,7,6)),FALSE),"")</f>
        <v/>
      </c>
      <c r="K2889" s="6" t="str">
        <f>IF(J2889="","", VLOOKUP(A2889,tabWorldPop,12,FALSE))</f>
        <v/>
      </c>
      <c r="L2889" s="6" t="str">
        <f>IF(K2889="","",VLOOKUP(A2889,tabWorldPop,13,FALSE))</f>
        <v/>
      </c>
      <c r="M2889" s="6" t="str">
        <f>IF(K2889="","",VLOOKUP(A2889,tabWorldPop,14,FALSE))</f>
        <v/>
      </c>
      <c r="N2889" s="6" t="str">
        <f>IF(K2889="","",VLOOKUP(A2889,tabWorldPop,15,FALSE))</f>
        <v/>
      </c>
    </row>
    <row r="2890">
      <c r="A2890" s="3">
        <f>VLOOKUP(Life_expectancy.csv!A2938,Base!$A$2:$B$235,2,FALSE)</f>
        <v>74</v>
      </c>
      <c r="B2890" s="4">
        <v>2001.0</v>
      </c>
      <c r="C2890" s="4">
        <f>VLOOKUP(VLOOKUP(A2890,tabWorldPop,3,FALSE),Base!$D$2:$E$8,2,FALSE)</f>
        <v>3</v>
      </c>
      <c r="D2890" s="4" t="s">
        <v>13</v>
      </c>
      <c r="E2890" s="4">
        <v>0.0</v>
      </c>
      <c r="F2890" s="4" t="s">
        <v>3593</v>
      </c>
      <c r="G2890" s="4" t="s">
        <v>5507</v>
      </c>
      <c r="H2890" s="4">
        <v>1.2366165E7</v>
      </c>
      <c r="I2890" s="5">
        <v>45878.0</v>
      </c>
      <c r="J2890" s="6" t="str">
        <f>IF(OR(B2890=2000, B2890=2010, B2890=2015),VLOOKUP(A2890,tabWorldPop,IF(B2890=2000,8,IF(B2890=2010,7,6)),FALSE),"")</f>
        <v/>
      </c>
      <c r="K2890" s="6" t="str">
        <f>IF(J2890="","", VLOOKUP(A2890,tabWorldPop,12,FALSE))</f>
        <v/>
      </c>
      <c r="L2890" s="6" t="str">
        <f>IF(K2890="","",VLOOKUP(A2890,tabWorldPop,13,FALSE))</f>
        <v/>
      </c>
      <c r="M2890" s="6" t="str">
        <f>IF(K2890="","",VLOOKUP(A2890,tabWorldPop,14,FALSE))</f>
        <v/>
      </c>
      <c r="N2890" s="6" t="str">
        <f>IF(K2890="","",VLOOKUP(A2890,tabWorldPop,15,FALSE))</f>
        <v/>
      </c>
    </row>
    <row r="2891">
      <c r="A2891" s="3">
        <f>VLOOKUP(Life_expectancy.csv!A2939,Base!$A$2:$B$235,2,FALSE)</f>
        <v>74</v>
      </c>
      <c r="B2891" s="4">
        <v>2000.0</v>
      </c>
      <c r="C2891" s="4">
        <f>VLOOKUP(VLOOKUP(A2891,tabWorldPop,3,FALSE),Base!$D$2:$E$8,2,FALSE)</f>
        <v>3</v>
      </c>
      <c r="D2891" s="4" t="s">
        <v>13</v>
      </c>
      <c r="E2891" s="4">
        <v>0.0</v>
      </c>
      <c r="F2891" s="5">
        <v>45664.0</v>
      </c>
      <c r="G2891" s="4" t="s">
        <v>5508</v>
      </c>
      <c r="H2891" s="4">
        <v>1.2222251E7</v>
      </c>
      <c r="I2891" s="5">
        <v>45878.0</v>
      </c>
      <c r="J2891" s="6">
        <f>IF(OR(B2891=2000, B2891=2010, B2891=2015),VLOOKUP(A2891,tabWorldPop,IF(B2891=2000,8,IF(B2891=2010,7,6)),FALSE),"")</f>
        <v>11834676</v>
      </c>
      <c r="K2891" s="6">
        <f>IF(J2891="","", VLOOKUP(A2891,tabWorldPop,12,FALSE))</f>
        <v>390757</v>
      </c>
      <c r="L2891" s="6" t="str">
        <f>IF(K2891="","",VLOOKUP(A2891,tabWorldPop,13,FALSE))</f>
        <v>41.7665</v>
      </c>
      <c r="M2891" s="7">
        <f>IF(K2891="","",VLOOKUP(A2891,tabWorldPop,14,FALSE))</f>
        <v>-619450</v>
      </c>
      <c r="N2891" s="6" t="str">
        <f>IF(K2891="","",VLOOKUP(A2891,tabWorldPop,15,FALSE))</f>
        <v>0.2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5.13"/>
    <col customWidth="1" min="3" max="3" width="17.38"/>
    <col customWidth="1" min="4" max="4" width="20.25"/>
    <col customWidth="1" min="5" max="5" width="21.88"/>
    <col customWidth="1" min="10" max="10" width="30.88"/>
    <col customWidth="1" min="14" max="14" width="23.38"/>
  </cols>
  <sheetData>
    <row r="1">
      <c r="A1" s="13" t="s">
        <v>0</v>
      </c>
      <c r="B1" s="13" t="s">
        <v>1</v>
      </c>
      <c r="C1" s="14" t="s">
        <v>5509</v>
      </c>
      <c r="D1" s="14" t="s">
        <v>5510</v>
      </c>
      <c r="E1" s="14" t="s">
        <v>5511</v>
      </c>
      <c r="F1" s="14" t="s">
        <v>5512</v>
      </c>
      <c r="G1" s="13" t="s">
        <v>5513</v>
      </c>
      <c r="H1" s="13" t="s">
        <v>5514</v>
      </c>
      <c r="I1" s="13" t="s">
        <v>5515</v>
      </c>
      <c r="J1" s="13" t="s">
        <v>5516</v>
      </c>
      <c r="K1" s="13" t="s">
        <v>5517</v>
      </c>
      <c r="L1" s="13" t="s">
        <v>5518</v>
      </c>
      <c r="M1" s="13" t="s">
        <v>5519</v>
      </c>
      <c r="N1" s="14" t="s">
        <v>5520</v>
      </c>
    </row>
    <row r="2">
      <c r="A2" s="4">
        <f>VLOOKUP(Life_expectancy.csv!A2,Base!$A$2:$B$235,2,FALSE)</f>
        <v>36</v>
      </c>
      <c r="B2" s="4">
        <v>2015.0</v>
      </c>
      <c r="C2" s="15">
        <v>65.0</v>
      </c>
      <c r="D2" s="15">
        <v>263.0</v>
      </c>
      <c r="E2" s="15">
        <v>62.0</v>
      </c>
      <c r="F2" s="15" t="s">
        <v>5521</v>
      </c>
      <c r="G2" s="4">
        <v>65.0</v>
      </c>
      <c r="H2" s="4">
        <v>1154.0</v>
      </c>
      <c r="I2" s="5">
        <v>45676.0</v>
      </c>
      <c r="J2" s="4">
        <v>83.0</v>
      </c>
      <c r="K2" s="4">
        <v>6.0</v>
      </c>
      <c r="L2" s="4">
        <v>65.0</v>
      </c>
      <c r="M2" s="4" t="s">
        <v>5522</v>
      </c>
      <c r="N2" s="16">
        <v>45733.0</v>
      </c>
    </row>
    <row r="3">
      <c r="A3" s="4">
        <f>VLOOKUP(Life_expectancy.csv!A3,Base!$A$2:$B$235,2,FALSE)</f>
        <v>36</v>
      </c>
      <c r="B3" s="4">
        <v>2014.0</v>
      </c>
      <c r="C3" s="15" t="s">
        <v>5523</v>
      </c>
      <c r="D3" s="15">
        <v>271.0</v>
      </c>
      <c r="E3" s="15">
        <v>64.0</v>
      </c>
      <c r="F3" s="15" t="s">
        <v>5521</v>
      </c>
      <c r="G3" s="4">
        <v>62.0</v>
      </c>
      <c r="H3" s="4">
        <v>492.0</v>
      </c>
      <c r="I3" s="5">
        <v>45826.0</v>
      </c>
      <c r="J3" s="4">
        <v>86.0</v>
      </c>
      <c r="K3" s="4">
        <v>58.0</v>
      </c>
      <c r="L3" s="4">
        <v>62.0</v>
      </c>
      <c r="M3" s="4" t="s">
        <v>5522</v>
      </c>
      <c r="N3" s="16">
        <v>45794.0</v>
      </c>
    </row>
    <row r="4">
      <c r="A4" s="4">
        <f>VLOOKUP(Life_expectancy.csv!A4,Base!$A$2:$B$235,2,FALSE)</f>
        <v>36</v>
      </c>
      <c r="B4" s="4">
        <v>2013.0</v>
      </c>
      <c r="C4" s="15" t="s">
        <v>5523</v>
      </c>
      <c r="D4" s="15">
        <v>268.0</v>
      </c>
      <c r="E4" s="15">
        <v>66.0</v>
      </c>
      <c r="F4" s="15" t="s">
        <v>5521</v>
      </c>
      <c r="G4" s="4">
        <v>64.0</v>
      </c>
      <c r="H4" s="4">
        <v>430.0</v>
      </c>
      <c r="I4" s="5">
        <v>45675.0</v>
      </c>
      <c r="J4" s="4">
        <v>89.0</v>
      </c>
      <c r="K4" s="4">
        <v>62.0</v>
      </c>
      <c r="L4" s="4">
        <v>64.0</v>
      </c>
      <c r="M4" s="4" t="s">
        <v>5522</v>
      </c>
      <c r="N4" s="16">
        <v>45855.0</v>
      </c>
    </row>
    <row r="5">
      <c r="A5" s="4">
        <f>VLOOKUP(Life_expectancy.csv!A5,Base!$A$2:$B$235,2,FALSE)</f>
        <v>36</v>
      </c>
      <c r="B5" s="4">
        <v>2012.0</v>
      </c>
      <c r="C5" s="15" t="s">
        <v>5524</v>
      </c>
      <c r="D5" s="15">
        <v>272.0</v>
      </c>
      <c r="E5" s="15">
        <v>69.0</v>
      </c>
      <c r="F5" s="15" t="s">
        <v>5521</v>
      </c>
      <c r="G5" s="4">
        <v>67.0</v>
      </c>
      <c r="H5" s="4">
        <v>2787.0</v>
      </c>
      <c r="I5" s="5">
        <v>45825.0</v>
      </c>
      <c r="J5" s="4">
        <v>93.0</v>
      </c>
      <c r="K5" s="4">
        <v>67.0</v>
      </c>
      <c r="L5" s="4">
        <v>67.0</v>
      </c>
      <c r="M5" s="4" t="s">
        <v>5522</v>
      </c>
      <c r="N5" s="15">
        <v>18.0</v>
      </c>
    </row>
    <row r="6">
      <c r="A6" s="4">
        <f>VLOOKUP(Life_expectancy.csv!A6,Base!$A$2:$B$235,2,FALSE)</f>
        <v>36</v>
      </c>
      <c r="B6" s="4">
        <v>2011.0</v>
      </c>
      <c r="C6" s="15" t="s">
        <v>5525</v>
      </c>
      <c r="D6" s="15">
        <v>275.0</v>
      </c>
      <c r="E6" s="15">
        <v>71.0</v>
      </c>
      <c r="F6" s="15" t="s">
        <v>5521</v>
      </c>
      <c r="G6" s="4">
        <v>68.0</v>
      </c>
      <c r="H6" s="4">
        <v>3013.0</v>
      </c>
      <c r="I6" s="5">
        <v>45705.0</v>
      </c>
      <c r="J6" s="4">
        <v>97.0</v>
      </c>
      <c r="K6" s="4">
        <v>68.0</v>
      </c>
      <c r="L6" s="4">
        <v>68.0</v>
      </c>
      <c r="M6" s="4" t="s">
        <v>5522</v>
      </c>
      <c r="N6" s="16">
        <v>45706.0</v>
      </c>
    </row>
    <row r="7">
      <c r="A7" s="4">
        <f>VLOOKUP(Life_expectancy.csv!A7,Base!$A$2:$B$235,2,FALSE)</f>
        <v>36</v>
      </c>
      <c r="B7" s="4">
        <v>2010.0</v>
      </c>
      <c r="C7" s="15" t="s">
        <v>5526</v>
      </c>
      <c r="D7" s="15">
        <v>279.0</v>
      </c>
      <c r="E7" s="15">
        <v>74.0</v>
      </c>
      <c r="F7" s="15" t="s">
        <v>5521</v>
      </c>
      <c r="G7" s="4">
        <v>66.0</v>
      </c>
      <c r="H7" s="4">
        <v>1989.0</v>
      </c>
      <c r="I7" s="5">
        <v>45854.0</v>
      </c>
      <c r="J7" s="4">
        <v>102.0</v>
      </c>
      <c r="K7" s="4">
        <v>66.0</v>
      </c>
      <c r="L7" s="4">
        <v>66.0</v>
      </c>
      <c r="M7" s="4" t="s">
        <v>5522</v>
      </c>
      <c r="N7" s="16">
        <v>45765.0</v>
      </c>
    </row>
    <row r="8">
      <c r="A8" s="4">
        <f>VLOOKUP(Life_expectancy.csv!A8,Base!$A$2:$B$235,2,FALSE)</f>
        <v>36</v>
      </c>
      <c r="B8" s="4">
        <v>2009.0</v>
      </c>
      <c r="C8" s="15" t="s">
        <v>5527</v>
      </c>
      <c r="D8" s="15">
        <v>281.0</v>
      </c>
      <c r="E8" s="15">
        <v>77.0</v>
      </c>
      <c r="F8" s="15" t="s">
        <v>5521</v>
      </c>
      <c r="G8" s="4">
        <v>63.0</v>
      </c>
      <c r="H8" s="4">
        <v>2861.0</v>
      </c>
      <c r="I8" s="5">
        <v>45704.0</v>
      </c>
      <c r="J8" s="4">
        <v>106.0</v>
      </c>
      <c r="K8" s="4">
        <v>63.0</v>
      </c>
      <c r="L8" s="4">
        <v>63.0</v>
      </c>
      <c r="M8" s="4" t="s">
        <v>5522</v>
      </c>
      <c r="N8" s="16">
        <v>45856.0</v>
      </c>
    </row>
    <row r="9">
      <c r="A9" s="4">
        <f>VLOOKUP(Life_expectancy.csv!A9,Base!$A$2:$B$235,2,FALSE)</f>
        <v>36</v>
      </c>
      <c r="B9" s="4">
        <v>2008.0</v>
      </c>
      <c r="C9" s="15" t="s">
        <v>5528</v>
      </c>
      <c r="D9" s="15">
        <v>287.0</v>
      </c>
      <c r="E9" s="15">
        <v>80.0</v>
      </c>
      <c r="F9" s="15" t="s">
        <v>5529</v>
      </c>
      <c r="G9" s="4">
        <v>64.0</v>
      </c>
      <c r="H9" s="4">
        <v>1599.0</v>
      </c>
      <c r="I9" s="5">
        <v>45853.0</v>
      </c>
      <c r="J9" s="4">
        <v>110.0</v>
      </c>
      <c r="K9" s="4">
        <v>64.0</v>
      </c>
      <c r="L9" s="4">
        <v>64.0</v>
      </c>
      <c r="M9" s="4" t="s">
        <v>5522</v>
      </c>
      <c r="N9" s="16">
        <v>45918.0</v>
      </c>
    </row>
    <row r="10">
      <c r="A10" s="4">
        <f>VLOOKUP(Life_expectancy.csv!A10,Base!$A$2:$B$235,2,FALSE)</f>
        <v>36</v>
      </c>
      <c r="B10" s="4">
        <v>2007.0</v>
      </c>
      <c r="C10" s="15" t="s">
        <v>5530</v>
      </c>
      <c r="D10" s="15">
        <v>295.0</v>
      </c>
      <c r="E10" s="15">
        <v>82.0</v>
      </c>
      <c r="F10" s="15" t="s">
        <v>5531</v>
      </c>
      <c r="G10" s="4">
        <v>63.0</v>
      </c>
      <c r="H10" s="4">
        <v>1141.0</v>
      </c>
      <c r="I10" s="5">
        <v>45703.0</v>
      </c>
      <c r="J10" s="4">
        <v>113.0</v>
      </c>
      <c r="K10" s="4">
        <v>63.0</v>
      </c>
      <c r="L10" s="4">
        <v>63.0</v>
      </c>
      <c r="M10" s="4" t="s">
        <v>5522</v>
      </c>
      <c r="N10" s="16">
        <v>45676.0</v>
      </c>
    </row>
    <row r="11">
      <c r="A11" s="4">
        <f>VLOOKUP(Life_expectancy.csv!A11,Base!$A$2:$B$235,2,FALSE)</f>
        <v>36</v>
      </c>
      <c r="B11" s="4">
        <v>2006.0</v>
      </c>
      <c r="C11" s="15" t="s">
        <v>5532</v>
      </c>
      <c r="D11" s="15">
        <v>295.0</v>
      </c>
      <c r="E11" s="15">
        <v>84.0</v>
      </c>
      <c r="F11" s="15" t="s">
        <v>5529</v>
      </c>
      <c r="G11" s="4">
        <v>64.0</v>
      </c>
      <c r="H11" s="4">
        <v>1990.0</v>
      </c>
      <c r="I11" s="5">
        <v>45852.0</v>
      </c>
      <c r="J11" s="4">
        <v>116.0</v>
      </c>
      <c r="K11" s="4">
        <v>58.0</v>
      </c>
      <c r="L11" s="4">
        <v>58.0</v>
      </c>
      <c r="M11" s="4" t="s">
        <v>5522</v>
      </c>
      <c r="N11" s="16">
        <v>45735.0</v>
      </c>
    </row>
    <row r="12">
      <c r="A12" s="4">
        <f>VLOOKUP(Life_expectancy.csv!A12,Base!$A$2:$B$235,2,FALSE)</f>
        <v>36</v>
      </c>
      <c r="B12" s="4">
        <v>2005.0</v>
      </c>
      <c r="C12" s="15" t="s">
        <v>5532</v>
      </c>
      <c r="D12" s="15">
        <v>291.0</v>
      </c>
      <c r="E12" s="15">
        <v>85.0</v>
      </c>
      <c r="F12" s="15" t="s">
        <v>5531</v>
      </c>
      <c r="G12" s="4">
        <v>66.0</v>
      </c>
      <c r="H12" s="4">
        <v>1296.0</v>
      </c>
      <c r="I12" s="5">
        <v>45702.0</v>
      </c>
      <c r="J12" s="4">
        <v>118.0</v>
      </c>
      <c r="K12" s="4">
        <v>58.0</v>
      </c>
      <c r="L12" s="4">
        <v>58.0</v>
      </c>
      <c r="M12" s="4" t="s">
        <v>5522</v>
      </c>
      <c r="N12" s="16">
        <v>45796.0</v>
      </c>
    </row>
    <row r="13">
      <c r="A13" s="4">
        <f>VLOOKUP(Life_expectancy.csv!A13,Base!$A$2:$B$235,2,FALSE)</f>
        <v>36</v>
      </c>
      <c r="B13" s="4">
        <v>2004.0</v>
      </c>
      <c r="C13" s="15">
        <v>57.0</v>
      </c>
      <c r="D13" s="15">
        <v>293.0</v>
      </c>
      <c r="E13" s="15">
        <v>87.0</v>
      </c>
      <c r="F13" s="15" t="s">
        <v>5531</v>
      </c>
      <c r="G13" s="4">
        <v>67.0</v>
      </c>
      <c r="H13" s="4">
        <v>466.0</v>
      </c>
      <c r="I13" s="5">
        <v>45882.0</v>
      </c>
      <c r="J13" s="4">
        <v>120.0</v>
      </c>
      <c r="K13" s="4">
        <v>5.0</v>
      </c>
      <c r="L13" s="4">
        <v>5.0</v>
      </c>
      <c r="M13" s="4" t="s">
        <v>5522</v>
      </c>
      <c r="N13" s="16">
        <v>45857.0</v>
      </c>
    </row>
    <row r="14">
      <c r="A14" s="4">
        <f>VLOOKUP(Life_expectancy.csv!A14,Base!$A$2:$B$235,2,FALSE)</f>
        <v>36</v>
      </c>
      <c r="B14" s="4">
        <v>2003.0</v>
      </c>
      <c r="C14" s="15" t="s">
        <v>5533</v>
      </c>
      <c r="D14" s="15">
        <v>295.0</v>
      </c>
      <c r="E14" s="15">
        <v>87.0</v>
      </c>
      <c r="F14" s="15" t="s">
        <v>5521</v>
      </c>
      <c r="G14" s="4">
        <v>65.0</v>
      </c>
      <c r="H14" s="4">
        <v>798.0</v>
      </c>
      <c r="I14" s="5">
        <v>45760.0</v>
      </c>
      <c r="J14" s="4">
        <v>122.0</v>
      </c>
      <c r="K14" s="4">
        <v>41.0</v>
      </c>
      <c r="L14" s="4">
        <v>41.0</v>
      </c>
      <c r="M14" s="4" t="s">
        <v>5522</v>
      </c>
      <c r="N14" s="16">
        <v>45919.0</v>
      </c>
    </row>
    <row r="15">
      <c r="A15" s="4">
        <f>VLOOKUP(Life_expectancy.csv!A15,Base!$A$2:$B$235,2,FALSE)</f>
        <v>36</v>
      </c>
      <c r="B15" s="4">
        <v>2002.0</v>
      </c>
      <c r="C15" s="15" t="s">
        <v>5534</v>
      </c>
      <c r="D15" s="15">
        <v>3.0</v>
      </c>
      <c r="E15" s="15">
        <v>88.0</v>
      </c>
      <c r="F15" s="15" t="s">
        <v>5521</v>
      </c>
      <c r="G15" s="4">
        <v>64.0</v>
      </c>
      <c r="H15" s="4">
        <v>2486.0</v>
      </c>
      <c r="I15" s="4">
        <v>13.0</v>
      </c>
      <c r="J15" s="4">
        <v>122.0</v>
      </c>
      <c r="K15" s="4">
        <v>36.0</v>
      </c>
      <c r="L15" s="4">
        <v>36.0</v>
      </c>
      <c r="M15" s="4" t="s">
        <v>5522</v>
      </c>
      <c r="N15" s="16">
        <v>45690.0</v>
      </c>
    </row>
    <row r="16">
      <c r="A16" s="4">
        <f>VLOOKUP(Life_expectancy.csv!A16,Base!$A$2:$B$235,2,FALSE)</f>
        <v>36</v>
      </c>
      <c r="B16" s="4">
        <v>2001.0</v>
      </c>
      <c r="C16" s="15" t="s">
        <v>5535</v>
      </c>
      <c r="D16" s="15">
        <v>316.0</v>
      </c>
      <c r="E16" s="15">
        <v>88.0</v>
      </c>
      <c r="F16" s="15" t="s">
        <v>5521</v>
      </c>
      <c r="G16" s="4">
        <v>63.0</v>
      </c>
      <c r="H16" s="4">
        <v>8762.0</v>
      </c>
      <c r="I16" s="5">
        <v>45820.0</v>
      </c>
      <c r="J16" s="4">
        <v>122.0</v>
      </c>
      <c r="K16" s="4">
        <v>35.0</v>
      </c>
      <c r="L16" s="4">
        <v>33.0</v>
      </c>
      <c r="M16" s="4" t="s">
        <v>5522</v>
      </c>
      <c r="N16" s="16">
        <v>45749.0</v>
      </c>
    </row>
    <row r="17">
      <c r="A17" s="4">
        <f>VLOOKUP(Life_expectancy.csv!A17,Base!$A$2:$B$235,2,FALSE)</f>
        <v>36</v>
      </c>
      <c r="B17" s="4">
        <v>2000.0</v>
      </c>
      <c r="C17" s="15" t="s">
        <v>5536</v>
      </c>
      <c r="D17" s="15">
        <v>321.0</v>
      </c>
      <c r="E17" s="15">
        <v>88.0</v>
      </c>
      <c r="F17" s="15" t="s">
        <v>5521</v>
      </c>
      <c r="G17" s="4">
        <v>62.0</v>
      </c>
      <c r="H17" s="4">
        <v>6532.0</v>
      </c>
      <c r="I17" s="5">
        <v>45700.0</v>
      </c>
      <c r="J17" s="4">
        <v>122.0</v>
      </c>
      <c r="K17" s="4">
        <v>24.0</v>
      </c>
      <c r="L17" s="4">
        <v>24.0</v>
      </c>
      <c r="M17" s="4" t="s">
        <v>5522</v>
      </c>
      <c r="N17" s="16">
        <v>45779.0</v>
      </c>
    </row>
    <row r="18">
      <c r="A18" s="4">
        <f>VLOOKUP(Life_expectancy.csv!A18,Base!$A$2:$B$235,2,FALSE)</f>
        <v>138</v>
      </c>
      <c r="B18" s="4">
        <v>2015.0</v>
      </c>
      <c r="C18" s="15" t="s">
        <v>5537</v>
      </c>
      <c r="D18" s="15">
        <v>74.0</v>
      </c>
      <c r="E18" s="15">
        <v>0.0</v>
      </c>
      <c r="F18" s="16">
        <v>45812.0</v>
      </c>
      <c r="G18" s="4">
        <v>99.0</v>
      </c>
      <c r="H18" s="4">
        <v>0.0</v>
      </c>
      <c r="I18" s="4">
        <v>58.0</v>
      </c>
      <c r="J18" s="4">
        <v>0.0</v>
      </c>
      <c r="K18" s="4">
        <v>99.0</v>
      </c>
      <c r="L18" s="4">
        <v>99.0</v>
      </c>
      <c r="M18" s="4" t="s">
        <v>5522</v>
      </c>
      <c r="N18" s="16">
        <v>45717.0</v>
      </c>
    </row>
    <row r="19">
      <c r="A19" s="4">
        <f>VLOOKUP(Life_expectancy.csv!A19,Base!$A$2:$B$235,2,FALSE)</f>
        <v>138</v>
      </c>
      <c r="B19" s="4">
        <v>2014.0</v>
      </c>
      <c r="C19" s="15" t="s">
        <v>5538</v>
      </c>
      <c r="D19" s="15">
        <v>8.0</v>
      </c>
      <c r="E19" s="15">
        <v>0.0</v>
      </c>
      <c r="F19" s="15" t="s">
        <v>2126</v>
      </c>
      <c r="G19" s="4">
        <v>98.0</v>
      </c>
      <c r="H19" s="4">
        <v>0.0</v>
      </c>
      <c r="I19" s="4" t="s">
        <v>5539</v>
      </c>
      <c r="J19" s="4">
        <v>1.0</v>
      </c>
      <c r="K19" s="4">
        <v>98.0</v>
      </c>
      <c r="L19" s="4">
        <v>98.0</v>
      </c>
      <c r="M19" s="4" t="s">
        <v>5522</v>
      </c>
      <c r="N19" s="16">
        <v>45717.0</v>
      </c>
    </row>
    <row r="20">
      <c r="A20" s="4">
        <f>VLOOKUP(Life_expectancy.csv!A20,Base!$A$2:$B$235,2,FALSE)</f>
        <v>138</v>
      </c>
      <c r="B20" s="4">
        <v>2013.0</v>
      </c>
      <c r="C20" s="15" t="s">
        <v>5540</v>
      </c>
      <c r="D20" s="15">
        <v>84.0</v>
      </c>
      <c r="E20" s="15">
        <v>0.0</v>
      </c>
      <c r="F20" s="15" t="s">
        <v>667</v>
      </c>
      <c r="G20" s="4">
        <v>99.0</v>
      </c>
      <c r="H20" s="4">
        <v>0.0</v>
      </c>
      <c r="I20" s="4" t="s">
        <v>5541</v>
      </c>
      <c r="J20" s="4">
        <v>1.0</v>
      </c>
      <c r="K20" s="4">
        <v>99.0</v>
      </c>
      <c r="L20" s="4">
        <v>99.0</v>
      </c>
      <c r="M20" s="4" t="s">
        <v>5522</v>
      </c>
      <c r="N20" s="16">
        <v>45748.0</v>
      </c>
    </row>
    <row r="21">
      <c r="A21" s="4">
        <f>VLOOKUP(Life_expectancy.csv!A21,Base!$A$2:$B$235,2,FALSE)</f>
        <v>138</v>
      </c>
      <c r="B21" s="4">
        <v>2012.0</v>
      </c>
      <c r="C21" s="15" t="s">
        <v>5542</v>
      </c>
      <c r="D21" s="15">
        <v>86.0</v>
      </c>
      <c r="E21" s="15">
        <v>0.0</v>
      </c>
      <c r="F21" s="15" t="s">
        <v>5543</v>
      </c>
      <c r="G21" s="4">
        <v>99.0</v>
      </c>
      <c r="H21" s="4">
        <v>9.0</v>
      </c>
      <c r="I21" s="4" t="s">
        <v>5544</v>
      </c>
      <c r="J21" s="4">
        <v>1.0</v>
      </c>
      <c r="K21" s="4">
        <v>99.0</v>
      </c>
      <c r="L21" s="4">
        <v>99.0</v>
      </c>
      <c r="M21" s="4" t="s">
        <v>5522</v>
      </c>
      <c r="N21" s="16">
        <v>45748.0</v>
      </c>
    </row>
    <row r="22">
      <c r="A22" s="4">
        <f>VLOOKUP(Life_expectancy.csv!A22,Base!$A$2:$B$235,2,FALSE)</f>
        <v>138</v>
      </c>
      <c r="B22" s="4">
        <v>2011.0</v>
      </c>
      <c r="C22" s="15" t="s">
        <v>5545</v>
      </c>
      <c r="D22" s="15">
        <v>88.0</v>
      </c>
      <c r="E22" s="15">
        <v>0.0</v>
      </c>
      <c r="F22" s="15" t="s">
        <v>401</v>
      </c>
      <c r="G22" s="4">
        <v>99.0</v>
      </c>
      <c r="H22" s="4">
        <v>28.0</v>
      </c>
      <c r="I22" s="4" t="s">
        <v>5546</v>
      </c>
      <c r="J22" s="4">
        <v>1.0</v>
      </c>
      <c r="K22" s="4">
        <v>99.0</v>
      </c>
      <c r="L22" s="4">
        <v>99.0</v>
      </c>
      <c r="M22" s="4" t="s">
        <v>5522</v>
      </c>
      <c r="N22" s="16">
        <v>45778.0</v>
      </c>
    </row>
    <row r="23">
      <c r="A23" s="4">
        <f>VLOOKUP(Life_expectancy.csv!A23,Base!$A$2:$B$235,2,FALSE)</f>
        <v>138</v>
      </c>
      <c r="B23" s="4">
        <v>2010.0</v>
      </c>
      <c r="C23" s="15" t="s">
        <v>5547</v>
      </c>
      <c r="D23" s="15">
        <v>91.0</v>
      </c>
      <c r="E23" s="15">
        <v>1.0</v>
      </c>
      <c r="F23" s="15" t="s">
        <v>748</v>
      </c>
      <c r="G23" s="4">
        <v>99.0</v>
      </c>
      <c r="H23" s="4">
        <v>10.0</v>
      </c>
      <c r="I23" s="4" t="s">
        <v>5548</v>
      </c>
      <c r="J23" s="4">
        <v>1.0</v>
      </c>
      <c r="K23" s="4">
        <v>99.0</v>
      </c>
      <c r="L23" s="4">
        <v>99.0</v>
      </c>
      <c r="M23" s="4" t="s">
        <v>5522</v>
      </c>
      <c r="N23" s="16">
        <v>45778.0</v>
      </c>
    </row>
    <row r="24">
      <c r="A24" s="4">
        <f>VLOOKUP(Life_expectancy.csv!A24,Base!$A$2:$B$235,2,FALSE)</f>
        <v>138</v>
      </c>
      <c r="B24" s="4">
        <v>2009.0</v>
      </c>
      <c r="C24" s="15" t="s">
        <v>5549</v>
      </c>
      <c r="D24" s="15">
        <v>91.0</v>
      </c>
      <c r="E24" s="15">
        <v>1.0</v>
      </c>
      <c r="F24" s="15" t="s">
        <v>76</v>
      </c>
      <c r="G24" s="4">
        <v>98.0</v>
      </c>
      <c r="H24" s="4">
        <v>0.0</v>
      </c>
      <c r="I24" s="4" t="s">
        <v>5550</v>
      </c>
      <c r="J24" s="4">
        <v>1.0</v>
      </c>
      <c r="K24" s="4">
        <v>98.0</v>
      </c>
      <c r="L24" s="4">
        <v>98.0</v>
      </c>
      <c r="M24" s="4" t="s">
        <v>5522</v>
      </c>
      <c r="N24" s="16">
        <v>45809.0</v>
      </c>
    </row>
    <row r="25">
      <c r="A25" s="4">
        <f>VLOOKUP(Life_expectancy.csv!A25,Base!$A$2:$B$235,2,FALSE)</f>
        <v>138</v>
      </c>
      <c r="B25" s="4">
        <v>2008.0</v>
      </c>
      <c r="C25" s="15" t="s">
        <v>5551</v>
      </c>
      <c r="D25" s="15">
        <v>1.0</v>
      </c>
      <c r="E25" s="15">
        <v>1.0</v>
      </c>
      <c r="F25" s="15" t="s">
        <v>657</v>
      </c>
      <c r="G25" s="4">
        <v>99.0</v>
      </c>
      <c r="H25" s="4">
        <v>0.0</v>
      </c>
      <c r="I25" s="4" t="s">
        <v>5552</v>
      </c>
      <c r="J25" s="4">
        <v>1.0</v>
      </c>
      <c r="K25" s="4">
        <v>99.0</v>
      </c>
      <c r="L25" s="4">
        <v>99.0</v>
      </c>
      <c r="M25" s="4" t="s">
        <v>5522</v>
      </c>
      <c r="N25" s="16">
        <v>45809.0</v>
      </c>
    </row>
    <row r="26">
      <c r="A26" s="4">
        <f>VLOOKUP(Life_expectancy.csv!A26,Base!$A$2:$B$235,2,FALSE)</f>
        <v>138</v>
      </c>
      <c r="B26" s="4">
        <v>2007.0</v>
      </c>
      <c r="C26" s="15" t="s">
        <v>5553</v>
      </c>
      <c r="D26" s="15">
        <v>9.0</v>
      </c>
      <c r="E26" s="15">
        <v>1.0</v>
      </c>
      <c r="F26" s="15" t="s">
        <v>1635</v>
      </c>
      <c r="G26" s="4">
        <v>98.0</v>
      </c>
      <c r="H26" s="4">
        <v>22.0</v>
      </c>
      <c r="I26" s="4" t="s">
        <v>5554</v>
      </c>
      <c r="J26" s="4">
        <v>1.0</v>
      </c>
      <c r="K26" s="4">
        <v>99.0</v>
      </c>
      <c r="L26" s="4">
        <v>98.0</v>
      </c>
      <c r="M26" s="4" t="s">
        <v>5522</v>
      </c>
      <c r="N26" s="16">
        <v>45839.0</v>
      </c>
    </row>
    <row r="27">
      <c r="A27" s="4">
        <f>VLOOKUP(Life_expectancy.csv!A27,Base!$A$2:$B$235,2,FALSE)</f>
        <v>138</v>
      </c>
      <c r="B27" s="4">
        <v>2006.0</v>
      </c>
      <c r="C27" s="15" t="s">
        <v>5555</v>
      </c>
      <c r="D27" s="15">
        <v>99.0</v>
      </c>
      <c r="E27" s="15">
        <v>1.0</v>
      </c>
      <c r="F27" s="15" t="s">
        <v>3385</v>
      </c>
      <c r="G27" s="4">
        <v>98.0</v>
      </c>
      <c r="H27" s="4">
        <v>68.0</v>
      </c>
      <c r="I27" s="5">
        <v>45874.0</v>
      </c>
      <c r="J27" s="4">
        <v>1.0</v>
      </c>
      <c r="K27" s="4">
        <v>97.0</v>
      </c>
      <c r="L27" s="4">
        <v>97.0</v>
      </c>
      <c r="M27" s="4" t="s">
        <v>5522</v>
      </c>
      <c r="N27" s="16">
        <v>45870.0</v>
      </c>
    </row>
    <row r="28">
      <c r="A28" s="4">
        <f>VLOOKUP(Life_expectancy.csv!A28,Base!$A$2:$B$235,2,FALSE)</f>
        <v>138</v>
      </c>
      <c r="B28" s="4">
        <v>2005.0</v>
      </c>
      <c r="C28" s="15" t="s">
        <v>5556</v>
      </c>
      <c r="D28" s="15">
        <v>15.0</v>
      </c>
      <c r="E28" s="15">
        <v>1.0</v>
      </c>
      <c r="F28" s="15" t="s">
        <v>562</v>
      </c>
      <c r="G28" s="4">
        <v>98.0</v>
      </c>
      <c r="H28" s="4">
        <v>6.0</v>
      </c>
      <c r="I28" s="4" t="s">
        <v>5557</v>
      </c>
      <c r="J28" s="4">
        <v>1.0</v>
      </c>
      <c r="K28" s="4">
        <v>97.0</v>
      </c>
      <c r="L28" s="4">
        <v>98.0</v>
      </c>
      <c r="M28" s="4" t="s">
        <v>5522</v>
      </c>
      <c r="N28" s="16">
        <v>45870.0</v>
      </c>
    </row>
    <row r="29">
      <c r="A29" s="4">
        <f>VLOOKUP(Life_expectancy.csv!A29,Base!$A$2:$B$235,2,FALSE)</f>
        <v>138</v>
      </c>
      <c r="B29" s="4">
        <v>2004.0</v>
      </c>
      <c r="C29" s="15">
        <v>73.0</v>
      </c>
      <c r="D29" s="15">
        <v>17.0</v>
      </c>
      <c r="E29" s="15">
        <v>1.0</v>
      </c>
      <c r="F29" s="15" t="s">
        <v>166</v>
      </c>
      <c r="G29" s="4">
        <v>99.0</v>
      </c>
      <c r="H29" s="4">
        <v>7.0</v>
      </c>
      <c r="I29" s="4" t="s">
        <v>5558</v>
      </c>
      <c r="J29" s="4">
        <v>1.0</v>
      </c>
      <c r="K29" s="4">
        <v>98.0</v>
      </c>
      <c r="L29" s="4">
        <v>97.0</v>
      </c>
      <c r="M29" s="4" t="s">
        <v>5522</v>
      </c>
      <c r="N29" s="16">
        <v>45901.0</v>
      </c>
    </row>
    <row r="30">
      <c r="A30" s="4">
        <f>VLOOKUP(Life_expectancy.csv!A30,Base!$A$2:$B$235,2,FALSE)</f>
        <v>138</v>
      </c>
      <c r="B30" s="4">
        <v>2003.0</v>
      </c>
      <c r="C30" s="15" t="s">
        <v>5559</v>
      </c>
      <c r="D30" s="15">
        <v>18.0</v>
      </c>
      <c r="E30" s="15">
        <v>1.0</v>
      </c>
      <c r="F30" s="15" t="s">
        <v>1015</v>
      </c>
      <c r="G30" s="4">
        <v>97.0</v>
      </c>
      <c r="H30" s="4">
        <v>8.0</v>
      </c>
      <c r="I30" s="4" t="s">
        <v>5560</v>
      </c>
      <c r="J30" s="4">
        <v>1.0</v>
      </c>
      <c r="K30" s="4">
        <v>97.0</v>
      </c>
      <c r="L30" s="4">
        <v>97.0</v>
      </c>
      <c r="M30" s="4" t="s">
        <v>5522</v>
      </c>
      <c r="N30" s="15">
        <v>2.0</v>
      </c>
    </row>
    <row r="31">
      <c r="A31" s="4">
        <f>VLOOKUP(Life_expectancy.csv!A31,Base!$A$2:$B$235,2,FALSE)</f>
        <v>138</v>
      </c>
      <c r="B31" s="4">
        <v>2002.0</v>
      </c>
      <c r="C31" s="15" t="s">
        <v>5561</v>
      </c>
      <c r="D31" s="15">
        <v>15.0</v>
      </c>
      <c r="E31" s="15">
        <v>1.0</v>
      </c>
      <c r="F31" s="15" t="s">
        <v>135</v>
      </c>
      <c r="G31" s="4">
        <v>96.0</v>
      </c>
      <c r="H31" s="4">
        <v>16.0</v>
      </c>
      <c r="I31" s="4" t="s">
        <v>5562</v>
      </c>
      <c r="J31" s="4">
        <v>1.0</v>
      </c>
      <c r="K31" s="4">
        <v>98.0</v>
      </c>
      <c r="L31" s="4">
        <v>98.0</v>
      </c>
      <c r="M31" s="4" t="s">
        <v>5522</v>
      </c>
      <c r="N31" s="16">
        <v>45659.0</v>
      </c>
    </row>
    <row r="32">
      <c r="A32" s="4">
        <f>VLOOKUP(Life_expectancy.csv!A32,Base!$A$2:$B$235,2,FALSE)</f>
        <v>138</v>
      </c>
      <c r="B32" s="4">
        <v>2001.0</v>
      </c>
      <c r="C32" s="15" t="s">
        <v>5563</v>
      </c>
      <c r="D32" s="15">
        <v>14.0</v>
      </c>
      <c r="E32" s="15">
        <v>1.0</v>
      </c>
      <c r="F32" s="15" t="s">
        <v>2504</v>
      </c>
      <c r="G32" s="4">
        <v>96.0</v>
      </c>
      <c r="H32" s="4">
        <v>18.0</v>
      </c>
      <c r="I32" s="4">
        <v>46.0</v>
      </c>
      <c r="J32" s="4">
        <v>1.0</v>
      </c>
      <c r="K32" s="4">
        <v>97.0</v>
      </c>
      <c r="L32" s="4">
        <v>97.0</v>
      </c>
      <c r="M32" s="4" t="s">
        <v>5522</v>
      </c>
      <c r="N32" s="16">
        <v>45659.0</v>
      </c>
    </row>
    <row r="33">
      <c r="A33" s="4">
        <f>VLOOKUP(Life_expectancy.csv!A33,Base!$A$2:$B$235,2,FALSE)</f>
        <v>138</v>
      </c>
      <c r="B33" s="4">
        <v>2000.0</v>
      </c>
      <c r="C33" s="15" t="s">
        <v>5564</v>
      </c>
      <c r="D33" s="15">
        <v>11.0</v>
      </c>
      <c r="E33" s="15">
        <v>1.0</v>
      </c>
      <c r="F33" s="15" t="s">
        <v>3848</v>
      </c>
      <c r="G33" s="4">
        <v>96.0</v>
      </c>
      <c r="H33" s="4">
        <v>662.0</v>
      </c>
      <c r="I33" s="4">
        <v>45.0</v>
      </c>
      <c r="J33" s="4">
        <v>1.0</v>
      </c>
      <c r="K33" s="4">
        <v>97.0</v>
      </c>
      <c r="L33" s="4">
        <v>97.0</v>
      </c>
      <c r="M33" s="4" t="s">
        <v>5522</v>
      </c>
      <c r="N33" s="16">
        <v>45690.0</v>
      </c>
    </row>
    <row r="34">
      <c r="A34" s="4">
        <f>VLOOKUP(Life_expectancy.csv!A34,Base!$A$2:$B$235,2,FALSE)</f>
        <v>34</v>
      </c>
      <c r="B34" s="4">
        <v>2015.0</v>
      </c>
      <c r="C34" s="15" t="s">
        <v>5565</v>
      </c>
      <c r="D34" s="15">
        <v>19.0</v>
      </c>
      <c r="E34" s="15">
        <v>21.0</v>
      </c>
      <c r="F34" s="17"/>
      <c r="G34" s="4">
        <v>95.0</v>
      </c>
      <c r="H34" s="4">
        <v>63.0</v>
      </c>
      <c r="I34" s="4" t="s">
        <v>5524</v>
      </c>
      <c r="J34" s="4">
        <v>24.0</v>
      </c>
      <c r="K34" s="4">
        <v>95.0</v>
      </c>
      <c r="L34" s="4">
        <v>95.0</v>
      </c>
      <c r="M34" s="4" t="s">
        <v>5522</v>
      </c>
      <c r="N34" s="16">
        <v>45874.0</v>
      </c>
    </row>
    <row r="35">
      <c r="A35" s="4">
        <f>VLOOKUP(Life_expectancy.csv!A35,Base!$A$2:$B$235,2,FALSE)</f>
        <v>34</v>
      </c>
      <c r="B35" s="4">
        <v>2014.0</v>
      </c>
      <c r="C35" s="15" t="s">
        <v>5566</v>
      </c>
      <c r="D35" s="15">
        <v>11.0</v>
      </c>
      <c r="E35" s="15">
        <v>21.0</v>
      </c>
      <c r="F35" s="15" t="s">
        <v>5521</v>
      </c>
      <c r="G35" s="4">
        <v>95.0</v>
      </c>
      <c r="H35" s="4">
        <v>0.0</v>
      </c>
      <c r="I35" s="4" t="s">
        <v>5567</v>
      </c>
      <c r="J35" s="4">
        <v>24.0</v>
      </c>
      <c r="K35" s="4">
        <v>95.0</v>
      </c>
      <c r="L35" s="4">
        <v>95.0</v>
      </c>
      <c r="M35" s="4" t="s">
        <v>5522</v>
      </c>
      <c r="N35" s="16">
        <v>45874.0</v>
      </c>
    </row>
    <row r="36">
      <c r="A36" s="4">
        <f>VLOOKUP(Life_expectancy.csv!A36,Base!$A$2:$B$235,2,FALSE)</f>
        <v>34</v>
      </c>
      <c r="B36" s="4">
        <v>2013.0</v>
      </c>
      <c r="C36" s="15" t="s">
        <v>5551</v>
      </c>
      <c r="D36" s="15">
        <v>112.0</v>
      </c>
      <c r="E36" s="15">
        <v>21.0</v>
      </c>
      <c r="F36" s="15" t="s">
        <v>5568</v>
      </c>
      <c r="G36" s="4">
        <v>95.0</v>
      </c>
      <c r="H36" s="4">
        <v>25.0</v>
      </c>
      <c r="I36" s="4" t="s">
        <v>5539</v>
      </c>
      <c r="J36" s="4">
        <v>24.0</v>
      </c>
      <c r="K36" s="4">
        <v>95.0</v>
      </c>
      <c r="L36" s="4">
        <v>95.0</v>
      </c>
      <c r="M36" s="4" t="s">
        <v>5522</v>
      </c>
      <c r="N36" s="16">
        <v>45874.0</v>
      </c>
    </row>
    <row r="37">
      <c r="A37" s="4">
        <f>VLOOKUP(Life_expectancy.csv!A37,Base!$A$2:$B$235,2,FALSE)</f>
        <v>34</v>
      </c>
      <c r="B37" s="4">
        <v>2012.0</v>
      </c>
      <c r="C37" s="15" t="s">
        <v>5569</v>
      </c>
      <c r="D37" s="15">
        <v>113.0</v>
      </c>
      <c r="E37" s="15">
        <v>21.0</v>
      </c>
      <c r="F37" s="15" t="s">
        <v>5570</v>
      </c>
      <c r="G37" s="4">
        <v>95.0</v>
      </c>
      <c r="H37" s="4">
        <v>18.0</v>
      </c>
      <c r="I37" s="4" t="s">
        <v>5571</v>
      </c>
      <c r="J37" s="4">
        <v>24.0</v>
      </c>
      <c r="K37" s="4">
        <v>95.0</v>
      </c>
      <c r="L37" s="4">
        <v>95.0</v>
      </c>
      <c r="M37" s="4" t="s">
        <v>5522</v>
      </c>
      <c r="N37" s="16">
        <v>45874.0</v>
      </c>
    </row>
    <row r="38">
      <c r="A38" s="4">
        <f>VLOOKUP(Life_expectancy.csv!A38,Base!$A$2:$B$235,2,FALSE)</f>
        <v>34</v>
      </c>
      <c r="B38" s="4">
        <v>2011.0</v>
      </c>
      <c r="C38" s="15" t="s">
        <v>5572</v>
      </c>
      <c r="D38" s="15">
        <v>116.0</v>
      </c>
      <c r="E38" s="15">
        <v>21.0</v>
      </c>
      <c r="F38" s="15" t="s">
        <v>5573</v>
      </c>
      <c r="G38" s="4">
        <v>95.0</v>
      </c>
      <c r="H38" s="4">
        <v>112.0</v>
      </c>
      <c r="I38" s="4">
        <v>55.0</v>
      </c>
      <c r="J38" s="4">
        <v>24.0</v>
      </c>
      <c r="K38" s="4">
        <v>95.0</v>
      </c>
      <c r="L38" s="4">
        <v>95.0</v>
      </c>
      <c r="M38" s="4" t="s">
        <v>5522</v>
      </c>
      <c r="N38" s="16">
        <v>45874.0</v>
      </c>
    </row>
    <row r="39">
      <c r="A39" s="4">
        <f>VLOOKUP(Life_expectancy.csv!A39,Base!$A$2:$B$235,2,FALSE)</f>
        <v>34</v>
      </c>
      <c r="B39" s="4">
        <v>2010.0</v>
      </c>
      <c r="C39" s="15" t="s">
        <v>5574</v>
      </c>
      <c r="D39" s="15">
        <v>119.0</v>
      </c>
      <c r="E39" s="15">
        <v>21.0</v>
      </c>
      <c r="F39" s="15" t="s">
        <v>5575</v>
      </c>
      <c r="G39" s="4">
        <v>95.0</v>
      </c>
      <c r="H39" s="4">
        <v>103.0</v>
      </c>
      <c r="I39" s="4" t="s">
        <v>5576</v>
      </c>
      <c r="J39" s="4">
        <v>24.0</v>
      </c>
      <c r="K39" s="4">
        <v>95.0</v>
      </c>
      <c r="L39" s="4">
        <v>95.0</v>
      </c>
      <c r="M39" s="4" t="s">
        <v>5522</v>
      </c>
      <c r="N39" s="16">
        <v>45874.0</v>
      </c>
    </row>
    <row r="40">
      <c r="A40" s="4">
        <f>VLOOKUP(Life_expectancy.csv!A40,Base!$A$2:$B$235,2,FALSE)</f>
        <v>34</v>
      </c>
      <c r="B40" s="4">
        <v>2009.0</v>
      </c>
      <c r="C40" s="15" t="s">
        <v>5577</v>
      </c>
      <c r="D40" s="15">
        <v>123.0</v>
      </c>
      <c r="E40" s="15">
        <v>20.0</v>
      </c>
      <c r="F40" s="15" t="s">
        <v>5578</v>
      </c>
      <c r="G40" s="4">
        <v>94.0</v>
      </c>
      <c r="H40" s="4">
        <v>107.0</v>
      </c>
      <c r="I40" s="4" t="s">
        <v>5579</v>
      </c>
      <c r="J40" s="4">
        <v>23.0</v>
      </c>
      <c r="K40" s="4">
        <v>94.0</v>
      </c>
      <c r="L40" s="4">
        <v>95.0</v>
      </c>
      <c r="M40" s="4" t="s">
        <v>5522</v>
      </c>
      <c r="N40" s="16">
        <v>45905.0</v>
      </c>
    </row>
    <row r="41">
      <c r="A41" s="4">
        <f>VLOOKUP(Life_expectancy.csv!A41,Base!$A$2:$B$235,2,FALSE)</f>
        <v>34</v>
      </c>
      <c r="B41" s="4">
        <v>2008.0</v>
      </c>
      <c r="C41" s="15" t="s">
        <v>5580</v>
      </c>
      <c r="D41" s="15">
        <v>126.0</v>
      </c>
      <c r="E41" s="15">
        <v>20.0</v>
      </c>
      <c r="F41" s="15" t="s">
        <v>5581</v>
      </c>
      <c r="G41" s="4">
        <v>91.0</v>
      </c>
      <c r="H41" s="4">
        <v>217.0</v>
      </c>
      <c r="I41" s="4" t="s">
        <v>5582</v>
      </c>
      <c r="J41" s="4">
        <v>23.0</v>
      </c>
      <c r="K41" s="4">
        <v>92.0</v>
      </c>
      <c r="L41" s="4">
        <v>93.0</v>
      </c>
      <c r="M41" s="4" t="s">
        <v>5522</v>
      </c>
      <c r="N41" s="16">
        <v>45905.0</v>
      </c>
    </row>
    <row r="42">
      <c r="A42" s="4">
        <f>VLOOKUP(Life_expectancy.csv!A42,Base!$A$2:$B$235,2,FALSE)</f>
        <v>34</v>
      </c>
      <c r="B42" s="4">
        <v>2007.0</v>
      </c>
      <c r="C42" s="15" t="s">
        <v>5583</v>
      </c>
      <c r="D42" s="15">
        <v>129.0</v>
      </c>
      <c r="E42" s="15">
        <v>20.0</v>
      </c>
      <c r="F42" s="15" t="s">
        <v>5584</v>
      </c>
      <c r="G42" s="4">
        <v>9.0</v>
      </c>
      <c r="H42" s="4">
        <v>0.0</v>
      </c>
      <c r="I42" s="5">
        <v>45874.0</v>
      </c>
      <c r="J42" s="4">
        <v>23.0</v>
      </c>
      <c r="K42" s="4">
        <v>95.0</v>
      </c>
      <c r="L42" s="4">
        <v>95.0</v>
      </c>
      <c r="M42" s="4" t="s">
        <v>5522</v>
      </c>
      <c r="N42" s="16">
        <v>45905.0</v>
      </c>
    </row>
    <row r="43">
      <c r="A43" s="4">
        <f>VLOOKUP(Life_expectancy.csv!A43,Base!$A$2:$B$235,2,FALSE)</f>
        <v>34</v>
      </c>
      <c r="B43" s="4">
        <v>2006.0</v>
      </c>
      <c r="C43" s="15" t="s">
        <v>5585</v>
      </c>
      <c r="D43" s="15">
        <v>132.0</v>
      </c>
      <c r="E43" s="15">
        <v>20.0</v>
      </c>
      <c r="F43" s="15" t="s">
        <v>5586</v>
      </c>
      <c r="G43" s="4">
        <v>8.0</v>
      </c>
      <c r="H43" s="4">
        <v>944.0</v>
      </c>
      <c r="I43" s="4" t="s">
        <v>5587</v>
      </c>
      <c r="J43" s="4">
        <v>23.0</v>
      </c>
      <c r="K43" s="4">
        <v>95.0</v>
      </c>
      <c r="L43" s="4">
        <v>95.0</v>
      </c>
      <c r="M43" s="4" t="s">
        <v>5522</v>
      </c>
      <c r="N43" s="15">
        <v>6.0</v>
      </c>
    </row>
    <row r="44">
      <c r="A44" s="4">
        <f>VLOOKUP(Life_expectancy.csv!A44,Base!$A$2:$B$235,2,FALSE)</f>
        <v>34</v>
      </c>
      <c r="B44" s="4">
        <v>2005.0</v>
      </c>
      <c r="C44" s="15" t="s">
        <v>5588</v>
      </c>
      <c r="D44" s="15">
        <v>136.0</v>
      </c>
      <c r="E44" s="15">
        <v>19.0</v>
      </c>
      <c r="F44" s="15" t="s">
        <v>5578</v>
      </c>
      <c r="G44" s="4">
        <v>83.0</v>
      </c>
      <c r="H44" s="4">
        <v>2302.0</v>
      </c>
      <c r="I44" s="4" t="s">
        <v>5558</v>
      </c>
      <c r="J44" s="4">
        <v>22.0</v>
      </c>
      <c r="K44" s="4">
        <v>88.0</v>
      </c>
      <c r="L44" s="4">
        <v>88.0</v>
      </c>
      <c r="M44" s="4" t="s">
        <v>5522</v>
      </c>
      <c r="N44" s="15">
        <v>6.0</v>
      </c>
    </row>
    <row r="45">
      <c r="A45" s="4">
        <f>VLOOKUP(Life_expectancy.csv!A45,Base!$A$2:$B$235,2,FALSE)</f>
        <v>34</v>
      </c>
      <c r="B45" s="4">
        <v>2004.0</v>
      </c>
      <c r="C45" s="15" t="s">
        <v>5589</v>
      </c>
      <c r="D45" s="15">
        <v>14.0</v>
      </c>
      <c r="E45" s="15">
        <v>19.0</v>
      </c>
      <c r="F45" s="15" t="s">
        <v>5575</v>
      </c>
      <c r="G45" s="4">
        <v>81.0</v>
      </c>
      <c r="H45" s="4">
        <v>3289.0</v>
      </c>
      <c r="I45" s="4" t="s">
        <v>5560</v>
      </c>
      <c r="J45" s="4">
        <v>23.0</v>
      </c>
      <c r="K45" s="4">
        <v>86.0</v>
      </c>
      <c r="L45" s="4">
        <v>86.0</v>
      </c>
      <c r="M45" s="4" t="s">
        <v>5522</v>
      </c>
      <c r="N45" s="16">
        <v>45663.0</v>
      </c>
    </row>
    <row r="46">
      <c r="A46" s="4">
        <f>VLOOKUP(Life_expectancy.csv!A46,Base!$A$2:$B$235,2,FALSE)</f>
        <v>34</v>
      </c>
      <c r="B46" s="4">
        <v>2003.0</v>
      </c>
      <c r="C46" s="15" t="s">
        <v>5590</v>
      </c>
      <c r="D46" s="15">
        <v>146.0</v>
      </c>
      <c r="E46" s="15">
        <v>20.0</v>
      </c>
      <c r="F46" s="15" t="s">
        <v>5591</v>
      </c>
      <c r="G46" s="10"/>
      <c r="H46" s="4">
        <v>15374.0</v>
      </c>
      <c r="I46" s="4">
        <v>47.0</v>
      </c>
      <c r="J46" s="4">
        <v>23.0</v>
      </c>
      <c r="K46" s="4">
        <v>87.0</v>
      </c>
      <c r="L46" s="4">
        <v>87.0</v>
      </c>
      <c r="M46" s="4" t="s">
        <v>5522</v>
      </c>
      <c r="N46" s="16">
        <v>45663.0</v>
      </c>
    </row>
    <row r="47">
      <c r="A47" s="4">
        <f>VLOOKUP(Life_expectancy.csv!A47,Base!$A$2:$B$235,2,FALSE)</f>
        <v>34</v>
      </c>
      <c r="B47" s="4">
        <v>2002.0</v>
      </c>
      <c r="C47" s="15" t="s">
        <v>5592</v>
      </c>
      <c r="D47" s="15">
        <v>145.0</v>
      </c>
      <c r="E47" s="15">
        <v>20.0</v>
      </c>
      <c r="F47" s="15" t="s">
        <v>5586</v>
      </c>
      <c r="G47" s="10"/>
      <c r="H47" s="4">
        <v>5862.0</v>
      </c>
      <c r="I47" s="4" t="s">
        <v>5593</v>
      </c>
      <c r="J47" s="4">
        <v>23.0</v>
      </c>
      <c r="K47" s="4">
        <v>86.0</v>
      </c>
      <c r="L47" s="4">
        <v>86.0</v>
      </c>
      <c r="M47" s="4" t="s">
        <v>5522</v>
      </c>
      <c r="N47" s="16">
        <v>45694.0</v>
      </c>
    </row>
    <row r="48">
      <c r="A48" s="4">
        <f>VLOOKUP(Life_expectancy.csv!A48,Base!$A$2:$B$235,2,FALSE)</f>
        <v>34</v>
      </c>
      <c r="B48" s="4">
        <v>2001.0</v>
      </c>
      <c r="C48" s="15" t="s">
        <v>5594</v>
      </c>
      <c r="D48" s="15">
        <v>145.0</v>
      </c>
      <c r="E48" s="15">
        <v>20.0</v>
      </c>
      <c r="F48" s="15" t="s">
        <v>5595</v>
      </c>
      <c r="G48" s="10"/>
      <c r="H48" s="4">
        <v>2686.0</v>
      </c>
      <c r="I48" s="4" t="s">
        <v>5596</v>
      </c>
      <c r="J48" s="4">
        <v>24.0</v>
      </c>
      <c r="K48" s="4">
        <v>89.0</v>
      </c>
      <c r="L48" s="4">
        <v>89.0</v>
      </c>
      <c r="M48" s="4" t="s">
        <v>5522</v>
      </c>
      <c r="N48" s="16">
        <v>45722.0</v>
      </c>
    </row>
    <row r="49">
      <c r="A49" s="4">
        <f>VLOOKUP(Life_expectancy.csv!A49,Base!$A$2:$B$235,2,FALSE)</f>
        <v>34</v>
      </c>
      <c r="B49" s="4">
        <v>2000.0</v>
      </c>
      <c r="C49" s="15" t="s">
        <v>5597</v>
      </c>
      <c r="D49" s="15">
        <v>145.0</v>
      </c>
      <c r="E49" s="15">
        <v>21.0</v>
      </c>
      <c r="F49" s="15" t="s">
        <v>5598</v>
      </c>
      <c r="G49" s="10"/>
      <c r="H49" s="4">
        <v>0.0</v>
      </c>
      <c r="I49" s="4" t="s">
        <v>5599</v>
      </c>
      <c r="J49" s="4">
        <v>25.0</v>
      </c>
      <c r="K49" s="4">
        <v>86.0</v>
      </c>
      <c r="L49" s="4">
        <v>86.0</v>
      </c>
      <c r="M49" s="4" t="s">
        <v>5522</v>
      </c>
      <c r="N49" s="16">
        <v>45753.0</v>
      </c>
    </row>
    <row r="50">
      <c r="A50" s="4">
        <f>VLOOKUP(Life_expectancy.csv!A50,Base!$A$2:$B$235,2,FALSE)</f>
        <v>42</v>
      </c>
      <c r="B50" s="4">
        <v>2015.0</v>
      </c>
      <c r="C50" s="15" t="s">
        <v>5600</v>
      </c>
      <c r="D50" s="15">
        <v>335.0</v>
      </c>
      <c r="E50" s="15">
        <v>66.0</v>
      </c>
      <c r="F50" s="17"/>
      <c r="G50" s="4">
        <v>64.0</v>
      </c>
      <c r="H50" s="4">
        <v>118.0</v>
      </c>
      <c r="I50" s="5">
        <v>45739.0</v>
      </c>
      <c r="J50" s="4">
        <v>98.0</v>
      </c>
      <c r="K50" s="4">
        <v>7.0</v>
      </c>
      <c r="L50" s="4">
        <v>64.0</v>
      </c>
      <c r="M50" s="5">
        <v>45901.0</v>
      </c>
      <c r="N50" s="16">
        <v>45696.0</v>
      </c>
    </row>
    <row r="51">
      <c r="A51" s="4">
        <f>VLOOKUP(Life_expectancy.csv!A51,Base!$A$2:$B$235,2,FALSE)</f>
        <v>42</v>
      </c>
      <c r="B51" s="4">
        <v>2014.0</v>
      </c>
      <c r="C51" s="15" t="s">
        <v>5554</v>
      </c>
      <c r="D51" s="15">
        <v>348.0</v>
      </c>
      <c r="E51" s="15">
        <v>67.0</v>
      </c>
      <c r="F51" s="15" t="s">
        <v>35</v>
      </c>
      <c r="G51" s="4">
        <v>64.0</v>
      </c>
      <c r="H51" s="4">
        <v>11699.0</v>
      </c>
      <c r="I51" s="5">
        <v>45860.0</v>
      </c>
      <c r="J51" s="4">
        <v>101.0</v>
      </c>
      <c r="K51" s="4">
        <v>68.0</v>
      </c>
      <c r="L51" s="4">
        <v>64.0</v>
      </c>
      <c r="M51" s="4">
        <v>2.0</v>
      </c>
      <c r="N51" s="16">
        <v>45724.0</v>
      </c>
    </row>
    <row r="52">
      <c r="A52" s="4">
        <f>VLOOKUP(Life_expectancy.csv!A52,Base!$A$2:$B$235,2,FALSE)</f>
        <v>42</v>
      </c>
      <c r="B52" s="4">
        <v>2013.0</v>
      </c>
      <c r="C52" s="15" t="s">
        <v>5601</v>
      </c>
      <c r="D52" s="15">
        <v>355.0</v>
      </c>
      <c r="E52" s="15">
        <v>69.0</v>
      </c>
      <c r="F52" s="16">
        <v>45665.0</v>
      </c>
      <c r="G52" s="4">
        <v>77.0</v>
      </c>
      <c r="H52" s="4">
        <v>8523.0</v>
      </c>
      <c r="I52" s="5">
        <v>45679.0</v>
      </c>
      <c r="J52" s="4">
        <v>105.0</v>
      </c>
      <c r="K52" s="4">
        <v>67.0</v>
      </c>
      <c r="L52" s="4">
        <v>77.0</v>
      </c>
      <c r="M52" s="5">
        <v>45718.0</v>
      </c>
      <c r="N52" s="16">
        <v>45785.0</v>
      </c>
    </row>
    <row r="53">
      <c r="A53" s="4">
        <f>VLOOKUP(Life_expectancy.csv!A53,Base!$A$2:$B$235,2,FALSE)</f>
        <v>42</v>
      </c>
      <c r="B53" s="4">
        <v>2012.0</v>
      </c>
      <c r="C53" s="15">
        <v>56.0</v>
      </c>
      <c r="D53" s="15">
        <v>358.0</v>
      </c>
      <c r="E53" s="15">
        <v>72.0</v>
      </c>
      <c r="F53" s="15" t="s">
        <v>871</v>
      </c>
      <c r="G53" s="4">
        <v>75.0</v>
      </c>
      <c r="H53" s="4">
        <v>4458.0</v>
      </c>
      <c r="I53" s="5">
        <v>45798.0</v>
      </c>
      <c r="J53" s="4">
        <v>110.0</v>
      </c>
      <c r="K53" s="4">
        <v>75.0</v>
      </c>
      <c r="L53" s="4">
        <v>75.0</v>
      </c>
      <c r="M53" s="5">
        <v>45810.0</v>
      </c>
      <c r="N53" s="16">
        <v>45816.0</v>
      </c>
    </row>
    <row r="54">
      <c r="A54" s="4">
        <f>VLOOKUP(Life_expectancy.csv!A54,Base!$A$2:$B$235,2,FALSE)</f>
        <v>42</v>
      </c>
      <c r="B54" s="4">
        <v>2011.0</v>
      </c>
      <c r="C54" s="15">
        <v>51.0</v>
      </c>
      <c r="D54" s="15">
        <v>361.0</v>
      </c>
      <c r="E54" s="15">
        <v>75.0</v>
      </c>
      <c r="F54" s="18">
        <v>45816.0</v>
      </c>
      <c r="G54" s="4">
        <v>72.0</v>
      </c>
      <c r="H54" s="4">
        <v>1449.0</v>
      </c>
      <c r="I54" s="4">
        <v>21.0</v>
      </c>
      <c r="J54" s="4">
        <v>115.0</v>
      </c>
      <c r="K54" s="4">
        <v>73.0</v>
      </c>
      <c r="L54" s="4">
        <v>71.0</v>
      </c>
      <c r="M54" s="5">
        <v>45779.0</v>
      </c>
      <c r="N54" s="16">
        <v>45877.0</v>
      </c>
    </row>
    <row r="55">
      <c r="A55" s="4">
        <f>VLOOKUP(Life_expectancy.csv!A55,Base!$A$2:$B$235,2,FALSE)</f>
        <v>42</v>
      </c>
      <c r="B55" s="4">
        <v>2010.0</v>
      </c>
      <c r="C55" s="15" t="s">
        <v>5602</v>
      </c>
      <c r="D55" s="15">
        <v>365.0</v>
      </c>
      <c r="E55" s="15">
        <v>78.0</v>
      </c>
      <c r="F55" s="16">
        <v>45876.0</v>
      </c>
      <c r="G55" s="4">
        <v>77.0</v>
      </c>
      <c r="H55" s="4">
        <v>1190.0</v>
      </c>
      <c r="I55" s="5">
        <v>45749.0</v>
      </c>
      <c r="J55" s="4">
        <v>121.0</v>
      </c>
      <c r="K55" s="4">
        <v>81.0</v>
      </c>
      <c r="L55" s="4">
        <v>77.0</v>
      </c>
      <c r="M55" s="5">
        <v>45779.0</v>
      </c>
      <c r="N55" s="15">
        <v>9.0</v>
      </c>
    </row>
    <row r="56">
      <c r="A56" s="4">
        <f>VLOOKUP(Life_expectancy.csv!A56,Base!$A$2:$B$235,2,FALSE)</f>
        <v>42</v>
      </c>
      <c r="B56" s="4">
        <v>2009.0</v>
      </c>
      <c r="C56" s="15" t="s">
        <v>5603</v>
      </c>
      <c r="D56" s="15">
        <v>369.0</v>
      </c>
      <c r="E56" s="15">
        <v>81.0</v>
      </c>
      <c r="F56" s="18">
        <v>45664.0</v>
      </c>
      <c r="G56" s="4">
        <v>61.0</v>
      </c>
      <c r="H56" s="4">
        <v>2807.0</v>
      </c>
      <c r="I56" s="5">
        <v>45888.0</v>
      </c>
      <c r="J56" s="4">
        <v>127.0</v>
      </c>
      <c r="K56" s="4">
        <v>63.0</v>
      </c>
      <c r="L56" s="4">
        <v>6.0</v>
      </c>
      <c r="M56" s="5">
        <v>45779.0</v>
      </c>
      <c r="N56" s="16">
        <v>45697.0</v>
      </c>
    </row>
    <row r="57">
      <c r="A57" s="4">
        <f>VLOOKUP(Life_expectancy.csv!A57,Base!$A$2:$B$235,2,FALSE)</f>
        <v>42</v>
      </c>
      <c r="B57" s="4">
        <v>2008.0</v>
      </c>
      <c r="C57" s="15" t="s">
        <v>5604</v>
      </c>
      <c r="D57" s="15">
        <v>371.0</v>
      </c>
      <c r="E57" s="15">
        <v>84.0</v>
      </c>
      <c r="F57" s="18">
        <v>45845.0</v>
      </c>
      <c r="G57" s="4">
        <v>69.0</v>
      </c>
      <c r="H57" s="4">
        <v>265.0</v>
      </c>
      <c r="I57" s="5">
        <v>45735.0</v>
      </c>
      <c r="J57" s="4">
        <v>133.0</v>
      </c>
      <c r="K57" s="4">
        <v>65.0</v>
      </c>
      <c r="L57" s="4">
        <v>69.0</v>
      </c>
      <c r="M57" s="5">
        <v>45810.0</v>
      </c>
      <c r="N57" s="16">
        <v>45756.0</v>
      </c>
    </row>
    <row r="58">
      <c r="A58" s="4">
        <f>VLOOKUP(Life_expectancy.csv!A58,Base!$A$2:$B$235,2,FALSE)</f>
        <v>42</v>
      </c>
      <c r="B58" s="4">
        <v>2007.0</v>
      </c>
      <c r="C58" s="15" t="s">
        <v>5605</v>
      </c>
      <c r="D58" s="15">
        <v>375.0</v>
      </c>
      <c r="E58" s="15">
        <v>87.0</v>
      </c>
      <c r="F58" s="15" t="s">
        <v>1009</v>
      </c>
      <c r="G58" s="4">
        <v>73.0</v>
      </c>
      <c r="H58" s="4">
        <v>1014.0</v>
      </c>
      <c r="I58" s="5">
        <v>45887.0</v>
      </c>
      <c r="J58" s="4">
        <v>138.0</v>
      </c>
      <c r="K58" s="4">
        <v>75.0</v>
      </c>
      <c r="L58" s="4">
        <v>73.0</v>
      </c>
      <c r="M58" s="5">
        <v>45810.0</v>
      </c>
      <c r="N58" s="16">
        <v>45817.0</v>
      </c>
    </row>
    <row r="59">
      <c r="A59" s="4">
        <f>VLOOKUP(Life_expectancy.csv!A59,Base!$A$2:$B$235,2,FALSE)</f>
        <v>42</v>
      </c>
      <c r="B59" s="4">
        <v>2006.0</v>
      </c>
      <c r="C59" s="15" t="s">
        <v>5606</v>
      </c>
      <c r="D59" s="15">
        <v>381.0</v>
      </c>
      <c r="E59" s="15">
        <v>90.0</v>
      </c>
      <c r="F59" s="15" t="s">
        <v>820</v>
      </c>
      <c r="G59" s="10"/>
      <c r="H59" s="4">
        <v>765.0</v>
      </c>
      <c r="I59" s="5">
        <v>45706.0</v>
      </c>
      <c r="J59" s="4">
        <v>143.0</v>
      </c>
      <c r="K59" s="4">
        <v>36.0</v>
      </c>
      <c r="L59" s="4">
        <v>34.0</v>
      </c>
      <c r="M59" s="5">
        <v>45779.0</v>
      </c>
      <c r="N59" s="16">
        <v>45847.0</v>
      </c>
    </row>
    <row r="60">
      <c r="A60" s="4">
        <f>VLOOKUP(Life_expectancy.csv!A60,Base!$A$2:$B$235,2,FALSE)</f>
        <v>42</v>
      </c>
      <c r="B60" s="4">
        <v>2005.0</v>
      </c>
      <c r="C60" s="15" t="s">
        <v>5607</v>
      </c>
      <c r="D60" s="15">
        <v>382.0</v>
      </c>
      <c r="E60" s="15">
        <v>92.0</v>
      </c>
      <c r="F60" s="18">
        <v>45752.0</v>
      </c>
      <c r="G60" s="10"/>
      <c r="H60" s="4">
        <v>258.0</v>
      </c>
      <c r="I60" s="5">
        <v>45855.0</v>
      </c>
      <c r="J60" s="4">
        <v>148.0</v>
      </c>
      <c r="K60" s="4">
        <v>39.0</v>
      </c>
      <c r="L60" s="4">
        <v>38.0</v>
      </c>
      <c r="M60" s="5">
        <v>45810.0</v>
      </c>
      <c r="N60" s="16">
        <v>45909.0</v>
      </c>
    </row>
    <row r="61">
      <c r="A61" s="4">
        <f>VLOOKUP(Life_expectancy.csv!A61,Base!$A$2:$B$235,2,FALSE)</f>
        <v>42</v>
      </c>
      <c r="B61" s="4">
        <v>2004.0</v>
      </c>
      <c r="C61" s="15" t="s">
        <v>5608</v>
      </c>
      <c r="D61" s="15">
        <v>386.0</v>
      </c>
      <c r="E61" s="15">
        <v>94.0</v>
      </c>
      <c r="F61" s="15" t="s">
        <v>1549</v>
      </c>
      <c r="G61" s="10"/>
      <c r="H61" s="4">
        <v>29.0</v>
      </c>
      <c r="I61" s="5">
        <v>45705.0</v>
      </c>
      <c r="J61" s="4">
        <v>152.0</v>
      </c>
      <c r="K61" s="4">
        <v>4.0</v>
      </c>
      <c r="L61" s="4">
        <v>4.0</v>
      </c>
      <c r="M61" s="5">
        <v>45779.0</v>
      </c>
      <c r="N61" s="16">
        <v>45658.0</v>
      </c>
    </row>
    <row r="62">
      <c r="A62" s="4">
        <f>VLOOKUP(Life_expectancy.csv!A62,Base!$A$2:$B$235,2,FALSE)</f>
        <v>42</v>
      </c>
      <c r="B62" s="4">
        <v>2003.0</v>
      </c>
      <c r="C62" s="15" t="s">
        <v>5609</v>
      </c>
      <c r="D62" s="15">
        <v>388.0</v>
      </c>
      <c r="E62" s="15">
        <v>95.0</v>
      </c>
      <c r="F62" s="15" t="s">
        <v>141</v>
      </c>
      <c r="G62" s="10"/>
      <c r="H62" s="4">
        <v>1196.0</v>
      </c>
      <c r="I62" s="5">
        <v>45885.0</v>
      </c>
      <c r="J62" s="4">
        <v>155.0</v>
      </c>
      <c r="K62" s="4">
        <v>4.0</v>
      </c>
      <c r="L62" s="4">
        <v>4.0</v>
      </c>
      <c r="M62" s="5">
        <v>45749.0</v>
      </c>
      <c r="N62" s="16">
        <v>45717.0</v>
      </c>
    </row>
    <row r="63">
      <c r="A63" s="4">
        <f>VLOOKUP(Life_expectancy.csv!A63,Base!$A$2:$B$235,2,FALSE)</f>
        <v>42</v>
      </c>
      <c r="B63" s="4">
        <v>2002.0</v>
      </c>
      <c r="C63" s="15" t="s">
        <v>5610</v>
      </c>
      <c r="D63" s="15">
        <v>391.0</v>
      </c>
      <c r="E63" s="15">
        <v>96.0</v>
      </c>
      <c r="F63" s="15" t="s">
        <v>484</v>
      </c>
      <c r="G63" s="10"/>
      <c r="H63" s="4">
        <v>11945.0</v>
      </c>
      <c r="I63" s="5">
        <v>45732.0</v>
      </c>
      <c r="J63" s="4">
        <v>157.0</v>
      </c>
      <c r="K63" s="4">
        <v>37.0</v>
      </c>
      <c r="L63" s="4">
        <v>41.0</v>
      </c>
      <c r="M63" s="5">
        <v>45718.0</v>
      </c>
      <c r="N63" s="16">
        <v>45778.0</v>
      </c>
    </row>
    <row r="64">
      <c r="A64" s="4">
        <f>VLOOKUP(Life_expectancy.csv!A64,Base!$A$2:$B$235,2,FALSE)</f>
        <v>42</v>
      </c>
      <c r="B64" s="4">
        <v>2001.0</v>
      </c>
      <c r="C64" s="15" t="s">
        <v>5611</v>
      </c>
      <c r="D64" s="15">
        <v>44.0</v>
      </c>
      <c r="E64" s="15">
        <v>97.0</v>
      </c>
      <c r="F64" s="15" t="s">
        <v>4214</v>
      </c>
      <c r="G64" s="10"/>
      <c r="H64" s="4">
        <v>9046.0</v>
      </c>
      <c r="I64" s="5">
        <v>45884.0</v>
      </c>
      <c r="J64" s="4">
        <v>159.0</v>
      </c>
      <c r="K64" s="4">
        <v>41.0</v>
      </c>
      <c r="L64" s="4">
        <v>38.0</v>
      </c>
      <c r="M64" s="5">
        <v>45659.0</v>
      </c>
      <c r="N64" s="16">
        <v>45839.0</v>
      </c>
    </row>
    <row r="65">
      <c r="A65" s="4">
        <f>VLOOKUP(Life_expectancy.csv!A65,Base!$A$2:$B$235,2,FALSE)</f>
        <v>42</v>
      </c>
      <c r="B65" s="4">
        <v>2000.0</v>
      </c>
      <c r="C65" s="15" t="s">
        <v>5596</v>
      </c>
      <c r="D65" s="15">
        <v>48.0</v>
      </c>
      <c r="E65" s="15">
        <v>97.0</v>
      </c>
      <c r="F65" s="15" t="s">
        <v>5612</v>
      </c>
      <c r="G65" s="10"/>
      <c r="H65" s="4">
        <v>2219.0</v>
      </c>
      <c r="I65" s="5">
        <v>45762.0</v>
      </c>
      <c r="J65" s="4">
        <v>160.0</v>
      </c>
      <c r="K65" s="4">
        <v>3.0</v>
      </c>
      <c r="L65" s="4">
        <v>28.0</v>
      </c>
      <c r="M65" s="4">
        <v>2.0</v>
      </c>
      <c r="N65" s="16">
        <v>45901.0</v>
      </c>
    </row>
    <row r="66">
      <c r="A66" s="4">
        <f>VLOOKUP(Life_expectancy.csv!A66,Base!$A$2:$B$235,2,FALSE)</f>
        <v>201</v>
      </c>
      <c r="B66" s="4">
        <v>2015.0</v>
      </c>
      <c r="C66" s="15" t="s">
        <v>5613</v>
      </c>
      <c r="D66" s="15">
        <v>13.0</v>
      </c>
      <c r="E66" s="15">
        <v>0.0</v>
      </c>
      <c r="F66" s="17"/>
      <c r="G66" s="4">
        <v>99.0</v>
      </c>
      <c r="H66" s="4">
        <v>0.0</v>
      </c>
      <c r="I66" s="4" t="s">
        <v>5606</v>
      </c>
      <c r="J66" s="4">
        <v>0.0</v>
      </c>
      <c r="K66" s="4">
        <v>86.0</v>
      </c>
      <c r="L66" s="4">
        <v>99.0</v>
      </c>
      <c r="M66" s="4" t="s">
        <v>5614</v>
      </c>
      <c r="N66" s="16">
        <v>45719.0</v>
      </c>
    </row>
    <row r="67">
      <c r="A67" s="4">
        <f>VLOOKUP(Life_expectancy.csv!A67,Base!$A$2:$B$235,2,FALSE)</f>
        <v>201</v>
      </c>
      <c r="B67" s="4">
        <v>2014.0</v>
      </c>
      <c r="C67" s="15" t="s">
        <v>5547</v>
      </c>
      <c r="D67" s="15">
        <v>131.0</v>
      </c>
      <c r="E67" s="15">
        <v>0.0</v>
      </c>
      <c r="F67" s="15" t="s">
        <v>5615</v>
      </c>
      <c r="G67" s="4">
        <v>99.0</v>
      </c>
      <c r="H67" s="4">
        <v>0.0</v>
      </c>
      <c r="I67" s="4">
        <v>47.0</v>
      </c>
      <c r="J67" s="4">
        <v>0.0</v>
      </c>
      <c r="K67" s="4">
        <v>96.0</v>
      </c>
      <c r="L67" s="4">
        <v>99.0</v>
      </c>
      <c r="M67" s="4" t="s">
        <v>5614</v>
      </c>
      <c r="N67" s="16">
        <v>45719.0</v>
      </c>
    </row>
    <row r="68">
      <c r="A68" s="4">
        <f>VLOOKUP(Life_expectancy.csv!A68,Base!$A$2:$B$235,2,FALSE)</f>
        <v>201</v>
      </c>
      <c r="B68" s="4">
        <v>2013.0</v>
      </c>
      <c r="C68" s="15" t="s">
        <v>5549</v>
      </c>
      <c r="D68" s="15">
        <v>133.0</v>
      </c>
      <c r="E68" s="15">
        <v>0.0</v>
      </c>
      <c r="F68" s="15" t="s">
        <v>793</v>
      </c>
      <c r="G68" s="4">
        <v>99.0</v>
      </c>
      <c r="H68" s="4">
        <v>0.0</v>
      </c>
      <c r="I68" s="4" t="s">
        <v>5616</v>
      </c>
      <c r="J68" s="4">
        <v>0.0</v>
      </c>
      <c r="K68" s="4">
        <v>98.0</v>
      </c>
      <c r="L68" s="4">
        <v>99.0</v>
      </c>
      <c r="M68" s="4" t="s">
        <v>5614</v>
      </c>
      <c r="N68" s="16">
        <v>45719.0</v>
      </c>
    </row>
    <row r="69">
      <c r="A69" s="4">
        <f>VLOOKUP(Life_expectancy.csv!A69,Base!$A$2:$B$235,2,FALSE)</f>
        <v>201</v>
      </c>
      <c r="B69" s="4">
        <v>2012.0</v>
      </c>
      <c r="C69" s="15" t="s">
        <v>5553</v>
      </c>
      <c r="D69" s="15">
        <v>134.0</v>
      </c>
      <c r="E69" s="15">
        <v>0.0</v>
      </c>
      <c r="F69" s="15" t="s">
        <v>18</v>
      </c>
      <c r="G69" s="4">
        <v>98.0</v>
      </c>
      <c r="H69" s="4">
        <v>0.0</v>
      </c>
      <c r="I69" s="4" t="s">
        <v>5611</v>
      </c>
      <c r="J69" s="4">
        <v>0.0</v>
      </c>
      <c r="K69" s="4">
        <v>97.0</v>
      </c>
      <c r="L69" s="4">
        <v>98.0</v>
      </c>
      <c r="M69" s="4" t="s">
        <v>5614</v>
      </c>
      <c r="N69" s="16">
        <v>45719.0</v>
      </c>
    </row>
    <row r="70">
      <c r="A70" s="4">
        <f>VLOOKUP(Life_expectancy.csv!A70,Base!$A$2:$B$235,2,FALSE)</f>
        <v>201</v>
      </c>
      <c r="B70" s="4">
        <v>2011.0</v>
      </c>
      <c r="C70" s="15" t="s">
        <v>5617</v>
      </c>
      <c r="D70" s="15">
        <v>136.0</v>
      </c>
      <c r="E70" s="15">
        <v>0.0</v>
      </c>
      <c r="F70" s="15" t="s">
        <v>2421</v>
      </c>
      <c r="G70" s="4">
        <v>99.0</v>
      </c>
      <c r="H70" s="4">
        <v>0.0</v>
      </c>
      <c r="I70" s="4" t="s">
        <v>5618</v>
      </c>
      <c r="J70" s="4">
        <v>0.0</v>
      </c>
      <c r="K70" s="4">
        <v>99.0</v>
      </c>
      <c r="L70" s="4">
        <v>99.0</v>
      </c>
      <c r="M70" s="4" t="s">
        <v>5522</v>
      </c>
      <c r="N70" s="16">
        <v>45719.0</v>
      </c>
    </row>
    <row r="71">
      <c r="A71" s="4">
        <f>VLOOKUP(Life_expectancy.csv!A71,Base!$A$2:$B$235,2,FALSE)</f>
        <v>201</v>
      </c>
      <c r="B71" s="4">
        <v>2010.0</v>
      </c>
      <c r="C71" s="15" t="s">
        <v>5565</v>
      </c>
      <c r="D71" s="15">
        <v>138.0</v>
      </c>
      <c r="E71" s="15">
        <v>0.0</v>
      </c>
      <c r="F71" s="15" t="s">
        <v>2421</v>
      </c>
      <c r="G71" s="4">
        <v>98.0</v>
      </c>
      <c r="H71" s="4">
        <v>0.0</v>
      </c>
      <c r="I71" s="4" t="s">
        <v>5599</v>
      </c>
      <c r="J71" s="4">
        <v>0.0</v>
      </c>
      <c r="K71" s="4">
        <v>99.0</v>
      </c>
      <c r="L71" s="4">
        <v>98.0</v>
      </c>
      <c r="M71" s="4" t="s">
        <v>5522</v>
      </c>
      <c r="N71" s="16">
        <v>45719.0</v>
      </c>
    </row>
    <row r="72">
      <c r="A72" s="4">
        <f>VLOOKUP(Life_expectancy.csv!A72,Base!$A$2:$B$235,2,FALSE)</f>
        <v>201</v>
      </c>
      <c r="B72" s="4">
        <v>2009.0</v>
      </c>
      <c r="C72" s="15" t="s">
        <v>5566</v>
      </c>
      <c r="D72" s="15">
        <v>14.0</v>
      </c>
      <c r="E72" s="15">
        <v>0.0</v>
      </c>
      <c r="F72" s="15" t="s">
        <v>1415</v>
      </c>
      <c r="G72" s="4">
        <v>98.0</v>
      </c>
      <c r="H72" s="4">
        <v>0.0</v>
      </c>
      <c r="I72" s="4" t="s">
        <v>5619</v>
      </c>
      <c r="J72" s="4">
        <v>0.0</v>
      </c>
      <c r="K72" s="4">
        <v>98.0</v>
      </c>
      <c r="L72" s="4">
        <v>99.0</v>
      </c>
      <c r="M72" s="4" t="s">
        <v>5522</v>
      </c>
      <c r="N72" s="16">
        <v>45719.0</v>
      </c>
    </row>
    <row r="73">
      <c r="A73" s="4">
        <f>VLOOKUP(Life_expectancy.csv!A73,Base!$A$2:$B$235,2,FALSE)</f>
        <v>201</v>
      </c>
      <c r="B73" s="4">
        <v>2008.0</v>
      </c>
      <c r="C73" s="15" t="s">
        <v>5620</v>
      </c>
      <c r="D73" s="15">
        <v>142.0</v>
      </c>
      <c r="E73" s="15">
        <v>0.0</v>
      </c>
      <c r="F73" s="15" t="s">
        <v>865</v>
      </c>
      <c r="G73" s="4">
        <v>98.0</v>
      </c>
      <c r="H73" s="4">
        <v>0.0</v>
      </c>
      <c r="I73" s="4" t="s">
        <v>5621</v>
      </c>
      <c r="J73" s="4">
        <v>0.0</v>
      </c>
      <c r="K73" s="4">
        <v>99.0</v>
      </c>
      <c r="L73" s="4">
        <v>99.0</v>
      </c>
      <c r="M73" s="4" t="s">
        <v>5522</v>
      </c>
      <c r="N73" s="16">
        <v>45719.0</v>
      </c>
    </row>
    <row r="74">
      <c r="A74" s="4">
        <f>VLOOKUP(Life_expectancy.csv!A74,Base!$A$2:$B$235,2,FALSE)</f>
        <v>201</v>
      </c>
      <c r="B74" s="4">
        <v>2007.0</v>
      </c>
      <c r="C74" s="15">
        <v>75.0</v>
      </c>
      <c r="D74" s="15">
        <v>144.0</v>
      </c>
      <c r="E74" s="15">
        <v>0.0</v>
      </c>
      <c r="F74" s="15" t="s">
        <v>2598</v>
      </c>
      <c r="G74" s="4">
        <v>97.0</v>
      </c>
      <c r="H74" s="4">
        <v>0.0</v>
      </c>
      <c r="I74" s="4" t="s">
        <v>5622</v>
      </c>
      <c r="J74" s="4">
        <v>0.0</v>
      </c>
      <c r="K74" s="4">
        <v>98.0</v>
      </c>
      <c r="L74" s="4">
        <v>99.0</v>
      </c>
      <c r="M74" s="4" t="s">
        <v>5522</v>
      </c>
      <c r="N74" s="16">
        <v>45719.0</v>
      </c>
    </row>
    <row r="75">
      <c r="A75" s="4">
        <f>VLOOKUP(Life_expectancy.csv!A75,Base!$A$2:$B$235,2,FALSE)</f>
        <v>201</v>
      </c>
      <c r="B75" s="4">
        <v>2006.0</v>
      </c>
      <c r="C75" s="15" t="s">
        <v>5623</v>
      </c>
      <c r="D75" s="15">
        <v>145.0</v>
      </c>
      <c r="E75" s="15">
        <v>0.0</v>
      </c>
      <c r="F75" s="15" t="s">
        <v>3341</v>
      </c>
      <c r="G75" s="4">
        <v>99.0</v>
      </c>
      <c r="H75" s="4">
        <v>0.0</v>
      </c>
      <c r="I75" s="4">
        <v>42.0</v>
      </c>
      <c r="J75" s="4">
        <v>0.0</v>
      </c>
      <c r="K75" s="4">
        <v>99.0</v>
      </c>
      <c r="L75" s="4">
        <v>99.0</v>
      </c>
      <c r="M75" s="4" t="s">
        <v>5522</v>
      </c>
      <c r="N75" s="16">
        <v>45750.0</v>
      </c>
    </row>
    <row r="76">
      <c r="A76" s="4">
        <f>VLOOKUP(Life_expectancy.csv!A76,Base!$A$2:$B$235,2,FALSE)</f>
        <v>201</v>
      </c>
      <c r="B76" s="4">
        <v>2005.0</v>
      </c>
      <c r="C76" s="15" t="s">
        <v>5624</v>
      </c>
      <c r="D76" s="15">
        <v>147.0</v>
      </c>
      <c r="E76" s="15">
        <v>0.0</v>
      </c>
      <c r="F76" s="15" t="s">
        <v>1942</v>
      </c>
      <c r="G76" s="4">
        <v>99.0</v>
      </c>
      <c r="H76" s="4">
        <v>0.0</v>
      </c>
      <c r="I76" s="4" t="s">
        <v>5625</v>
      </c>
      <c r="J76" s="4">
        <v>0.0</v>
      </c>
      <c r="K76" s="4">
        <v>98.0</v>
      </c>
      <c r="L76" s="4">
        <v>99.0</v>
      </c>
      <c r="M76" s="4" t="s">
        <v>5522</v>
      </c>
      <c r="N76" s="16">
        <v>45750.0</v>
      </c>
    </row>
    <row r="77">
      <c r="A77" s="4">
        <f>VLOOKUP(Life_expectancy.csv!A77,Base!$A$2:$B$235,2,FALSE)</f>
        <v>201</v>
      </c>
      <c r="B77" s="4">
        <v>2004.0</v>
      </c>
      <c r="C77" s="15" t="s">
        <v>5577</v>
      </c>
      <c r="D77" s="15">
        <v>149.0</v>
      </c>
      <c r="E77" s="15">
        <v>0.0</v>
      </c>
      <c r="F77" s="15" t="s">
        <v>2407</v>
      </c>
      <c r="G77" s="4">
        <v>97.0</v>
      </c>
      <c r="H77" s="4">
        <v>0.0</v>
      </c>
      <c r="I77" s="5">
        <v>45873.0</v>
      </c>
      <c r="J77" s="4">
        <v>0.0</v>
      </c>
      <c r="K77" s="4">
        <v>97.0</v>
      </c>
      <c r="L77" s="4">
        <v>97.0</v>
      </c>
      <c r="M77" s="4" t="s">
        <v>5522</v>
      </c>
      <c r="N77" s="16">
        <v>45750.0</v>
      </c>
    </row>
    <row r="78">
      <c r="A78" s="4">
        <f>VLOOKUP(Life_expectancy.csv!A78,Base!$A$2:$B$235,2,FALSE)</f>
        <v>201</v>
      </c>
      <c r="B78" s="4">
        <v>2003.0</v>
      </c>
      <c r="C78" s="15" t="s">
        <v>5555</v>
      </c>
      <c r="D78" s="15">
        <v>151.0</v>
      </c>
      <c r="E78" s="15">
        <v>0.0</v>
      </c>
      <c r="F78" s="15" t="s">
        <v>811</v>
      </c>
      <c r="G78" s="4">
        <v>99.0</v>
      </c>
      <c r="H78" s="4">
        <v>0.0</v>
      </c>
      <c r="I78" s="5">
        <v>45661.0</v>
      </c>
      <c r="J78" s="4">
        <v>0.0</v>
      </c>
      <c r="K78" s="4">
        <v>99.0</v>
      </c>
      <c r="L78" s="4">
        <v>99.0</v>
      </c>
      <c r="M78" s="4" t="s">
        <v>5522</v>
      </c>
      <c r="N78" s="16">
        <v>45780.0</v>
      </c>
    </row>
    <row r="79">
      <c r="A79" s="4">
        <f>VLOOKUP(Life_expectancy.csv!A79,Base!$A$2:$B$235,2,FALSE)</f>
        <v>201</v>
      </c>
      <c r="B79" s="4">
        <v>2002.0</v>
      </c>
      <c r="C79" s="15">
        <v>74.0</v>
      </c>
      <c r="D79" s="15">
        <v>153.0</v>
      </c>
      <c r="E79" s="15">
        <v>0.0</v>
      </c>
      <c r="F79" s="15" t="s">
        <v>103</v>
      </c>
      <c r="G79" s="4">
        <v>99.0</v>
      </c>
      <c r="H79" s="4">
        <v>0.0</v>
      </c>
      <c r="I79" s="4" t="s">
        <v>5626</v>
      </c>
      <c r="J79" s="4">
        <v>0.0</v>
      </c>
      <c r="K79" s="4">
        <v>93.0</v>
      </c>
      <c r="L79" s="4">
        <v>98.0</v>
      </c>
      <c r="M79" s="4" t="s">
        <v>5522</v>
      </c>
      <c r="N79" s="16">
        <v>45780.0</v>
      </c>
    </row>
    <row r="80">
      <c r="A80" s="4">
        <f>VLOOKUP(Life_expectancy.csv!A80,Base!$A$2:$B$235,2,FALSE)</f>
        <v>201</v>
      </c>
      <c r="B80" s="4">
        <v>2001.0</v>
      </c>
      <c r="C80" s="15" t="s">
        <v>5583</v>
      </c>
      <c r="D80" s="15">
        <v>154.0</v>
      </c>
      <c r="E80" s="15">
        <v>0.0</v>
      </c>
      <c r="F80" s="15" t="s">
        <v>2431</v>
      </c>
      <c r="G80" s="4">
        <v>96.0</v>
      </c>
      <c r="H80" s="4">
        <v>0.0</v>
      </c>
      <c r="I80" s="4" t="s">
        <v>5627</v>
      </c>
      <c r="J80" s="4">
        <v>0.0</v>
      </c>
      <c r="K80" s="4">
        <v>99.0</v>
      </c>
      <c r="L80" s="4">
        <v>97.0</v>
      </c>
      <c r="M80" s="4" t="s">
        <v>5522</v>
      </c>
      <c r="N80" s="16">
        <v>45780.0</v>
      </c>
    </row>
    <row r="81">
      <c r="A81" s="4">
        <f>VLOOKUP(Life_expectancy.csv!A81,Base!$A$2:$B$235,2,FALSE)</f>
        <v>201</v>
      </c>
      <c r="B81" s="4">
        <v>2000.0</v>
      </c>
      <c r="C81" s="15" t="s">
        <v>5563</v>
      </c>
      <c r="D81" s="15">
        <v>156.0</v>
      </c>
      <c r="E81" s="15">
        <v>0.0</v>
      </c>
      <c r="F81" s="15" t="s">
        <v>2605</v>
      </c>
      <c r="G81" s="10"/>
      <c r="H81" s="4">
        <v>0.0</v>
      </c>
      <c r="I81" s="4" t="s">
        <v>5628</v>
      </c>
      <c r="J81" s="4">
        <v>0.0</v>
      </c>
      <c r="K81" s="4">
        <v>96.0</v>
      </c>
      <c r="L81" s="4">
        <v>95.0</v>
      </c>
      <c r="M81" s="4" t="s">
        <v>5522</v>
      </c>
      <c r="N81" s="16">
        <v>45811.0</v>
      </c>
    </row>
    <row r="82">
      <c r="A82" s="4">
        <f>VLOOKUP(Life_expectancy.csv!A82,Base!$A$2:$B$235,2,FALSE)</f>
        <v>33</v>
      </c>
      <c r="B82" s="4">
        <v>2015.0</v>
      </c>
      <c r="C82" s="15" t="s">
        <v>5629</v>
      </c>
      <c r="D82" s="15">
        <v>116.0</v>
      </c>
      <c r="E82" s="15">
        <v>8.0</v>
      </c>
      <c r="F82" s="17"/>
      <c r="G82" s="4">
        <v>94.0</v>
      </c>
      <c r="H82" s="4">
        <v>0.0</v>
      </c>
      <c r="I82" s="4" t="s">
        <v>5630</v>
      </c>
      <c r="J82" s="4">
        <v>9.0</v>
      </c>
      <c r="K82" s="4">
        <v>93.0</v>
      </c>
      <c r="L82" s="4">
        <v>94.0</v>
      </c>
      <c r="M82" s="4" t="s">
        <v>5522</v>
      </c>
      <c r="N82" s="15" t="s">
        <v>5631</v>
      </c>
    </row>
    <row r="83">
      <c r="A83" s="4">
        <f>VLOOKUP(Life_expectancy.csv!A83,Base!$A$2:$B$235,2,FALSE)</f>
        <v>33</v>
      </c>
      <c r="B83" s="4">
        <v>2014.0</v>
      </c>
      <c r="C83" s="15" t="s">
        <v>5547</v>
      </c>
      <c r="D83" s="15">
        <v>118.0</v>
      </c>
      <c r="E83" s="15">
        <v>8.0</v>
      </c>
      <c r="F83" s="15" t="s">
        <v>898</v>
      </c>
      <c r="G83" s="4">
        <v>94.0</v>
      </c>
      <c r="H83" s="4">
        <v>1.0</v>
      </c>
      <c r="I83" s="4" t="s">
        <v>5632</v>
      </c>
      <c r="J83" s="4">
        <v>9.0</v>
      </c>
      <c r="K83" s="4">
        <v>92.0</v>
      </c>
      <c r="L83" s="4">
        <v>94.0</v>
      </c>
      <c r="M83" s="4" t="s">
        <v>5522</v>
      </c>
      <c r="N83" s="15" t="s">
        <v>5631</v>
      </c>
    </row>
    <row r="84">
      <c r="A84" s="4">
        <f>VLOOKUP(Life_expectancy.csv!A84,Base!$A$2:$B$235,2,FALSE)</f>
        <v>33</v>
      </c>
      <c r="B84" s="4">
        <v>2013.0</v>
      </c>
      <c r="C84" s="15">
        <v>76.0</v>
      </c>
      <c r="D84" s="15">
        <v>119.0</v>
      </c>
      <c r="E84" s="15">
        <v>8.0</v>
      </c>
      <c r="F84" s="15" t="s">
        <v>799</v>
      </c>
      <c r="G84" s="4">
        <v>94.0</v>
      </c>
      <c r="H84" s="4">
        <v>0.0</v>
      </c>
      <c r="I84" s="4" t="s">
        <v>5633</v>
      </c>
      <c r="J84" s="4">
        <v>10.0</v>
      </c>
      <c r="K84" s="4">
        <v>99.0</v>
      </c>
      <c r="L84" s="4">
        <v>94.0</v>
      </c>
      <c r="M84" s="4" t="s">
        <v>5522</v>
      </c>
      <c r="N84" s="15" t="s">
        <v>5631</v>
      </c>
    </row>
    <row r="85">
      <c r="A85" s="4">
        <f>VLOOKUP(Life_expectancy.csv!A85,Base!$A$2:$B$235,2,FALSE)</f>
        <v>33</v>
      </c>
      <c r="B85" s="4">
        <v>2012.0</v>
      </c>
      <c r="C85" s="15" t="s">
        <v>5553</v>
      </c>
      <c r="D85" s="15">
        <v>12.0</v>
      </c>
      <c r="E85" s="15">
        <v>9.0</v>
      </c>
      <c r="F85" s="15" t="s">
        <v>1929</v>
      </c>
      <c r="G85" s="4">
        <v>91.0</v>
      </c>
      <c r="H85" s="4">
        <v>2.0</v>
      </c>
      <c r="I85" s="4">
        <v>61.0</v>
      </c>
      <c r="J85" s="4">
        <v>10.0</v>
      </c>
      <c r="K85" s="4">
        <v>99.0</v>
      </c>
      <c r="L85" s="4">
        <v>91.0</v>
      </c>
      <c r="M85" s="4" t="s">
        <v>5522</v>
      </c>
      <c r="N85" s="15" t="s">
        <v>5631</v>
      </c>
    </row>
    <row r="86">
      <c r="A86" s="4">
        <f>VLOOKUP(Life_expectancy.csv!A86,Base!$A$2:$B$235,2,FALSE)</f>
        <v>33</v>
      </c>
      <c r="B86" s="4">
        <v>2011.0</v>
      </c>
      <c r="C86" s="15" t="s">
        <v>5617</v>
      </c>
      <c r="D86" s="15">
        <v>12.0</v>
      </c>
      <c r="E86" s="15">
        <v>9.0</v>
      </c>
      <c r="F86" s="16">
        <v>45969.0</v>
      </c>
      <c r="G86" s="4">
        <v>91.0</v>
      </c>
      <c r="H86" s="4">
        <v>3.0</v>
      </c>
      <c r="I86" s="5">
        <v>45753.0</v>
      </c>
      <c r="J86" s="4">
        <v>10.0</v>
      </c>
      <c r="K86" s="4">
        <v>93.0</v>
      </c>
      <c r="L86" s="4">
        <v>91.0</v>
      </c>
      <c r="M86" s="4" t="s">
        <v>5522</v>
      </c>
      <c r="N86" s="15" t="s">
        <v>5631</v>
      </c>
    </row>
    <row r="87">
      <c r="A87" s="4">
        <f>VLOOKUP(Life_expectancy.csv!A87,Base!$A$2:$B$235,2,FALSE)</f>
        <v>33</v>
      </c>
      <c r="B87" s="4">
        <v>2010.0</v>
      </c>
      <c r="C87" s="15" t="s">
        <v>5634</v>
      </c>
      <c r="D87" s="15">
        <v>121.0</v>
      </c>
      <c r="E87" s="15">
        <v>10.0</v>
      </c>
      <c r="F87" s="15" t="s">
        <v>1942</v>
      </c>
      <c r="G87" s="4">
        <v>94.0</v>
      </c>
      <c r="H87" s="4">
        <v>17.0</v>
      </c>
      <c r="I87" s="4" t="s">
        <v>5635</v>
      </c>
      <c r="J87" s="4">
        <v>11.0</v>
      </c>
      <c r="K87" s="4">
        <v>95.0</v>
      </c>
      <c r="L87" s="4">
        <v>94.0</v>
      </c>
      <c r="M87" s="4" t="s">
        <v>5522</v>
      </c>
      <c r="N87" s="15" t="s">
        <v>5631</v>
      </c>
    </row>
    <row r="88">
      <c r="A88" s="4">
        <f>VLOOKUP(Life_expectancy.csv!A88,Base!$A$2:$B$235,2,FALSE)</f>
        <v>33</v>
      </c>
      <c r="B88" s="4">
        <v>2009.0</v>
      </c>
      <c r="C88" s="15" t="s">
        <v>5565</v>
      </c>
      <c r="D88" s="15">
        <v>126.0</v>
      </c>
      <c r="E88" s="15">
        <v>10.0</v>
      </c>
      <c r="F88" s="15" t="s">
        <v>35</v>
      </c>
      <c r="G88" s="4">
        <v>94.0</v>
      </c>
      <c r="H88" s="4">
        <v>3.0</v>
      </c>
      <c r="I88" s="4" t="s">
        <v>5525</v>
      </c>
      <c r="J88" s="4">
        <v>11.0</v>
      </c>
      <c r="K88" s="4">
        <v>97.0</v>
      </c>
      <c r="L88" s="4">
        <v>94.0</v>
      </c>
      <c r="M88" s="4" t="s">
        <v>5522</v>
      </c>
      <c r="N88" s="15" t="s">
        <v>5631</v>
      </c>
    </row>
    <row r="89">
      <c r="A89" s="4">
        <f>VLOOKUP(Life_expectancy.csv!A89,Base!$A$2:$B$235,2,FALSE)</f>
        <v>33</v>
      </c>
      <c r="B89" s="4">
        <v>2008.0</v>
      </c>
      <c r="C89" s="15" t="s">
        <v>5566</v>
      </c>
      <c r="D89" s="15">
        <v>126.0</v>
      </c>
      <c r="E89" s="15">
        <v>10.0</v>
      </c>
      <c r="F89" s="15" t="s">
        <v>5636</v>
      </c>
      <c r="G89" s="4">
        <v>9.0</v>
      </c>
      <c r="H89" s="4">
        <v>0.0</v>
      </c>
      <c r="I89" s="4" t="s">
        <v>5527</v>
      </c>
      <c r="J89" s="4">
        <v>11.0</v>
      </c>
      <c r="K89" s="4">
        <v>94.0</v>
      </c>
      <c r="L89" s="4">
        <v>93.0</v>
      </c>
      <c r="M89" s="4" t="s">
        <v>5522</v>
      </c>
      <c r="N89" s="15" t="s">
        <v>5631</v>
      </c>
    </row>
    <row r="90">
      <c r="A90" s="4">
        <f>VLOOKUP(Life_expectancy.csv!A90,Base!$A$2:$B$235,2,FALSE)</f>
        <v>33</v>
      </c>
      <c r="B90" s="4">
        <v>2007.0</v>
      </c>
      <c r="C90" s="15" t="s">
        <v>5623</v>
      </c>
      <c r="D90" s="15">
        <v>129.0</v>
      </c>
      <c r="E90" s="15">
        <v>10.0</v>
      </c>
      <c r="F90" s="15" t="s">
        <v>15</v>
      </c>
      <c r="G90" s="4">
        <v>85.0</v>
      </c>
      <c r="H90" s="4">
        <v>0.0</v>
      </c>
      <c r="I90" s="4">
        <v>58.0</v>
      </c>
      <c r="J90" s="4">
        <v>12.0</v>
      </c>
      <c r="K90" s="4">
        <v>92.0</v>
      </c>
      <c r="L90" s="4">
        <v>91.0</v>
      </c>
      <c r="M90" s="4" t="s">
        <v>5522</v>
      </c>
      <c r="N90" s="15" t="s">
        <v>5631</v>
      </c>
    </row>
    <row r="91">
      <c r="A91" s="4">
        <f>VLOOKUP(Life_expectancy.csv!A91,Base!$A$2:$B$235,2,FALSE)</f>
        <v>33</v>
      </c>
      <c r="B91" s="4">
        <v>2006.0</v>
      </c>
      <c r="C91" s="15" t="s">
        <v>5620</v>
      </c>
      <c r="D91" s="15">
        <v>127.0</v>
      </c>
      <c r="E91" s="15">
        <v>11.0</v>
      </c>
      <c r="F91" s="15" t="s">
        <v>755</v>
      </c>
      <c r="G91" s="4">
        <v>84.0</v>
      </c>
      <c r="H91" s="4">
        <v>0.0</v>
      </c>
      <c r="I91" s="4" t="s">
        <v>5530</v>
      </c>
      <c r="J91" s="4">
        <v>12.0</v>
      </c>
      <c r="K91" s="4">
        <v>92.0</v>
      </c>
      <c r="L91" s="4">
        <v>91.0</v>
      </c>
      <c r="M91" s="4" t="s">
        <v>5522</v>
      </c>
      <c r="N91" s="15" t="s">
        <v>5631</v>
      </c>
    </row>
    <row r="92">
      <c r="A92" s="4">
        <f>VLOOKUP(Life_expectancy.csv!A92,Base!$A$2:$B$235,2,FALSE)</f>
        <v>33</v>
      </c>
      <c r="B92" s="4">
        <v>2005.0</v>
      </c>
      <c r="C92" s="15" t="s">
        <v>5572</v>
      </c>
      <c r="D92" s="15">
        <v>127.0</v>
      </c>
      <c r="E92" s="15">
        <v>11.0</v>
      </c>
      <c r="F92" s="15" t="s">
        <v>1239</v>
      </c>
      <c r="G92" s="4">
        <v>88.0</v>
      </c>
      <c r="H92" s="4">
        <v>0.0</v>
      </c>
      <c r="I92" s="4" t="s">
        <v>5637</v>
      </c>
      <c r="J92" s="4">
        <v>12.0</v>
      </c>
      <c r="K92" s="4">
        <v>95.0</v>
      </c>
      <c r="L92" s="4">
        <v>98.0</v>
      </c>
      <c r="M92" s="4" t="s">
        <v>5522</v>
      </c>
      <c r="N92" s="15">
        <v>1.0</v>
      </c>
    </row>
    <row r="93">
      <c r="A93" s="4">
        <f>VLOOKUP(Life_expectancy.csv!A93,Base!$A$2:$B$235,2,FALSE)</f>
        <v>33</v>
      </c>
      <c r="B93" s="4">
        <v>2004.0</v>
      </c>
      <c r="C93" s="15" t="s">
        <v>5574</v>
      </c>
      <c r="D93" s="15">
        <v>13.0</v>
      </c>
      <c r="E93" s="15">
        <v>11.0</v>
      </c>
      <c r="F93" s="15" t="s">
        <v>245</v>
      </c>
      <c r="G93" s="4">
        <v>81.0</v>
      </c>
      <c r="H93" s="4">
        <v>0.0</v>
      </c>
      <c r="I93" s="4" t="s">
        <v>5638</v>
      </c>
      <c r="J93" s="4">
        <v>12.0</v>
      </c>
      <c r="K93" s="4">
        <v>91.0</v>
      </c>
      <c r="L93" s="4">
        <v>98.0</v>
      </c>
      <c r="M93" s="4" t="s">
        <v>5522</v>
      </c>
      <c r="N93" s="15">
        <v>1.0</v>
      </c>
    </row>
    <row r="94">
      <c r="A94" s="4">
        <f>VLOOKUP(Life_expectancy.csv!A94,Base!$A$2:$B$235,2,FALSE)</f>
        <v>33</v>
      </c>
      <c r="B94" s="4">
        <v>2003.0</v>
      </c>
      <c r="C94" s="15" t="s">
        <v>5580</v>
      </c>
      <c r="D94" s="15">
        <v>137.0</v>
      </c>
      <c r="E94" s="15">
        <v>11.0</v>
      </c>
      <c r="F94" s="15" t="s">
        <v>5639</v>
      </c>
      <c r="G94" s="4">
        <v>73.0</v>
      </c>
      <c r="H94" s="4">
        <v>0.0</v>
      </c>
      <c r="I94" s="4" t="s">
        <v>5640</v>
      </c>
      <c r="J94" s="4">
        <v>13.0</v>
      </c>
      <c r="K94" s="4">
        <v>95.0</v>
      </c>
      <c r="L94" s="4">
        <v>96.0</v>
      </c>
      <c r="M94" s="4" t="s">
        <v>5522</v>
      </c>
      <c r="N94" s="15">
        <v>1.0</v>
      </c>
    </row>
    <row r="95">
      <c r="A95" s="4">
        <f>VLOOKUP(Life_expectancy.csv!A95,Base!$A$2:$B$235,2,FALSE)</f>
        <v>33</v>
      </c>
      <c r="B95" s="4">
        <v>2002.0</v>
      </c>
      <c r="C95" s="15" t="s">
        <v>5580</v>
      </c>
      <c r="D95" s="15">
        <v>138.0</v>
      </c>
      <c r="E95" s="15">
        <v>12.0</v>
      </c>
      <c r="F95" s="15" t="s">
        <v>1945</v>
      </c>
      <c r="G95" s="4">
        <v>66.0</v>
      </c>
      <c r="H95" s="4">
        <v>0.0</v>
      </c>
      <c r="I95" s="4" t="s">
        <v>5546</v>
      </c>
      <c r="J95" s="4">
        <v>13.0</v>
      </c>
      <c r="K95" s="4">
        <v>94.0</v>
      </c>
      <c r="L95" s="4">
        <v>93.0</v>
      </c>
      <c r="M95" s="4" t="s">
        <v>5522</v>
      </c>
      <c r="N95" s="15">
        <v>1.0</v>
      </c>
    </row>
    <row r="96">
      <c r="A96" s="4">
        <f>VLOOKUP(Life_expectancy.csv!A96,Base!$A$2:$B$235,2,FALSE)</f>
        <v>33</v>
      </c>
      <c r="B96" s="4">
        <v>2001.0</v>
      </c>
      <c r="C96" s="15">
        <v>74.0</v>
      </c>
      <c r="D96" s="15">
        <v>138.0</v>
      </c>
      <c r="E96" s="15">
        <v>12.0</v>
      </c>
      <c r="F96" s="15" t="s">
        <v>52</v>
      </c>
      <c r="G96" s="10"/>
      <c r="H96" s="4">
        <v>0.0</v>
      </c>
      <c r="I96" s="4" t="s">
        <v>5641</v>
      </c>
      <c r="J96" s="4">
        <v>13.0</v>
      </c>
      <c r="K96" s="4">
        <v>85.0</v>
      </c>
      <c r="L96" s="4">
        <v>83.0</v>
      </c>
      <c r="M96" s="4" t="s">
        <v>5522</v>
      </c>
      <c r="N96" s="16">
        <v>45658.0</v>
      </c>
    </row>
    <row r="97">
      <c r="A97" s="4">
        <f>VLOOKUP(Life_expectancy.csv!A97,Base!$A$2:$B$235,2,FALSE)</f>
        <v>33</v>
      </c>
      <c r="B97" s="4">
        <v>2000.0</v>
      </c>
      <c r="C97" s="15" t="s">
        <v>5580</v>
      </c>
      <c r="D97" s="15">
        <v>137.0</v>
      </c>
      <c r="E97" s="15">
        <v>12.0</v>
      </c>
      <c r="F97" s="15" t="s">
        <v>3137</v>
      </c>
      <c r="G97" s="10"/>
      <c r="H97" s="4">
        <v>6.0</v>
      </c>
      <c r="I97" s="4">
        <v>54.0</v>
      </c>
      <c r="J97" s="4">
        <v>14.0</v>
      </c>
      <c r="K97" s="4">
        <v>88.0</v>
      </c>
      <c r="L97" s="4">
        <v>83.0</v>
      </c>
      <c r="M97" s="4" t="s">
        <v>5522</v>
      </c>
      <c r="N97" s="16">
        <v>45658.0</v>
      </c>
    </row>
    <row r="98">
      <c r="A98" s="4">
        <f>VLOOKUP(Life_expectancy.csv!A98,Base!$A$2:$B$235,2,FALSE)</f>
        <v>140</v>
      </c>
      <c r="B98" s="4">
        <v>2015.0</v>
      </c>
      <c r="C98" s="15" t="s">
        <v>5623</v>
      </c>
      <c r="D98" s="15">
        <v>118.0</v>
      </c>
      <c r="E98" s="15">
        <v>1.0</v>
      </c>
      <c r="F98" s="17"/>
      <c r="G98" s="4">
        <v>94.0</v>
      </c>
      <c r="H98" s="4">
        <v>33.0</v>
      </c>
      <c r="I98" s="4" t="s">
        <v>5642</v>
      </c>
      <c r="J98" s="4">
        <v>1.0</v>
      </c>
      <c r="K98" s="4">
        <v>96.0</v>
      </c>
      <c r="L98" s="4">
        <v>94.0</v>
      </c>
      <c r="M98" s="4" t="s">
        <v>5522</v>
      </c>
      <c r="N98" s="16">
        <v>45690.0</v>
      </c>
    </row>
    <row r="99">
      <c r="A99" s="4">
        <f>VLOOKUP(Life_expectancy.csv!A99,Base!$A$2:$B$235,2,FALSE)</f>
        <v>140</v>
      </c>
      <c r="B99" s="4">
        <v>2014.0</v>
      </c>
      <c r="C99" s="15" t="s">
        <v>5624</v>
      </c>
      <c r="D99" s="15">
        <v>12.0</v>
      </c>
      <c r="E99" s="15">
        <v>1.0</v>
      </c>
      <c r="F99" s="15" t="s">
        <v>1221</v>
      </c>
      <c r="G99" s="4">
        <v>93.0</v>
      </c>
      <c r="H99" s="4">
        <v>13.0</v>
      </c>
      <c r="I99" s="4" t="s">
        <v>5643</v>
      </c>
      <c r="J99" s="4">
        <v>1.0</v>
      </c>
      <c r="K99" s="4">
        <v>95.0</v>
      </c>
      <c r="L99" s="4">
        <v>93.0</v>
      </c>
      <c r="M99" s="4" t="s">
        <v>5522</v>
      </c>
      <c r="N99" s="16">
        <v>45659.0</v>
      </c>
    </row>
    <row r="100">
      <c r="A100" s="4">
        <f>VLOOKUP(Life_expectancy.csv!A100,Base!$A$2:$B$235,2,FALSE)</f>
        <v>140</v>
      </c>
      <c r="B100" s="4">
        <v>2013.0</v>
      </c>
      <c r="C100" s="15" t="s">
        <v>5577</v>
      </c>
      <c r="D100" s="15">
        <v>123.0</v>
      </c>
      <c r="E100" s="15">
        <v>1.0</v>
      </c>
      <c r="F100" s="15" t="s">
        <v>456</v>
      </c>
      <c r="G100" s="4">
        <v>95.0</v>
      </c>
      <c r="H100" s="4">
        <v>10.0</v>
      </c>
      <c r="I100" s="4" t="s">
        <v>5644</v>
      </c>
      <c r="J100" s="4">
        <v>1.0</v>
      </c>
      <c r="K100" s="4">
        <v>96.0</v>
      </c>
      <c r="L100" s="4">
        <v>95.0</v>
      </c>
      <c r="M100" s="4" t="s">
        <v>5522</v>
      </c>
      <c r="N100" s="16">
        <v>45659.0</v>
      </c>
    </row>
    <row r="101">
      <c r="A101" s="4">
        <f>VLOOKUP(Life_expectancy.csv!A101,Base!$A$2:$B$235,2,FALSE)</f>
        <v>140</v>
      </c>
      <c r="B101" s="4">
        <v>2012.0</v>
      </c>
      <c r="C101" s="15" t="s">
        <v>5577</v>
      </c>
      <c r="D101" s="15">
        <v>121.0</v>
      </c>
      <c r="E101" s="15">
        <v>1.0</v>
      </c>
      <c r="F101" s="15" t="s">
        <v>475</v>
      </c>
      <c r="G101" s="4">
        <v>95.0</v>
      </c>
      <c r="H101" s="4">
        <v>0.0</v>
      </c>
      <c r="I101" s="4" t="s">
        <v>5552</v>
      </c>
      <c r="J101" s="4">
        <v>1.0</v>
      </c>
      <c r="K101" s="4">
        <v>96.0</v>
      </c>
      <c r="L101" s="4">
        <v>95.0</v>
      </c>
      <c r="M101" s="4" t="s">
        <v>5522</v>
      </c>
      <c r="N101" s="16">
        <v>45659.0</v>
      </c>
    </row>
    <row r="102">
      <c r="A102" s="4">
        <f>VLOOKUP(Life_expectancy.csv!A102,Base!$A$2:$B$235,2,FALSE)</f>
        <v>140</v>
      </c>
      <c r="B102" s="4">
        <v>2011.0</v>
      </c>
      <c r="C102" s="15" t="s">
        <v>5645</v>
      </c>
      <c r="D102" s="15">
        <v>128.0</v>
      </c>
      <c r="E102" s="15">
        <v>1.0</v>
      </c>
      <c r="F102" s="18">
        <v>45904.0</v>
      </c>
      <c r="G102" s="4">
        <v>95.0</v>
      </c>
      <c r="H102" s="4">
        <v>0.0</v>
      </c>
      <c r="I102" s="4" t="s">
        <v>5646</v>
      </c>
      <c r="J102" s="4">
        <v>1.0</v>
      </c>
      <c r="K102" s="4">
        <v>96.0</v>
      </c>
      <c r="L102" s="4">
        <v>95.0</v>
      </c>
      <c r="M102" s="4" t="s">
        <v>5522</v>
      </c>
      <c r="N102" s="16">
        <v>45659.0</v>
      </c>
    </row>
    <row r="103">
      <c r="A103" s="4">
        <f>VLOOKUP(Life_expectancy.csv!A103,Base!$A$2:$B$235,2,FALSE)</f>
        <v>140</v>
      </c>
      <c r="B103" s="4">
        <v>2010.0</v>
      </c>
      <c r="C103" s="15" t="s">
        <v>5556</v>
      </c>
      <c r="D103" s="15">
        <v>132.0</v>
      </c>
      <c r="E103" s="15">
        <v>1.0</v>
      </c>
      <c r="F103" s="15" t="s">
        <v>1866</v>
      </c>
      <c r="G103" s="4">
        <v>94.0</v>
      </c>
      <c r="H103" s="4">
        <v>2.0</v>
      </c>
      <c r="I103" s="4" t="s">
        <v>5647</v>
      </c>
      <c r="J103" s="4">
        <v>1.0</v>
      </c>
      <c r="K103" s="4">
        <v>96.0</v>
      </c>
      <c r="L103" s="4">
        <v>94.0</v>
      </c>
      <c r="M103" s="4" t="s">
        <v>5522</v>
      </c>
      <c r="N103" s="16">
        <v>45659.0</v>
      </c>
    </row>
    <row r="104">
      <c r="A104" s="4">
        <f>VLOOKUP(Life_expectancy.csv!A104,Base!$A$2:$B$235,2,FALSE)</f>
        <v>140</v>
      </c>
      <c r="B104" s="4">
        <v>2009.0</v>
      </c>
      <c r="C104" s="15" t="s">
        <v>5561</v>
      </c>
      <c r="D104" s="15">
        <v>137.0</v>
      </c>
      <c r="E104" s="15">
        <v>1.0</v>
      </c>
      <c r="F104" s="15" t="s">
        <v>1029</v>
      </c>
      <c r="G104" s="4">
        <v>93.0</v>
      </c>
      <c r="H104" s="4">
        <v>0.0</v>
      </c>
      <c r="I104" s="5">
        <v>45843.0</v>
      </c>
      <c r="J104" s="4">
        <v>1.0</v>
      </c>
      <c r="K104" s="4">
        <v>94.0</v>
      </c>
      <c r="L104" s="4">
        <v>93.0</v>
      </c>
      <c r="M104" s="4" t="s">
        <v>5522</v>
      </c>
      <c r="N104" s="16">
        <v>45659.0</v>
      </c>
    </row>
    <row r="105">
      <c r="A105" s="4">
        <f>VLOOKUP(Life_expectancy.csv!A105,Base!$A$2:$B$235,2,FALSE)</f>
        <v>140</v>
      </c>
      <c r="B105" s="4">
        <v>2008.0</v>
      </c>
      <c r="C105" s="15" t="s">
        <v>5648</v>
      </c>
      <c r="D105" s="15">
        <v>14.0</v>
      </c>
      <c r="E105" s="15">
        <v>1.0</v>
      </c>
      <c r="F105" s="15" t="s">
        <v>1029</v>
      </c>
      <c r="G105" s="4">
        <v>89.0</v>
      </c>
      <c r="H105" s="4">
        <v>0.0</v>
      </c>
      <c r="I105" s="5">
        <v>45662.0</v>
      </c>
      <c r="J105" s="4">
        <v>1.0</v>
      </c>
      <c r="K105" s="4">
        <v>91.0</v>
      </c>
      <c r="L105" s="4">
        <v>89.0</v>
      </c>
      <c r="M105" s="4" t="s">
        <v>5522</v>
      </c>
      <c r="N105" s="16">
        <v>45659.0</v>
      </c>
    </row>
    <row r="106">
      <c r="A106" s="4">
        <f>VLOOKUP(Life_expectancy.csv!A106,Base!$A$2:$B$235,2,FALSE)</f>
        <v>140</v>
      </c>
      <c r="B106" s="4">
        <v>2007.0</v>
      </c>
      <c r="C106" s="15" t="s">
        <v>5556</v>
      </c>
      <c r="D106" s="15">
        <v>132.0</v>
      </c>
      <c r="E106" s="15">
        <v>1.0</v>
      </c>
      <c r="F106" s="15" t="s">
        <v>1180</v>
      </c>
      <c r="G106" s="4">
        <v>85.0</v>
      </c>
      <c r="H106" s="4">
        <v>1.0</v>
      </c>
      <c r="I106" s="4" t="s">
        <v>5649</v>
      </c>
      <c r="J106" s="4">
        <v>1.0</v>
      </c>
      <c r="K106" s="4">
        <v>9.0</v>
      </c>
      <c r="L106" s="4">
        <v>88.0</v>
      </c>
      <c r="M106" s="4" t="s">
        <v>5522</v>
      </c>
      <c r="N106" s="16">
        <v>45659.0</v>
      </c>
    </row>
    <row r="107">
      <c r="A107" s="4">
        <f>VLOOKUP(Life_expectancy.csv!A107,Base!$A$2:$B$235,2,FALSE)</f>
        <v>140</v>
      </c>
      <c r="B107" s="4">
        <v>2006.0</v>
      </c>
      <c r="C107" s="15" t="s">
        <v>5588</v>
      </c>
      <c r="D107" s="15">
        <v>141.0</v>
      </c>
      <c r="E107" s="15">
        <v>1.0</v>
      </c>
      <c r="F107" s="18">
        <v>45661.0</v>
      </c>
      <c r="G107" s="4">
        <v>78.0</v>
      </c>
      <c r="H107" s="4">
        <v>137.0</v>
      </c>
      <c r="I107" s="4" t="s">
        <v>5650</v>
      </c>
      <c r="J107" s="4">
        <v>1.0</v>
      </c>
      <c r="K107" s="4">
        <v>87.0</v>
      </c>
      <c r="L107" s="4">
        <v>87.0</v>
      </c>
      <c r="M107" s="4" t="s">
        <v>5522</v>
      </c>
      <c r="N107" s="16">
        <v>45659.0</v>
      </c>
    </row>
    <row r="108">
      <c r="A108" s="4">
        <f>VLOOKUP(Life_expectancy.csv!A108,Base!$A$2:$B$235,2,FALSE)</f>
        <v>140</v>
      </c>
      <c r="B108" s="4">
        <v>2005.0</v>
      </c>
      <c r="C108" s="15">
        <v>73.0</v>
      </c>
      <c r="D108" s="15">
        <v>137.0</v>
      </c>
      <c r="E108" s="15">
        <v>1.0</v>
      </c>
      <c r="F108" s="15" t="s">
        <v>2504</v>
      </c>
      <c r="G108" s="4">
        <v>91.0</v>
      </c>
      <c r="H108" s="4">
        <v>2281.0</v>
      </c>
      <c r="I108" s="4" t="s">
        <v>5651</v>
      </c>
      <c r="J108" s="4">
        <v>1.0</v>
      </c>
      <c r="K108" s="4">
        <v>92.0</v>
      </c>
      <c r="L108" s="4">
        <v>9.0</v>
      </c>
      <c r="M108" s="4" t="s">
        <v>5522</v>
      </c>
      <c r="N108" s="16">
        <v>45659.0</v>
      </c>
    </row>
    <row r="109">
      <c r="A109" s="4">
        <f>VLOOKUP(Life_expectancy.csv!A109,Base!$A$2:$B$235,2,FALSE)</f>
        <v>140</v>
      </c>
      <c r="B109" s="4">
        <v>2004.0</v>
      </c>
      <c r="C109" s="15">
        <v>73.0</v>
      </c>
      <c r="D109" s="15">
        <v>132.0</v>
      </c>
      <c r="E109" s="15">
        <v>1.0</v>
      </c>
      <c r="F109" s="15" t="s">
        <v>4776</v>
      </c>
      <c r="G109" s="4">
        <v>91.0</v>
      </c>
      <c r="H109" s="4">
        <v>1783.0</v>
      </c>
      <c r="I109" s="4" t="s">
        <v>5652</v>
      </c>
      <c r="J109" s="4">
        <v>1.0</v>
      </c>
      <c r="K109" s="4">
        <v>93.0</v>
      </c>
      <c r="L109" s="4">
        <v>91.0</v>
      </c>
      <c r="M109" s="4" t="s">
        <v>5522</v>
      </c>
      <c r="N109" s="16">
        <v>45659.0</v>
      </c>
    </row>
    <row r="110">
      <c r="A110" s="4">
        <f>VLOOKUP(Life_expectancy.csv!A110,Base!$A$2:$B$235,2,FALSE)</f>
        <v>140</v>
      </c>
      <c r="B110" s="4">
        <v>2003.0</v>
      </c>
      <c r="C110" s="15" t="s">
        <v>5653</v>
      </c>
      <c r="D110" s="15">
        <v>134.0</v>
      </c>
      <c r="E110" s="15">
        <v>1.0</v>
      </c>
      <c r="F110" s="18">
        <v>45719.0</v>
      </c>
      <c r="G110" s="4">
        <v>93.0</v>
      </c>
      <c r="H110" s="4">
        <v>4.0</v>
      </c>
      <c r="I110" s="4" t="s">
        <v>5654</v>
      </c>
      <c r="J110" s="4">
        <v>1.0</v>
      </c>
      <c r="K110" s="4">
        <v>96.0</v>
      </c>
      <c r="L110" s="4">
        <v>94.0</v>
      </c>
      <c r="M110" s="4" t="s">
        <v>5522</v>
      </c>
      <c r="N110" s="16">
        <v>45659.0</v>
      </c>
    </row>
    <row r="111">
      <c r="A111" s="4">
        <f>VLOOKUP(Life_expectancy.csv!A111,Base!$A$2:$B$235,2,FALSE)</f>
        <v>140</v>
      </c>
      <c r="B111" s="4">
        <v>2002.0</v>
      </c>
      <c r="C111" s="15" t="s">
        <v>5564</v>
      </c>
      <c r="D111" s="15">
        <v>134.0</v>
      </c>
      <c r="E111" s="15">
        <v>1.0</v>
      </c>
      <c r="F111" s="15" t="s">
        <v>1377</v>
      </c>
      <c r="G111" s="4">
        <v>91.0</v>
      </c>
      <c r="H111" s="4">
        <v>40.0</v>
      </c>
      <c r="I111" s="4" t="s">
        <v>5655</v>
      </c>
      <c r="J111" s="4">
        <v>1.0</v>
      </c>
      <c r="K111" s="4">
        <v>96.0</v>
      </c>
      <c r="L111" s="4">
        <v>94.0</v>
      </c>
      <c r="M111" s="4" t="s">
        <v>5522</v>
      </c>
      <c r="N111" s="16">
        <v>45659.0</v>
      </c>
    </row>
    <row r="112">
      <c r="A112" s="4">
        <f>VLOOKUP(Life_expectancy.csv!A112,Base!$A$2:$B$235,2,FALSE)</f>
        <v>140</v>
      </c>
      <c r="B112" s="4">
        <v>2001.0</v>
      </c>
      <c r="C112" s="15" t="s">
        <v>5564</v>
      </c>
      <c r="D112" s="15">
        <v>141.0</v>
      </c>
      <c r="E112" s="15">
        <v>1.0</v>
      </c>
      <c r="F112" s="15" t="s">
        <v>1377</v>
      </c>
      <c r="G112" s="4">
        <v>69.0</v>
      </c>
      <c r="H112" s="4">
        <v>69.0</v>
      </c>
      <c r="I112" s="4" t="s">
        <v>5607</v>
      </c>
      <c r="J112" s="4">
        <v>1.0</v>
      </c>
      <c r="K112" s="4">
        <v>97.0</v>
      </c>
      <c r="L112" s="4">
        <v>94.0</v>
      </c>
      <c r="M112" s="4" t="s">
        <v>5522</v>
      </c>
      <c r="N112" s="16">
        <v>45659.0</v>
      </c>
    </row>
    <row r="113">
      <c r="A113" s="4">
        <f>VLOOKUP(Life_expectancy.csv!A113,Base!$A$2:$B$235,2,FALSE)</f>
        <v>140</v>
      </c>
      <c r="B113" s="4">
        <v>2000.0</v>
      </c>
      <c r="C113" s="15">
        <v>72.0</v>
      </c>
      <c r="D113" s="15">
        <v>142.0</v>
      </c>
      <c r="E113" s="15">
        <v>1.0</v>
      </c>
      <c r="F113" s="16">
        <v>45902.0</v>
      </c>
      <c r="G113" s="4">
        <v>55.0</v>
      </c>
      <c r="H113" s="4">
        <v>15.0</v>
      </c>
      <c r="I113" s="4" t="s">
        <v>5608</v>
      </c>
      <c r="J113" s="4">
        <v>1.0</v>
      </c>
      <c r="K113" s="4">
        <v>96.0</v>
      </c>
      <c r="L113" s="4">
        <v>93.0</v>
      </c>
      <c r="M113" s="4" t="s">
        <v>5522</v>
      </c>
      <c r="N113" s="16">
        <v>45690.0</v>
      </c>
    </row>
    <row r="114">
      <c r="A114" s="4">
        <f>VLOOKUP(Life_expectancy.csv!A114,Base!$A$2:$B$235,2,FALSE)</f>
        <v>55</v>
      </c>
      <c r="B114" s="4">
        <v>2015.0</v>
      </c>
      <c r="C114" s="15" t="s">
        <v>5656</v>
      </c>
      <c r="D114" s="15">
        <v>59.0</v>
      </c>
      <c r="E114" s="15">
        <v>1.0</v>
      </c>
      <c r="F114" s="17"/>
      <c r="G114" s="4">
        <v>93.0</v>
      </c>
      <c r="H114" s="4">
        <v>74.0</v>
      </c>
      <c r="I114" s="4" t="s">
        <v>5657</v>
      </c>
      <c r="J114" s="4">
        <v>1.0</v>
      </c>
      <c r="K114" s="4">
        <v>93.0</v>
      </c>
      <c r="L114" s="4">
        <v>93.0</v>
      </c>
      <c r="M114" s="4" t="s">
        <v>5522</v>
      </c>
      <c r="N114" s="15" t="s">
        <v>5658</v>
      </c>
    </row>
    <row r="115">
      <c r="A115" s="4">
        <f>VLOOKUP(Life_expectancy.csv!A115,Base!$A$2:$B$235,2,FALSE)</f>
        <v>55</v>
      </c>
      <c r="B115" s="4">
        <v>2014.0</v>
      </c>
      <c r="C115" s="15" t="s">
        <v>5659</v>
      </c>
      <c r="D115" s="15">
        <v>6.0</v>
      </c>
      <c r="E115" s="15">
        <v>1.0</v>
      </c>
      <c r="F115" s="15" t="s">
        <v>784</v>
      </c>
      <c r="G115" s="4">
        <v>91.0</v>
      </c>
      <c r="H115" s="4">
        <v>340.0</v>
      </c>
      <c r="I115" s="4" t="s">
        <v>5660</v>
      </c>
      <c r="J115" s="4">
        <v>1.0</v>
      </c>
      <c r="K115" s="4">
        <v>92.0</v>
      </c>
      <c r="L115" s="4">
        <v>92.0</v>
      </c>
      <c r="M115" s="4" t="s">
        <v>5522</v>
      </c>
      <c r="N115" s="15" t="s">
        <v>5658</v>
      </c>
    </row>
    <row r="116">
      <c r="A116" s="4">
        <f>VLOOKUP(Life_expectancy.csv!A116,Base!$A$2:$B$235,2,FALSE)</f>
        <v>55</v>
      </c>
      <c r="B116" s="4">
        <v>2013.0</v>
      </c>
      <c r="C116" s="15" t="s">
        <v>5661</v>
      </c>
      <c r="D116" s="15">
        <v>61.0</v>
      </c>
      <c r="E116" s="15">
        <v>1.0</v>
      </c>
      <c r="F116" s="15" t="s">
        <v>5662</v>
      </c>
      <c r="G116" s="4">
        <v>91.0</v>
      </c>
      <c r="H116" s="4">
        <v>158.0</v>
      </c>
      <c r="I116" s="4" t="s">
        <v>5663</v>
      </c>
      <c r="J116" s="4">
        <v>1.0</v>
      </c>
      <c r="K116" s="4">
        <v>91.0</v>
      </c>
      <c r="L116" s="4">
        <v>91.0</v>
      </c>
      <c r="M116" s="4" t="s">
        <v>5522</v>
      </c>
      <c r="N116" s="15" t="s">
        <v>5658</v>
      </c>
    </row>
    <row r="117">
      <c r="A117" s="4">
        <f>VLOOKUP(Life_expectancy.csv!A117,Base!$A$2:$B$235,2,FALSE)</f>
        <v>55</v>
      </c>
      <c r="B117" s="4">
        <v>2012.0</v>
      </c>
      <c r="C117" s="15" t="s">
        <v>5664</v>
      </c>
      <c r="D117" s="15">
        <v>61.0</v>
      </c>
      <c r="E117" s="15">
        <v>1.0</v>
      </c>
      <c r="F117" s="18">
        <v>45726.0</v>
      </c>
      <c r="G117" s="4">
        <v>91.0</v>
      </c>
      <c r="H117" s="4">
        <v>199.0</v>
      </c>
      <c r="I117" s="4">
        <v>65.0</v>
      </c>
      <c r="J117" s="4">
        <v>1.0</v>
      </c>
      <c r="K117" s="4">
        <v>92.0</v>
      </c>
      <c r="L117" s="4">
        <v>92.0</v>
      </c>
      <c r="M117" s="4" t="s">
        <v>5522</v>
      </c>
      <c r="N117" s="15" t="s">
        <v>5658</v>
      </c>
    </row>
    <row r="118">
      <c r="A118" s="4">
        <f>VLOOKUP(Life_expectancy.csv!A118,Base!$A$2:$B$235,2,FALSE)</f>
        <v>55</v>
      </c>
      <c r="B118" s="4">
        <v>2011.0</v>
      </c>
      <c r="C118" s="15">
        <v>82.0</v>
      </c>
      <c r="D118" s="15">
        <v>63.0</v>
      </c>
      <c r="E118" s="15">
        <v>1.0</v>
      </c>
      <c r="F118" s="16">
        <v>45726.0</v>
      </c>
      <c r="G118" s="4">
        <v>92.0</v>
      </c>
      <c r="H118" s="4">
        <v>190.0</v>
      </c>
      <c r="I118" s="4" t="s">
        <v>5665</v>
      </c>
      <c r="J118" s="4">
        <v>1.0</v>
      </c>
      <c r="K118" s="4">
        <v>92.0</v>
      </c>
      <c r="L118" s="4">
        <v>92.0</v>
      </c>
      <c r="M118" s="4" t="s">
        <v>5522</v>
      </c>
      <c r="N118" s="15" t="s">
        <v>5658</v>
      </c>
    </row>
    <row r="119">
      <c r="A119" s="4">
        <f>VLOOKUP(Life_expectancy.csv!A119,Base!$A$2:$B$235,2,FALSE)</f>
        <v>55</v>
      </c>
      <c r="B119" s="4">
        <v>2010.0</v>
      </c>
      <c r="C119" s="15" t="s">
        <v>5666</v>
      </c>
      <c r="D119" s="15">
        <v>64.0</v>
      </c>
      <c r="E119" s="15">
        <v>1.0</v>
      </c>
      <c r="F119" s="15" t="s">
        <v>5667</v>
      </c>
      <c r="G119" s="4">
        <v>92.0</v>
      </c>
      <c r="H119" s="4">
        <v>70.0</v>
      </c>
      <c r="I119" s="4" t="s">
        <v>5668</v>
      </c>
      <c r="J119" s="4">
        <v>1.0</v>
      </c>
      <c r="K119" s="4">
        <v>92.0</v>
      </c>
      <c r="L119" s="4">
        <v>92.0</v>
      </c>
      <c r="M119" s="4" t="s">
        <v>5522</v>
      </c>
      <c r="N119" s="15" t="s">
        <v>5658</v>
      </c>
    </row>
    <row r="120">
      <c r="A120" s="4">
        <f>VLOOKUP(Life_expectancy.csv!A120,Base!$A$2:$B$235,2,FALSE)</f>
        <v>55</v>
      </c>
      <c r="B120" s="4">
        <v>2009.0</v>
      </c>
      <c r="C120" s="15" t="s">
        <v>5669</v>
      </c>
      <c r="D120" s="15">
        <v>66.0</v>
      </c>
      <c r="E120" s="15">
        <v>1.0</v>
      </c>
      <c r="F120" s="15" t="s">
        <v>5670</v>
      </c>
      <c r="G120" s="4">
        <v>94.0</v>
      </c>
      <c r="H120" s="4">
        <v>104.0</v>
      </c>
      <c r="I120" s="4" t="s">
        <v>5671</v>
      </c>
      <c r="J120" s="4">
        <v>1.0</v>
      </c>
      <c r="K120" s="4">
        <v>92.0</v>
      </c>
      <c r="L120" s="4">
        <v>92.0</v>
      </c>
      <c r="M120" s="4" t="s">
        <v>5522</v>
      </c>
      <c r="N120" s="15" t="s">
        <v>5658</v>
      </c>
    </row>
    <row r="121">
      <c r="A121" s="4">
        <f>VLOOKUP(Life_expectancy.csv!A121,Base!$A$2:$B$235,2,FALSE)</f>
        <v>55</v>
      </c>
      <c r="B121" s="4">
        <v>2008.0</v>
      </c>
      <c r="C121" s="15" t="s">
        <v>5672</v>
      </c>
      <c r="D121" s="15">
        <v>66.0</v>
      </c>
      <c r="E121" s="15">
        <v>1.0</v>
      </c>
      <c r="F121" s="15" t="s">
        <v>5673</v>
      </c>
      <c r="G121" s="4">
        <v>94.0</v>
      </c>
      <c r="H121" s="4">
        <v>65.0</v>
      </c>
      <c r="I121" s="4" t="s">
        <v>5674</v>
      </c>
      <c r="J121" s="4">
        <v>1.0</v>
      </c>
      <c r="K121" s="4">
        <v>92.0</v>
      </c>
      <c r="L121" s="4">
        <v>92.0</v>
      </c>
      <c r="M121" s="4" t="s">
        <v>5522</v>
      </c>
      <c r="N121" s="15" t="s">
        <v>5658</v>
      </c>
    </row>
    <row r="122">
      <c r="A122" s="4">
        <f>VLOOKUP(Life_expectancy.csv!A122,Base!$A$2:$B$235,2,FALSE)</f>
        <v>55</v>
      </c>
      <c r="B122" s="4">
        <v>2007.0</v>
      </c>
      <c r="C122" s="15" t="s">
        <v>5672</v>
      </c>
      <c r="D122" s="15">
        <v>66.0</v>
      </c>
      <c r="E122" s="15">
        <v>1.0</v>
      </c>
      <c r="F122" s="15" t="s">
        <v>5675</v>
      </c>
      <c r="G122" s="4">
        <v>94.0</v>
      </c>
      <c r="H122" s="4">
        <v>11.0</v>
      </c>
      <c r="I122" s="4" t="s">
        <v>5676</v>
      </c>
      <c r="J122" s="4">
        <v>2.0</v>
      </c>
      <c r="K122" s="4">
        <v>92.0</v>
      </c>
      <c r="L122" s="4">
        <v>92.0</v>
      </c>
      <c r="M122" s="4" t="s">
        <v>5522</v>
      </c>
      <c r="N122" s="15" t="s">
        <v>5658</v>
      </c>
    </row>
    <row r="123">
      <c r="A123" s="4">
        <f>VLOOKUP(Life_expectancy.csv!A123,Base!$A$2:$B$235,2,FALSE)</f>
        <v>55</v>
      </c>
      <c r="B123" s="4">
        <v>2006.0</v>
      </c>
      <c r="C123" s="15" t="s">
        <v>5677</v>
      </c>
      <c r="D123" s="15">
        <v>66.0</v>
      </c>
      <c r="E123" s="15">
        <v>1.0</v>
      </c>
      <c r="F123" s="15" t="s">
        <v>5678</v>
      </c>
      <c r="G123" s="4">
        <v>95.0</v>
      </c>
      <c r="H123" s="4">
        <v>0.0</v>
      </c>
      <c r="I123" s="4">
        <v>62.0</v>
      </c>
      <c r="J123" s="4">
        <v>2.0</v>
      </c>
      <c r="K123" s="4">
        <v>92.0</v>
      </c>
      <c r="L123" s="4">
        <v>92.0</v>
      </c>
      <c r="M123" s="4" t="s">
        <v>5522</v>
      </c>
      <c r="N123" s="15" t="s">
        <v>5658</v>
      </c>
    </row>
    <row r="124">
      <c r="A124" s="4">
        <f>VLOOKUP(Life_expectancy.csv!A124,Base!$A$2:$B$235,2,FALSE)</f>
        <v>55</v>
      </c>
      <c r="B124" s="4">
        <v>2005.0</v>
      </c>
      <c r="C124" s="15">
        <v>81.0</v>
      </c>
      <c r="D124" s="15">
        <v>67.0</v>
      </c>
      <c r="E124" s="15">
        <v>1.0</v>
      </c>
      <c r="F124" s="16">
        <v>45726.0</v>
      </c>
      <c r="G124" s="4">
        <v>95.0</v>
      </c>
      <c r="H124" s="4">
        <v>10.0</v>
      </c>
      <c r="I124" s="4" t="s">
        <v>5679</v>
      </c>
      <c r="J124" s="4">
        <v>2.0</v>
      </c>
      <c r="K124" s="4">
        <v>92.0</v>
      </c>
      <c r="L124" s="4">
        <v>92.0</v>
      </c>
      <c r="M124" s="4" t="s">
        <v>5522</v>
      </c>
      <c r="N124" s="15" t="s">
        <v>5658</v>
      </c>
    </row>
    <row r="125">
      <c r="A125" s="4">
        <f>VLOOKUP(Life_expectancy.csv!A125,Base!$A$2:$B$235,2,FALSE)</f>
        <v>55</v>
      </c>
      <c r="B125" s="4">
        <v>2004.0</v>
      </c>
      <c r="C125" s="15">
        <v>86.0</v>
      </c>
      <c r="D125" s="15">
        <v>69.0</v>
      </c>
      <c r="E125" s="15">
        <v>1.0</v>
      </c>
      <c r="F125" s="15" t="s">
        <v>994</v>
      </c>
      <c r="G125" s="4">
        <v>95.0</v>
      </c>
      <c r="H125" s="4">
        <v>70.0</v>
      </c>
      <c r="I125" s="5">
        <v>45906.0</v>
      </c>
      <c r="J125" s="4">
        <v>1.0</v>
      </c>
      <c r="K125" s="4">
        <v>92.0</v>
      </c>
      <c r="L125" s="4">
        <v>92.0</v>
      </c>
      <c r="M125" s="4" t="s">
        <v>5522</v>
      </c>
      <c r="N125" s="15" t="s">
        <v>5658</v>
      </c>
    </row>
    <row r="126">
      <c r="A126" s="4">
        <f>VLOOKUP(Life_expectancy.csv!A126,Base!$A$2:$B$235,2,FALSE)</f>
        <v>55</v>
      </c>
      <c r="B126" s="4">
        <v>2003.0</v>
      </c>
      <c r="C126" s="15">
        <v>83.0</v>
      </c>
      <c r="D126" s="15">
        <v>71.0</v>
      </c>
      <c r="E126" s="15">
        <v>1.0</v>
      </c>
      <c r="F126" s="15" t="s">
        <v>5680</v>
      </c>
      <c r="G126" s="4">
        <v>95.0</v>
      </c>
      <c r="H126" s="4">
        <v>91.0</v>
      </c>
      <c r="I126" s="5">
        <v>45722.0</v>
      </c>
      <c r="J126" s="4">
        <v>1.0</v>
      </c>
      <c r="K126" s="4">
        <v>92.0</v>
      </c>
      <c r="L126" s="4">
        <v>93.0</v>
      </c>
      <c r="M126" s="4" t="s">
        <v>5522</v>
      </c>
      <c r="N126" s="15" t="s">
        <v>5681</v>
      </c>
    </row>
    <row r="127">
      <c r="A127" s="4">
        <f>VLOOKUP(Life_expectancy.csv!A127,Base!$A$2:$B$235,2,FALSE)</f>
        <v>55</v>
      </c>
      <c r="B127" s="4">
        <v>2002.0</v>
      </c>
      <c r="C127" s="15" t="s">
        <v>5682</v>
      </c>
      <c r="D127" s="15">
        <v>73.0</v>
      </c>
      <c r="E127" s="15">
        <v>1.0</v>
      </c>
      <c r="F127" s="15" t="s">
        <v>994</v>
      </c>
      <c r="G127" s="4">
        <v>95.0</v>
      </c>
      <c r="H127" s="4">
        <v>32.0</v>
      </c>
      <c r="I127" s="4" t="s">
        <v>5683</v>
      </c>
      <c r="J127" s="4">
        <v>2.0</v>
      </c>
      <c r="K127" s="4">
        <v>92.0</v>
      </c>
      <c r="L127" s="4">
        <v>92.0</v>
      </c>
      <c r="M127" s="4" t="s">
        <v>5522</v>
      </c>
      <c r="N127" s="15" t="s">
        <v>5681</v>
      </c>
    </row>
    <row r="128">
      <c r="A128" s="4">
        <f>VLOOKUP(Life_expectancy.csv!A128,Base!$A$2:$B$235,2,FALSE)</f>
        <v>55</v>
      </c>
      <c r="B128" s="4">
        <v>2001.0</v>
      </c>
      <c r="C128" s="15" t="s">
        <v>5682</v>
      </c>
      <c r="D128" s="15">
        <v>75.0</v>
      </c>
      <c r="E128" s="15">
        <v>1.0</v>
      </c>
      <c r="F128" s="15" t="s">
        <v>2595</v>
      </c>
      <c r="G128" s="4">
        <v>94.0</v>
      </c>
      <c r="H128" s="4">
        <v>141.0</v>
      </c>
      <c r="I128" s="4">
        <v>59.0</v>
      </c>
      <c r="J128" s="4">
        <v>2.0</v>
      </c>
      <c r="K128" s="4">
        <v>91.0</v>
      </c>
      <c r="L128" s="4">
        <v>92.0</v>
      </c>
      <c r="M128" s="4" t="s">
        <v>5522</v>
      </c>
      <c r="N128" s="15" t="s">
        <v>5681</v>
      </c>
    </row>
    <row r="129">
      <c r="A129" s="4">
        <f>VLOOKUP(Life_expectancy.csv!A129,Base!$A$2:$B$235,2,FALSE)</f>
        <v>55</v>
      </c>
      <c r="B129" s="4">
        <v>2000.0</v>
      </c>
      <c r="C129" s="15" t="s">
        <v>5684</v>
      </c>
      <c r="D129" s="15">
        <v>78.0</v>
      </c>
      <c r="E129" s="15">
        <v>1.0</v>
      </c>
      <c r="F129" s="15" t="s">
        <v>5685</v>
      </c>
      <c r="G129" s="10"/>
      <c r="H129" s="4">
        <v>108.0</v>
      </c>
      <c r="I129" s="4" t="s">
        <v>5686</v>
      </c>
      <c r="J129" s="4">
        <v>2.0</v>
      </c>
      <c r="K129" s="4">
        <v>9.0</v>
      </c>
      <c r="L129" s="4">
        <v>9.0</v>
      </c>
      <c r="M129" s="4" t="s">
        <v>5522</v>
      </c>
      <c r="N129" s="15" t="s">
        <v>5681</v>
      </c>
    </row>
    <row r="130">
      <c r="A130" s="4">
        <f>VLOOKUP(Life_expectancy.csv!A130,Base!$A$2:$B$235,2,FALSE)</f>
        <v>99</v>
      </c>
      <c r="B130" s="4">
        <v>2015.0</v>
      </c>
      <c r="C130" s="15" t="s">
        <v>5687</v>
      </c>
      <c r="D130" s="15">
        <v>65.0</v>
      </c>
      <c r="E130" s="15">
        <v>0.0</v>
      </c>
      <c r="F130" s="17"/>
      <c r="G130" s="4">
        <v>93.0</v>
      </c>
      <c r="H130" s="4">
        <v>309.0</v>
      </c>
      <c r="I130" s="4" t="s">
        <v>5688</v>
      </c>
      <c r="J130" s="4">
        <v>0.0</v>
      </c>
      <c r="K130" s="4">
        <v>93.0</v>
      </c>
      <c r="L130" s="4">
        <v>93.0</v>
      </c>
      <c r="M130" s="4" t="s">
        <v>5522</v>
      </c>
      <c r="N130" s="16">
        <v>45659.0</v>
      </c>
    </row>
    <row r="131">
      <c r="A131" s="4">
        <f>VLOOKUP(Life_expectancy.csv!A131,Base!$A$2:$B$235,2,FALSE)</f>
        <v>99</v>
      </c>
      <c r="B131" s="4">
        <v>2014.0</v>
      </c>
      <c r="C131" s="15" t="s">
        <v>5689</v>
      </c>
      <c r="D131" s="15">
        <v>66.0</v>
      </c>
      <c r="E131" s="15">
        <v>0.0</v>
      </c>
      <c r="F131" s="15" t="s">
        <v>5690</v>
      </c>
      <c r="G131" s="4">
        <v>98.0</v>
      </c>
      <c r="H131" s="4">
        <v>117.0</v>
      </c>
      <c r="I131" s="4" t="s">
        <v>5691</v>
      </c>
      <c r="J131" s="4">
        <v>0.0</v>
      </c>
      <c r="K131" s="4">
        <v>98.0</v>
      </c>
      <c r="L131" s="4">
        <v>98.0</v>
      </c>
      <c r="M131" s="4" t="s">
        <v>5522</v>
      </c>
      <c r="N131" s="15">
        <v>2.0</v>
      </c>
    </row>
    <row r="132">
      <c r="A132" s="4">
        <f>VLOOKUP(Life_expectancy.csv!A132,Base!$A$2:$B$235,2,FALSE)</f>
        <v>99</v>
      </c>
      <c r="B132" s="4">
        <v>2013.0</v>
      </c>
      <c r="C132" s="15" t="s">
        <v>5692</v>
      </c>
      <c r="D132" s="15">
        <v>68.0</v>
      </c>
      <c r="E132" s="15">
        <v>0.0</v>
      </c>
      <c r="F132" s="15" t="s">
        <v>5693</v>
      </c>
      <c r="G132" s="4">
        <v>95.0</v>
      </c>
      <c r="H132" s="4">
        <v>0.0</v>
      </c>
      <c r="I132" s="4" t="s">
        <v>5694</v>
      </c>
      <c r="J132" s="4">
        <v>0.0</v>
      </c>
      <c r="K132" s="4">
        <v>95.0</v>
      </c>
      <c r="L132" s="4">
        <v>95.0</v>
      </c>
      <c r="M132" s="4" t="s">
        <v>5522</v>
      </c>
      <c r="N132" s="15">
        <v>2.0</v>
      </c>
    </row>
    <row r="133">
      <c r="A133" s="4">
        <f>VLOOKUP(Life_expectancy.csv!A133,Base!$A$2:$B$235,2,FALSE)</f>
        <v>99</v>
      </c>
      <c r="B133" s="4">
        <v>2012.0</v>
      </c>
      <c r="C133" s="15">
        <v>88.0</v>
      </c>
      <c r="D133" s="15">
        <v>7.0</v>
      </c>
      <c r="E133" s="15">
        <v>0.0</v>
      </c>
      <c r="F133" s="15" t="s">
        <v>5695</v>
      </c>
      <c r="G133" s="4">
        <v>92.0</v>
      </c>
      <c r="H133" s="4">
        <v>36.0</v>
      </c>
      <c r="I133" s="4" t="s">
        <v>5571</v>
      </c>
      <c r="J133" s="4">
        <v>0.0</v>
      </c>
      <c r="K133" s="4">
        <v>92.0</v>
      </c>
      <c r="L133" s="4">
        <v>92.0</v>
      </c>
      <c r="M133" s="4" t="s">
        <v>5522</v>
      </c>
      <c r="N133" s="15">
        <v>2.0</v>
      </c>
    </row>
    <row r="134">
      <c r="A134" s="4">
        <f>VLOOKUP(Life_expectancy.csv!A134,Base!$A$2:$B$235,2,FALSE)</f>
        <v>99</v>
      </c>
      <c r="B134" s="4">
        <v>2011.0</v>
      </c>
      <c r="C134" s="15">
        <v>88.0</v>
      </c>
      <c r="D134" s="15">
        <v>73.0</v>
      </c>
      <c r="E134" s="15">
        <v>0.0</v>
      </c>
      <c r="F134" s="18">
        <v>45759.0</v>
      </c>
      <c r="G134" s="4">
        <v>89.0</v>
      </c>
      <c r="H134" s="4">
        <v>68.0</v>
      </c>
      <c r="I134" s="4" t="s">
        <v>5640</v>
      </c>
      <c r="J134" s="4">
        <v>0.0</v>
      </c>
      <c r="K134" s="4">
        <v>89.0</v>
      </c>
      <c r="L134" s="4">
        <v>89.0</v>
      </c>
      <c r="M134" s="4" t="s">
        <v>5522</v>
      </c>
      <c r="N134" s="15">
        <v>2.0</v>
      </c>
    </row>
    <row r="135">
      <c r="A135" s="4">
        <f>VLOOKUP(Life_expectancy.csv!A135,Base!$A$2:$B$235,2,FALSE)</f>
        <v>99</v>
      </c>
      <c r="B135" s="4">
        <v>2010.0</v>
      </c>
      <c r="C135" s="15">
        <v>84.0</v>
      </c>
      <c r="D135" s="15">
        <v>75.0</v>
      </c>
      <c r="E135" s="15">
        <v>0.0</v>
      </c>
      <c r="F135" s="16">
        <v>45669.0</v>
      </c>
      <c r="G135" s="4">
        <v>86.0</v>
      </c>
      <c r="H135" s="4">
        <v>52.0</v>
      </c>
      <c r="I135" s="4" t="s">
        <v>5696</v>
      </c>
      <c r="J135" s="4">
        <v>0.0</v>
      </c>
      <c r="K135" s="4">
        <v>86.0</v>
      </c>
      <c r="L135" s="4">
        <v>86.0</v>
      </c>
      <c r="M135" s="4" t="s">
        <v>5522</v>
      </c>
      <c r="N135" s="16">
        <v>45901.0</v>
      </c>
    </row>
    <row r="136">
      <c r="A136" s="4">
        <f>VLOOKUP(Life_expectancy.csv!A136,Base!$A$2:$B$235,2,FALSE)</f>
        <v>99</v>
      </c>
      <c r="B136" s="4">
        <v>2009.0</v>
      </c>
      <c r="C136" s="15">
        <v>82.0</v>
      </c>
      <c r="D136" s="15">
        <v>77.0</v>
      </c>
      <c r="E136" s="15">
        <v>0.0</v>
      </c>
      <c r="F136" s="16">
        <v>45727.0</v>
      </c>
      <c r="G136" s="4">
        <v>83.0</v>
      </c>
      <c r="H136" s="4">
        <v>49.0</v>
      </c>
      <c r="I136" s="4" t="s">
        <v>5697</v>
      </c>
      <c r="J136" s="4">
        <v>0.0</v>
      </c>
      <c r="K136" s="4">
        <v>83.0</v>
      </c>
      <c r="L136" s="4">
        <v>83.0</v>
      </c>
      <c r="M136" s="4" t="s">
        <v>5522</v>
      </c>
      <c r="N136" s="16">
        <v>45901.0</v>
      </c>
    </row>
    <row r="137">
      <c r="A137" s="4">
        <f>VLOOKUP(Life_expectancy.csv!A137,Base!$A$2:$B$235,2,FALSE)</f>
        <v>99</v>
      </c>
      <c r="B137" s="4">
        <v>2008.0</v>
      </c>
      <c r="C137" s="15">
        <v>84.0</v>
      </c>
      <c r="D137" s="15">
        <v>76.0</v>
      </c>
      <c r="E137" s="15">
        <v>0.0</v>
      </c>
      <c r="F137" s="15">
        <v>12.0</v>
      </c>
      <c r="G137" s="4">
        <v>83.0</v>
      </c>
      <c r="H137" s="4">
        <v>448.0</v>
      </c>
      <c r="I137" s="4" t="s">
        <v>5698</v>
      </c>
      <c r="J137" s="4">
        <v>0.0</v>
      </c>
      <c r="K137" s="4">
        <v>83.0</v>
      </c>
      <c r="L137" s="4">
        <v>83.0</v>
      </c>
      <c r="M137" s="4" t="s">
        <v>5522</v>
      </c>
      <c r="N137" s="16">
        <v>45901.0</v>
      </c>
    </row>
    <row r="138">
      <c r="A138" s="4">
        <f>VLOOKUP(Life_expectancy.csv!A138,Base!$A$2:$B$235,2,FALSE)</f>
        <v>99</v>
      </c>
      <c r="B138" s="4">
        <v>2007.0</v>
      </c>
      <c r="C138" s="15">
        <v>81.0</v>
      </c>
      <c r="D138" s="15">
        <v>8.0</v>
      </c>
      <c r="E138" s="15">
        <v>0.0</v>
      </c>
      <c r="F138" s="16">
        <v>45789.0</v>
      </c>
      <c r="G138" s="4">
        <v>85.0</v>
      </c>
      <c r="H138" s="4">
        <v>20.0</v>
      </c>
      <c r="I138" s="4" t="s">
        <v>5699</v>
      </c>
      <c r="J138" s="4">
        <v>0.0</v>
      </c>
      <c r="K138" s="4">
        <v>85.0</v>
      </c>
      <c r="L138" s="4">
        <v>85.0</v>
      </c>
      <c r="M138" s="4" t="s">
        <v>5522</v>
      </c>
      <c r="N138" s="16">
        <v>45901.0</v>
      </c>
    </row>
    <row r="139">
      <c r="A139" s="4">
        <f>VLOOKUP(Life_expectancy.csv!A139,Base!$A$2:$B$235,2,FALSE)</f>
        <v>99</v>
      </c>
      <c r="B139" s="4">
        <v>2006.0</v>
      </c>
      <c r="C139" s="15" t="s">
        <v>5700</v>
      </c>
      <c r="D139" s="15">
        <v>81.0</v>
      </c>
      <c r="E139" s="15">
        <v>0.0</v>
      </c>
      <c r="F139" s="16">
        <v>45759.0</v>
      </c>
      <c r="G139" s="4">
        <v>83.0</v>
      </c>
      <c r="H139" s="4">
        <v>23.0</v>
      </c>
      <c r="I139" s="4" t="s">
        <v>5701</v>
      </c>
      <c r="J139" s="4">
        <v>0.0</v>
      </c>
      <c r="K139" s="4">
        <v>83.0</v>
      </c>
      <c r="L139" s="4">
        <v>83.0</v>
      </c>
      <c r="M139" s="4" t="s">
        <v>5522</v>
      </c>
      <c r="N139" s="16">
        <v>45901.0</v>
      </c>
    </row>
    <row r="140">
      <c r="A140" s="4">
        <f>VLOOKUP(Life_expectancy.csv!A140,Base!$A$2:$B$235,2,FALSE)</f>
        <v>99</v>
      </c>
      <c r="B140" s="4">
        <v>2005.0</v>
      </c>
      <c r="C140" s="15" t="s">
        <v>5702</v>
      </c>
      <c r="D140" s="15">
        <v>85.0</v>
      </c>
      <c r="E140" s="15">
        <v>0.0</v>
      </c>
      <c r="F140" s="16">
        <v>45759.0</v>
      </c>
      <c r="G140" s="4">
        <v>86.0</v>
      </c>
      <c r="H140" s="4">
        <v>9.0</v>
      </c>
      <c r="I140" s="4" t="s">
        <v>5703</v>
      </c>
      <c r="J140" s="4">
        <v>0.0</v>
      </c>
      <c r="K140" s="4">
        <v>86.0</v>
      </c>
      <c r="L140" s="4">
        <v>86.0</v>
      </c>
      <c r="M140" s="4" t="s">
        <v>5522</v>
      </c>
      <c r="N140" s="16">
        <v>45901.0</v>
      </c>
    </row>
    <row r="141">
      <c r="A141" s="4">
        <f>VLOOKUP(Life_expectancy.csv!A141,Base!$A$2:$B$235,2,FALSE)</f>
        <v>99</v>
      </c>
      <c r="B141" s="4">
        <v>2004.0</v>
      </c>
      <c r="C141" s="15" t="s">
        <v>5704</v>
      </c>
      <c r="D141" s="15">
        <v>86.0</v>
      </c>
      <c r="E141" s="15">
        <v>0.0</v>
      </c>
      <c r="F141" s="16">
        <v>45669.0</v>
      </c>
      <c r="G141" s="4">
        <v>83.0</v>
      </c>
      <c r="H141" s="4">
        <v>15.0</v>
      </c>
      <c r="I141" s="4" t="s">
        <v>5705</v>
      </c>
      <c r="J141" s="4">
        <v>0.0</v>
      </c>
      <c r="K141" s="4">
        <v>83.0</v>
      </c>
      <c r="L141" s="4">
        <v>83.0</v>
      </c>
      <c r="M141" s="4" t="s">
        <v>5522</v>
      </c>
      <c r="N141" s="16">
        <v>45901.0</v>
      </c>
    </row>
    <row r="142">
      <c r="A142" s="4">
        <f>VLOOKUP(Life_expectancy.csv!A142,Base!$A$2:$B$235,2,FALSE)</f>
        <v>99</v>
      </c>
      <c r="B142" s="4">
        <v>2003.0</v>
      </c>
      <c r="C142" s="15" t="s">
        <v>5706</v>
      </c>
      <c r="D142" s="15">
        <v>88.0</v>
      </c>
      <c r="E142" s="15">
        <v>0.0</v>
      </c>
      <c r="F142" s="16">
        <v>45700.0</v>
      </c>
      <c r="G142" s="4">
        <v>83.0</v>
      </c>
      <c r="H142" s="4">
        <v>90.0</v>
      </c>
      <c r="I142" s="4" t="s">
        <v>5554</v>
      </c>
      <c r="J142" s="4">
        <v>0.0</v>
      </c>
      <c r="K142" s="4">
        <v>84.0</v>
      </c>
      <c r="L142" s="4">
        <v>84.0</v>
      </c>
      <c r="M142" s="4" t="s">
        <v>5522</v>
      </c>
      <c r="N142" s="16">
        <v>45901.0</v>
      </c>
    </row>
    <row r="143">
      <c r="A143" s="4">
        <f>VLOOKUP(Life_expectancy.csv!A143,Base!$A$2:$B$235,2,FALSE)</f>
        <v>99</v>
      </c>
      <c r="B143" s="4">
        <v>2002.0</v>
      </c>
      <c r="C143" s="15" t="s">
        <v>5707</v>
      </c>
      <c r="D143" s="15">
        <v>9.0</v>
      </c>
      <c r="E143" s="15">
        <v>0.0</v>
      </c>
      <c r="F143" s="16">
        <v>45789.0</v>
      </c>
      <c r="G143" s="4">
        <v>81.0</v>
      </c>
      <c r="H143" s="4">
        <v>0.0</v>
      </c>
      <c r="I143" s="4" t="s">
        <v>5647</v>
      </c>
      <c r="J143" s="4">
        <v>0.0</v>
      </c>
      <c r="K143" s="4">
        <v>82.0</v>
      </c>
      <c r="L143" s="4">
        <v>83.0</v>
      </c>
      <c r="M143" s="4" t="s">
        <v>5522</v>
      </c>
      <c r="N143" s="16">
        <v>45901.0</v>
      </c>
    </row>
    <row r="144">
      <c r="A144" s="4">
        <f>VLOOKUP(Life_expectancy.csv!A144,Base!$A$2:$B$235,2,FALSE)</f>
        <v>99</v>
      </c>
      <c r="B144" s="4">
        <v>2001.0</v>
      </c>
      <c r="C144" s="15" t="s">
        <v>5708</v>
      </c>
      <c r="D144" s="15">
        <v>92.0</v>
      </c>
      <c r="E144" s="15">
        <v>0.0</v>
      </c>
      <c r="F144" s="16">
        <v>45759.0</v>
      </c>
      <c r="G144" s="4">
        <v>44.0</v>
      </c>
      <c r="H144" s="4">
        <v>0.0</v>
      </c>
      <c r="I144" s="5">
        <v>45813.0</v>
      </c>
      <c r="J144" s="4">
        <v>0.0</v>
      </c>
      <c r="K144" s="4">
        <v>83.0</v>
      </c>
      <c r="L144" s="4">
        <v>84.0</v>
      </c>
      <c r="M144" s="4" t="s">
        <v>5522</v>
      </c>
      <c r="N144" s="16">
        <v>45901.0</v>
      </c>
    </row>
    <row r="145">
      <c r="A145" s="4">
        <f>VLOOKUP(Life_expectancy.csv!A145,Base!$A$2:$B$235,2,FALSE)</f>
        <v>99</v>
      </c>
      <c r="B145" s="4">
        <v>2000.0</v>
      </c>
      <c r="C145" s="15" t="s">
        <v>5709</v>
      </c>
      <c r="D145" s="15">
        <v>96.0</v>
      </c>
      <c r="E145" s="15">
        <v>0.0</v>
      </c>
      <c r="F145" s="16">
        <v>45701.0</v>
      </c>
      <c r="G145" s="4">
        <v>33.0</v>
      </c>
      <c r="H145" s="4">
        <v>0.0</v>
      </c>
      <c r="I145" s="5">
        <v>45662.0</v>
      </c>
      <c r="J145" s="4">
        <v>0.0</v>
      </c>
      <c r="K145" s="4">
        <v>71.0</v>
      </c>
      <c r="L145" s="4">
        <v>81.0</v>
      </c>
      <c r="M145" s="4" t="s">
        <v>5522</v>
      </c>
      <c r="N145" s="16">
        <v>45901.0</v>
      </c>
    </row>
    <row r="146">
      <c r="A146" s="4">
        <f>VLOOKUP(Life_expectancy.csv!A146,Base!$A$2:$B$235,2,FALSE)</f>
        <v>91</v>
      </c>
      <c r="B146" s="4">
        <v>2015.0</v>
      </c>
      <c r="C146" s="15" t="s">
        <v>5653</v>
      </c>
      <c r="D146" s="15">
        <v>118.0</v>
      </c>
      <c r="E146" s="15">
        <v>5.0</v>
      </c>
      <c r="F146" s="17"/>
      <c r="G146" s="4">
        <v>96.0</v>
      </c>
      <c r="H146" s="4">
        <v>0.0</v>
      </c>
      <c r="I146" s="4" t="s">
        <v>5710</v>
      </c>
      <c r="J146" s="4">
        <v>6.0</v>
      </c>
      <c r="K146" s="4">
        <v>98.0</v>
      </c>
      <c r="L146" s="4">
        <v>96.0</v>
      </c>
      <c r="M146" s="4" t="s">
        <v>5522</v>
      </c>
      <c r="N146" s="16">
        <v>45902.0</v>
      </c>
    </row>
    <row r="147">
      <c r="A147" s="4">
        <f>VLOOKUP(Life_expectancy.csv!A147,Base!$A$2:$B$235,2,FALSE)</f>
        <v>91</v>
      </c>
      <c r="B147" s="4">
        <v>2014.0</v>
      </c>
      <c r="C147" s="15" t="s">
        <v>5711</v>
      </c>
      <c r="D147" s="15">
        <v>119.0</v>
      </c>
      <c r="E147" s="15">
        <v>5.0</v>
      </c>
      <c r="F147" s="15" t="s">
        <v>5521</v>
      </c>
      <c r="G147" s="4">
        <v>94.0</v>
      </c>
      <c r="H147" s="4">
        <v>0.0</v>
      </c>
      <c r="I147" s="4" t="s">
        <v>5712</v>
      </c>
      <c r="J147" s="4">
        <v>6.0</v>
      </c>
      <c r="K147" s="4">
        <v>97.0</v>
      </c>
      <c r="L147" s="4">
        <v>94.0</v>
      </c>
      <c r="M147" s="4" t="s">
        <v>5522</v>
      </c>
      <c r="N147" s="16">
        <v>45902.0</v>
      </c>
    </row>
    <row r="148">
      <c r="A148" s="4">
        <f>VLOOKUP(Life_expectancy.csv!A148,Base!$A$2:$B$235,2,FALSE)</f>
        <v>91</v>
      </c>
      <c r="B148" s="4">
        <v>2013.0</v>
      </c>
      <c r="C148" s="15" t="s">
        <v>5713</v>
      </c>
      <c r="D148" s="15">
        <v>121.0</v>
      </c>
      <c r="E148" s="15">
        <v>5.0</v>
      </c>
      <c r="F148" s="15" t="s">
        <v>5714</v>
      </c>
      <c r="G148" s="4">
        <v>93.0</v>
      </c>
      <c r="H148" s="4">
        <v>164.0</v>
      </c>
      <c r="I148" s="5">
        <v>45813.0</v>
      </c>
      <c r="J148" s="4">
        <v>6.0</v>
      </c>
      <c r="K148" s="4">
        <v>96.0</v>
      </c>
      <c r="L148" s="4">
        <v>93.0</v>
      </c>
      <c r="M148" s="4" t="s">
        <v>5522</v>
      </c>
      <c r="N148" s="16">
        <v>45871.0</v>
      </c>
    </row>
    <row r="149">
      <c r="A149" s="4">
        <f>VLOOKUP(Life_expectancy.csv!A149,Base!$A$2:$B$235,2,FALSE)</f>
        <v>91</v>
      </c>
      <c r="B149" s="4">
        <v>2012.0</v>
      </c>
      <c r="C149" s="15" t="s">
        <v>5715</v>
      </c>
      <c r="D149" s="15">
        <v>123.0</v>
      </c>
      <c r="E149" s="15">
        <v>5.0</v>
      </c>
      <c r="F149" s="15" t="s">
        <v>5521</v>
      </c>
      <c r="G149" s="4">
        <v>88.0</v>
      </c>
      <c r="H149" s="4">
        <v>0.0</v>
      </c>
      <c r="I149" s="4" t="s">
        <v>5649</v>
      </c>
      <c r="J149" s="4">
        <v>6.0</v>
      </c>
      <c r="K149" s="4">
        <v>92.0</v>
      </c>
      <c r="L149" s="4">
        <v>89.0</v>
      </c>
      <c r="M149" s="4" t="s">
        <v>5522</v>
      </c>
      <c r="N149" s="16">
        <v>45871.0</v>
      </c>
    </row>
    <row r="150">
      <c r="A150" s="4">
        <f>VLOOKUP(Life_expectancy.csv!A150,Base!$A$2:$B$235,2,FALSE)</f>
        <v>91</v>
      </c>
      <c r="B150" s="4">
        <v>2011.0</v>
      </c>
      <c r="C150" s="15" t="s">
        <v>5592</v>
      </c>
      <c r="D150" s="15">
        <v>125.0</v>
      </c>
      <c r="E150" s="15">
        <v>5.0</v>
      </c>
      <c r="F150" s="15" t="s">
        <v>1561</v>
      </c>
      <c r="G150" s="4">
        <v>84.0</v>
      </c>
      <c r="H150" s="4">
        <v>0.0</v>
      </c>
      <c r="I150" s="4" t="s">
        <v>5651</v>
      </c>
      <c r="J150" s="4">
        <v>6.0</v>
      </c>
      <c r="K150" s="4">
        <v>91.0</v>
      </c>
      <c r="L150" s="4">
        <v>87.0</v>
      </c>
      <c r="M150" s="4" t="s">
        <v>5522</v>
      </c>
      <c r="N150" s="16">
        <v>45902.0</v>
      </c>
    </row>
    <row r="151">
      <c r="A151" s="4">
        <f>VLOOKUP(Life_expectancy.csv!A151,Base!$A$2:$B$235,2,FALSE)</f>
        <v>91</v>
      </c>
      <c r="B151" s="4">
        <v>2010.0</v>
      </c>
      <c r="C151" s="15" t="s">
        <v>5716</v>
      </c>
      <c r="D151" s="15">
        <v>13.0</v>
      </c>
      <c r="E151" s="15">
        <v>5.0</v>
      </c>
      <c r="F151" s="15" t="s">
        <v>1561</v>
      </c>
      <c r="G151" s="4">
        <v>8.0</v>
      </c>
      <c r="H151" s="4">
        <v>0.0</v>
      </c>
      <c r="I151" s="4">
        <v>48.0</v>
      </c>
      <c r="J151" s="4">
        <v>6.0</v>
      </c>
      <c r="K151" s="4">
        <v>85.0</v>
      </c>
      <c r="L151" s="4">
        <v>81.0</v>
      </c>
      <c r="M151" s="4" t="s">
        <v>5522</v>
      </c>
      <c r="N151" s="16">
        <v>45902.0</v>
      </c>
    </row>
    <row r="152">
      <c r="A152" s="4">
        <f>VLOOKUP(Life_expectancy.csv!A152,Base!$A$2:$B$235,2,FALSE)</f>
        <v>91</v>
      </c>
      <c r="B152" s="4">
        <v>2009.0</v>
      </c>
      <c r="C152" s="15">
        <v>78.0</v>
      </c>
      <c r="D152" s="15">
        <v>132.0</v>
      </c>
      <c r="E152" s="15">
        <v>6.0</v>
      </c>
      <c r="F152" s="16">
        <v>45659.0</v>
      </c>
      <c r="G152" s="4">
        <v>74.0</v>
      </c>
      <c r="H152" s="4">
        <v>0.0</v>
      </c>
      <c r="I152" s="4" t="s">
        <v>5717</v>
      </c>
      <c r="J152" s="4">
        <v>6.0</v>
      </c>
      <c r="K152" s="4">
        <v>84.0</v>
      </c>
      <c r="L152" s="4">
        <v>81.0</v>
      </c>
      <c r="M152" s="4" t="s">
        <v>5522</v>
      </c>
      <c r="N152" s="16">
        <v>45902.0</v>
      </c>
    </row>
    <row r="153">
      <c r="A153" s="4">
        <f>VLOOKUP(Life_expectancy.csv!A153,Base!$A$2:$B$235,2,FALSE)</f>
        <v>91</v>
      </c>
      <c r="B153" s="4">
        <v>2008.0</v>
      </c>
      <c r="C153" s="15">
        <v>73.0</v>
      </c>
      <c r="D153" s="15">
        <v>141.0</v>
      </c>
      <c r="E153" s="15">
        <v>6.0</v>
      </c>
      <c r="F153" s="15" t="s">
        <v>1572</v>
      </c>
      <c r="G153" s="4">
        <v>68.0</v>
      </c>
      <c r="H153" s="4">
        <v>5.0</v>
      </c>
      <c r="I153" s="4" t="s">
        <v>5718</v>
      </c>
      <c r="J153" s="4">
        <v>6.0</v>
      </c>
      <c r="K153" s="4">
        <v>85.0</v>
      </c>
      <c r="L153" s="4">
        <v>81.0</v>
      </c>
      <c r="M153" s="4" t="s">
        <v>5522</v>
      </c>
      <c r="N153" s="16">
        <v>45902.0</v>
      </c>
    </row>
    <row r="154">
      <c r="A154" s="4">
        <f>VLOOKUP(Life_expectancy.csv!A154,Base!$A$2:$B$235,2,FALSE)</f>
        <v>91</v>
      </c>
      <c r="B154" s="4">
        <v>2007.0</v>
      </c>
      <c r="C154" s="15">
        <v>73.0</v>
      </c>
      <c r="D154" s="15">
        <v>14.0</v>
      </c>
      <c r="E154" s="15">
        <v>6.0</v>
      </c>
      <c r="F154" s="18">
        <v>45689.0</v>
      </c>
      <c r="G154" s="4">
        <v>62.0</v>
      </c>
      <c r="H154" s="4">
        <v>0.0</v>
      </c>
      <c r="I154" s="4" t="s">
        <v>5719</v>
      </c>
      <c r="J154" s="4">
        <v>7.0</v>
      </c>
      <c r="K154" s="4">
        <v>81.0</v>
      </c>
      <c r="L154" s="4">
        <v>79.0</v>
      </c>
      <c r="M154" s="4" t="s">
        <v>5522</v>
      </c>
      <c r="N154" s="16">
        <v>45902.0</v>
      </c>
    </row>
    <row r="155">
      <c r="A155" s="4">
        <f>VLOOKUP(Life_expectancy.csv!A155,Base!$A$2:$B$235,2,FALSE)</f>
        <v>91</v>
      </c>
      <c r="B155" s="4">
        <v>2006.0</v>
      </c>
      <c r="C155" s="15" t="s">
        <v>5720</v>
      </c>
      <c r="D155" s="15">
        <v>154.0</v>
      </c>
      <c r="E155" s="15">
        <v>6.0</v>
      </c>
      <c r="F155" s="15" t="s">
        <v>5721</v>
      </c>
      <c r="G155" s="4">
        <v>52.0</v>
      </c>
      <c r="H155" s="4">
        <v>222.0</v>
      </c>
      <c r="I155" s="4" t="s">
        <v>5596</v>
      </c>
      <c r="J155" s="4">
        <v>7.0</v>
      </c>
      <c r="K155" s="4">
        <v>8.0</v>
      </c>
      <c r="L155" s="4">
        <v>78.0</v>
      </c>
      <c r="M155" s="4" t="s">
        <v>5522</v>
      </c>
      <c r="N155" s="16">
        <v>45902.0</v>
      </c>
    </row>
    <row r="156">
      <c r="A156" s="4">
        <f>VLOOKUP(Life_expectancy.csv!A156,Base!$A$2:$B$235,2,FALSE)</f>
        <v>91</v>
      </c>
      <c r="B156" s="4">
        <v>2005.0</v>
      </c>
      <c r="C156" s="15" t="s">
        <v>5722</v>
      </c>
      <c r="D156" s="15">
        <v>162.0</v>
      </c>
      <c r="E156" s="15">
        <v>6.0</v>
      </c>
      <c r="F156" s="15" t="s">
        <v>5723</v>
      </c>
      <c r="G156" s="4">
        <v>49.0</v>
      </c>
      <c r="H156" s="4">
        <v>1238.0</v>
      </c>
      <c r="I156" s="4" t="s">
        <v>5724</v>
      </c>
      <c r="J156" s="4">
        <v>7.0</v>
      </c>
      <c r="K156" s="4">
        <v>79.0</v>
      </c>
      <c r="L156" s="4">
        <v>75.0</v>
      </c>
      <c r="M156" s="4" t="s">
        <v>5522</v>
      </c>
      <c r="N156" s="15">
        <v>3.0</v>
      </c>
    </row>
    <row r="157">
      <c r="A157" s="4">
        <f>VLOOKUP(Life_expectancy.csv!A157,Base!$A$2:$B$235,2,FALSE)</f>
        <v>91</v>
      </c>
      <c r="B157" s="4">
        <v>2004.0</v>
      </c>
      <c r="C157" s="15" t="s">
        <v>5722</v>
      </c>
      <c r="D157" s="15">
        <v>154.0</v>
      </c>
      <c r="E157" s="15">
        <v>6.0</v>
      </c>
      <c r="F157" s="15" t="s">
        <v>5725</v>
      </c>
      <c r="G157" s="4">
        <v>5.0</v>
      </c>
      <c r="H157" s="4">
        <v>827.0</v>
      </c>
      <c r="I157" s="4" t="s">
        <v>5726</v>
      </c>
      <c r="J157" s="4">
        <v>8.0</v>
      </c>
      <c r="K157" s="4">
        <v>78.0</v>
      </c>
      <c r="L157" s="4">
        <v>77.0</v>
      </c>
      <c r="M157" s="4" t="s">
        <v>5522</v>
      </c>
      <c r="N157" s="15">
        <v>3.0</v>
      </c>
    </row>
    <row r="158">
      <c r="A158" s="4">
        <f>VLOOKUP(Life_expectancy.csv!A158,Base!$A$2:$B$235,2,FALSE)</f>
        <v>91</v>
      </c>
      <c r="B158" s="4">
        <v>2003.0</v>
      </c>
      <c r="C158" s="15" t="s">
        <v>5727</v>
      </c>
      <c r="D158" s="15">
        <v>154.0</v>
      </c>
      <c r="E158" s="15">
        <v>7.0</v>
      </c>
      <c r="F158" s="15" t="s">
        <v>5728</v>
      </c>
      <c r="G158" s="4">
        <v>51.0</v>
      </c>
      <c r="H158" s="4">
        <v>1978.0</v>
      </c>
      <c r="I158" s="4" t="s">
        <v>5729</v>
      </c>
      <c r="J158" s="4">
        <v>8.0</v>
      </c>
      <c r="K158" s="4">
        <v>79.0</v>
      </c>
      <c r="L158" s="4">
        <v>77.0</v>
      </c>
      <c r="M158" s="4" t="s">
        <v>5522</v>
      </c>
      <c r="N158" s="15">
        <v>3.0</v>
      </c>
    </row>
    <row r="159">
      <c r="A159" s="4">
        <f>VLOOKUP(Life_expectancy.csv!A159,Base!$A$2:$B$235,2,FALSE)</f>
        <v>91</v>
      </c>
      <c r="B159" s="4">
        <v>2002.0</v>
      </c>
      <c r="C159" s="15" t="s">
        <v>5727</v>
      </c>
      <c r="D159" s="15">
        <v>146.0</v>
      </c>
      <c r="E159" s="15">
        <v>7.0</v>
      </c>
      <c r="F159" s="15" t="s">
        <v>5728</v>
      </c>
      <c r="G159" s="4">
        <v>5.0</v>
      </c>
      <c r="H159" s="4">
        <v>4353.0</v>
      </c>
      <c r="I159" s="4" t="s">
        <v>5730</v>
      </c>
      <c r="J159" s="4">
        <v>9.0</v>
      </c>
      <c r="K159" s="4">
        <v>8.0</v>
      </c>
      <c r="L159" s="4">
        <v>76.0</v>
      </c>
      <c r="M159" s="4" t="s">
        <v>5522</v>
      </c>
      <c r="N159" s="16">
        <v>45660.0</v>
      </c>
    </row>
    <row r="160">
      <c r="A160" s="4">
        <f>VLOOKUP(Life_expectancy.csv!A160,Base!$A$2:$B$235,2,FALSE)</f>
        <v>91</v>
      </c>
      <c r="B160" s="4">
        <v>2001.0</v>
      </c>
      <c r="C160" s="15" t="s">
        <v>5731</v>
      </c>
      <c r="D160" s="15">
        <v>151.0</v>
      </c>
      <c r="E160" s="15">
        <v>8.0</v>
      </c>
      <c r="F160" s="15" t="s">
        <v>5732</v>
      </c>
      <c r="G160" s="10"/>
      <c r="H160" s="4">
        <v>574.0</v>
      </c>
      <c r="I160" s="4" t="s">
        <v>5622</v>
      </c>
      <c r="J160" s="4">
        <v>10.0</v>
      </c>
      <c r="K160" s="4">
        <v>77.0</v>
      </c>
      <c r="L160" s="4">
        <v>77.0</v>
      </c>
      <c r="M160" s="4" t="s">
        <v>5522</v>
      </c>
      <c r="N160" s="16">
        <v>45660.0</v>
      </c>
    </row>
    <row r="161">
      <c r="A161" s="4">
        <f>VLOOKUP(Life_expectancy.csv!A161,Base!$A$2:$B$235,2,FALSE)</f>
        <v>91</v>
      </c>
      <c r="B161" s="4">
        <v>2000.0</v>
      </c>
      <c r="C161" s="15" t="s">
        <v>5657</v>
      </c>
      <c r="D161" s="15">
        <v>16.0</v>
      </c>
      <c r="E161" s="15">
        <v>9.0</v>
      </c>
      <c r="F161" s="15" t="s">
        <v>5044</v>
      </c>
      <c r="G161" s="10"/>
      <c r="H161" s="4">
        <v>210.0</v>
      </c>
      <c r="I161" s="4" t="s">
        <v>5733</v>
      </c>
      <c r="J161" s="4">
        <v>11.0</v>
      </c>
      <c r="K161" s="4">
        <v>75.0</v>
      </c>
      <c r="L161" s="4">
        <v>76.0</v>
      </c>
      <c r="M161" s="4" t="s">
        <v>5522</v>
      </c>
      <c r="N161" s="16">
        <v>45660.0</v>
      </c>
    </row>
    <row r="162">
      <c r="A162" s="4">
        <f>VLOOKUP(Life_expectancy.csv!A162,Base!$A$2:$B$235,2,FALSE)</f>
        <v>176</v>
      </c>
      <c r="B162" s="4">
        <v>2015.0</v>
      </c>
      <c r="C162" s="15" t="s">
        <v>5549</v>
      </c>
      <c r="D162" s="15">
        <v>147.0</v>
      </c>
      <c r="E162" s="15">
        <v>0.0</v>
      </c>
      <c r="F162" s="17"/>
      <c r="G162" s="4">
        <v>95.0</v>
      </c>
      <c r="H162" s="4">
        <v>0.0</v>
      </c>
      <c r="I162" s="4" t="s">
        <v>5734</v>
      </c>
      <c r="J162" s="4">
        <v>0.0</v>
      </c>
      <c r="K162" s="4">
        <v>95.0</v>
      </c>
      <c r="L162" s="4">
        <v>95.0</v>
      </c>
      <c r="M162" s="4" t="s">
        <v>5522</v>
      </c>
      <c r="N162" s="16">
        <v>45779.0</v>
      </c>
    </row>
    <row r="163">
      <c r="A163" s="4">
        <f>VLOOKUP(Life_expectancy.csv!A163,Base!$A$2:$B$235,2,FALSE)</f>
        <v>176</v>
      </c>
      <c r="B163" s="4">
        <v>2014.0</v>
      </c>
      <c r="C163" s="15" t="s">
        <v>5566</v>
      </c>
      <c r="D163" s="15">
        <v>16.0</v>
      </c>
      <c r="E163" s="15">
        <v>0.0</v>
      </c>
      <c r="F163" s="15" t="s">
        <v>5735</v>
      </c>
      <c r="G163" s="4">
        <v>96.0</v>
      </c>
      <c r="H163" s="4">
        <v>0.0</v>
      </c>
      <c r="I163" s="4" t="s">
        <v>5736</v>
      </c>
      <c r="J163" s="4">
        <v>0.0</v>
      </c>
      <c r="K163" s="4">
        <v>96.0</v>
      </c>
      <c r="L163" s="4">
        <v>96.0</v>
      </c>
      <c r="M163" s="4" t="s">
        <v>5522</v>
      </c>
      <c r="N163" s="16">
        <v>45779.0</v>
      </c>
    </row>
    <row r="164">
      <c r="A164" s="4">
        <f>VLOOKUP(Life_expectancy.csv!A164,Base!$A$2:$B$235,2,FALSE)</f>
        <v>176</v>
      </c>
      <c r="B164" s="4">
        <v>2013.0</v>
      </c>
      <c r="C164" s="15" t="s">
        <v>5623</v>
      </c>
      <c r="D164" s="15">
        <v>172.0</v>
      </c>
      <c r="E164" s="15">
        <v>0.0</v>
      </c>
      <c r="F164" s="15" t="s">
        <v>32</v>
      </c>
      <c r="G164" s="4">
        <v>97.0</v>
      </c>
      <c r="H164" s="4">
        <v>0.0</v>
      </c>
      <c r="I164" s="4" t="s">
        <v>5737</v>
      </c>
      <c r="J164" s="4">
        <v>0.0</v>
      </c>
      <c r="K164" s="4">
        <v>97.0</v>
      </c>
      <c r="L164" s="4">
        <v>97.0</v>
      </c>
      <c r="M164" s="4" t="s">
        <v>5522</v>
      </c>
      <c r="N164" s="16">
        <v>45779.0</v>
      </c>
    </row>
    <row r="165">
      <c r="A165" s="4">
        <f>VLOOKUP(Life_expectancy.csv!A165,Base!$A$2:$B$235,2,FALSE)</f>
        <v>176</v>
      </c>
      <c r="B165" s="4">
        <v>2012.0</v>
      </c>
      <c r="C165" s="15" t="s">
        <v>5572</v>
      </c>
      <c r="D165" s="15">
        <v>167.0</v>
      </c>
      <c r="E165" s="15">
        <v>0.0</v>
      </c>
      <c r="F165" s="16">
        <v>45786.0</v>
      </c>
      <c r="G165" s="4">
        <v>96.0</v>
      </c>
      <c r="H165" s="4">
        <v>0.0</v>
      </c>
      <c r="I165" s="4" t="s">
        <v>5738</v>
      </c>
      <c r="J165" s="4">
        <v>0.0</v>
      </c>
      <c r="K165" s="4">
        <v>99.0</v>
      </c>
      <c r="L165" s="4">
        <v>98.0</v>
      </c>
      <c r="M165" s="4" t="s">
        <v>5614</v>
      </c>
      <c r="N165" s="16">
        <v>45779.0</v>
      </c>
    </row>
    <row r="166">
      <c r="A166" s="4">
        <f>VLOOKUP(Life_expectancy.csv!A166,Base!$A$2:$B$235,2,FALSE)</f>
        <v>176</v>
      </c>
      <c r="B166" s="4">
        <v>2011.0</v>
      </c>
      <c r="C166" s="15">
        <v>75.0</v>
      </c>
      <c r="D166" s="15">
        <v>162.0</v>
      </c>
      <c r="E166" s="15">
        <v>0.0</v>
      </c>
      <c r="F166" s="15" t="s">
        <v>2160</v>
      </c>
      <c r="G166" s="4">
        <v>95.0</v>
      </c>
      <c r="H166" s="4">
        <v>0.0</v>
      </c>
      <c r="I166" s="4">
        <v>62.0</v>
      </c>
      <c r="J166" s="4">
        <v>0.0</v>
      </c>
      <c r="K166" s="4">
        <v>97.0</v>
      </c>
      <c r="L166" s="4">
        <v>98.0</v>
      </c>
      <c r="M166" s="4" t="s">
        <v>5522</v>
      </c>
      <c r="N166" s="16">
        <v>45779.0</v>
      </c>
    </row>
    <row r="167">
      <c r="A167" s="4">
        <f>VLOOKUP(Life_expectancy.csv!A167,Base!$A$2:$B$235,2,FALSE)</f>
        <v>176</v>
      </c>
      <c r="B167" s="4">
        <v>2010.0</v>
      </c>
      <c r="C167" s="15">
        <v>75.0</v>
      </c>
      <c r="D167" s="15">
        <v>161.0</v>
      </c>
      <c r="E167" s="15">
        <v>0.0</v>
      </c>
      <c r="F167" s="15" t="s">
        <v>5739</v>
      </c>
      <c r="G167" s="4">
        <v>98.0</v>
      </c>
      <c r="H167" s="4">
        <v>0.0</v>
      </c>
      <c r="I167" s="4" t="s">
        <v>5740</v>
      </c>
      <c r="J167" s="4">
        <v>0.0</v>
      </c>
      <c r="K167" s="4">
        <v>97.0</v>
      </c>
      <c r="L167" s="4">
        <v>99.0</v>
      </c>
      <c r="M167" s="4" t="s">
        <v>5614</v>
      </c>
      <c r="N167" s="16">
        <v>45779.0</v>
      </c>
    </row>
    <row r="168">
      <c r="A168" s="4">
        <f>VLOOKUP(Life_expectancy.csv!A168,Base!$A$2:$B$235,2,FALSE)</f>
        <v>176</v>
      </c>
      <c r="B168" s="4">
        <v>2009.0</v>
      </c>
      <c r="C168" s="15" t="s">
        <v>5624</v>
      </c>
      <c r="D168" s="15">
        <v>168.0</v>
      </c>
      <c r="E168" s="15">
        <v>0.0</v>
      </c>
      <c r="F168" s="15" t="s">
        <v>4596</v>
      </c>
      <c r="G168" s="4">
        <v>95.0</v>
      </c>
      <c r="H168" s="4">
        <v>0.0</v>
      </c>
      <c r="I168" s="5">
        <v>45844.0</v>
      </c>
      <c r="J168" s="4">
        <v>0.0</v>
      </c>
      <c r="K168" s="4">
        <v>97.0</v>
      </c>
      <c r="L168" s="4">
        <v>96.0</v>
      </c>
      <c r="M168" s="4" t="s">
        <v>5522</v>
      </c>
      <c r="N168" s="16">
        <v>45779.0</v>
      </c>
    </row>
    <row r="169">
      <c r="A169" s="4">
        <f>VLOOKUP(Life_expectancy.csv!A169,Base!$A$2:$B$235,2,FALSE)</f>
        <v>176</v>
      </c>
      <c r="B169" s="4">
        <v>2008.0</v>
      </c>
      <c r="C169" s="15" t="s">
        <v>5741</v>
      </c>
      <c r="D169" s="15">
        <v>167.0</v>
      </c>
      <c r="E169" s="15">
        <v>0.0</v>
      </c>
      <c r="F169" s="15" t="s">
        <v>5742</v>
      </c>
      <c r="G169" s="4">
        <v>9.0</v>
      </c>
      <c r="H169" s="4">
        <v>0.0</v>
      </c>
      <c r="I169" s="5">
        <v>45663.0</v>
      </c>
      <c r="J169" s="4">
        <v>0.0</v>
      </c>
      <c r="K169" s="4">
        <v>93.0</v>
      </c>
      <c r="L169" s="4">
        <v>93.0</v>
      </c>
      <c r="M169" s="4" t="s">
        <v>5522</v>
      </c>
      <c r="N169" s="16">
        <v>45779.0</v>
      </c>
    </row>
    <row r="170">
      <c r="A170" s="4">
        <f>VLOOKUP(Life_expectancy.csv!A170,Base!$A$2:$B$235,2,FALSE)</f>
        <v>176</v>
      </c>
      <c r="B170" s="4">
        <v>2007.0</v>
      </c>
      <c r="C170" s="15" t="s">
        <v>5577</v>
      </c>
      <c r="D170" s="15">
        <v>167.0</v>
      </c>
      <c r="E170" s="15">
        <v>0.0</v>
      </c>
      <c r="F170" s="15" t="s">
        <v>5743</v>
      </c>
      <c r="G170" s="4">
        <v>93.0</v>
      </c>
      <c r="H170" s="4">
        <v>0.0</v>
      </c>
      <c r="I170" s="4" t="s">
        <v>5744</v>
      </c>
      <c r="J170" s="4">
        <v>0.0</v>
      </c>
      <c r="K170" s="4">
        <v>95.0</v>
      </c>
      <c r="L170" s="4">
        <v>95.0</v>
      </c>
      <c r="M170" s="4" t="s">
        <v>5522</v>
      </c>
      <c r="N170" s="16">
        <v>45779.0</v>
      </c>
    </row>
    <row r="171">
      <c r="A171" s="4">
        <f>VLOOKUP(Life_expectancy.csv!A171,Base!$A$2:$B$235,2,FALSE)</f>
        <v>176</v>
      </c>
      <c r="B171" s="4">
        <v>2006.0</v>
      </c>
      <c r="C171" s="15" t="s">
        <v>5555</v>
      </c>
      <c r="D171" s="15">
        <v>171.0</v>
      </c>
      <c r="E171" s="15">
        <v>0.0</v>
      </c>
      <c r="F171" s="18">
        <v>45849.0</v>
      </c>
      <c r="G171" s="4">
        <v>96.0</v>
      </c>
      <c r="H171" s="4">
        <v>0.0</v>
      </c>
      <c r="I171" s="4" t="s">
        <v>5745</v>
      </c>
      <c r="J171" s="4">
        <v>0.0</v>
      </c>
      <c r="K171" s="4">
        <v>94.0</v>
      </c>
      <c r="L171" s="4">
        <v>95.0</v>
      </c>
      <c r="M171" s="4" t="s">
        <v>5522</v>
      </c>
      <c r="N171" s="16">
        <v>45779.0</v>
      </c>
    </row>
    <row r="172">
      <c r="A172" s="4">
        <f>VLOOKUP(Life_expectancy.csv!A172,Base!$A$2:$B$235,2,FALSE)</f>
        <v>176</v>
      </c>
      <c r="B172" s="4">
        <v>2005.0</v>
      </c>
      <c r="C172" s="15" t="s">
        <v>5580</v>
      </c>
      <c r="D172" s="15">
        <v>172.0</v>
      </c>
      <c r="E172" s="15">
        <v>0.0</v>
      </c>
      <c r="F172" s="15" t="s">
        <v>5746</v>
      </c>
      <c r="G172" s="4">
        <v>93.0</v>
      </c>
      <c r="H172" s="4">
        <v>0.0</v>
      </c>
      <c r="I172" s="4" t="s">
        <v>5528</v>
      </c>
      <c r="J172" s="4">
        <v>0.0</v>
      </c>
      <c r="K172" s="4">
        <v>93.0</v>
      </c>
      <c r="L172" s="4">
        <v>93.0</v>
      </c>
      <c r="M172" s="4" t="s">
        <v>5522</v>
      </c>
      <c r="N172" s="16">
        <v>45779.0</v>
      </c>
    </row>
    <row r="173">
      <c r="A173" s="4">
        <f>VLOOKUP(Life_expectancy.csv!A173,Base!$A$2:$B$235,2,FALSE)</f>
        <v>176</v>
      </c>
      <c r="B173" s="4">
        <v>2004.0</v>
      </c>
      <c r="C173" s="15" t="s">
        <v>5583</v>
      </c>
      <c r="D173" s="15">
        <v>174.0</v>
      </c>
      <c r="E173" s="15">
        <v>0.0</v>
      </c>
      <c r="F173" s="16">
        <v>45667.0</v>
      </c>
      <c r="G173" s="4">
        <v>93.0</v>
      </c>
      <c r="H173" s="4">
        <v>0.0</v>
      </c>
      <c r="I173" s="4" t="s">
        <v>5747</v>
      </c>
      <c r="J173" s="4">
        <v>0.0</v>
      </c>
      <c r="K173" s="4">
        <v>92.0</v>
      </c>
      <c r="L173" s="4">
        <v>93.0</v>
      </c>
      <c r="M173" s="4" t="s">
        <v>5522</v>
      </c>
      <c r="N173" s="16">
        <v>45779.0</v>
      </c>
    </row>
    <row r="174">
      <c r="A174" s="4">
        <f>VLOOKUP(Life_expectancy.csv!A174,Base!$A$2:$B$235,2,FALSE)</f>
        <v>176</v>
      </c>
      <c r="B174" s="4">
        <v>2003.0</v>
      </c>
      <c r="C174" s="15" t="s">
        <v>5648</v>
      </c>
      <c r="D174" s="15">
        <v>189.0</v>
      </c>
      <c r="E174" s="15">
        <v>0.0</v>
      </c>
      <c r="F174" s="15" t="s">
        <v>5748</v>
      </c>
      <c r="G174" s="4">
        <v>88.0</v>
      </c>
      <c r="H174" s="4">
        <v>0.0</v>
      </c>
      <c r="I174" s="4" t="s">
        <v>5533</v>
      </c>
      <c r="J174" s="4">
        <v>0.0</v>
      </c>
      <c r="K174" s="4">
        <v>93.0</v>
      </c>
      <c r="L174" s="4">
        <v>92.0</v>
      </c>
      <c r="M174" s="4" t="s">
        <v>5522</v>
      </c>
      <c r="N174" s="16">
        <v>45779.0</v>
      </c>
    </row>
    <row r="175">
      <c r="A175" s="4">
        <f>VLOOKUP(Life_expectancy.csv!A175,Base!$A$2:$B$235,2,FALSE)</f>
        <v>176</v>
      </c>
      <c r="B175" s="4">
        <v>2002.0</v>
      </c>
      <c r="C175" s="15" t="s">
        <v>5749</v>
      </c>
      <c r="D175" s="15">
        <v>19.0</v>
      </c>
      <c r="E175" s="15">
        <v>0.0</v>
      </c>
      <c r="F175" s="15" t="s">
        <v>5750</v>
      </c>
      <c r="G175" s="4">
        <v>89.0</v>
      </c>
      <c r="H175" s="4">
        <v>0.0</v>
      </c>
      <c r="I175" s="4">
        <v>56.0</v>
      </c>
      <c r="J175" s="4">
        <v>0.0</v>
      </c>
      <c r="K175" s="4">
        <v>93.0</v>
      </c>
      <c r="L175" s="4">
        <v>94.0</v>
      </c>
      <c r="M175" s="4" t="s">
        <v>5522</v>
      </c>
      <c r="N175" s="16">
        <v>45810.0</v>
      </c>
    </row>
    <row r="176">
      <c r="A176" s="4">
        <f>VLOOKUP(Life_expectancy.csv!A176,Base!$A$2:$B$235,2,FALSE)</f>
        <v>176</v>
      </c>
      <c r="B176" s="4">
        <v>2001.0</v>
      </c>
      <c r="C176" s="15" t="s">
        <v>5588</v>
      </c>
      <c r="D176" s="15">
        <v>189.0</v>
      </c>
      <c r="E176" s="15">
        <v>0.0</v>
      </c>
      <c r="F176" s="15" t="s">
        <v>5751</v>
      </c>
      <c r="G176" s="4">
        <v>21.0</v>
      </c>
      <c r="H176" s="4">
        <v>0.0</v>
      </c>
      <c r="I176" s="4" t="s">
        <v>5696</v>
      </c>
      <c r="J176" s="4">
        <v>0.0</v>
      </c>
      <c r="K176" s="4">
        <v>98.0</v>
      </c>
      <c r="L176" s="4">
        <v>99.0</v>
      </c>
      <c r="M176" s="4" t="s">
        <v>5614</v>
      </c>
      <c r="N176" s="16">
        <v>45810.0</v>
      </c>
    </row>
    <row r="177">
      <c r="A177" s="4">
        <f>VLOOKUP(Life_expectancy.csv!A177,Base!$A$2:$B$235,2,FALSE)</f>
        <v>176</v>
      </c>
      <c r="B177" s="4">
        <v>2000.0</v>
      </c>
      <c r="C177" s="15" t="s">
        <v>5564</v>
      </c>
      <c r="D177" s="15">
        <v>192.0</v>
      </c>
      <c r="E177" s="15">
        <v>0.0</v>
      </c>
      <c r="F177" s="15" t="s">
        <v>5752</v>
      </c>
      <c r="G177" s="10"/>
      <c r="H177" s="4">
        <v>0.0</v>
      </c>
      <c r="I177" s="4" t="s">
        <v>5753</v>
      </c>
      <c r="J177" s="4">
        <v>0.0</v>
      </c>
      <c r="K177" s="4">
        <v>91.0</v>
      </c>
      <c r="L177" s="4">
        <v>99.0</v>
      </c>
      <c r="M177" s="4" t="s">
        <v>5522</v>
      </c>
      <c r="N177" s="16">
        <v>45810.0</v>
      </c>
    </row>
    <row r="178">
      <c r="A178" s="4">
        <f>VLOOKUP(Life_expectancy.csv!A178,Base!$A$2:$B$235,2,FALSE)</f>
        <v>154</v>
      </c>
      <c r="B178" s="4">
        <v>2015.0</v>
      </c>
      <c r="C178" s="15" t="s">
        <v>5542</v>
      </c>
      <c r="D178" s="15">
        <v>69.0</v>
      </c>
      <c r="E178" s="15">
        <v>0.0</v>
      </c>
      <c r="F178" s="17"/>
      <c r="G178" s="4">
        <v>98.0</v>
      </c>
      <c r="H178" s="4">
        <v>0.0</v>
      </c>
      <c r="I178" s="4" t="s">
        <v>5754</v>
      </c>
      <c r="J178" s="4">
        <v>0.0</v>
      </c>
      <c r="K178" s="4">
        <v>98.0</v>
      </c>
      <c r="L178" s="4">
        <v>98.0</v>
      </c>
      <c r="M178" s="4" t="s">
        <v>5522</v>
      </c>
      <c r="N178" s="16">
        <v>45663.0</v>
      </c>
    </row>
    <row r="179">
      <c r="A179" s="4">
        <f>VLOOKUP(Life_expectancy.csv!A179,Base!$A$2:$B$235,2,FALSE)</f>
        <v>154</v>
      </c>
      <c r="B179" s="4">
        <v>2014.0</v>
      </c>
      <c r="C179" s="15" t="s">
        <v>5755</v>
      </c>
      <c r="D179" s="15">
        <v>7.0</v>
      </c>
      <c r="E179" s="15">
        <v>0.0</v>
      </c>
      <c r="F179" s="15" t="s">
        <v>610</v>
      </c>
      <c r="G179" s="4">
        <v>98.0</v>
      </c>
      <c r="H179" s="4">
        <v>46.0</v>
      </c>
      <c r="I179" s="4" t="s">
        <v>5674</v>
      </c>
      <c r="J179" s="4">
        <v>0.0</v>
      </c>
      <c r="K179" s="4">
        <v>98.0</v>
      </c>
      <c r="L179" s="4">
        <v>98.0</v>
      </c>
      <c r="M179" s="4" t="s">
        <v>5522</v>
      </c>
      <c r="N179" s="15">
        <v>6.0</v>
      </c>
    </row>
    <row r="180">
      <c r="A180" s="4">
        <f>VLOOKUP(Life_expectancy.csv!A180,Base!$A$2:$B$235,2,FALSE)</f>
        <v>154</v>
      </c>
      <c r="B180" s="4">
        <v>2013.0</v>
      </c>
      <c r="C180" s="15" t="s">
        <v>5756</v>
      </c>
      <c r="D180" s="15">
        <v>7.0</v>
      </c>
      <c r="E180" s="15">
        <v>0.0</v>
      </c>
      <c r="F180" s="15" t="s">
        <v>5757</v>
      </c>
      <c r="G180" s="4">
        <v>99.0</v>
      </c>
      <c r="H180" s="4">
        <v>0.0</v>
      </c>
      <c r="I180" s="4" t="s">
        <v>5632</v>
      </c>
      <c r="J180" s="4">
        <v>0.0</v>
      </c>
      <c r="K180" s="4">
        <v>99.0</v>
      </c>
      <c r="L180" s="4">
        <v>99.0</v>
      </c>
      <c r="M180" s="4" t="s">
        <v>5522</v>
      </c>
      <c r="N180" s="15">
        <v>6.0</v>
      </c>
    </row>
    <row r="181">
      <c r="A181" s="4">
        <f>VLOOKUP(Life_expectancy.csv!A181,Base!$A$2:$B$235,2,FALSE)</f>
        <v>154</v>
      </c>
      <c r="B181" s="4">
        <v>2012.0</v>
      </c>
      <c r="C181" s="15" t="s">
        <v>5758</v>
      </c>
      <c r="D181" s="15">
        <v>71.0</v>
      </c>
      <c r="E181" s="15">
        <v>0.0</v>
      </c>
      <c r="F181" s="16">
        <v>45839.0</v>
      </c>
      <c r="G181" s="4">
        <v>99.0</v>
      </c>
      <c r="H181" s="4">
        <v>0.0</v>
      </c>
      <c r="I181" s="4" t="s">
        <v>5679</v>
      </c>
      <c r="J181" s="4">
        <v>0.0</v>
      </c>
      <c r="K181" s="4">
        <v>99.0</v>
      </c>
      <c r="L181" s="4">
        <v>99.0</v>
      </c>
      <c r="M181" s="4" t="s">
        <v>5522</v>
      </c>
      <c r="N181" s="15">
        <v>6.0</v>
      </c>
    </row>
    <row r="182">
      <c r="A182" s="4">
        <f>VLOOKUP(Life_expectancy.csv!A182,Base!$A$2:$B$235,2,FALSE)</f>
        <v>154</v>
      </c>
      <c r="B182" s="4">
        <v>2011.0</v>
      </c>
      <c r="C182" s="15" t="s">
        <v>5549</v>
      </c>
      <c r="D182" s="15">
        <v>76.0</v>
      </c>
      <c r="E182" s="15">
        <v>0.0</v>
      </c>
      <c r="F182" s="15" t="s">
        <v>5759</v>
      </c>
      <c r="G182" s="4">
        <v>99.0</v>
      </c>
      <c r="H182" s="4">
        <v>0.0</v>
      </c>
      <c r="I182" s="5">
        <v>45875.0</v>
      </c>
      <c r="J182" s="4">
        <v>0.0</v>
      </c>
      <c r="K182" s="4">
        <v>99.0</v>
      </c>
      <c r="L182" s="4">
        <v>99.0</v>
      </c>
      <c r="M182" s="4" t="s">
        <v>5522</v>
      </c>
      <c r="N182" s="15">
        <v>6.0</v>
      </c>
    </row>
    <row r="183">
      <c r="A183" s="4">
        <f>VLOOKUP(Life_expectancy.csv!A183,Base!$A$2:$B$235,2,FALSE)</f>
        <v>154</v>
      </c>
      <c r="B183" s="4">
        <v>2010.0</v>
      </c>
      <c r="C183" s="15" t="s">
        <v>5549</v>
      </c>
      <c r="D183" s="15">
        <v>73.0</v>
      </c>
      <c r="E183" s="15">
        <v>0.0</v>
      </c>
      <c r="F183" s="15" t="s">
        <v>2077</v>
      </c>
      <c r="G183" s="4">
        <v>99.0</v>
      </c>
      <c r="H183" s="4">
        <v>0.0</v>
      </c>
      <c r="I183" s="5">
        <v>45663.0</v>
      </c>
      <c r="J183" s="4">
        <v>0.0</v>
      </c>
      <c r="K183" s="4">
        <v>99.0</v>
      </c>
      <c r="L183" s="4">
        <v>99.0</v>
      </c>
      <c r="M183" s="4" t="s">
        <v>5522</v>
      </c>
      <c r="N183" s="16">
        <v>45905.0</v>
      </c>
    </row>
    <row r="184">
      <c r="A184" s="4">
        <f>VLOOKUP(Life_expectancy.csv!A184,Base!$A$2:$B$235,2,FALSE)</f>
        <v>154</v>
      </c>
      <c r="B184" s="4">
        <v>2009.0</v>
      </c>
      <c r="C184" s="15">
        <v>76.0</v>
      </c>
      <c r="D184" s="15">
        <v>74.0</v>
      </c>
      <c r="E184" s="15">
        <v>0.0</v>
      </c>
      <c r="F184" s="15" t="s">
        <v>5760</v>
      </c>
      <c r="G184" s="4">
        <v>98.0</v>
      </c>
      <c r="H184" s="4">
        <v>3.0</v>
      </c>
      <c r="I184" s="4" t="s">
        <v>5761</v>
      </c>
      <c r="J184" s="4">
        <v>0.0</v>
      </c>
      <c r="K184" s="4">
        <v>97.0</v>
      </c>
      <c r="L184" s="4">
        <v>98.0</v>
      </c>
      <c r="M184" s="4" t="s">
        <v>5522</v>
      </c>
      <c r="N184" s="16">
        <v>45905.0</v>
      </c>
    </row>
    <row r="185">
      <c r="A185" s="4">
        <f>VLOOKUP(Life_expectancy.csv!A185,Base!$A$2:$B$235,2,FALSE)</f>
        <v>154</v>
      </c>
      <c r="B185" s="4">
        <v>2008.0</v>
      </c>
      <c r="C185" s="15" t="s">
        <v>5762</v>
      </c>
      <c r="D185" s="15">
        <v>76.0</v>
      </c>
      <c r="E185" s="15">
        <v>0.0</v>
      </c>
      <c r="F185" s="15">
        <v>2.0</v>
      </c>
      <c r="G185" s="4">
        <v>97.0</v>
      </c>
      <c r="H185" s="4">
        <v>2.0</v>
      </c>
      <c r="I185" s="4" t="s">
        <v>5763</v>
      </c>
      <c r="J185" s="4">
        <v>0.0</v>
      </c>
      <c r="K185" s="4">
        <v>97.0</v>
      </c>
      <c r="L185" s="4">
        <v>97.0</v>
      </c>
      <c r="M185" s="4" t="s">
        <v>5522</v>
      </c>
      <c r="N185" s="16">
        <v>45905.0</v>
      </c>
    </row>
    <row r="186">
      <c r="A186" s="4">
        <f>VLOOKUP(Life_expectancy.csv!A186,Base!$A$2:$B$235,2,FALSE)</f>
        <v>154</v>
      </c>
      <c r="B186" s="4">
        <v>2007.0</v>
      </c>
      <c r="C186" s="15" t="s">
        <v>5565</v>
      </c>
      <c r="D186" s="15">
        <v>77.0</v>
      </c>
      <c r="E186" s="15">
        <v>0.0</v>
      </c>
      <c r="F186" s="15">
        <v>2.0</v>
      </c>
      <c r="G186" s="4">
        <v>97.0</v>
      </c>
      <c r="H186" s="4">
        <v>7.0</v>
      </c>
      <c r="I186" s="4" t="s">
        <v>5688</v>
      </c>
      <c r="J186" s="4">
        <v>0.0</v>
      </c>
      <c r="K186" s="4">
        <v>97.0</v>
      </c>
      <c r="L186" s="4">
        <v>97.0</v>
      </c>
      <c r="M186" s="4" t="s">
        <v>5522</v>
      </c>
      <c r="N186" s="16">
        <v>45905.0</v>
      </c>
    </row>
    <row r="187">
      <c r="A187" s="4">
        <f>VLOOKUP(Life_expectancy.csv!A187,Base!$A$2:$B$235,2,FALSE)</f>
        <v>154</v>
      </c>
      <c r="B187" s="4">
        <v>2006.0</v>
      </c>
      <c r="C187" s="15" t="s">
        <v>5634</v>
      </c>
      <c r="D187" s="15">
        <v>79.0</v>
      </c>
      <c r="E187" s="15">
        <v>0.0</v>
      </c>
      <c r="F187" s="16">
        <v>45659.0</v>
      </c>
      <c r="G187" s="4">
        <v>98.0</v>
      </c>
      <c r="H187" s="4">
        <v>3.0</v>
      </c>
      <c r="I187" s="4" t="s">
        <v>5764</v>
      </c>
      <c r="J187" s="4">
        <v>0.0</v>
      </c>
      <c r="K187" s="4">
        <v>98.0</v>
      </c>
      <c r="L187" s="4">
        <v>98.0</v>
      </c>
      <c r="M187" s="4" t="s">
        <v>5522</v>
      </c>
      <c r="N187" s="16">
        <v>45905.0</v>
      </c>
    </row>
    <row r="188">
      <c r="A188" s="4">
        <f>VLOOKUP(Life_expectancy.csv!A188,Base!$A$2:$B$235,2,FALSE)</f>
        <v>154</v>
      </c>
      <c r="B188" s="4">
        <v>2005.0</v>
      </c>
      <c r="C188" s="15" t="s">
        <v>5551</v>
      </c>
      <c r="D188" s="15">
        <v>81.0</v>
      </c>
      <c r="E188" s="15">
        <v>0.0</v>
      </c>
      <c r="F188" s="18">
        <v>45779.0</v>
      </c>
      <c r="G188" s="4">
        <v>98.0</v>
      </c>
      <c r="H188" s="4">
        <v>4.0</v>
      </c>
      <c r="I188" s="4" t="s">
        <v>5571</v>
      </c>
      <c r="J188" s="4">
        <v>0.0</v>
      </c>
      <c r="K188" s="4">
        <v>98.0</v>
      </c>
      <c r="L188" s="4">
        <v>98.0</v>
      </c>
      <c r="M188" s="4" t="s">
        <v>5522</v>
      </c>
      <c r="N188" s="16">
        <v>45905.0</v>
      </c>
    </row>
    <row r="189">
      <c r="A189" s="4">
        <f>VLOOKUP(Life_expectancy.csv!A189,Base!$A$2:$B$235,2,FALSE)</f>
        <v>154</v>
      </c>
      <c r="B189" s="4">
        <v>2004.0</v>
      </c>
      <c r="C189" s="15" t="s">
        <v>5620</v>
      </c>
      <c r="D189" s="15">
        <v>83.0</v>
      </c>
      <c r="E189" s="15">
        <v>0.0</v>
      </c>
      <c r="F189" s="15" t="s">
        <v>3600</v>
      </c>
      <c r="G189" s="4">
        <v>98.0</v>
      </c>
      <c r="H189" s="4">
        <v>11.0</v>
      </c>
      <c r="I189" s="4" t="s">
        <v>5765</v>
      </c>
      <c r="J189" s="4">
        <v>0.0</v>
      </c>
      <c r="K189" s="4">
        <v>98.0</v>
      </c>
      <c r="L189" s="4">
        <v>98.0</v>
      </c>
      <c r="M189" s="4" t="s">
        <v>5522</v>
      </c>
      <c r="N189" s="16">
        <v>45905.0</v>
      </c>
    </row>
    <row r="190">
      <c r="A190" s="4">
        <f>VLOOKUP(Life_expectancy.csv!A190,Base!$A$2:$B$235,2,FALSE)</f>
        <v>154</v>
      </c>
      <c r="B190" s="4">
        <v>2003.0</v>
      </c>
      <c r="C190" s="15">
        <v>75.0</v>
      </c>
      <c r="D190" s="15">
        <v>85.0</v>
      </c>
      <c r="E190" s="15">
        <v>0.0</v>
      </c>
      <c r="F190" s="15" t="s">
        <v>3600</v>
      </c>
      <c r="G190" s="4">
        <v>98.0</v>
      </c>
      <c r="H190" s="4">
        <v>12.0</v>
      </c>
      <c r="I190" s="4" t="s">
        <v>5696</v>
      </c>
      <c r="J190" s="4">
        <v>0.0</v>
      </c>
      <c r="K190" s="4">
        <v>97.0</v>
      </c>
      <c r="L190" s="4">
        <v>97.0</v>
      </c>
      <c r="M190" s="4" t="s">
        <v>5522</v>
      </c>
      <c r="N190" s="16">
        <v>45905.0</v>
      </c>
    </row>
    <row r="191">
      <c r="A191" s="4">
        <f>VLOOKUP(Life_expectancy.csv!A191,Base!$A$2:$B$235,2,FALSE)</f>
        <v>154</v>
      </c>
      <c r="B191" s="4">
        <v>2002.0</v>
      </c>
      <c r="C191" s="15" t="s">
        <v>5572</v>
      </c>
      <c r="D191" s="15">
        <v>87.0</v>
      </c>
      <c r="E191" s="15">
        <v>0.0</v>
      </c>
      <c r="F191" s="15" t="s">
        <v>2074</v>
      </c>
      <c r="G191" s="4">
        <v>98.0</v>
      </c>
      <c r="H191" s="4">
        <v>8.0</v>
      </c>
      <c r="I191" s="4">
        <v>55.0</v>
      </c>
      <c r="J191" s="4">
        <v>0.0</v>
      </c>
      <c r="K191" s="4">
        <v>98.0</v>
      </c>
      <c r="L191" s="4">
        <v>98.0</v>
      </c>
      <c r="M191" s="4" t="s">
        <v>5522</v>
      </c>
      <c r="N191" s="16">
        <v>45905.0</v>
      </c>
    </row>
    <row r="192">
      <c r="A192" s="4">
        <f>VLOOKUP(Life_expectancy.csv!A192,Base!$A$2:$B$235,2,FALSE)</f>
        <v>154</v>
      </c>
      <c r="B192" s="4">
        <v>2001.0</v>
      </c>
      <c r="C192" s="15" t="s">
        <v>5574</v>
      </c>
      <c r="D192" s="15">
        <v>9.0</v>
      </c>
      <c r="E192" s="15">
        <v>0.0</v>
      </c>
      <c r="F192" s="15" t="s">
        <v>5760</v>
      </c>
      <c r="G192" s="4">
        <v>99.0</v>
      </c>
      <c r="H192" s="4">
        <v>5.0</v>
      </c>
      <c r="I192" s="4" t="s">
        <v>5536</v>
      </c>
      <c r="J192" s="4">
        <v>0.0</v>
      </c>
      <c r="K192" s="4">
        <v>99.0</v>
      </c>
      <c r="L192" s="4">
        <v>99.0</v>
      </c>
      <c r="M192" s="4" t="s">
        <v>5522</v>
      </c>
      <c r="N192" s="15">
        <v>6.0</v>
      </c>
    </row>
    <row r="193">
      <c r="A193" s="4">
        <f>VLOOKUP(Life_expectancy.csv!A193,Base!$A$2:$B$235,2,FALSE)</f>
        <v>154</v>
      </c>
      <c r="B193" s="4">
        <v>2000.0</v>
      </c>
      <c r="C193" s="15" t="s">
        <v>5741</v>
      </c>
      <c r="D193" s="15">
        <v>92.0</v>
      </c>
      <c r="E193" s="15">
        <v>0.0</v>
      </c>
      <c r="F193" s="15" t="s">
        <v>4199</v>
      </c>
      <c r="G193" s="4">
        <v>97.0</v>
      </c>
      <c r="H193" s="4">
        <v>6.0</v>
      </c>
      <c r="I193" s="4" t="s">
        <v>5766</v>
      </c>
      <c r="J193" s="4">
        <v>0.0</v>
      </c>
      <c r="K193" s="4">
        <v>97.0</v>
      </c>
      <c r="L193" s="4">
        <v>97.0</v>
      </c>
      <c r="M193" s="4" t="s">
        <v>5522</v>
      </c>
      <c r="N193" s="15">
        <v>6.0</v>
      </c>
    </row>
    <row r="194">
      <c r="A194" s="4">
        <f>VLOOKUP(Life_expectancy.csv!A194,Base!$A$2:$B$235,2,FALSE)</f>
        <v>8</v>
      </c>
      <c r="B194" s="4">
        <v>2015.0</v>
      </c>
      <c r="C194" s="15" t="s">
        <v>5767</v>
      </c>
      <c r="D194" s="15">
        <v>129.0</v>
      </c>
      <c r="E194" s="15">
        <v>92.0</v>
      </c>
      <c r="F194" s="17"/>
      <c r="G194" s="4">
        <v>97.0</v>
      </c>
      <c r="H194" s="4">
        <v>240.0</v>
      </c>
      <c r="I194" s="5">
        <v>45734.0</v>
      </c>
      <c r="J194" s="4">
        <v>113.0</v>
      </c>
      <c r="K194" s="4">
        <v>97.0</v>
      </c>
      <c r="L194" s="4">
        <v>97.0</v>
      </c>
      <c r="M194" s="4" t="s">
        <v>5522</v>
      </c>
      <c r="N194" s="16">
        <v>45734.0</v>
      </c>
    </row>
    <row r="195">
      <c r="A195" s="4">
        <f>VLOOKUP(Life_expectancy.csv!A195,Base!$A$2:$B$235,2,FALSE)</f>
        <v>8</v>
      </c>
      <c r="B195" s="4">
        <v>2014.0</v>
      </c>
      <c r="C195" s="15" t="s">
        <v>5594</v>
      </c>
      <c r="D195" s="15">
        <v>132.0</v>
      </c>
      <c r="E195" s="15">
        <v>98.0</v>
      </c>
      <c r="F195" s="15" t="s">
        <v>5521</v>
      </c>
      <c r="G195" s="4">
        <v>97.0</v>
      </c>
      <c r="H195" s="4">
        <v>289.0</v>
      </c>
      <c r="I195" s="5">
        <v>45855.0</v>
      </c>
      <c r="J195" s="4">
        <v>121.0</v>
      </c>
      <c r="K195" s="4">
        <v>97.0</v>
      </c>
      <c r="L195" s="4">
        <v>97.0</v>
      </c>
      <c r="M195" s="4" t="s">
        <v>5522</v>
      </c>
      <c r="N195" s="16">
        <v>45826.0</v>
      </c>
    </row>
    <row r="196">
      <c r="A196" s="4">
        <f>VLOOKUP(Life_expectancy.csv!A196,Base!$A$2:$B$235,2,FALSE)</f>
        <v>8</v>
      </c>
      <c r="B196" s="4">
        <v>2013.0</v>
      </c>
      <c r="C196" s="15">
        <v>71.0</v>
      </c>
      <c r="D196" s="15">
        <v>135.0</v>
      </c>
      <c r="E196" s="15">
        <v>104.0</v>
      </c>
      <c r="F196" s="15" t="s">
        <v>5521</v>
      </c>
      <c r="G196" s="4">
        <v>96.0</v>
      </c>
      <c r="H196" s="4">
        <v>237.0</v>
      </c>
      <c r="I196" s="4">
        <v>17.0</v>
      </c>
      <c r="J196" s="4">
        <v>130.0</v>
      </c>
      <c r="K196" s="4">
        <v>96.0</v>
      </c>
      <c r="L196" s="4">
        <v>96.0</v>
      </c>
      <c r="M196" s="4" t="s">
        <v>5522</v>
      </c>
      <c r="N196" s="16">
        <v>45887.0</v>
      </c>
    </row>
    <row r="197">
      <c r="A197" s="4">
        <f>VLOOKUP(Life_expectancy.csv!A197,Base!$A$2:$B$235,2,FALSE)</f>
        <v>8</v>
      </c>
      <c r="B197" s="4">
        <v>2012.0</v>
      </c>
      <c r="C197" s="15">
        <v>77.0</v>
      </c>
      <c r="D197" s="15">
        <v>137.0</v>
      </c>
      <c r="E197" s="15">
        <v>111.0</v>
      </c>
      <c r="F197" s="15" t="s">
        <v>5521</v>
      </c>
      <c r="G197" s="4">
        <v>94.0</v>
      </c>
      <c r="H197" s="4">
        <v>1986.0</v>
      </c>
      <c r="I197" s="5">
        <v>45763.0</v>
      </c>
      <c r="J197" s="4">
        <v>139.0</v>
      </c>
      <c r="K197" s="4">
        <v>94.0</v>
      </c>
      <c r="L197" s="4">
        <v>94.0</v>
      </c>
      <c r="M197" s="4" t="s">
        <v>5522</v>
      </c>
      <c r="N197" s="15">
        <v>19.0</v>
      </c>
    </row>
    <row r="198">
      <c r="A198" s="4">
        <f>VLOOKUP(Life_expectancy.csv!A198,Base!$A$2:$B$235,2,FALSE)</f>
        <v>8</v>
      </c>
      <c r="B198" s="4">
        <v>2011.0</v>
      </c>
      <c r="C198" s="15">
        <v>73.0</v>
      </c>
      <c r="D198" s="15">
        <v>14.0</v>
      </c>
      <c r="E198" s="15">
        <v>118.0</v>
      </c>
      <c r="F198" s="15" t="s">
        <v>5521</v>
      </c>
      <c r="G198" s="4">
        <v>96.0</v>
      </c>
      <c r="H198" s="4">
        <v>5625.0</v>
      </c>
      <c r="I198" s="5">
        <v>45884.0</v>
      </c>
      <c r="J198" s="4">
        <v>150.0</v>
      </c>
      <c r="K198" s="4">
        <v>96.0</v>
      </c>
      <c r="L198" s="4">
        <v>96.0</v>
      </c>
      <c r="M198" s="4" t="s">
        <v>5522</v>
      </c>
      <c r="N198" s="16">
        <v>45707.0</v>
      </c>
    </row>
    <row r="199">
      <c r="A199" s="4">
        <f>VLOOKUP(Life_expectancy.csv!A199,Base!$A$2:$B$235,2,FALSE)</f>
        <v>8</v>
      </c>
      <c r="B199" s="4">
        <v>2010.0</v>
      </c>
      <c r="C199" s="15" t="s">
        <v>5768</v>
      </c>
      <c r="D199" s="15">
        <v>142.0</v>
      </c>
      <c r="E199" s="15">
        <v>126.0</v>
      </c>
      <c r="F199" s="15" t="s">
        <v>5521</v>
      </c>
      <c r="G199" s="4">
        <v>94.0</v>
      </c>
      <c r="H199" s="4">
        <v>788.0</v>
      </c>
      <c r="I199" s="5">
        <v>45703.0</v>
      </c>
      <c r="J199" s="4">
        <v>161.0</v>
      </c>
      <c r="K199" s="4">
        <v>94.0</v>
      </c>
      <c r="L199" s="4">
        <v>94.0</v>
      </c>
      <c r="M199" s="4" t="s">
        <v>5522</v>
      </c>
      <c r="N199" s="16">
        <v>45766.0</v>
      </c>
    </row>
    <row r="200">
      <c r="A200" s="4">
        <f>VLOOKUP(Life_expectancy.csv!A200,Base!$A$2:$B$235,2,FALSE)</f>
        <v>8</v>
      </c>
      <c r="B200" s="4">
        <v>2009.0</v>
      </c>
      <c r="C200" s="15" t="s">
        <v>5769</v>
      </c>
      <c r="D200" s="15">
        <v>144.0</v>
      </c>
      <c r="E200" s="15">
        <v>135.0</v>
      </c>
      <c r="F200" s="15" t="s">
        <v>5521</v>
      </c>
      <c r="G200" s="4">
        <v>97.0</v>
      </c>
      <c r="H200" s="4">
        <v>718.0</v>
      </c>
      <c r="I200" s="5">
        <v>45822.0</v>
      </c>
      <c r="J200" s="4">
        <v>173.0</v>
      </c>
      <c r="K200" s="4">
        <v>97.0</v>
      </c>
      <c r="L200" s="4">
        <v>97.0</v>
      </c>
      <c r="M200" s="4" t="s">
        <v>5522</v>
      </c>
      <c r="N200" s="16">
        <v>45857.0</v>
      </c>
    </row>
    <row r="201">
      <c r="A201" s="4">
        <f>VLOOKUP(Life_expectancy.csv!A201,Base!$A$2:$B$235,2,FALSE)</f>
        <v>8</v>
      </c>
      <c r="B201" s="4">
        <v>2008.0</v>
      </c>
      <c r="C201" s="15" t="s">
        <v>5770</v>
      </c>
      <c r="D201" s="15">
        <v>147.0</v>
      </c>
      <c r="E201" s="15">
        <v>144.0</v>
      </c>
      <c r="F201" s="15" t="s">
        <v>5521</v>
      </c>
      <c r="G201" s="4">
        <v>96.0</v>
      </c>
      <c r="H201" s="4">
        <v>2660.0</v>
      </c>
      <c r="I201" s="4">
        <v>14.0</v>
      </c>
      <c r="J201" s="4">
        <v>186.0</v>
      </c>
      <c r="K201" s="4">
        <v>96.0</v>
      </c>
      <c r="L201" s="4">
        <v>96.0</v>
      </c>
      <c r="M201" s="4" t="s">
        <v>5522</v>
      </c>
      <c r="N201" s="16">
        <v>45919.0</v>
      </c>
    </row>
    <row r="202">
      <c r="A202" s="4">
        <f>VLOOKUP(Life_expectancy.csv!A202,Base!$A$2:$B$235,2,FALSE)</f>
        <v>8</v>
      </c>
      <c r="B202" s="4">
        <v>2007.0</v>
      </c>
      <c r="C202" s="15" t="s">
        <v>5771</v>
      </c>
      <c r="D202" s="15">
        <v>151.0</v>
      </c>
      <c r="E202" s="15">
        <v>154.0</v>
      </c>
      <c r="F202" s="15" t="s">
        <v>5521</v>
      </c>
      <c r="G202" s="4">
        <v>95.0</v>
      </c>
      <c r="H202" s="4">
        <v>2924.0</v>
      </c>
      <c r="I202" s="5">
        <v>45790.0</v>
      </c>
      <c r="J202" s="4">
        <v>201.0</v>
      </c>
      <c r="K202" s="4">
        <v>96.0</v>
      </c>
      <c r="L202" s="4">
        <v>94.0</v>
      </c>
      <c r="M202" s="4" t="s">
        <v>5522</v>
      </c>
      <c r="N202" s="16">
        <v>45659.0</v>
      </c>
    </row>
    <row r="203">
      <c r="A203" s="4">
        <f>VLOOKUP(Life_expectancy.csv!A203,Base!$A$2:$B$235,2,FALSE)</f>
        <v>8</v>
      </c>
      <c r="B203" s="4">
        <v>2006.0</v>
      </c>
      <c r="C203" s="15" t="s">
        <v>5772</v>
      </c>
      <c r="D203" s="15">
        <v>152.0</v>
      </c>
      <c r="E203" s="15">
        <v>164.0</v>
      </c>
      <c r="F203" s="15" t="s">
        <v>5521</v>
      </c>
      <c r="G203" s="4">
        <v>86.0</v>
      </c>
      <c r="H203" s="4">
        <v>6192.0</v>
      </c>
      <c r="I203" s="4">
        <v>13.0</v>
      </c>
      <c r="J203" s="4">
        <v>215.0</v>
      </c>
      <c r="K203" s="4">
        <v>95.0</v>
      </c>
      <c r="L203" s="4">
        <v>94.0</v>
      </c>
      <c r="M203" s="4" t="s">
        <v>5522</v>
      </c>
      <c r="N203" s="16">
        <v>45718.0</v>
      </c>
    </row>
    <row r="204">
      <c r="A204" s="4">
        <f>VLOOKUP(Life_expectancy.csv!A204,Base!$A$2:$B$235,2,FALSE)</f>
        <v>8</v>
      </c>
      <c r="B204" s="4">
        <v>2005.0</v>
      </c>
      <c r="C204" s="15" t="s">
        <v>5727</v>
      </c>
      <c r="D204" s="15">
        <v>155.0</v>
      </c>
      <c r="E204" s="15">
        <v>174.0</v>
      </c>
      <c r="F204" s="15" t="s">
        <v>5521</v>
      </c>
      <c r="G204" s="4">
        <v>45.0</v>
      </c>
      <c r="H204" s="4">
        <v>25934.0</v>
      </c>
      <c r="I204" s="5">
        <v>45789.0</v>
      </c>
      <c r="J204" s="4">
        <v>231.0</v>
      </c>
      <c r="K204" s="4">
        <v>94.0</v>
      </c>
      <c r="L204" s="4">
        <v>93.0</v>
      </c>
      <c r="M204" s="4" t="s">
        <v>5522</v>
      </c>
      <c r="N204" s="16">
        <v>45779.0</v>
      </c>
    </row>
    <row r="205">
      <c r="A205" s="4">
        <f>VLOOKUP(Life_expectancy.csv!A205,Base!$A$2:$B$235,2,FALSE)</f>
        <v>8</v>
      </c>
      <c r="B205" s="4">
        <v>2004.0</v>
      </c>
      <c r="C205" s="15" t="s">
        <v>5773</v>
      </c>
      <c r="D205" s="15">
        <v>158.0</v>
      </c>
      <c r="E205" s="15">
        <v>185.0</v>
      </c>
      <c r="F205" s="15" t="s">
        <v>5521</v>
      </c>
      <c r="G205" s="4">
        <v>11.0</v>
      </c>
      <c r="H205" s="4">
        <v>9743.0</v>
      </c>
      <c r="I205" s="4">
        <v>12.0</v>
      </c>
      <c r="J205" s="4">
        <v>247.0</v>
      </c>
      <c r="K205" s="4">
        <v>88.0</v>
      </c>
      <c r="L205" s="4">
        <v>99.0</v>
      </c>
      <c r="M205" s="4" t="s">
        <v>5522</v>
      </c>
      <c r="N205" s="16">
        <v>45840.0</v>
      </c>
    </row>
    <row r="206">
      <c r="A206" s="4">
        <f>VLOOKUP(Life_expectancy.csv!A206,Base!$A$2:$B$235,2,FALSE)</f>
        <v>8</v>
      </c>
      <c r="B206" s="4">
        <v>2003.0</v>
      </c>
      <c r="C206" s="15" t="s">
        <v>5774</v>
      </c>
      <c r="D206" s="15">
        <v>161.0</v>
      </c>
      <c r="E206" s="15">
        <v>196.0</v>
      </c>
      <c r="F206" s="15" t="s">
        <v>5521</v>
      </c>
      <c r="G206" s="4">
        <v>5.0</v>
      </c>
      <c r="H206" s="4">
        <v>4067.0</v>
      </c>
      <c r="I206" s="5">
        <v>45819.0</v>
      </c>
      <c r="J206" s="4">
        <v>264.0</v>
      </c>
      <c r="K206" s="4">
        <v>9.0</v>
      </c>
      <c r="L206" s="4">
        <v>87.0</v>
      </c>
      <c r="M206" s="4" t="s">
        <v>5522</v>
      </c>
      <c r="N206" s="16">
        <v>45902.0</v>
      </c>
    </row>
    <row r="207">
      <c r="A207" s="4">
        <f>VLOOKUP(Life_expectancy.csv!A207,Base!$A$2:$B$235,2,FALSE)</f>
        <v>8</v>
      </c>
      <c r="B207" s="4">
        <v>2002.0</v>
      </c>
      <c r="C207" s="15" t="s">
        <v>5775</v>
      </c>
      <c r="D207" s="15">
        <v>164.0</v>
      </c>
      <c r="E207" s="15">
        <v>207.0</v>
      </c>
      <c r="F207" s="15" t="s">
        <v>5521</v>
      </c>
      <c r="G207" s="10"/>
      <c r="H207" s="4">
        <v>3484.0</v>
      </c>
      <c r="I207" s="5">
        <v>45699.0</v>
      </c>
      <c r="J207" s="4">
        <v>280.0</v>
      </c>
      <c r="K207" s="4">
        <v>83.0</v>
      </c>
      <c r="L207" s="4">
        <v>83.0</v>
      </c>
      <c r="M207" s="4" t="s">
        <v>5522</v>
      </c>
      <c r="N207" s="16">
        <v>45678.0</v>
      </c>
    </row>
    <row r="208">
      <c r="A208" s="4">
        <f>VLOOKUP(Life_expectancy.csv!A208,Base!$A$2:$B$235,2,FALSE)</f>
        <v>8</v>
      </c>
      <c r="B208" s="4">
        <v>2001.0</v>
      </c>
      <c r="C208" s="15" t="s">
        <v>5776</v>
      </c>
      <c r="D208" s="15">
        <v>168.0</v>
      </c>
      <c r="E208" s="15">
        <v>219.0</v>
      </c>
      <c r="F208" s="15" t="s">
        <v>5521</v>
      </c>
      <c r="G208" s="10"/>
      <c r="H208" s="4">
        <v>4414.0</v>
      </c>
      <c r="I208" s="5">
        <v>45870.0</v>
      </c>
      <c r="J208" s="4">
        <v>298.0</v>
      </c>
      <c r="K208" s="4">
        <v>85.0</v>
      </c>
      <c r="L208" s="4">
        <v>85.0</v>
      </c>
      <c r="M208" s="4" t="s">
        <v>5522</v>
      </c>
      <c r="N208" s="16">
        <v>45737.0</v>
      </c>
    </row>
    <row r="209">
      <c r="A209" s="4">
        <f>VLOOKUP(Life_expectancy.csv!A209,Base!$A$2:$B$235,2,FALSE)</f>
        <v>8</v>
      </c>
      <c r="B209" s="4">
        <v>2000.0</v>
      </c>
      <c r="C209" s="15" t="s">
        <v>5777</v>
      </c>
      <c r="D209" s="15">
        <v>173.0</v>
      </c>
      <c r="E209" s="15">
        <v>231.0</v>
      </c>
      <c r="F209" s="15" t="s">
        <v>5521</v>
      </c>
      <c r="G209" s="10"/>
      <c r="H209" s="4">
        <v>5098.0</v>
      </c>
      <c r="I209" s="5">
        <v>45748.0</v>
      </c>
      <c r="J209" s="4">
        <v>316.0</v>
      </c>
      <c r="K209" s="4">
        <v>83.0</v>
      </c>
      <c r="L209" s="4">
        <v>82.0</v>
      </c>
      <c r="M209" s="4" t="s">
        <v>5522</v>
      </c>
      <c r="N209" s="16">
        <v>45798.0</v>
      </c>
    </row>
    <row r="210">
      <c r="A210" s="4">
        <f>VLOOKUP(Life_expectancy.csv!A210,Base!$A$2:$B$235,2,FALSE)</f>
        <v>186</v>
      </c>
      <c r="B210" s="4">
        <v>2015.0</v>
      </c>
      <c r="C210" s="15" t="s">
        <v>5634</v>
      </c>
      <c r="D210" s="15">
        <v>98.0</v>
      </c>
      <c r="E210" s="15">
        <v>0.0</v>
      </c>
      <c r="F210" s="17"/>
      <c r="G210" s="4">
        <v>97.0</v>
      </c>
      <c r="H210" s="4">
        <v>0.0</v>
      </c>
      <c r="I210" s="4" t="s">
        <v>5766</v>
      </c>
      <c r="J210" s="4">
        <v>0.0</v>
      </c>
      <c r="K210" s="4">
        <v>97.0</v>
      </c>
      <c r="L210" s="4">
        <v>97.0</v>
      </c>
      <c r="M210" s="4" t="s">
        <v>5522</v>
      </c>
      <c r="N210" s="16">
        <v>45841.0</v>
      </c>
    </row>
    <row r="211">
      <c r="A211" s="4">
        <f>VLOOKUP(Life_expectancy.csv!A211,Base!$A$2:$B$235,2,FALSE)</f>
        <v>186</v>
      </c>
      <c r="B211" s="4">
        <v>2014.0</v>
      </c>
      <c r="C211" s="15" t="s">
        <v>5566</v>
      </c>
      <c r="D211" s="15">
        <v>1.0</v>
      </c>
      <c r="E211" s="15">
        <v>0.0</v>
      </c>
      <c r="F211" s="15" t="s">
        <v>49</v>
      </c>
      <c r="G211" s="4">
        <v>94.0</v>
      </c>
      <c r="H211" s="4">
        <v>0.0</v>
      </c>
      <c r="I211" s="4" t="s">
        <v>5699</v>
      </c>
      <c r="J211" s="4">
        <v>0.0</v>
      </c>
      <c r="K211" s="4">
        <v>95.0</v>
      </c>
      <c r="L211" s="4">
        <v>94.0</v>
      </c>
      <c r="M211" s="4" t="s">
        <v>5522</v>
      </c>
      <c r="N211" s="16">
        <v>45841.0</v>
      </c>
    </row>
    <row r="212">
      <c r="A212" s="4">
        <f>VLOOKUP(Life_expectancy.csv!A212,Base!$A$2:$B$235,2,FALSE)</f>
        <v>186</v>
      </c>
      <c r="B212" s="4">
        <v>2013.0</v>
      </c>
      <c r="C212" s="15" t="s">
        <v>5620</v>
      </c>
      <c r="D212" s="15">
        <v>11.0</v>
      </c>
      <c r="E212" s="15">
        <v>0.0</v>
      </c>
      <c r="F212" s="15" t="s">
        <v>5361</v>
      </c>
      <c r="G212" s="4">
        <v>91.0</v>
      </c>
      <c r="H212" s="4">
        <v>0.0</v>
      </c>
      <c r="I212" s="4">
        <v>53.0</v>
      </c>
      <c r="J212" s="4">
        <v>0.0</v>
      </c>
      <c r="K212" s="4">
        <v>91.0</v>
      </c>
      <c r="L212" s="4">
        <v>91.0</v>
      </c>
      <c r="M212" s="4" t="s">
        <v>5522</v>
      </c>
      <c r="N212" s="16">
        <v>45872.0</v>
      </c>
    </row>
    <row r="213">
      <c r="A213" s="4">
        <f>VLOOKUP(Life_expectancy.csv!A213,Base!$A$2:$B$235,2,FALSE)</f>
        <v>186</v>
      </c>
      <c r="B213" s="4">
        <v>2012.0</v>
      </c>
      <c r="C213" s="15" t="s">
        <v>5569</v>
      </c>
      <c r="D213" s="15">
        <v>12.0</v>
      </c>
      <c r="E213" s="15">
        <v>0.0</v>
      </c>
      <c r="F213" s="15" t="s">
        <v>2167</v>
      </c>
      <c r="G213" s="4">
        <v>87.0</v>
      </c>
      <c r="H213" s="4">
        <v>0.0</v>
      </c>
      <c r="I213" s="4" t="s">
        <v>5705</v>
      </c>
      <c r="J213" s="4">
        <v>0.0</v>
      </c>
      <c r="K213" s="4">
        <v>88.0</v>
      </c>
      <c r="L213" s="4">
        <v>87.0</v>
      </c>
      <c r="M213" s="4" t="s">
        <v>5522</v>
      </c>
      <c r="N213" s="16">
        <v>45872.0</v>
      </c>
    </row>
    <row r="214">
      <c r="A214" s="4">
        <f>VLOOKUP(Life_expectancy.csv!A214,Base!$A$2:$B$235,2,FALSE)</f>
        <v>186</v>
      </c>
      <c r="B214" s="4">
        <v>2011.0</v>
      </c>
      <c r="C214" s="15" t="s">
        <v>5572</v>
      </c>
      <c r="D214" s="15">
        <v>14.0</v>
      </c>
      <c r="E214" s="15">
        <v>0.0</v>
      </c>
      <c r="F214" s="15" t="s">
        <v>4590</v>
      </c>
      <c r="G214" s="4">
        <v>91.0</v>
      </c>
      <c r="H214" s="4">
        <v>0.0</v>
      </c>
      <c r="I214" s="4" t="s">
        <v>5778</v>
      </c>
      <c r="J214" s="4">
        <v>0.0</v>
      </c>
      <c r="K214" s="4">
        <v>91.0</v>
      </c>
      <c r="L214" s="4">
        <v>91.0</v>
      </c>
      <c r="M214" s="4" t="s">
        <v>5522</v>
      </c>
      <c r="N214" s="16">
        <v>45872.0</v>
      </c>
    </row>
    <row r="215">
      <c r="A215" s="4">
        <f>VLOOKUP(Life_expectancy.csv!A215,Base!$A$2:$B$235,2,FALSE)</f>
        <v>186</v>
      </c>
      <c r="B215" s="4">
        <v>2010.0</v>
      </c>
      <c r="C215" s="15" t="s">
        <v>5574</v>
      </c>
      <c r="D215" s="15">
        <v>16.0</v>
      </c>
      <c r="E215" s="15">
        <v>0.0</v>
      </c>
      <c r="F215" s="15" t="s">
        <v>5636</v>
      </c>
      <c r="G215" s="4">
        <v>86.0</v>
      </c>
      <c r="H215" s="4">
        <v>0.0</v>
      </c>
      <c r="I215" s="5">
        <v>45843.0</v>
      </c>
      <c r="J215" s="4">
        <v>0.0</v>
      </c>
      <c r="K215" s="4">
        <v>9.0</v>
      </c>
      <c r="L215" s="4">
        <v>86.0</v>
      </c>
      <c r="M215" s="4" t="s">
        <v>5522</v>
      </c>
      <c r="N215" s="16">
        <v>45872.0</v>
      </c>
    </row>
    <row r="216">
      <c r="A216" s="4">
        <f>VLOOKUP(Life_expectancy.csv!A216,Base!$A$2:$B$235,2,FALSE)</f>
        <v>186</v>
      </c>
      <c r="B216" s="4">
        <v>2009.0</v>
      </c>
      <c r="C216" s="15" t="s">
        <v>5624</v>
      </c>
      <c r="D216" s="15">
        <v>19.0</v>
      </c>
      <c r="E216" s="15">
        <v>0.0</v>
      </c>
      <c r="F216" s="15" t="s">
        <v>641</v>
      </c>
      <c r="G216" s="4">
        <v>93.0</v>
      </c>
      <c r="H216" s="4">
        <v>0.0</v>
      </c>
      <c r="I216" s="4" t="s">
        <v>5557</v>
      </c>
      <c r="J216" s="4">
        <v>0.0</v>
      </c>
      <c r="K216" s="4">
        <v>93.0</v>
      </c>
      <c r="L216" s="4">
        <v>93.0</v>
      </c>
      <c r="M216" s="4" t="s">
        <v>5522</v>
      </c>
      <c r="N216" s="16">
        <v>45872.0</v>
      </c>
    </row>
    <row r="217">
      <c r="A217" s="4">
        <f>VLOOKUP(Life_expectancy.csv!A217,Base!$A$2:$B$235,2,FALSE)</f>
        <v>186</v>
      </c>
      <c r="B217" s="4">
        <v>2008.0</v>
      </c>
      <c r="C217" s="15" t="s">
        <v>5577</v>
      </c>
      <c r="D217" s="15">
        <v>111.0</v>
      </c>
      <c r="E217" s="15">
        <v>0.0</v>
      </c>
      <c r="F217" s="15" t="s">
        <v>1603</v>
      </c>
      <c r="G217" s="4">
        <v>85.0</v>
      </c>
      <c r="H217" s="4">
        <v>0.0</v>
      </c>
      <c r="I217" s="4" t="s">
        <v>5650</v>
      </c>
      <c r="J217" s="4">
        <v>0.0</v>
      </c>
      <c r="K217" s="4">
        <v>85.0</v>
      </c>
      <c r="L217" s="4">
        <v>85.0</v>
      </c>
      <c r="M217" s="4" t="s">
        <v>5522</v>
      </c>
      <c r="N217" s="16">
        <v>45903.0</v>
      </c>
    </row>
    <row r="218">
      <c r="A218" s="4">
        <f>VLOOKUP(Life_expectancy.csv!A218,Base!$A$2:$B$235,2,FALSE)</f>
        <v>186</v>
      </c>
      <c r="B218" s="4">
        <v>2007.0</v>
      </c>
      <c r="C218" s="15" t="s">
        <v>5555</v>
      </c>
      <c r="D218" s="15">
        <v>113.0</v>
      </c>
      <c r="E218" s="15">
        <v>0.0</v>
      </c>
      <c r="F218" s="15" t="s">
        <v>2172</v>
      </c>
      <c r="G218" s="4">
        <v>93.0</v>
      </c>
      <c r="H218" s="4">
        <v>0.0</v>
      </c>
      <c r="I218" s="4" t="s">
        <v>5652</v>
      </c>
      <c r="J218" s="4">
        <v>0.0</v>
      </c>
      <c r="K218" s="4">
        <v>93.0</v>
      </c>
      <c r="L218" s="4">
        <v>93.0</v>
      </c>
      <c r="M218" s="4" t="s">
        <v>5522</v>
      </c>
      <c r="N218" s="16">
        <v>45903.0</v>
      </c>
    </row>
    <row r="219">
      <c r="A219" s="4">
        <f>VLOOKUP(Life_expectancy.csv!A219,Base!$A$2:$B$235,2,FALSE)</f>
        <v>186</v>
      </c>
      <c r="B219" s="4">
        <v>2006.0</v>
      </c>
      <c r="C219" s="15" t="s">
        <v>5580</v>
      </c>
      <c r="D219" s="15">
        <v>115.0</v>
      </c>
      <c r="E219" s="15">
        <v>0.0</v>
      </c>
      <c r="F219" s="15" t="s">
        <v>348</v>
      </c>
      <c r="G219" s="4">
        <v>84.0</v>
      </c>
      <c r="H219" s="4">
        <v>0.0</v>
      </c>
      <c r="I219" s="4" t="s">
        <v>5606</v>
      </c>
      <c r="J219" s="4">
        <v>0.0</v>
      </c>
      <c r="K219" s="4">
        <v>85.0</v>
      </c>
      <c r="L219" s="4">
        <v>84.0</v>
      </c>
      <c r="M219" s="4" t="s">
        <v>5522</v>
      </c>
      <c r="N219" s="16">
        <v>45903.0</v>
      </c>
    </row>
    <row r="220">
      <c r="A220" s="4">
        <f>VLOOKUP(Life_expectancy.csv!A220,Base!$A$2:$B$235,2,FALSE)</f>
        <v>186</v>
      </c>
      <c r="B220" s="4">
        <v>2005.0</v>
      </c>
      <c r="C220" s="15" t="s">
        <v>5645</v>
      </c>
      <c r="D220" s="15">
        <v>117.0</v>
      </c>
      <c r="E220" s="15">
        <v>0.0</v>
      </c>
      <c r="F220" s="18">
        <v>45665.0</v>
      </c>
      <c r="G220" s="4">
        <v>92.0</v>
      </c>
      <c r="H220" s="4">
        <v>0.0</v>
      </c>
      <c r="I220" s="4" t="s">
        <v>5562</v>
      </c>
      <c r="J220" s="4">
        <v>0.0</v>
      </c>
      <c r="K220" s="4">
        <v>91.0</v>
      </c>
      <c r="L220" s="4">
        <v>92.0</v>
      </c>
      <c r="M220" s="4" t="s">
        <v>5522</v>
      </c>
      <c r="N220" s="15">
        <v>4.0</v>
      </c>
    </row>
    <row r="221">
      <c r="A221" s="4">
        <f>VLOOKUP(Life_expectancy.csv!A221,Base!$A$2:$B$235,2,FALSE)</f>
        <v>186</v>
      </c>
      <c r="B221" s="4">
        <v>2004.0</v>
      </c>
      <c r="C221" s="15" t="s">
        <v>5583</v>
      </c>
      <c r="D221" s="15">
        <v>119.0</v>
      </c>
      <c r="E221" s="15">
        <v>0.0</v>
      </c>
      <c r="F221" s="15" t="s">
        <v>3137</v>
      </c>
      <c r="G221" s="4">
        <v>93.0</v>
      </c>
      <c r="H221" s="4">
        <v>0.0</v>
      </c>
      <c r="I221" s="4" t="s">
        <v>5779</v>
      </c>
      <c r="J221" s="4">
        <v>0.0</v>
      </c>
      <c r="K221" s="4">
        <v>93.0</v>
      </c>
      <c r="L221" s="4">
        <v>93.0</v>
      </c>
      <c r="M221" s="4" t="s">
        <v>5614</v>
      </c>
      <c r="N221" s="15">
        <v>4.0</v>
      </c>
    </row>
    <row r="222">
      <c r="A222" s="4">
        <f>VLOOKUP(Life_expectancy.csv!A222,Base!$A$2:$B$235,2,FALSE)</f>
        <v>186</v>
      </c>
      <c r="B222" s="4">
        <v>2003.0</v>
      </c>
      <c r="C222" s="15" t="s">
        <v>5780</v>
      </c>
      <c r="D222" s="15">
        <v>121.0</v>
      </c>
      <c r="E222" s="15">
        <v>0.0</v>
      </c>
      <c r="F222" s="15" t="s">
        <v>5781</v>
      </c>
      <c r="G222" s="4">
        <v>91.0</v>
      </c>
      <c r="H222" s="4">
        <v>0.0</v>
      </c>
      <c r="I222" s="4" t="s">
        <v>5782</v>
      </c>
      <c r="J222" s="4">
        <v>0.0</v>
      </c>
      <c r="K222" s="4">
        <v>9.0</v>
      </c>
      <c r="L222" s="4">
        <v>89.0</v>
      </c>
      <c r="M222" s="4" t="s">
        <v>5783</v>
      </c>
      <c r="N222" s="16">
        <v>45661.0</v>
      </c>
    </row>
    <row r="223">
      <c r="A223" s="4">
        <f>VLOOKUP(Life_expectancy.csv!A223,Base!$A$2:$B$235,2,FALSE)</f>
        <v>186</v>
      </c>
      <c r="B223" s="4">
        <v>2002.0</v>
      </c>
      <c r="C223" s="15" t="s">
        <v>5556</v>
      </c>
      <c r="D223" s="15">
        <v>123.0</v>
      </c>
      <c r="E223" s="15">
        <v>0.0</v>
      </c>
      <c r="F223" s="15" t="s">
        <v>5784</v>
      </c>
      <c r="G223" s="4">
        <v>66.0</v>
      </c>
      <c r="H223" s="4">
        <v>0.0</v>
      </c>
      <c r="I223" s="4" t="s">
        <v>5785</v>
      </c>
      <c r="J223" s="4">
        <v>0.0</v>
      </c>
      <c r="K223" s="4">
        <v>86.0</v>
      </c>
      <c r="L223" s="4">
        <v>87.0</v>
      </c>
      <c r="M223" s="4" t="s">
        <v>5786</v>
      </c>
      <c r="N223" s="16">
        <v>45661.0</v>
      </c>
    </row>
    <row r="224">
      <c r="A224" s="4">
        <f>VLOOKUP(Life_expectancy.csv!A224,Base!$A$2:$B$235,2,FALSE)</f>
        <v>186</v>
      </c>
      <c r="B224" s="4">
        <v>2001.0</v>
      </c>
      <c r="C224" s="15" t="s">
        <v>5585</v>
      </c>
      <c r="D224" s="15">
        <v>125.0</v>
      </c>
      <c r="E224" s="15">
        <v>0.0</v>
      </c>
      <c r="F224" s="15" t="s">
        <v>2637</v>
      </c>
      <c r="G224" s="4">
        <v>18.0</v>
      </c>
      <c r="H224" s="4">
        <v>0.0</v>
      </c>
      <c r="I224" s="4" t="s">
        <v>5619</v>
      </c>
      <c r="J224" s="4">
        <v>0.0</v>
      </c>
      <c r="K224" s="4">
        <v>93.0</v>
      </c>
      <c r="L224" s="4">
        <v>84.0</v>
      </c>
      <c r="M224" s="4" t="s">
        <v>5681</v>
      </c>
      <c r="N224" s="16">
        <v>45692.0</v>
      </c>
    </row>
    <row r="225">
      <c r="A225" s="4">
        <f>VLOOKUP(Life_expectancy.csv!A225,Base!$A$2:$B$235,2,FALSE)</f>
        <v>186</v>
      </c>
      <c r="B225" s="4">
        <v>2000.0</v>
      </c>
      <c r="C225" s="15" t="s">
        <v>5561</v>
      </c>
      <c r="D225" s="15">
        <v>127.0</v>
      </c>
      <c r="E225" s="15">
        <v>0.0</v>
      </c>
      <c r="F225" s="15" t="s">
        <v>41</v>
      </c>
      <c r="G225" s="10"/>
      <c r="H225" s="4">
        <v>0.0</v>
      </c>
      <c r="I225" s="4">
        <v>43.0</v>
      </c>
      <c r="J225" s="4">
        <v>0.0</v>
      </c>
      <c r="K225" s="4">
        <v>86.0</v>
      </c>
      <c r="L225" s="4">
        <v>93.0</v>
      </c>
      <c r="M225" s="4" t="s">
        <v>5631</v>
      </c>
      <c r="N225" s="16">
        <v>45692.0</v>
      </c>
    </row>
    <row r="226">
      <c r="A226" s="4">
        <f>VLOOKUP(Life_expectancy.csv!A226,Base!$A$2:$B$235,2,FALSE)</f>
        <v>96</v>
      </c>
      <c r="B226" s="4">
        <v>2015.0</v>
      </c>
      <c r="C226" s="15" t="s">
        <v>5589</v>
      </c>
      <c r="D226" s="15">
        <v>196.0</v>
      </c>
      <c r="E226" s="15">
        <v>0.0</v>
      </c>
      <c r="F226" s="17"/>
      <c r="G226" s="4">
        <v>99.0</v>
      </c>
      <c r="H226" s="4">
        <v>2.0</v>
      </c>
      <c r="I226" s="4" t="s">
        <v>5787</v>
      </c>
      <c r="J226" s="4">
        <v>0.0</v>
      </c>
      <c r="K226" s="4">
        <v>99.0</v>
      </c>
      <c r="L226" s="4">
        <v>99.0</v>
      </c>
      <c r="M226" s="4" t="s">
        <v>5522</v>
      </c>
      <c r="N226" s="15">
        <v>2.0</v>
      </c>
    </row>
    <row r="227">
      <c r="A227" s="4">
        <f>VLOOKUP(Life_expectancy.csv!A227,Base!$A$2:$B$235,2,FALSE)</f>
        <v>96</v>
      </c>
      <c r="B227" s="4">
        <v>2014.0</v>
      </c>
      <c r="C227" s="15">
        <v>72.0</v>
      </c>
      <c r="D227" s="15">
        <v>199.0</v>
      </c>
      <c r="E227" s="15">
        <v>0.0</v>
      </c>
      <c r="F227" s="15" t="s">
        <v>5788</v>
      </c>
      <c r="G227" s="4">
        <v>97.0</v>
      </c>
      <c r="H227" s="4">
        <v>64.0</v>
      </c>
      <c r="I227" s="4" t="s">
        <v>5789</v>
      </c>
      <c r="J227" s="4">
        <v>0.0</v>
      </c>
      <c r="K227" s="4">
        <v>97.0</v>
      </c>
      <c r="L227" s="4">
        <v>97.0</v>
      </c>
      <c r="M227" s="4" t="s">
        <v>5522</v>
      </c>
      <c r="N227" s="15">
        <v>2.0</v>
      </c>
    </row>
    <row r="228">
      <c r="A228" s="4">
        <f>VLOOKUP(Life_expectancy.csv!A228,Base!$A$2:$B$235,2,FALSE)</f>
        <v>96</v>
      </c>
      <c r="B228" s="4">
        <v>2013.0</v>
      </c>
      <c r="C228" s="15" t="s">
        <v>5590</v>
      </c>
      <c r="D228" s="15">
        <v>23.0</v>
      </c>
      <c r="E228" s="15">
        <v>0.0</v>
      </c>
      <c r="F228" s="15" t="s">
        <v>5790</v>
      </c>
      <c r="G228" s="4">
        <v>98.0</v>
      </c>
      <c r="H228" s="4">
        <v>16.0</v>
      </c>
      <c r="I228" s="4" t="s">
        <v>5791</v>
      </c>
      <c r="J228" s="4">
        <v>1.0</v>
      </c>
      <c r="K228" s="4">
        <v>98.0</v>
      </c>
      <c r="L228" s="4">
        <v>98.0</v>
      </c>
      <c r="M228" s="4" t="s">
        <v>5522</v>
      </c>
      <c r="N228" s="15">
        <v>2.0</v>
      </c>
    </row>
    <row r="229">
      <c r="A229" s="4">
        <f>VLOOKUP(Life_expectancy.csv!A229,Base!$A$2:$B$235,2,FALSE)</f>
        <v>96</v>
      </c>
      <c r="B229" s="4">
        <v>2012.0</v>
      </c>
      <c r="C229" s="15" t="s">
        <v>5715</v>
      </c>
      <c r="D229" s="15">
        <v>194.0</v>
      </c>
      <c r="E229" s="15">
        <v>0.0</v>
      </c>
      <c r="F229" s="15" t="s">
        <v>5792</v>
      </c>
      <c r="G229" s="4">
        <v>97.0</v>
      </c>
      <c r="H229" s="4">
        <v>10.0</v>
      </c>
      <c r="I229" s="5">
        <v>45783.0</v>
      </c>
      <c r="J229" s="4">
        <v>1.0</v>
      </c>
      <c r="K229" s="4">
        <v>98.0</v>
      </c>
      <c r="L229" s="4">
        <v>98.0</v>
      </c>
      <c r="M229" s="4" t="s">
        <v>5522</v>
      </c>
      <c r="N229" s="16">
        <v>45659.0</v>
      </c>
    </row>
    <row r="230">
      <c r="A230" s="4">
        <f>VLOOKUP(Life_expectancy.csv!A230,Base!$A$2:$B$235,2,FALSE)</f>
        <v>96</v>
      </c>
      <c r="B230" s="4">
        <v>2011.0</v>
      </c>
      <c r="C230" s="15">
        <v>72.0</v>
      </c>
      <c r="D230" s="15">
        <v>232.0</v>
      </c>
      <c r="E230" s="15">
        <v>0.0</v>
      </c>
      <c r="F230" s="15" t="s">
        <v>5793</v>
      </c>
      <c r="G230" s="4">
        <v>98.0</v>
      </c>
      <c r="H230" s="4">
        <v>50.0</v>
      </c>
      <c r="I230" s="4" t="s">
        <v>5523</v>
      </c>
      <c r="J230" s="4">
        <v>1.0</v>
      </c>
      <c r="K230" s="4">
        <v>98.0</v>
      </c>
      <c r="L230" s="4">
        <v>98.0</v>
      </c>
      <c r="M230" s="4" t="s">
        <v>5522</v>
      </c>
      <c r="N230" s="16">
        <v>45659.0</v>
      </c>
    </row>
    <row r="231">
      <c r="A231" s="4">
        <f>VLOOKUP(Life_expectancy.csv!A231,Base!$A$2:$B$235,2,FALSE)</f>
        <v>96</v>
      </c>
      <c r="B231" s="4">
        <v>2010.0</v>
      </c>
      <c r="C231" s="15">
        <v>73.0</v>
      </c>
      <c r="D231" s="15">
        <v>222.0</v>
      </c>
      <c r="E231" s="15">
        <v>0.0</v>
      </c>
      <c r="F231" s="15" t="s">
        <v>5794</v>
      </c>
      <c r="G231" s="4">
        <v>96.0</v>
      </c>
      <c r="H231" s="4">
        <v>1.0</v>
      </c>
      <c r="I231" s="4" t="s">
        <v>5761</v>
      </c>
      <c r="J231" s="4">
        <v>1.0</v>
      </c>
      <c r="K231" s="4">
        <v>99.0</v>
      </c>
      <c r="L231" s="4">
        <v>98.0</v>
      </c>
      <c r="M231" s="4" t="s">
        <v>5522</v>
      </c>
      <c r="N231" s="16">
        <v>45690.0</v>
      </c>
    </row>
    <row r="232">
      <c r="A232" s="4">
        <f>VLOOKUP(Life_expectancy.csv!A232,Base!$A$2:$B$235,2,FALSE)</f>
        <v>96</v>
      </c>
      <c r="B232" s="4">
        <v>2009.0</v>
      </c>
      <c r="C232" s="15">
        <v>70.0</v>
      </c>
      <c r="D232" s="15">
        <v>226.0</v>
      </c>
      <c r="E232" s="15">
        <v>0.0</v>
      </c>
      <c r="F232" s="18">
        <v>45914.0</v>
      </c>
      <c r="G232" s="4">
        <v>98.0</v>
      </c>
      <c r="H232" s="4">
        <v>0.0</v>
      </c>
      <c r="I232" s="4" t="s">
        <v>5745</v>
      </c>
      <c r="J232" s="4">
        <v>1.0</v>
      </c>
      <c r="K232" s="4">
        <v>98.0</v>
      </c>
      <c r="L232" s="4">
        <v>96.0</v>
      </c>
      <c r="M232" s="4" t="s">
        <v>5522</v>
      </c>
      <c r="N232" s="16">
        <v>45690.0</v>
      </c>
    </row>
    <row r="233">
      <c r="A233" s="4">
        <f>VLOOKUP(Life_expectancy.csv!A233,Base!$A$2:$B$235,2,FALSE)</f>
        <v>96</v>
      </c>
      <c r="B233" s="4">
        <v>2008.0</v>
      </c>
      <c r="C233" s="15">
        <v>70.0</v>
      </c>
      <c r="D233" s="15">
        <v>224.0</v>
      </c>
      <c r="E233" s="15">
        <v>1.0</v>
      </c>
      <c r="F233" s="15" t="s">
        <v>5795</v>
      </c>
      <c r="G233" s="4">
        <v>98.0</v>
      </c>
      <c r="H233" s="4">
        <v>0.0</v>
      </c>
      <c r="I233" s="4" t="s">
        <v>5686</v>
      </c>
      <c r="J233" s="4">
        <v>1.0</v>
      </c>
      <c r="K233" s="4">
        <v>98.0</v>
      </c>
      <c r="L233" s="4">
        <v>97.0</v>
      </c>
      <c r="M233" s="4" t="s">
        <v>5522</v>
      </c>
      <c r="N233" s="16">
        <v>45718.0</v>
      </c>
    </row>
    <row r="234">
      <c r="A234" s="4">
        <f>VLOOKUP(Life_expectancy.csv!A234,Base!$A$2:$B$235,2,FALSE)</f>
        <v>96</v>
      </c>
      <c r="B234" s="4">
        <v>2007.0</v>
      </c>
      <c r="C234" s="15" t="s">
        <v>5796</v>
      </c>
      <c r="D234" s="15">
        <v>226.0</v>
      </c>
      <c r="E234" s="15">
        <v>1.0</v>
      </c>
      <c r="F234" s="15" t="s">
        <v>5797</v>
      </c>
      <c r="G234" s="4">
        <v>91.0</v>
      </c>
      <c r="H234" s="4">
        <v>1.0</v>
      </c>
      <c r="I234" s="4" t="s">
        <v>5798</v>
      </c>
      <c r="J234" s="4">
        <v>1.0</v>
      </c>
      <c r="K234" s="4">
        <v>9.0</v>
      </c>
      <c r="L234" s="4">
        <v>95.0</v>
      </c>
      <c r="M234" s="4" t="s">
        <v>5522</v>
      </c>
      <c r="N234" s="16">
        <v>45718.0</v>
      </c>
    </row>
    <row r="235">
      <c r="A235" s="4">
        <f>VLOOKUP(Life_expectancy.csv!A235,Base!$A$2:$B$235,2,FALSE)</f>
        <v>96</v>
      </c>
      <c r="B235" s="4">
        <v>2006.0</v>
      </c>
      <c r="C235" s="15" t="s">
        <v>5799</v>
      </c>
      <c r="D235" s="15">
        <v>243.0</v>
      </c>
      <c r="E235" s="15">
        <v>1.0</v>
      </c>
      <c r="F235" s="16">
        <v>45820.0</v>
      </c>
      <c r="G235" s="4">
        <v>98.0</v>
      </c>
      <c r="H235" s="4">
        <v>149.0</v>
      </c>
      <c r="I235" s="4" t="s">
        <v>5539</v>
      </c>
      <c r="J235" s="4">
        <v>1.0</v>
      </c>
      <c r="K235" s="4">
        <v>97.0</v>
      </c>
      <c r="L235" s="4">
        <v>99.0</v>
      </c>
      <c r="M235" s="4" t="s">
        <v>5522</v>
      </c>
      <c r="N235" s="16">
        <v>45749.0</v>
      </c>
    </row>
    <row r="236">
      <c r="A236" s="4">
        <f>VLOOKUP(Life_expectancy.csv!A236,Base!$A$2:$B$235,2,FALSE)</f>
        <v>96</v>
      </c>
      <c r="B236" s="4">
        <v>2005.0</v>
      </c>
      <c r="C236" s="15" t="s">
        <v>5800</v>
      </c>
      <c r="D236" s="15">
        <v>252.0</v>
      </c>
      <c r="E236" s="15">
        <v>1.0</v>
      </c>
      <c r="F236" s="18">
        <v>45668.0</v>
      </c>
      <c r="G236" s="4">
        <v>99.0</v>
      </c>
      <c r="H236" s="4">
        <v>1.0</v>
      </c>
      <c r="I236" s="4" t="s">
        <v>5533</v>
      </c>
      <c r="J236" s="4">
        <v>1.0</v>
      </c>
      <c r="K236" s="4">
        <v>98.0</v>
      </c>
      <c r="L236" s="4">
        <v>99.0</v>
      </c>
      <c r="M236" s="4" t="s">
        <v>5522</v>
      </c>
      <c r="N236" s="16">
        <v>45779.0</v>
      </c>
    </row>
    <row r="237">
      <c r="A237" s="4">
        <f>VLOOKUP(Life_expectancy.csv!A237,Base!$A$2:$B$235,2,FALSE)</f>
        <v>96</v>
      </c>
      <c r="B237" s="4">
        <v>2004.0</v>
      </c>
      <c r="C237" s="15" t="s">
        <v>5772</v>
      </c>
      <c r="D237" s="15">
        <v>247.0</v>
      </c>
      <c r="E237" s="15">
        <v>1.0</v>
      </c>
      <c r="F237" s="18">
        <v>45789.0</v>
      </c>
      <c r="G237" s="4">
        <v>99.0</v>
      </c>
      <c r="H237" s="4">
        <v>2.0</v>
      </c>
      <c r="I237" s="4" t="s">
        <v>5534</v>
      </c>
      <c r="J237" s="4">
        <v>1.0</v>
      </c>
      <c r="K237" s="4">
        <v>99.0</v>
      </c>
      <c r="L237" s="4">
        <v>99.0</v>
      </c>
      <c r="M237" s="4" t="s">
        <v>5522</v>
      </c>
      <c r="N237" s="16">
        <v>45779.0</v>
      </c>
    </row>
    <row r="238">
      <c r="A238" s="4">
        <f>VLOOKUP(Life_expectancy.csv!A238,Base!$A$2:$B$235,2,FALSE)</f>
        <v>96</v>
      </c>
      <c r="B238" s="4">
        <v>2003.0</v>
      </c>
      <c r="C238" s="15" t="s">
        <v>5801</v>
      </c>
      <c r="D238" s="15">
        <v>253.0</v>
      </c>
      <c r="E238" s="15">
        <v>1.0</v>
      </c>
      <c r="F238" s="15" t="s">
        <v>362</v>
      </c>
      <c r="G238" s="4">
        <v>56.0</v>
      </c>
      <c r="H238" s="4">
        <v>21.0</v>
      </c>
      <c r="I238" s="4" t="s">
        <v>5544</v>
      </c>
      <c r="J238" s="4">
        <v>1.0</v>
      </c>
      <c r="K238" s="4">
        <v>53.0</v>
      </c>
      <c r="L238" s="4">
        <v>5.0</v>
      </c>
      <c r="M238" s="4" t="s">
        <v>5522</v>
      </c>
      <c r="N238" s="16">
        <v>45810.0</v>
      </c>
    </row>
    <row r="239">
      <c r="A239" s="4">
        <f>VLOOKUP(Life_expectancy.csv!A239,Base!$A$2:$B$235,2,FALSE)</f>
        <v>96</v>
      </c>
      <c r="B239" s="4">
        <v>2002.0</v>
      </c>
      <c r="C239" s="15" t="s">
        <v>5802</v>
      </c>
      <c r="D239" s="15">
        <v>262.0</v>
      </c>
      <c r="E239" s="15">
        <v>1.0</v>
      </c>
      <c r="F239" s="15" t="s">
        <v>2873</v>
      </c>
      <c r="G239" s="4">
        <v>99.0</v>
      </c>
      <c r="H239" s="4">
        <v>14.0</v>
      </c>
      <c r="I239" s="4" t="s">
        <v>5535</v>
      </c>
      <c r="J239" s="4">
        <v>1.0</v>
      </c>
      <c r="K239" s="4">
        <v>99.0</v>
      </c>
      <c r="L239" s="4">
        <v>99.0</v>
      </c>
      <c r="M239" s="4" t="s">
        <v>5522</v>
      </c>
      <c r="N239" s="16">
        <v>45840.0</v>
      </c>
    </row>
    <row r="240">
      <c r="A240" s="4">
        <f>VLOOKUP(Life_expectancy.csv!A240,Base!$A$2:$B$235,2,FALSE)</f>
        <v>96</v>
      </c>
      <c r="B240" s="4">
        <v>2001.0</v>
      </c>
      <c r="C240" s="15" t="s">
        <v>5801</v>
      </c>
      <c r="D240" s="15">
        <v>254.0</v>
      </c>
      <c r="E240" s="15">
        <v>1.0</v>
      </c>
      <c r="F240" s="15" t="s">
        <v>5803</v>
      </c>
      <c r="G240" s="4">
        <v>93.0</v>
      </c>
      <c r="H240" s="4">
        <v>45.0</v>
      </c>
      <c r="I240" s="4" t="s">
        <v>5642</v>
      </c>
      <c r="J240" s="4">
        <v>1.0</v>
      </c>
      <c r="K240" s="4">
        <v>99.0</v>
      </c>
      <c r="L240" s="4">
        <v>99.0</v>
      </c>
      <c r="M240" s="4" t="s">
        <v>5522</v>
      </c>
      <c r="N240" s="16">
        <v>45840.0</v>
      </c>
    </row>
    <row r="241">
      <c r="A241" s="4">
        <f>VLOOKUP(Life_expectancy.csv!A241,Base!$A$2:$B$235,2,FALSE)</f>
        <v>96</v>
      </c>
      <c r="B241" s="4">
        <v>2000.0</v>
      </c>
      <c r="C241" s="15">
        <v>68.0</v>
      </c>
      <c r="D241" s="15">
        <v>247.0</v>
      </c>
      <c r="E241" s="15">
        <v>1.0</v>
      </c>
      <c r="F241" s="15" t="s">
        <v>5804</v>
      </c>
      <c r="G241" s="4">
        <v>7.0</v>
      </c>
      <c r="H241" s="4">
        <v>21.0</v>
      </c>
      <c r="I241" s="4" t="s">
        <v>5753</v>
      </c>
      <c r="J241" s="4">
        <v>1.0</v>
      </c>
      <c r="K241" s="4">
        <v>99.0</v>
      </c>
      <c r="L241" s="4">
        <v>99.0</v>
      </c>
      <c r="M241" s="4" t="s">
        <v>5522</v>
      </c>
      <c r="N241" s="16">
        <v>45871.0</v>
      </c>
    </row>
    <row r="242">
      <c r="A242" s="4">
        <f>VLOOKUP(Life_expectancy.csv!A242,Base!$A$2:$B$235,2,FALSE)</f>
        <v>81</v>
      </c>
      <c r="B242" s="4">
        <v>2015.0</v>
      </c>
      <c r="C242" s="15" t="s">
        <v>5692</v>
      </c>
      <c r="D242" s="15">
        <v>74.0</v>
      </c>
      <c r="E242" s="15">
        <v>0.0</v>
      </c>
      <c r="F242" s="17"/>
      <c r="G242" s="4">
        <v>98.0</v>
      </c>
      <c r="H242" s="4">
        <v>47.0</v>
      </c>
      <c r="I242" s="4" t="s">
        <v>5805</v>
      </c>
      <c r="J242" s="4">
        <v>1.0</v>
      </c>
      <c r="K242" s="4">
        <v>99.0</v>
      </c>
      <c r="L242" s="4">
        <v>99.0</v>
      </c>
      <c r="M242" s="4" t="s">
        <v>5522</v>
      </c>
      <c r="N242" s="15">
        <v>1.0</v>
      </c>
    </row>
    <row r="243">
      <c r="A243" s="4">
        <f>VLOOKUP(Life_expectancy.csv!A243,Base!$A$2:$B$235,2,FALSE)</f>
        <v>81</v>
      </c>
      <c r="B243" s="4">
        <v>2014.0</v>
      </c>
      <c r="C243" s="15">
        <v>89.0</v>
      </c>
      <c r="D243" s="15">
        <v>76.0</v>
      </c>
      <c r="E243" s="15">
        <v>0.0</v>
      </c>
      <c r="F243" s="16">
        <v>45820.0</v>
      </c>
      <c r="G243" s="4">
        <v>98.0</v>
      </c>
      <c r="H243" s="4">
        <v>70.0</v>
      </c>
      <c r="I243" s="4" t="s">
        <v>5671</v>
      </c>
      <c r="J243" s="4">
        <v>1.0</v>
      </c>
      <c r="K243" s="4">
        <v>99.0</v>
      </c>
      <c r="L243" s="4">
        <v>99.0</v>
      </c>
      <c r="M243" s="4" t="s">
        <v>5522</v>
      </c>
      <c r="N243" s="15">
        <v>1.0</v>
      </c>
    </row>
    <row r="244">
      <c r="A244" s="4">
        <f>VLOOKUP(Life_expectancy.csv!A244,Base!$A$2:$B$235,2,FALSE)</f>
        <v>81</v>
      </c>
      <c r="B244" s="4">
        <v>2013.0</v>
      </c>
      <c r="C244" s="15">
        <v>87.0</v>
      </c>
      <c r="D244" s="15">
        <v>77.0</v>
      </c>
      <c r="E244" s="15">
        <v>0.0</v>
      </c>
      <c r="F244" s="15" t="s">
        <v>5806</v>
      </c>
      <c r="G244" s="4">
        <v>98.0</v>
      </c>
      <c r="H244" s="4">
        <v>39.0</v>
      </c>
      <c r="I244" s="4">
        <v>63.0</v>
      </c>
      <c r="J244" s="4">
        <v>1.0</v>
      </c>
      <c r="K244" s="4">
        <v>99.0</v>
      </c>
      <c r="L244" s="4">
        <v>99.0</v>
      </c>
      <c r="M244" s="4" t="s">
        <v>5522</v>
      </c>
      <c r="N244" s="15" t="s">
        <v>5631</v>
      </c>
    </row>
    <row r="245">
      <c r="A245" s="4">
        <f>VLOOKUP(Life_expectancy.csv!A245,Base!$A$2:$B$235,2,FALSE)</f>
        <v>81</v>
      </c>
      <c r="B245" s="4">
        <v>2012.0</v>
      </c>
      <c r="C245" s="15">
        <v>83.0</v>
      </c>
      <c r="D245" s="15">
        <v>78.0</v>
      </c>
      <c r="E245" s="15">
        <v>0.0</v>
      </c>
      <c r="F245" s="18">
        <v>45879.0</v>
      </c>
      <c r="G245" s="4">
        <v>98.0</v>
      </c>
      <c r="H245" s="4">
        <v>109.0</v>
      </c>
      <c r="I245" s="4" t="s">
        <v>5738</v>
      </c>
      <c r="J245" s="4">
        <v>1.0</v>
      </c>
      <c r="K245" s="4">
        <v>99.0</v>
      </c>
      <c r="L245" s="4">
        <v>99.0</v>
      </c>
      <c r="M245" s="4" t="s">
        <v>5522</v>
      </c>
      <c r="N245" s="15" t="s">
        <v>5631</v>
      </c>
    </row>
    <row r="246">
      <c r="A246" s="4">
        <f>VLOOKUP(Life_expectancy.csv!A246,Base!$A$2:$B$235,2,FALSE)</f>
        <v>81</v>
      </c>
      <c r="B246" s="4">
        <v>2011.0</v>
      </c>
      <c r="C246" s="15">
        <v>83.0</v>
      </c>
      <c r="D246" s="15">
        <v>8.0</v>
      </c>
      <c r="E246" s="15">
        <v>0.0</v>
      </c>
      <c r="F246" s="16">
        <v>45971.0</v>
      </c>
      <c r="G246" s="4">
        <v>97.0</v>
      </c>
      <c r="H246" s="4">
        <v>576.0</v>
      </c>
      <c r="I246" s="4" t="s">
        <v>5787</v>
      </c>
      <c r="J246" s="4">
        <v>1.0</v>
      </c>
      <c r="K246" s="4">
        <v>98.0</v>
      </c>
      <c r="L246" s="4">
        <v>98.0</v>
      </c>
      <c r="M246" s="4" t="s">
        <v>5522</v>
      </c>
      <c r="N246" s="15" t="s">
        <v>5631</v>
      </c>
    </row>
    <row r="247">
      <c r="A247" s="4">
        <f>VLOOKUP(Life_expectancy.csv!A247,Base!$A$2:$B$235,2,FALSE)</f>
        <v>81</v>
      </c>
      <c r="B247" s="4">
        <v>2010.0</v>
      </c>
      <c r="C247" s="15">
        <v>80.0</v>
      </c>
      <c r="D247" s="15">
        <v>81.0</v>
      </c>
      <c r="E247" s="15">
        <v>0.0</v>
      </c>
      <c r="F247" s="15" t="s">
        <v>5807</v>
      </c>
      <c r="G247" s="4">
        <v>97.0</v>
      </c>
      <c r="H247" s="4">
        <v>40.0</v>
      </c>
      <c r="I247" s="4" t="s">
        <v>5808</v>
      </c>
      <c r="J247" s="4">
        <v>1.0</v>
      </c>
      <c r="K247" s="4">
        <v>98.0</v>
      </c>
      <c r="L247" s="4">
        <v>98.0</v>
      </c>
      <c r="M247" s="4" t="s">
        <v>5522</v>
      </c>
      <c r="N247" s="15" t="s">
        <v>5631</v>
      </c>
    </row>
    <row r="248">
      <c r="A248" s="4">
        <f>VLOOKUP(Life_expectancy.csv!A248,Base!$A$2:$B$235,2,FALSE)</f>
        <v>81</v>
      </c>
      <c r="B248" s="4">
        <v>2009.0</v>
      </c>
      <c r="C248" s="15" t="s">
        <v>5700</v>
      </c>
      <c r="D248" s="15">
        <v>85.0</v>
      </c>
      <c r="E248" s="15">
        <v>0.0</v>
      </c>
      <c r="F248" s="18">
        <v>45787.0</v>
      </c>
      <c r="G248" s="4">
        <v>97.0</v>
      </c>
      <c r="H248" s="4">
        <v>33.0</v>
      </c>
      <c r="I248" s="4" t="s">
        <v>5633</v>
      </c>
      <c r="J248" s="4">
        <v>1.0</v>
      </c>
      <c r="K248" s="4">
        <v>98.0</v>
      </c>
      <c r="L248" s="4">
        <v>98.0</v>
      </c>
      <c r="M248" s="4" t="s">
        <v>5522</v>
      </c>
      <c r="N248" s="15" t="s">
        <v>5631</v>
      </c>
    </row>
    <row r="249">
      <c r="A249" s="4">
        <f>VLOOKUP(Life_expectancy.csv!A249,Base!$A$2:$B$235,2,FALSE)</f>
        <v>81</v>
      </c>
      <c r="B249" s="4">
        <v>2008.0</v>
      </c>
      <c r="C249" s="15" t="s">
        <v>5684</v>
      </c>
      <c r="D249" s="15">
        <v>87.0</v>
      </c>
      <c r="E249" s="15">
        <v>0.0</v>
      </c>
      <c r="F249" s="15" t="s">
        <v>5809</v>
      </c>
      <c r="G249" s="4">
        <v>98.0</v>
      </c>
      <c r="H249" s="4">
        <v>98.0</v>
      </c>
      <c r="I249" s="4" t="s">
        <v>5740</v>
      </c>
      <c r="J249" s="4">
        <v>1.0</v>
      </c>
      <c r="K249" s="4">
        <v>99.0</v>
      </c>
      <c r="L249" s="4">
        <v>99.0</v>
      </c>
      <c r="M249" s="4" t="s">
        <v>5522</v>
      </c>
      <c r="N249" s="15" t="s">
        <v>5786</v>
      </c>
    </row>
    <row r="250">
      <c r="A250" s="4">
        <f>VLOOKUP(Life_expectancy.csv!A250,Base!$A$2:$B$235,2,FALSE)</f>
        <v>81</v>
      </c>
      <c r="B250" s="4">
        <v>2007.0</v>
      </c>
      <c r="C250" s="15" t="s">
        <v>5684</v>
      </c>
      <c r="D250" s="15">
        <v>86.0</v>
      </c>
      <c r="E250" s="15">
        <v>0.0</v>
      </c>
      <c r="F250" s="15" t="s">
        <v>5810</v>
      </c>
      <c r="G250" s="4">
        <v>94.0</v>
      </c>
      <c r="H250" s="4">
        <v>64.0</v>
      </c>
      <c r="I250" s="5">
        <v>45906.0</v>
      </c>
      <c r="J250" s="4">
        <v>1.0</v>
      </c>
      <c r="K250" s="4">
        <v>99.0</v>
      </c>
      <c r="L250" s="4">
        <v>98.0</v>
      </c>
      <c r="M250" s="4" t="s">
        <v>5522</v>
      </c>
      <c r="N250" s="15" t="s">
        <v>5786</v>
      </c>
    </row>
    <row r="251">
      <c r="A251" s="4">
        <f>VLOOKUP(Life_expectancy.csv!A251,Base!$A$2:$B$235,2,FALSE)</f>
        <v>81</v>
      </c>
      <c r="B251" s="4">
        <v>2006.0</v>
      </c>
      <c r="C251" s="15" t="s">
        <v>5702</v>
      </c>
      <c r="D251" s="15">
        <v>85.0</v>
      </c>
      <c r="E251" s="15">
        <v>0.0</v>
      </c>
      <c r="F251" s="15" t="s">
        <v>5811</v>
      </c>
      <c r="G251" s="4">
        <v>94.0</v>
      </c>
      <c r="H251" s="4">
        <v>15.0</v>
      </c>
      <c r="I251" s="5">
        <v>45814.0</v>
      </c>
      <c r="J251" s="4">
        <v>1.0</v>
      </c>
      <c r="K251" s="4">
        <v>99.0</v>
      </c>
      <c r="L251" s="4">
        <v>98.0</v>
      </c>
      <c r="M251" s="4" t="s">
        <v>5522</v>
      </c>
      <c r="N251" s="15" t="s">
        <v>5786</v>
      </c>
    </row>
    <row r="252">
      <c r="A252" s="4">
        <f>VLOOKUP(Life_expectancy.csv!A252,Base!$A$2:$B$235,2,FALSE)</f>
        <v>81</v>
      </c>
      <c r="B252" s="4">
        <v>2005.0</v>
      </c>
      <c r="C252" s="15" t="s">
        <v>5812</v>
      </c>
      <c r="D252" s="15">
        <v>89.0</v>
      </c>
      <c r="E252" s="15">
        <v>0.0</v>
      </c>
      <c r="F252" s="15" t="s">
        <v>5813</v>
      </c>
      <c r="G252" s="4">
        <v>77.0</v>
      </c>
      <c r="H252" s="4">
        <v>26.0</v>
      </c>
      <c r="I252" s="5">
        <v>45694.0</v>
      </c>
      <c r="J252" s="4">
        <v>1.0</v>
      </c>
      <c r="K252" s="4">
        <v>97.0</v>
      </c>
      <c r="L252" s="4">
        <v>97.0</v>
      </c>
      <c r="M252" s="4" t="s">
        <v>5522</v>
      </c>
      <c r="N252" s="15" t="s">
        <v>5786</v>
      </c>
    </row>
    <row r="253">
      <c r="A253" s="4">
        <f>VLOOKUP(Life_expectancy.csv!A253,Base!$A$2:$B$235,2,FALSE)</f>
        <v>81</v>
      </c>
      <c r="B253" s="4">
        <v>2004.0</v>
      </c>
      <c r="C253" s="15" t="s">
        <v>5706</v>
      </c>
      <c r="D253" s="15">
        <v>91.0</v>
      </c>
      <c r="E253" s="15">
        <v>1.0</v>
      </c>
      <c r="F253" s="18">
        <v>45789.0</v>
      </c>
      <c r="G253" s="4">
        <v>64.0</v>
      </c>
      <c r="H253" s="4">
        <v>61.0</v>
      </c>
      <c r="I253" s="4" t="s">
        <v>5635</v>
      </c>
      <c r="J253" s="4">
        <v>1.0</v>
      </c>
      <c r="K253" s="4">
        <v>96.0</v>
      </c>
      <c r="L253" s="4">
        <v>95.0</v>
      </c>
      <c r="M253" s="4" t="s">
        <v>5522</v>
      </c>
      <c r="N253" s="15" t="s">
        <v>5786</v>
      </c>
    </row>
    <row r="254">
      <c r="A254" s="4">
        <f>VLOOKUP(Life_expectancy.csv!A254,Base!$A$2:$B$235,2,FALSE)</f>
        <v>81</v>
      </c>
      <c r="B254" s="4">
        <v>2003.0</v>
      </c>
      <c r="C254" s="15" t="s">
        <v>5814</v>
      </c>
      <c r="D254" s="15">
        <v>95.0</v>
      </c>
      <c r="E254" s="15">
        <v>0.0</v>
      </c>
      <c r="F254" s="15" t="s">
        <v>1968</v>
      </c>
      <c r="G254" s="4">
        <v>64.0</v>
      </c>
      <c r="H254" s="4">
        <v>44.0</v>
      </c>
      <c r="I254" s="4" t="s">
        <v>5744</v>
      </c>
      <c r="J254" s="4">
        <v>1.0</v>
      </c>
      <c r="K254" s="4">
        <v>96.0</v>
      </c>
      <c r="L254" s="4">
        <v>95.0</v>
      </c>
      <c r="M254" s="4" t="s">
        <v>5522</v>
      </c>
      <c r="N254" s="15" t="s">
        <v>5786</v>
      </c>
    </row>
    <row r="255">
      <c r="A255" s="4">
        <f>VLOOKUP(Life_expectancy.csv!A255,Base!$A$2:$B$235,2,FALSE)</f>
        <v>81</v>
      </c>
      <c r="B255" s="4">
        <v>2002.0</v>
      </c>
      <c r="C255" s="15">
        <v>78.0</v>
      </c>
      <c r="D255" s="15">
        <v>99.0</v>
      </c>
      <c r="E255" s="15">
        <v>1.0</v>
      </c>
      <c r="F255" s="15" t="s">
        <v>5815</v>
      </c>
      <c r="G255" s="4">
        <v>6.0</v>
      </c>
      <c r="H255" s="4">
        <v>0.0</v>
      </c>
      <c r="I255" s="4">
        <v>59.0</v>
      </c>
      <c r="J255" s="4">
        <v>1.0</v>
      </c>
      <c r="K255" s="4">
        <v>96.0</v>
      </c>
      <c r="L255" s="4">
        <v>95.0</v>
      </c>
      <c r="M255" s="4" t="s">
        <v>5522</v>
      </c>
      <c r="N255" s="15" t="s">
        <v>5786</v>
      </c>
    </row>
    <row r="256">
      <c r="A256" s="4">
        <f>VLOOKUP(Life_expectancy.csv!A256,Base!$A$2:$B$235,2,FALSE)</f>
        <v>81</v>
      </c>
      <c r="B256" s="4">
        <v>2001.0</v>
      </c>
      <c r="C256" s="15">
        <v>78.0</v>
      </c>
      <c r="D256" s="15">
        <v>1.0</v>
      </c>
      <c r="E256" s="15">
        <v>1.0</v>
      </c>
      <c r="F256" s="18">
        <v>45668.0</v>
      </c>
      <c r="G256" s="4">
        <v>6.0</v>
      </c>
      <c r="H256" s="4">
        <v>83.0</v>
      </c>
      <c r="I256" s="4" t="s">
        <v>5763</v>
      </c>
      <c r="J256" s="4">
        <v>1.0</v>
      </c>
      <c r="K256" s="4">
        <v>96.0</v>
      </c>
      <c r="L256" s="4">
        <v>95.0</v>
      </c>
      <c r="M256" s="4" t="s">
        <v>5522</v>
      </c>
      <c r="N256" s="15" t="s">
        <v>5786</v>
      </c>
    </row>
    <row r="257">
      <c r="A257" s="4">
        <f>VLOOKUP(Life_expectancy.csv!A257,Base!$A$2:$B$235,2,FALSE)</f>
        <v>81</v>
      </c>
      <c r="B257" s="4">
        <v>2000.0</v>
      </c>
      <c r="C257" s="15" t="s">
        <v>5816</v>
      </c>
      <c r="D257" s="15">
        <v>11.0</v>
      </c>
      <c r="E257" s="15">
        <v>1.0</v>
      </c>
      <c r="F257" s="15" t="s">
        <v>356</v>
      </c>
      <c r="G257" s="4">
        <v>6.0</v>
      </c>
      <c r="H257" s="4">
        <v>0.0</v>
      </c>
      <c r="I257" s="4" t="s">
        <v>5528</v>
      </c>
      <c r="J257" s="4">
        <v>1.0</v>
      </c>
      <c r="K257" s="4">
        <v>96.0</v>
      </c>
      <c r="L257" s="4">
        <v>95.0</v>
      </c>
      <c r="M257" s="4" t="s">
        <v>5522</v>
      </c>
      <c r="N257" s="15" t="s">
        <v>5786</v>
      </c>
    </row>
    <row r="258">
      <c r="A258" s="4">
        <f>VLOOKUP(Life_expectancy.csv!A258,Base!$A$2:$B$235,2,FALSE)</f>
        <v>177</v>
      </c>
      <c r="B258" s="4">
        <v>2015.0</v>
      </c>
      <c r="C258" s="15">
        <v>71.0</v>
      </c>
      <c r="D258" s="15">
        <v>175.0</v>
      </c>
      <c r="E258" s="15">
        <v>0.0</v>
      </c>
      <c r="F258" s="17"/>
      <c r="G258" s="4">
        <v>94.0</v>
      </c>
      <c r="H258" s="4">
        <v>0.0</v>
      </c>
      <c r="I258" s="5">
        <v>45905.0</v>
      </c>
      <c r="J258" s="4">
        <v>0.0</v>
      </c>
      <c r="K258" s="4">
        <v>94.0</v>
      </c>
      <c r="L258" s="4">
        <v>94.0</v>
      </c>
      <c r="M258" s="4" t="s">
        <v>5614</v>
      </c>
      <c r="N258" s="16">
        <v>45750.0</v>
      </c>
    </row>
    <row r="259">
      <c r="A259" s="4">
        <f>VLOOKUP(Life_expectancy.csv!A259,Base!$A$2:$B$235,2,FALSE)</f>
        <v>177</v>
      </c>
      <c r="B259" s="4">
        <v>2014.0</v>
      </c>
      <c r="C259" s="15">
        <v>70.0</v>
      </c>
      <c r="D259" s="15">
        <v>177.0</v>
      </c>
      <c r="E259" s="15">
        <v>0.0</v>
      </c>
      <c r="F259" s="15" t="s">
        <v>741</v>
      </c>
      <c r="G259" s="4">
        <v>95.0</v>
      </c>
      <c r="H259" s="4">
        <v>0.0</v>
      </c>
      <c r="I259" s="5">
        <v>45662.0</v>
      </c>
      <c r="J259" s="4">
        <v>0.0</v>
      </c>
      <c r="K259" s="4">
        <v>95.0</v>
      </c>
      <c r="L259" s="4">
        <v>95.0</v>
      </c>
      <c r="M259" s="4" t="s">
        <v>5614</v>
      </c>
      <c r="N259" s="16">
        <v>45750.0</v>
      </c>
    </row>
    <row r="260">
      <c r="A260" s="4">
        <f>VLOOKUP(Life_expectancy.csv!A260,Base!$A$2:$B$235,2,FALSE)</f>
        <v>177</v>
      </c>
      <c r="B260" s="4">
        <v>2013.0</v>
      </c>
      <c r="C260" s="15" t="s">
        <v>5796</v>
      </c>
      <c r="D260" s="15">
        <v>18.0</v>
      </c>
      <c r="E260" s="15">
        <v>0.0</v>
      </c>
      <c r="F260" s="15" t="s">
        <v>424</v>
      </c>
      <c r="G260" s="4">
        <v>95.0</v>
      </c>
      <c r="H260" s="4">
        <v>0.0</v>
      </c>
      <c r="I260" s="4" t="s">
        <v>5817</v>
      </c>
      <c r="J260" s="4">
        <v>0.0</v>
      </c>
      <c r="K260" s="4">
        <v>95.0</v>
      </c>
      <c r="L260" s="4">
        <v>95.0</v>
      </c>
      <c r="M260" s="4" t="s">
        <v>5614</v>
      </c>
      <c r="N260" s="16">
        <v>45750.0</v>
      </c>
    </row>
    <row r="261">
      <c r="A261" s="4">
        <f>VLOOKUP(Life_expectancy.csv!A261,Base!$A$2:$B$235,2,FALSE)</f>
        <v>177</v>
      </c>
      <c r="B261" s="4">
        <v>2012.0</v>
      </c>
      <c r="C261" s="15" t="s">
        <v>5818</v>
      </c>
      <c r="D261" s="15">
        <v>189.0</v>
      </c>
      <c r="E261" s="15">
        <v>0.0</v>
      </c>
      <c r="F261" s="15" t="s">
        <v>248</v>
      </c>
      <c r="G261" s="4">
        <v>98.0</v>
      </c>
      <c r="H261" s="4">
        <v>0.0</v>
      </c>
      <c r="I261" s="4" t="s">
        <v>5819</v>
      </c>
      <c r="J261" s="4">
        <v>0.0</v>
      </c>
      <c r="K261" s="4">
        <v>98.0</v>
      </c>
      <c r="L261" s="4">
        <v>98.0</v>
      </c>
      <c r="M261" s="4" t="s">
        <v>5522</v>
      </c>
      <c r="N261" s="16">
        <v>45750.0</v>
      </c>
    </row>
    <row r="262">
      <c r="A262" s="4">
        <f>VLOOKUP(Life_expectancy.csv!A262,Base!$A$2:$B$235,2,FALSE)</f>
        <v>177</v>
      </c>
      <c r="B262" s="4">
        <v>2011.0</v>
      </c>
      <c r="C262" s="15" t="s">
        <v>5818</v>
      </c>
      <c r="D262" s="15">
        <v>188.0</v>
      </c>
      <c r="E262" s="15">
        <v>0.0</v>
      </c>
      <c r="F262" s="15" t="s">
        <v>1319</v>
      </c>
      <c r="G262" s="4">
        <v>95.0</v>
      </c>
      <c r="H262" s="4">
        <v>0.0</v>
      </c>
      <c r="I262" s="4" t="s">
        <v>5655</v>
      </c>
      <c r="J262" s="4">
        <v>0.0</v>
      </c>
      <c r="K262" s="4">
        <v>95.0</v>
      </c>
      <c r="L262" s="4">
        <v>95.0</v>
      </c>
      <c r="M262" s="4" t="s">
        <v>5578</v>
      </c>
      <c r="N262" s="16">
        <v>45750.0</v>
      </c>
    </row>
    <row r="263">
      <c r="A263" s="4">
        <f>VLOOKUP(Life_expectancy.csv!A263,Base!$A$2:$B$235,2,FALSE)</f>
        <v>177</v>
      </c>
      <c r="B263" s="4">
        <v>2010.0</v>
      </c>
      <c r="C263" s="15" t="s">
        <v>5769</v>
      </c>
      <c r="D263" s="15">
        <v>186.0</v>
      </c>
      <c r="E263" s="15">
        <v>0.0</v>
      </c>
      <c r="F263" s="15" t="s">
        <v>1322</v>
      </c>
      <c r="G263" s="4">
        <v>96.0</v>
      </c>
      <c r="H263" s="4">
        <v>0.0</v>
      </c>
      <c r="I263" s="4">
        <v>47.0</v>
      </c>
      <c r="J263" s="4">
        <v>0.0</v>
      </c>
      <c r="K263" s="4">
        <v>96.0</v>
      </c>
      <c r="L263" s="4">
        <v>96.0</v>
      </c>
      <c r="M263" s="4" t="s">
        <v>5614</v>
      </c>
      <c r="N263" s="16">
        <v>45750.0</v>
      </c>
    </row>
    <row r="264">
      <c r="A264" s="4">
        <f>VLOOKUP(Life_expectancy.csv!A264,Base!$A$2:$B$235,2,FALSE)</f>
        <v>177</v>
      </c>
      <c r="B264" s="4">
        <v>2009.0</v>
      </c>
      <c r="C264" s="15" t="s">
        <v>5769</v>
      </c>
      <c r="D264" s="15">
        <v>184.0</v>
      </c>
      <c r="E264" s="15">
        <v>0.0</v>
      </c>
      <c r="F264" s="15" t="s">
        <v>257</v>
      </c>
      <c r="G264" s="4">
        <v>97.0</v>
      </c>
      <c r="H264" s="4">
        <v>0.0</v>
      </c>
      <c r="I264" s="4" t="s">
        <v>5820</v>
      </c>
      <c r="J264" s="4">
        <v>0.0</v>
      </c>
      <c r="K264" s="4">
        <v>98.0</v>
      </c>
      <c r="L264" s="4">
        <v>97.0</v>
      </c>
      <c r="M264" s="4" t="s">
        <v>5821</v>
      </c>
      <c r="N264" s="16">
        <v>45750.0</v>
      </c>
    </row>
    <row r="265">
      <c r="A265" s="4">
        <f>VLOOKUP(Life_expectancy.csv!A265,Base!$A$2:$B$235,2,FALSE)</f>
        <v>177</v>
      </c>
      <c r="B265" s="4">
        <v>2008.0</v>
      </c>
      <c r="C265" s="15" t="s">
        <v>5822</v>
      </c>
      <c r="D265" s="15">
        <v>181.0</v>
      </c>
      <c r="E265" s="15">
        <v>0.0</v>
      </c>
      <c r="F265" s="15" t="s">
        <v>1950</v>
      </c>
      <c r="G265" s="4">
        <v>94.0</v>
      </c>
      <c r="H265" s="4">
        <v>0.0</v>
      </c>
      <c r="I265" s="4" t="s">
        <v>5611</v>
      </c>
      <c r="J265" s="4">
        <v>0.0</v>
      </c>
      <c r="K265" s="4">
        <v>94.0</v>
      </c>
      <c r="L265" s="4">
        <v>94.0</v>
      </c>
      <c r="M265" s="4" t="s">
        <v>5522</v>
      </c>
      <c r="N265" s="16">
        <v>45750.0</v>
      </c>
    </row>
    <row r="266">
      <c r="A266" s="4">
        <f>VLOOKUP(Life_expectancy.csv!A266,Base!$A$2:$B$235,2,FALSE)</f>
        <v>177</v>
      </c>
      <c r="B266" s="4">
        <v>2007.0</v>
      </c>
      <c r="C266" s="15" t="s">
        <v>5822</v>
      </c>
      <c r="D266" s="15">
        <v>181.0</v>
      </c>
      <c r="E266" s="15">
        <v>0.0</v>
      </c>
      <c r="F266" s="15" t="s">
        <v>906</v>
      </c>
      <c r="G266" s="4">
        <v>96.0</v>
      </c>
      <c r="H266" s="4">
        <v>0.0</v>
      </c>
      <c r="I266" s="4">
        <v>45.0</v>
      </c>
      <c r="J266" s="4">
        <v>0.0</v>
      </c>
      <c r="K266" s="4">
        <v>97.0</v>
      </c>
      <c r="L266" s="4">
        <v>96.0</v>
      </c>
      <c r="M266" s="4" t="s">
        <v>5658</v>
      </c>
      <c r="N266" s="16">
        <v>45780.0</v>
      </c>
    </row>
    <row r="267">
      <c r="A267" s="4">
        <f>VLOOKUP(Life_expectancy.csv!A267,Base!$A$2:$B$235,2,FALSE)</f>
        <v>177</v>
      </c>
      <c r="B267" s="4">
        <v>2006.0</v>
      </c>
      <c r="C267" s="15" t="s">
        <v>5818</v>
      </c>
      <c r="D267" s="15">
        <v>184.0</v>
      </c>
      <c r="E267" s="15">
        <v>0.0</v>
      </c>
      <c r="F267" s="15" t="s">
        <v>1267</v>
      </c>
      <c r="G267" s="4">
        <v>98.0</v>
      </c>
      <c r="H267" s="4">
        <v>0.0</v>
      </c>
      <c r="I267" s="4" t="s">
        <v>5599</v>
      </c>
      <c r="J267" s="4">
        <v>0.0</v>
      </c>
      <c r="K267" s="4">
        <v>98.0</v>
      </c>
      <c r="L267" s="4">
        <v>98.0</v>
      </c>
      <c r="M267" s="4" t="s">
        <v>5658</v>
      </c>
      <c r="N267" s="16">
        <v>45780.0</v>
      </c>
    </row>
    <row r="268">
      <c r="A268" s="4">
        <f>VLOOKUP(Life_expectancy.csv!A268,Base!$A$2:$B$235,2,FALSE)</f>
        <v>177</v>
      </c>
      <c r="B268" s="4">
        <v>2005.0</v>
      </c>
      <c r="C268" s="15">
        <v>69.0</v>
      </c>
      <c r="D268" s="15">
        <v>191.0</v>
      </c>
      <c r="E268" s="15">
        <v>0.0</v>
      </c>
      <c r="F268" s="15" t="s">
        <v>312</v>
      </c>
      <c r="G268" s="4">
        <v>96.0</v>
      </c>
      <c r="H268" s="4">
        <v>0.0</v>
      </c>
      <c r="I268" s="4" t="s">
        <v>5619</v>
      </c>
      <c r="J268" s="4">
        <v>0.0</v>
      </c>
      <c r="K268" s="4">
        <v>96.0</v>
      </c>
      <c r="L268" s="4">
        <v>96.0</v>
      </c>
      <c r="M268" s="4" t="s">
        <v>5786</v>
      </c>
      <c r="N268" s="16">
        <v>45780.0</v>
      </c>
    </row>
    <row r="269">
      <c r="A269" s="4">
        <f>VLOOKUP(Life_expectancy.csv!A269,Base!$A$2:$B$235,2,FALSE)</f>
        <v>177</v>
      </c>
      <c r="B269" s="4">
        <v>2004.0</v>
      </c>
      <c r="C269" s="15" t="s">
        <v>5823</v>
      </c>
      <c r="D269" s="15">
        <v>197.0</v>
      </c>
      <c r="E269" s="15">
        <v>0.0</v>
      </c>
      <c r="F269" s="16">
        <v>45694.0</v>
      </c>
      <c r="G269" s="4">
        <v>97.0</v>
      </c>
      <c r="H269" s="4">
        <v>0.0</v>
      </c>
      <c r="I269" s="4" t="s">
        <v>5621</v>
      </c>
      <c r="J269" s="4">
        <v>0.0</v>
      </c>
      <c r="K269" s="4">
        <v>97.0</v>
      </c>
      <c r="L269" s="4">
        <v>97.0</v>
      </c>
      <c r="M269" s="4" t="s">
        <v>5786</v>
      </c>
      <c r="N269" s="16">
        <v>45780.0</v>
      </c>
    </row>
    <row r="270">
      <c r="A270" s="4">
        <f>VLOOKUP(Life_expectancy.csv!A270,Base!$A$2:$B$235,2,FALSE)</f>
        <v>177</v>
      </c>
      <c r="B270" s="4">
        <v>2003.0</v>
      </c>
      <c r="C270" s="15" t="s">
        <v>5722</v>
      </c>
      <c r="D270" s="15">
        <v>21.0</v>
      </c>
      <c r="E270" s="15">
        <v>0.0</v>
      </c>
      <c r="F270" s="15" t="s">
        <v>769</v>
      </c>
      <c r="G270" s="4">
        <v>96.0</v>
      </c>
      <c r="H270" s="4">
        <v>0.0</v>
      </c>
      <c r="I270" s="4" t="s">
        <v>5622</v>
      </c>
      <c r="J270" s="4">
        <v>0.0</v>
      </c>
      <c r="K270" s="4">
        <v>95.0</v>
      </c>
      <c r="L270" s="4">
        <v>96.0</v>
      </c>
      <c r="M270" s="5">
        <v>45778.0</v>
      </c>
      <c r="N270" s="16">
        <v>45811.0</v>
      </c>
    </row>
    <row r="271">
      <c r="A271" s="4">
        <f>VLOOKUP(Life_expectancy.csv!A271,Base!$A$2:$B$235,2,FALSE)</f>
        <v>177</v>
      </c>
      <c r="B271" s="4">
        <v>2002.0</v>
      </c>
      <c r="C271" s="15" t="s">
        <v>5824</v>
      </c>
      <c r="D271" s="15">
        <v>199.0</v>
      </c>
      <c r="E271" s="15">
        <v>0.0</v>
      </c>
      <c r="F271" s="15" t="s">
        <v>234</v>
      </c>
      <c r="G271" s="4">
        <v>97.0</v>
      </c>
      <c r="H271" s="4">
        <v>0.0</v>
      </c>
      <c r="I271" s="4">
        <v>42.0</v>
      </c>
      <c r="J271" s="4">
        <v>0.0</v>
      </c>
      <c r="K271" s="4">
        <v>93.0</v>
      </c>
      <c r="L271" s="4">
        <v>89.0</v>
      </c>
      <c r="M271" s="4" t="s">
        <v>5522</v>
      </c>
      <c r="N271" s="16">
        <v>45811.0</v>
      </c>
    </row>
    <row r="272">
      <c r="A272" s="4">
        <f>VLOOKUP(Life_expectancy.csv!A272,Base!$A$2:$B$235,2,FALSE)</f>
        <v>177</v>
      </c>
      <c r="B272" s="4">
        <v>2001.0</v>
      </c>
      <c r="C272" s="15" t="s">
        <v>5772</v>
      </c>
      <c r="D272" s="15">
        <v>21.0</v>
      </c>
      <c r="E272" s="15">
        <v>0.0</v>
      </c>
      <c r="F272" s="16">
        <v>45904.0</v>
      </c>
      <c r="G272" s="4">
        <v>96.0</v>
      </c>
      <c r="H272" s="4">
        <v>0.0</v>
      </c>
      <c r="I272" s="4" t="s">
        <v>5625</v>
      </c>
      <c r="J272" s="4">
        <v>0.0</v>
      </c>
      <c r="K272" s="4">
        <v>96.0</v>
      </c>
      <c r="L272" s="4">
        <v>96.0</v>
      </c>
      <c r="M272" s="4" t="s">
        <v>5783</v>
      </c>
      <c r="N272" s="16">
        <v>45841.0</v>
      </c>
    </row>
    <row r="273">
      <c r="A273" s="4">
        <f>VLOOKUP(Life_expectancy.csv!A273,Base!$A$2:$B$235,2,FALSE)</f>
        <v>177</v>
      </c>
      <c r="B273" s="4">
        <v>2000.0</v>
      </c>
      <c r="C273" s="15" t="s">
        <v>5825</v>
      </c>
      <c r="D273" s="15">
        <v>196.0</v>
      </c>
      <c r="E273" s="15">
        <v>0.0</v>
      </c>
      <c r="F273" s="15" t="s">
        <v>231</v>
      </c>
      <c r="G273" s="4">
        <v>76.0</v>
      </c>
      <c r="H273" s="4">
        <v>0.0</v>
      </c>
      <c r="I273" s="5">
        <v>45873.0</v>
      </c>
      <c r="J273" s="4">
        <v>0.0</v>
      </c>
      <c r="K273" s="4">
        <v>91.0</v>
      </c>
      <c r="L273" s="4">
        <v>91.0</v>
      </c>
      <c r="M273" s="4" t="s">
        <v>5821</v>
      </c>
      <c r="N273" s="16">
        <v>45841.0</v>
      </c>
    </row>
    <row r="274">
      <c r="A274" s="4">
        <f>VLOOKUP(Life_expectancy.csv!A274,Base!$A$2:$B$235,2,FALSE)</f>
        <v>77</v>
      </c>
      <c r="B274" s="4">
        <v>2015.0</v>
      </c>
      <c r="C274" s="15">
        <v>60.0</v>
      </c>
      <c r="D274" s="15">
        <v>249.0</v>
      </c>
      <c r="E274" s="15">
        <v>25.0</v>
      </c>
      <c r="F274" s="17"/>
      <c r="G274" s="4">
        <v>82.0</v>
      </c>
      <c r="H274" s="4">
        <v>55.0</v>
      </c>
      <c r="I274" s="5">
        <v>45863.0</v>
      </c>
      <c r="J274" s="4">
        <v>39.0</v>
      </c>
      <c r="K274" s="4">
        <v>78.0</v>
      </c>
      <c r="L274" s="4">
        <v>82.0</v>
      </c>
      <c r="M274" s="4">
        <v>1.0</v>
      </c>
      <c r="N274" s="16">
        <v>45875.0</v>
      </c>
    </row>
    <row r="275">
      <c r="A275" s="4">
        <f>VLOOKUP(Life_expectancy.csv!A275,Base!$A$2:$B$235,2,FALSE)</f>
        <v>77</v>
      </c>
      <c r="B275" s="4">
        <v>2014.0</v>
      </c>
      <c r="C275" s="15" t="s">
        <v>5826</v>
      </c>
      <c r="D275" s="15">
        <v>252.0</v>
      </c>
      <c r="E275" s="15">
        <v>25.0</v>
      </c>
      <c r="F275" s="15" t="s">
        <v>5521</v>
      </c>
      <c r="G275" s="4">
        <v>78.0</v>
      </c>
      <c r="H275" s="4">
        <v>786.0</v>
      </c>
      <c r="I275" s="5">
        <v>45713.0</v>
      </c>
      <c r="J275" s="4">
        <v>39.0</v>
      </c>
      <c r="K275" s="4">
        <v>74.0</v>
      </c>
      <c r="L275" s="4">
        <v>78.0</v>
      </c>
      <c r="M275" s="5">
        <v>45658.0</v>
      </c>
      <c r="N275" s="16">
        <v>45906.0</v>
      </c>
    </row>
    <row r="276">
      <c r="A276" s="4">
        <f>VLOOKUP(Life_expectancy.csv!A276,Base!$A$2:$B$235,2,FALSE)</f>
        <v>77</v>
      </c>
      <c r="B276" s="4">
        <v>2013.0</v>
      </c>
      <c r="C276" s="15" t="s">
        <v>5524</v>
      </c>
      <c r="D276" s="15">
        <v>251.0</v>
      </c>
      <c r="E276" s="15">
        <v>25.0</v>
      </c>
      <c r="F276" s="15" t="s">
        <v>5521</v>
      </c>
      <c r="G276" s="4">
        <v>77.0</v>
      </c>
      <c r="H276" s="4">
        <v>637.0</v>
      </c>
      <c r="I276" s="5">
        <v>45832.0</v>
      </c>
      <c r="J276" s="4">
        <v>39.0</v>
      </c>
      <c r="K276" s="4">
        <v>73.0</v>
      </c>
      <c r="L276" s="4">
        <v>77.0</v>
      </c>
      <c r="M276" s="5">
        <v>45689.0</v>
      </c>
      <c r="N276" s="16">
        <v>45664.0</v>
      </c>
    </row>
    <row r="277">
      <c r="A277" s="4">
        <f>VLOOKUP(Life_expectancy.csv!A277,Base!$A$2:$B$235,2,FALSE)</f>
        <v>77</v>
      </c>
      <c r="B277" s="4">
        <v>2012.0</v>
      </c>
      <c r="C277" s="15" t="s">
        <v>5761</v>
      </c>
      <c r="D277" s="15">
        <v>251.0</v>
      </c>
      <c r="E277" s="15">
        <v>25.0</v>
      </c>
      <c r="F277" s="15" t="s">
        <v>5521</v>
      </c>
      <c r="G277" s="4">
        <v>8.0</v>
      </c>
      <c r="H277" s="4">
        <v>288.0</v>
      </c>
      <c r="I277" s="5">
        <v>45681.0</v>
      </c>
      <c r="J277" s="4">
        <v>39.0</v>
      </c>
      <c r="K277" s="4">
        <v>8.0</v>
      </c>
      <c r="L277" s="4">
        <v>8.0</v>
      </c>
      <c r="M277" s="5">
        <v>45717.0</v>
      </c>
      <c r="N277" s="16">
        <v>45723.0</v>
      </c>
    </row>
    <row r="278">
      <c r="A278" s="4">
        <f>VLOOKUP(Life_expectancy.csv!A278,Base!$A$2:$B$235,2,FALSE)</f>
        <v>77</v>
      </c>
      <c r="B278" s="4">
        <v>2011.0</v>
      </c>
      <c r="C278" s="15" t="s">
        <v>5827</v>
      </c>
      <c r="D278" s="15">
        <v>251.0</v>
      </c>
      <c r="E278" s="15">
        <v>25.0</v>
      </c>
      <c r="F278" s="16">
        <v>45748.0</v>
      </c>
      <c r="G278" s="4">
        <v>75.0</v>
      </c>
      <c r="H278" s="4">
        <v>426.0</v>
      </c>
      <c r="I278" s="5">
        <v>45800.0</v>
      </c>
      <c r="J278" s="4">
        <v>39.0</v>
      </c>
      <c r="K278" s="4">
        <v>77.0</v>
      </c>
      <c r="L278" s="4">
        <v>75.0</v>
      </c>
      <c r="M278" s="5">
        <v>45748.0</v>
      </c>
      <c r="N278" s="16">
        <v>45784.0</v>
      </c>
    </row>
    <row r="279">
      <c r="A279" s="4">
        <f>VLOOKUP(Life_expectancy.csv!A279,Base!$A$2:$B$235,2,FALSE)</f>
        <v>77</v>
      </c>
      <c r="B279" s="4">
        <v>2010.0</v>
      </c>
      <c r="C279" s="15" t="s">
        <v>5745</v>
      </c>
      <c r="D279" s="15">
        <v>254.0</v>
      </c>
      <c r="E279" s="15">
        <v>25.0</v>
      </c>
      <c r="F279" s="15" t="s">
        <v>4041</v>
      </c>
      <c r="G279" s="4">
        <v>76.0</v>
      </c>
      <c r="H279" s="4">
        <v>392.0</v>
      </c>
      <c r="I279" s="4">
        <v>23.0</v>
      </c>
      <c r="J279" s="4">
        <v>39.0</v>
      </c>
      <c r="K279" s="4">
        <v>77.0</v>
      </c>
      <c r="L279" s="4">
        <v>76.0</v>
      </c>
      <c r="M279" s="5">
        <v>45748.0</v>
      </c>
      <c r="N279" s="16">
        <v>45815.0</v>
      </c>
    </row>
    <row r="280">
      <c r="A280" s="4">
        <f>VLOOKUP(Life_expectancy.csv!A280,Base!$A$2:$B$235,2,FALSE)</f>
        <v>77</v>
      </c>
      <c r="B280" s="4">
        <v>2009.0</v>
      </c>
      <c r="C280" s="15" t="s">
        <v>5567</v>
      </c>
      <c r="D280" s="15">
        <v>259.0</v>
      </c>
      <c r="E280" s="15">
        <v>25.0</v>
      </c>
      <c r="F280" s="15" t="s">
        <v>5828</v>
      </c>
      <c r="G280" s="4">
        <v>79.0</v>
      </c>
      <c r="H280" s="4">
        <v>1461.0</v>
      </c>
      <c r="I280" s="5">
        <v>45799.0</v>
      </c>
      <c r="J280" s="4">
        <v>39.0</v>
      </c>
      <c r="K280" s="4">
        <v>8.0</v>
      </c>
      <c r="L280" s="4">
        <v>79.0</v>
      </c>
      <c r="M280" s="5">
        <v>45809.0</v>
      </c>
      <c r="N280" s="16">
        <v>45876.0</v>
      </c>
    </row>
    <row r="281">
      <c r="A281" s="4">
        <f>VLOOKUP(Life_expectancy.csv!A281,Base!$A$2:$B$235,2,FALSE)</f>
        <v>77</v>
      </c>
      <c r="B281" s="4">
        <v>2008.0</v>
      </c>
      <c r="C281" s="15" t="s">
        <v>5688</v>
      </c>
      <c r="D281" s="15">
        <v>278.0</v>
      </c>
      <c r="E281" s="15">
        <v>25.0</v>
      </c>
      <c r="F281" s="15" t="s">
        <v>4391</v>
      </c>
      <c r="G281" s="4">
        <v>75.0</v>
      </c>
      <c r="H281" s="4">
        <v>928.0</v>
      </c>
      <c r="I281" s="4">
        <v>22.0</v>
      </c>
      <c r="J281" s="4">
        <v>39.0</v>
      </c>
      <c r="K281" s="4">
        <v>77.0</v>
      </c>
      <c r="L281" s="4">
        <v>75.0</v>
      </c>
      <c r="M281" s="5">
        <v>45870.0</v>
      </c>
      <c r="N281" s="15">
        <v>8.0</v>
      </c>
    </row>
    <row r="282">
      <c r="A282" s="4">
        <f>VLOOKUP(Life_expectancy.csv!A282,Base!$A$2:$B$235,2,FALSE)</f>
        <v>77</v>
      </c>
      <c r="B282" s="4">
        <v>2007.0</v>
      </c>
      <c r="C282" s="15" t="s">
        <v>5691</v>
      </c>
      <c r="D282" s="15">
        <v>283.0</v>
      </c>
      <c r="E282" s="15">
        <v>25.0</v>
      </c>
      <c r="F282" s="16">
        <v>45992.0</v>
      </c>
      <c r="G282" s="4">
        <v>82.0</v>
      </c>
      <c r="H282" s="4">
        <v>341.0</v>
      </c>
      <c r="I282" s="5">
        <v>45798.0</v>
      </c>
      <c r="J282" s="4">
        <v>39.0</v>
      </c>
      <c r="K282" s="4">
        <v>82.0</v>
      </c>
      <c r="L282" s="4">
        <v>82.0</v>
      </c>
      <c r="M282" s="4">
        <v>2.0</v>
      </c>
      <c r="N282" s="16">
        <v>45696.0</v>
      </c>
    </row>
    <row r="283">
      <c r="A283" s="4">
        <f>VLOOKUP(Life_expectancy.csv!A283,Base!$A$2:$B$235,2,FALSE)</f>
        <v>77</v>
      </c>
      <c r="B283" s="4">
        <v>2006.0</v>
      </c>
      <c r="C283" s="15" t="s">
        <v>5764</v>
      </c>
      <c r="D283" s="15">
        <v>284.0</v>
      </c>
      <c r="E283" s="15">
        <v>25.0</v>
      </c>
      <c r="F283" s="15" t="s">
        <v>1479</v>
      </c>
      <c r="G283" s="4">
        <v>74.0</v>
      </c>
      <c r="H283" s="4">
        <v>176.0</v>
      </c>
      <c r="I283" s="4">
        <v>21.0</v>
      </c>
      <c r="J283" s="4">
        <v>39.0</v>
      </c>
      <c r="K283" s="4">
        <v>76.0</v>
      </c>
      <c r="L283" s="4">
        <v>74.0</v>
      </c>
      <c r="M283" s="4">
        <v>2.0</v>
      </c>
      <c r="N283" s="16">
        <v>45755.0</v>
      </c>
    </row>
    <row r="284">
      <c r="A284" s="4">
        <f>VLOOKUP(Life_expectancy.csv!A284,Base!$A$2:$B$235,2,FALSE)</f>
        <v>77</v>
      </c>
      <c r="B284" s="4">
        <v>2005.0</v>
      </c>
      <c r="C284" s="15" t="s">
        <v>5541</v>
      </c>
      <c r="D284" s="15">
        <v>285.0</v>
      </c>
      <c r="E284" s="15">
        <v>25.0</v>
      </c>
      <c r="F284" s="15" t="s">
        <v>5829</v>
      </c>
      <c r="G284" s="4">
        <v>7.0</v>
      </c>
      <c r="H284" s="4">
        <v>210.0</v>
      </c>
      <c r="I284" s="5">
        <v>45779.0</v>
      </c>
      <c r="J284" s="4">
        <v>39.0</v>
      </c>
      <c r="K284" s="4">
        <v>73.0</v>
      </c>
      <c r="L284" s="4">
        <v>7.0</v>
      </c>
      <c r="M284" s="5">
        <v>45659.0</v>
      </c>
      <c r="N284" s="16">
        <v>45816.0</v>
      </c>
    </row>
    <row r="285">
      <c r="A285" s="4">
        <f>VLOOKUP(Life_expectancy.csv!A285,Base!$A$2:$B$235,2,FALSE)</f>
        <v>77</v>
      </c>
      <c r="B285" s="4">
        <v>2004.0</v>
      </c>
      <c r="C285" s="15" t="s">
        <v>5571</v>
      </c>
      <c r="D285" s="15">
        <v>285.0</v>
      </c>
      <c r="E285" s="15">
        <v>25.0</v>
      </c>
      <c r="F285" s="15" t="s">
        <v>2102</v>
      </c>
      <c r="G285" s="4">
        <v>75.0</v>
      </c>
      <c r="H285" s="4">
        <v>262.0</v>
      </c>
      <c r="I285" s="5">
        <v>45659.0</v>
      </c>
      <c r="J285" s="4">
        <v>39.0</v>
      </c>
      <c r="K285" s="4">
        <v>74.0</v>
      </c>
      <c r="L285" s="4">
        <v>72.0</v>
      </c>
      <c r="M285" s="5">
        <v>45659.0</v>
      </c>
      <c r="N285" s="16">
        <v>45877.0</v>
      </c>
    </row>
    <row r="286">
      <c r="A286" s="4">
        <f>VLOOKUP(Life_expectancy.csv!A286,Base!$A$2:$B$235,2,FALSE)</f>
        <v>77</v>
      </c>
      <c r="B286" s="4">
        <v>2003.0</v>
      </c>
      <c r="C286" s="15" t="s">
        <v>5544</v>
      </c>
      <c r="D286" s="15">
        <v>285.0</v>
      </c>
      <c r="E286" s="15">
        <v>25.0</v>
      </c>
      <c r="F286" s="15" t="s">
        <v>377</v>
      </c>
      <c r="G286" s="4">
        <v>73.0</v>
      </c>
      <c r="H286" s="4">
        <v>217.0</v>
      </c>
      <c r="I286" s="5">
        <v>45857.0</v>
      </c>
      <c r="J286" s="4">
        <v>40.0</v>
      </c>
      <c r="K286" s="4">
        <v>75.0</v>
      </c>
      <c r="L286" s="4">
        <v>73.0</v>
      </c>
      <c r="M286" s="5">
        <v>45659.0</v>
      </c>
      <c r="N286" s="15">
        <v>9.0</v>
      </c>
    </row>
    <row r="287">
      <c r="A287" s="4">
        <f>VLOOKUP(Life_expectancy.csv!A287,Base!$A$2:$B$235,2,FALSE)</f>
        <v>77</v>
      </c>
      <c r="B287" s="4">
        <v>2002.0</v>
      </c>
      <c r="C287" s="15" t="s">
        <v>5765</v>
      </c>
      <c r="D287" s="15">
        <v>283.0</v>
      </c>
      <c r="E287" s="15">
        <v>25.0</v>
      </c>
      <c r="F287" s="15" t="s">
        <v>2721</v>
      </c>
      <c r="G287" s="4">
        <v>15.0</v>
      </c>
      <c r="H287" s="4">
        <v>1588.0</v>
      </c>
      <c r="I287" s="5">
        <v>45707.0</v>
      </c>
      <c r="J287" s="4">
        <v>40.0</v>
      </c>
      <c r="K287" s="4">
        <v>76.0</v>
      </c>
      <c r="L287" s="4">
        <v>75.0</v>
      </c>
      <c r="M287" s="5">
        <v>45659.0</v>
      </c>
      <c r="N287" s="16">
        <v>45697.0</v>
      </c>
    </row>
    <row r="288">
      <c r="A288" s="4">
        <f>VLOOKUP(Life_expectancy.csv!A288,Base!$A$2:$B$235,2,FALSE)</f>
        <v>77</v>
      </c>
      <c r="B288" s="4">
        <v>2001.0</v>
      </c>
      <c r="C288" s="15" t="s">
        <v>5830</v>
      </c>
      <c r="D288" s="15">
        <v>281.0</v>
      </c>
      <c r="E288" s="15">
        <v>25.0</v>
      </c>
      <c r="F288" s="15" t="s">
        <v>3711</v>
      </c>
      <c r="G288" s="10"/>
      <c r="H288" s="4">
        <v>5859.0</v>
      </c>
      <c r="I288" s="5">
        <v>45887.0</v>
      </c>
      <c r="J288" s="4">
        <v>40.0</v>
      </c>
      <c r="K288" s="4">
        <v>77.0</v>
      </c>
      <c r="L288" s="4">
        <v>76.0</v>
      </c>
      <c r="M288" s="5">
        <v>45659.0</v>
      </c>
      <c r="N288" s="16">
        <v>45756.0</v>
      </c>
    </row>
    <row r="289">
      <c r="A289" s="4">
        <f>VLOOKUP(Life_expectancy.csv!A289,Base!$A$2:$B$235,2,FALSE)</f>
        <v>77</v>
      </c>
      <c r="B289" s="4">
        <v>2000.0</v>
      </c>
      <c r="C289" s="15" t="s">
        <v>5831</v>
      </c>
      <c r="D289" s="15">
        <v>279.0</v>
      </c>
      <c r="E289" s="15">
        <v>25.0</v>
      </c>
      <c r="F289" s="15" t="s">
        <v>2088</v>
      </c>
      <c r="G289" s="10"/>
      <c r="H289" s="4">
        <v>4244.0</v>
      </c>
      <c r="I289" s="5">
        <v>45765.0</v>
      </c>
      <c r="J289" s="4">
        <v>40.0</v>
      </c>
      <c r="K289" s="4">
        <v>78.0</v>
      </c>
      <c r="L289" s="4">
        <v>78.0</v>
      </c>
      <c r="M289" s="4">
        <v>2.0</v>
      </c>
      <c r="N289" s="16">
        <v>45817.0</v>
      </c>
    </row>
    <row r="290">
      <c r="A290" s="4">
        <f>VLOOKUP(Life_expectancy.csv!A290,Base!$A$2:$B$235,2,FALSE)</f>
        <v>165</v>
      </c>
      <c r="B290" s="4">
        <v>2015.0</v>
      </c>
      <c r="C290" s="15" t="s">
        <v>5796</v>
      </c>
      <c r="D290" s="15">
        <v>211.0</v>
      </c>
      <c r="E290" s="15">
        <v>0.0</v>
      </c>
      <c r="F290" s="17"/>
      <c r="G290" s="4">
        <v>99.0</v>
      </c>
      <c r="H290" s="4">
        <v>11.0</v>
      </c>
      <c r="I290" s="5">
        <v>45801.0</v>
      </c>
      <c r="J290" s="4">
        <v>0.0</v>
      </c>
      <c r="K290" s="4">
        <v>98.0</v>
      </c>
      <c r="L290" s="4">
        <v>99.0</v>
      </c>
      <c r="M290" s="4" t="s">
        <v>5578</v>
      </c>
      <c r="N290" s="15">
        <v>16.0</v>
      </c>
    </row>
    <row r="291">
      <c r="A291" s="4">
        <f>VLOOKUP(Life_expectancy.csv!A291,Base!$A$2:$B$235,2,FALSE)</f>
        <v>165</v>
      </c>
      <c r="B291" s="4">
        <v>2014.0</v>
      </c>
      <c r="C291" s="15" t="s">
        <v>5818</v>
      </c>
      <c r="D291" s="15">
        <v>216.0</v>
      </c>
      <c r="E291" s="15">
        <v>0.0</v>
      </c>
      <c r="F291" s="15" t="s">
        <v>5521</v>
      </c>
      <c r="G291" s="4">
        <v>99.0</v>
      </c>
      <c r="H291" s="4">
        <v>0.0</v>
      </c>
      <c r="I291" s="5">
        <v>45831.0</v>
      </c>
      <c r="J291" s="4">
        <v>1.0</v>
      </c>
      <c r="K291" s="4">
        <v>98.0</v>
      </c>
      <c r="L291" s="4">
        <v>99.0</v>
      </c>
      <c r="M291" s="4" t="s">
        <v>5578</v>
      </c>
      <c r="N291" s="16">
        <v>45704.0</v>
      </c>
    </row>
    <row r="292">
      <c r="A292" s="4">
        <f>VLOOKUP(Life_expectancy.csv!A292,Base!$A$2:$B$235,2,FALSE)</f>
        <v>165</v>
      </c>
      <c r="B292" s="4">
        <v>2013.0</v>
      </c>
      <c r="C292" s="15" t="s">
        <v>5770</v>
      </c>
      <c r="D292" s="15">
        <v>219.0</v>
      </c>
      <c r="E292" s="15">
        <v>0.0</v>
      </c>
      <c r="F292" s="15" t="s">
        <v>5521</v>
      </c>
      <c r="G292" s="4">
        <v>97.0</v>
      </c>
      <c r="H292" s="4">
        <v>0.0</v>
      </c>
      <c r="I292" s="5">
        <v>45860.0</v>
      </c>
      <c r="J292" s="4">
        <v>1.0</v>
      </c>
      <c r="K292" s="4">
        <v>97.0</v>
      </c>
      <c r="L292" s="4">
        <v>97.0</v>
      </c>
      <c r="M292" s="4" t="s">
        <v>5658</v>
      </c>
      <c r="N292" s="16">
        <v>45793.0</v>
      </c>
    </row>
    <row r="293">
      <c r="A293" s="4">
        <f>VLOOKUP(Life_expectancy.csv!A293,Base!$A$2:$B$235,2,FALSE)</f>
        <v>165</v>
      </c>
      <c r="B293" s="4">
        <v>2012.0</v>
      </c>
      <c r="C293" s="15" t="s">
        <v>5823</v>
      </c>
      <c r="D293" s="15">
        <v>223.0</v>
      </c>
      <c r="E293" s="15">
        <v>0.0</v>
      </c>
      <c r="F293" s="15" t="s">
        <v>5521</v>
      </c>
      <c r="G293" s="4">
        <v>97.0</v>
      </c>
      <c r="H293" s="4">
        <v>1.0</v>
      </c>
      <c r="I293" s="5">
        <v>45921.0</v>
      </c>
      <c r="J293" s="4">
        <v>1.0</v>
      </c>
      <c r="K293" s="4">
        <v>97.0</v>
      </c>
      <c r="L293" s="4">
        <v>97.0</v>
      </c>
      <c r="M293" s="4" t="s">
        <v>5658</v>
      </c>
      <c r="N293" s="16">
        <v>45854.0</v>
      </c>
    </row>
    <row r="294">
      <c r="A294" s="4">
        <f>VLOOKUP(Life_expectancy.csv!A294,Base!$A$2:$B$235,2,FALSE)</f>
        <v>165</v>
      </c>
      <c r="B294" s="4">
        <v>2011.0</v>
      </c>
      <c r="C294" s="15" t="s">
        <v>5825</v>
      </c>
      <c r="D294" s="15">
        <v>225.0</v>
      </c>
      <c r="E294" s="15">
        <v>0.0</v>
      </c>
      <c r="F294" s="15" t="s">
        <v>5595</v>
      </c>
      <c r="G294" s="4">
        <v>95.0</v>
      </c>
      <c r="H294" s="4">
        <v>10.0</v>
      </c>
      <c r="I294" s="5">
        <v>45678.0</v>
      </c>
      <c r="J294" s="4">
        <v>1.0</v>
      </c>
      <c r="K294" s="4">
        <v>95.0</v>
      </c>
      <c r="L294" s="4">
        <v>95.0</v>
      </c>
      <c r="M294" s="4" t="s">
        <v>5578</v>
      </c>
      <c r="N294" s="15">
        <v>17.0</v>
      </c>
    </row>
    <row r="295">
      <c r="A295" s="4">
        <f>VLOOKUP(Life_expectancy.csv!A295,Base!$A$2:$B$235,2,FALSE)</f>
        <v>165</v>
      </c>
      <c r="B295" s="4">
        <v>2010.0</v>
      </c>
      <c r="C295" s="15" t="s">
        <v>5832</v>
      </c>
      <c r="D295" s="15">
        <v>228.0</v>
      </c>
      <c r="E295" s="15">
        <v>1.0</v>
      </c>
      <c r="F295" s="15" t="s">
        <v>5833</v>
      </c>
      <c r="G295" s="4">
        <v>91.0</v>
      </c>
      <c r="H295" s="4">
        <v>21.0</v>
      </c>
      <c r="I295" s="5">
        <v>45718.0</v>
      </c>
      <c r="J295" s="4">
        <v>1.0</v>
      </c>
      <c r="K295" s="4">
        <v>92.0</v>
      </c>
      <c r="L295" s="4">
        <v>91.0</v>
      </c>
      <c r="M295" s="4" t="s">
        <v>5578</v>
      </c>
      <c r="N295" s="16">
        <v>45733.0</v>
      </c>
    </row>
    <row r="296">
      <c r="A296" s="4">
        <f>VLOOKUP(Life_expectancy.csv!A296,Base!$A$2:$B$235,2,FALSE)</f>
        <v>165</v>
      </c>
      <c r="B296" s="4">
        <v>2009.0</v>
      </c>
      <c r="C296" s="15" t="s">
        <v>5834</v>
      </c>
      <c r="D296" s="15">
        <v>232.0</v>
      </c>
      <c r="E296" s="15">
        <v>1.0</v>
      </c>
      <c r="F296" s="15" t="s">
        <v>5835</v>
      </c>
      <c r="G296" s="4">
        <v>93.0</v>
      </c>
      <c r="H296" s="4">
        <v>6.0</v>
      </c>
      <c r="I296" s="5">
        <v>45796.0</v>
      </c>
      <c r="J296" s="4">
        <v>1.0</v>
      </c>
      <c r="K296" s="4">
        <v>93.0</v>
      </c>
      <c r="L296" s="4">
        <v>93.0</v>
      </c>
      <c r="M296" s="4" t="s">
        <v>5783</v>
      </c>
      <c r="N296" s="16">
        <v>45794.0</v>
      </c>
    </row>
    <row r="297">
      <c r="A297" s="4">
        <f>VLOOKUP(Life_expectancy.csv!A297,Base!$A$2:$B$235,2,FALSE)</f>
        <v>165</v>
      </c>
      <c r="B297" s="4">
        <v>2008.0</v>
      </c>
      <c r="C297" s="15">
        <v>67.0</v>
      </c>
      <c r="D297" s="15">
        <v>234.0</v>
      </c>
      <c r="E297" s="15">
        <v>1.0</v>
      </c>
      <c r="F297" s="15" t="s">
        <v>5836</v>
      </c>
      <c r="G297" s="4">
        <v>96.0</v>
      </c>
      <c r="H297" s="4">
        <v>7.0</v>
      </c>
      <c r="I297" s="5">
        <v>45887.0</v>
      </c>
      <c r="J297" s="4">
        <v>1.0</v>
      </c>
      <c r="K297" s="4">
        <v>96.0</v>
      </c>
      <c r="L297" s="4">
        <v>96.0</v>
      </c>
      <c r="M297" s="4" t="s">
        <v>5783</v>
      </c>
      <c r="N297" s="16">
        <v>45886.0</v>
      </c>
    </row>
    <row r="298">
      <c r="A298" s="4">
        <f>VLOOKUP(Life_expectancy.csv!A298,Base!$A$2:$B$235,2,FALSE)</f>
        <v>165</v>
      </c>
      <c r="B298" s="4">
        <v>2007.0</v>
      </c>
      <c r="C298" s="15" t="s">
        <v>5837</v>
      </c>
      <c r="D298" s="15">
        <v>238.0</v>
      </c>
      <c r="E298" s="15">
        <v>1.0</v>
      </c>
      <c r="F298" s="15" t="s">
        <v>5838</v>
      </c>
      <c r="G298" s="4">
        <v>95.0</v>
      </c>
      <c r="H298" s="4">
        <v>11.0</v>
      </c>
      <c r="I298" s="4">
        <v>18.0</v>
      </c>
      <c r="J298" s="4">
        <v>1.0</v>
      </c>
      <c r="K298" s="4">
        <v>93.0</v>
      </c>
      <c r="L298" s="4">
        <v>95.0</v>
      </c>
      <c r="M298" s="4" t="s">
        <v>5821</v>
      </c>
      <c r="N298" s="16">
        <v>45675.0</v>
      </c>
    </row>
    <row r="299">
      <c r="A299" s="4">
        <f>VLOOKUP(Life_expectancy.csv!A299,Base!$A$2:$B$235,2,FALSE)</f>
        <v>165</v>
      </c>
      <c r="B299" s="4">
        <v>2006.0</v>
      </c>
      <c r="C299" s="15" t="s">
        <v>5776</v>
      </c>
      <c r="D299" s="15">
        <v>245.0</v>
      </c>
      <c r="E299" s="15">
        <v>1.0</v>
      </c>
      <c r="F299" s="15" t="s">
        <v>5839</v>
      </c>
      <c r="G299" s="4">
        <v>95.0</v>
      </c>
      <c r="H299" s="4">
        <v>2.0</v>
      </c>
      <c r="I299" s="5">
        <v>45764.0</v>
      </c>
      <c r="J299" s="4">
        <v>1.0</v>
      </c>
      <c r="K299" s="4">
        <v>96.0</v>
      </c>
      <c r="L299" s="4">
        <v>95.0</v>
      </c>
      <c r="M299" s="4" t="s">
        <v>5821</v>
      </c>
      <c r="N299" s="16">
        <v>45734.0</v>
      </c>
    </row>
    <row r="300">
      <c r="A300" s="4">
        <f>VLOOKUP(Life_expectancy.csv!A300,Base!$A$2:$B$235,2,FALSE)</f>
        <v>165</v>
      </c>
      <c r="B300" s="4">
        <v>2005.0</v>
      </c>
      <c r="C300" s="15">
        <v>65.0</v>
      </c>
      <c r="D300" s="15">
        <v>254.0</v>
      </c>
      <c r="E300" s="15">
        <v>1.0</v>
      </c>
      <c r="F300" s="15" t="s">
        <v>5723</v>
      </c>
      <c r="G300" s="4">
        <v>95.0</v>
      </c>
      <c r="H300" s="4">
        <v>11.0</v>
      </c>
      <c r="I300" s="5">
        <v>45854.0</v>
      </c>
      <c r="J300" s="4">
        <v>1.0</v>
      </c>
      <c r="K300" s="4">
        <v>95.0</v>
      </c>
      <c r="L300" s="4">
        <v>95.0</v>
      </c>
      <c r="M300" s="4" t="s">
        <v>5821</v>
      </c>
      <c r="N300" s="16">
        <v>45826.0</v>
      </c>
    </row>
    <row r="301">
      <c r="A301" s="4">
        <f>VLOOKUP(Life_expectancy.csv!A301,Base!$A$2:$B$235,2,FALSE)</f>
        <v>165</v>
      </c>
      <c r="B301" s="4">
        <v>2004.0</v>
      </c>
      <c r="C301" s="15" t="s">
        <v>5840</v>
      </c>
      <c r="D301" s="15">
        <v>263.0</v>
      </c>
      <c r="E301" s="15">
        <v>1.0</v>
      </c>
      <c r="F301" s="15" t="s">
        <v>5841</v>
      </c>
      <c r="G301" s="4">
        <v>89.0</v>
      </c>
      <c r="H301" s="4">
        <v>3.0</v>
      </c>
      <c r="I301" s="5">
        <v>45673.0</v>
      </c>
      <c r="J301" s="4">
        <v>1.0</v>
      </c>
      <c r="K301" s="4">
        <v>9.0</v>
      </c>
      <c r="L301" s="4">
        <v>89.0</v>
      </c>
      <c r="M301" s="4" t="s">
        <v>5821</v>
      </c>
      <c r="N301" s="16">
        <v>45887.0</v>
      </c>
    </row>
    <row r="302">
      <c r="A302" s="4">
        <f>VLOOKUP(Life_expectancy.csv!A302,Base!$A$2:$B$235,2,FALSE)</f>
        <v>165</v>
      </c>
      <c r="B302" s="4">
        <v>2003.0</v>
      </c>
      <c r="C302" s="15" t="s">
        <v>5842</v>
      </c>
      <c r="D302" s="15">
        <v>273.0</v>
      </c>
      <c r="E302" s="15">
        <v>1.0</v>
      </c>
      <c r="F302" s="15" t="s">
        <v>5843</v>
      </c>
      <c r="G302" s="4">
        <v>95.0</v>
      </c>
      <c r="H302" s="4">
        <v>0.0</v>
      </c>
      <c r="I302" s="5">
        <v>45792.0</v>
      </c>
      <c r="J302" s="4">
        <v>1.0</v>
      </c>
      <c r="K302" s="4">
        <v>96.0</v>
      </c>
      <c r="L302" s="4">
        <v>95.0</v>
      </c>
      <c r="M302" s="4" t="s">
        <v>5614</v>
      </c>
      <c r="N302" s="16">
        <v>45676.0</v>
      </c>
    </row>
    <row r="303">
      <c r="A303" s="4">
        <f>VLOOKUP(Life_expectancy.csv!A303,Base!$A$2:$B$235,2,FALSE)</f>
        <v>165</v>
      </c>
      <c r="B303" s="4">
        <v>2002.0</v>
      </c>
      <c r="C303" s="15" t="s">
        <v>5676</v>
      </c>
      <c r="D303" s="15">
        <v>282.0</v>
      </c>
      <c r="E303" s="15">
        <v>1.0</v>
      </c>
      <c r="F303" s="15" t="s">
        <v>5839</v>
      </c>
      <c r="G303" s="4">
        <v>83.0</v>
      </c>
      <c r="H303" s="4">
        <v>27.0</v>
      </c>
      <c r="I303" s="5">
        <v>45914.0</v>
      </c>
      <c r="J303" s="4">
        <v>1.0</v>
      </c>
      <c r="K303" s="4">
        <v>89.0</v>
      </c>
      <c r="L303" s="4">
        <v>86.0</v>
      </c>
      <c r="M303" s="4" t="s">
        <v>5522</v>
      </c>
      <c r="N303" s="16">
        <v>45766.0</v>
      </c>
    </row>
    <row r="304">
      <c r="A304" s="4">
        <f>VLOOKUP(Life_expectancy.csv!A304,Base!$A$2:$B$235,2,FALSE)</f>
        <v>165</v>
      </c>
      <c r="B304" s="4">
        <v>2001.0</v>
      </c>
      <c r="C304" s="15" t="s">
        <v>5789</v>
      </c>
      <c r="D304" s="15">
        <v>29.0</v>
      </c>
      <c r="E304" s="15">
        <v>1.0</v>
      </c>
      <c r="F304" s="15" t="s">
        <v>5844</v>
      </c>
      <c r="G304" s="4">
        <v>89.0</v>
      </c>
      <c r="H304" s="4">
        <v>756.0</v>
      </c>
      <c r="I304" s="5">
        <v>45761.0</v>
      </c>
      <c r="J304" s="4">
        <v>1.0</v>
      </c>
      <c r="K304" s="4">
        <v>88.0</v>
      </c>
      <c r="L304" s="4">
        <v>88.0</v>
      </c>
      <c r="M304" s="4" t="s">
        <v>5522</v>
      </c>
      <c r="N304" s="16">
        <v>45827.0</v>
      </c>
    </row>
    <row r="305">
      <c r="A305" s="4">
        <f>VLOOKUP(Life_expectancy.csv!A305,Base!$A$2:$B$235,2,FALSE)</f>
        <v>165</v>
      </c>
      <c r="B305" s="4">
        <v>2000.0</v>
      </c>
      <c r="C305" s="15">
        <v>62.0</v>
      </c>
      <c r="D305" s="15">
        <v>312.0</v>
      </c>
      <c r="E305" s="15">
        <v>1.0</v>
      </c>
      <c r="F305" s="15" t="s">
        <v>5835</v>
      </c>
      <c r="G305" s="4">
        <v>98.0</v>
      </c>
      <c r="H305" s="4">
        <v>418.0</v>
      </c>
      <c r="I305" s="5">
        <v>45913.0</v>
      </c>
      <c r="J305" s="4">
        <v>1.0</v>
      </c>
      <c r="K305" s="4">
        <v>98.0</v>
      </c>
      <c r="L305" s="4">
        <v>92.0</v>
      </c>
      <c r="M305" s="4" t="s">
        <v>5522</v>
      </c>
      <c r="N305" s="16">
        <v>45919.0</v>
      </c>
    </row>
    <row r="306">
      <c r="A306" s="4">
        <f>VLOOKUP(Life_expectancy.csv!A306,Base!$A$2:$B$235,2,FALSE)</f>
        <v>80</v>
      </c>
      <c r="B306" s="4">
        <v>2015.0</v>
      </c>
      <c r="C306" s="15">
        <v>77.0</v>
      </c>
      <c r="D306" s="15">
        <v>186.0</v>
      </c>
      <c r="E306" s="15">
        <v>8.0</v>
      </c>
      <c r="F306" s="17"/>
      <c r="G306" s="4">
        <v>99.0</v>
      </c>
      <c r="H306" s="4">
        <v>0.0</v>
      </c>
      <c r="I306" s="4" t="s">
        <v>5552</v>
      </c>
      <c r="J306" s="4">
        <v>10.0</v>
      </c>
      <c r="K306" s="4">
        <v>99.0</v>
      </c>
      <c r="L306" s="4">
        <v>99.0</v>
      </c>
      <c r="M306" s="4" t="s">
        <v>5522</v>
      </c>
      <c r="N306" s="16">
        <v>45658.0</v>
      </c>
    </row>
    <row r="307">
      <c r="A307" s="4">
        <f>VLOOKUP(Life_expectancy.csv!A307,Base!$A$2:$B$235,2,FALSE)</f>
        <v>80</v>
      </c>
      <c r="B307" s="4">
        <v>2014.0</v>
      </c>
      <c r="C307" s="15">
        <v>74.0</v>
      </c>
      <c r="D307" s="15">
        <v>189.0</v>
      </c>
      <c r="E307" s="15">
        <v>8.0</v>
      </c>
      <c r="F307" s="15" t="s">
        <v>1166</v>
      </c>
      <c r="G307" s="4">
        <v>98.0</v>
      </c>
      <c r="H307" s="4">
        <v>0.0</v>
      </c>
      <c r="I307" s="4" t="s">
        <v>5646</v>
      </c>
      <c r="J307" s="4">
        <v>10.0</v>
      </c>
      <c r="K307" s="4">
        <v>99.0</v>
      </c>
      <c r="L307" s="4">
        <v>98.0</v>
      </c>
      <c r="M307" s="4" t="s">
        <v>5522</v>
      </c>
      <c r="N307" s="16">
        <v>45658.0</v>
      </c>
    </row>
    <row r="308">
      <c r="A308" s="4">
        <f>VLOOKUP(Life_expectancy.csv!A308,Base!$A$2:$B$235,2,FALSE)</f>
        <v>80</v>
      </c>
      <c r="B308" s="4">
        <v>2013.0</v>
      </c>
      <c r="C308" s="15">
        <v>71.0</v>
      </c>
      <c r="D308" s="15">
        <v>192.0</v>
      </c>
      <c r="E308" s="15">
        <v>8.0</v>
      </c>
      <c r="F308" s="15" t="s">
        <v>3421</v>
      </c>
      <c r="G308" s="4">
        <v>94.0</v>
      </c>
      <c r="H308" s="4">
        <v>0.0</v>
      </c>
      <c r="I308" s="4" t="s">
        <v>5647</v>
      </c>
      <c r="J308" s="4">
        <v>10.0</v>
      </c>
      <c r="K308" s="4">
        <v>95.0</v>
      </c>
      <c r="L308" s="4">
        <v>94.0</v>
      </c>
      <c r="M308" s="4" t="s">
        <v>5522</v>
      </c>
      <c r="N308" s="16">
        <v>45658.0</v>
      </c>
    </row>
    <row r="309">
      <c r="A309" s="4">
        <f>VLOOKUP(Life_expectancy.csv!A309,Base!$A$2:$B$235,2,FALSE)</f>
        <v>80</v>
      </c>
      <c r="B309" s="4">
        <v>2012.0</v>
      </c>
      <c r="C309" s="15" t="s">
        <v>5796</v>
      </c>
      <c r="D309" s="15">
        <v>194.0</v>
      </c>
      <c r="E309" s="15">
        <v>8.0</v>
      </c>
      <c r="F309" s="15" t="s">
        <v>475</v>
      </c>
      <c r="G309" s="4">
        <v>93.0</v>
      </c>
      <c r="H309" s="4">
        <v>0.0</v>
      </c>
      <c r="I309" s="5">
        <v>45813.0</v>
      </c>
      <c r="J309" s="4">
        <v>11.0</v>
      </c>
      <c r="K309" s="4">
        <v>93.0</v>
      </c>
      <c r="L309" s="4">
        <v>93.0</v>
      </c>
      <c r="M309" s="4" t="s">
        <v>5522</v>
      </c>
      <c r="N309" s="16">
        <v>45658.0</v>
      </c>
    </row>
    <row r="310">
      <c r="A310" s="4">
        <f>VLOOKUP(Life_expectancy.csv!A310,Base!$A$2:$B$235,2,FALSE)</f>
        <v>80</v>
      </c>
      <c r="B310" s="4">
        <v>2011.0</v>
      </c>
      <c r="C310" s="15" t="s">
        <v>5845</v>
      </c>
      <c r="D310" s="15">
        <v>198.0</v>
      </c>
      <c r="E310" s="15">
        <v>9.0</v>
      </c>
      <c r="F310" s="15" t="s">
        <v>2571</v>
      </c>
      <c r="G310" s="4">
        <v>95.0</v>
      </c>
      <c r="H310" s="4">
        <v>0.0</v>
      </c>
      <c r="I310" s="4" t="s">
        <v>5557</v>
      </c>
      <c r="J310" s="4">
        <v>11.0</v>
      </c>
      <c r="K310" s="4">
        <v>95.0</v>
      </c>
      <c r="L310" s="4">
        <v>95.0</v>
      </c>
      <c r="M310" s="4" t="s">
        <v>5614</v>
      </c>
      <c r="N310" s="16">
        <v>45658.0</v>
      </c>
    </row>
    <row r="311">
      <c r="A311" s="4">
        <f>VLOOKUP(Life_expectancy.csv!A311,Base!$A$2:$B$235,2,FALSE)</f>
        <v>80</v>
      </c>
      <c r="B311" s="4">
        <v>2010.0</v>
      </c>
      <c r="C311" s="15" t="s">
        <v>5823</v>
      </c>
      <c r="D311" s="15">
        <v>22.0</v>
      </c>
      <c r="E311" s="15">
        <v>9.0</v>
      </c>
      <c r="F311" s="15" t="s">
        <v>1192</v>
      </c>
      <c r="G311" s="4">
        <v>91.0</v>
      </c>
      <c r="H311" s="4">
        <v>0.0</v>
      </c>
      <c r="I311" s="4" t="s">
        <v>5817</v>
      </c>
      <c r="J311" s="4">
        <v>12.0</v>
      </c>
      <c r="K311" s="4">
        <v>9.0</v>
      </c>
      <c r="L311" s="4">
        <v>91.0</v>
      </c>
      <c r="M311" s="4" t="s">
        <v>5614</v>
      </c>
      <c r="N311" s="16">
        <v>45658.0</v>
      </c>
    </row>
    <row r="312">
      <c r="A312" s="4">
        <f>VLOOKUP(Life_expectancy.csv!A312,Base!$A$2:$B$235,2,FALSE)</f>
        <v>80</v>
      </c>
      <c r="B312" s="4">
        <v>2009.0</v>
      </c>
      <c r="C312" s="15">
        <v>68.0</v>
      </c>
      <c r="D312" s="15">
        <v>27.0</v>
      </c>
      <c r="E312" s="15">
        <v>10.0</v>
      </c>
      <c r="F312" s="15" t="s">
        <v>1911</v>
      </c>
      <c r="G312" s="4">
        <v>93.0</v>
      </c>
      <c r="H312" s="4">
        <v>0.0</v>
      </c>
      <c r="I312" s="4" t="s">
        <v>5846</v>
      </c>
      <c r="J312" s="4">
        <v>12.0</v>
      </c>
      <c r="K312" s="4">
        <v>92.0</v>
      </c>
      <c r="L312" s="4">
        <v>93.0</v>
      </c>
      <c r="M312" s="4" t="s">
        <v>5614</v>
      </c>
      <c r="N312" s="16">
        <v>45658.0</v>
      </c>
    </row>
    <row r="313">
      <c r="A313" s="4">
        <f>VLOOKUP(Life_expectancy.csv!A313,Base!$A$2:$B$235,2,FALSE)</f>
        <v>80</v>
      </c>
      <c r="B313" s="4">
        <v>2008.0</v>
      </c>
      <c r="C313" s="15" t="s">
        <v>5834</v>
      </c>
      <c r="D313" s="15">
        <v>211.0</v>
      </c>
      <c r="E313" s="15">
        <v>10.0</v>
      </c>
      <c r="F313" s="15" t="s">
        <v>1548</v>
      </c>
      <c r="G313" s="4">
        <v>88.0</v>
      </c>
      <c r="H313" s="4">
        <v>0.0</v>
      </c>
      <c r="I313" s="4">
        <v>48.0</v>
      </c>
      <c r="J313" s="4">
        <v>13.0</v>
      </c>
      <c r="K313" s="4">
        <v>87.0</v>
      </c>
      <c r="L313" s="4">
        <v>88.0</v>
      </c>
      <c r="M313" s="4" t="s">
        <v>5614</v>
      </c>
      <c r="N313" s="16">
        <v>45658.0</v>
      </c>
    </row>
    <row r="314">
      <c r="A314" s="4">
        <f>VLOOKUP(Life_expectancy.csv!A314,Base!$A$2:$B$235,2,FALSE)</f>
        <v>80</v>
      </c>
      <c r="B314" s="4">
        <v>2007.0</v>
      </c>
      <c r="C314" s="15" t="s">
        <v>5774</v>
      </c>
      <c r="D314" s="15">
        <v>216.0</v>
      </c>
      <c r="E314" s="15">
        <v>11.0</v>
      </c>
      <c r="F314" s="15" t="s">
        <v>2817</v>
      </c>
      <c r="G314" s="4">
        <v>84.0</v>
      </c>
      <c r="H314" s="4">
        <v>0.0</v>
      </c>
      <c r="I314" s="4" t="s">
        <v>5717</v>
      </c>
      <c r="J314" s="4">
        <v>14.0</v>
      </c>
      <c r="K314" s="4">
        <v>85.0</v>
      </c>
      <c r="L314" s="4">
        <v>84.0</v>
      </c>
      <c r="M314" s="4" t="s">
        <v>5614</v>
      </c>
      <c r="N314" s="16">
        <v>45689.0</v>
      </c>
    </row>
    <row r="315">
      <c r="A315" s="4">
        <f>VLOOKUP(Life_expectancy.csv!A315,Base!$A$2:$B$235,2,FALSE)</f>
        <v>80</v>
      </c>
      <c r="B315" s="4">
        <v>2006.0</v>
      </c>
      <c r="C315" s="15" t="s">
        <v>5847</v>
      </c>
      <c r="D315" s="15">
        <v>219.0</v>
      </c>
      <c r="E315" s="15">
        <v>11.0</v>
      </c>
      <c r="F315" s="15" t="s">
        <v>2026</v>
      </c>
      <c r="G315" s="4">
        <v>83.0</v>
      </c>
      <c r="H315" s="4">
        <v>0.0</v>
      </c>
      <c r="I315" s="4" t="s">
        <v>5848</v>
      </c>
      <c r="J315" s="4">
        <v>15.0</v>
      </c>
      <c r="K315" s="4">
        <v>82.0</v>
      </c>
      <c r="L315" s="4">
        <v>83.0</v>
      </c>
      <c r="M315" s="4" t="s">
        <v>5614</v>
      </c>
      <c r="N315" s="16">
        <v>45689.0</v>
      </c>
    </row>
    <row r="316">
      <c r="A316" s="4">
        <f>VLOOKUP(Life_expectancy.csv!A316,Base!$A$2:$B$235,2,FALSE)</f>
        <v>80</v>
      </c>
      <c r="B316" s="4">
        <v>2005.0</v>
      </c>
      <c r="C316" s="15" t="s">
        <v>5849</v>
      </c>
      <c r="D316" s="15">
        <v>222.0</v>
      </c>
      <c r="E316" s="15">
        <v>12.0</v>
      </c>
      <c r="F316" s="15" t="s">
        <v>1377</v>
      </c>
      <c r="G316" s="4">
        <v>85.0</v>
      </c>
      <c r="H316" s="4">
        <v>0.0</v>
      </c>
      <c r="I316" s="4">
        <v>46.0</v>
      </c>
      <c r="J316" s="4">
        <v>16.0</v>
      </c>
      <c r="K316" s="4">
        <v>84.0</v>
      </c>
      <c r="L316" s="4">
        <v>85.0</v>
      </c>
      <c r="M316" s="4" t="s">
        <v>5614</v>
      </c>
      <c r="N316" s="16">
        <v>45689.0</v>
      </c>
    </row>
    <row r="317">
      <c r="A317" s="4">
        <f>VLOOKUP(Life_expectancy.csv!A317,Base!$A$2:$B$235,2,FALSE)</f>
        <v>80</v>
      </c>
      <c r="B317" s="4">
        <v>2004.0</v>
      </c>
      <c r="C317" s="15" t="s">
        <v>5850</v>
      </c>
      <c r="D317" s="15">
        <v>226.0</v>
      </c>
      <c r="E317" s="15">
        <v>12.0</v>
      </c>
      <c r="F317" s="15" t="s">
        <v>5851</v>
      </c>
      <c r="G317" s="4">
        <v>84.0</v>
      </c>
      <c r="H317" s="4">
        <v>0.0</v>
      </c>
      <c r="I317" s="4" t="s">
        <v>5782</v>
      </c>
      <c r="J317" s="4">
        <v>16.0</v>
      </c>
      <c r="K317" s="4">
        <v>84.0</v>
      </c>
      <c r="L317" s="4">
        <v>84.0</v>
      </c>
      <c r="M317" s="4" t="s">
        <v>5614</v>
      </c>
      <c r="N317" s="16">
        <v>45689.0</v>
      </c>
    </row>
    <row r="318">
      <c r="A318" s="4">
        <f>VLOOKUP(Life_expectancy.csv!A318,Base!$A$2:$B$235,2,FALSE)</f>
        <v>80</v>
      </c>
      <c r="B318" s="4">
        <v>2003.0</v>
      </c>
      <c r="C318" s="15" t="s">
        <v>5734</v>
      </c>
      <c r="D318" s="15">
        <v>23.0</v>
      </c>
      <c r="E318" s="15">
        <v>13.0</v>
      </c>
      <c r="F318" s="15" t="s">
        <v>1385</v>
      </c>
      <c r="G318" s="4">
        <v>8.0</v>
      </c>
      <c r="H318" s="4">
        <v>0.0</v>
      </c>
      <c r="I318" s="4" t="s">
        <v>5724</v>
      </c>
      <c r="J318" s="4">
        <v>17.0</v>
      </c>
      <c r="K318" s="4">
        <v>82.0</v>
      </c>
      <c r="L318" s="4">
        <v>88.0</v>
      </c>
      <c r="M318" s="4" t="s">
        <v>5614</v>
      </c>
      <c r="N318" s="16">
        <v>45717.0</v>
      </c>
    </row>
    <row r="319">
      <c r="A319" s="4">
        <f>VLOOKUP(Life_expectancy.csv!A319,Base!$A$2:$B$235,2,FALSE)</f>
        <v>80</v>
      </c>
      <c r="B319" s="4">
        <v>2002.0</v>
      </c>
      <c r="C319" s="15" t="s">
        <v>5668</v>
      </c>
      <c r="D319" s="15">
        <v>234.0</v>
      </c>
      <c r="E319" s="15">
        <v>14.0</v>
      </c>
      <c r="F319" s="15" t="s">
        <v>5852</v>
      </c>
      <c r="G319" s="4">
        <v>77.0</v>
      </c>
      <c r="H319" s="4">
        <v>0.0</v>
      </c>
      <c r="I319" s="4">
        <v>44.0</v>
      </c>
      <c r="J319" s="4">
        <v>18.0</v>
      </c>
      <c r="K319" s="4">
        <v>76.0</v>
      </c>
      <c r="L319" s="4">
        <v>77.0</v>
      </c>
      <c r="M319" s="4" t="s">
        <v>5522</v>
      </c>
      <c r="N319" s="16">
        <v>45717.0</v>
      </c>
    </row>
    <row r="320">
      <c r="A320" s="4">
        <f>VLOOKUP(Life_expectancy.csv!A320,Base!$A$2:$B$235,2,FALSE)</f>
        <v>80</v>
      </c>
      <c r="B320" s="4">
        <v>2001.0</v>
      </c>
      <c r="C320" s="15" t="s">
        <v>5842</v>
      </c>
      <c r="D320" s="15">
        <v>238.0</v>
      </c>
      <c r="E320" s="15">
        <v>14.0</v>
      </c>
      <c r="F320" s="16">
        <v>45690.0</v>
      </c>
      <c r="G320" s="4">
        <v>77.0</v>
      </c>
      <c r="H320" s="4">
        <v>0.0</v>
      </c>
      <c r="I320" s="4" t="s">
        <v>5853</v>
      </c>
      <c r="J320" s="4">
        <v>19.0</v>
      </c>
      <c r="K320" s="4">
        <v>71.0</v>
      </c>
      <c r="L320" s="4">
        <v>71.0</v>
      </c>
      <c r="M320" s="4" t="s">
        <v>5522</v>
      </c>
      <c r="N320" s="16">
        <v>45748.0</v>
      </c>
    </row>
    <row r="321">
      <c r="A321" s="4">
        <f>VLOOKUP(Life_expectancy.csv!A321,Base!$A$2:$B$235,2,FALSE)</f>
        <v>80</v>
      </c>
      <c r="B321" s="4">
        <v>2000.0</v>
      </c>
      <c r="C321" s="15" t="s">
        <v>5738</v>
      </c>
      <c r="D321" s="15">
        <v>243.0</v>
      </c>
      <c r="E321" s="15">
        <v>15.0</v>
      </c>
      <c r="F321" s="15" t="s">
        <v>5333</v>
      </c>
      <c r="G321" s="4">
        <v>77.0</v>
      </c>
      <c r="H321" s="4">
        <v>122.0</v>
      </c>
      <c r="I321" s="4" t="s">
        <v>5622</v>
      </c>
      <c r="J321" s="4">
        <v>20.0</v>
      </c>
      <c r="K321" s="4">
        <v>74.0</v>
      </c>
      <c r="L321" s="4">
        <v>75.0</v>
      </c>
      <c r="M321" s="4" t="s">
        <v>5522</v>
      </c>
      <c r="N321" s="16">
        <v>45748.0</v>
      </c>
    </row>
    <row r="322">
      <c r="A322" s="4">
        <f>VLOOKUP(Life_expectancy.csv!A322,Base!$A$2:$B$235,2,FALSE)</f>
        <v>137</v>
      </c>
      <c r="B322" s="4">
        <v>2015.0</v>
      </c>
      <c r="C322" s="15" t="s">
        <v>5854</v>
      </c>
      <c r="D322" s="15">
        <v>88.0</v>
      </c>
      <c r="E322" s="15">
        <v>0.0</v>
      </c>
      <c r="F322" s="17"/>
      <c r="G322" s="4">
        <v>82.0</v>
      </c>
      <c r="H322" s="4">
        <v>1677.0</v>
      </c>
      <c r="I322" s="4" t="s">
        <v>5544</v>
      </c>
      <c r="J322" s="4">
        <v>0.0</v>
      </c>
      <c r="K322" s="4">
        <v>74.0</v>
      </c>
      <c r="L322" s="4">
        <v>82.0</v>
      </c>
      <c r="M322" s="4" t="s">
        <v>5522</v>
      </c>
      <c r="N322" s="16">
        <v>45718.0</v>
      </c>
    </row>
    <row r="323">
      <c r="A323" s="4">
        <f>VLOOKUP(Life_expectancy.csv!A323,Base!$A$2:$B$235,2,FALSE)</f>
        <v>137</v>
      </c>
      <c r="B323" s="4">
        <v>2014.0</v>
      </c>
      <c r="C323" s="15" t="s">
        <v>5540</v>
      </c>
      <c r="D323" s="15">
        <v>89.0</v>
      </c>
      <c r="E323" s="15">
        <v>0.0</v>
      </c>
      <c r="F323" s="18">
        <v>45720.0</v>
      </c>
      <c r="G323" s="4">
        <v>89.0</v>
      </c>
      <c r="H323" s="4">
        <v>3000.0</v>
      </c>
      <c r="I323" s="4" t="s">
        <v>5535</v>
      </c>
      <c r="J323" s="4">
        <v>0.0</v>
      </c>
      <c r="K323" s="4">
        <v>86.0</v>
      </c>
      <c r="L323" s="4">
        <v>86.0</v>
      </c>
      <c r="M323" s="4" t="s">
        <v>5522</v>
      </c>
      <c r="N323" s="16">
        <v>45749.0</v>
      </c>
    </row>
    <row r="324">
      <c r="A324" s="4">
        <f>VLOOKUP(Life_expectancy.csv!A324,Base!$A$2:$B$235,2,FALSE)</f>
        <v>137</v>
      </c>
      <c r="B324" s="4">
        <v>2013.0</v>
      </c>
      <c r="C324" s="15">
        <v>77.0</v>
      </c>
      <c r="D324" s="15">
        <v>9.0</v>
      </c>
      <c r="E324" s="15">
        <v>0.0</v>
      </c>
      <c r="F324" s="16">
        <v>45995.0</v>
      </c>
      <c r="G324" s="4">
        <v>91.0</v>
      </c>
      <c r="H324" s="4">
        <v>0.0</v>
      </c>
      <c r="I324" s="4" t="s">
        <v>5697</v>
      </c>
      <c r="J324" s="4">
        <v>0.0</v>
      </c>
      <c r="K324" s="4">
        <v>87.0</v>
      </c>
      <c r="L324" s="4">
        <v>89.0</v>
      </c>
      <c r="M324" s="4" t="s">
        <v>5522</v>
      </c>
      <c r="N324" s="16">
        <v>45749.0</v>
      </c>
    </row>
    <row r="325">
      <c r="A325" s="4">
        <f>VLOOKUP(Life_expectancy.csv!A325,Base!$A$2:$B$235,2,FALSE)</f>
        <v>137</v>
      </c>
      <c r="B325" s="4">
        <v>2012.0</v>
      </c>
      <c r="C325" s="15" t="s">
        <v>5755</v>
      </c>
      <c r="D325" s="15">
        <v>92.0</v>
      </c>
      <c r="E325" s="15">
        <v>0.0</v>
      </c>
      <c r="F325" s="15" t="s">
        <v>1018</v>
      </c>
      <c r="G325" s="4">
        <v>92.0</v>
      </c>
      <c r="H325" s="4">
        <v>22.0</v>
      </c>
      <c r="I325" s="4" t="s">
        <v>5698</v>
      </c>
      <c r="J325" s="4">
        <v>0.0</v>
      </c>
      <c r="K325" s="4">
        <v>87.0</v>
      </c>
      <c r="L325" s="4">
        <v>92.0</v>
      </c>
      <c r="M325" s="4" t="s">
        <v>5522</v>
      </c>
      <c r="N325" s="16">
        <v>45779.0</v>
      </c>
    </row>
    <row r="326">
      <c r="A326" s="4">
        <f>VLOOKUP(Life_expectancy.csv!A326,Base!$A$2:$B$235,2,FALSE)</f>
        <v>137</v>
      </c>
      <c r="B326" s="4">
        <v>2011.0</v>
      </c>
      <c r="C326" s="15" t="s">
        <v>5542</v>
      </c>
      <c r="D326" s="15">
        <v>92.0</v>
      </c>
      <c r="E326" s="15">
        <v>0.0</v>
      </c>
      <c r="F326" s="15" t="s">
        <v>851</v>
      </c>
      <c r="G326" s="4">
        <v>88.0</v>
      </c>
      <c r="H326" s="4">
        <v>10.0</v>
      </c>
      <c r="I326" s="4" t="s">
        <v>5699</v>
      </c>
      <c r="J326" s="4">
        <v>0.0</v>
      </c>
      <c r="K326" s="4">
        <v>89.0</v>
      </c>
      <c r="L326" s="4">
        <v>88.0</v>
      </c>
      <c r="M326" s="4" t="s">
        <v>5522</v>
      </c>
      <c r="N326" s="16">
        <v>45779.0</v>
      </c>
    </row>
    <row r="327">
      <c r="A327" s="4">
        <f>VLOOKUP(Life_expectancy.csv!A327,Base!$A$2:$B$235,2,FALSE)</f>
        <v>137</v>
      </c>
      <c r="B327" s="4">
        <v>2010.0</v>
      </c>
      <c r="C327" s="15" t="s">
        <v>5613</v>
      </c>
      <c r="D327" s="15">
        <v>94.0</v>
      </c>
      <c r="E327" s="15">
        <v>0.0</v>
      </c>
      <c r="F327" s="15" t="s">
        <v>166</v>
      </c>
      <c r="G327" s="4">
        <v>89.0</v>
      </c>
      <c r="H327" s="4">
        <v>45.0</v>
      </c>
      <c r="I327" s="4" t="s">
        <v>5855</v>
      </c>
      <c r="J327" s="4">
        <v>0.0</v>
      </c>
      <c r="K327" s="4">
        <v>9.0</v>
      </c>
      <c r="L327" s="4">
        <v>89.0</v>
      </c>
      <c r="M327" s="4" t="s">
        <v>5522</v>
      </c>
      <c r="N327" s="16">
        <v>45810.0</v>
      </c>
    </row>
    <row r="328">
      <c r="A328" s="4">
        <f>VLOOKUP(Life_expectancy.csv!A328,Base!$A$2:$B$235,2,FALSE)</f>
        <v>137</v>
      </c>
      <c r="B328" s="4">
        <v>2009.0</v>
      </c>
      <c r="C328" s="15" t="s">
        <v>5549</v>
      </c>
      <c r="D328" s="15">
        <v>97.0</v>
      </c>
      <c r="E328" s="15">
        <v>0.0</v>
      </c>
      <c r="F328" s="15" t="s">
        <v>708</v>
      </c>
      <c r="G328" s="4">
        <v>9.0</v>
      </c>
      <c r="H328" s="4">
        <v>22.0</v>
      </c>
      <c r="I328" s="4" t="s">
        <v>5552</v>
      </c>
      <c r="J328" s="4">
        <v>0.0</v>
      </c>
      <c r="K328" s="4">
        <v>9.0</v>
      </c>
      <c r="L328" s="4">
        <v>9.0</v>
      </c>
      <c r="M328" s="4" t="s">
        <v>5522</v>
      </c>
      <c r="N328" s="16">
        <v>45840.0</v>
      </c>
    </row>
    <row r="329">
      <c r="A329" s="4">
        <f>VLOOKUP(Life_expectancy.csv!A329,Base!$A$2:$B$235,2,FALSE)</f>
        <v>137</v>
      </c>
      <c r="B329" s="4">
        <v>2008.0</v>
      </c>
      <c r="C329" s="15">
        <v>76.0</v>
      </c>
      <c r="D329" s="15">
        <v>98.0</v>
      </c>
      <c r="E329" s="15">
        <v>0.0</v>
      </c>
      <c r="F329" s="15" t="s">
        <v>1360</v>
      </c>
      <c r="G329" s="4">
        <v>88.0</v>
      </c>
      <c r="H329" s="4">
        <v>8.0</v>
      </c>
      <c r="I329" s="4" t="s">
        <v>5856</v>
      </c>
      <c r="J329" s="4">
        <v>0.0</v>
      </c>
      <c r="K329" s="4">
        <v>92.0</v>
      </c>
      <c r="L329" s="4">
        <v>91.0</v>
      </c>
      <c r="M329" s="4" t="s">
        <v>5522</v>
      </c>
      <c r="N329" s="16">
        <v>45840.0</v>
      </c>
    </row>
    <row r="330">
      <c r="A330" s="4">
        <f>VLOOKUP(Life_expectancy.csv!A330,Base!$A$2:$B$235,2,FALSE)</f>
        <v>137</v>
      </c>
      <c r="B330" s="4">
        <v>2007.0</v>
      </c>
      <c r="C330" s="15" t="s">
        <v>5566</v>
      </c>
      <c r="D330" s="15">
        <v>16.0</v>
      </c>
      <c r="E330" s="15">
        <v>0.0</v>
      </c>
      <c r="F330" s="15" t="s">
        <v>562</v>
      </c>
      <c r="G330" s="4">
        <v>94.0</v>
      </c>
      <c r="H330" s="4">
        <v>166.0</v>
      </c>
      <c r="I330" s="4" t="s">
        <v>5712</v>
      </c>
      <c r="J330" s="4">
        <v>0.0</v>
      </c>
      <c r="K330" s="4">
        <v>95.0</v>
      </c>
      <c r="L330" s="4">
        <v>95.0</v>
      </c>
      <c r="M330" s="4" t="s">
        <v>5522</v>
      </c>
      <c r="N330" s="16">
        <v>45871.0</v>
      </c>
    </row>
    <row r="331">
      <c r="A331" s="4">
        <f>VLOOKUP(Life_expectancy.csv!A331,Base!$A$2:$B$235,2,FALSE)</f>
        <v>137</v>
      </c>
      <c r="B331" s="4">
        <v>2006.0</v>
      </c>
      <c r="C331" s="15" t="s">
        <v>5617</v>
      </c>
      <c r="D331" s="15">
        <v>1.0</v>
      </c>
      <c r="E331" s="15">
        <v>0.0</v>
      </c>
      <c r="F331" s="15" t="s">
        <v>1303</v>
      </c>
      <c r="G331" s="4">
        <v>9.0</v>
      </c>
      <c r="H331" s="4">
        <v>17.0</v>
      </c>
      <c r="I331" s="4">
        <v>51.0</v>
      </c>
      <c r="J331" s="4">
        <v>0.0</v>
      </c>
      <c r="K331" s="4">
        <v>91.0</v>
      </c>
      <c r="L331" s="4">
        <v>87.0</v>
      </c>
      <c r="M331" s="4" t="s">
        <v>5522</v>
      </c>
      <c r="N331" s="16">
        <v>45871.0</v>
      </c>
    </row>
    <row r="332">
      <c r="A332" s="4">
        <f>VLOOKUP(Life_expectancy.csv!A332,Base!$A$2:$B$235,2,FALSE)</f>
        <v>137</v>
      </c>
      <c r="B332" s="4">
        <v>2005.0</v>
      </c>
      <c r="C332" s="15">
        <v>75.0</v>
      </c>
      <c r="D332" s="15">
        <v>12.0</v>
      </c>
      <c r="E332" s="15">
        <v>0.0</v>
      </c>
      <c r="F332" s="15" t="s">
        <v>286</v>
      </c>
      <c r="G332" s="4">
        <v>93.0</v>
      </c>
      <c r="H332" s="4">
        <v>23.0</v>
      </c>
      <c r="I332" s="5">
        <v>45782.0</v>
      </c>
      <c r="J332" s="4">
        <v>0.0</v>
      </c>
      <c r="K332" s="4">
        <v>95.0</v>
      </c>
      <c r="L332" s="4">
        <v>93.0</v>
      </c>
      <c r="M332" s="4" t="s">
        <v>5522</v>
      </c>
      <c r="N332" s="16">
        <v>45902.0</v>
      </c>
    </row>
    <row r="333">
      <c r="A333" s="4">
        <f>VLOOKUP(Life_expectancy.csv!A333,Base!$A$2:$B$235,2,FALSE)</f>
        <v>137</v>
      </c>
      <c r="B333" s="4">
        <v>2004.0</v>
      </c>
      <c r="C333" s="15" t="s">
        <v>5634</v>
      </c>
      <c r="D333" s="15">
        <v>99.0</v>
      </c>
      <c r="E333" s="15">
        <v>0.0</v>
      </c>
      <c r="F333" s="15" t="s">
        <v>2504</v>
      </c>
      <c r="G333" s="4">
        <v>36.0</v>
      </c>
      <c r="H333" s="4">
        <v>28.0</v>
      </c>
      <c r="I333" s="4" t="s">
        <v>5557</v>
      </c>
      <c r="J333" s="4">
        <v>0.0</v>
      </c>
      <c r="K333" s="4">
        <v>87.0</v>
      </c>
      <c r="L333" s="4">
        <v>84.0</v>
      </c>
      <c r="M333" s="4" t="s">
        <v>5522</v>
      </c>
      <c r="N333" s="15">
        <v>3.0</v>
      </c>
    </row>
    <row r="334">
      <c r="A334" s="4">
        <f>VLOOKUP(Life_expectancy.csv!A334,Base!$A$2:$B$235,2,FALSE)</f>
        <v>137</v>
      </c>
      <c r="B334" s="4">
        <v>2003.0</v>
      </c>
      <c r="C334" s="15" t="s">
        <v>5620</v>
      </c>
      <c r="D334" s="15">
        <v>12.0</v>
      </c>
      <c r="E334" s="15">
        <v>0.0</v>
      </c>
      <c r="F334" s="15" t="s">
        <v>2929</v>
      </c>
      <c r="G334" s="10"/>
      <c r="H334" s="4">
        <v>18.0</v>
      </c>
      <c r="I334" s="4" t="s">
        <v>5857</v>
      </c>
      <c r="J334" s="4">
        <v>0.0</v>
      </c>
      <c r="K334" s="4">
        <v>87.0</v>
      </c>
      <c r="L334" s="4">
        <v>87.0</v>
      </c>
      <c r="M334" s="4" t="s">
        <v>5522</v>
      </c>
      <c r="N334" s="15">
        <v>3.0</v>
      </c>
    </row>
    <row r="335">
      <c r="A335" s="4">
        <f>VLOOKUP(Life_expectancy.csv!A335,Base!$A$2:$B$235,2,FALSE)</f>
        <v>137</v>
      </c>
      <c r="B335" s="4">
        <v>2002.0</v>
      </c>
      <c r="C335" s="15" t="s">
        <v>5566</v>
      </c>
      <c r="D335" s="15">
        <v>11.0</v>
      </c>
      <c r="E335" s="15">
        <v>0.0</v>
      </c>
      <c r="F335" s="15" t="s">
        <v>138</v>
      </c>
      <c r="G335" s="10"/>
      <c r="H335" s="4">
        <v>28.0</v>
      </c>
      <c r="I335" s="4" t="s">
        <v>5651</v>
      </c>
      <c r="J335" s="4">
        <v>0.0</v>
      </c>
      <c r="K335" s="4">
        <v>86.0</v>
      </c>
      <c r="L335" s="4">
        <v>8.0</v>
      </c>
      <c r="M335" s="4" t="s">
        <v>5522</v>
      </c>
      <c r="N335" s="16">
        <v>45660.0</v>
      </c>
    </row>
    <row r="336">
      <c r="A336" s="4">
        <f>VLOOKUP(Life_expectancy.csv!A336,Base!$A$2:$B$235,2,FALSE)</f>
        <v>137</v>
      </c>
      <c r="B336" s="4">
        <v>2001.0</v>
      </c>
      <c r="C336" s="15" t="s">
        <v>5572</v>
      </c>
      <c r="D336" s="15">
        <v>113.0</v>
      </c>
      <c r="E336" s="15">
        <v>0.0</v>
      </c>
      <c r="F336" s="15" t="s">
        <v>2255</v>
      </c>
      <c r="G336" s="10"/>
      <c r="H336" s="4">
        <v>0.0</v>
      </c>
      <c r="I336" s="4" t="s">
        <v>5605</v>
      </c>
      <c r="J336" s="4">
        <v>0.0</v>
      </c>
      <c r="K336" s="4">
        <v>92.0</v>
      </c>
      <c r="L336" s="4">
        <v>91.0</v>
      </c>
      <c r="M336" s="4" t="s">
        <v>5522</v>
      </c>
      <c r="N336" s="16">
        <v>45691.0</v>
      </c>
    </row>
    <row r="337">
      <c r="A337" s="4">
        <f>VLOOKUP(Life_expectancy.csv!A337,Base!$A$2:$B$235,2,FALSE)</f>
        <v>137</v>
      </c>
      <c r="B337" s="4">
        <v>2000.0</v>
      </c>
      <c r="C337" s="15" t="s">
        <v>5624</v>
      </c>
      <c r="D337" s="15">
        <v>116.0</v>
      </c>
      <c r="E337" s="15">
        <v>0.0</v>
      </c>
      <c r="F337" s="15" t="s">
        <v>453</v>
      </c>
      <c r="G337" s="10"/>
      <c r="H337" s="4">
        <v>43.0</v>
      </c>
      <c r="I337" s="4" t="s">
        <v>5858</v>
      </c>
      <c r="J337" s="4">
        <v>0.0</v>
      </c>
      <c r="K337" s="4">
        <v>87.0</v>
      </c>
      <c r="L337" s="4">
        <v>85.0</v>
      </c>
      <c r="M337" s="4" t="s">
        <v>5522</v>
      </c>
      <c r="N337" s="16">
        <v>45691.0</v>
      </c>
    </row>
    <row r="338">
      <c r="A338" s="4">
        <f>VLOOKUP(Life_expectancy.csv!A338,Base!$A$2:$B$235,2,FALSE)</f>
        <v>144</v>
      </c>
      <c r="B338" s="4">
        <v>2015.0</v>
      </c>
      <c r="C338" s="15" t="s">
        <v>5849</v>
      </c>
      <c r="D338" s="15">
        <v>256.0</v>
      </c>
      <c r="E338" s="15">
        <v>2.0</v>
      </c>
      <c r="F338" s="17"/>
      <c r="G338" s="4">
        <v>95.0</v>
      </c>
      <c r="H338" s="4">
        <v>0.0</v>
      </c>
      <c r="I338" s="4" t="s">
        <v>5859</v>
      </c>
      <c r="J338" s="4">
        <v>2.0</v>
      </c>
      <c r="K338" s="4">
        <v>96.0</v>
      </c>
      <c r="L338" s="4">
        <v>95.0</v>
      </c>
      <c r="M338" s="5">
        <v>45690.0</v>
      </c>
      <c r="N338" s="16">
        <v>45663.0</v>
      </c>
    </row>
    <row r="339">
      <c r="A339" s="4">
        <f>VLOOKUP(Life_expectancy.csv!A339,Base!$A$2:$B$235,2,FALSE)</f>
        <v>144</v>
      </c>
      <c r="B339" s="4">
        <v>2014.0</v>
      </c>
      <c r="C339" s="15" t="s">
        <v>5850</v>
      </c>
      <c r="D339" s="15">
        <v>268.0</v>
      </c>
      <c r="E339" s="15">
        <v>2.0</v>
      </c>
      <c r="F339" s="15" t="s">
        <v>5521</v>
      </c>
      <c r="G339" s="4">
        <v>95.0</v>
      </c>
      <c r="H339" s="4">
        <v>1.0</v>
      </c>
      <c r="I339" s="4" t="s">
        <v>5860</v>
      </c>
      <c r="J339" s="4">
        <v>2.0</v>
      </c>
      <c r="K339" s="4">
        <v>96.0</v>
      </c>
      <c r="L339" s="4">
        <v>95.0</v>
      </c>
      <c r="M339" s="5">
        <v>45718.0</v>
      </c>
      <c r="N339" s="16">
        <v>45753.0</v>
      </c>
    </row>
    <row r="340">
      <c r="A340" s="4">
        <f>VLOOKUP(Life_expectancy.csv!A340,Base!$A$2:$B$235,2,FALSE)</f>
        <v>144</v>
      </c>
      <c r="B340" s="4">
        <v>2013.0</v>
      </c>
      <c r="C340" s="15" t="s">
        <v>5840</v>
      </c>
      <c r="D340" s="15">
        <v>286.0</v>
      </c>
      <c r="E340" s="15">
        <v>2.0</v>
      </c>
      <c r="F340" s="15" t="s">
        <v>5521</v>
      </c>
      <c r="G340" s="4">
        <v>95.0</v>
      </c>
      <c r="H340" s="4">
        <v>1.0</v>
      </c>
      <c r="I340" s="4" t="s">
        <v>5861</v>
      </c>
      <c r="J340" s="4">
        <v>2.0</v>
      </c>
      <c r="K340" s="4">
        <v>96.0</v>
      </c>
      <c r="L340" s="4">
        <v>95.0</v>
      </c>
      <c r="M340" s="5">
        <v>45871.0</v>
      </c>
      <c r="N340" s="16">
        <v>45844.0</v>
      </c>
    </row>
    <row r="341">
      <c r="A341" s="4">
        <f>VLOOKUP(Life_expectancy.csv!A341,Base!$A$2:$B$235,2,FALSE)</f>
        <v>144</v>
      </c>
      <c r="B341" s="4">
        <v>2012.0</v>
      </c>
      <c r="C341" s="15" t="s">
        <v>5671</v>
      </c>
      <c r="D341" s="15">
        <v>3.0</v>
      </c>
      <c r="E341" s="15">
        <v>2.0</v>
      </c>
      <c r="F341" s="15" t="s">
        <v>5521</v>
      </c>
      <c r="G341" s="4">
        <v>95.0</v>
      </c>
      <c r="H341" s="4">
        <v>7.0</v>
      </c>
      <c r="I341" s="4" t="s">
        <v>5862</v>
      </c>
      <c r="J341" s="4">
        <v>3.0</v>
      </c>
      <c r="K341" s="4">
        <v>96.0</v>
      </c>
      <c r="L341" s="4">
        <v>95.0</v>
      </c>
      <c r="M341" s="5">
        <v>45751.0</v>
      </c>
      <c r="N341" s="15">
        <v>7.0</v>
      </c>
    </row>
    <row r="342">
      <c r="A342" s="4">
        <f>VLOOKUP(Life_expectancy.csv!A342,Base!$A$2:$B$235,2,FALSE)</f>
        <v>144</v>
      </c>
      <c r="B342" s="4">
        <v>2011.0</v>
      </c>
      <c r="C342" s="15" t="s">
        <v>5632</v>
      </c>
      <c r="D342" s="15">
        <v>325.0</v>
      </c>
      <c r="E342" s="15">
        <v>2.0</v>
      </c>
      <c r="F342" s="15" t="s">
        <v>556</v>
      </c>
      <c r="G342" s="4">
        <v>95.0</v>
      </c>
      <c r="H342" s="4">
        <v>8.0</v>
      </c>
      <c r="I342" s="4" t="s">
        <v>5863</v>
      </c>
      <c r="J342" s="4">
        <v>3.0</v>
      </c>
      <c r="K342" s="4">
        <v>96.0</v>
      </c>
      <c r="L342" s="4">
        <v>95.0</v>
      </c>
      <c r="M342" s="5">
        <v>45782.0</v>
      </c>
      <c r="N342" s="16">
        <v>45754.0</v>
      </c>
    </row>
    <row r="343">
      <c r="A343" s="4">
        <f>VLOOKUP(Life_expectancy.csv!A343,Base!$A$2:$B$235,2,FALSE)</f>
        <v>144</v>
      </c>
      <c r="B343" s="4">
        <v>2010.0</v>
      </c>
      <c r="C343" s="15" t="s">
        <v>5791</v>
      </c>
      <c r="D343" s="15">
        <v>349.0</v>
      </c>
      <c r="E343" s="15">
        <v>2.0</v>
      </c>
      <c r="F343" s="15" t="s">
        <v>2195</v>
      </c>
      <c r="G343" s="4">
        <v>95.0</v>
      </c>
      <c r="H343" s="4">
        <v>853.0</v>
      </c>
      <c r="I343" s="4" t="s">
        <v>5864</v>
      </c>
      <c r="J343" s="4">
        <v>3.0</v>
      </c>
      <c r="K343" s="4">
        <v>96.0</v>
      </c>
      <c r="L343" s="4">
        <v>95.0</v>
      </c>
      <c r="M343" s="5">
        <v>45694.0</v>
      </c>
      <c r="N343" s="16">
        <v>45876.0</v>
      </c>
    </row>
    <row r="344">
      <c r="A344" s="4">
        <f>VLOOKUP(Life_expectancy.csv!A344,Base!$A$2:$B$235,2,FALSE)</f>
        <v>144</v>
      </c>
      <c r="B344" s="4">
        <v>2009.0</v>
      </c>
      <c r="C344" s="15" t="s">
        <v>5525</v>
      </c>
      <c r="D344" s="15">
        <v>393.0</v>
      </c>
      <c r="E344" s="15">
        <v>2.0</v>
      </c>
      <c r="F344" s="18">
        <v>45662.0</v>
      </c>
      <c r="G344" s="4">
        <v>94.0</v>
      </c>
      <c r="H344" s="4">
        <v>184.0</v>
      </c>
      <c r="I344" s="4" t="s">
        <v>5865</v>
      </c>
      <c r="J344" s="4">
        <v>3.0</v>
      </c>
      <c r="K344" s="4">
        <v>96.0</v>
      </c>
      <c r="L344" s="4">
        <v>96.0</v>
      </c>
      <c r="M344" s="4">
        <v>9.0</v>
      </c>
      <c r="N344" s="16">
        <v>45696.0</v>
      </c>
    </row>
    <row r="345">
      <c r="A345" s="4">
        <f>VLOOKUP(Life_expectancy.csv!A345,Base!$A$2:$B$235,2,FALSE)</f>
        <v>144</v>
      </c>
      <c r="B345" s="4">
        <v>2008.0</v>
      </c>
      <c r="C345" s="15" t="s">
        <v>5530</v>
      </c>
      <c r="D345" s="15">
        <v>427.0</v>
      </c>
      <c r="E345" s="15">
        <v>2.0</v>
      </c>
      <c r="F345" s="15" t="s">
        <v>424</v>
      </c>
      <c r="G345" s="4">
        <v>94.0</v>
      </c>
      <c r="H345" s="4">
        <v>0.0</v>
      </c>
      <c r="I345" s="4" t="s">
        <v>5866</v>
      </c>
      <c r="J345" s="4">
        <v>3.0</v>
      </c>
      <c r="K345" s="4">
        <v>96.0</v>
      </c>
      <c r="L345" s="4">
        <v>96.0</v>
      </c>
      <c r="M345" s="5">
        <v>45850.0</v>
      </c>
      <c r="N345" s="16">
        <v>45816.0</v>
      </c>
    </row>
    <row r="346">
      <c r="A346" s="4">
        <f>VLOOKUP(Life_expectancy.csv!A346,Base!$A$2:$B$235,2,FALSE)</f>
        <v>144</v>
      </c>
      <c r="B346" s="4">
        <v>2007.0</v>
      </c>
      <c r="C346" s="15" t="s">
        <v>5637</v>
      </c>
      <c r="D346" s="15">
        <v>436.0</v>
      </c>
      <c r="E346" s="15">
        <v>2.0</v>
      </c>
      <c r="F346" s="15" t="s">
        <v>538</v>
      </c>
      <c r="G346" s="4">
        <v>93.0</v>
      </c>
      <c r="H346" s="4">
        <v>1.0</v>
      </c>
      <c r="I346" s="4" t="s">
        <v>5867</v>
      </c>
      <c r="J346" s="4">
        <v>3.0</v>
      </c>
      <c r="K346" s="4">
        <v>96.0</v>
      </c>
      <c r="L346" s="4">
        <v>96.0</v>
      </c>
      <c r="M346" s="5">
        <v>45760.0</v>
      </c>
      <c r="N346" s="15">
        <v>9.0</v>
      </c>
    </row>
    <row r="347">
      <c r="A347" s="4">
        <f>VLOOKUP(Life_expectancy.csv!A347,Base!$A$2:$B$235,2,FALSE)</f>
        <v>144</v>
      </c>
      <c r="B347" s="4">
        <v>2006.0</v>
      </c>
      <c r="C347" s="15" t="s">
        <v>5536</v>
      </c>
      <c r="D347" s="15">
        <v>491.0</v>
      </c>
      <c r="E347" s="15">
        <v>2.0</v>
      </c>
      <c r="F347" s="15" t="s">
        <v>959</v>
      </c>
      <c r="G347" s="4">
        <v>93.0</v>
      </c>
      <c r="H347" s="4">
        <v>6.0</v>
      </c>
      <c r="I347" s="4" t="s">
        <v>5868</v>
      </c>
      <c r="J347" s="4">
        <v>3.0</v>
      </c>
      <c r="K347" s="4">
        <v>96.0</v>
      </c>
      <c r="L347" s="4">
        <v>96.0</v>
      </c>
      <c r="M347" s="5">
        <v>45761.0</v>
      </c>
      <c r="N347" s="16">
        <v>45756.0</v>
      </c>
    </row>
    <row r="348">
      <c r="A348" s="4">
        <f>VLOOKUP(Life_expectancy.csv!A348,Base!$A$2:$B$235,2,FALSE)</f>
        <v>144</v>
      </c>
      <c r="B348" s="4">
        <v>2005.0</v>
      </c>
      <c r="C348" s="15" t="s">
        <v>5554</v>
      </c>
      <c r="D348" s="15">
        <v>566.0</v>
      </c>
      <c r="E348" s="15">
        <v>2.0</v>
      </c>
      <c r="F348" s="15" t="s">
        <v>1527</v>
      </c>
      <c r="G348" s="4">
        <v>92.0</v>
      </c>
      <c r="H348" s="4">
        <v>5.0</v>
      </c>
      <c r="I348" s="4" t="s">
        <v>5869</v>
      </c>
      <c r="J348" s="4">
        <v>3.0</v>
      </c>
      <c r="K348" s="4">
        <v>96.0</v>
      </c>
      <c r="L348" s="4">
        <v>96.0</v>
      </c>
      <c r="M348" s="5">
        <v>45828.0</v>
      </c>
      <c r="N348" s="16">
        <v>45909.0</v>
      </c>
    </row>
    <row r="349">
      <c r="A349" s="4">
        <f>VLOOKUP(Life_expectancy.csv!A349,Base!$A$2:$B$235,2,FALSE)</f>
        <v>144</v>
      </c>
      <c r="B349" s="4">
        <v>2004.0</v>
      </c>
      <c r="C349" s="15" t="s">
        <v>5654</v>
      </c>
      <c r="D349" s="15">
        <v>652.0</v>
      </c>
      <c r="E349" s="15">
        <v>2.0</v>
      </c>
      <c r="F349" s="16">
        <v>45904.0</v>
      </c>
      <c r="G349" s="4">
        <v>91.0</v>
      </c>
      <c r="H349" s="4">
        <v>1.0</v>
      </c>
      <c r="I349" s="4" t="s">
        <v>5870</v>
      </c>
      <c r="J349" s="4">
        <v>4.0</v>
      </c>
      <c r="K349" s="4">
        <v>96.0</v>
      </c>
      <c r="L349" s="4">
        <v>96.0</v>
      </c>
      <c r="M349" s="5">
        <v>45775.0</v>
      </c>
      <c r="N349" s="16">
        <v>45748.0</v>
      </c>
    </row>
    <row r="350">
      <c r="A350" s="4">
        <f>VLOOKUP(Life_expectancy.csv!A350,Base!$A$2:$B$235,2,FALSE)</f>
        <v>144</v>
      </c>
      <c r="B350" s="4">
        <v>2003.0</v>
      </c>
      <c r="C350" s="15" t="s">
        <v>5616</v>
      </c>
      <c r="D350" s="15">
        <v>693.0</v>
      </c>
      <c r="E350" s="15">
        <v>2.0</v>
      </c>
      <c r="F350" s="15" t="s">
        <v>5871</v>
      </c>
      <c r="G350" s="4">
        <v>9.0</v>
      </c>
      <c r="H350" s="4">
        <v>59.0</v>
      </c>
      <c r="I350" s="4" t="s">
        <v>5872</v>
      </c>
      <c r="J350" s="4">
        <v>4.0</v>
      </c>
      <c r="K350" s="4">
        <v>96.0</v>
      </c>
      <c r="L350" s="4">
        <v>96.0</v>
      </c>
      <c r="M350" s="4" t="s">
        <v>5873</v>
      </c>
      <c r="N350" s="16">
        <v>45870.0</v>
      </c>
    </row>
    <row r="351">
      <c r="A351" s="4">
        <f>VLOOKUP(Life_expectancy.csv!A351,Base!$A$2:$B$235,2,FALSE)</f>
        <v>144</v>
      </c>
      <c r="B351" s="4">
        <v>2002.0</v>
      </c>
      <c r="C351" s="15">
        <v>46.0</v>
      </c>
      <c r="D351" s="15">
        <v>699.0</v>
      </c>
      <c r="E351" s="15">
        <v>2.0</v>
      </c>
      <c r="F351" s="15" t="s">
        <v>915</v>
      </c>
      <c r="G351" s="4">
        <v>88.0</v>
      </c>
      <c r="H351" s="4">
        <v>7.0</v>
      </c>
      <c r="I351" s="5">
        <v>45688.0</v>
      </c>
      <c r="J351" s="4">
        <v>4.0</v>
      </c>
      <c r="K351" s="4">
        <v>97.0</v>
      </c>
      <c r="L351" s="4">
        <v>97.0</v>
      </c>
      <c r="M351" s="4" t="s">
        <v>5874</v>
      </c>
      <c r="N351" s="16">
        <v>45727.0</v>
      </c>
    </row>
    <row r="352">
      <c r="A352" s="4">
        <f>VLOOKUP(Life_expectancy.csv!A352,Base!$A$2:$B$235,2,FALSE)</f>
        <v>144</v>
      </c>
      <c r="B352" s="4">
        <v>2001.0</v>
      </c>
      <c r="C352" s="15" t="s">
        <v>5848</v>
      </c>
      <c r="D352" s="15">
        <v>679.0</v>
      </c>
      <c r="E352" s="15">
        <v>2.0</v>
      </c>
      <c r="F352" s="15" t="s">
        <v>3544</v>
      </c>
      <c r="G352" s="4">
        <v>87.0</v>
      </c>
      <c r="H352" s="4">
        <v>1.0</v>
      </c>
      <c r="I352" s="5">
        <v>45780.0</v>
      </c>
      <c r="J352" s="4">
        <v>4.0</v>
      </c>
      <c r="K352" s="4">
        <v>97.0</v>
      </c>
      <c r="L352" s="4">
        <v>97.0</v>
      </c>
      <c r="M352" s="4" t="s">
        <v>5875</v>
      </c>
      <c r="N352" s="16">
        <v>45880.0</v>
      </c>
    </row>
    <row r="353">
      <c r="A353" s="4">
        <f>VLOOKUP(Life_expectancy.csv!A353,Base!$A$2:$B$235,2,FALSE)</f>
        <v>144</v>
      </c>
      <c r="B353" s="4">
        <v>2000.0</v>
      </c>
      <c r="C353" s="15" t="s">
        <v>5655</v>
      </c>
      <c r="D353" s="15">
        <v>647.0</v>
      </c>
      <c r="E353" s="15">
        <v>2.0</v>
      </c>
      <c r="F353" s="15" t="s">
        <v>401</v>
      </c>
      <c r="G353" s="4">
        <v>86.0</v>
      </c>
      <c r="H353" s="4">
        <v>2672.0</v>
      </c>
      <c r="I353" s="5">
        <v>45929.0</v>
      </c>
      <c r="J353" s="4">
        <v>4.0</v>
      </c>
      <c r="K353" s="4">
        <v>97.0</v>
      </c>
      <c r="L353" s="4">
        <v>97.0</v>
      </c>
      <c r="M353" s="4" t="s">
        <v>5876</v>
      </c>
      <c r="N353" s="16">
        <v>45700.0</v>
      </c>
    </row>
    <row r="354">
      <c r="A354" s="4">
        <f>VLOOKUP(Life_expectancy.csv!A354,Base!$A$2:$B$235,2,FALSE)</f>
        <v>7</v>
      </c>
      <c r="B354" s="4">
        <v>2015.0</v>
      </c>
      <c r="C354" s="15">
        <v>75.0</v>
      </c>
      <c r="D354" s="15">
        <v>142.0</v>
      </c>
      <c r="E354" s="15">
        <v>42.0</v>
      </c>
      <c r="F354" s="17"/>
      <c r="G354" s="4">
        <v>96.0</v>
      </c>
      <c r="H354" s="4">
        <v>214.0</v>
      </c>
      <c r="I354" s="4" t="s">
        <v>5571</v>
      </c>
      <c r="J354" s="4">
        <v>47.0</v>
      </c>
      <c r="K354" s="4">
        <v>98.0</v>
      </c>
      <c r="L354" s="4">
        <v>96.0</v>
      </c>
      <c r="M354" s="4" t="s">
        <v>5522</v>
      </c>
      <c r="N354" s="16">
        <v>45810.0</v>
      </c>
    </row>
    <row r="355">
      <c r="A355" s="4">
        <f>VLOOKUP(Life_expectancy.csv!A355,Base!$A$2:$B$235,2,FALSE)</f>
        <v>7</v>
      </c>
      <c r="B355" s="4">
        <v>2014.0</v>
      </c>
      <c r="C355" s="15" t="s">
        <v>5623</v>
      </c>
      <c r="D355" s="15">
        <v>144.0</v>
      </c>
      <c r="E355" s="15">
        <v>44.0</v>
      </c>
      <c r="F355" s="15" t="s">
        <v>2324</v>
      </c>
      <c r="G355" s="4">
        <v>96.0</v>
      </c>
      <c r="H355" s="4">
        <v>876.0</v>
      </c>
      <c r="I355" s="4" t="s">
        <v>5535</v>
      </c>
      <c r="J355" s="4">
        <v>49.0</v>
      </c>
      <c r="K355" s="4">
        <v>96.0</v>
      </c>
      <c r="L355" s="4">
        <v>93.0</v>
      </c>
      <c r="M355" s="4" t="s">
        <v>5522</v>
      </c>
      <c r="N355" s="16">
        <v>45840.0</v>
      </c>
    </row>
    <row r="356">
      <c r="A356" s="4">
        <f>VLOOKUP(Life_expectancy.csv!A356,Base!$A$2:$B$235,2,FALSE)</f>
        <v>7</v>
      </c>
      <c r="B356" s="4">
        <v>2013.0</v>
      </c>
      <c r="C356" s="15" t="s">
        <v>5574</v>
      </c>
      <c r="D356" s="15">
        <v>146.0</v>
      </c>
      <c r="E356" s="15">
        <v>46.0</v>
      </c>
      <c r="F356" s="15" t="s">
        <v>906</v>
      </c>
      <c r="G356" s="4">
        <v>96.0</v>
      </c>
      <c r="H356" s="4">
        <v>220.0</v>
      </c>
      <c r="I356" s="4" t="s">
        <v>5766</v>
      </c>
      <c r="J356" s="4">
        <v>52.0</v>
      </c>
      <c r="K356" s="4">
        <v>96.0</v>
      </c>
      <c r="L356" s="4">
        <v>97.0</v>
      </c>
      <c r="M356" s="4" t="s">
        <v>5522</v>
      </c>
      <c r="N356" s="16">
        <v>45840.0</v>
      </c>
    </row>
    <row r="357">
      <c r="A357" s="4">
        <f>VLOOKUP(Life_expectancy.csv!A357,Base!$A$2:$B$235,2,FALSE)</f>
        <v>7</v>
      </c>
      <c r="B357" s="4">
        <v>2012.0</v>
      </c>
      <c r="C357" s="15" t="s">
        <v>5741</v>
      </c>
      <c r="D357" s="15">
        <v>148.0</v>
      </c>
      <c r="E357" s="15">
        <v>49.0</v>
      </c>
      <c r="F357" s="15" t="s">
        <v>1543</v>
      </c>
      <c r="G357" s="4">
        <v>96.0</v>
      </c>
      <c r="H357" s="4">
        <v>2.0</v>
      </c>
      <c r="I357" s="4" t="s">
        <v>5877</v>
      </c>
      <c r="J357" s="4">
        <v>54.0</v>
      </c>
      <c r="K357" s="4">
        <v>96.0</v>
      </c>
      <c r="L357" s="4">
        <v>95.0</v>
      </c>
      <c r="M357" s="4" t="s">
        <v>5522</v>
      </c>
      <c r="N357" s="16">
        <v>45871.0</v>
      </c>
    </row>
    <row r="358">
      <c r="A358" s="4">
        <f>VLOOKUP(Life_expectancy.csv!A358,Base!$A$2:$B$235,2,FALSE)</f>
        <v>7</v>
      </c>
      <c r="B358" s="4">
        <v>2011.0</v>
      </c>
      <c r="C358" s="15" t="s">
        <v>5580</v>
      </c>
      <c r="D358" s="15">
        <v>152.0</v>
      </c>
      <c r="E358" s="15">
        <v>51.0</v>
      </c>
      <c r="F358" s="15" t="s">
        <v>3763</v>
      </c>
      <c r="G358" s="4">
        <v>98.0</v>
      </c>
      <c r="H358" s="4">
        <v>43.0</v>
      </c>
      <c r="I358" s="4" t="s">
        <v>5579</v>
      </c>
      <c r="J358" s="4">
        <v>57.0</v>
      </c>
      <c r="K358" s="4">
        <v>98.0</v>
      </c>
      <c r="L358" s="4">
        <v>99.0</v>
      </c>
      <c r="M358" s="4" t="s">
        <v>5522</v>
      </c>
      <c r="N358" s="16">
        <v>45871.0</v>
      </c>
    </row>
    <row r="359">
      <c r="A359" s="4">
        <f>VLOOKUP(Life_expectancy.csv!A359,Base!$A$2:$B$235,2,FALSE)</f>
        <v>7</v>
      </c>
      <c r="B359" s="4">
        <v>2010.0</v>
      </c>
      <c r="C359" s="15" t="s">
        <v>5583</v>
      </c>
      <c r="D359" s="15">
        <v>154.0</v>
      </c>
      <c r="E359" s="15">
        <v>54.0</v>
      </c>
      <c r="F359" s="15" t="s">
        <v>5878</v>
      </c>
      <c r="G359" s="4">
        <v>96.0</v>
      </c>
      <c r="H359" s="4">
        <v>68.0</v>
      </c>
      <c r="I359" s="4">
        <v>52.0</v>
      </c>
      <c r="J359" s="4">
        <v>61.0</v>
      </c>
      <c r="K359" s="4">
        <v>99.0</v>
      </c>
      <c r="L359" s="4">
        <v>99.0</v>
      </c>
      <c r="M359" s="4" t="s">
        <v>5522</v>
      </c>
      <c r="N359" s="16">
        <v>45902.0</v>
      </c>
    </row>
    <row r="360">
      <c r="A360" s="4">
        <f>VLOOKUP(Life_expectancy.csv!A360,Base!$A$2:$B$235,2,FALSE)</f>
        <v>7</v>
      </c>
      <c r="B360" s="4">
        <v>2009.0</v>
      </c>
      <c r="C360" s="15" t="s">
        <v>5563</v>
      </c>
      <c r="D360" s="15">
        <v>157.0</v>
      </c>
      <c r="E360" s="15">
        <v>57.0</v>
      </c>
      <c r="F360" s="15" t="s">
        <v>2428</v>
      </c>
      <c r="G360" s="4">
        <v>99.0</v>
      </c>
      <c r="H360" s="4">
        <v>0.0</v>
      </c>
      <c r="I360" s="4" t="s">
        <v>5601</v>
      </c>
      <c r="J360" s="4">
        <v>64.0</v>
      </c>
      <c r="K360" s="4">
        <v>99.0</v>
      </c>
      <c r="L360" s="4">
        <v>99.0</v>
      </c>
      <c r="M360" s="4" t="s">
        <v>5522</v>
      </c>
      <c r="N360" s="16">
        <v>45902.0</v>
      </c>
    </row>
    <row r="361">
      <c r="A361" s="4">
        <f>VLOOKUP(Life_expectancy.csv!A361,Base!$A$2:$B$235,2,FALSE)</f>
        <v>7</v>
      </c>
      <c r="B361" s="4">
        <v>2008.0</v>
      </c>
      <c r="C361" s="15" t="s">
        <v>5585</v>
      </c>
      <c r="D361" s="15">
        <v>158.0</v>
      </c>
      <c r="E361" s="15">
        <v>61.0</v>
      </c>
      <c r="F361" s="15" t="s">
        <v>103</v>
      </c>
      <c r="G361" s="4">
        <v>96.0</v>
      </c>
      <c r="H361" s="4">
        <v>0.0</v>
      </c>
      <c r="I361" s="5">
        <v>45721.0</v>
      </c>
      <c r="J361" s="4">
        <v>68.0</v>
      </c>
      <c r="K361" s="4">
        <v>99.0</v>
      </c>
      <c r="L361" s="4">
        <v>99.0</v>
      </c>
      <c r="M361" s="4" t="s">
        <v>5522</v>
      </c>
      <c r="N361" s="15">
        <v>3.0</v>
      </c>
    </row>
    <row r="362">
      <c r="A362" s="4">
        <f>VLOOKUP(Life_expectancy.csv!A362,Base!$A$2:$B$235,2,FALSE)</f>
        <v>7</v>
      </c>
      <c r="B362" s="4">
        <v>2007.0</v>
      </c>
      <c r="C362" s="15" t="s">
        <v>5561</v>
      </c>
      <c r="D362" s="15">
        <v>159.0</v>
      </c>
      <c r="E362" s="15">
        <v>65.0</v>
      </c>
      <c r="F362" s="15" t="s">
        <v>889</v>
      </c>
      <c r="G362" s="4">
        <v>99.0</v>
      </c>
      <c r="H362" s="4">
        <v>0.0</v>
      </c>
      <c r="I362" s="4" t="s">
        <v>5857</v>
      </c>
      <c r="J362" s="4">
        <v>73.0</v>
      </c>
      <c r="K362" s="4">
        <v>99.0</v>
      </c>
      <c r="L362" s="4">
        <v>99.0</v>
      </c>
      <c r="M362" s="4" t="s">
        <v>5522</v>
      </c>
      <c r="N362" s="15">
        <v>3.0</v>
      </c>
    </row>
    <row r="363">
      <c r="A363" s="4">
        <f>VLOOKUP(Life_expectancy.csv!A363,Base!$A$2:$B$235,2,FALSE)</f>
        <v>7</v>
      </c>
      <c r="B363" s="4">
        <v>2006.0</v>
      </c>
      <c r="C363" s="15">
        <v>73.0</v>
      </c>
      <c r="D363" s="15">
        <v>161.0</v>
      </c>
      <c r="E363" s="15">
        <v>70.0</v>
      </c>
      <c r="F363" s="16">
        <v>45664.0</v>
      </c>
      <c r="G363" s="4">
        <v>99.0</v>
      </c>
      <c r="H363" s="4">
        <v>57.0</v>
      </c>
      <c r="I363" s="4" t="s">
        <v>5846</v>
      </c>
      <c r="J363" s="4">
        <v>79.0</v>
      </c>
      <c r="K363" s="4">
        <v>99.0</v>
      </c>
      <c r="L363" s="4">
        <v>99.0</v>
      </c>
      <c r="M363" s="4" t="s">
        <v>5522</v>
      </c>
      <c r="N363" s="16">
        <v>45660.0</v>
      </c>
    </row>
    <row r="364">
      <c r="A364" s="4">
        <f>VLOOKUP(Life_expectancy.csv!A364,Base!$A$2:$B$235,2,FALSE)</f>
        <v>7</v>
      </c>
      <c r="B364" s="4">
        <v>2005.0</v>
      </c>
      <c r="C364" s="15" t="s">
        <v>5653</v>
      </c>
      <c r="D364" s="15">
        <v>163.0</v>
      </c>
      <c r="E364" s="15">
        <v>75.0</v>
      </c>
      <c r="F364" s="15" t="s">
        <v>1246</v>
      </c>
      <c r="G364" s="4">
        <v>98.0</v>
      </c>
      <c r="H364" s="4">
        <v>6.0</v>
      </c>
      <c r="I364" s="4" t="s">
        <v>5655</v>
      </c>
      <c r="J364" s="4">
        <v>85.0</v>
      </c>
      <c r="K364" s="4">
        <v>99.0</v>
      </c>
      <c r="L364" s="4">
        <v>99.0</v>
      </c>
      <c r="M364" s="4" t="s">
        <v>5522</v>
      </c>
      <c r="N364" s="16">
        <v>45660.0</v>
      </c>
    </row>
    <row r="365">
      <c r="A365" s="4">
        <f>VLOOKUP(Life_expectancy.csv!A365,Base!$A$2:$B$235,2,FALSE)</f>
        <v>7</v>
      </c>
      <c r="B365" s="4">
        <v>2004.0</v>
      </c>
      <c r="C365" s="15">
        <v>72.0</v>
      </c>
      <c r="D365" s="15">
        <v>17.0</v>
      </c>
      <c r="E365" s="15">
        <v>81.0</v>
      </c>
      <c r="F365" s="15" t="s">
        <v>257</v>
      </c>
      <c r="G365" s="4">
        <v>96.0</v>
      </c>
      <c r="H365" s="4">
        <v>0.0</v>
      </c>
      <c r="I365" s="4" t="s">
        <v>5562</v>
      </c>
      <c r="J365" s="4">
        <v>93.0</v>
      </c>
      <c r="K365" s="4">
        <v>99.0</v>
      </c>
      <c r="L365" s="4">
        <v>99.0</v>
      </c>
      <c r="M365" s="4" t="s">
        <v>5522</v>
      </c>
      <c r="N365" s="16">
        <v>45691.0</v>
      </c>
    </row>
    <row r="366">
      <c r="A366" s="4">
        <f>VLOOKUP(Life_expectancy.csv!A366,Base!$A$2:$B$235,2,FALSE)</f>
        <v>7</v>
      </c>
      <c r="B366" s="4">
        <v>2003.0</v>
      </c>
      <c r="C366" s="15" t="s">
        <v>5767</v>
      </c>
      <c r="D366" s="15">
        <v>172.0</v>
      </c>
      <c r="E366" s="15">
        <v>88.0</v>
      </c>
      <c r="F366" s="15" t="s">
        <v>1451</v>
      </c>
      <c r="G366" s="4">
        <v>97.0</v>
      </c>
      <c r="H366" s="4">
        <v>2.0</v>
      </c>
      <c r="I366" s="4" t="s">
        <v>5593</v>
      </c>
      <c r="J366" s="4">
        <v>100.0</v>
      </c>
      <c r="K366" s="4">
        <v>99.0</v>
      </c>
      <c r="L366" s="4">
        <v>99.0</v>
      </c>
      <c r="M366" s="4" t="s">
        <v>5522</v>
      </c>
      <c r="N366" s="16">
        <v>45719.0</v>
      </c>
    </row>
    <row r="367">
      <c r="A367" s="4">
        <f>VLOOKUP(Life_expectancy.csv!A367,Base!$A$2:$B$235,2,FALSE)</f>
        <v>7</v>
      </c>
      <c r="B367" s="4">
        <v>2002.0</v>
      </c>
      <c r="C367" s="15" t="s">
        <v>5594</v>
      </c>
      <c r="D367" s="15">
        <v>176.0</v>
      </c>
      <c r="E367" s="15">
        <v>95.0</v>
      </c>
      <c r="F367" s="15">
        <v>7.0</v>
      </c>
      <c r="G367" s="4">
        <v>92.0</v>
      </c>
      <c r="H367" s="4">
        <v>1.0</v>
      </c>
      <c r="I367" s="4" t="s">
        <v>5596</v>
      </c>
      <c r="J367" s="4">
        <v>109.0</v>
      </c>
      <c r="K367" s="4">
        <v>99.0</v>
      </c>
      <c r="L367" s="4">
        <v>99.0</v>
      </c>
      <c r="M367" s="4" t="s">
        <v>5522</v>
      </c>
      <c r="N367" s="16">
        <v>45719.0</v>
      </c>
    </row>
    <row r="368">
      <c r="A368" s="4">
        <f>VLOOKUP(Life_expectancy.csv!A368,Base!$A$2:$B$235,2,FALSE)</f>
        <v>7</v>
      </c>
      <c r="B368" s="4">
        <v>2001.0</v>
      </c>
      <c r="C368" s="15">
        <v>71.0</v>
      </c>
      <c r="D368" s="15">
        <v>179.0</v>
      </c>
      <c r="E368" s="15">
        <v>103.0</v>
      </c>
      <c r="F368" s="15" t="s">
        <v>886</v>
      </c>
      <c r="G368" s="4">
        <v>91.0</v>
      </c>
      <c r="H368" s="4">
        <v>1.0</v>
      </c>
      <c r="I368" s="4" t="s">
        <v>5879</v>
      </c>
      <c r="J368" s="4">
        <v>118.0</v>
      </c>
      <c r="K368" s="4">
        <v>99.0</v>
      </c>
      <c r="L368" s="4">
        <v>98.0</v>
      </c>
      <c r="M368" s="4" t="s">
        <v>5522</v>
      </c>
      <c r="N368" s="16">
        <v>45750.0</v>
      </c>
    </row>
    <row r="369">
      <c r="A369" s="4">
        <f>VLOOKUP(Life_expectancy.csv!A369,Base!$A$2:$B$235,2,FALSE)</f>
        <v>7</v>
      </c>
      <c r="B369" s="4">
        <v>2000.0</v>
      </c>
      <c r="C369" s="15">
        <v>75.0</v>
      </c>
      <c r="D369" s="15">
        <v>183.0</v>
      </c>
      <c r="E369" s="15">
        <v>111.0</v>
      </c>
      <c r="F369" s="15" t="s">
        <v>5157</v>
      </c>
      <c r="G369" s="4">
        <v>94.0</v>
      </c>
      <c r="H369" s="4">
        <v>36.0</v>
      </c>
      <c r="I369" s="4" t="s">
        <v>5880</v>
      </c>
      <c r="J369" s="4">
        <v>127.0</v>
      </c>
      <c r="K369" s="4">
        <v>99.0</v>
      </c>
      <c r="L369" s="4">
        <v>98.0</v>
      </c>
      <c r="M369" s="4" t="s">
        <v>5522</v>
      </c>
      <c r="N369" s="16">
        <v>45750.0</v>
      </c>
    </row>
    <row r="370">
      <c r="A370" s="4">
        <f>VLOOKUP(Life_expectancy.csv!A386,Base!$A$2:$B$235,2,FALSE)</f>
        <v>108</v>
      </c>
      <c r="B370" s="4">
        <v>2015.0</v>
      </c>
      <c r="C370" s="15" t="s">
        <v>5741</v>
      </c>
      <c r="D370" s="15">
        <v>137.0</v>
      </c>
      <c r="E370" s="15">
        <v>0.0</v>
      </c>
      <c r="F370" s="17"/>
      <c r="G370" s="4">
        <v>92.0</v>
      </c>
      <c r="H370" s="4">
        <v>0.0</v>
      </c>
      <c r="I370" s="4" t="s">
        <v>5849</v>
      </c>
      <c r="J370" s="4">
        <v>1.0</v>
      </c>
      <c r="K370" s="4">
        <v>91.0</v>
      </c>
      <c r="L370" s="4">
        <v>91.0</v>
      </c>
      <c r="M370" s="4" t="s">
        <v>5522</v>
      </c>
      <c r="N370" s="16">
        <v>45870.0</v>
      </c>
    </row>
    <row r="371">
      <c r="A371" s="4">
        <f>VLOOKUP(Life_expectancy.csv!A387,Base!$A$2:$B$235,2,FALSE)</f>
        <v>108</v>
      </c>
      <c r="B371" s="4">
        <v>2014.0</v>
      </c>
      <c r="C371" s="15" t="s">
        <v>5881</v>
      </c>
      <c r="D371" s="15">
        <v>138.0</v>
      </c>
      <c r="E371" s="15">
        <v>1.0</v>
      </c>
      <c r="F371" s="18">
        <v>45728.0</v>
      </c>
      <c r="G371" s="4">
        <v>95.0</v>
      </c>
      <c r="H371" s="4">
        <v>0.0</v>
      </c>
      <c r="I371" s="4" t="s">
        <v>5850</v>
      </c>
      <c r="J371" s="4">
        <v>1.0</v>
      </c>
      <c r="K371" s="4">
        <v>88.0</v>
      </c>
      <c r="L371" s="4">
        <v>88.0</v>
      </c>
      <c r="M371" s="4" t="s">
        <v>5522</v>
      </c>
      <c r="N371" s="16">
        <v>45901.0</v>
      </c>
    </row>
    <row r="372">
      <c r="A372" s="4">
        <f>VLOOKUP(Life_expectancy.csv!A388,Base!$A$2:$B$235,2,FALSE)</f>
        <v>108</v>
      </c>
      <c r="B372" s="4">
        <v>2013.0</v>
      </c>
      <c r="C372" s="15" t="s">
        <v>5580</v>
      </c>
      <c r="D372" s="15">
        <v>14.0</v>
      </c>
      <c r="E372" s="15">
        <v>1.0</v>
      </c>
      <c r="F372" s="18">
        <v>45820.0</v>
      </c>
      <c r="G372" s="4">
        <v>95.0</v>
      </c>
      <c r="H372" s="4">
        <v>14.0</v>
      </c>
      <c r="I372" s="4" t="s">
        <v>5734</v>
      </c>
      <c r="J372" s="4">
        <v>1.0</v>
      </c>
      <c r="K372" s="4">
        <v>95.0</v>
      </c>
      <c r="L372" s="4">
        <v>95.0</v>
      </c>
      <c r="M372" s="4" t="s">
        <v>5522</v>
      </c>
      <c r="N372" s="16">
        <v>45901.0</v>
      </c>
    </row>
    <row r="373">
      <c r="A373" s="4">
        <f>VLOOKUP(Life_expectancy.csv!A389,Base!$A$2:$B$235,2,FALSE)</f>
        <v>108</v>
      </c>
      <c r="B373" s="4">
        <v>2012.0</v>
      </c>
      <c r="C373" s="15" t="s">
        <v>5645</v>
      </c>
      <c r="D373" s="15">
        <v>139.0</v>
      </c>
      <c r="E373" s="15">
        <v>1.0</v>
      </c>
      <c r="F373" s="15" t="s">
        <v>5882</v>
      </c>
      <c r="G373" s="4">
        <v>95.0</v>
      </c>
      <c r="H373" s="4">
        <v>1.0</v>
      </c>
      <c r="I373" s="4" t="s">
        <v>5668</v>
      </c>
      <c r="J373" s="4">
        <v>1.0</v>
      </c>
      <c r="K373" s="4">
        <v>95.0</v>
      </c>
      <c r="L373" s="4">
        <v>95.0</v>
      </c>
      <c r="M373" s="4" t="s">
        <v>5522</v>
      </c>
      <c r="N373" s="16">
        <v>45901.0</v>
      </c>
    </row>
    <row r="374">
      <c r="A374" s="4">
        <f>VLOOKUP(Life_expectancy.csv!A390,Base!$A$2:$B$235,2,FALSE)</f>
        <v>108</v>
      </c>
      <c r="B374" s="4">
        <v>2011.0</v>
      </c>
      <c r="C374" s="15" t="s">
        <v>5780</v>
      </c>
      <c r="D374" s="15">
        <v>144.0</v>
      </c>
      <c r="E374" s="15">
        <v>1.0</v>
      </c>
      <c r="F374" s="15" t="s">
        <v>5883</v>
      </c>
      <c r="G374" s="4">
        <v>96.0</v>
      </c>
      <c r="H374" s="4">
        <v>157.0</v>
      </c>
      <c r="I374" s="4" t="s">
        <v>5842</v>
      </c>
      <c r="J374" s="4">
        <v>1.0</v>
      </c>
      <c r="K374" s="4">
        <v>95.0</v>
      </c>
      <c r="L374" s="4">
        <v>95.0</v>
      </c>
      <c r="M374" s="4" t="s">
        <v>5522</v>
      </c>
      <c r="N374" s="15">
        <v>2.0</v>
      </c>
    </row>
    <row r="375">
      <c r="A375" s="4">
        <f>VLOOKUP(Life_expectancy.csv!A391,Base!$A$2:$B$235,2,FALSE)</f>
        <v>108</v>
      </c>
      <c r="B375" s="4">
        <v>2010.0</v>
      </c>
      <c r="C375" s="15" t="s">
        <v>5585</v>
      </c>
      <c r="D375" s="15">
        <v>147.0</v>
      </c>
      <c r="E375" s="15">
        <v>1.0</v>
      </c>
      <c r="F375" s="16">
        <v>45879.0</v>
      </c>
      <c r="G375" s="4">
        <v>95.0</v>
      </c>
      <c r="H375" s="4">
        <v>22004.0</v>
      </c>
      <c r="I375" s="4" t="s">
        <v>5884</v>
      </c>
      <c r="J375" s="4">
        <v>1.0</v>
      </c>
      <c r="K375" s="4">
        <v>94.0</v>
      </c>
      <c r="L375" s="4">
        <v>94.0</v>
      </c>
      <c r="M375" s="4" t="s">
        <v>5522</v>
      </c>
      <c r="N375" s="15">
        <v>2.0</v>
      </c>
    </row>
    <row r="376">
      <c r="A376" s="4">
        <f>VLOOKUP(Life_expectancy.csv!A392,Base!$A$2:$B$235,2,FALSE)</f>
        <v>108</v>
      </c>
      <c r="B376" s="4">
        <v>2009.0</v>
      </c>
      <c r="C376" s="15" t="s">
        <v>5648</v>
      </c>
      <c r="D376" s="15">
        <v>152.0</v>
      </c>
      <c r="E376" s="15">
        <v>1.0</v>
      </c>
      <c r="F376" s="15" t="s">
        <v>5885</v>
      </c>
      <c r="G376" s="4">
        <v>96.0</v>
      </c>
      <c r="H376" s="4">
        <v>2249.0</v>
      </c>
      <c r="I376" s="4" t="s">
        <v>5886</v>
      </c>
      <c r="J376" s="4">
        <v>1.0</v>
      </c>
      <c r="K376" s="4">
        <v>94.0</v>
      </c>
      <c r="L376" s="4">
        <v>94.0</v>
      </c>
      <c r="M376" s="4" t="s">
        <v>5522</v>
      </c>
      <c r="N376" s="16">
        <v>45659.0</v>
      </c>
    </row>
    <row r="377">
      <c r="A377" s="4">
        <f>VLOOKUP(Life_expectancy.csv!A393,Base!$A$2:$B$235,2,FALSE)</f>
        <v>108</v>
      </c>
      <c r="B377" s="4">
        <v>2008.0</v>
      </c>
      <c r="C377" s="15" t="s">
        <v>5588</v>
      </c>
      <c r="D377" s="15">
        <v>155.0</v>
      </c>
      <c r="E377" s="15">
        <v>1.0</v>
      </c>
      <c r="F377" s="15" t="s">
        <v>5811</v>
      </c>
      <c r="G377" s="4">
        <v>96.0</v>
      </c>
      <c r="H377" s="4">
        <v>1.0</v>
      </c>
      <c r="I377" s="4" t="s">
        <v>5679</v>
      </c>
      <c r="J377" s="4">
        <v>1.0</v>
      </c>
      <c r="K377" s="4">
        <v>96.0</v>
      </c>
      <c r="L377" s="4">
        <v>95.0</v>
      </c>
      <c r="M377" s="4" t="s">
        <v>5522</v>
      </c>
      <c r="N377" s="16">
        <v>45659.0</v>
      </c>
    </row>
    <row r="378">
      <c r="A378" s="4">
        <f>VLOOKUP(Life_expectancy.csv!A394,Base!$A$2:$B$235,2,FALSE)</f>
        <v>108</v>
      </c>
      <c r="B378" s="4">
        <v>2007.0</v>
      </c>
      <c r="C378" s="15" t="s">
        <v>5564</v>
      </c>
      <c r="D378" s="15">
        <v>157.0</v>
      </c>
      <c r="E378" s="15">
        <v>1.0</v>
      </c>
      <c r="F378" s="15" t="s">
        <v>5887</v>
      </c>
      <c r="G378" s="4">
        <v>95.0</v>
      </c>
      <c r="H378" s="4">
        <v>1.0</v>
      </c>
      <c r="I378" s="5">
        <v>45906.0</v>
      </c>
      <c r="J378" s="4">
        <v>1.0</v>
      </c>
      <c r="K378" s="4">
        <v>95.0</v>
      </c>
      <c r="L378" s="4">
        <v>95.0</v>
      </c>
      <c r="M378" s="4" t="s">
        <v>5522</v>
      </c>
      <c r="N378" s="16">
        <v>45690.0</v>
      </c>
    </row>
    <row r="379">
      <c r="A379" s="4">
        <f>VLOOKUP(Life_expectancy.csv!A395,Base!$A$2:$B$235,2,FALSE)</f>
        <v>108</v>
      </c>
      <c r="B379" s="4">
        <v>2006.0</v>
      </c>
      <c r="C379" s="15" t="s">
        <v>5713</v>
      </c>
      <c r="D379" s="15">
        <v>161.0</v>
      </c>
      <c r="E379" s="15">
        <v>1.0</v>
      </c>
      <c r="F379" s="15" t="s">
        <v>5888</v>
      </c>
      <c r="G379" s="4">
        <v>96.0</v>
      </c>
      <c r="H379" s="4">
        <v>1.0</v>
      </c>
      <c r="I379" s="5">
        <v>45722.0</v>
      </c>
      <c r="J379" s="4">
        <v>1.0</v>
      </c>
      <c r="K379" s="4">
        <v>96.0</v>
      </c>
      <c r="L379" s="4">
        <v>95.0</v>
      </c>
      <c r="M379" s="4" t="s">
        <v>5522</v>
      </c>
      <c r="N379" s="16">
        <v>45690.0</v>
      </c>
    </row>
    <row r="380">
      <c r="A380" s="4">
        <f>VLOOKUP(Life_expectancy.csv!A396,Base!$A$2:$B$235,2,FALSE)</f>
        <v>108</v>
      </c>
      <c r="B380" s="4">
        <v>2005.0</v>
      </c>
      <c r="C380" s="15" t="s">
        <v>5889</v>
      </c>
      <c r="D380" s="15">
        <v>16.0</v>
      </c>
      <c r="E380" s="15">
        <v>1.0</v>
      </c>
      <c r="F380" s="15" t="s">
        <v>5890</v>
      </c>
      <c r="G380" s="4">
        <v>96.0</v>
      </c>
      <c r="H380" s="4">
        <v>3.0</v>
      </c>
      <c r="I380" s="4" t="s">
        <v>5826</v>
      </c>
      <c r="J380" s="4">
        <v>1.0</v>
      </c>
      <c r="K380" s="4">
        <v>97.0</v>
      </c>
      <c r="L380" s="4">
        <v>96.0</v>
      </c>
      <c r="M380" s="4" t="s">
        <v>5522</v>
      </c>
      <c r="N380" s="16">
        <v>45718.0</v>
      </c>
    </row>
    <row r="381">
      <c r="A381" s="4">
        <f>VLOOKUP(Life_expectancy.csv!A397,Base!$A$2:$B$235,2,FALSE)</f>
        <v>108</v>
      </c>
      <c r="B381" s="4">
        <v>2004.0</v>
      </c>
      <c r="C381" s="15" t="s">
        <v>5713</v>
      </c>
      <c r="D381" s="15">
        <v>157.0</v>
      </c>
      <c r="E381" s="15">
        <v>1.0</v>
      </c>
      <c r="F381" s="15" t="s">
        <v>5891</v>
      </c>
      <c r="G381" s="4">
        <v>94.0</v>
      </c>
      <c r="H381" s="4">
        <v>0.0</v>
      </c>
      <c r="I381" s="4" t="s">
        <v>5827</v>
      </c>
      <c r="J381" s="4">
        <v>1.0</v>
      </c>
      <c r="K381" s="4">
        <v>94.0</v>
      </c>
      <c r="L381" s="4">
        <v>95.0</v>
      </c>
      <c r="M381" s="4" t="s">
        <v>5522</v>
      </c>
      <c r="N381" s="16">
        <v>45718.0</v>
      </c>
    </row>
    <row r="382">
      <c r="A382" s="4">
        <f>VLOOKUP(Life_expectancy.csv!A398,Base!$A$2:$B$235,2,FALSE)</f>
        <v>108</v>
      </c>
      <c r="B382" s="4">
        <v>2003.0</v>
      </c>
      <c r="C382" s="15">
        <v>72.0</v>
      </c>
      <c r="D382" s="15">
        <v>155.0</v>
      </c>
      <c r="E382" s="15">
        <v>1.0</v>
      </c>
      <c r="F382" s="15" t="s">
        <v>370</v>
      </c>
      <c r="G382" s="4">
        <v>96.0</v>
      </c>
      <c r="H382" s="4">
        <v>0.0</v>
      </c>
      <c r="I382" s="4" t="s">
        <v>5527</v>
      </c>
      <c r="J382" s="4">
        <v>1.0</v>
      </c>
      <c r="K382" s="4">
        <v>96.0</v>
      </c>
      <c r="L382" s="4">
        <v>96.0</v>
      </c>
      <c r="M382" s="4" t="s">
        <v>5522</v>
      </c>
      <c r="N382" s="16">
        <v>45749.0</v>
      </c>
    </row>
    <row r="383">
      <c r="A383" s="4">
        <f>VLOOKUP(Life_expectancy.csv!A399,Base!$A$2:$B$235,2,FALSE)</f>
        <v>108</v>
      </c>
      <c r="B383" s="4">
        <v>2002.0</v>
      </c>
      <c r="C383" s="15" t="s">
        <v>5767</v>
      </c>
      <c r="D383" s="15">
        <v>157.0</v>
      </c>
      <c r="E383" s="15">
        <v>1.0</v>
      </c>
      <c r="F383" s="16">
        <v>45698.0</v>
      </c>
      <c r="G383" s="4">
        <v>88.0</v>
      </c>
      <c r="H383" s="4">
        <v>0.0</v>
      </c>
      <c r="I383" s="4" t="s">
        <v>5528</v>
      </c>
      <c r="J383" s="4">
        <v>1.0</v>
      </c>
      <c r="K383" s="4">
        <v>94.0</v>
      </c>
      <c r="L383" s="4">
        <v>93.0</v>
      </c>
      <c r="M383" s="4" t="s">
        <v>5522</v>
      </c>
      <c r="N383" s="16">
        <v>45749.0</v>
      </c>
    </row>
    <row r="384">
      <c r="A384" s="4">
        <f>VLOOKUP(Life_expectancy.csv!A400,Base!$A$2:$B$235,2,FALSE)</f>
        <v>108</v>
      </c>
      <c r="B384" s="4">
        <v>2001.0</v>
      </c>
      <c r="C384" s="15" t="s">
        <v>5592</v>
      </c>
      <c r="D384" s="15">
        <v>16.0</v>
      </c>
      <c r="E384" s="15">
        <v>1.0</v>
      </c>
      <c r="F384" s="15" t="s">
        <v>5892</v>
      </c>
      <c r="G384" s="4">
        <v>93.0</v>
      </c>
      <c r="H384" s="4">
        <v>8.0</v>
      </c>
      <c r="I384" s="4" t="s">
        <v>5530</v>
      </c>
      <c r="J384" s="4">
        <v>1.0</v>
      </c>
      <c r="K384" s="4">
        <v>94.0</v>
      </c>
      <c r="L384" s="4">
        <v>94.0</v>
      </c>
      <c r="M384" s="4" t="s">
        <v>5522</v>
      </c>
      <c r="N384" s="16">
        <v>45779.0</v>
      </c>
    </row>
    <row r="385">
      <c r="A385" s="4">
        <f>VLOOKUP(Life_expectancy.csv!A401,Base!$A$2:$B$235,2,FALSE)</f>
        <v>108</v>
      </c>
      <c r="B385" s="4">
        <v>2000.0</v>
      </c>
      <c r="C385" s="15" t="s">
        <v>5716</v>
      </c>
      <c r="D385" s="15">
        <v>163.0</v>
      </c>
      <c r="E385" s="15">
        <v>1.0</v>
      </c>
      <c r="F385" s="15" t="s">
        <v>1408</v>
      </c>
      <c r="G385" s="4">
        <v>94.0</v>
      </c>
      <c r="H385" s="4">
        <v>46.0</v>
      </c>
      <c r="I385" s="4">
        <v>57.0</v>
      </c>
      <c r="J385" s="4">
        <v>1.0</v>
      </c>
      <c r="K385" s="4">
        <v>94.0</v>
      </c>
      <c r="L385" s="4">
        <v>93.0</v>
      </c>
      <c r="M385" s="4" t="s">
        <v>5522</v>
      </c>
      <c r="N385" s="16">
        <v>45779.0</v>
      </c>
    </row>
    <row r="386">
      <c r="A386" s="4">
        <f>VLOOKUP(Life_expectancy.csv!A402,Base!$A$2:$B$235,2,FALSE)</f>
        <v>58</v>
      </c>
      <c r="B386" s="4">
        <v>2015.0</v>
      </c>
      <c r="C386" s="15" t="s">
        <v>5523</v>
      </c>
      <c r="D386" s="15">
        <v>26.0</v>
      </c>
      <c r="E386" s="15">
        <v>38.0</v>
      </c>
      <c r="F386" s="17"/>
      <c r="G386" s="4">
        <v>91.0</v>
      </c>
      <c r="H386" s="4">
        <v>99.0</v>
      </c>
      <c r="I386" s="5">
        <v>45766.0</v>
      </c>
      <c r="J386" s="4">
        <v>61.0</v>
      </c>
      <c r="K386" s="4">
        <v>91.0</v>
      </c>
      <c r="L386" s="4">
        <v>91.0</v>
      </c>
      <c r="M386" s="4" t="s">
        <v>5658</v>
      </c>
      <c r="N386" s="16">
        <v>45784.0</v>
      </c>
    </row>
    <row r="387">
      <c r="A387" s="4">
        <f>VLOOKUP(Life_expectancy.csv!A403,Base!$A$2:$B$235,2,FALSE)</f>
        <v>58</v>
      </c>
      <c r="B387" s="4">
        <v>2014.0</v>
      </c>
      <c r="C387" s="15" t="s">
        <v>5761</v>
      </c>
      <c r="D387" s="15">
        <v>268.0</v>
      </c>
      <c r="E387" s="15">
        <v>39.0</v>
      </c>
      <c r="F387" s="15" t="s">
        <v>5521</v>
      </c>
      <c r="G387" s="4">
        <v>91.0</v>
      </c>
      <c r="H387" s="4">
        <v>343.0</v>
      </c>
      <c r="I387" s="5">
        <v>45887.0</v>
      </c>
      <c r="J387" s="4">
        <v>63.0</v>
      </c>
      <c r="K387" s="4">
        <v>91.0</v>
      </c>
      <c r="L387" s="4">
        <v>91.0</v>
      </c>
      <c r="M387" s="4" t="s">
        <v>5658</v>
      </c>
      <c r="N387" s="16">
        <v>45845.0</v>
      </c>
    </row>
    <row r="388">
      <c r="A388" s="4">
        <f>VLOOKUP(Life_expectancy.csv!A404,Base!$A$2:$B$235,2,FALSE)</f>
        <v>58</v>
      </c>
      <c r="B388" s="4">
        <v>2013.0</v>
      </c>
      <c r="C388" s="15">
        <v>59.0</v>
      </c>
      <c r="D388" s="15">
        <v>27.0</v>
      </c>
      <c r="E388" s="15">
        <v>40.0</v>
      </c>
      <c r="F388" s="15" t="s">
        <v>851</v>
      </c>
      <c r="G388" s="4">
        <v>88.0</v>
      </c>
      <c r="H388" s="4">
        <v>375.0</v>
      </c>
      <c r="I388" s="5">
        <v>45706.0</v>
      </c>
      <c r="J388" s="4">
        <v>66.0</v>
      </c>
      <c r="K388" s="4">
        <v>89.0</v>
      </c>
      <c r="L388" s="4">
        <v>88.0</v>
      </c>
      <c r="M388" s="4" t="s">
        <v>5681</v>
      </c>
      <c r="N388" s="16">
        <v>45907.0</v>
      </c>
    </row>
    <row r="389">
      <c r="A389" s="4">
        <f>VLOOKUP(Life_expectancy.csv!A405,Base!$A$2:$B$235,2,FALSE)</f>
        <v>58</v>
      </c>
      <c r="B389" s="4">
        <v>2012.0</v>
      </c>
      <c r="C389" s="15" t="s">
        <v>5527</v>
      </c>
      <c r="D389" s="15">
        <v>271.0</v>
      </c>
      <c r="E389" s="15">
        <v>41.0</v>
      </c>
      <c r="F389" s="15" t="s">
        <v>708</v>
      </c>
      <c r="G389" s="4">
        <v>9.0</v>
      </c>
      <c r="H389" s="4">
        <v>7362.0</v>
      </c>
      <c r="I389" s="5">
        <v>45855.0</v>
      </c>
      <c r="J389" s="4">
        <v>68.0</v>
      </c>
      <c r="K389" s="4">
        <v>9.0</v>
      </c>
      <c r="L389" s="4">
        <v>9.0</v>
      </c>
      <c r="M389" s="4" t="s">
        <v>5786</v>
      </c>
      <c r="N389" s="16">
        <v>45665.0</v>
      </c>
    </row>
    <row r="390">
      <c r="A390" s="4">
        <f>VLOOKUP(Life_expectancy.csv!A406,Base!$A$2:$B$235,2,FALSE)</f>
        <v>58</v>
      </c>
      <c r="B390" s="4">
        <v>2011.0</v>
      </c>
      <c r="C390" s="15" t="s">
        <v>5528</v>
      </c>
      <c r="D390" s="15">
        <v>275.0</v>
      </c>
      <c r="E390" s="15">
        <v>42.0</v>
      </c>
      <c r="F390" s="15" t="s">
        <v>2126</v>
      </c>
      <c r="G390" s="4">
        <v>91.0</v>
      </c>
      <c r="H390" s="4">
        <v>860.0</v>
      </c>
      <c r="I390" s="5">
        <v>45674.0</v>
      </c>
      <c r="J390" s="4">
        <v>71.0</v>
      </c>
      <c r="K390" s="4">
        <v>9.0</v>
      </c>
      <c r="L390" s="4">
        <v>91.0</v>
      </c>
      <c r="M390" s="4" t="s">
        <v>5631</v>
      </c>
      <c r="N390" s="16">
        <v>45755.0</v>
      </c>
    </row>
    <row r="391">
      <c r="A391" s="4">
        <f>VLOOKUP(Life_expectancy.csv!A407,Base!$A$2:$B$235,2,FALSE)</f>
        <v>58</v>
      </c>
      <c r="B391" s="4">
        <v>2010.0</v>
      </c>
      <c r="C391" s="15" t="s">
        <v>5530</v>
      </c>
      <c r="D391" s="15">
        <v>279.0</v>
      </c>
      <c r="E391" s="15">
        <v>43.0</v>
      </c>
      <c r="F391" s="15" t="s">
        <v>278</v>
      </c>
      <c r="G391" s="4">
        <v>91.0</v>
      </c>
      <c r="H391" s="4">
        <v>2511.0</v>
      </c>
      <c r="I391" s="5">
        <v>45824.0</v>
      </c>
      <c r="J391" s="4">
        <v>74.0</v>
      </c>
      <c r="K391" s="4">
        <v>9.0</v>
      </c>
      <c r="L391" s="4">
        <v>91.0</v>
      </c>
      <c r="M391" s="4">
        <v>1.0</v>
      </c>
      <c r="N391" s="16">
        <v>45816.0</v>
      </c>
    </row>
    <row r="392">
      <c r="A392" s="4">
        <f>VLOOKUP(Life_expectancy.csv!A408,Base!$A$2:$B$235,2,FALSE)</f>
        <v>58</v>
      </c>
      <c r="B392" s="4">
        <v>2009.0</v>
      </c>
      <c r="C392" s="15" t="s">
        <v>5637</v>
      </c>
      <c r="D392" s="15">
        <v>283.0</v>
      </c>
      <c r="E392" s="15">
        <v>44.0</v>
      </c>
      <c r="F392" s="15" t="s">
        <v>278</v>
      </c>
      <c r="G392" s="4">
        <v>92.0</v>
      </c>
      <c r="H392" s="4">
        <v>54118.0</v>
      </c>
      <c r="I392" s="5">
        <v>45673.0</v>
      </c>
      <c r="J392" s="4">
        <v>77.0</v>
      </c>
      <c r="K392" s="4">
        <v>91.0</v>
      </c>
      <c r="L392" s="4">
        <v>92.0</v>
      </c>
      <c r="M392" s="5">
        <v>45658.0</v>
      </c>
      <c r="N392" s="16">
        <v>45877.0</v>
      </c>
    </row>
    <row r="393">
      <c r="A393" s="4">
        <f>VLOOKUP(Life_expectancy.csv!A409,Base!$A$2:$B$235,2,FALSE)</f>
        <v>58</v>
      </c>
      <c r="B393" s="4">
        <v>2008.0</v>
      </c>
      <c r="C393" s="15" t="s">
        <v>5571</v>
      </c>
      <c r="D393" s="15">
        <v>288.0</v>
      </c>
      <c r="E393" s="15">
        <v>45.0</v>
      </c>
      <c r="F393" s="16">
        <v>45781.0</v>
      </c>
      <c r="G393" s="4">
        <v>93.0</v>
      </c>
      <c r="H393" s="4">
        <v>395.0</v>
      </c>
      <c r="I393" s="5">
        <v>45823.0</v>
      </c>
      <c r="J393" s="4">
        <v>80.0</v>
      </c>
      <c r="K393" s="4">
        <v>92.0</v>
      </c>
      <c r="L393" s="4">
        <v>93.0</v>
      </c>
      <c r="M393" s="5">
        <v>45778.0</v>
      </c>
      <c r="N393" s="16">
        <v>45666.0</v>
      </c>
    </row>
    <row r="394">
      <c r="A394" s="4">
        <f>VLOOKUP(Life_expectancy.csv!A410,Base!$A$2:$B$235,2,FALSE)</f>
        <v>58</v>
      </c>
      <c r="B394" s="4">
        <v>2007.0</v>
      </c>
      <c r="C394" s="15" t="s">
        <v>5535</v>
      </c>
      <c r="D394" s="15">
        <v>293.0</v>
      </c>
      <c r="E394" s="15">
        <v>46.0</v>
      </c>
      <c r="F394" s="15" t="s">
        <v>296</v>
      </c>
      <c r="G394" s="4">
        <v>89.0</v>
      </c>
      <c r="H394" s="4">
        <v>12.0</v>
      </c>
      <c r="I394" s="5">
        <v>45672.0</v>
      </c>
      <c r="J394" s="4">
        <v>83.0</v>
      </c>
      <c r="K394" s="4">
        <v>93.0</v>
      </c>
      <c r="L394" s="4">
        <v>89.0</v>
      </c>
      <c r="M394" s="5">
        <v>45839.0</v>
      </c>
      <c r="N394" s="16">
        <v>45725.0</v>
      </c>
    </row>
    <row r="395">
      <c r="A395" s="4">
        <f>VLOOKUP(Life_expectancy.csv!A411,Base!$A$2:$B$235,2,FALSE)</f>
        <v>58</v>
      </c>
      <c r="B395" s="4">
        <v>2006.0</v>
      </c>
      <c r="C395" s="15" t="s">
        <v>5548</v>
      </c>
      <c r="D395" s="15">
        <v>32.0</v>
      </c>
      <c r="E395" s="15">
        <v>47.0</v>
      </c>
      <c r="F395" s="15" t="s">
        <v>711</v>
      </c>
      <c r="G395" s="4">
        <v>76.0</v>
      </c>
      <c r="H395" s="4">
        <v>125.0</v>
      </c>
      <c r="I395" s="5">
        <v>45822.0</v>
      </c>
      <c r="J395" s="4">
        <v>86.0</v>
      </c>
      <c r="K395" s="4">
        <v>94.0</v>
      </c>
      <c r="L395" s="4">
        <v>86.0</v>
      </c>
      <c r="M395" s="4">
        <v>2.0</v>
      </c>
      <c r="N395" s="16">
        <v>45817.0</v>
      </c>
    </row>
    <row r="396">
      <c r="A396" s="4">
        <f>VLOOKUP(Life_expectancy.csv!A412,Base!$A$2:$B$235,2,FALSE)</f>
        <v>58</v>
      </c>
      <c r="B396" s="4">
        <v>2005.0</v>
      </c>
      <c r="C396" s="15" t="s">
        <v>5644</v>
      </c>
      <c r="D396" s="15">
        <v>313.0</v>
      </c>
      <c r="E396" s="15">
        <v>48.0</v>
      </c>
      <c r="F396" s="15" t="s">
        <v>1844</v>
      </c>
      <c r="G396" s="10"/>
      <c r="H396" s="4">
        <v>253.0</v>
      </c>
      <c r="I396" s="5">
        <v>45702.0</v>
      </c>
      <c r="J396" s="4">
        <v>89.0</v>
      </c>
      <c r="K396" s="4">
        <v>94.0</v>
      </c>
      <c r="L396" s="4">
        <v>82.0</v>
      </c>
      <c r="M396" s="5">
        <v>45718.0</v>
      </c>
      <c r="N396" s="16">
        <v>45878.0</v>
      </c>
    </row>
    <row r="397">
      <c r="A397" s="4">
        <f>VLOOKUP(Life_expectancy.csv!A413,Base!$A$2:$B$235,2,FALSE)</f>
        <v>58</v>
      </c>
      <c r="B397" s="4">
        <v>2004.0</v>
      </c>
      <c r="C397" s="15" t="s">
        <v>5600</v>
      </c>
      <c r="D397" s="15">
        <v>323.0</v>
      </c>
      <c r="E397" s="15">
        <v>49.0</v>
      </c>
      <c r="F397" s="15" t="s">
        <v>166</v>
      </c>
      <c r="G397" s="10"/>
      <c r="H397" s="4">
        <v>77.0</v>
      </c>
      <c r="I397" s="5">
        <v>45851.0</v>
      </c>
      <c r="J397" s="4">
        <v>91.0</v>
      </c>
      <c r="K397" s="4">
        <v>83.0</v>
      </c>
      <c r="L397" s="4">
        <v>79.0</v>
      </c>
      <c r="M397" s="5">
        <v>45779.0</v>
      </c>
      <c r="N397" s="16">
        <v>45658.0</v>
      </c>
    </row>
    <row r="398">
      <c r="A398" s="4">
        <f>VLOOKUP(Life_expectancy.csv!A414,Base!$A$2:$B$235,2,FALSE)</f>
        <v>58</v>
      </c>
      <c r="B398" s="4">
        <v>2003.0</v>
      </c>
      <c r="C398" s="15" t="s">
        <v>5893</v>
      </c>
      <c r="D398" s="15">
        <v>332.0</v>
      </c>
      <c r="E398" s="15">
        <v>49.0</v>
      </c>
      <c r="F398" s="15" t="s">
        <v>296</v>
      </c>
      <c r="G398" s="10"/>
      <c r="H398" s="4">
        <v>2946.0</v>
      </c>
      <c r="I398" s="5">
        <v>45729.0</v>
      </c>
      <c r="J398" s="4">
        <v>92.0</v>
      </c>
      <c r="K398" s="4">
        <v>83.0</v>
      </c>
      <c r="L398" s="4">
        <v>79.0</v>
      </c>
      <c r="M398" s="5">
        <v>45902.0</v>
      </c>
      <c r="N398" s="16">
        <v>45717.0</v>
      </c>
    </row>
    <row r="399">
      <c r="A399" s="4">
        <f>VLOOKUP(Life_expectancy.csv!A415,Base!$A$2:$B$235,2,FALSE)</f>
        <v>58</v>
      </c>
      <c r="B399" s="4">
        <v>2002.0</v>
      </c>
      <c r="C399" s="15">
        <v>51.0</v>
      </c>
      <c r="D399" s="15">
        <v>338.0</v>
      </c>
      <c r="E399" s="15">
        <v>49.0</v>
      </c>
      <c r="F399" s="15" t="s">
        <v>219</v>
      </c>
      <c r="G399" s="10"/>
      <c r="H399" s="4">
        <v>1744.0</v>
      </c>
      <c r="I399" s="5">
        <v>45912.0</v>
      </c>
      <c r="J399" s="4">
        <v>93.0</v>
      </c>
      <c r="K399" s="4">
        <v>69.0</v>
      </c>
      <c r="L399" s="4">
        <v>69.0</v>
      </c>
      <c r="M399" s="5">
        <v>45691.0</v>
      </c>
      <c r="N399" s="16">
        <v>45809.0</v>
      </c>
    </row>
    <row r="400">
      <c r="A400" s="4">
        <f>VLOOKUP(Life_expectancy.csv!A416,Base!$A$2:$B$235,2,FALSE)</f>
        <v>58</v>
      </c>
      <c r="B400" s="4">
        <v>2001.0</v>
      </c>
      <c r="C400" s="15">
        <v>56.0</v>
      </c>
      <c r="D400" s="15">
        <v>344.0</v>
      </c>
      <c r="E400" s="15">
        <v>48.0</v>
      </c>
      <c r="F400" s="15" t="s">
        <v>286</v>
      </c>
      <c r="G400" s="10"/>
      <c r="H400" s="4">
        <v>4174.0</v>
      </c>
      <c r="I400" s="5">
        <v>45789.0</v>
      </c>
      <c r="J400" s="4">
        <v>93.0</v>
      </c>
      <c r="K400" s="4">
        <v>62.0</v>
      </c>
      <c r="L400" s="4">
        <v>62.0</v>
      </c>
      <c r="M400" s="5">
        <v>45811.0</v>
      </c>
      <c r="N400" s="16">
        <v>45870.0</v>
      </c>
    </row>
    <row r="401">
      <c r="A401" s="4">
        <f>VLOOKUP(Life_expectancy.csv!A417,Base!$A$2:$B$235,2,FALSE)</f>
        <v>58</v>
      </c>
      <c r="B401" s="4">
        <v>2000.0</v>
      </c>
      <c r="C401" s="15">
        <v>51.0</v>
      </c>
      <c r="D401" s="15">
        <v>348.0</v>
      </c>
      <c r="E401" s="15">
        <v>48.0</v>
      </c>
      <c r="F401" s="15" t="s">
        <v>283</v>
      </c>
      <c r="G401" s="10"/>
      <c r="H401" s="4">
        <v>6074.0</v>
      </c>
      <c r="I401" s="5">
        <v>45700.0</v>
      </c>
      <c r="J401" s="4">
        <v>92.0</v>
      </c>
      <c r="K401" s="4">
        <v>45.0</v>
      </c>
      <c r="L401" s="4">
        <v>45.0</v>
      </c>
      <c r="M401" s="4">
        <v>4.0</v>
      </c>
      <c r="N401" s="16">
        <v>45668.0</v>
      </c>
    </row>
    <row r="402">
      <c r="A402" s="4">
        <f>VLOOKUP(Life_expectancy.csv!A418,Base!$A$2:$B$235,2,FALSE)</f>
        <v>78</v>
      </c>
      <c r="B402" s="4">
        <v>2015.0</v>
      </c>
      <c r="C402" s="15" t="s">
        <v>5683</v>
      </c>
      <c r="D402" s="15">
        <v>288.0</v>
      </c>
      <c r="E402" s="15">
        <v>21.0</v>
      </c>
      <c r="F402" s="17"/>
      <c r="G402" s="4">
        <v>94.0</v>
      </c>
      <c r="H402" s="4">
        <v>9.0</v>
      </c>
      <c r="I402" s="5">
        <v>45856.0</v>
      </c>
      <c r="J402" s="4">
        <v>31.0</v>
      </c>
      <c r="K402" s="4">
        <v>94.0</v>
      </c>
      <c r="L402" s="4">
        <v>94.0</v>
      </c>
      <c r="M402" s="4" t="s">
        <v>5681</v>
      </c>
      <c r="N402" s="16">
        <v>45695.0</v>
      </c>
    </row>
    <row r="403">
      <c r="A403" s="4">
        <f>VLOOKUP(Life_expectancy.csv!A419,Base!$A$2:$B$235,2,FALSE)</f>
        <v>78</v>
      </c>
      <c r="B403" s="4">
        <v>2014.0</v>
      </c>
      <c r="C403" s="15" t="s">
        <v>5827</v>
      </c>
      <c r="D403" s="15">
        <v>297.0</v>
      </c>
      <c r="E403" s="15">
        <v>22.0</v>
      </c>
      <c r="F403" s="15" t="s">
        <v>5521</v>
      </c>
      <c r="G403" s="4">
        <v>95.0</v>
      </c>
      <c r="H403" s="4">
        <v>0.0</v>
      </c>
      <c r="I403" s="5">
        <v>45706.0</v>
      </c>
      <c r="J403" s="4">
        <v>32.0</v>
      </c>
      <c r="K403" s="4">
        <v>95.0</v>
      </c>
      <c r="L403" s="4">
        <v>95.0</v>
      </c>
      <c r="M403" s="4" t="s">
        <v>5681</v>
      </c>
      <c r="N403" s="16">
        <v>45723.0</v>
      </c>
    </row>
    <row r="404">
      <c r="A404" s="4">
        <f>VLOOKUP(Life_expectancy.csv!A420,Base!$A$2:$B$235,2,FALSE)</f>
        <v>78</v>
      </c>
      <c r="B404" s="4">
        <v>2013.0</v>
      </c>
      <c r="C404" s="15" t="s">
        <v>5527</v>
      </c>
      <c r="D404" s="15">
        <v>33.0</v>
      </c>
      <c r="E404" s="15">
        <v>22.0</v>
      </c>
      <c r="F404" s="15" t="s">
        <v>5521</v>
      </c>
      <c r="G404" s="4">
        <v>96.0</v>
      </c>
      <c r="H404" s="4">
        <v>0.0</v>
      </c>
      <c r="I404" s="5">
        <v>45825.0</v>
      </c>
      <c r="J404" s="4">
        <v>32.0</v>
      </c>
      <c r="K404" s="4">
        <v>96.0</v>
      </c>
      <c r="L404" s="4">
        <v>96.0</v>
      </c>
      <c r="M404" s="4">
        <v>1.0</v>
      </c>
      <c r="N404" s="16">
        <v>45754.0</v>
      </c>
    </row>
    <row r="405">
      <c r="A405" s="4">
        <f>VLOOKUP(Life_expectancy.csv!A421,Base!$A$2:$B$235,2,FALSE)</f>
        <v>78</v>
      </c>
      <c r="B405" s="4">
        <v>2012.0</v>
      </c>
      <c r="C405" s="15">
        <v>58.0</v>
      </c>
      <c r="D405" s="15">
        <v>312.0</v>
      </c>
      <c r="E405" s="15">
        <v>22.0</v>
      </c>
      <c r="F405" s="15" t="s">
        <v>5521</v>
      </c>
      <c r="G405" s="4">
        <v>96.0</v>
      </c>
      <c r="H405" s="4">
        <v>49.0</v>
      </c>
      <c r="I405" s="5">
        <v>45674.0</v>
      </c>
      <c r="J405" s="4">
        <v>33.0</v>
      </c>
      <c r="K405" s="4">
        <v>96.0</v>
      </c>
      <c r="L405" s="4">
        <v>96.0</v>
      </c>
      <c r="M405" s="5">
        <v>45689.0</v>
      </c>
      <c r="N405" s="16">
        <v>45784.0</v>
      </c>
    </row>
    <row r="406">
      <c r="A406" s="4">
        <f>VLOOKUP(Life_expectancy.csv!A422,Base!$A$2:$B$235,2,FALSE)</f>
        <v>78</v>
      </c>
      <c r="B406" s="4">
        <v>2011.0</v>
      </c>
      <c r="C406" s="15" t="s">
        <v>5747</v>
      </c>
      <c r="D406" s="15">
        <v>321.0</v>
      </c>
      <c r="E406" s="15">
        <v>22.0</v>
      </c>
      <c r="F406" s="15" t="s">
        <v>1189</v>
      </c>
      <c r="G406" s="4">
        <v>96.0</v>
      </c>
      <c r="H406" s="4">
        <v>129.0</v>
      </c>
      <c r="I406" s="5">
        <v>45824.0</v>
      </c>
      <c r="J406" s="4">
        <v>33.0</v>
      </c>
      <c r="K406" s="4">
        <v>95.0</v>
      </c>
      <c r="L406" s="4">
        <v>96.0</v>
      </c>
      <c r="M406" s="5">
        <v>45778.0</v>
      </c>
      <c r="N406" s="16">
        <v>45815.0</v>
      </c>
    </row>
    <row r="407">
      <c r="A407" s="4">
        <f>VLOOKUP(Life_expectancy.csv!A423,Base!$A$2:$B$235,2,FALSE)</f>
        <v>78</v>
      </c>
      <c r="B407" s="4">
        <v>2010.0</v>
      </c>
      <c r="C407" s="15" t="s">
        <v>5764</v>
      </c>
      <c r="D407" s="15">
        <v>33.0</v>
      </c>
      <c r="E407" s="15">
        <v>23.0</v>
      </c>
      <c r="F407" s="15" t="s">
        <v>1189</v>
      </c>
      <c r="G407" s="4">
        <v>96.0</v>
      </c>
      <c r="H407" s="4">
        <v>495.0</v>
      </c>
      <c r="I407" s="5">
        <v>45673.0</v>
      </c>
      <c r="J407" s="4">
        <v>34.0</v>
      </c>
      <c r="K407" s="4">
        <v>94.0</v>
      </c>
      <c r="L407" s="4">
        <v>96.0</v>
      </c>
      <c r="M407" s="5">
        <v>45901.0</v>
      </c>
      <c r="N407" s="16">
        <v>45845.0</v>
      </c>
    </row>
    <row r="408">
      <c r="A408" s="4">
        <f>VLOOKUP(Life_expectancy.csv!A424,Base!$A$2:$B$235,2,FALSE)</f>
        <v>78</v>
      </c>
      <c r="B408" s="4">
        <v>2009.0</v>
      </c>
      <c r="C408" s="15" t="s">
        <v>5534</v>
      </c>
      <c r="D408" s="15">
        <v>338.0</v>
      </c>
      <c r="E408" s="15">
        <v>23.0</v>
      </c>
      <c r="F408" s="18">
        <v>45781.0</v>
      </c>
      <c r="G408" s="4">
        <v>94.0</v>
      </c>
      <c r="H408" s="4">
        <v>305.0</v>
      </c>
      <c r="I408" s="5">
        <v>45853.0</v>
      </c>
      <c r="J408" s="4">
        <v>34.0</v>
      </c>
      <c r="K408" s="4">
        <v>96.0</v>
      </c>
      <c r="L408" s="4">
        <v>94.0</v>
      </c>
      <c r="M408" s="5">
        <v>45749.0</v>
      </c>
      <c r="N408" s="16">
        <v>45876.0</v>
      </c>
    </row>
    <row r="409">
      <c r="A409" s="4">
        <f>VLOOKUP(Life_expectancy.csv!A425,Base!$A$2:$B$235,2,FALSE)</f>
        <v>78</v>
      </c>
      <c r="B409" s="4">
        <v>2008.0</v>
      </c>
      <c r="C409" s="15" t="s">
        <v>5535</v>
      </c>
      <c r="D409" s="15">
        <v>35.0</v>
      </c>
      <c r="E409" s="15">
        <v>23.0</v>
      </c>
      <c r="F409" s="15" t="s">
        <v>1547</v>
      </c>
      <c r="G409" s="4">
        <v>92.0</v>
      </c>
      <c r="H409" s="4">
        <v>173.0</v>
      </c>
      <c r="I409" s="5">
        <v>45703.0</v>
      </c>
      <c r="J409" s="4">
        <v>35.0</v>
      </c>
      <c r="K409" s="4">
        <v>89.0</v>
      </c>
      <c r="L409" s="4">
        <v>92.0</v>
      </c>
      <c r="M409" s="5">
        <v>45902.0</v>
      </c>
      <c r="N409" s="16">
        <v>45907.0</v>
      </c>
    </row>
    <row r="410">
      <c r="A410" s="4">
        <f>VLOOKUP(Life_expectancy.csv!A426,Base!$A$2:$B$235,2,FALSE)</f>
        <v>78</v>
      </c>
      <c r="B410" s="4">
        <v>2007.0</v>
      </c>
      <c r="C410" s="15" t="s">
        <v>5536</v>
      </c>
      <c r="D410" s="15">
        <v>355.0</v>
      </c>
      <c r="E410" s="15">
        <v>24.0</v>
      </c>
      <c r="F410" s="15" t="s">
        <v>166</v>
      </c>
      <c r="G410" s="4">
        <v>99.0</v>
      </c>
      <c r="H410" s="4">
        <v>43.0</v>
      </c>
      <c r="I410" s="5">
        <v>45883.0</v>
      </c>
      <c r="J410" s="4">
        <v>36.0</v>
      </c>
      <c r="K410" s="4">
        <v>93.0</v>
      </c>
      <c r="L410" s="4">
        <v>99.0</v>
      </c>
      <c r="M410" s="5">
        <v>45750.0</v>
      </c>
      <c r="N410" s="15">
        <v>8.0</v>
      </c>
    </row>
    <row r="411">
      <c r="A411" s="4">
        <f>VLOOKUP(Life_expectancy.csv!A427,Base!$A$2:$B$235,2,FALSE)</f>
        <v>78</v>
      </c>
      <c r="B411" s="4">
        <v>2006.0</v>
      </c>
      <c r="C411" s="15" t="s">
        <v>5643</v>
      </c>
      <c r="D411" s="15">
        <v>361.0</v>
      </c>
      <c r="E411" s="15">
        <v>24.0</v>
      </c>
      <c r="F411" s="16">
        <v>45781.0</v>
      </c>
      <c r="G411" s="4">
        <v>92.0</v>
      </c>
      <c r="H411" s="4">
        <v>784.0</v>
      </c>
      <c r="I411" s="5">
        <v>45791.0</v>
      </c>
      <c r="J411" s="4">
        <v>36.0</v>
      </c>
      <c r="K411" s="4">
        <v>88.0</v>
      </c>
      <c r="L411" s="4">
        <v>92.0</v>
      </c>
      <c r="M411" s="5">
        <v>45872.0</v>
      </c>
      <c r="N411" s="16">
        <v>45696.0</v>
      </c>
    </row>
    <row r="412">
      <c r="A412" s="4">
        <f>VLOOKUP(Life_expectancy.csv!A428,Base!$A$2:$B$235,2,FALSE)</f>
        <v>78</v>
      </c>
      <c r="B412" s="4">
        <v>2005.0</v>
      </c>
      <c r="C412" s="15" t="s">
        <v>5894</v>
      </c>
      <c r="D412" s="15">
        <v>369.0</v>
      </c>
      <c r="E412" s="15">
        <v>24.0</v>
      </c>
      <c r="F412" s="15" t="s">
        <v>187</v>
      </c>
      <c r="G412" s="4">
        <v>87.0</v>
      </c>
      <c r="H412" s="4">
        <v>0.0</v>
      </c>
      <c r="I412" s="5">
        <v>45671.0</v>
      </c>
      <c r="J412" s="4">
        <v>37.0</v>
      </c>
      <c r="K412" s="4">
        <v>82.0</v>
      </c>
      <c r="L412" s="4">
        <v>87.0</v>
      </c>
      <c r="M412" s="5">
        <v>45720.0</v>
      </c>
      <c r="N412" s="16">
        <v>45724.0</v>
      </c>
    </row>
    <row r="413">
      <c r="A413" s="4">
        <f>VLOOKUP(Life_expectancy.csv!A429,Base!$A$2:$B$235,2,FALSE)</f>
        <v>78</v>
      </c>
      <c r="B413" s="4">
        <v>2004.0</v>
      </c>
      <c r="C413" s="15" t="s">
        <v>5552</v>
      </c>
      <c r="D413" s="15">
        <v>378.0</v>
      </c>
      <c r="E413" s="15">
        <v>24.0</v>
      </c>
      <c r="F413" s="15" t="s">
        <v>1006</v>
      </c>
      <c r="G413" s="4">
        <v>83.0</v>
      </c>
      <c r="H413" s="4">
        <v>2.0</v>
      </c>
      <c r="I413" s="5">
        <v>45882.0</v>
      </c>
      <c r="J413" s="4">
        <v>38.0</v>
      </c>
      <c r="K413" s="4">
        <v>76.0</v>
      </c>
      <c r="L413" s="4">
        <v>83.0</v>
      </c>
      <c r="M413" s="5">
        <v>45873.0</v>
      </c>
      <c r="N413" s="16">
        <v>45755.0</v>
      </c>
    </row>
    <row r="414">
      <c r="A414" s="4">
        <f>VLOOKUP(Life_expectancy.csv!A430,Base!$A$2:$B$235,2,FALSE)</f>
        <v>78</v>
      </c>
      <c r="B414" s="4">
        <v>2003.0</v>
      </c>
      <c r="C414" s="15" t="s">
        <v>5646</v>
      </c>
      <c r="D414" s="15">
        <v>387.0</v>
      </c>
      <c r="E414" s="15">
        <v>24.0</v>
      </c>
      <c r="F414" s="15" t="s">
        <v>820</v>
      </c>
      <c r="G414" s="10"/>
      <c r="H414" s="4">
        <v>224.0</v>
      </c>
      <c r="I414" s="5">
        <v>45790.0</v>
      </c>
      <c r="J414" s="4">
        <v>38.0</v>
      </c>
      <c r="K414" s="4">
        <v>75.0</v>
      </c>
      <c r="L414" s="4">
        <v>82.0</v>
      </c>
      <c r="M414" s="5">
        <v>45662.0</v>
      </c>
      <c r="N414" s="16">
        <v>45785.0</v>
      </c>
    </row>
    <row r="415">
      <c r="A415" s="4">
        <f>VLOOKUP(Life_expectancy.csv!A431,Base!$A$2:$B$235,2,FALSE)</f>
        <v>78</v>
      </c>
      <c r="B415" s="4">
        <v>2002.0</v>
      </c>
      <c r="C415" s="15" t="s">
        <v>5712</v>
      </c>
      <c r="D415" s="15">
        <v>387.0</v>
      </c>
      <c r="E415" s="15">
        <v>24.0</v>
      </c>
      <c r="F415" s="15" t="s">
        <v>4967</v>
      </c>
      <c r="G415" s="10"/>
      <c r="H415" s="4">
        <v>1016.0</v>
      </c>
      <c r="I415" s="5">
        <v>45729.0</v>
      </c>
      <c r="J415" s="4">
        <v>39.0</v>
      </c>
      <c r="K415" s="4">
        <v>74.0</v>
      </c>
      <c r="L415" s="4">
        <v>81.0</v>
      </c>
      <c r="M415" s="5">
        <v>45693.0</v>
      </c>
      <c r="N415" s="16">
        <v>45846.0</v>
      </c>
    </row>
    <row r="416">
      <c r="A416" s="4">
        <f>VLOOKUP(Life_expectancy.csv!A432,Base!$A$2:$B$235,2,FALSE)</f>
        <v>78</v>
      </c>
      <c r="B416" s="4">
        <v>2001.0</v>
      </c>
      <c r="C416" s="15" t="s">
        <v>5895</v>
      </c>
      <c r="D416" s="15">
        <v>385.0</v>
      </c>
      <c r="E416" s="15">
        <v>25.0</v>
      </c>
      <c r="F416" s="18">
        <v>45906.0</v>
      </c>
      <c r="G416" s="10"/>
      <c r="H416" s="4">
        <v>0.0</v>
      </c>
      <c r="I416" s="4">
        <v>13.0</v>
      </c>
      <c r="J416" s="4">
        <v>40.0</v>
      </c>
      <c r="K416" s="4">
        <v>72.0</v>
      </c>
      <c r="L416" s="4">
        <v>81.0</v>
      </c>
      <c r="M416" s="5">
        <v>45721.0</v>
      </c>
      <c r="N416" s="16">
        <v>45877.0</v>
      </c>
    </row>
    <row r="417">
      <c r="A417" s="4">
        <f>VLOOKUP(Life_expectancy.csv!A433,Base!$A$2:$B$235,2,FALSE)</f>
        <v>78</v>
      </c>
      <c r="B417" s="4">
        <v>2000.0</v>
      </c>
      <c r="C417" s="15">
        <v>58.0</v>
      </c>
      <c r="D417" s="15">
        <v>386.0</v>
      </c>
      <c r="E417" s="15">
        <v>25.0</v>
      </c>
      <c r="F417" s="15" t="s">
        <v>912</v>
      </c>
      <c r="G417" s="10"/>
      <c r="H417" s="4">
        <v>18363.0</v>
      </c>
      <c r="I417" s="5">
        <v>45881.0</v>
      </c>
      <c r="J417" s="4">
        <v>41.0</v>
      </c>
      <c r="K417" s="4">
        <v>71.0</v>
      </c>
      <c r="L417" s="4">
        <v>8.0</v>
      </c>
      <c r="M417" s="5">
        <v>45693.0</v>
      </c>
      <c r="N417" s="16">
        <v>45908.0</v>
      </c>
    </row>
    <row r="418">
      <c r="A418" s="4">
        <f>VLOOKUP(Life_expectancy.csv!A434,Base!$A$2:$B$235,2,FALSE)</f>
        <v>52</v>
      </c>
      <c r="B418" s="4">
        <v>2015.0</v>
      </c>
      <c r="C418" s="15" t="s">
        <v>5644</v>
      </c>
      <c r="D418" s="15">
        <v>397.0</v>
      </c>
      <c r="E418" s="15">
        <v>57.0</v>
      </c>
      <c r="F418" s="17"/>
      <c r="G418" s="4">
        <v>83.0</v>
      </c>
      <c r="H418" s="4">
        <v>65.0</v>
      </c>
      <c r="I418" s="4">
        <v>28.0</v>
      </c>
      <c r="J418" s="4">
        <v>79.0</v>
      </c>
      <c r="K418" s="4">
        <v>81.0</v>
      </c>
      <c r="L418" s="4">
        <v>83.0</v>
      </c>
      <c r="M418" s="5">
        <v>45901.0</v>
      </c>
      <c r="N418" s="16">
        <v>45782.0</v>
      </c>
    </row>
    <row r="419">
      <c r="A419" s="4">
        <f>VLOOKUP(Life_expectancy.csv!A435,Base!$A$2:$B$235,2,FALSE)</f>
        <v>52</v>
      </c>
      <c r="B419" s="4">
        <v>2014.0</v>
      </c>
      <c r="C419" s="15" t="s">
        <v>5579</v>
      </c>
      <c r="D419" s="15">
        <v>47.0</v>
      </c>
      <c r="E419" s="15">
        <v>58.0</v>
      </c>
      <c r="F419" s="15" t="s">
        <v>5521</v>
      </c>
      <c r="G419" s="4">
        <v>76.0</v>
      </c>
      <c r="H419" s="4">
        <v>50.0</v>
      </c>
      <c r="I419" s="5">
        <v>45774.0</v>
      </c>
      <c r="J419" s="4">
        <v>80.0</v>
      </c>
      <c r="K419" s="4">
        <v>76.0</v>
      </c>
      <c r="L419" s="4">
        <v>76.0</v>
      </c>
      <c r="M419" s="4">
        <v>2.0</v>
      </c>
      <c r="N419" s="16">
        <v>45813.0</v>
      </c>
    </row>
    <row r="420">
      <c r="A420" s="4">
        <f>VLOOKUP(Life_expectancy.csv!A436,Base!$A$2:$B$235,2,FALSE)</f>
        <v>52</v>
      </c>
      <c r="B420" s="4">
        <v>2013.0</v>
      </c>
      <c r="C420" s="15" t="s">
        <v>5896</v>
      </c>
      <c r="D420" s="15">
        <v>412.0</v>
      </c>
      <c r="E420" s="15">
        <v>59.0</v>
      </c>
      <c r="F420" s="15" t="s">
        <v>5897</v>
      </c>
      <c r="G420" s="4">
        <v>8.0</v>
      </c>
      <c r="H420" s="4">
        <v>48.0</v>
      </c>
      <c r="I420" s="5">
        <v>45895.0</v>
      </c>
      <c r="J420" s="4">
        <v>81.0</v>
      </c>
      <c r="K420" s="4">
        <v>79.0</v>
      </c>
      <c r="L420" s="4">
        <v>8.0</v>
      </c>
      <c r="M420" s="5">
        <v>45749.0</v>
      </c>
      <c r="N420" s="16">
        <v>45843.0</v>
      </c>
    </row>
    <row r="421">
      <c r="A421" s="4">
        <f>VLOOKUP(Life_expectancy.csv!A437,Base!$A$2:$B$235,2,FALSE)</f>
        <v>52</v>
      </c>
      <c r="B421" s="4">
        <v>2012.0</v>
      </c>
      <c r="C421" s="15">
        <v>52.0</v>
      </c>
      <c r="D421" s="15">
        <v>415.0</v>
      </c>
      <c r="E421" s="15">
        <v>59.0</v>
      </c>
      <c r="F421" s="15" t="s">
        <v>127</v>
      </c>
      <c r="G421" s="4">
        <v>82.0</v>
      </c>
      <c r="H421" s="4">
        <v>137.0</v>
      </c>
      <c r="I421" s="5">
        <v>45714.0</v>
      </c>
      <c r="J421" s="4">
        <v>82.0</v>
      </c>
      <c r="K421" s="4">
        <v>83.0</v>
      </c>
      <c r="L421" s="4">
        <v>82.0</v>
      </c>
      <c r="M421" s="5">
        <v>45902.0</v>
      </c>
      <c r="N421" s="16">
        <v>45905.0</v>
      </c>
    </row>
    <row r="422">
      <c r="A422" s="4">
        <f>VLOOKUP(Life_expectancy.csv!A438,Base!$A$2:$B$235,2,FALSE)</f>
        <v>52</v>
      </c>
      <c r="B422" s="4">
        <v>2011.0</v>
      </c>
      <c r="C422" s="15" t="s">
        <v>5554</v>
      </c>
      <c r="D422" s="15">
        <v>419.0</v>
      </c>
      <c r="E422" s="15">
        <v>60.0</v>
      </c>
      <c r="F422" s="15" t="s">
        <v>1998</v>
      </c>
      <c r="G422" s="4">
        <v>62.0</v>
      </c>
      <c r="H422" s="4">
        <v>628.0</v>
      </c>
      <c r="I422" s="5">
        <v>45833.0</v>
      </c>
      <c r="J422" s="4">
        <v>83.0</v>
      </c>
      <c r="K422" s="4">
        <v>58.0</v>
      </c>
      <c r="L422" s="4">
        <v>62.0</v>
      </c>
      <c r="M422" s="5">
        <v>45719.0</v>
      </c>
      <c r="N422" s="15">
        <v>6.0</v>
      </c>
    </row>
    <row r="423">
      <c r="A423" s="4">
        <f>VLOOKUP(Life_expectancy.csv!A439,Base!$A$2:$B$235,2,FALSE)</f>
        <v>52</v>
      </c>
      <c r="B423" s="4">
        <v>2010.0</v>
      </c>
      <c r="C423" s="15" t="s">
        <v>5712</v>
      </c>
      <c r="D423" s="15">
        <v>417.0</v>
      </c>
      <c r="E423" s="15">
        <v>60.0</v>
      </c>
      <c r="F423" s="15" t="s">
        <v>5897</v>
      </c>
      <c r="G423" s="4">
        <v>85.0</v>
      </c>
      <c r="H423" s="4">
        <v>441.0</v>
      </c>
      <c r="I423" s="4">
        <v>25.0</v>
      </c>
      <c r="J423" s="4">
        <v>84.0</v>
      </c>
      <c r="K423" s="4">
        <v>81.0</v>
      </c>
      <c r="L423" s="4">
        <v>85.0</v>
      </c>
      <c r="M423" s="5">
        <v>45719.0</v>
      </c>
      <c r="N423" s="16">
        <v>45694.0</v>
      </c>
    </row>
    <row r="424">
      <c r="A424" s="4">
        <f>VLOOKUP(Life_expectancy.csv!A440,Base!$A$2:$B$235,2,FALSE)</f>
        <v>52</v>
      </c>
      <c r="B424" s="4">
        <v>2009.0</v>
      </c>
      <c r="C424" s="15">
        <v>51.0</v>
      </c>
      <c r="D424" s="15">
        <v>426.0</v>
      </c>
      <c r="E424" s="15">
        <v>60.0</v>
      </c>
      <c r="F424" s="15" t="s">
        <v>1212</v>
      </c>
      <c r="G424" s="4">
        <v>81.0</v>
      </c>
      <c r="H424" s="4">
        <v>183.0</v>
      </c>
      <c r="I424" s="5">
        <v>45771.0</v>
      </c>
      <c r="J424" s="4">
        <v>84.0</v>
      </c>
      <c r="K424" s="4">
        <v>77.0</v>
      </c>
      <c r="L424" s="4">
        <v>81.0</v>
      </c>
      <c r="M424" s="5">
        <v>45841.0</v>
      </c>
      <c r="N424" s="16">
        <v>45753.0</v>
      </c>
    </row>
    <row r="425">
      <c r="A425" s="4">
        <f>VLOOKUP(Life_expectancy.csv!A441,Base!$A$2:$B$235,2,FALSE)</f>
        <v>52</v>
      </c>
      <c r="B425" s="4">
        <v>2008.0</v>
      </c>
      <c r="C425" s="15">
        <v>54.0</v>
      </c>
      <c r="D425" s="15">
        <v>437.0</v>
      </c>
      <c r="E425" s="15">
        <v>60.0</v>
      </c>
      <c r="F425" s="15" t="s">
        <v>5898</v>
      </c>
      <c r="G425" s="4">
        <v>74.0</v>
      </c>
      <c r="H425" s="4">
        <v>12.0</v>
      </c>
      <c r="I425" s="5">
        <v>45892.0</v>
      </c>
      <c r="J425" s="4">
        <v>85.0</v>
      </c>
      <c r="K425" s="4">
        <v>58.0</v>
      </c>
      <c r="L425" s="4">
        <v>74.0</v>
      </c>
      <c r="M425" s="5">
        <v>45661.0</v>
      </c>
      <c r="N425" s="16">
        <v>45814.0</v>
      </c>
    </row>
    <row r="426">
      <c r="A426" s="4">
        <f>VLOOKUP(Life_expectancy.csv!A442,Base!$A$2:$B$235,2,FALSE)</f>
        <v>52</v>
      </c>
      <c r="B426" s="4">
        <v>2007.0</v>
      </c>
      <c r="C426" s="15" t="s">
        <v>5557</v>
      </c>
      <c r="D426" s="15">
        <v>443.0</v>
      </c>
      <c r="E426" s="15">
        <v>61.0</v>
      </c>
      <c r="F426" s="15" t="s">
        <v>4214</v>
      </c>
      <c r="G426" s="4">
        <v>76.0</v>
      </c>
      <c r="H426" s="4">
        <v>5.0</v>
      </c>
      <c r="I426" s="5">
        <v>45711.0</v>
      </c>
      <c r="J426" s="4">
        <v>87.0</v>
      </c>
      <c r="K426" s="4">
        <v>75.0</v>
      </c>
      <c r="L426" s="4">
        <v>76.0</v>
      </c>
      <c r="M426" s="5">
        <v>45721.0</v>
      </c>
      <c r="N426" s="16">
        <v>45844.0</v>
      </c>
    </row>
    <row r="427">
      <c r="A427" s="4">
        <f>VLOOKUP(Life_expectancy.csv!A443,Base!$A$2:$B$235,2,FALSE)</f>
        <v>52</v>
      </c>
      <c r="B427" s="4">
        <v>2006.0</v>
      </c>
      <c r="C427" s="15" t="s">
        <v>5857</v>
      </c>
      <c r="D427" s="15">
        <v>452.0</v>
      </c>
      <c r="E427" s="15">
        <v>62.0</v>
      </c>
      <c r="F427" s="15" t="s">
        <v>5339</v>
      </c>
      <c r="G427" s="4">
        <v>77.0</v>
      </c>
      <c r="H427" s="4">
        <v>11.0</v>
      </c>
      <c r="I427" s="5">
        <v>45830.0</v>
      </c>
      <c r="J427" s="4">
        <v>89.0</v>
      </c>
      <c r="K427" s="4">
        <v>76.0</v>
      </c>
      <c r="L427" s="4">
        <v>77.0</v>
      </c>
      <c r="M427" s="5">
        <v>45874.0</v>
      </c>
      <c r="N427" s="16">
        <v>45906.0</v>
      </c>
    </row>
    <row r="428">
      <c r="A428" s="4">
        <f>VLOOKUP(Life_expectancy.csv!A444,Base!$A$2:$B$235,2,FALSE)</f>
        <v>52</v>
      </c>
      <c r="B428" s="4">
        <v>2005.0</v>
      </c>
      <c r="C428" s="15" t="s">
        <v>5604</v>
      </c>
      <c r="D428" s="15">
        <v>466.0</v>
      </c>
      <c r="E428" s="15">
        <v>63.0</v>
      </c>
      <c r="F428" s="16">
        <v>45964.0</v>
      </c>
      <c r="G428" s="4">
        <v>76.0</v>
      </c>
      <c r="H428" s="4">
        <v>115.0</v>
      </c>
      <c r="I428" s="5">
        <v>45679.0</v>
      </c>
      <c r="J428" s="4">
        <v>90.0</v>
      </c>
      <c r="K428" s="4">
        <v>87.0</v>
      </c>
      <c r="L428" s="4">
        <v>76.0</v>
      </c>
      <c r="M428" s="5">
        <v>45663.0</v>
      </c>
      <c r="N428" s="16">
        <v>45664.0</v>
      </c>
    </row>
    <row r="429">
      <c r="A429" s="4">
        <f>VLOOKUP(Life_expectancy.csv!A445,Base!$A$2:$B$235,2,FALSE)</f>
        <v>52</v>
      </c>
      <c r="B429" s="4">
        <v>2004.0</v>
      </c>
      <c r="C429" s="15" t="s">
        <v>5605</v>
      </c>
      <c r="D429" s="15">
        <v>472.0</v>
      </c>
      <c r="E429" s="15">
        <v>64.0</v>
      </c>
      <c r="F429" s="18">
        <v>45872.0</v>
      </c>
      <c r="G429" s="4">
        <v>67.0</v>
      </c>
      <c r="H429" s="4">
        <v>3466.0</v>
      </c>
      <c r="I429" s="5">
        <v>45798.0</v>
      </c>
      <c r="J429" s="4">
        <v>91.0</v>
      </c>
      <c r="K429" s="4">
        <v>76.0</v>
      </c>
      <c r="L429" s="4">
        <v>67.0</v>
      </c>
      <c r="M429" s="5">
        <v>45783.0</v>
      </c>
      <c r="N429" s="16">
        <v>45723.0</v>
      </c>
    </row>
    <row r="430">
      <c r="A430" s="4">
        <f>VLOOKUP(Life_expectancy.csv!A446,Base!$A$2:$B$235,2,FALSE)</f>
        <v>52</v>
      </c>
      <c r="B430" s="4">
        <v>2003.0</v>
      </c>
      <c r="C430" s="15">
        <v>48.0</v>
      </c>
      <c r="D430" s="15">
        <v>473.0</v>
      </c>
      <c r="E430" s="15">
        <v>64.0</v>
      </c>
      <c r="F430" s="16">
        <v>45994.0</v>
      </c>
      <c r="G430" s="4">
        <v>63.0</v>
      </c>
      <c r="H430" s="4">
        <v>4770.0</v>
      </c>
      <c r="I430" s="5">
        <v>45902.0</v>
      </c>
      <c r="J430" s="4">
        <v>92.0</v>
      </c>
      <c r="K430" s="4">
        <v>68.0</v>
      </c>
      <c r="L430" s="4">
        <v>61.0</v>
      </c>
      <c r="M430" s="5">
        <v>45844.0</v>
      </c>
      <c r="N430" s="16">
        <v>45784.0</v>
      </c>
    </row>
    <row r="431">
      <c r="A431" s="4">
        <f>VLOOKUP(Life_expectancy.csv!A447,Base!$A$2:$B$235,2,FALSE)</f>
        <v>52</v>
      </c>
      <c r="B431" s="4">
        <v>2002.0</v>
      </c>
      <c r="C431" s="15" t="s">
        <v>5606</v>
      </c>
      <c r="D431" s="15">
        <v>473.0</v>
      </c>
      <c r="E431" s="15">
        <v>65.0</v>
      </c>
      <c r="F431" s="15" t="s">
        <v>1998</v>
      </c>
      <c r="G431" s="4">
        <v>48.0</v>
      </c>
      <c r="H431" s="4">
        <v>5882.0</v>
      </c>
      <c r="I431" s="5">
        <v>45749.0</v>
      </c>
      <c r="J431" s="4">
        <v>93.0</v>
      </c>
      <c r="K431" s="4">
        <v>7.0</v>
      </c>
      <c r="L431" s="4">
        <v>64.0</v>
      </c>
      <c r="M431" s="5">
        <v>45906.0</v>
      </c>
      <c r="N431" s="16">
        <v>45845.0</v>
      </c>
    </row>
    <row r="432">
      <c r="A432" s="4">
        <f>VLOOKUP(Life_expectancy.csv!A448,Base!$A$2:$B$235,2,FALSE)</f>
        <v>52</v>
      </c>
      <c r="B432" s="4">
        <v>2001.0</v>
      </c>
      <c r="C432" s="15" t="s">
        <v>5655</v>
      </c>
      <c r="D432" s="15">
        <v>467.0</v>
      </c>
      <c r="E432" s="15">
        <v>65.0</v>
      </c>
      <c r="F432" s="15" t="s">
        <v>5897</v>
      </c>
      <c r="G432" s="4">
        <v>1.0</v>
      </c>
      <c r="H432" s="4">
        <v>5790.0</v>
      </c>
      <c r="I432" s="5">
        <v>45919.0</v>
      </c>
      <c r="J432" s="4">
        <v>94.0</v>
      </c>
      <c r="K432" s="4">
        <v>7.0</v>
      </c>
      <c r="L432" s="4">
        <v>66.0</v>
      </c>
      <c r="M432" s="4">
        <v>7.0</v>
      </c>
      <c r="N432" s="16">
        <v>45907.0</v>
      </c>
    </row>
    <row r="433">
      <c r="A433" s="4">
        <f>VLOOKUP(Life_expectancy.csv!A449,Base!$A$2:$B$235,2,FALSE)</f>
        <v>52</v>
      </c>
      <c r="B433" s="4">
        <v>2000.0</v>
      </c>
      <c r="C433" s="15" t="s">
        <v>5560</v>
      </c>
      <c r="D433" s="15">
        <v>461.0</v>
      </c>
      <c r="E433" s="15">
        <v>67.0</v>
      </c>
      <c r="F433" s="15" t="s">
        <v>2269</v>
      </c>
      <c r="G433" s="10"/>
      <c r="H433" s="4">
        <v>5729.0</v>
      </c>
      <c r="I433" s="5">
        <v>45766.0</v>
      </c>
      <c r="J433" s="4">
        <v>95.0</v>
      </c>
      <c r="K433" s="4">
        <v>66.0</v>
      </c>
      <c r="L433" s="4">
        <v>65.0</v>
      </c>
      <c r="M433" s="5">
        <v>45664.0</v>
      </c>
      <c r="N433" s="16">
        <v>45665.0</v>
      </c>
    </row>
    <row r="434">
      <c r="A434" s="4">
        <f>VLOOKUP(Life_expectancy.csv!A450,Base!$A$2:$B$235,2,FALSE)</f>
        <v>171</v>
      </c>
      <c r="B434" s="4">
        <v>2015.0</v>
      </c>
      <c r="C434" s="15" t="s">
        <v>5561</v>
      </c>
      <c r="D434" s="15">
        <v>114.0</v>
      </c>
      <c r="E434" s="15">
        <v>0.0</v>
      </c>
      <c r="F434" s="17"/>
      <c r="G434" s="4">
        <v>96.0</v>
      </c>
      <c r="H434" s="4">
        <v>0.0</v>
      </c>
      <c r="I434" s="5">
        <v>45747.0</v>
      </c>
      <c r="J434" s="4">
        <v>0.0</v>
      </c>
      <c r="K434" s="4">
        <v>93.0</v>
      </c>
      <c r="L434" s="4">
        <v>93.0</v>
      </c>
      <c r="M434" s="4" t="s">
        <v>5614</v>
      </c>
      <c r="N434" s="16">
        <v>45814.0</v>
      </c>
    </row>
    <row r="435">
      <c r="A435" s="4">
        <f>VLOOKUP(Life_expectancy.csv!A451,Base!$A$2:$B$235,2,FALSE)</f>
        <v>171</v>
      </c>
      <c r="B435" s="4">
        <v>2014.0</v>
      </c>
      <c r="C435" s="15">
        <v>73.0</v>
      </c>
      <c r="D435" s="15">
        <v>117.0</v>
      </c>
      <c r="E435" s="15">
        <v>0.0</v>
      </c>
      <c r="F435" s="15" t="s">
        <v>5521</v>
      </c>
      <c r="G435" s="4">
        <v>97.0</v>
      </c>
      <c r="H435" s="4">
        <v>0.0</v>
      </c>
      <c r="I435" s="5">
        <v>45780.0</v>
      </c>
      <c r="J435" s="4">
        <v>0.0</v>
      </c>
      <c r="K435" s="4">
        <v>95.0</v>
      </c>
      <c r="L435" s="4">
        <v>95.0</v>
      </c>
      <c r="M435" s="4" t="s">
        <v>5614</v>
      </c>
      <c r="N435" s="16">
        <v>45844.0</v>
      </c>
    </row>
    <row r="436">
      <c r="A436" s="4">
        <f>VLOOKUP(Life_expectancy.csv!A452,Base!$A$2:$B$235,2,FALSE)</f>
        <v>171</v>
      </c>
      <c r="B436" s="4">
        <v>2013.0</v>
      </c>
      <c r="C436" s="15" t="s">
        <v>5559</v>
      </c>
      <c r="D436" s="15">
        <v>12.0</v>
      </c>
      <c r="E436" s="15">
        <v>0.0</v>
      </c>
      <c r="F436" s="15" t="s">
        <v>5521</v>
      </c>
      <c r="G436" s="4">
        <v>94.0</v>
      </c>
      <c r="H436" s="4">
        <v>0.0</v>
      </c>
      <c r="I436" s="5">
        <v>45867.0</v>
      </c>
      <c r="J436" s="4">
        <v>0.0</v>
      </c>
      <c r="K436" s="4">
        <v>93.0</v>
      </c>
      <c r="L436" s="4">
        <v>93.0</v>
      </c>
      <c r="M436" s="4" t="s">
        <v>5614</v>
      </c>
      <c r="N436" s="16">
        <v>45906.0</v>
      </c>
    </row>
    <row r="437">
      <c r="A437" s="4">
        <f>VLOOKUP(Life_expectancy.csv!A453,Base!$A$2:$B$235,2,FALSE)</f>
        <v>171</v>
      </c>
      <c r="B437" s="4">
        <v>2012.0</v>
      </c>
      <c r="C437" s="15" t="s">
        <v>5653</v>
      </c>
      <c r="D437" s="15">
        <v>121.0</v>
      </c>
      <c r="E437" s="15">
        <v>0.0</v>
      </c>
      <c r="F437" s="15" t="s">
        <v>5521</v>
      </c>
      <c r="G437" s="4">
        <v>94.0</v>
      </c>
      <c r="H437" s="4">
        <v>0.0</v>
      </c>
      <c r="I437" s="4">
        <v>29.0</v>
      </c>
      <c r="J437" s="4">
        <v>0.0</v>
      </c>
      <c r="K437" s="4">
        <v>94.0</v>
      </c>
      <c r="L437" s="4">
        <v>94.0</v>
      </c>
      <c r="M437" s="4" t="s">
        <v>5821</v>
      </c>
      <c r="N437" s="16">
        <v>45664.0</v>
      </c>
    </row>
    <row r="438">
      <c r="A438" s="4">
        <f>VLOOKUP(Life_expectancy.csv!A454,Base!$A$2:$B$235,2,FALSE)</f>
        <v>171</v>
      </c>
      <c r="B438" s="4">
        <v>2011.0</v>
      </c>
      <c r="C438" s="15" t="s">
        <v>5564</v>
      </c>
      <c r="D438" s="15">
        <v>122.0</v>
      </c>
      <c r="E438" s="15">
        <v>0.0</v>
      </c>
      <c r="F438" s="18">
        <v>45843.0</v>
      </c>
      <c r="G438" s="4">
        <v>9.0</v>
      </c>
      <c r="H438" s="4">
        <v>0.0</v>
      </c>
      <c r="I438" s="5">
        <v>45716.0</v>
      </c>
      <c r="J438" s="4">
        <v>0.0</v>
      </c>
      <c r="K438" s="4">
        <v>9.0</v>
      </c>
      <c r="L438" s="4">
        <v>9.0</v>
      </c>
      <c r="M438" s="4" t="s">
        <v>5821</v>
      </c>
      <c r="N438" s="16">
        <v>45695.0</v>
      </c>
    </row>
    <row r="439">
      <c r="A439" s="4">
        <f>VLOOKUP(Life_expectancy.csv!A455,Base!$A$2:$B$235,2,FALSE)</f>
        <v>171</v>
      </c>
      <c r="B439" s="4">
        <v>2010.0</v>
      </c>
      <c r="C439" s="15" t="s">
        <v>5711</v>
      </c>
      <c r="D439" s="15">
        <v>123.0</v>
      </c>
      <c r="E439" s="15">
        <v>0.0</v>
      </c>
      <c r="F439" s="15" t="s">
        <v>708</v>
      </c>
      <c r="G439" s="4">
        <v>98.0</v>
      </c>
      <c r="H439" s="4">
        <v>0.0</v>
      </c>
      <c r="I439" s="5">
        <v>45804.0</v>
      </c>
      <c r="J439" s="4">
        <v>0.0</v>
      </c>
      <c r="K439" s="4">
        <v>99.0</v>
      </c>
      <c r="L439" s="4">
        <v>99.0</v>
      </c>
      <c r="M439" s="4" t="s">
        <v>5783</v>
      </c>
      <c r="N439" s="16">
        <v>45754.0</v>
      </c>
    </row>
    <row r="440">
      <c r="A440" s="4">
        <f>VLOOKUP(Life_expectancy.csv!A456,Base!$A$2:$B$235,2,FALSE)</f>
        <v>171</v>
      </c>
      <c r="B440" s="4">
        <v>2009.0</v>
      </c>
      <c r="C440" s="15" t="s">
        <v>5899</v>
      </c>
      <c r="D440" s="15">
        <v>124.0</v>
      </c>
      <c r="E440" s="15">
        <v>0.0</v>
      </c>
      <c r="F440" s="15" t="s">
        <v>672</v>
      </c>
      <c r="G440" s="4">
        <v>98.0</v>
      </c>
      <c r="H440" s="4">
        <v>0.0</v>
      </c>
      <c r="I440" s="5">
        <v>45895.0</v>
      </c>
      <c r="J440" s="4">
        <v>0.0</v>
      </c>
      <c r="K440" s="4">
        <v>99.0</v>
      </c>
      <c r="L440" s="4">
        <v>99.0</v>
      </c>
      <c r="M440" s="4" t="s">
        <v>5783</v>
      </c>
      <c r="N440" s="16">
        <v>45815.0</v>
      </c>
    </row>
    <row r="441">
      <c r="A441" s="4">
        <f>VLOOKUP(Life_expectancy.csv!A457,Base!$A$2:$B$235,2,FALSE)</f>
        <v>171</v>
      </c>
      <c r="B441" s="4">
        <v>2008.0</v>
      </c>
      <c r="C441" s="15" t="s">
        <v>5899</v>
      </c>
      <c r="D441" s="15">
        <v>124.0</v>
      </c>
      <c r="E441" s="15">
        <v>0.0</v>
      </c>
      <c r="F441" s="15" t="s">
        <v>1189</v>
      </c>
      <c r="G441" s="4">
        <v>98.0</v>
      </c>
      <c r="H441" s="4">
        <v>0.0</v>
      </c>
      <c r="I441" s="5">
        <v>45714.0</v>
      </c>
      <c r="J441" s="4">
        <v>0.0</v>
      </c>
      <c r="K441" s="4">
        <v>99.0</v>
      </c>
      <c r="L441" s="4">
        <v>99.0</v>
      </c>
      <c r="M441" s="4" t="s">
        <v>5783</v>
      </c>
      <c r="N441" s="16">
        <v>45876.0</v>
      </c>
    </row>
    <row r="442">
      <c r="A442" s="4">
        <f>VLOOKUP(Life_expectancy.csv!A458,Base!$A$2:$B$235,2,FALSE)</f>
        <v>171</v>
      </c>
      <c r="B442" s="4">
        <v>2007.0</v>
      </c>
      <c r="C442" s="15" t="s">
        <v>5589</v>
      </c>
      <c r="D442" s="15">
        <v>126.0</v>
      </c>
      <c r="E442" s="15">
        <v>0.0</v>
      </c>
      <c r="F442" s="15" t="s">
        <v>748</v>
      </c>
      <c r="G442" s="4">
        <v>96.0</v>
      </c>
      <c r="H442" s="4">
        <v>0.0</v>
      </c>
      <c r="I442" s="5">
        <v>45802.0</v>
      </c>
      <c r="J442" s="4">
        <v>0.0</v>
      </c>
      <c r="K442" s="4">
        <v>98.0</v>
      </c>
      <c r="L442" s="4">
        <v>98.0</v>
      </c>
      <c r="M442" s="4" t="s">
        <v>5658</v>
      </c>
      <c r="N442" s="15">
        <v>8.0</v>
      </c>
    </row>
    <row r="443">
      <c r="A443" s="4">
        <f>VLOOKUP(Life_expectancy.csv!A459,Base!$A$2:$B$235,2,FALSE)</f>
        <v>171</v>
      </c>
      <c r="B443" s="4">
        <v>2006.0</v>
      </c>
      <c r="C443" s="15" t="s">
        <v>5889</v>
      </c>
      <c r="D443" s="15">
        <v>129.0</v>
      </c>
      <c r="E443" s="15">
        <v>0.0</v>
      </c>
      <c r="F443" s="15" t="s">
        <v>2504</v>
      </c>
      <c r="G443" s="4">
        <v>95.0</v>
      </c>
      <c r="H443" s="4">
        <v>0.0</v>
      </c>
      <c r="I443" s="5">
        <v>45924.0</v>
      </c>
      <c r="J443" s="4">
        <v>0.0</v>
      </c>
      <c r="K443" s="4">
        <v>97.0</v>
      </c>
      <c r="L443" s="4">
        <v>96.0</v>
      </c>
      <c r="M443" s="4" t="s">
        <v>5658</v>
      </c>
      <c r="N443" s="16">
        <v>45724.0</v>
      </c>
    </row>
    <row r="444">
      <c r="A444" s="4">
        <f>VLOOKUP(Life_expectancy.csv!A460,Base!$A$2:$B$235,2,FALSE)</f>
        <v>171</v>
      </c>
      <c r="B444" s="4">
        <v>2005.0</v>
      </c>
      <c r="C444" s="15" t="s">
        <v>5767</v>
      </c>
      <c r="D444" s="15">
        <v>134.0</v>
      </c>
      <c r="E444" s="15">
        <v>0.0</v>
      </c>
      <c r="F444" s="15" t="s">
        <v>148</v>
      </c>
      <c r="G444" s="4">
        <v>93.0</v>
      </c>
      <c r="H444" s="4">
        <v>0.0</v>
      </c>
      <c r="I444" s="5">
        <v>45740.0</v>
      </c>
      <c r="J444" s="4">
        <v>0.0</v>
      </c>
      <c r="K444" s="4">
        <v>95.0</v>
      </c>
      <c r="L444" s="4">
        <v>95.0</v>
      </c>
      <c r="M444" s="4" t="s">
        <v>5786</v>
      </c>
      <c r="N444" s="16">
        <v>45785.0</v>
      </c>
    </row>
    <row r="445">
      <c r="A445" s="4">
        <f>VLOOKUP(Life_expectancy.csv!A461,Base!$A$2:$B$235,2,FALSE)</f>
        <v>171</v>
      </c>
      <c r="B445" s="4">
        <v>2004.0</v>
      </c>
      <c r="C445" s="15" t="s">
        <v>5594</v>
      </c>
      <c r="D445" s="15">
        <v>14.0</v>
      </c>
      <c r="E445" s="15">
        <v>0.0</v>
      </c>
      <c r="F445" s="15" t="s">
        <v>5900</v>
      </c>
      <c r="G445" s="4">
        <v>91.0</v>
      </c>
      <c r="H445" s="4">
        <v>0.0</v>
      </c>
      <c r="I445" s="5">
        <v>45861.0</v>
      </c>
      <c r="J445" s="4">
        <v>0.0</v>
      </c>
      <c r="K445" s="4">
        <v>94.0</v>
      </c>
      <c r="L445" s="4">
        <v>93.0</v>
      </c>
      <c r="M445" s="4" t="s">
        <v>5786</v>
      </c>
      <c r="N445" s="16">
        <v>45846.0</v>
      </c>
    </row>
    <row r="446">
      <c r="A446" s="4">
        <f>VLOOKUP(Life_expectancy.csv!A462,Base!$A$2:$B$235,2,FALSE)</f>
        <v>171</v>
      </c>
      <c r="B446" s="4">
        <v>2003.0</v>
      </c>
      <c r="C446" s="15" t="s">
        <v>5716</v>
      </c>
      <c r="D446" s="15">
        <v>144.0</v>
      </c>
      <c r="E446" s="15">
        <v>0.0</v>
      </c>
      <c r="F446" s="15" t="s">
        <v>1189</v>
      </c>
      <c r="G446" s="4">
        <v>66.0</v>
      </c>
      <c r="H446" s="4">
        <v>0.0</v>
      </c>
      <c r="I446" s="5">
        <v>45711.0</v>
      </c>
      <c r="J446" s="4">
        <v>0.0</v>
      </c>
      <c r="K446" s="4">
        <v>93.0</v>
      </c>
      <c r="L446" s="4">
        <v>92.0</v>
      </c>
      <c r="M446" s="4" t="s">
        <v>5631</v>
      </c>
      <c r="N446" s="16">
        <v>45908.0</v>
      </c>
    </row>
    <row r="447">
      <c r="A447" s="4">
        <f>VLOOKUP(Life_expectancy.csv!A463,Base!$A$2:$B$235,2,FALSE)</f>
        <v>171</v>
      </c>
      <c r="B447" s="4">
        <v>2002.0</v>
      </c>
      <c r="C447" s="15">
        <v>77.0</v>
      </c>
      <c r="D447" s="15">
        <v>148.0</v>
      </c>
      <c r="E447" s="15">
        <v>0.0</v>
      </c>
      <c r="F447" s="15" t="s">
        <v>121</v>
      </c>
      <c r="G447" s="4">
        <v>4.0</v>
      </c>
      <c r="H447" s="4">
        <v>0.0</v>
      </c>
      <c r="I447" s="5">
        <v>45830.0</v>
      </c>
      <c r="J447" s="4">
        <v>0.0</v>
      </c>
      <c r="K447" s="4">
        <v>92.0</v>
      </c>
      <c r="L447" s="4">
        <v>91.0</v>
      </c>
      <c r="M447" s="4" t="s">
        <v>5786</v>
      </c>
      <c r="N447" s="16">
        <v>45666.0</v>
      </c>
    </row>
    <row r="448">
      <c r="A448" s="4">
        <f>VLOOKUP(Life_expectancy.csv!A464,Base!$A$2:$B$235,2,FALSE)</f>
        <v>171</v>
      </c>
      <c r="B448" s="4">
        <v>2001.0</v>
      </c>
      <c r="C448" s="15">
        <v>73.0</v>
      </c>
      <c r="D448" s="15">
        <v>152.0</v>
      </c>
      <c r="E448" s="15">
        <v>0.0</v>
      </c>
      <c r="F448" s="15" t="s">
        <v>4776</v>
      </c>
      <c r="G448" s="10"/>
      <c r="H448" s="4">
        <v>0.0</v>
      </c>
      <c r="I448" s="5">
        <v>45679.0</v>
      </c>
      <c r="J448" s="4">
        <v>0.0</v>
      </c>
      <c r="K448" s="4">
        <v>91.0</v>
      </c>
      <c r="L448" s="4">
        <v>9.0</v>
      </c>
      <c r="M448" s="4" t="s">
        <v>5786</v>
      </c>
      <c r="N448" s="16">
        <v>45725.0</v>
      </c>
    </row>
    <row r="449">
      <c r="A449" s="4">
        <f>VLOOKUP(Life_expectancy.csv!A465,Base!$A$2:$B$235,2,FALSE)</f>
        <v>171</v>
      </c>
      <c r="B449" s="4">
        <v>2000.0</v>
      </c>
      <c r="C449" s="15" t="s">
        <v>5768</v>
      </c>
      <c r="D449" s="15">
        <v>155.0</v>
      </c>
      <c r="E449" s="15">
        <v>0.0</v>
      </c>
      <c r="F449" s="15" t="s">
        <v>141</v>
      </c>
      <c r="G449" s="10"/>
      <c r="H449" s="4">
        <v>2.0</v>
      </c>
      <c r="I449" s="5">
        <v>45798.0</v>
      </c>
      <c r="J449" s="4">
        <v>0.0</v>
      </c>
      <c r="K449" s="4">
        <v>9.0</v>
      </c>
      <c r="L449" s="4">
        <v>9.0</v>
      </c>
      <c r="M449" s="4" t="s">
        <v>5786</v>
      </c>
      <c r="N449" s="16">
        <v>45786.0</v>
      </c>
    </row>
    <row r="450">
      <c r="A450" s="4">
        <f>VLOOKUP(Life_expectancy.csv!A466,Base!$A$2:$B$235,2,FALSE)</f>
        <v>73</v>
      </c>
      <c r="B450" s="4">
        <v>2015.0</v>
      </c>
      <c r="C450" s="15" t="s">
        <v>5823</v>
      </c>
      <c r="D450" s="15">
        <v>174.0</v>
      </c>
      <c r="E450" s="15">
        <v>10.0</v>
      </c>
      <c r="F450" s="17"/>
      <c r="G450" s="4">
        <v>89.0</v>
      </c>
      <c r="H450" s="4">
        <v>0.0</v>
      </c>
      <c r="I450" s="5">
        <v>45827.0</v>
      </c>
      <c r="J450" s="4">
        <v>12.0</v>
      </c>
      <c r="K450" s="4">
        <v>87.0</v>
      </c>
      <c r="L450" s="4">
        <v>89.0</v>
      </c>
      <c r="M450" s="4" t="s">
        <v>5614</v>
      </c>
      <c r="N450" s="16">
        <v>45901.0</v>
      </c>
    </row>
    <row r="451">
      <c r="A451" s="4">
        <f>VLOOKUP(Life_expectancy.csv!A467,Base!$A$2:$B$235,2,FALSE)</f>
        <v>73</v>
      </c>
      <c r="B451" s="4">
        <v>2014.0</v>
      </c>
      <c r="C451" s="15" t="s">
        <v>5825</v>
      </c>
      <c r="D451" s="15">
        <v>179.0</v>
      </c>
      <c r="E451" s="15">
        <v>11.0</v>
      </c>
      <c r="F451" s="15" t="s">
        <v>5521</v>
      </c>
      <c r="G451" s="4">
        <v>88.0</v>
      </c>
      <c r="H451" s="4">
        <v>0.0</v>
      </c>
      <c r="I451" s="5">
        <v>45918.0</v>
      </c>
      <c r="J451" s="4">
        <v>12.0</v>
      </c>
      <c r="K451" s="4">
        <v>87.0</v>
      </c>
      <c r="L451" s="4">
        <v>88.0</v>
      </c>
      <c r="M451" s="4" t="s">
        <v>5614</v>
      </c>
      <c r="N451" s="15">
        <v>11.0</v>
      </c>
    </row>
    <row r="452">
      <c r="A452" s="4">
        <f>VLOOKUP(Life_expectancy.csv!A468,Base!$A$2:$B$235,2,FALSE)</f>
        <v>73</v>
      </c>
      <c r="B452" s="4">
        <v>2013.0</v>
      </c>
      <c r="C452" s="15" t="s">
        <v>5727</v>
      </c>
      <c r="D452" s="15">
        <v>183.0</v>
      </c>
      <c r="E452" s="15">
        <v>11.0</v>
      </c>
      <c r="F452" s="15" t="s">
        <v>5521</v>
      </c>
      <c r="G452" s="4">
        <v>83.0</v>
      </c>
      <c r="H452" s="4">
        <v>0.0</v>
      </c>
      <c r="I452" s="5">
        <v>45706.0</v>
      </c>
      <c r="J452" s="4">
        <v>13.0</v>
      </c>
      <c r="K452" s="4">
        <v>66.0</v>
      </c>
      <c r="L452" s="4">
        <v>83.0</v>
      </c>
      <c r="M452" s="4" t="s">
        <v>5614</v>
      </c>
      <c r="N452" s="16">
        <v>45668.0</v>
      </c>
    </row>
    <row r="453">
      <c r="A453" s="4">
        <f>VLOOKUP(Life_expectancy.csv!A469,Base!$A$2:$B$235,2,FALSE)</f>
        <v>73</v>
      </c>
      <c r="B453" s="4">
        <v>2012.0</v>
      </c>
      <c r="C453" s="15" t="s">
        <v>5834</v>
      </c>
      <c r="D453" s="15">
        <v>186.0</v>
      </c>
      <c r="E453" s="15">
        <v>12.0</v>
      </c>
      <c r="F453" s="15" t="s">
        <v>5521</v>
      </c>
      <c r="G453" s="4">
        <v>86.0</v>
      </c>
      <c r="H453" s="4">
        <v>15.0</v>
      </c>
      <c r="I453" s="5">
        <v>45825.0</v>
      </c>
      <c r="J453" s="4">
        <v>14.0</v>
      </c>
      <c r="K453" s="4">
        <v>84.0</v>
      </c>
      <c r="L453" s="4">
        <v>86.0</v>
      </c>
      <c r="M453" s="4" t="s">
        <v>5821</v>
      </c>
      <c r="N453" s="16">
        <v>45699.0</v>
      </c>
    </row>
    <row r="454">
      <c r="A454" s="4">
        <f>VLOOKUP(Life_expectancy.csv!A470,Base!$A$2:$B$235,2,FALSE)</f>
        <v>73</v>
      </c>
      <c r="B454" s="4">
        <v>2011.0</v>
      </c>
      <c r="C454" s="15">
        <v>67.0</v>
      </c>
      <c r="D454" s="15">
        <v>19.0</v>
      </c>
      <c r="E454" s="15">
        <v>13.0</v>
      </c>
      <c r="F454" s="16">
        <v>45993.0</v>
      </c>
      <c r="G454" s="4">
        <v>88.0</v>
      </c>
      <c r="H454" s="4">
        <v>722.0</v>
      </c>
      <c r="I454" s="4">
        <v>17.0</v>
      </c>
      <c r="J454" s="4">
        <v>15.0</v>
      </c>
      <c r="K454" s="4">
        <v>87.0</v>
      </c>
      <c r="L454" s="4">
        <v>88.0</v>
      </c>
      <c r="M454" s="4" t="s">
        <v>5821</v>
      </c>
      <c r="N454" s="16">
        <v>45699.0</v>
      </c>
    </row>
    <row r="455">
      <c r="A455" s="4">
        <f>VLOOKUP(Life_expectancy.csv!A471,Base!$A$2:$B$235,2,FALSE)</f>
        <v>73</v>
      </c>
      <c r="B455" s="4">
        <v>2010.0</v>
      </c>
      <c r="C455" s="15" t="s">
        <v>5657</v>
      </c>
      <c r="D455" s="15">
        <v>192.0</v>
      </c>
      <c r="E455" s="15">
        <v>14.0</v>
      </c>
      <c r="F455" s="16">
        <v>45690.0</v>
      </c>
      <c r="G455" s="4">
        <v>89.0</v>
      </c>
      <c r="H455" s="4">
        <v>1156.0</v>
      </c>
      <c r="I455" s="5">
        <v>45763.0</v>
      </c>
      <c r="J455" s="4">
        <v>16.0</v>
      </c>
      <c r="K455" s="4">
        <v>88.0</v>
      </c>
      <c r="L455" s="4">
        <v>89.0</v>
      </c>
      <c r="M455" s="4" t="s">
        <v>5578</v>
      </c>
      <c r="N455" s="16">
        <v>45727.0</v>
      </c>
    </row>
    <row r="456">
      <c r="A456" s="4">
        <f>VLOOKUP(Life_expectancy.csv!A472,Base!$A$2:$B$235,2,FALSE)</f>
        <v>73</v>
      </c>
      <c r="B456" s="4">
        <v>2009.0</v>
      </c>
      <c r="C456" s="15" t="s">
        <v>5660</v>
      </c>
      <c r="D456" s="15">
        <v>195.0</v>
      </c>
      <c r="E456" s="15">
        <v>15.0</v>
      </c>
      <c r="F456" s="15" t="s">
        <v>1391</v>
      </c>
      <c r="G456" s="4">
        <v>92.0</v>
      </c>
      <c r="H456" s="4">
        <v>4779.0</v>
      </c>
      <c r="I456" s="5">
        <v>45915.0</v>
      </c>
      <c r="J456" s="4">
        <v>17.0</v>
      </c>
      <c r="K456" s="4">
        <v>95.0</v>
      </c>
      <c r="L456" s="4">
        <v>94.0</v>
      </c>
      <c r="M456" s="4" t="s">
        <v>5658</v>
      </c>
      <c r="N456" s="16">
        <v>45758.0</v>
      </c>
    </row>
    <row r="457">
      <c r="A457" s="4">
        <f>VLOOKUP(Life_expectancy.csv!A473,Base!$A$2:$B$235,2,FALSE)</f>
        <v>73</v>
      </c>
      <c r="B457" s="4">
        <v>2008.0</v>
      </c>
      <c r="C457" s="15" t="s">
        <v>5901</v>
      </c>
      <c r="D457" s="15">
        <v>199.0</v>
      </c>
      <c r="E457" s="15">
        <v>16.0</v>
      </c>
      <c r="F457" s="15" t="s">
        <v>5902</v>
      </c>
      <c r="G457" s="4">
        <v>91.0</v>
      </c>
      <c r="H457" s="4">
        <v>4211.0</v>
      </c>
      <c r="I457" s="5">
        <v>45731.0</v>
      </c>
      <c r="J457" s="4">
        <v>18.0</v>
      </c>
      <c r="K457" s="4">
        <v>91.0</v>
      </c>
      <c r="L457" s="4">
        <v>91.0</v>
      </c>
      <c r="M457" s="4" t="s">
        <v>5681</v>
      </c>
      <c r="N457" s="16">
        <v>45758.0</v>
      </c>
    </row>
    <row r="458">
      <c r="A458" s="4">
        <f>VLOOKUP(Life_expectancy.csv!A474,Base!$A$2:$B$235,2,FALSE)</f>
        <v>73</v>
      </c>
      <c r="B458" s="4">
        <v>2007.0</v>
      </c>
      <c r="C458" s="15">
        <v>65.0</v>
      </c>
      <c r="D458" s="15">
        <v>24.0</v>
      </c>
      <c r="E458" s="15">
        <v>16.0</v>
      </c>
      <c r="F458" s="18">
        <v>45871.0</v>
      </c>
      <c r="G458" s="4">
        <v>82.0</v>
      </c>
      <c r="H458" s="4">
        <v>394.0</v>
      </c>
      <c r="I458" s="5">
        <v>45883.0</v>
      </c>
      <c r="J458" s="4">
        <v>20.0</v>
      </c>
      <c r="K458" s="4">
        <v>82.0</v>
      </c>
      <c r="L458" s="4">
        <v>82.0</v>
      </c>
      <c r="M458" s="4" t="s">
        <v>5631</v>
      </c>
      <c r="N458" s="16">
        <v>45788.0</v>
      </c>
    </row>
    <row r="459">
      <c r="A459" s="4">
        <f>VLOOKUP(Life_expectancy.csv!A475,Base!$A$2:$B$235,2,FALSE)</f>
        <v>73</v>
      </c>
      <c r="B459" s="4">
        <v>2006.0</v>
      </c>
      <c r="C459" s="15" t="s">
        <v>5903</v>
      </c>
      <c r="D459" s="15">
        <v>216.0</v>
      </c>
      <c r="E459" s="15">
        <v>17.0</v>
      </c>
      <c r="F459" s="18">
        <v>45718.0</v>
      </c>
      <c r="G459" s="4">
        <v>8.0</v>
      </c>
      <c r="H459" s="4">
        <v>188.0</v>
      </c>
      <c r="I459" s="5">
        <v>45730.0</v>
      </c>
      <c r="J459" s="4">
        <v>21.0</v>
      </c>
      <c r="K459" s="4">
        <v>8.0</v>
      </c>
      <c r="L459" s="4">
        <v>8.0</v>
      </c>
      <c r="M459" s="5">
        <v>45658.0</v>
      </c>
      <c r="N459" s="16">
        <v>45819.0</v>
      </c>
    </row>
    <row r="460">
      <c r="A460" s="4">
        <f>VLOOKUP(Life_expectancy.csv!A476,Base!$A$2:$B$235,2,FALSE)</f>
        <v>73</v>
      </c>
      <c r="B460" s="4">
        <v>2005.0</v>
      </c>
      <c r="C460" s="15" t="s">
        <v>5674</v>
      </c>
      <c r="D460" s="15">
        <v>234.0</v>
      </c>
      <c r="E460" s="15">
        <v>18.0</v>
      </c>
      <c r="F460" s="15" t="s">
        <v>2074</v>
      </c>
      <c r="G460" s="10"/>
      <c r="H460" s="4">
        <v>264.0</v>
      </c>
      <c r="I460" s="5">
        <v>45913.0</v>
      </c>
      <c r="J460" s="4">
        <v>22.0</v>
      </c>
      <c r="K460" s="4">
        <v>82.0</v>
      </c>
      <c r="L460" s="4">
        <v>82.0</v>
      </c>
      <c r="M460" s="5">
        <v>45748.0</v>
      </c>
      <c r="N460" s="16">
        <v>45819.0</v>
      </c>
    </row>
    <row r="461">
      <c r="A461" s="4">
        <f>VLOOKUP(Life_expectancy.csv!A477,Base!$A$2:$B$235,2,FALSE)</f>
        <v>73</v>
      </c>
      <c r="B461" s="4">
        <v>2004.0</v>
      </c>
      <c r="C461" s="15" t="s">
        <v>5679</v>
      </c>
      <c r="D461" s="15">
        <v>253.0</v>
      </c>
      <c r="E461" s="15">
        <v>19.0</v>
      </c>
      <c r="F461" s="15" t="s">
        <v>5904</v>
      </c>
      <c r="G461" s="10"/>
      <c r="H461" s="4">
        <v>352.0</v>
      </c>
      <c r="I461" s="5">
        <v>45790.0</v>
      </c>
      <c r="J461" s="4">
        <v>24.0</v>
      </c>
      <c r="K461" s="4">
        <v>86.0</v>
      </c>
      <c r="L461" s="4">
        <v>85.0</v>
      </c>
      <c r="M461" s="5">
        <v>45839.0</v>
      </c>
      <c r="N461" s="16">
        <v>45849.0</v>
      </c>
    </row>
    <row r="462">
      <c r="A462" s="4">
        <f>VLOOKUP(Life_expectancy.csv!A478,Base!$A$2:$B$235,2,FALSE)</f>
        <v>73</v>
      </c>
      <c r="B462" s="4">
        <v>2003.0</v>
      </c>
      <c r="C462" s="15">
        <v>63.0</v>
      </c>
      <c r="D462" s="15">
        <v>268.0</v>
      </c>
      <c r="E462" s="15">
        <v>21.0</v>
      </c>
      <c r="F462" s="15" t="s">
        <v>4172</v>
      </c>
      <c r="G462" s="10"/>
      <c r="H462" s="4">
        <v>653.0</v>
      </c>
      <c r="I462" s="5">
        <v>45670.0</v>
      </c>
      <c r="J462" s="4">
        <v>26.0</v>
      </c>
      <c r="K462" s="4">
        <v>69.0</v>
      </c>
      <c r="L462" s="4">
        <v>69.0</v>
      </c>
      <c r="M462" s="5">
        <v>45901.0</v>
      </c>
      <c r="N462" s="16">
        <v>45849.0</v>
      </c>
    </row>
    <row r="463">
      <c r="A463" s="4">
        <f>VLOOKUP(Life_expectancy.csv!A479,Base!$A$2:$B$235,2,FALSE)</f>
        <v>73</v>
      </c>
      <c r="B463" s="4">
        <v>2002.0</v>
      </c>
      <c r="C463" s="15" t="s">
        <v>5761</v>
      </c>
      <c r="D463" s="15">
        <v>273.0</v>
      </c>
      <c r="E463" s="15">
        <v>23.0</v>
      </c>
      <c r="F463" s="15" t="s">
        <v>1981</v>
      </c>
      <c r="G463" s="10"/>
      <c r="H463" s="4">
        <v>1361.0</v>
      </c>
      <c r="I463" s="5">
        <v>45881.0</v>
      </c>
      <c r="J463" s="4">
        <v>29.0</v>
      </c>
      <c r="K463" s="4">
        <v>54.0</v>
      </c>
      <c r="L463" s="4">
        <v>54.0</v>
      </c>
      <c r="M463" s="5">
        <v>45659.0</v>
      </c>
      <c r="N463" s="16">
        <v>45880.0</v>
      </c>
    </row>
    <row r="464">
      <c r="A464" s="4">
        <f>VLOOKUP(Life_expectancy.csv!A480,Base!$A$2:$B$235,2,FALSE)</f>
        <v>73</v>
      </c>
      <c r="B464" s="4">
        <v>2001.0</v>
      </c>
      <c r="C464" s="15" t="s">
        <v>5763</v>
      </c>
      <c r="D464" s="15">
        <v>273.0</v>
      </c>
      <c r="E464" s="15">
        <v>25.0</v>
      </c>
      <c r="F464" s="15" t="s">
        <v>5905</v>
      </c>
      <c r="G464" s="10"/>
      <c r="H464" s="4">
        <v>3761.0</v>
      </c>
      <c r="I464" s="5">
        <v>45759.0</v>
      </c>
      <c r="J464" s="4">
        <v>33.0</v>
      </c>
      <c r="K464" s="4">
        <v>59.0</v>
      </c>
      <c r="L464" s="4">
        <v>6.0</v>
      </c>
      <c r="M464" s="5">
        <v>45690.0</v>
      </c>
      <c r="N464" s="16">
        <v>45880.0</v>
      </c>
    </row>
    <row r="465">
      <c r="A465" s="4">
        <f>VLOOKUP(Life_expectancy.csv!A481,Base!$A$2:$B$235,2,FALSE)</f>
        <v>73</v>
      </c>
      <c r="B465" s="4">
        <v>2000.0</v>
      </c>
      <c r="C465" s="15" t="s">
        <v>5798</v>
      </c>
      <c r="D465" s="15">
        <v>274.0</v>
      </c>
      <c r="E465" s="15">
        <v>27.0</v>
      </c>
      <c r="F465" s="15" t="s">
        <v>5906</v>
      </c>
      <c r="G465" s="10"/>
      <c r="H465" s="4">
        <v>12237.0</v>
      </c>
      <c r="I465" s="5">
        <v>45669.0</v>
      </c>
      <c r="J465" s="4">
        <v>36.0</v>
      </c>
      <c r="K465" s="4">
        <v>62.0</v>
      </c>
      <c r="L465" s="4">
        <v>59.0</v>
      </c>
      <c r="M465" s="5">
        <v>45659.0</v>
      </c>
      <c r="N465" s="16">
        <v>45911.0</v>
      </c>
    </row>
    <row r="466">
      <c r="A466" s="4">
        <f>VLOOKUP(Life_expectancy.csv!A482,Base!$A$2:$B$235,2,FALSE)</f>
        <v>53</v>
      </c>
      <c r="B466" s="4">
        <v>2015.0</v>
      </c>
      <c r="C466" s="15" t="s">
        <v>5532</v>
      </c>
      <c r="D466" s="15">
        <v>357.0</v>
      </c>
      <c r="E466" s="15">
        <v>45.0</v>
      </c>
      <c r="F466" s="17"/>
      <c r="G466" s="4">
        <v>84.0</v>
      </c>
      <c r="H466" s="4">
        <v>1809.0</v>
      </c>
      <c r="I466" s="4">
        <v>29.0</v>
      </c>
      <c r="J466" s="4">
        <v>68.0</v>
      </c>
      <c r="K466" s="4">
        <v>83.0</v>
      </c>
      <c r="L466" s="4">
        <v>84.0</v>
      </c>
      <c r="M466" s="5">
        <v>45780.0</v>
      </c>
      <c r="N466" s="16">
        <v>45782.0</v>
      </c>
    </row>
    <row r="467">
      <c r="A467" s="4">
        <f>VLOOKUP(Life_expectancy.csv!A483,Base!$A$2:$B$235,2,FALSE)</f>
        <v>53</v>
      </c>
      <c r="B467" s="4">
        <v>2014.0</v>
      </c>
      <c r="C467" s="15" t="s">
        <v>5533</v>
      </c>
      <c r="D467" s="15">
        <v>366.0</v>
      </c>
      <c r="E467" s="15">
        <v>47.0</v>
      </c>
      <c r="F467" s="15" t="s">
        <v>5521</v>
      </c>
      <c r="G467" s="4">
        <v>87.0</v>
      </c>
      <c r="H467" s="4">
        <v>831.0</v>
      </c>
      <c r="I467" s="5">
        <v>45775.0</v>
      </c>
      <c r="J467" s="4">
        <v>71.0</v>
      </c>
      <c r="K467" s="4">
        <v>86.0</v>
      </c>
      <c r="L467" s="4">
        <v>87.0</v>
      </c>
      <c r="M467" s="5">
        <v>45841.0</v>
      </c>
      <c r="N467" s="16">
        <v>45843.0</v>
      </c>
    </row>
    <row r="468">
      <c r="A468" s="4">
        <f>VLOOKUP(Life_expectancy.csv!A484,Base!$A$2:$B$235,2,FALSE)</f>
        <v>53</v>
      </c>
      <c r="B468" s="4">
        <v>2013.0</v>
      </c>
      <c r="C468" s="15" t="s">
        <v>5907</v>
      </c>
      <c r="D468" s="15">
        <v>364.0</v>
      </c>
      <c r="E468" s="15">
        <v>48.0</v>
      </c>
      <c r="F468" s="15" t="s">
        <v>5521</v>
      </c>
      <c r="G468" s="4">
        <v>89.0</v>
      </c>
      <c r="H468" s="4">
        <v>760.0</v>
      </c>
      <c r="I468" s="5">
        <v>45896.0</v>
      </c>
      <c r="J468" s="4">
        <v>73.0</v>
      </c>
      <c r="K468" s="4">
        <v>88.0</v>
      </c>
      <c r="L468" s="4">
        <v>89.0</v>
      </c>
      <c r="M468" s="4">
        <v>4.0</v>
      </c>
      <c r="N468" s="16">
        <v>45874.0</v>
      </c>
    </row>
    <row r="469">
      <c r="A469" s="4">
        <f>VLOOKUP(Life_expectancy.csv!A485,Base!$A$2:$B$235,2,FALSE)</f>
        <v>53</v>
      </c>
      <c r="B469" s="4">
        <v>2012.0</v>
      </c>
      <c r="C469" s="15" t="s">
        <v>5908</v>
      </c>
      <c r="D469" s="15">
        <v>369.0</v>
      </c>
      <c r="E469" s="15">
        <v>50.0</v>
      </c>
      <c r="F469" s="15" t="s">
        <v>5521</v>
      </c>
      <c r="G469" s="4">
        <v>85.0</v>
      </c>
      <c r="H469" s="4">
        <v>609.0</v>
      </c>
      <c r="I469" s="5">
        <v>45715.0</v>
      </c>
      <c r="J469" s="4">
        <v>76.0</v>
      </c>
      <c r="K469" s="4">
        <v>85.0</v>
      </c>
      <c r="L469" s="4">
        <v>85.0</v>
      </c>
      <c r="M469" s="5">
        <v>45812.0</v>
      </c>
      <c r="N469" s="16">
        <v>45905.0</v>
      </c>
    </row>
    <row r="470">
      <c r="A470" s="4">
        <f>VLOOKUP(Life_expectancy.csv!A486,Base!$A$2:$B$235,2,FALSE)</f>
        <v>53</v>
      </c>
      <c r="B470" s="4">
        <v>2011.0</v>
      </c>
      <c r="C470" s="15" t="s">
        <v>5765</v>
      </c>
      <c r="D470" s="15">
        <v>371.0</v>
      </c>
      <c r="E470" s="15">
        <v>51.0</v>
      </c>
      <c r="F470" s="15" t="s">
        <v>1460</v>
      </c>
      <c r="G470" s="4">
        <v>82.0</v>
      </c>
      <c r="H470" s="4">
        <v>504.0</v>
      </c>
      <c r="I470" s="5">
        <v>45834.0</v>
      </c>
      <c r="J470" s="4">
        <v>79.0</v>
      </c>
      <c r="K470" s="4">
        <v>8.0</v>
      </c>
      <c r="L470" s="4">
        <v>82.0</v>
      </c>
      <c r="M470" s="5">
        <v>45904.0</v>
      </c>
      <c r="N470" s="15">
        <v>6.0</v>
      </c>
    </row>
    <row r="471">
      <c r="A471" s="4">
        <f>VLOOKUP(Life_expectancy.csv!A487,Base!$A$2:$B$235,2,FALSE)</f>
        <v>53</v>
      </c>
      <c r="B471" s="4">
        <v>2010.0</v>
      </c>
      <c r="C471" s="15" t="s">
        <v>5535</v>
      </c>
      <c r="D471" s="15">
        <v>37.0</v>
      </c>
      <c r="E471" s="15">
        <v>53.0</v>
      </c>
      <c r="F471" s="15" t="s">
        <v>2180</v>
      </c>
      <c r="G471" s="4">
        <v>84.0</v>
      </c>
      <c r="H471" s="4">
        <v>240.0</v>
      </c>
      <c r="I471" s="4">
        <v>26.0</v>
      </c>
      <c r="J471" s="4">
        <v>82.0</v>
      </c>
      <c r="K471" s="4">
        <v>83.0</v>
      </c>
      <c r="L471" s="4">
        <v>84.0</v>
      </c>
      <c r="M471" s="5">
        <v>45782.0</v>
      </c>
      <c r="N471" s="16">
        <v>45694.0</v>
      </c>
    </row>
    <row r="472">
      <c r="A472" s="4">
        <f>VLOOKUP(Life_expectancy.csv!A488,Base!$A$2:$B$235,2,FALSE)</f>
        <v>53</v>
      </c>
      <c r="B472" s="4">
        <v>2009.0</v>
      </c>
      <c r="C472" s="15" t="s">
        <v>5536</v>
      </c>
      <c r="D472" s="15">
        <v>373.0</v>
      </c>
      <c r="E472" s="15">
        <v>54.0</v>
      </c>
      <c r="F472" s="15" t="s">
        <v>239</v>
      </c>
      <c r="G472" s="4">
        <v>8.0</v>
      </c>
      <c r="H472" s="4">
        <v>251.0</v>
      </c>
      <c r="I472" s="5">
        <v>45772.0</v>
      </c>
      <c r="J472" s="4">
        <v>85.0</v>
      </c>
      <c r="K472" s="4">
        <v>79.0</v>
      </c>
      <c r="L472" s="4">
        <v>8.0</v>
      </c>
      <c r="M472" s="5">
        <v>45722.0</v>
      </c>
      <c r="N472" s="16">
        <v>45722.0</v>
      </c>
    </row>
    <row r="473">
      <c r="A473" s="4">
        <f>VLOOKUP(Life_expectancy.csv!A489,Base!$A$2:$B$235,2,FALSE)</f>
        <v>53</v>
      </c>
      <c r="B473" s="4">
        <v>2008.0</v>
      </c>
      <c r="C473" s="15" t="s">
        <v>5698</v>
      </c>
      <c r="D473" s="15">
        <v>382.0</v>
      </c>
      <c r="E473" s="15">
        <v>56.0</v>
      </c>
      <c r="F473" s="16">
        <v>45905.0</v>
      </c>
      <c r="G473" s="4">
        <v>84.0</v>
      </c>
      <c r="H473" s="4">
        <v>495.0</v>
      </c>
      <c r="I473" s="5">
        <v>45924.0</v>
      </c>
      <c r="J473" s="4">
        <v>87.0</v>
      </c>
      <c r="K473" s="4">
        <v>82.0</v>
      </c>
      <c r="L473" s="4">
        <v>84.0</v>
      </c>
      <c r="M473" s="5">
        <v>45844.0</v>
      </c>
      <c r="N473" s="16">
        <v>45783.0</v>
      </c>
    </row>
    <row r="474">
      <c r="A474" s="4">
        <f>VLOOKUP(Life_expectancy.csv!A490,Base!$A$2:$B$235,2,FALSE)</f>
        <v>53</v>
      </c>
      <c r="B474" s="4">
        <v>2007.0</v>
      </c>
      <c r="C474" s="15" t="s">
        <v>5877</v>
      </c>
      <c r="D474" s="15">
        <v>395.0</v>
      </c>
      <c r="E474" s="15">
        <v>57.0</v>
      </c>
      <c r="F474" s="15" t="s">
        <v>766</v>
      </c>
      <c r="G474" s="4">
        <v>82.0</v>
      </c>
      <c r="H474" s="4">
        <v>100.0</v>
      </c>
      <c r="I474" s="5">
        <v>45771.0</v>
      </c>
      <c r="J474" s="4">
        <v>89.0</v>
      </c>
      <c r="K474" s="4">
        <v>81.0</v>
      </c>
      <c r="L474" s="4">
        <v>82.0</v>
      </c>
      <c r="M474" s="4">
        <v>7.0</v>
      </c>
      <c r="N474" s="16">
        <v>45814.0</v>
      </c>
    </row>
    <row r="475">
      <c r="A475" s="4">
        <f>VLOOKUP(Life_expectancy.csv!A491,Base!$A$2:$B$235,2,FALSE)</f>
        <v>53</v>
      </c>
      <c r="B475" s="4">
        <v>2006.0</v>
      </c>
      <c r="C475" s="15" t="s">
        <v>5644</v>
      </c>
      <c r="D475" s="15">
        <v>394.0</v>
      </c>
      <c r="E475" s="15">
        <v>58.0</v>
      </c>
      <c r="F475" s="15" t="s">
        <v>770</v>
      </c>
      <c r="G475" s="4">
        <v>81.0</v>
      </c>
      <c r="H475" s="4">
        <v>196.0</v>
      </c>
      <c r="I475" s="5">
        <v>45892.0</v>
      </c>
      <c r="J475" s="4">
        <v>91.0</v>
      </c>
      <c r="K475" s="4">
        <v>78.0</v>
      </c>
      <c r="L475" s="4">
        <v>81.0</v>
      </c>
      <c r="M475" s="5">
        <v>45695.0</v>
      </c>
      <c r="N475" s="16">
        <v>45875.0</v>
      </c>
    </row>
    <row r="476">
      <c r="A476" s="4">
        <f>VLOOKUP(Life_expectancy.csv!A492,Base!$A$2:$B$235,2,FALSE)</f>
        <v>53</v>
      </c>
      <c r="B476" s="4">
        <v>2005.0</v>
      </c>
      <c r="C476" s="15" t="s">
        <v>5579</v>
      </c>
      <c r="D476" s="15">
        <v>4.0</v>
      </c>
      <c r="E476" s="15">
        <v>58.0</v>
      </c>
      <c r="F476" s="18">
        <v>45721.0</v>
      </c>
      <c r="G476" s="4">
        <v>79.0</v>
      </c>
      <c r="H476" s="4">
        <v>605.0</v>
      </c>
      <c r="I476" s="5">
        <v>45739.0</v>
      </c>
      <c r="J476" s="4">
        <v>93.0</v>
      </c>
      <c r="K476" s="4">
        <v>79.0</v>
      </c>
      <c r="L476" s="4">
        <v>8.0</v>
      </c>
      <c r="M476" s="5">
        <v>45754.0</v>
      </c>
      <c r="N476" s="15">
        <v>7.0</v>
      </c>
    </row>
    <row r="477">
      <c r="A477" s="4">
        <f>VLOOKUP(Life_expectancy.csv!A493,Base!$A$2:$B$235,2,FALSE)</f>
        <v>53</v>
      </c>
      <c r="B477" s="4">
        <v>2004.0</v>
      </c>
      <c r="C477" s="15" t="s">
        <v>5856</v>
      </c>
      <c r="D477" s="15">
        <v>412.0</v>
      </c>
      <c r="E477" s="15">
        <v>59.0</v>
      </c>
      <c r="F477" s="15" t="s">
        <v>171</v>
      </c>
      <c r="G477" s="10"/>
      <c r="H477" s="4">
        <v>358.0</v>
      </c>
      <c r="I477" s="5">
        <v>45891.0</v>
      </c>
      <c r="J477" s="4">
        <v>94.0</v>
      </c>
      <c r="K477" s="4">
        <v>72.0</v>
      </c>
      <c r="L477" s="4">
        <v>73.0</v>
      </c>
      <c r="M477" s="5">
        <v>45784.0</v>
      </c>
      <c r="N477" s="16">
        <v>45664.0</v>
      </c>
    </row>
    <row r="478">
      <c r="A478" s="4">
        <f>VLOOKUP(Life_expectancy.csv!A494,Base!$A$2:$B$235,2,FALSE)</f>
        <v>53</v>
      </c>
      <c r="B478" s="4">
        <v>2003.0</v>
      </c>
      <c r="C478" s="15" t="s">
        <v>5582</v>
      </c>
      <c r="D478" s="15">
        <v>412.0</v>
      </c>
      <c r="E478" s="15">
        <v>60.0</v>
      </c>
      <c r="F478" s="15" t="s">
        <v>851</v>
      </c>
      <c r="G478" s="10"/>
      <c r="H478" s="4">
        <v>899.0</v>
      </c>
      <c r="I478" s="5">
        <v>45738.0</v>
      </c>
      <c r="J478" s="4">
        <v>95.0</v>
      </c>
      <c r="K478" s="4">
        <v>72.0</v>
      </c>
      <c r="L478" s="4">
        <v>73.0</v>
      </c>
      <c r="M478" s="5">
        <v>45845.0</v>
      </c>
      <c r="N478" s="16">
        <v>45723.0</v>
      </c>
    </row>
    <row r="479">
      <c r="A479" s="4">
        <f>VLOOKUP(Life_expectancy.csv!A495,Base!$A$2:$B$235,2,FALSE)</f>
        <v>53</v>
      </c>
      <c r="B479" s="4">
        <v>2002.0</v>
      </c>
      <c r="C479" s="15" t="s">
        <v>5893</v>
      </c>
      <c r="D479" s="15">
        <v>47.0</v>
      </c>
      <c r="E479" s="15">
        <v>60.0</v>
      </c>
      <c r="F479" s="15" t="s">
        <v>296</v>
      </c>
      <c r="G479" s="10"/>
      <c r="H479" s="4">
        <v>1448.0</v>
      </c>
      <c r="I479" s="5">
        <v>45890.0</v>
      </c>
      <c r="J479" s="4">
        <v>97.0</v>
      </c>
      <c r="K479" s="4">
        <v>66.0</v>
      </c>
      <c r="L479" s="4">
        <v>66.0</v>
      </c>
      <c r="M479" s="5">
        <v>45876.0</v>
      </c>
      <c r="N479" s="16">
        <v>45784.0</v>
      </c>
    </row>
    <row r="480">
      <c r="A480" s="4">
        <f>VLOOKUP(Life_expectancy.csv!A496,Base!$A$2:$B$235,2,FALSE)</f>
        <v>53</v>
      </c>
      <c r="B480" s="4">
        <v>2001.0</v>
      </c>
      <c r="C480" s="15" t="s">
        <v>5712</v>
      </c>
      <c r="D480" s="15">
        <v>41.0</v>
      </c>
      <c r="E480" s="15">
        <v>61.0</v>
      </c>
      <c r="F480" s="15" t="s">
        <v>1807</v>
      </c>
      <c r="G480" s="10"/>
      <c r="H480" s="4">
        <v>23934.0</v>
      </c>
      <c r="I480" s="5">
        <v>45737.0</v>
      </c>
      <c r="J480" s="4">
        <v>99.0</v>
      </c>
      <c r="K480" s="4">
        <v>61.0</v>
      </c>
      <c r="L480" s="4">
        <v>63.0</v>
      </c>
      <c r="M480" s="5">
        <v>45907.0</v>
      </c>
      <c r="N480" s="16">
        <v>45845.0</v>
      </c>
    </row>
    <row r="481">
      <c r="A481" s="4">
        <f>VLOOKUP(Life_expectancy.csv!A497,Base!$A$2:$B$235,2,FALSE)</f>
        <v>53</v>
      </c>
      <c r="B481" s="4">
        <v>2000.0</v>
      </c>
      <c r="C481" s="15" t="s">
        <v>5778</v>
      </c>
      <c r="D481" s="15">
        <v>394.0</v>
      </c>
      <c r="E481" s="15">
        <v>62.0</v>
      </c>
      <c r="F481" s="15" t="s">
        <v>1221</v>
      </c>
      <c r="G481" s="10"/>
      <c r="H481" s="4">
        <v>14629.0</v>
      </c>
      <c r="I481" s="5">
        <v>45902.0</v>
      </c>
      <c r="J481" s="4">
        <v>100.0</v>
      </c>
      <c r="K481" s="4">
        <v>57.0</v>
      </c>
      <c r="L481" s="4">
        <v>62.0</v>
      </c>
      <c r="M481" s="5">
        <v>45845.0</v>
      </c>
      <c r="N481" s="16">
        <v>45876.0</v>
      </c>
    </row>
    <row r="482">
      <c r="A482" s="4">
        <f>VLOOKUP(Life_expectancy.csv!A498,Base!$A$2:$B$235,2,FALSE)</f>
        <v>39</v>
      </c>
      <c r="B482" s="4">
        <v>2015.0</v>
      </c>
      <c r="C482" s="15" t="s">
        <v>5909</v>
      </c>
      <c r="D482" s="15">
        <v>64.0</v>
      </c>
      <c r="E482" s="15">
        <v>2.0</v>
      </c>
      <c r="F482" s="17"/>
      <c r="G482" s="4">
        <v>55.0</v>
      </c>
      <c r="H482" s="4">
        <v>195.0</v>
      </c>
      <c r="I482" s="4">
        <v>67.0</v>
      </c>
      <c r="J482" s="4">
        <v>2.0</v>
      </c>
      <c r="K482" s="4">
        <v>91.0</v>
      </c>
      <c r="L482" s="4">
        <v>91.0</v>
      </c>
      <c r="M482" s="4" t="s">
        <v>5522</v>
      </c>
      <c r="N482" s="15" t="s">
        <v>5578</v>
      </c>
    </row>
    <row r="483">
      <c r="A483" s="4">
        <f>VLOOKUP(Life_expectancy.csv!A499,Base!$A$2:$B$235,2,FALSE)</f>
        <v>39</v>
      </c>
      <c r="B483" s="4">
        <v>2014.0</v>
      </c>
      <c r="C483" s="15">
        <v>82.0</v>
      </c>
      <c r="D483" s="15">
        <v>65.0</v>
      </c>
      <c r="E483" s="15">
        <v>2.0</v>
      </c>
      <c r="F483" s="16">
        <v>45665.0</v>
      </c>
      <c r="G483" s="4">
        <v>55.0</v>
      </c>
      <c r="H483" s="4">
        <v>418.0</v>
      </c>
      <c r="I483" s="4" t="s">
        <v>5910</v>
      </c>
      <c r="J483" s="4">
        <v>2.0</v>
      </c>
      <c r="K483" s="4">
        <v>91.0</v>
      </c>
      <c r="L483" s="4">
        <v>91.0</v>
      </c>
      <c r="M483" s="4" t="s">
        <v>5522</v>
      </c>
      <c r="N483" s="15" t="s">
        <v>5578</v>
      </c>
    </row>
    <row r="484">
      <c r="A484" s="4">
        <f>VLOOKUP(Life_expectancy.csv!A500,Base!$A$2:$B$235,2,FALSE)</f>
        <v>39</v>
      </c>
      <c r="B484" s="4">
        <v>2013.0</v>
      </c>
      <c r="C484" s="15" t="s">
        <v>5911</v>
      </c>
      <c r="D484" s="15">
        <v>67.0</v>
      </c>
      <c r="E484" s="15">
        <v>2.0</v>
      </c>
      <c r="F484" s="16">
        <v>45696.0</v>
      </c>
      <c r="G484" s="4">
        <v>55.0</v>
      </c>
      <c r="H484" s="4">
        <v>83.0</v>
      </c>
      <c r="I484" s="4" t="s">
        <v>5776</v>
      </c>
      <c r="J484" s="4">
        <v>2.0</v>
      </c>
      <c r="K484" s="4">
        <v>91.0</v>
      </c>
      <c r="L484" s="4">
        <v>91.0</v>
      </c>
      <c r="M484" s="4" t="s">
        <v>5522</v>
      </c>
      <c r="N484" s="15" t="s">
        <v>5578</v>
      </c>
    </row>
    <row r="485">
      <c r="A485" s="4">
        <f>VLOOKUP(Life_expectancy.csv!A501,Base!$A$2:$B$235,2,FALSE)</f>
        <v>39</v>
      </c>
      <c r="B485" s="4">
        <v>2012.0</v>
      </c>
      <c r="C485" s="15" t="s">
        <v>5912</v>
      </c>
      <c r="D485" s="15">
        <v>68.0</v>
      </c>
      <c r="E485" s="15">
        <v>2.0</v>
      </c>
      <c r="F485" s="16">
        <v>45724.0</v>
      </c>
      <c r="G485" s="4">
        <v>7.0</v>
      </c>
      <c r="H485" s="4">
        <v>10.0</v>
      </c>
      <c r="I485" s="4" t="s">
        <v>5777</v>
      </c>
      <c r="J485" s="4">
        <v>2.0</v>
      </c>
      <c r="K485" s="4">
        <v>99.0</v>
      </c>
      <c r="L485" s="4">
        <v>95.0</v>
      </c>
      <c r="M485" s="4" t="s">
        <v>5522</v>
      </c>
      <c r="N485" s="15" t="s">
        <v>5578</v>
      </c>
    </row>
    <row r="486">
      <c r="A486" s="4">
        <f>VLOOKUP(Life_expectancy.csv!A502,Base!$A$2:$B$235,2,FALSE)</f>
        <v>39</v>
      </c>
      <c r="B486" s="4">
        <v>2011.0</v>
      </c>
      <c r="C486" s="15" t="s">
        <v>5687</v>
      </c>
      <c r="D486" s="15">
        <v>68.0</v>
      </c>
      <c r="E486" s="15">
        <v>2.0</v>
      </c>
      <c r="F486" s="16">
        <v>45696.0</v>
      </c>
      <c r="G486" s="4">
        <v>7.0</v>
      </c>
      <c r="H486" s="4">
        <v>803.0</v>
      </c>
      <c r="I486" s="4" t="s">
        <v>5913</v>
      </c>
      <c r="J486" s="4">
        <v>2.0</v>
      </c>
      <c r="K486" s="4">
        <v>87.0</v>
      </c>
      <c r="L486" s="4">
        <v>87.0</v>
      </c>
      <c r="M486" s="4" t="s">
        <v>5522</v>
      </c>
      <c r="N486" s="15" t="s">
        <v>5578</v>
      </c>
    </row>
    <row r="487">
      <c r="A487" s="4">
        <f>VLOOKUP(Life_expectancy.csv!A503,Base!$A$2:$B$235,2,FALSE)</f>
        <v>39</v>
      </c>
      <c r="B487" s="4">
        <v>2010.0</v>
      </c>
      <c r="C487" s="15" t="s">
        <v>5677</v>
      </c>
      <c r="D487" s="15">
        <v>7.0</v>
      </c>
      <c r="E487" s="15">
        <v>2.0</v>
      </c>
      <c r="F487" s="16">
        <v>45755.0</v>
      </c>
      <c r="G487" s="4">
        <v>56.0</v>
      </c>
      <c r="H487" s="4">
        <v>99.0</v>
      </c>
      <c r="I487" s="4" t="s">
        <v>5903</v>
      </c>
      <c r="J487" s="4">
        <v>2.0</v>
      </c>
      <c r="K487" s="4">
        <v>88.0</v>
      </c>
      <c r="L487" s="4">
        <v>89.0</v>
      </c>
      <c r="M487" s="4" t="s">
        <v>5522</v>
      </c>
      <c r="N487" s="15" t="s">
        <v>5783</v>
      </c>
    </row>
    <row r="488">
      <c r="A488" s="4">
        <f>VLOOKUP(Life_expectancy.csv!A504,Base!$A$2:$B$235,2,FALSE)</f>
        <v>39</v>
      </c>
      <c r="B488" s="4">
        <v>2009.0</v>
      </c>
      <c r="C488" s="15">
        <v>81.0</v>
      </c>
      <c r="D488" s="15">
        <v>72.0</v>
      </c>
      <c r="E488" s="15">
        <v>2.0</v>
      </c>
      <c r="F488" s="16">
        <v>45755.0</v>
      </c>
      <c r="G488" s="4">
        <v>42.0</v>
      </c>
      <c r="H488" s="4">
        <v>14.0</v>
      </c>
      <c r="I488" s="4" t="s">
        <v>5754</v>
      </c>
      <c r="J488" s="4">
        <v>2.0</v>
      </c>
      <c r="K488" s="4">
        <v>89.0</v>
      </c>
      <c r="L488" s="4">
        <v>91.0</v>
      </c>
      <c r="M488" s="4" t="s">
        <v>5522</v>
      </c>
      <c r="N488" s="15" t="s">
        <v>5783</v>
      </c>
    </row>
    <row r="489">
      <c r="A489" s="4">
        <f>VLOOKUP(Life_expectancy.csv!A505,Base!$A$2:$B$235,2,FALSE)</f>
        <v>39</v>
      </c>
      <c r="B489" s="4">
        <v>2008.0</v>
      </c>
      <c r="C489" s="15">
        <v>87.0</v>
      </c>
      <c r="D489" s="15">
        <v>74.0</v>
      </c>
      <c r="E489" s="15">
        <v>2.0</v>
      </c>
      <c r="F489" s="16">
        <v>45724.0</v>
      </c>
      <c r="G489" s="4">
        <v>28.0</v>
      </c>
      <c r="H489" s="4">
        <v>62.0</v>
      </c>
      <c r="I489" s="4">
        <v>63.0</v>
      </c>
      <c r="J489" s="4">
        <v>2.0</v>
      </c>
      <c r="K489" s="4">
        <v>89.0</v>
      </c>
      <c r="L489" s="4">
        <v>92.0</v>
      </c>
      <c r="M489" s="4" t="s">
        <v>5522</v>
      </c>
      <c r="N489" s="15" t="s">
        <v>5783</v>
      </c>
    </row>
    <row r="490">
      <c r="A490" s="4">
        <f>VLOOKUP(Life_expectancy.csv!A506,Base!$A$2:$B$235,2,FALSE)</f>
        <v>39</v>
      </c>
      <c r="B490" s="4">
        <v>2007.0</v>
      </c>
      <c r="C490" s="15">
        <v>85.0</v>
      </c>
      <c r="D490" s="15">
        <v>74.0</v>
      </c>
      <c r="E490" s="15">
        <v>2.0</v>
      </c>
      <c r="F490" s="16">
        <v>45724.0</v>
      </c>
      <c r="G490" s="4">
        <v>14.0</v>
      </c>
      <c r="H490" s="4">
        <v>101.0</v>
      </c>
      <c r="I490" s="4" t="s">
        <v>5676</v>
      </c>
      <c r="J490" s="4">
        <v>2.0</v>
      </c>
      <c r="K490" s="4">
        <v>9.0</v>
      </c>
      <c r="L490" s="4">
        <v>94.0</v>
      </c>
      <c r="M490" s="4" t="s">
        <v>5522</v>
      </c>
      <c r="N490" s="15" t="s">
        <v>5783</v>
      </c>
    </row>
    <row r="491">
      <c r="A491" s="4">
        <f>VLOOKUP(Life_expectancy.csv!A507,Base!$A$2:$B$235,2,FALSE)</f>
        <v>39</v>
      </c>
      <c r="B491" s="4">
        <v>2006.0</v>
      </c>
      <c r="C491" s="15">
        <v>85.0</v>
      </c>
      <c r="D491" s="15">
        <v>75.0</v>
      </c>
      <c r="E491" s="15">
        <v>2.0</v>
      </c>
      <c r="F491" s="16">
        <v>45696.0</v>
      </c>
      <c r="G491" s="4">
        <v>14.0</v>
      </c>
      <c r="H491" s="4">
        <v>13.0</v>
      </c>
      <c r="I491" s="4" t="s">
        <v>5808</v>
      </c>
      <c r="J491" s="4">
        <v>2.0</v>
      </c>
      <c r="K491" s="4">
        <v>95.0</v>
      </c>
      <c r="L491" s="4">
        <v>95.0</v>
      </c>
      <c r="M491" s="4" t="s">
        <v>5522</v>
      </c>
      <c r="N491" s="15" t="s">
        <v>5783</v>
      </c>
    </row>
    <row r="492">
      <c r="A492" s="4">
        <f>VLOOKUP(Life_expectancy.csv!A508,Base!$A$2:$B$235,2,FALSE)</f>
        <v>39</v>
      </c>
      <c r="B492" s="4">
        <v>2005.0</v>
      </c>
      <c r="C492" s="15">
        <v>81.0</v>
      </c>
      <c r="D492" s="15">
        <v>76.0</v>
      </c>
      <c r="E492" s="15">
        <v>2.0</v>
      </c>
      <c r="F492" s="15">
        <v>8.0</v>
      </c>
      <c r="G492" s="4">
        <v>14.0</v>
      </c>
      <c r="H492" s="4">
        <v>6.0</v>
      </c>
      <c r="I492" s="4" t="s">
        <v>5740</v>
      </c>
      <c r="J492" s="4">
        <v>2.0</v>
      </c>
      <c r="K492" s="4">
        <v>93.0</v>
      </c>
      <c r="L492" s="4">
        <v>93.0</v>
      </c>
      <c r="M492" s="4" t="s">
        <v>5522</v>
      </c>
      <c r="N492" s="15" t="s">
        <v>5783</v>
      </c>
    </row>
    <row r="493">
      <c r="A493" s="4">
        <f>VLOOKUP(Life_expectancy.csv!A509,Base!$A$2:$B$235,2,FALSE)</f>
        <v>39</v>
      </c>
      <c r="B493" s="4">
        <v>2004.0</v>
      </c>
      <c r="C493" s="15">
        <v>80.0</v>
      </c>
      <c r="D493" s="15">
        <v>77.0</v>
      </c>
      <c r="E493" s="15">
        <v>2.0</v>
      </c>
      <c r="F493" s="16">
        <v>45876.0</v>
      </c>
      <c r="G493" s="4">
        <v>14.0</v>
      </c>
      <c r="H493" s="4">
        <v>7.0</v>
      </c>
      <c r="I493" s="5">
        <v>45814.0</v>
      </c>
      <c r="J493" s="4">
        <v>2.0</v>
      </c>
      <c r="K493" s="4">
        <v>91.0</v>
      </c>
      <c r="L493" s="4">
        <v>91.0</v>
      </c>
      <c r="M493" s="4" t="s">
        <v>5522</v>
      </c>
      <c r="N493" s="15" t="s">
        <v>5783</v>
      </c>
    </row>
    <row r="494">
      <c r="A494" s="4">
        <f>VLOOKUP(Life_expectancy.csv!A510,Base!$A$2:$B$235,2,FALSE)</f>
        <v>39</v>
      </c>
      <c r="B494" s="4">
        <v>2003.0</v>
      </c>
      <c r="C494" s="15" t="s">
        <v>5914</v>
      </c>
      <c r="D494" s="15">
        <v>78.0</v>
      </c>
      <c r="E494" s="15">
        <v>2.0</v>
      </c>
      <c r="F494" s="16">
        <v>45845.0</v>
      </c>
      <c r="G494" s="4">
        <v>14.0</v>
      </c>
      <c r="H494" s="4">
        <v>15.0</v>
      </c>
      <c r="I494" s="4">
        <v>6.0</v>
      </c>
      <c r="J494" s="4">
        <v>2.0</v>
      </c>
      <c r="K494" s="4">
        <v>88.0</v>
      </c>
      <c r="L494" s="4">
        <v>91.0</v>
      </c>
      <c r="M494" s="4" t="s">
        <v>5522</v>
      </c>
      <c r="N494" s="15" t="s">
        <v>5783</v>
      </c>
    </row>
    <row r="495">
      <c r="A495" s="4">
        <f>VLOOKUP(Life_expectancy.csv!A511,Base!$A$2:$B$235,2,FALSE)</f>
        <v>39</v>
      </c>
      <c r="B495" s="4">
        <v>2002.0</v>
      </c>
      <c r="C495" s="15" t="s">
        <v>5684</v>
      </c>
      <c r="D495" s="15">
        <v>79.0</v>
      </c>
      <c r="E495" s="15">
        <v>2.0</v>
      </c>
      <c r="F495" s="16">
        <v>45845.0</v>
      </c>
      <c r="G495" s="10"/>
      <c r="H495" s="4">
        <v>6.0</v>
      </c>
      <c r="I495" s="4" t="s">
        <v>5761</v>
      </c>
      <c r="J495" s="4">
        <v>2.0</v>
      </c>
      <c r="K495" s="4">
        <v>88.0</v>
      </c>
      <c r="L495" s="4">
        <v>88.0</v>
      </c>
      <c r="M495" s="4" t="s">
        <v>5522</v>
      </c>
      <c r="N495" s="15" t="s">
        <v>5783</v>
      </c>
    </row>
    <row r="496">
      <c r="A496" s="4">
        <f>VLOOKUP(Life_expectancy.csv!A512,Base!$A$2:$B$235,2,FALSE)</f>
        <v>39</v>
      </c>
      <c r="B496" s="4">
        <v>2001.0</v>
      </c>
      <c r="C496" s="15" t="s">
        <v>5702</v>
      </c>
      <c r="D496" s="15">
        <v>8.0</v>
      </c>
      <c r="E496" s="15">
        <v>2.0</v>
      </c>
      <c r="F496" s="16">
        <v>45815.0</v>
      </c>
      <c r="G496" s="10"/>
      <c r="H496" s="4">
        <v>34.0</v>
      </c>
      <c r="I496" s="4" t="s">
        <v>5763</v>
      </c>
      <c r="J496" s="4">
        <v>2.0</v>
      </c>
      <c r="K496" s="4">
        <v>88.0</v>
      </c>
      <c r="L496" s="4">
        <v>89.0</v>
      </c>
      <c r="M496" s="4" t="s">
        <v>5522</v>
      </c>
      <c r="N496" s="15" t="s">
        <v>5783</v>
      </c>
    </row>
    <row r="497">
      <c r="A497" s="4">
        <f>VLOOKUP(Life_expectancy.csv!A513,Base!$A$2:$B$235,2,FALSE)</f>
        <v>39</v>
      </c>
      <c r="B497" s="4">
        <v>2000.0</v>
      </c>
      <c r="C497" s="15" t="s">
        <v>5915</v>
      </c>
      <c r="D497" s="15">
        <v>82.0</v>
      </c>
      <c r="E497" s="15">
        <v>2.0</v>
      </c>
      <c r="F497" s="16">
        <v>45815.0</v>
      </c>
      <c r="G497" s="10"/>
      <c r="H497" s="4">
        <v>206.0</v>
      </c>
      <c r="I497" s="4" t="s">
        <v>5916</v>
      </c>
      <c r="J497" s="4">
        <v>2.0</v>
      </c>
      <c r="K497" s="4">
        <v>88.0</v>
      </c>
      <c r="L497" s="4">
        <v>89.0</v>
      </c>
      <c r="M497" s="4" t="s">
        <v>5522</v>
      </c>
      <c r="N497" s="15" t="s">
        <v>5578</v>
      </c>
    </row>
    <row r="498">
      <c r="A498" s="4">
        <f>VLOOKUP(Life_expectancy.csv!A514,Base!$A$2:$B$235,2,FALSE)</f>
        <v>117</v>
      </c>
      <c r="B498" s="4">
        <v>2015.0</v>
      </c>
      <c r="C498" s="15" t="s">
        <v>5710</v>
      </c>
      <c r="D498" s="15">
        <v>397.0</v>
      </c>
      <c r="E498" s="15">
        <v>15.0</v>
      </c>
      <c r="F498" s="17"/>
      <c r="G498" s="4">
        <v>47.0</v>
      </c>
      <c r="H498" s="4">
        <v>150.0</v>
      </c>
      <c r="I498" s="5">
        <v>45860.0</v>
      </c>
      <c r="J498" s="4">
        <v>21.0</v>
      </c>
      <c r="K498" s="4">
        <v>47.0</v>
      </c>
      <c r="L498" s="4">
        <v>47.0</v>
      </c>
      <c r="M498" s="5">
        <v>45751.0</v>
      </c>
      <c r="N498" s="16">
        <v>45696.0</v>
      </c>
    </row>
    <row r="499">
      <c r="A499" s="4">
        <f>VLOOKUP(Life_expectancy.csv!A515,Base!$A$2:$B$235,2,FALSE)</f>
        <v>117</v>
      </c>
      <c r="B499" s="4">
        <v>2014.0</v>
      </c>
      <c r="C499" s="15">
        <v>58.0</v>
      </c>
      <c r="D499" s="15">
        <v>437.0</v>
      </c>
      <c r="E499" s="15">
        <v>15.0</v>
      </c>
      <c r="F499" s="15" t="s">
        <v>5521</v>
      </c>
      <c r="G499" s="4">
        <v>47.0</v>
      </c>
      <c r="H499" s="4">
        <v>210.0</v>
      </c>
      <c r="I499" s="5">
        <v>45679.0</v>
      </c>
      <c r="J499" s="4">
        <v>22.0</v>
      </c>
      <c r="K499" s="4">
        <v>47.0</v>
      </c>
      <c r="L499" s="4">
        <v>47.0</v>
      </c>
      <c r="M499" s="5">
        <v>45781.0</v>
      </c>
      <c r="N499" s="16">
        <v>45724.0</v>
      </c>
    </row>
    <row r="500">
      <c r="A500" s="4">
        <f>VLOOKUP(Life_expectancy.csv!A516,Base!$A$2:$B$235,2,FALSE)</f>
        <v>117</v>
      </c>
      <c r="B500" s="4">
        <v>2013.0</v>
      </c>
      <c r="C500" s="15" t="s">
        <v>5557</v>
      </c>
      <c r="D500" s="15">
        <v>451.0</v>
      </c>
      <c r="E500" s="15">
        <v>16.0</v>
      </c>
      <c r="F500" s="15" t="s">
        <v>5521</v>
      </c>
      <c r="G500" s="4">
        <v>23.0</v>
      </c>
      <c r="H500" s="4">
        <v>596.0</v>
      </c>
      <c r="I500" s="5">
        <v>45829.0</v>
      </c>
      <c r="J500" s="4">
        <v>23.0</v>
      </c>
      <c r="K500" s="4">
        <v>23.0</v>
      </c>
      <c r="L500" s="4">
        <v>23.0</v>
      </c>
      <c r="M500" s="5">
        <v>45662.0</v>
      </c>
      <c r="N500" s="16">
        <v>45785.0</v>
      </c>
    </row>
    <row r="501">
      <c r="A501" s="4">
        <f>VLOOKUP(Life_expectancy.csv!A517,Base!$A$2:$B$235,2,FALSE)</f>
        <v>117</v>
      </c>
      <c r="B501" s="4">
        <v>2012.0</v>
      </c>
      <c r="C501" s="15">
        <v>53.0</v>
      </c>
      <c r="D501" s="15">
        <v>439.0</v>
      </c>
      <c r="E501" s="15">
        <v>16.0</v>
      </c>
      <c r="F501" s="15" t="s">
        <v>5521</v>
      </c>
      <c r="G501" s="4">
        <v>47.0</v>
      </c>
      <c r="H501" s="4">
        <v>141.0</v>
      </c>
      <c r="I501" s="5">
        <v>45709.0</v>
      </c>
      <c r="J501" s="4">
        <v>23.0</v>
      </c>
      <c r="K501" s="4">
        <v>47.0</v>
      </c>
      <c r="L501" s="4">
        <v>47.0</v>
      </c>
      <c r="M501" s="5">
        <v>45662.0</v>
      </c>
      <c r="N501" s="16">
        <v>45816.0</v>
      </c>
    </row>
    <row r="502">
      <c r="A502" s="4">
        <f>VLOOKUP(Life_expectancy.csv!A518,Base!$A$2:$B$235,2,FALSE)</f>
        <v>117</v>
      </c>
      <c r="B502" s="4">
        <v>2011.0</v>
      </c>
      <c r="C502" s="15" t="s">
        <v>5587</v>
      </c>
      <c r="D502" s="15">
        <v>443.0</v>
      </c>
      <c r="E502" s="15">
        <v>16.0</v>
      </c>
      <c r="F502" s="15" t="s">
        <v>5759</v>
      </c>
      <c r="G502" s="4">
        <v>47.0</v>
      </c>
      <c r="H502" s="4">
        <v>679.0</v>
      </c>
      <c r="I502" s="5">
        <v>45840.0</v>
      </c>
      <c r="J502" s="4">
        <v>24.0</v>
      </c>
      <c r="K502" s="4">
        <v>47.0</v>
      </c>
      <c r="L502" s="4">
        <v>47.0</v>
      </c>
      <c r="M502" s="5">
        <v>45874.0</v>
      </c>
      <c r="N502" s="16">
        <v>45877.0</v>
      </c>
    </row>
    <row r="503">
      <c r="A503" s="4">
        <f>VLOOKUP(Life_expectancy.csv!A519,Base!$A$2:$B$235,2,FALSE)</f>
        <v>117</v>
      </c>
      <c r="B503" s="4">
        <v>2010.0</v>
      </c>
      <c r="C503" s="15" t="s">
        <v>5650</v>
      </c>
      <c r="D503" s="15">
        <v>446.0</v>
      </c>
      <c r="E503" s="15">
        <v>17.0</v>
      </c>
      <c r="F503" s="15" t="s">
        <v>1124</v>
      </c>
      <c r="G503" s="4">
        <v>45.0</v>
      </c>
      <c r="H503" s="4">
        <v>2.0</v>
      </c>
      <c r="I503" s="5">
        <v>45690.0</v>
      </c>
      <c r="J503" s="4">
        <v>24.0</v>
      </c>
      <c r="K503" s="4">
        <v>46.0</v>
      </c>
      <c r="L503" s="4">
        <v>45.0</v>
      </c>
      <c r="M503" s="5">
        <v>45814.0</v>
      </c>
      <c r="N503" s="16">
        <v>45908.0</v>
      </c>
    </row>
    <row r="504">
      <c r="A504" s="4">
        <f>VLOOKUP(Life_expectancy.csv!A520,Base!$A$2:$B$235,2,FALSE)</f>
        <v>117</v>
      </c>
      <c r="B504" s="4">
        <v>2009.0</v>
      </c>
      <c r="C504" s="15" t="s">
        <v>5846</v>
      </c>
      <c r="D504" s="15">
        <v>453.0</v>
      </c>
      <c r="E504" s="15">
        <v>17.0</v>
      </c>
      <c r="F504" s="15" t="s">
        <v>383</v>
      </c>
      <c r="G504" s="4">
        <v>42.0</v>
      </c>
      <c r="H504" s="4">
        <v>11.0</v>
      </c>
      <c r="I504" s="5">
        <v>45888.0</v>
      </c>
      <c r="J504" s="4">
        <v>25.0</v>
      </c>
      <c r="K504" s="4">
        <v>45.0</v>
      </c>
      <c r="L504" s="4">
        <v>42.0</v>
      </c>
      <c r="M504" s="5">
        <v>45723.0</v>
      </c>
      <c r="N504" s="16">
        <v>45666.0</v>
      </c>
    </row>
    <row r="505">
      <c r="A505" s="4">
        <f>VLOOKUP(Life_expectancy.csv!A521,Base!$A$2:$B$235,2,FALSE)</f>
        <v>117</v>
      </c>
      <c r="B505" s="4">
        <v>2008.0</v>
      </c>
      <c r="C505" s="15" t="s">
        <v>5858</v>
      </c>
      <c r="D505" s="15">
        <v>477.0</v>
      </c>
      <c r="E505" s="15">
        <v>17.0</v>
      </c>
      <c r="F505" s="15" t="s">
        <v>2091</v>
      </c>
      <c r="G505" s="10"/>
      <c r="H505" s="4">
        <v>12.0</v>
      </c>
      <c r="I505" s="5">
        <v>45766.0</v>
      </c>
      <c r="J505" s="4">
        <v>25.0</v>
      </c>
      <c r="K505" s="4">
        <v>46.0</v>
      </c>
      <c r="L505" s="4">
        <v>45.0</v>
      </c>
      <c r="M505" s="5">
        <v>45724.0</v>
      </c>
      <c r="N505" s="16">
        <v>45697.0</v>
      </c>
    </row>
    <row r="506">
      <c r="A506" s="4">
        <f>VLOOKUP(Life_expectancy.csv!A522,Base!$A$2:$B$235,2,FALSE)</f>
        <v>117</v>
      </c>
      <c r="B506" s="4">
        <v>2007.0</v>
      </c>
      <c r="C506" s="15" t="s">
        <v>5609</v>
      </c>
      <c r="D506" s="15">
        <v>495.0</v>
      </c>
      <c r="E506" s="15">
        <v>17.0</v>
      </c>
      <c r="F506" s="16">
        <v>45778.0</v>
      </c>
      <c r="G506" s="10"/>
      <c r="H506" s="4">
        <v>49.0</v>
      </c>
      <c r="I506" s="4">
        <v>19.0</v>
      </c>
      <c r="J506" s="4">
        <v>26.0</v>
      </c>
      <c r="K506" s="4">
        <v>46.0</v>
      </c>
      <c r="L506" s="4">
        <v>48.0</v>
      </c>
      <c r="M506" s="4">
        <v>9.0</v>
      </c>
      <c r="N506" s="16">
        <v>45756.0</v>
      </c>
    </row>
    <row r="507">
      <c r="A507" s="4">
        <f>VLOOKUP(Life_expectancy.csv!A523,Base!$A$2:$B$235,2,FALSE)</f>
        <v>117</v>
      </c>
      <c r="B507" s="4">
        <v>2006.0</v>
      </c>
      <c r="C507" s="15" t="s">
        <v>5820</v>
      </c>
      <c r="D507" s="15">
        <v>56.0</v>
      </c>
      <c r="E507" s="15">
        <v>17.0</v>
      </c>
      <c r="F507" s="15" t="s">
        <v>613</v>
      </c>
      <c r="G507" s="10"/>
      <c r="H507" s="4">
        <v>3.0</v>
      </c>
      <c r="I507" s="5">
        <v>45826.0</v>
      </c>
      <c r="J507" s="4">
        <v>26.0</v>
      </c>
      <c r="K507" s="4">
        <v>47.0</v>
      </c>
      <c r="L507" s="4">
        <v>51.0</v>
      </c>
      <c r="M507" s="4">
        <v>10.0</v>
      </c>
      <c r="N507" s="16">
        <v>45817.0</v>
      </c>
    </row>
    <row r="508">
      <c r="A508" s="4">
        <f>VLOOKUP(Life_expectancy.csv!A524,Base!$A$2:$B$235,2,FALSE)</f>
        <v>117</v>
      </c>
      <c r="B508" s="4">
        <v>2005.0</v>
      </c>
      <c r="C508" s="15" t="s">
        <v>5719</v>
      </c>
      <c r="D508" s="15">
        <v>511.0</v>
      </c>
      <c r="E508" s="15">
        <v>17.0</v>
      </c>
      <c r="F508" s="16">
        <v>45778.0</v>
      </c>
      <c r="G508" s="10"/>
      <c r="H508" s="4">
        <v>471.0</v>
      </c>
      <c r="I508" s="5">
        <v>45706.0</v>
      </c>
      <c r="J508" s="4">
        <v>26.0</v>
      </c>
      <c r="K508" s="4">
        <v>47.0</v>
      </c>
      <c r="L508" s="4">
        <v>54.0</v>
      </c>
      <c r="M508" s="5">
        <v>45699.0</v>
      </c>
      <c r="N508" s="16">
        <v>45847.0</v>
      </c>
    </row>
    <row r="509">
      <c r="A509" s="4">
        <f>VLOOKUP(Life_expectancy.csv!A525,Base!$A$2:$B$235,2,FALSE)</f>
        <v>117</v>
      </c>
      <c r="B509" s="4">
        <v>2004.0</v>
      </c>
      <c r="C509" s="15" t="s">
        <v>5611</v>
      </c>
      <c r="D509" s="15">
        <v>512.0</v>
      </c>
      <c r="E509" s="15">
        <v>17.0</v>
      </c>
      <c r="F509" s="16">
        <v>45778.0</v>
      </c>
      <c r="G509" s="10"/>
      <c r="H509" s="4">
        <v>1233.0</v>
      </c>
      <c r="I509" s="5">
        <v>45917.0</v>
      </c>
      <c r="J509" s="4">
        <v>26.0</v>
      </c>
      <c r="K509" s="4">
        <v>45.0</v>
      </c>
      <c r="L509" s="4">
        <v>51.0</v>
      </c>
      <c r="M509" s="4">
        <v>12.0</v>
      </c>
      <c r="N509" s="16">
        <v>45909.0</v>
      </c>
    </row>
    <row r="510">
      <c r="A510" s="4">
        <f>VLOOKUP(Life_expectancy.csv!A526,Base!$A$2:$B$235,2,FALSE)</f>
        <v>117</v>
      </c>
      <c r="B510" s="4">
        <v>2003.0</v>
      </c>
      <c r="C510" s="15" t="s">
        <v>5611</v>
      </c>
      <c r="D510" s="15">
        <v>51.0</v>
      </c>
      <c r="E510" s="15">
        <v>17.0</v>
      </c>
      <c r="F510" s="15" t="s">
        <v>4038</v>
      </c>
      <c r="G510" s="10"/>
      <c r="H510" s="4">
        <v>652.0</v>
      </c>
      <c r="I510" s="5">
        <v>45794.0</v>
      </c>
      <c r="J510" s="4">
        <v>26.0</v>
      </c>
      <c r="K510" s="4">
        <v>44.0</v>
      </c>
      <c r="L510" s="4">
        <v>47.0</v>
      </c>
      <c r="M510" s="5">
        <v>45881.0</v>
      </c>
      <c r="N510" s="16">
        <v>45658.0</v>
      </c>
    </row>
    <row r="511">
      <c r="A511" s="4">
        <f>VLOOKUP(Life_expectancy.csv!A527,Base!$A$2:$B$235,2,FALSE)</f>
        <v>117</v>
      </c>
      <c r="B511" s="4">
        <v>2002.0</v>
      </c>
      <c r="C511" s="15" t="s">
        <v>5917</v>
      </c>
      <c r="D511" s="15">
        <v>58.0</v>
      </c>
      <c r="E511" s="15">
        <v>17.0</v>
      </c>
      <c r="F511" s="15" t="s">
        <v>5918</v>
      </c>
      <c r="G511" s="10"/>
      <c r="H511" s="4">
        <v>938.0</v>
      </c>
      <c r="I511" s="5">
        <v>45705.0</v>
      </c>
      <c r="J511" s="4">
        <v>25.0</v>
      </c>
      <c r="K511" s="4">
        <v>42.0</v>
      </c>
      <c r="L511" s="4">
        <v>44.0</v>
      </c>
      <c r="M511" s="5">
        <v>45760.0</v>
      </c>
      <c r="N511" s="16">
        <v>45689.0</v>
      </c>
    </row>
    <row r="512">
      <c r="A512" s="4">
        <f>VLOOKUP(Life_expectancy.csv!A528,Base!$A$2:$B$235,2,FALSE)</f>
        <v>117</v>
      </c>
      <c r="B512" s="4">
        <v>2001.0</v>
      </c>
      <c r="C512" s="15" t="s">
        <v>5917</v>
      </c>
      <c r="D512" s="15">
        <v>54.0</v>
      </c>
      <c r="E512" s="15">
        <v>17.0</v>
      </c>
      <c r="F512" s="15" t="s">
        <v>2091</v>
      </c>
      <c r="G512" s="10"/>
      <c r="H512" s="4">
        <v>2837.0</v>
      </c>
      <c r="I512" s="5">
        <v>45885.0</v>
      </c>
      <c r="J512" s="4">
        <v>25.0</v>
      </c>
      <c r="K512" s="4">
        <v>4.0</v>
      </c>
      <c r="L512" s="4">
        <v>4.0</v>
      </c>
      <c r="M512" s="5">
        <v>45913.0</v>
      </c>
      <c r="N512" s="16">
        <v>45748.0</v>
      </c>
    </row>
    <row r="513">
      <c r="A513" s="4">
        <f>VLOOKUP(Life_expectancy.csv!A529,Base!$A$2:$B$235,2,FALSE)</f>
        <v>117</v>
      </c>
      <c r="B513" s="4">
        <v>2000.0</v>
      </c>
      <c r="C513" s="15">
        <v>46.0</v>
      </c>
      <c r="D513" s="15">
        <v>49.0</v>
      </c>
      <c r="E513" s="15">
        <v>16.0</v>
      </c>
      <c r="F513" s="15" t="s">
        <v>5906</v>
      </c>
      <c r="G513" s="10"/>
      <c r="H513" s="4">
        <v>3207.0</v>
      </c>
      <c r="I513" s="5">
        <v>45793.0</v>
      </c>
      <c r="J513" s="4">
        <v>25.0</v>
      </c>
      <c r="K513" s="4">
        <v>38.0</v>
      </c>
      <c r="L513" s="4">
        <v>37.0</v>
      </c>
      <c r="M513" s="5">
        <v>45730.0</v>
      </c>
      <c r="N513" s="16">
        <v>45778.0</v>
      </c>
    </row>
    <row r="514">
      <c r="A514" s="4">
        <f>VLOOKUP(Life_expectancy.csv!A530,Base!$A$2:$B$235,2,FALSE)</f>
        <v>69</v>
      </c>
      <c r="B514" s="4">
        <v>2015.0</v>
      </c>
      <c r="C514" s="15" t="s">
        <v>5855</v>
      </c>
      <c r="D514" s="15">
        <v>356.0</v>
      </c>
      <c r="E514" s="15">
        <v>46.0</v>
      </c>
      <c r="F514" s="17"/>
      <c r="G514" s="4">
        <v>46.0</v>
      </c>
      <c r="H514" s="4">
        <v>418.0</v>
      </c>
      <c r="I514" s="5">
        <v>45676.0</v>
      </c>
      <c r="J514" s="4">
        <v>77.0</v>
      </c>
      <c r="K514" s="4">
        <v>52.0</v>
      </c>
      <c r="L514" s="4">
        <v>46.0</v>
      </c>
      <c r="M514" s="5">
        <v>45871.0</v>
      </c>
      <c r="N514" s="16">
        <v>45755.0</v>
      </c>
    </row>
    <row r="515">
      <c r="A515" s="4">
        <f>VLOOKUP(Life_expectancy.csv!A531,Base!$A$2:$B$235,2,FALSE)</f>
        <v>69</v>
      </c>
      <c r="B515" s="4">
        <v>2014.0</v>
      </c>
      <c r="C515" s="15" t="s">
        <v>5552</v>
      </c>
      <c r="D515" s="15">
        <v>362.0</v>
      </c>
      <c r="E515" s="15">
        <v>46.0</v>
      </c>
      <c r="F515" s="15" t="s">
        <v>5521</v>
      </c>
      <c r="G515" s="4">
        <v>37.0</v>
      </c>
      <c r="H515" s="4">
        <v>1275.0</v>
      </c>
      <c r="I515" s="5">
        <v>45856.0</v>
      </c>
      <c r="J515" s="4">
        <v>78.0</v>
      </c>
      <c r="K515" s="4">
        <v>44.0</v>
      </c>
      <c r="L515" s="4">
        <v>37.0</v>
      </c>
      <c r="M515" s="5">
        <v>45902.0</v>
      </c>
      <c r="N515" s="16">
        <v>45785.0</v>
      </c>
    </row>
    <row r="516">
      <c r="A516" s="4">
        <f>VLOOKUP(Life_expectancy.csv!A532,Base!$A$2:$B$235,2,FALSE)</f>
        <v>69</v>
      </c>
      <c r="B516" s="4">
        <v>2013.0</v>
      </c>
      <c r="C516" s="15" t="s">
        <v>5705</v>
      </c>
      <c r="D516" s="15">
        <v>366.0</v>
      </c>
      <c r="E516" s="15">
        <v>46.0</v>
      </c>
      <c r="F516" s="15" t="s">
        <v>5919</v>
      </c>
      <c r="G516" s="4">
        <v>39.0</v>
      </c>
      <c r="H516" s="4">
        <v>226.0</v>
      </c>
      <c r="I516" s="5">
        <v>45706.0</v>
      </c>
      <c r="J516" s="4">
        <v>78.0</v>
      </c>
      <c r="K516" s="4">
        <v>46.0</v>
      </c>
      <c r="L516" s="4">
        <v>39.0</v>
      </c>
      <c r="M516" s="5">
        <v>45660.0</v>
      </c>
      <c r="N516" s="16">
        <v>45846.0</v>
      </c>
    </row>
    <row r="517">
      <c r="A517" s="4">
        <f>VLOOKUP(Life_expectancy.csv!A533,Base!$A$2:$B$235,2,FALSE)</f>
        <v>69</v>
      </c>
      <c r="B517" s="4">
        <v>2012.0</v>
      </c>
      <c r="C517" s="15" t="s">
        <v>5582</v>
      </c>
      <c r="D517" s="15">
        <v>367.0</v>
      </c>
      <c r="E517" s="15">
        <v>46.0</v>
      </c>
      <c r="F517" s="15" t="s">
        <v>5725</v>
      </c>
      <c r="G517" s="4">
        <v>4.0</v>
      </c>
      <c r="H517" s="4">
        <v>120.0</v>
      </c>
      <c r="I517" s="5">
        <v>45917.0</v>
      </c>
      <c r="J517" s="4">
        <v>79.0</v>
      </c>
      <c r="K517" s="4">
        <v>51.0</v>
      </c>
      <c r="L517" s="4">
        <v>4.0</v>
      </c>
      <c r="M517" s="5">
        <v>45811.0</v>
      </c>
      <c r="N517" s="16">
        <v>45908.0</v>
      </c>
    </row>
    <row r="518">
      <c r="A518" s="4">
        <f>VLOOKUP(Life_expectancy.csv!A534,Base!$A$2:$B$235,2,FALSE)</f>
        <v>69</v>
      </c>
      <c r="B518" s="4">
        <v>2011.0</v>
      </c>
      <c r="C518" s="15" t="s">
        <v>5893</v>
      </c>
      <c r="D518" s="15">
        <v>365.0</v>
      </c>
      <c r="E518" s="15">
        <v>46.0</v>
      </c>
      <c r="F518" s="15" t="s">
        <v>5573</v>
      </c>
      <c r="G518" s="4">
        <v>33.0</v>
      </c>
      <c r="H518" s="4">
        <v>8650.0</v>
      </c>
      <c r="I518" s="5">
        <v>45794.0</v>
      </c>
      <c r="J518" s="4">
        <v>79.0</v>
      </c>
      <c r="K518" s="4">
        <v>4.0</v>
      </c>
      <c r="L518" s="4">
        <v>33.0</v>
      </c>
      <c r="M518" s="5">
        <v>45903.0</v>
      </c>
      <c r="N518" s="16">
        <v>45666.0</v>
      </c>
    </row>
    <row r="519">
      <c r="A519" s="4">
        <f>VLOOKUP(Life_expectancy.csv!A535,Base!$A$2:$B$235,2,FALSE)</f>
        <v>69</v>
      </c>
      <c r="B519" s="4">
        <v>2010.0</v>
      </c>
      <c r="C519" s="15" t="s">
        <v>5647</v>
      </c>
      <c r="D519" s="15">
        <v>364.0</v>
      </c>
      <c r="E519" s="15">
        <v>46.0</v>
      </c>
      <c r="F519" s="15" t="s">
        <v>5578</v>
      </c>
      <c r="G519" s="4">
        <v>39.0</v>
      </c>
      <c r="H519" s="4">
        <v>194.0</v>
      </c>
      <c r="I519" s="5">
        <v>45674.0</v>
      </c>
      <c r="J519" s="4">
        <v>80.0</v>
      </c>
      <c r="K519" s="4">
        <v>43.0</v>
      </c>
      <c r="L519" s="4">
        <v>39.0</v>
      </c>
      <c r="M519" s="5">
        <v>45661.0</v>
      </c>
      <c r="N519" s="16">
        <v>45725.0</v>
      </c>
    </row>
    <row r="520">
      <c r="A520" s="4">
        <f>VLOOKUP(Life_expectancy.csv!A536,Base!$A$2:$B$235,2,FALSE)</f>
        <v>69</v>
      </c>
      <c r="B520" s="4">
        <v>2009.0</v>
      </c>
      <c r="C520" s="15">
        <v>57.0</v>
      </c>
      <c r="D520" s="15">
        <v>37.0</v>
      </c>
      <c r="E520" s="15">
        <v>46.0</v>
      </c>
      <c r="F520" s="15" t="s">
        <v>5920</v>
      </c>
      <c r="G520" s="4">
        <v>24.0</v>
      </c>
      <c r="H520" s="4">
        <v>165.0</v>
      </c>
      <c r="I520" s="5">
        <v>45854.0</v>
      </c>
      <c r="J520" s="4">
        <v>80.0</v>
      </c>
      <c r="K520" s="4">
        <v>32.0</v>
      </c>
      <c r="L520" s="4">
        <v>24.0</v>
      </c>
      <c r="M520" s="5">
        <v>45751.0</v>
      </c>
      <c r="N520" s="16">
        <v>45786.0</v>
      </c>
    </row>
    <row r="521">
      <c r="A521" s="4">
        <f>VLOOKUP(Life_expectancy.csv!A537,Base!$A$2:$B$235,2,FALSE)</f>
        <v>69</v>
      </c>
      <c r="B521" s="4">
        <v>2008.0</v>
      </c>
      <c r="C521" s="15" t="s">
        <v>5602</v>
      </c>
      <c r="D521" s="15">
        <v>394.0</v>
      </c>
      <c r="E521" s="15">
        <v>46.0</v>
      </c>
      <c r="F521" s="15" t="s">
        <v>5575</v>
      </c>
      <c r="G521" s="4">
        <v>17.0</v>
      </c>
      <c r="H521" s="4">
        <v>63.0</v>
      </c>
      <c r="I521" s="5">
        <v>45763.0</v>
      </c>
      <c r="J521" s="4">
        <v>80.0</v>
      </c>
      <c r="K521" s="4">
        <v>3.0</v>
      </c>
      <c r="L521" s="4">
        <v>19.0</v>
      </c>
      <c r="M521" s="5">
        <v>45842.0</v>
      </c>
      <c r="N521" s="16">
        <v>45847.0</v>
      </c>
    </row>
    <row r="522">
      <c r="A522" s="4">
        <f>VLOOKUP(Life_expectancy.csv!A538,Base!$A$2:$B$235,2,FALSE)</f>
        <v>69</v>
      </c>
      <c r="B522" s="4">
        <v>2007.0</v>
      </c>
      <c r="C522" s="15" t="s">
        <v>5857</v>
      </c>
      <c r="D522" s="15">
        <v>394.0</v>
      </c>
      <c r="E522" s="15">
        <v>46.0</v>
      </c>
      <c r="F522" s="15" t="s">
        <v>5921</v>
      </c>
      <c r="G522" s="10"/>
      <c r="H522" s="4">
        <v>441.0</v>
      </c>
      <c r="I522" s="5">
        <v>45673.0</v>
      </c>
      <c r="J522" s="4">
        <v>80.0</v>
      </c>
      <c r="K522" s="4">
        <v>38.0</v>
      </c>
      <c r="L522" s="4">
        <v>28.0</v>
      </c>
      <c r="M522" s="5">
        <v>45904.0</v>
      </c>
      <c r="N522" s="15">
        <v>1.0</v>
      </c>
    </row>
    <row r="523">
      <c r="A523" s="4">
        <f>VLOOKUP(Life_expectancy.csv!A539,Base!$A$2:$B$235,2,FALSE)</f>
        <v>69</v>
      </c>
      <c r="B523" s="4">
        <v>2006.0</v>
      </c>
      <c r="C523" s="15" t="s">
        <v>5819</v>
      </c>
      <c r="D523" s="15">
        <v>414.0</v>
      </c>
      <c r="E523" s="15">
        <v>45.0</v>
      </c>
      <c r="F523" s="15" t="s">
        <v>5922</v>
      </c>
      <c r="G523" s="10"/>
      <c r="H523" s="4">
        <v>1594.0</v>
      </c>
      <c r="I523" s="5">
        <v>45853.0</v>
      </c>
      <c r="J523" s="4">
        <v>80.0</v>
      </c>
      <c r="K523" s="4">
        <v>49.0</v>
      </c>
      <c r="L523" s="4">
        <v>4.0</v>
      </c>
      <c r="M523" s="5">
        <v>45662.0</v>
      </c>
      <c r="N523" s="16">
        <v>45689.0</v>
      </c>
    </row>
    <row r="524">
      <c r="A524" s="4">
        <f>VLOOKUP(Life_expectancy.csv!A540,Base!$A$2:$B$235,2,FALSE)</f>
        <v>69</v>
      </c>
      <c r="B524" s="4">
        <v>2005.0</v>
      </c>
      <c r="C524" s="15" t="s">
        <v>5846</v>
      </c>
      <c r="D524" s="15">
        <v>46.0</v>
      </c>
      <c r="E524" s="15">
        <v>45.0</v>
      </c>
      <c r="F524" s="15" t="s">
        <v>5921</v>
      </c>
      <c r="G524" s="10"/>
      <c r="H524" s="4">
        <v>2.0</v>
      </c>
      <c r="I524" s="5">
        <v>45762.0</v>
      </c>
      <c r="J524" s="4">
        <v>79.0</v>
      </c>
      <c r="K524" s="4">
        <v>37.0</v>
      </c>
      <c r="L524" s="4">
        <v>25.0</v>
      </c>
      <c r="M524" s="5">
        <v>45693.0</v>
      </c>
      <c r="N524" s="16">
        <v>45748.0</v>
      </c>
    </row>
    <row r="525">
      <c r="A525" s="4">
        <f>VLOOKUP(Life_expectancy.csv!A541,Base!$A$2:$B$235,2,FALSE)</f>
        <v>69</v>
      </c>
      <c r="B525" s="4">
        <v>2004.0</v>
      </c>
      <c r="C525" s="15" t="s">
        <v>5819</v>
      </c>
      <c r="D525" s="15">
        <v>45.0</v>
      </c>
      <c r="E525" s="15">
        <v>44.0</v>
      </c>
      <c r="F525" s="15" t="s">
        <v>5591</v>
      </c>
      <c r="G525" s="10"/>
      <c r="H525" s="4">
        <v>10324.0</v>
      </c>
      <c r="I525" s="5">
        <v>45672.0</v>
      </c>
      <c r="J525" s="4">
        <v>78.0</v>
      </c>
      <c r="K525" s="4">
        <v>31.0</v>
      </c>
      <c r="L525" s="4">
        <v>21.0</v>
      </c>
      <c r="M525" s="5">
        <v>45693.0</v>
      </c>
      <c r="N525" s="16">
        <v>45809.0</v>
      </c>
    </row>
    <row r="526">
      <c r="A526" s="4">
        <f>VLOOKUP(Life_expectancy.csv!A542,Base!$A$2:$B$235,2,FALSE)</f>
        <v>69</v>
      </c>
      <c r="B526" s="4">
        <v>2003.0</v>
      </c>
      <c r="C526" s="15" t="s">
        <v>5652</v>
      </c>
      <c r="D526" s="15">
        <v>43.0</v>
      </c>
      <c r="E526" s="15">
        <v>44.0</v>
      </c>
      <c r="F526" s="15" t="s">
        <v>5921</v>
      </c>
      <c r="G526" s="10"/>
      <c r="H526" s="4">
        <v>15801.0</v>
      </c>
      <c r="I526" s="5">
        <v>45883.0</v>
      </c>
      <c r="J526" s="4">
        <v>77.0</v>
      </c>
      <c r="K526" s="4">
        <v>36.0</v>
      </c>
      <c r="L526" s="4">
        <v>23.0</v>
      </c>
      <c r="M526" s="5">
        <v>45662.0</v>
      </c>
      <c r="N526" s="16">
        <v>45870.0</v>
      </c>
    </row>
    <row r="527">
      <c r="A527" s="4">
        <f>VLOOKUP(Life_expectancy.csv!A543,Base!$A$2:$B$235,2,FALSE)</f>
        <v>69</v>
      </c>
      <c r="B527" s="4">
        <v>2002.0</v>
      </c>
      <c r="C527" s="15" t="s">
        <v>5654</v>
      </c>
      <c r="D527" s="15">
        <v>43.0</v>
      </c>
      <c r="E527" s="15">
        <v>43.0</v>
      </c>
      <c r="F527" s="15" t="s">
        <v>5586</v>
      </c>
      <c r="G527" s="10"/>
      <c r="H527" s="4">
        <v>7277.0</v>
      </c>
      <c r="I527" s="5">
        <v>45761.0</v>
      </c>
      <c r="J527" s="4">
        <v>76.0</v>
      </c>
      <c r="K527" s="4">
        <v>31.0</v>
      </c>
      <c r="L527" s="4">
        <v>25.0</v>
      </c>
      <c r="M527" s="4">
        <v>5.0</v>
      </c>
      <c r="N527" s="15">
        <v>11.0</v>
      </c>
    </row>
    <row r="528">
      <c r="A528" s="4">
        <f>VLOOKUP(Life_expectancy.csv!A544,Base!$A$2:$B$235,2,FALSE)</f>
        <v>69</v>
      </c>
      <c r="B528" s="4">
        <v>2001.0</v>
      </c>
      <c r="C528" s="15">
        <v>48.0</v>
      </c>
      <c r="D528" s="15">
        <v>4.0</v>
      </c>
      <c r="E528" s="15">
        <v>42.0</v>
      </c>
      <c r="F528" s="15" t="s">
        <v>5821</v>
      </c>
      <c r="G528" s="10"/>
      <c r="H528" s="4">
        <v>24908.0</v>
      </c>
      <c r="I528" s="5">
        <v>45671.0</v>
      </c>
      <c r="J528" s="4">
        <v>75.0</v>
      </c>
      <c r="K528" s="4">
        <v>26.0</v>
      </c>
      <c r="L528" s="4">
        <v>26.0</v>
      </c>
      <c r="M528" s="5">
        <v>45873.0</v>
      </c>
      <c r="N528" s="16">
        <v>45699.0</v>
      </c>
    </row>
    <row r="529">
      <c r="A529" s="4">
        <f>VLOOKUP(Life_expectancy.csv!A545,Base!$A$2:$B$235,2,FALSE)</f>
        <v>69</v>
      </c>
      <c r="B529" s="4">
        <v>2000.0</v>
      </c>
      <c r="C529" s="15" t="s">
        <v>5858</v>
      </c>
      <c r="D529" s="15">
        <v>44.0</v>
      </c>
      <c r="E529" s="15">
        <v>41.0</v>
      </c>
      <c r="F529" s="15" t="s">
        <v>5598</v>
      </c>
      <c r="G529" s="10"/>
      <c r="H529" s="4">
        <v>3546.0</v>
      </c>
      <c r="I529" s="5">
        <v>45913.0</v>
      </c>
      <c r="J529" s="4">
        <v>74.0</v>
      </c>
      <c r="K529" s="4">
        <v>3.0</v>
      </c>
      <c r="L529" s="4">
        <v>36.0</v>
      </c>
      <c r="M529" s="5">
        <v>45812.0</v>
      </c>
      <c r="N529" s="16">
        <v>45758.0</v>
      </c>
    </row>
    <row r="530">
      <c r="A530" s="4">
        <f>VLOOKUP(Life_expectancy.csv!A546,Base!$A$2:$B$235,2,FALSE)</f>
        <v>65</v>
      </c>
      <c r="B530" s="4">
        <v>2015.0</v>
      </c>
      <c r="C530" s="15">
        <v>85.0</v>
      </c>
      <c r="D530" s="15">
        <v>82.0</v>
      </c>
      <c r="E530" s="15">
        <v>2.0</v>
      </c>
      <c r="F530" s="17"/>
      <c r="G530" s="4">
        <v>97.0</v>
      </c>
      <c r="H530" s="4">
        <v>9.0</v>
      </c>
      <c r="I530" s="4" t="s">
        <v>5736</v>
      </c>
      <c r="J530" s="4">
        <v>2.0</v>
      </c>
      <c r="K530" s="4">
        <v>96.0</v>
      </c>
      <c r="L530" s="4">
        <v>96.0</v>
      </c>
      <c r="M530" s="4" t="s">
        <v>5522</v>
      </c>
      <c r="N530" s="15" t="s">
        <v>5786</v>
      </c>
    </row>
    <row r="531">
      <c r="A531" s="4">
        <f>VLOOKUP(Life_expectancy.csv!A547,Base!$A$2:$B$235,2,FALSE)</f>
        <v>65</v>
      </c>
      <c r="B531" s="4">
        <v>2014.0</v>
      </c>
      <c r="C531" s="15">
        <v>83.0</v>
      </c>
      <c r="D531" s="15">
        <v>83.0</v>
      </c>
      <c r="E531" s="15">
        <v>2.0</v>
      </c>
      <c r="F531" s="15" t="s">
        <v>811</v>
      </c>
      <c r="G531" s="4">
        <v>95.0</v>
      </c>
      <c r="H531" s="4">
        <v>0.0</v>
      </c>
      <c r="I531" s="4" t="s">
        <v>5923</v>
      </c>
      <c r="J531" s="4">
        <v>2.0</v>
      </c>
      <c r="K531" s="4">
        <v>95.0</v>
      </c>
      <c r="L531" s="4">
        <v>95.0</v>
      </c>
      <c r="M531" s="4" t="s">
        <v>5522</v>
      </c>
      <c r="N531" s="15" t="s">
        <v>5786</v>
      </c>
    </row>
    <row r="532">
      <c r="A532" s="4">
        <f>VLOOKUP(Life_expectancy.csv!A548,Base!$A$2:$B$235,2,FALSE)</f>
        <v>65</v>
      </c>
      <c r="B532" s="4">
        <v>2013.0</v>
      </c>
      <c r="C532" s="15">
        <v>81.0</v>
      </c>
      <c r="D532" s="15">
        <v>84.0</v>
      </c>
      <c r="E532" s="15">
        <v>2.0</v>
      </c>
      <c r="F532" s="16">
        <v>45695.0</v>
      </c>
      <c r="G532" s="4">
        <v>9.0</v>
      </c>
      <c r="H532" s="4">
        <v>0.0</v>
      </c>
      <c r="I532" s="4" t="s">
        <v>5676</v>
      </c>
      <c r="J532" s="4">
        <v>2.0</v>
      </c>
      <c r="K532" s="4">
        <v>9.0</v>
      </c>
      <c r="L532" s="4">
        <v>91.0</v>
      </c>
      <c r="M532" s="4" t="s">
        <v>5522</v>
      </c>
      <c r="N532" s="15" t="s">
        <v>5786</v>
      </c>
    </row>
    <row r="533">
      <c r="A533" s="4">
        <f>VLOOKUP(Life_expectancy.csv!A549,Base!$A$2:$B$235,2,FALSE)</f>
        <v>65</v>
      </c>
      <c r="B533" s="4">
        <v>2012.0</v>
      </c>
      <c r="C533" s="15" t="s">
        <v>5682</v>
      </c>
      <c r="D533" s="15">
        <v>84.0</v>
      </c>
      <c r="E533" s="15">
        <v>2.0</v>
      </c>
      <c r="F533" s="15" t="s">
        <v>1322</v>
      </c>
      <c r="G533" s="4">
        <v>9.0</v>
      </c>
      <c r="H533" s="4">
        <v>0.0</v>
      </c>
      <c r="I533" s="4" t="s">
        <v>5924</v>
      </c>
      <c r="J533" s="4">
        <v>2.0</v>
      </c>
      <c r="K533" s="4">
        <v>9.0</v>
      </c>
      <c r="L533" s="4">
        <v>9.0</v>
      </c>
      <c r="M533" s="4" t="s">
        <v>5522</v>
      </c>
      <c r="N533" s="15" t="s">
        <v>5786</v>
      </c>
    </row>
    <row r="534">
      <c r="A534" s="4">
        <f>VLOOKUP(Life_expectancy.csv!A550,Base!$A$2:$B$235,2,FALSE)</f>
        <v>65</v>
      </c>
      <c r="B534" s="4">
        <v>2011.0</v>
      </c>
      <c r="C534" s="15" t="s">
        <v>5700</v>
      </c>
      <c r="D534" s="15">
        <v>86.0</v>
      </c>
      <c r="E534" s="15">
        <v>2.0</v>
      </c>
      <c r="F534" s="15" t="s">
        <v>5157</v>
      </c>
      <c r="G534" s="4">
        <v>94.0</v>
      </c>
      <c r="H534" s="4">
        <v>6.0</v>
      </c>
      <c r="I534" s="4" t="s">
        <v>5925</v>
      </c>
      <c r="J534" s="4">
        <v>2.0</v>
      </c>
      <c r="K534" s="4">
        <v>93.0</v>
      </c>
      <c r="L534" s="4">
        <v>94.0</v>
      </c>
      <c r="M534" s="4" t="s">
        <v>5522</v>
      </c>
      <c r="N534" s="15" t="s">
        <v>5786</v>
      </c>
    </row>
    <row r="535">
      <c r="A535" s="4">
        <f>VLOOKUP(Life_expectancy.csv!A551,Base!$A$2:$B$235,2,FALSE)</f>
        <v>65</v>
      </c>
      <c r="B535" s="4">
        <v>2010.0</v>
      </c>
      <c r="C535" s="15" t="s">
        <v>5915</v>
      </c>
      <c r="D535" s="15">
        <v>89.0</v>
      </c>
      <c r="E535" s="15">
        <v>2.0</v>
      </c>
      <c r="F535" s="15" t="s">
        <v>898</v>
      </c>
      <c r="G535" s="4">
        <v>92.0</v>
      </c>
      <c r="H535" s="4">
        <v>0.0</v>
      </c>
      <c r="I535" s="5">
        <v>45814.0</v>
      </c>
      <c r="J535" s="4">
        <v>2.0</v>
      </c>
      <c r="K535" s="4">
        <v>92.0</v>
      </c>
      <c r="L535" s="4">
        <v>92.0</v>
      </c>
      <c r="M535" s="4" t="s">
        <v>5522</v>
      </c>
      <c r="N535" s="15" t="s">
        <v>5631</v>
      </c>
    </row>
    <row r="536">
      <c r="A536" s="4">
        <f>VLOOKUP(Life_expectancy.csv!A552,Base!$A$2:$B$235,2,FALSE)</f>
        <v>65</v>
      </c>
      <c r="B536" s="4">
        <v>2009.0</v>
      </c>
      <c r="C536" s="15" t="s">
        <v>5704</v>
      </c>
      <c r="D536" s="15">
        <v>91.0</v>
      </c>
      <c r="E536" s="15">
        <v>2.0</v>
      </c>
      <c r="F536" s="15" t="s">
        <v>1490</v>
      </c>
      <c r="G536" s="4">
        <v>94.0</v>
      </c>
      <c r="H536" s="4">
        <v>1.0</v>
      </c>
      <c r="I536" s="4" t="s">
        <v>5523</v>
      </c>
      <c r="J536" s="4">
        <v>2.0</v>
      </c>
      <c r="K536" s="4">
        <v>94.0</v>
      </c>
      <c r="L536" s="4">
        <v>94.0</v>
      </c>
      <c r="M536" s="4" t="s">
        <v>5522</v>
      </c>
      <c r="N536" s="15" t="s">
        <v>5631</v>
      </c>
    </row>
    <row r="537">
      <c r="A537" s="4">
        <f>VLOOKUP(Life_expectancy.csv!A553,Base!$A$2:$B$235,2,FALSE)</f>
        <v>65</v>
      </c>
      <c r="B537" s="4">
        <v>2008.0</v>
      </c>
      <c r="C537" s="15" t="s">
        <v>5926</v>
      </c>
      <c r="D537" s="15">
        <v>88.0</v>
      </c>
      <c r="E537" s="15">
        <v>2.0</v>
      </c>
      <c r="F537" s="15" t="s">
        <v>5348</v>
      </c>
      <c r="G537" s="4">
        <v>95.0</v>
      </c>
      <c r="H537" s="4">
        <v>0.0</v>
      </c>
      <c r="I537" s="4" t="s">
        <v>5761</v>
      </c>
      <c r="J537" s="4">
        <v>2.0</v>
      </c>
      <c r="K537" s="4">
        <v>95.0</v>
      </c>
      <c r="L537" s="4">
        <v>95.0</v>
      </c>
      <c r="M537" s="4" t="s">
        <v>5522</v>
      </c>
      <c r="N537" s="15" t="s">
        <v>5631</v>
      </c>
    </row>
    <row r="538">
      <c r="A538" s="4">
        <f>VLOOKUP(Life_expectancy.csv!A554,Base!$A$2:$B$235,2,FALSE)</f>
        <v>65</v>
      </c>
      <c r="B538" s="4">
        <v>2007.0</v>
      </c>
      <c r="C538" s="15" t="s">
        <v>5812</v>
      </c>
      <c r="D538" s="15">
        <v>9.0</v>
      </c>
      <c r="E538" s="15">
        <v>2.0</v>
      </c>
      <c r="F538" s="15" t="s">
        <v>1249</v>
      </c>
      <c r="G538" s="4">
        <v>92.0</v>
      </c>
      <c r="H538" s="4">
        <v>0.0</v>
      </c>
      <c r="I538" s="4" t="s">
        <v>5745</v>
      </c>
      <c r="J538" s="4">
        <v>2.0</v>
      </c>
      <c r="K538" s="4">
        <v>95.0</v>
      </c>
      <c r="L538" s="4">
        <v>96.0</v>
      </c>
      <c r="M538" s="4" t="s">
        <v>5522</v>
      </c>
      <c r="N538" s="15" t="s">
        <v>5631</v>
      </c>
    </row>
    <row r="539">
      <c r="A539" s="4">
        <f>VLOOKUP(Life_expectancy.csv!A555,Base!$A$2:$B$235,2,FALSE)</f>
        <v>65</v>
      </c>
      <c r="B539" s="4">
        <v>2006.0</v>
      </c>
      <c r="C539" s="15" t="s">
        <v>5812</v>
      </c>
      <c r="D539" s="15">
        <v>91.0</v>
      </c>
      <c r="E539" s="15">
        <v>2.0</v>
      </c>
      <c r="F539" s="15" t="s">
        <v>2428</v>
      </c>
      <c r="G539" s="4">
        <v>95.0</v>
      </c>
      <c r="H539" s="4">
        <v>0.0</v>
      </c>
      <c r="I539" s="4" t="s">
        <v>5528</v>
      </c>
      <c r="J539" s="4">
        <v>2.0</v>
      </c>
      <c r="K539" s="4">
        <v>94.0</v>
      </c>
      <c r="L539" s="4">
        <v>94.0</v>
      </c>
      <c r="M539" s="4" t="s">
        <v>5522</v>
      </c>
      <c r="N539" s="15" t="s">
        <v>5631</v>
      </c>
    </row>
    <row r="540">
      <c r="A540" s="4">
        <f>VLOOKUP(Life_expectancy.csv!A556,Base!$A$2:$B$235,2,FALSE)</f>
        <v>65</v>
      </c>
      <c r="B540" s="4">
        <v>2005.0</v>
      </c>
      <c r="C540" s="15" t="s">
        <v>5927</v>
      </c>
      <c r="D540" s="15">
        <v>93.0</v>
      </c>
      <c r="E540" s="15">
        <v>2.0</v>
      </c>
      <c r="F540" s="15" t="s">
        <v>528</v>
      </c>
      <c r="G540" s="10"/>
      <c r="H540" s="4">
        <v>0.0</v>
      </c>
      <c r="I540" s="4" t="s">
        <v>5747</v>
      </c>
      <c r="J540" s="4">
        <v>2.0</v>
      </c>
      <c r="K540" s="4">
        <v>92.0</v>
      </c>
      <c r="L540" s="4">
        <v>91.0</v>
      </c>
      <c r="M540" s="4" t="s">
        <v>5522</v>
      </c>
      <c r="N540" s="15">
        <v>1.0</v>
      </c>
    </row>
    <row r="541">
      <c r="A541" s="4">
        <f>VLOOKUP(Life_expectancy.csv!A557,Base!$A$2:$B$235,2,FALSE)</f>
        <v>65</v>
      </c>
      <c r="B541" s="4">
        <v>2004.0</v>
      </c>
      <c r="C541" s="15">
        <v>78.0</v>
      </c>
      <c r="D541" s="15">
        <v>97.0</v>
      </c>
      <c r="E541" s="15">
        <v>2.0</v>
      </c>
      <c r="F541" s="15" t="s">
        <v>1008</v>
      </c>
      <c r="G541" s="10"/>
      <c r="H541" s="4">
        <v>0.0</v>
      </c>
      <c r="I541" s="4" t="s">
        <v>5764</v>
      </c>
      <c r="J541" s="4">
        <v>2.0</v>
      </c>
      <c r="K541" s="4">
        <v>94.0</v>
      </c>
      <c r="L541" s="4">
        <v>93.0</v>
      </c>
      <c r="M541" s="4" t="s">
        <v>5522</v>
      </c>
      <c r="N541" s="15">
        <v>1.0</v>
      </c>
    </row>
    <row r="542">
      <c r="A542" s="4">
        <f>VLOOKUP(Life_expectancy.csv!A558,Base!$A$2:$B$235,2,FALSE)</f>
        <v>65</v>
      </c>
      <c r="B542" s="4">
        <v>2003.0</v>
      </c>
      <c r="C542" s="15" t="s">
        <v>5928</v>
      </c>
      <c r="D542" s="15">
        <v>1.0</v>
      </c>
      <c r="E542" s="15">
        <v>2.0</v>
      </c>
      <c r="F542" s="15" t="s">
        <v>1527</v>
      </c>
      <c r="G542" s="10"/>
      <c r="H542" s="4">
        <v>1.0</v>
      </c>
      <c r="I542" s="4" t="s">
        <v>5571</v>
      </c>
      <c r="J542" s="4">
        <v>2.0</v>
      </c>
      <c r="K542" s="4">
        <v>96.0</v>
      </c>
      <c r="L542" s="4">
        <v>96.0</v>
      </c>
      <c r="M542" s="4" t="s">
        <v>5522</v>
      </c>
      <c r="N542" s="15">
        <v>1.0</v>
      </c>
    </row>
    <row r="543">
      <c r="A543" s="4">
        <f>VLOOKUP(Life_expectancy.csv!A559,Base!$A$2:$B$235,2,FALSE)</f>
        <v>65</v>
      </c>
      <c r="B543" s="4">
        <v>2002.0</v>
      </c>
      <c r="C543" s="15" t="s">
        <v>5537</v>
      </c>
      <c r="D543" s="15">
        <v>11.0</v>
      </c>
      <c r="E543" s="15">
        <v>2.0</v>
      </c>
      <c r="F543" s="18">
        <v>45814.0</v>
      </c>
      <c r="G543" s="10"/>
      <c r="H543" s="4">
        <v>0.0</v>
      </c>
      <c r="I543" s="4" t="s">
        <v>5831</v>
      </c>
      <c r="J543" s="4">
        <v>3.0</v>
      </c>
      <c r="K543" s="4">
        <v>97.0</v>
      </c>
      <c r="L543" s="4">
        <v>97.0</v>
      </c>
      <c r="M543" s="4" t="s">
        <v>5522</v>
      </c>
      <c r="N543" s="15">
        <v>1.0</v>
      </c>
    </row>
    <row r="544">
      <c r="A544" s="4">
        <f>VLOOKUP(Life_expectancy.csv!A560,Base!$A$2:$B$235,2,FALSE)</f>
        <v>65</v>
      </c>
      <c r="B544" s="4">
        <v>2001.0</v>
      </c>
      <c r="C544" s="15" t="s">
        <v>5929</v>
      </c>
      <c r="D544" s="15">
        <v>16.0</v>
      </c>
      <c r="E544" s="15">
        <v>2.0</v>
      </c>
      <c r="F544" s="16">
        <v>45663.0</v>
      </c>
      <c r="G544" s="10"/>
      <c r="H544" s="4">
        <v>0.0</v>
      </c>
      <c r="I544" s="4" t="s">
        <v>5697</v>
      </c>
      <c r="J544" s="4">
        <v>3.0</v>
      </c>
      <c r="K544" s="4">
        <v>96.0</v>
      </c>
      <c r="L544" s="4">
        <v>97.0</v>
      </c>
      <c r="M544" s="4" t="s">
        <v>5522</v>
      </c>
      <c r="N544" s="15">
        <v>1.0</v>
      </c>
    </row>
    <row r="545">
      <c r="A545" s="4">
        <f>VLOOKUP(Life_expectancy.csv!A561,Base!$A$2:$B$235,2,FALSE)</f>
        <v>65</v>
      </c>
      <c r="B545" s="4">
        <v>2000.0</v>
      </c>
      <c r="C545" s="15" t="s">
        <v>5929</v>
      </c>
      <c r="D545" s="15">
        <v>13.0</v>
      </c>
      <c r="E545" s="15">
        <v>2.0</v>
      </c>
      <c r="F545" s="15" t="s">
        <v>1056</v>
      </c>
      <c r="G545" s="10"/>
      <c r="H545" s="4">
        <v>0.0</v>
      </c>
      <c r="I545" s="4">
        <v>54.0</v>
      </c>
      <c r="J545" s="4">
        <v>3.0</v>
      </c>
      <c r="K545" s="4">
        <v>91.0</v>
      </c>
      <c r="L545" s="4">
        <v>91.0</v>
      </c>
      <c r="M545" s="4" t="s">
        <v>5522</v>
      </c>
      <c r="N545" s="16">
        <v>45658.0</v>
      </c>
    </row>
    <row r="546">
      <c r="A546" s="4">
        <f>VLOOKUP(Life_expectancy.csv!A562,Base!$A$2:$B$235,2,FALSE)</f>
        <v>1</v>
      </c>
      <c r="B546" s="4">
        <v>2015.0</v>
      </c>
      <c r="C546" s="15" t="s">
        <v>5549</v>
      </c>
      <c r="D546" s="15">
        <v>85.0</v>
      </c>
      <c r="E546" s="15">
        <v>157.0</v>
      </c>
      <c r="F546" s="17"/>
      <c r="G546" s="4">
        <v>99.0</v>
      </c>
      <c r="H546" s="4">
        <v>42361.0</v>
      </c>
      <c r="I546" s="4" t="s">
        <v>5930</v>
      </c>
      <c r="J546" s="4">
        <v>183.0</v>
      </c>
      <c r="K546" s="4">
        <v>99.0</v>
      </c>
      <c r="L546" s="4">
        <v>99.0</v>
      </c>
      <c r="M546" s="4" t="s">
        <v>5522</v>
      </c>
      <c r="N546" s="16">
        <v>45902.0</v>
      </c>
    </row>
    <row r="547">
      <c r="A547" s="4">
        <f>VLOOKUP(Life_expectancy.csv!A563,Base!$A$2:$B$235,2,FALSE)</f>
        <v>1</v>
      </c>
      <c r="B547" s="4">
        <v>2014.0</v>
      </c>
      <c r="C547" s="15" t="s">
        <v>5762</v>
      </c>
      <c r="D547" s="15">
        <v>86.0</v>
      </c>
      <c r="E547" s="15">
        <v>171.0</v>
      </c>
      <c r="F547" s="15" t="s">
        <v>1537</v>
      </c>
      <c r="G547" s="4">
        <v>99.0</v>
      </c>
      <c r="H547" s="4">
        <v>52628.0</v>
      </c>
      <c r="I547" s="4" t="s">
        <v>5873</v>
      </c>
      <c r="J547" s="4">
        <v>198.0</v>
      </c>
      <c r="K547" s="4">
        <v>99.0</v>
      </c>
      <c r="L547" s="4">
        <v>99.0</v>
      </c>
      <c r="M547" s="4" t="s">
        <v>5522</v>
      </c>
      <c r="N547" s="15">
        <v>3.0</v>
      </c>
    </row>
    <row r="548">
      <c r="A548" s="4">
        <f>VLOOKUP(Life_expectancy.csv!A564,Base!$A$2:$B$235,2,FALSE)</f>
        <v>1</v>
      </c>
      <c r="B548" s="4">
        <v>2013.0</v>
      </c>
      <c r="C548" s="15" t="s">
        <v>5565</v>
      </c>
      <c r="D548" s="15">
        <v>88.0</v>
      </c>
      <c r="E548" s="15">
        <v>185.0</v>
      </c>
      <c r="F548" s="15" t="s">
        <v>76</v>
      </c>
      <c r="G548" s="4">
        <v>99.0</v>
      </c>
      <c r="H548" s="4">
        <v>26883.0</v>
      </c>
      <c r="I548" s="5">
        <v>45903.0</v>
      </c>
      <c r="J548" s="4">
        <v>216.0</v>
      </c>
      <c r="K548" s="4">
        <v>99.0</v>
      </c>
      <c r="L548" s="4">
        <v>99.0</v>
      </c>
      <c r="M548" s="4" t="s">
        <v>5522</v>
      </c>
      <c r="N548" s="16">
        <v>45691.0</v>
      </c>
    </row>
    <row r="549">
      <c r="A549" s="4">
        <f>VLOOKUP(Life_expectancy.csv!A565,Base!$A$2:$B$235,2,FALSE)</f>
        <v>1</v>
      </c>
      <c r="B549" s="4">
        <v>2012.0</v>
      </c>
      <c r="C549" s="15" t="s">
        <v>5566</v>
      </c>
      <c r="D549" s="15">
        <v>89.0</v>
      </c>
      <c r="E549" s="15">
        <v>201.0</v>
      </c>
      <c r="F549" s="15" t="s">
        <v>5931</v>
      </c>
      <c r="G549" s="4">
        <v>99.0</v>
      </c>
      <c r="H549" s="4">
        <v>6183.0</v>
      </c>
      <c r="I549" s="4">
        <v>3.0</v>
      </c>
      <c r="J549" s="4">
        <v>233.0</v>
      </c>
      <c r="K549" s="4">
        <v>99.0</v>
      </c>
      <c r="L549" s="4">
        <v>99.0</v>
      </c>
      <c r="M549" s="4" t="s">
        <v>5522</v>
      </c>
      <c r="N549" s="16">
        <v>45719.0</v>
      </c>
    </row>
    <row r="550">
      <c r="A550" s="4">
        <f>VLOOKUP(Life_expectancy.csv!A566,Base!$A$2:$B$235,2,FALSE)</f>
        <v>1</v>
      </c>
      <c r="B550" s="4">
        <v>2011.0</v>
      </c>
      <c r="C550" s="15" t="s">
        <v>5620</v>
      </c>
      <c r="D550" s="15">
        <v>91.0</v>
      </c>
      <c r="E550" s="15">
        <v>215.0</v>
      </c>
      <c r="F550" s="15" t="s">
        <v>199</v>
      </c>
      <c r="G550" s="4">
        <v>99.0</v>
      </c>
      <c r="H550" s="4">
        <v>9943.0</v>
      </c>
      <c r="I550" s="4">
        <v>29.0</v>
      </c>
      <c r="J550" s="4">
        <v>251.0</v>
      </c>
      <c r="K550" s="4">
        <v>99.0</v>
      </c>
      <c r="L550" s="4">
        <v>99.0</v>
      </c>
      <c r="M550" s="4" t="s">
        <v>5522</v>
      </c>
      <c r="N550" s="16">
        <v>45780.0</v>
      </c>
    </row>
    <row r="551">
      <c r="A551" s="4">
        <f>VLOOKUP(Life_expectancy.csv!A567,Base!$A$2:$B$235,2,FALSE)</f>
        <v>1</v>
      </c>
      <c r="B551" s="4">
        <v>2010.0</v>
      </c>
      <c r="C551" s="15">
        <v>75.0</v>
      </c>
      <c r="D551" s="15">
        <v>92.0</v>
      </c>
      <c r="E551" s="15">
        <v>231.0</v>
      </c>
      <c r="F551" s="15" t="s">
        <v>1632</v>
      </c>
      <c r="G551" s="4">
        <v>99.0</v>
      </c>
      <c r="H551" s="4">
        <v>38159.0</v>
      </c>
      <c r="I551" s="5">
        <v>45685.0</v>
      </c>
      <c r="J551" s="4">
        <v>268.0</v>
      </c>
      <c r="K551" s="4">
        <v>99.0</v>
      </c>
      <c r="L551" s="4">
        <v>99.0</v>
      </c>
      <c r="M551" s="4" t="s">
        <v>5522</v>
      </c>
      <c r="N551" s="16">
        <v>45811.0</v>
      </c>
    </row>
    <row r="552">
      <c r="A552" s="4">
        <f>VLOOKUP(Life_expectancy.csv!A568,Base!$A$2:$B$235,2,FALSE)</f>
        <v>1</v>
      </c>
      <c r="B552" s="4">
        <v>2009.0</v>
      </c>
      <c r="C552" s="15" t="s">
        <v>5572</v>
      </c>
      <c r="D552" s="15">
        <v>93.0</v>
      </c>
      <c r="E552" s="15">
        <v>248.0</v>
      </c>
      <c r="F552" s="15" t="s">
        <v>1844</v>
      </c>
      <c r="G552" s="4">
        <v>99.0</v>
      </c>
      <c r="H552" s="4">
        <v>52461.0</v>
      </c>
      <c r="I552" s="5">
        <v>45743.0</v>
      </c>
      <c r="J552" s="4">
        <v>288.0</v>
      </c>
      <c r="K552" s="4">
        <v>99.0</v>
      </c>
      <c r="L552" s="4">
        <v>99.0</v>
      </c>
      <c r="M552" s="4" t="s">
        <v>5522</v>
      </c>
      <c r="N552" s="16">
        <v>45872.0</v>
      </c>
    </row>
    <row r="553">
      <c r="A553" s="4">
        <f>VLOOKUP(Life_expectancy.csv!A569,Base!$A$2:$B$235,2,FALSE)</f>
        <v>1</v>
      </c>
      <c r="B553" s="4">
        <v>2008.0</v>
      </c>
      <c r="C553" s="15" t="s">
        <v>5741</v>
      </c>
      <c r="D553" s="15">
        <v>97.0</v>
      </c>
      <c r="E553" s="15">
        <v>266.0</v>
      </c>
      <c r="F553" s="15" t="s">
        <v>208</v>
      </c>
      <c r="G553" s="4">
        <v>95.0</v>
      </c>
      <c r="H553" s="4">
        <v>131441.0</v>
      </c>
      <c r="I553" s="5">
        <v>45803.0</v>
      </c>
      <c r="J553" s="4">
        <v>308.0</v>
      </c>
      <c r="K553" s="4">
        <v>99.0</v>
      </c>
      <c r="L553" s="4">
        <v>97.0</v>
      </c>
      <c r="M553" s="4" t="s">
        <v>5522</v>
      </c>
      <c r="N553" s="15">
        <v>4.0</v>
      </c>
    </row>
    <row r="554">
      <c r="A554" s="4">
        <f>VLOOKUP(Life_expectancy.csv!A570,Base!$A$2:$B$235,2,FALSE)</f>
        <v>1</v>
      </c>
      <c r="B554" s="4">
        <v>2007.0</v>
      </c>
      <c r="C554" s="15" t="s">
        <v>5577</v>
      </c>
      <c r="D554" s="15">
        <v>96.0</v>
      </c>
      <c r="E554" s="15">
        <v>285.0</v>
      </c>
      <c r="F554" s="15" t="s">
        <v>4330</v>
      </c>
      <c r="G554" s="4">
        <v>92.0</v>
      </c>
      <c r="H554" s="4">
        <v>109023.0</v>
      </c>
      <c r="I554" s="5">
        <v>45863.0</v>
      </c>
      <c r="J554" s="4">
        <v>332.0</v>
      </c>
      <c r="K554" s="4">
        <v>94.0</v>
      </c>
      <c r="L554" s="4">
        <v>93.0</v>
      </c>
      <c r="M554" s="4" t="s">
        <v>5522</v>
      </c>
      <c r="N554" s="16">
        <v>45661.0</v>
      </c>
    </row>
    <row r="555">
      <c r="A555" s="4">
        <f>VLOOKUP(Life_expectancy.csv!A571,Base!$A$2:$B$235,2,FALSE)</f>
        <v>1</v>
      </c>
      <c r="B555" s="4">
        <v>2006.0</v>
      </c>
      <c r="C555" s="15" t="s">
        <v>5555</v>
      </c>
      <c r="D555" s="15">
        <v>98.0</v>
      </c>
      <c r="E555" s="15">
        <v>307.0</v>
      </c>
      <c r="F555" s="15" t="s">
        <v>1908</v>
      </c>
      <c r="G555" s="4">
        <v>91.0</v>
      </c>
      <c r="H555" s="4">
        <v>99602.0</v>
      </c>
      <c r="I555" s="5">
        <v>45924.0</v>
      </c>
      <c r="J555" s="4">
        <v>360.0</v>
      </c>
      <c r="K555" s="4">
        <v>94.0</v>
      </c>
      <c r="L555" s="4">
        <v>93.0</v>
      </c>
      <c r="M555" s="4" t="s">
        <v>5522</v>
      </c>
      <c r="N555" s="16">
        <v>45720.0</v>
      </c>
    </row>
    <row r="556">
      <c r="A556" s="4">
        <f>VLOOKUP(Life_expectancy.csv!A572,Base!$A$2:$B$235,2,FALSE)</f>
        <v>1</v>
      </c>
      <c r="B556" s="4">
        <v>2005.0</v>
      </c>
      <c r="C556" s="15" t="s">
        <v>5645</v>
      </c>
      <c r="D556" s="15">
        <v>99.0</v>
      </c>
      <c r="E556" s="15">
        <v>332.0</v>
      </c>
      <c r="F556" s="15" t="s">
        <v>1212</v>
      </c>
      <c r="G556" s="4">
        <v>84.0</v>
      </c>
      <c r="H556" s="4">
        <v>124219.0</v>
      </c>
      <c r="I556" s="5">
        <v>45681.0</v>
      </c>
      <c r="J556" s="4">
        <v>392.0</v>
      </c>
      <c r="K556" s="4">
        <v>87.0</v>
      </c>
      <c r="L556" s="4">
        <v>87.0</v>
      </c>
      <c r="M556" s="4" t="s">
        <v>5522</v>
      </c>
      <c r="N556" s="16">
        <v>45751.0</v>
      </c>
    </row>
    <row r="557">
      <c r="A557" s="4">
        <f>VLOOKUP(Life_expectancy.csv!A573,Base!$A$2:$B$235,2,FALSE)</f>
        <v>1</v>
      </c>
      <c r="B557" s="4">
        <v>2004.0</v>
      </c>
      <c r="C557" s="15" t="s">
        <v>5556</v>
      </c>
      <c r="D557" s="15">
        <v>11.0</v>
      </c>
      <c r="E557" s="15">
        <v>360.0</v>
      </c>
      <c r="F557" s="18">
        <v>45750.0</v>
      </c>
      <c r="G557" s="4">
        <v>79.0</v>
      </c>
      <c r="H557" s="4">
        <v>70549.0</v>
      </c>
      <c r="I557" s="5">
        <v>45770.0</v>
      </c>
      <c r="J557" s="4">
        <v>427.0</v>
      </c>
      <c r="K557" s="4">
        <v>87.0</v>
      </c>
      <c r="L557" s="4">
        <v>87.0</v>
      </c>
      <c r="M557" s="4" t="s">
        <v>5522</v>
      </c>
      <c r="N557" s="16">
        <v>45812.0</v>
      </c>
    </row>
    <row r="558">
      <c r="A558" s="4">
        <f>VLOOKUP(Life_expectancy.csv!A574,Base!$A$2:$B$235,2,FALSE)</f>
        <v>1</v>
      </c>
      <c r="B558" s="4">
        <v>2003.0</v>
      </c>
      <c r="C558" s="15" t="s">
        <v>5749</v>
      </c>
      <c r="D558" s="15">
        <v>13.0</v>
      </c>
      <c r="E558" s="15">
        <v>391.0</v>
      </c>
      <c r="F558" s="15" t="s">
        <v>4809</v>
      </c>
      <c r="G558" s="4">
        <v>75.0</v>
      </c>
      <c r="H558" s="4">
        <v>71879.0</v>
      </c>
      <c r="I558" s="5">
        <v>45830.0</v>
      </c>
      <c r="J558" s="4">
        <v>467.0</v>
      </c>
      <c r="K558" s="4">
        <v>87.0</v>
      </c>
      <c r="L558" s="4">
        <v>86.0</v>
      </c>
      <c r="M558" s="4" t="s">
        <v>5522</v>
      </c>
      <c r="N558" s="16">
        <v>45842.0</v>
      </c>
    </row>
    <row r="559">
      <c r="A559" s="4">
        <f>VLOOKUP(Life_expectancy.csv!A575,Base!$A$2:$B$235,2,FALSE)</f>
        <v>1</v>
      </c>
      <c r="B559" s="4">
        <v>2002.0</v>
      </c>
      <c r="C559" s="15" t="s">
        <v>5653</v>
      </c>
      <c r="D559" s="15">
        <v>16.0</v>
      </c>
      <c r="E559" s="15">
        <v>422.0</v>
      </c>
      <c r="F559" s="15" t="s">
        <v>496</v>
      </c>
      <c r="G559" s="4">
        <v>7.0</v>
      </c>
      <c r="H559" s="4">
        <v>58341.0</v>
      </c>
      <c r="I559" s="5">
        <v>45921.0</v>
      </c>
      <c r="J559" s="4">
        <v>511.0</v>
      </c>
      <c r="K559" s="4">
        <v>86.0</v>
      </c>
      <c r="L559" s="4">
        <v>86.0</v>
      </c>
      <c r="M559" s="4" t="s">
        <v>5522</v>
      </c>
      <c r="N559" s="16">
        <v>45904.0</v>
      </c>
    </row>
    <row r="560">
      <c r="A560" s="4">
        <f>VLOOKUP(Life_expectancy.csv!A576,Base!$A$2:$B$235,2,FALSE)</f>
        <v>1</v>
      </c>
      <c r="B560" s="4">
        <v>2001.0</v>
      </c>
      <c r="C560" s="15" t="s">
        <v>5713</v>
      </c>
      <c r="D560" s="15">
        <v>11.0</v>
      </c>
      <c r="E560" s="15">
        <v>457.0</v>
      </c>
      <c r="F560" s="15" t="s">
        <v>3863</v>
      </c>
      <c r="G560" s="4">
        <v>65.0</v>
      </c>
      <c r="H560" s="4">
        <v>88962.0</v>
      </c>
      <c r="I560" s="5">
        <v>45709.0</v>
      </c>
      <c r="J560" s="4">
        <v>558.0</v>
      </c>
      <c r="K560" s="4">
        <v>86.0</v>
      </c>
      <c r="L560" s="4">
        <v>86.0</v>
      </c>
      <c r="M560" s="4" t="s">
        <v>5522</v>
      </c>
      <c r="N560" s="15">
        <v>5.0</v>
      </c>
    </row>
    <row r="561">
      <c r="A561" s="4">
        <f>VLOOKUP(Life_expectancy.csv!A577,Base!$A$2:$B$235,2,FALSE)</f>
        <v>1</v>
      </c>
      <c r="B561" s="4">
        <v>2000.0</v>
      </c>
      <c r="C561" s="15" t="s">
        <v>5590</v>
      </c>
      <c r="D561" s="15">
        <v>115.0</v>
      </c>
      <c r="E561" s="15">
        <v>490.0</v>
      </c>
      <c r="F561" s="18">
        <v>45811.0</v>
      </c>
      <c r="G561" s="4">
        <v>6.0</v>
      </c>
      <c r="H561" s="4">
        <v>71093.0</v>
      </c>
      <c r="I561" s="5">
        <v>45779.0</v>
      </c>
      <c r="J561" s="4">
        <v>608.0</v>
      </c>
      <c r="K561" s="4">
        <v>86.0</v>
      </c>
      <c r="L561" s="4">
        <v>85.0</v>
      </c>
      <c r="M561" s="4" t="s">
        <v>5522</v>
      </c>
      <c r="N561" s="16">
        <v>45662.0</v>
      </c>
    </row>
    <row r="562">
      <c r="A562" s="4">
        <f>VLOOKUP(Life_expectancy.csv!A578,Base!$A$2:$B$235,2,FALSE)</f>
        <v>28</v>
      </c>
      <c r="B562" s="4">
        <v>2015.0</v>
      </c>
      <c r="C562" s="15" t="s">
        <v>5623</v>
      </c>
      <c r="D562" s="15">
        <v>143.0</v>
      </c>
      <c r="E562" s="15">
        <v>10.0</v>
      </c>
      <c r="F562" s="17"/>
      <c r="G562" s="4">
        <v>91.0</v>
      </c>
      <c r="H562" s="4">
        <v>1.0</v>
      </c>
      <c r="I562" s="4" t="s">
        <v>5932</v>
      </c>
      <c r="J562" s="4">
        <v>12.0</v>
      </c>
      <c r="K562" s="4">
        <v>91.0</v>
      </c>
      <c r="L562" s="4">
        <v>91.0</v>
      </c>
      <c r="M562" s="4" t="s">
        <v>5522</v>
      </c>
      <c r="N562" s="16">
        <v>45901.0</v>
      </c>
    </row>
    <row r="563">
      <c r="A563" s="4">
        <f>VLOOKUP(Life_expectancy.csv!A579,Base!$A$2:$B$235,2,FALSE)</f>
        <v>28</v>
      </c>
      <c r="B563" s="4">
        <v>2014.0</v>
      </c>
      <c r="C563" s="15" t="s">
        <v>5624</v>
      </c>
      <c r="D563" s="15">
        <v>144.0</v>
      </c>
      <c r="E563" s="15">
        <v>11.0</v>
      </c>
      <c r="F563" s="15" t="s">
        <v>680</v>
      </c>
      <c r="G563" s="4">
        <v>9.0</v>
      </c>
      <c r="H563" s="4">
        <v>0.0</v>
      </c>
      <c r="I563" s="4" t="s">
        <v>5539</v>
      </c>
      <c r="J563" s="4">
        <v>12.0</v>
      </c>
      <c r="K563" s="4">
        <v>9.0</v>
      </c>
      <c r="L563" s="4">
        <v>9.0</v>
      </c>
      <c r="M563" s="4" t="s">
        <v>5522</v>
      </c>
      <c r="N563" s="16">
        <v>45901.0</v>
      </c>
    </row>
    <row r="564">
      <c r="A564" s="4">
        <f>VLOOKUP(Life_expectancy.csv!A580,Base!$A$2:$B$235,2,FALSE)</f>
        <v>28</v>
      </c>
      <c r="B564" s="4">
        <v>2013.0</v>
      </c>
      <c r="C564" s="15" t="s">
        <v>5577</v>
      </c>
      <c r="D564" s="15">
        <v>145.0</v>
      </c>
      <c r="E564" s="15">
        <v>11.0</v>
      </c>
      <c r="F564" s="15" t="s">
        <v>174</v>
      </c>
      <c r="G564" s="4">
        <v>91.0</v>
      </c>
      <c r="H564" s="4">
        <v>1.0</v>
      </c>
      <c r="I564" s="4" t="s">
        <v>5907</v>
      </c>
      <c r="J564" s="4">
        <v>13.0</v>
      </c>
      <c r="K564" s="4">
        <v>91.0</v>
      </c>
      <c r="L564" s="4">
        <v>91.0</v>
      </c>
      <c r="M564" s="4" t="s">
        <v>5522</v>
      </c>
      <c r="N564" s="16">
        <v>45901.0</v>
      </c>
    </row>
    <row r="565">
      <c r="A565" s="4">
        <f>VLOOKUP(Life_expectancy.csv!A581,Base!$A$2:$B$235,2,FALSE)</f>
        <v>28</v>
      </c>
      <c r="B565" s="4">
        <v>2012.0</v>
      </c>
      <c r="C565" s="15" t="s">
        <v>5881</v>
      </c>
      <c r="D565" s="15">
        <v>143.0</v>
      </c>
      <c r="E565" s="15">
        <v>11.0</v>
      </c>
      <c r="F565" s="15" t="s">
        <v>3557</v>
      </c>
      <c r="G565" s="4">
        <v>92.0</v>
      </c>
      <c r="H565" s="4">
        <v>1.0</v>
      </c>
      <c r="I565" s="4" t="s">
        <v>5640</v>
      </c>
      <c r="J565" s="4">
        <v>13.0</v>
      </c>
      <c r="K565" s="4">
        <v>91.0</v>
      </c>
      <c r="L565" s="4">
        <v>91.0</v>
      </c>
      <c r="M565" s="4" t="s">
        <v>5522</v>
      </c>
      <c r="N565" s="16">
        <v>45901.0</v>
      </c>
    </row>
    <row r="566">
      <c r="A566" s="4">
        <f>VLOOKUP(Life_expectancy.csv!A582,Base!$A$2:$B$235,2,FALSE)</f>
        <v>28</v>
      </c>
      <c r="B566" s="4">
        <v>2011.0</v>
      </c>
      <c r="C566" s="15" t="s">
        <v>5555</v>
      </c>
      <c r="D566" s="15">
        <v>144.0</v>
      </c>
      <c r="E566" s="15">
        <v>12.0</v>
      </c>
      <c r="F566" s="15" t="s">
        <v>159</v>
      </c>
      <c r="G566" s="4">
        <v>85.0</v>
      </c>
      <c r="H566" s="4">
        <v>6.0</v>
      </c>
      <c r="I566" s="4">
        <v>55.0</v>
      </c>
      <c r="J566" s="4">
        <v>14.0</v>
      </c>
      <c r="K566" s="4">
        <v>85.0</v>
      </c>
      <c r="L566" s="4">
        <v>85.0</v>
      </c>
      <c r="M566" s="4" t="s">
        <v>5522</v>
      </c>
      <c r="N566" s="15">
        <v>2.0</v>
      </c>
    </row>
    <row r="567">
      <c r="A567" s="4">
        <f>VLOOKUP(Life_expectancy.csv!A583,Base!$A$2:$B$235,2,FALSE)</f>
        <v>28</v>
      </c>
      <c r="B567" s="4">
        <v>2010.0</v>
      </c>
      <c r="C567" s="15" t="s">
        <v>5563</v>
      </c>
      <c r="D567" s="15">
        <v>15.0</v>
      </c>
      <c r="E567" s="15">
        <v>12.0</v>
      </c>
      <c r="F567" s="15" t="s">
        <v>1660</v>
      </c>
      <c r="G567" s="4">
        <v>88.0</v>
      </c>
      <c r="H567" s="4">
        <v>0.0</v>
      </c>
      <c r="I567" s="4" t="s">
        <v>5698</v>
      </c>
      <c r="J567" s="4">
        <v>15.0</v>
      </c>
      <c r="K567" s="4">
        <v>88.0</v>
      </c>
      <c r="L567" s="4">
        <v>88.0</v>
      </c>
      <c r="M567" s="4" t="s">
        <v>5522</v>
      </c>
      <c r="N567" s="15">
        <v>2.0</v>
      </c>
    </row>
    <row r="568">
      <c r="A568" s="4">
        <f>VLOOKUP(Life_expectancy.csv!A584,Base!$A$2:$B$235,2,FALSE)</f>
        <v>28</v>
      </c>
      <c r="B568" s="4">
        <v>2009.0</v>
      </c>
      <c r="C568" s="15" t="s">
        <v>5563</v>
      </c>
      <c r="D568" s="15">
        <v>15.0</v>
      </c>
      <c r="E568" s="15">
        <v>13.0</v>
      </c>
      <c r="F568" s="15" t="s">
        <v>211</v>
      </c>
      <c r="G568" s="4">
        <v>92.0</v>
      </c>
      <c r="H568" s="4">
        <v>0.0</v>
      </c>
      <c r="I568" s="4" t="s">
        <v>5550</v>
      </c>
      <c r="J568" s="4">
        <v>15.0</v>
      </c>
      <c r="K568" s="4">
        <v>92.0</v>
      </c>
      <c r="L568" s="4">
        <v>92.0</v>
      </c>
      <c r="M568" s="4" t="s">
        <v>5522</v>
      </c>
      <c r="N568" s="15">
        <v>2.0</v>
      </c>
    </row>
    <row r="569">
      <c r="A569" s="4">
        <f>VLOOKUP(Life_expectancy.csv!A585,Base!$A$2:$B$235,2,FALSE)</f>
        <v>28</v>
      </c>
      <c r="B569" s="4">
        <v>2008.0</v>
      </c>
      <c r="C569" s="15" t="s">
        <v>5556</v>
      </c>
      <c r="D569" s="15">
        <v>146.0</v>
      </c>
      <c r="E569" s="15">
        <v>14.0</v>
      </c>
      <c r="F569" s="15" t="s">
        <v>672</v>
      </c>
      <c r="G569" s="4">
        <v>92.0</v>
      </c>
      <c r="H569" s="4">
        <v>0.0</v>
      </c>
      <c r="I569" s="4" t="s">
        <v>5579</v>
      </c>
      <c r="J569" s="4">
        <v>16.0</v>
      </c>
      <c r="K569" s="4">
        <v>92.0</v>
      </c>
      <c r="L569" s="4">
        <v>92.0</v>
      </c>
      <c r="M569" s="4" t="s">
        <v>5522</v>
      </c>
      <c r="N569" s="15">
        <v>2.0</v>
      </c>
    </row>
    <row r="570">
      <c r="A570" s="4">
        <f>VLOOKUP(Life_expectancy.csv!A586,Base!$A$2:$B$235,2,FALSE)</f>
        <v>28</v>
      </c>
      <c r="B570" s="4">
        <v>2007.0</v>
      </c>
      <c r="C570" s="15" t="s">
        <v>5556</v>
      </c>
      <c r="D570" s="15">
        <v>144.0</v>
      </c>
      <c r="E570" s="15">
        <v>14.0</v>
      </c>
      <c r="F570" s="15" t="s">
        <v>1297</v>
      </c>
      <c r="G570" s="4">
        <v>93.0</v>
      </c>
      <c r="H570" s="4">
        <v>0.0</v>
      </c>
      <c r="I570" s="4">
        <v>52.0</v>
      </c>
      <c r="J570" s="4">
        <v>17.0</v>
      </c>
      <c r="K570" s="4">
        <v>93.0</v>
      </c>
      <c r="L570" s="4">
        <v>93.0</v>
      </c>
      <c r="M570" s="4" t="s">
        <v>5522</v>
      </c>
      <c r="N570" s="16">
        <v>45659.0</v>
      </c>
    </row>
    <row r="571">
      <c r="A571" s="4">
        <f>VLOOKUP(Life_expectancy.csv!A587,Base!$A$2:$B$235,2,FALSE)</f>
        <v>28</v>
      </c>
      <c r="B571" s="4">
        <v>2006.0</v>
      </c>
      <c r="C571" s="15" t="s">
        <v>5749</v>
      </c>
      <c r="D571" s="15">
        <v>147.0</v>
      </c>
      <c r="E571" s="15">
        <v>15.0</v>
      </c>
      <c r="F571" s="15" t="s">
        <v>219</v>
      </c>
      <c r="G571" s="4">
        <v>93.0</v>
      </c>
      <c r="H571" s="4">
        <v>0.0</v>
      </c>
      <c r="I571" s="4" t="s">
        <v>5895</v>
      </c>
      <c r="J571" s="4">
        <v>17.0</v>
      </c>
      <c r="K571" s="4">
        <v>94.0</v>
      </c>
      <c r="L571" s="4">
        <v>93.0</v>
      </c>
      <c r="M571" s="4" t="s">
        <v>5522</v>
      </c>
      <c r="N571" s="16">
        <v>45659.0</v>
      </c>
    </row>
    <row r="572">
      <c r="A572" s="4">
        <f>VLOOKUP(Life_expectancy.csv!A588,Base!$A$2:$B$235,2,FALSE)</f>
        <v>28</v>
      </c>
      <c r="B572" s="4">
        <v>2005.0</v>
      </c>
      <c r="C572" s="15" t="s">
        <v>5749</v>
      </c>
      <c r="D572" s="15">
        <v>144.0</v>
      </c>
      <c r="E572" s="15">
        <v>15.0</v>
      </c>
      <c r="F572" s="15" t="s">
        <v>680</v>
      </c>
      <c r="G572" s="4">
        <v>93.0</v>
      </c>
      <c r="H572" s="4">
        <v>0.0</v>
      </c>
      <c r="I572" s="5">
        <v>45782.0</v>
      </c>
      <c r="J572" s="4">
        <v>18.0</v>
      </c>
      <c r="K572" s="4">
        <v>93.0</v>
      </c>
      <c r="L572" s="4">
        <v>93.0</v>
      </c>
      <c r="M572" s="4" t="s">
        <v>5522</v>
      </c>
      <c r="N572" s="16">
        <v>45659.0</v>
      </c>
    </row>
    <row r="573">
      <c r="A573" s="4">
        <f>VLOOKUP(Life_expectancy.csv!A589,Base!$A$2:$B$235,2,FALSE)</f>
        <v>28</v>
      </c>
      <c r="B573" s="4">
        <v>2004.0</v>
      </c>
      <c r="C573" s="15" t="s">
        <v>5559</v>
      </c>
      <c r="D573" s="15">
        <v>148.0</v>
      </c>
      <c r="E573" s="15">
        <v>16.0</v>
      </c>
      <c r="F573" s="15" t="s">
        <v>148</v>
      </c>
      <c r="G573" s="4">
        <v>89.0</v>
      </c>
      <c r="H573" s="4">
        <v>0.0</v>
      </c>
      <c r="I573" s="4" t="s">
        <v>5587</v>
      </c>
      <c r="J573" s="4">
        <v>19.0</v>
      </c>
      <c r="K573" s="4">
        <v>89.0</v>
      </c>
      <c r="L573" s="4">
        <v>89.0</v>
      </c>
      <c r="M573" s="4" t="s">
        <v>5522</v>
      </c>
      <c r="N573" s="16">
        <v>45690.0</v>
      </c>
    </row>
    <row r="574">
      <c r="A574" s="4">
        <f>VLOOKUP(Life_expectancy.csv!A590,Base!$A$2:$B$235,2,FALSE)</f>
        <v>28</v>
      </c>
      <c r="B574" s="4">
        <v>2003.0</v>
      </c>
      <c r="C574" s="15" t="s">
        <v>5899</v>
      </c>
      <c r="D574" s="15">
        <v>15.0</v>
      </c>
      <c r="E574" s="15">
        <v>16.0</v>
      </c>
      <c r="F574" s="15" t="s">
        <v>2504</v>
      </c>
      <c r="G574" s="4">
        <v>92.0</v>
      </c>
      <c r="H574" s="4">
        <v>0.0</v>
      </c>
      <c r="I574" s="4">
        <v>49.0</v>
      </c>
      <c r="J574" s="4">
        <v>19.0</v>
      </c>
      <c r="K574" s="4">
        <v>92.0</v>
      </c>
      <c r="L574" s="4">
        <v>92.0</v>
      </c>
      <c r="M574" s="4" t="s">
        <v>5522</v>
      </c>
      <c r="N574" s="16">
        <v>45690.0</v>
      </c>
    </row>
    <row r="575">
      <c r="A575" s="4">
        <f>VLOOKUP(Life_expectancy.csv!A591,Base!$A$2:$B$235,2,FALSE)</f>
        <v>28</v>
      </c>
      <c r="B575" s="4">
        <v>2002.0</v>
      </c>
      <c r="C575" s="15" t="s">
        <v>5767</v>
      </c>
      <c r="D575" s="15">
        <v>163.0</v>
      </c>
      <c r="E575" s="15">
        <v>17.0</v>
      </c>
      <c r="F575" s="15" t="s">
        <v>672</v>
      </c>
      <c r="G575" s="4">
        <v>78.0</v>
      </c>
      <c r="H575" s="4">
        <v>139.0</v>
      </c>
      <c r="I575" s="4" t="s">
        <v>5605</v>
      </c>
      <c r="J575" s="4">
        <v>20.0</v>
      </c>
      <c r="K575" s="4">
        <v>83.0</v>
      </c>
      <c r="L575" s="4">
        <v>81.0</v>
      </c>
      <c r="M575" s="4" t="s">
        <v>5522</v>
      </c>
      <c r="N575" s="16">
        <v>45718.0</v>
      </c>
    </row>
    <row r="576">
      <c r="A576" s="4">
        <f>VLOOKUP(Life_expectancy.csv!A592,Base!$A$2:$B$235,2,FALSE)</f>
        <v>28</v>
      </c>
      <c r="B576" s="4">
        <v>2001.0</v>
      </c>
      <c r="C576" s="15" t="s">
        <v>5933</v>
      </c>
      <c r="D576" s="15">
        <v>165.0</v>
      </c>
      <c r="E576" s="15">
        <v>17.0</v>
      </c>
      <c r="F576" s="15" t="s">
        <v>1807</v>
      </c>
      <c r="G576" s="4">
        <v>8.0</v>
      </c>
      <c r="H576" s="4">
        <v>3.0</v>
      </c>
      <c r="I576" s="4" t="s">
        <v>5934</v>
      </c>
      <c r="J576" s="4">
        <v>21.0</v>
      </c>
      <c r="K576" s="4">
        <v>83.0</v>
      </c>
      <c r="L576" s="4">
        <v>8.0</v>
      </c>
      <c r="M576" s="4" t="s">
        <v>5522</v>
      </c>
      <c r="N576" s="16">
        <v>45718.0</v>
      </c>
    </row>
    <row r="577">
      <c r="A577" s="4">
        <f>VLOOKUP(Life_expectancy.csv!A593,Base!$A$2:$B$235,2,FALSE)</f>
        <v>28</v>
      </c>
      <c r="B577" s="4">
        <v>2000.0</v>
      </c>
      <c r="C577" s="15" t="s">
        <v>5594</v>
      </c>
      <c r="D577" s="15">
        <v>167.0</v>
      </c>
      <c r="E577" s="15">
        <v>18.0</v>
      </c>
      <c r="F577" s="15" t="s">
        <v>1297</v>
      </c>
      <c r="G577" s="4">
        <v>78.0</v>
      </c>
      <c r="H577" s="4">
        <v>1.0</v>
      </c>
      <c r="I577" s="4" t="s">
        <v>5848</v>
      </c>
      <c r="J577" s="4">
        <v>21.0</v>
      </c>
      <c r="K577" s="4">
        <v>82.0</v>
      </c>
      <c r="L577" s="4">
        <v>79.0</v>
      </c>
      <c r="M577" s="4" t="s">
        <v>5522</v>
      </c>
      <c r="N577" s="16">
        <v>45718.0</v>
      </c>
    </row>
    <row r="578">
      <c r="A578" s="4">
        <f>VLOOKUP(Life_expectancy.csv!A594,Base!$A$2:$B$235,2,FALSE)</f>
        <v>163</v>
      </c>
      <c r="B578" s="4">
        <v>2015.0</v>
      </c>
      <c r="C578" s="15" t="s">
        <v>5935</v>
      </c>
      <c r="D578" s="15">
        <v>227.0</v>
      </c>
      <c r="E578" s="15">
        <v>1.0</v>
      </c>
      <c r="F578" s="17"/>
      <c r="G578" s="4">
        <v>91.0</v>
      </c>
      <c r="H578" s="4">
        <v>0.0</v>
      </c>
      <c r="I578" s="5">
        <v>45712.0</v>
      </c>
      <c r="J578" s="4">
        <v>2.0</v>
      </c>
      <c r="K578" s="4">
        <v>92.0</v>
      </c>
      <c r="L578" s="4">
        <v>91.0</v>
      </c>
      <c r="M578" s="4" t="s">
        <v>5786</v>
      </c>
      <c r="N578" s="16">
        <v>45783.0</v>
      </c>
    </row>
    <row r="579">
      <c r="A579" s="4">
        <f>VLOOKUP(Life_expectancy.csv!A595,Base!$A$2:$B$235,2,FALSE)</f>
        <v>163</v>
      </c>
      <c r="B579" s="4">
        <v>2014.0</v>
      </c>
      <c r="C579" s="15" t="s">
        <v>5737</v>
      </c>
      <c r="D579" s="15">
        <v>23.0</v>
      </c>
      <c r="E579" s="15">
        <v>1.0</v>
      </c>
      <c r="F579" s="15" t="s">
        <v>5521</v>
      </c>
      <c r="G579" s="4">
        <v>88.0</v>
      </c>
      <c r="H579" s="4">
        <v>0.0</v>
      </c>
      <c r="I579" s="5">
        <v>45861.0</v>
      </c>
      <c r="J579" s="4">
        <v>2.0</v>
      </c>
      <c r="K579" s="4">
        <v>87.0</v>
      </c>
      <c r="L579" s="4">
        <v>87.0</v>
      </c>
      <c r="M579" s="4" t="s">
        <v>5786</v>
      </c>
      <c r="N579" s="16">
        <v>45814.0</v>
      </c>
    </row>
    <row r="580">
      <c r="A580" s="4">
        <f>VLOOKUP(Life_expectancy.csv!A596,Base!$A$2:$B$235,2,FALSE)</f>
        <v>163</v>
      </c>
      <c r="B580" s="4">
        <v>2013.0</v>
      </c>
      <c r="C580" s="15" t="s">
        <v>5674</v>
      </c>
      <c r="D580" s="15">
        <v>233.0</v>
      </c>
      <c r="E580" s="15">
        <v>1.0</v>
      </c>
      <c r="F580" s="15" t="s">
        <v>5521</v>
      </c>
      <c r="G580" s="4">
        <v>88.0</v>
      </c>
      <c r="H580" s="4">
        <v>0.0</v>
      </c>
      <c r="I580" s="5">
        <v>45711.0</v>
      </c>
      <c r="J580" s="4">
        <v>2.0</v>
      </c>
      <c r="K580" s="4">
        <v>85.0</v>
      </c>
      <c r="L580" s="4">
        <v>87.0</v>
      </c>
      <c r="M580" s="4" t="s">
        <v>5786</v>
      </c>
      <c r="N580" s="16">
        <v>45814.0</v>
      </c>
    </row>
    <row r="581">
      <c r="A581" s="4">
        <f>VLOOKUP(Life_expectancy.csv!A597,Base!$A$2:$B$235,2,FALSE)</f>
        <v>163</v>
      </c>
      <c r="B581" s="4">
        <v>2012.0</v>
      </c>
      <c r="C581" s="15" t="s">
        <v>5676</v>
      </c>
      <c r="D581" s="15">
        <v>237.0</v>
      </c>
      <c r="E581" s="15">
        <v>2.0</v>
      </c>
      <c r="F581" s="15" t="s">
        <v>5521</v>
      </c>
      <c r="G581" s="4">
        <v>89.0</v>
      </c>
      <c r="H581" s="4">
        <v>1.0</v>
      </c>
      <c r="I581" s="5">
        <v>45830.0</v>
      </c>
      <c r="J581" s="4">
        <v>2.0</v>
      </c>
      <c r="K581" s="4">
        <v>85.0</v>
      </c>
      <c r="L581" s="4">
        <v>86.0</v>
      </c>
      <c r="M581" s="4" t="s">
        <v>5786</v>
      </c>
      <c r="N581" s="16">
        <v>45844.0</v>
      </c>
    </row>
    <row r="582">
      <c r="A582" s="4">
        <f>VLOOKUP(Life_expectancy.csv!A598,Base!$A$2:$B$235,2,FALSE)</f>
        <v>163</v>
      </c>
      <c r="B582" s="4">
        <v>2011.0</v>
      </c>
      <c r="C582" s="15" t="s">
        <v>5632</v>
      </c>
      <c r="D582" s="15">
        <v>241.0</v>
      </c>
      <c r="E582" s="15">
        <v>2.0</v>
      </c>
      <c r="F582" s="15" t="s">
        <v>5936</v>
      </c>
      <c r="G582" s="4">
        <v>83.0</v>
      </c>
      <c r="H582" s="4">
        <v>3.0</v>
      </c>
      <c r="I582" s="5">
        <v>45679.0</v>
      </c>
      <c r="J582" s="4">
        <v>2.0</v>
      </c>
      <c r="K582" s="4">
        <v>85.0</v>
      </c>
      <c r="L582" s="4">
        <v>83.0</v>
      </c>
      <c r="M582" s="4" t="s">
        <v>5614</v>
      </c>
      <c r="N582" s="16">
        <v>45875.0</v>
      </c>
    </row>
    <row r="583">
      <c r="A583" s="4">
        <f>VLOOKUP(Life_expectancy.csv!A599,Base!$A$2:$B$235,2,FALSE)</f>
        <v>163</v>
      </c>
      <c r="B583" s="4">
        <v>2010.0</v>
      </c>
      <c r="C583" s="15" t="s">
        <v>5924</v>
      </c>
      <c r="D583" s="15">
        <v>246.0</v>
      </c>
      <c r="E583" s="15">
        <v>2.0</v>
      </c>
      <c r="F583" s="15" t="s">
        <v>5937</v>
      </c>
      <c r="G583" s="4">
        <v>74.0</v>
      </c>
      <c r="H583" s="4">
        <v>0.0</v>
      </c>
      <c r="I583" s="5">
        <v>45829.0</v>
      </c>
      <c r="J583" s="4">
        <v>2.0</v>
      </c>
      <c r="K583" s="4">
        <v>82.0</v>
      </c>
      <c r="L583" s="4">
        <v>74.0</v>
      </c>
      <c r="M583" s="4" t="s">
        <v>5522</v>
      </c>
      <c r="N583" s="16">
        <v>45906.0</v>
      </c>
    </row>
    <row r="584">
      <c r="A584" s="4">
        <f>VLOOKUP(Life_expectancy.csv!A600,Base!$A$2:$B$235,2,FALSE)</f>
        <v>163</v>
      </c>
      <c r="B584" s="4">
        <v>2009.0</v>
      </c>
      <c r="C584" s="15" t="s">
        <v>5740</v>
      </c>
      <c r="D584" s="15">
        <v>251.0</v>
      </c>
      <c r="E584" s="15">
        <v>2.0</v>
      </c>
      <c r="F584" s="15" t="s">
        <v>5835</v>
      </c>
      <c r="G584" s="4">
        <v>83.0</v>
      </c>
      <c r="H584" s="4">
        <v>1.0</v>
      </c>
      <c r="I584" s="5">
        <v>45678.0</v>
      </c>
      <c r="J584" s="4">
        <v>2.0</v>
      </c>
      <c r="K584" s="4">
        <v>84.0</v>
      </c>
      <c r="L584" s="4">
        <v>83.0</v>
      </c>
      <c r="M584" s="4" t="s">
        <v>5522</v>
      </c>
      <c r="N584" s="15">
        <v>7.0</v>
      </c>
    </row>
    <row r="585">
      <c r="A585" s="4">
        <f>VLOOKUP(Life_expectancy.csv!A601,Base!$A$2:$B$235,2,FALSE)</f>
        <v>163</v>
      </c>
      <c r="B585" s="4">
        <v>2008.0</v>
      </c>
      <c r="C585" s="15">
        <v>61.0</v>
      </c>
      <c r="D585" s="15">
        <v>255.0</v>
      </c>
      <c r="E585" s="15">
        <v>2.0</v>
      </c>
      <c r="F585" s="15" t="s">
        <v>5936</v>
      </c>
      <c r="G585" s="4">
        <v>81.0</v>
      </c>
      <c r="H585" s="4">
        <v>0.0</v>
      </c>
      <c r="I585" s="5">
        <v>45810.0</v>
      </c>
      <c r="J585" s="4">
        <v>2.0</v>
      </c>
      <c r="K585" s="4">
        <v>81.0</v>
      </c>
      <c r="L585" s="4">
        <v>81.0</v>
      </c>
      <c r="M585" s="4" t="s">
        <v>5522</v>
      </c>
      <c r="N585" s="16">
        <v>45664.0</v>
      </c>
    </row>
    <row r="586">
      <c r="A586" s="4">
        <f>VLOOKUP(Life_expectancy.csv!A602,Base!$A$2:$B$235,2,FALSE)</f>
        <v>163</v>
      </c>
      <c r="B586" s="4">
        <v>2007.0</v>
      </c>
      <c r="C586" s="15">
        <v>66.0</v>
      </c>
      <c r="D586" s="15">
        <v>259.0</v>
      </c>
      <c r="E586" s="15">
        <v>2.0</v>
      </c>
      <c r="F586" s="15" t="s">
        <v>5838</v>
      </c>
      <c r="G586" s="4">
        <v>75.0</v>
      </c>
      <c r="H586" s="4">
        <v>0.0</v>
      </c>
      <c r="I586" s="5">
        <v>45659.0</v>
      </c>
      <c r="J586" s="4">
        <v>2.0</v>
      </c>
      <c r="K586" s="4">
        <v>75.0</v>
      </c>
      <c r="L586" s="4">
        <v>75.0</v>
      </c>
      <c r="M586" s="4" t="s">
        <v>5522</v>
      </c>
      <c r="N586" s="16">
        <v>45695.0</v>
      </c>
    </row>
    <row r="587">
      <c r="A587" s="4">
        <f>VLOOKUP(Life_expectancy.csv!A603,Base!$A$2:$B$235,2,FALSE)</f>
        <v>163</v>
      </c>
      <c r="B587" s="4">
        <v>2006.0</v>
      </c>
      <c r="C587" s="15">
        <v>63.0</v>
      </c>
      <c r="D587" s="15">
        <v>262.0</v>
      </c>
      <c r="E587" s="15">
        <v>2.0</v>
      </c>
      <c r="F587" s="15" t="s">
        <v>5598</v>
      </c>
      <c r="G587" s="4">
        <v>69.0</v>
      </c>
      <c r="H587" s="4">
        <v>85.0</v>
      </c>
      <c r="I587" s="5">
        <v>45827.0</v>
      </c>
      <c r="J587" s="4">
        <v>2.0</v>
      </c>
      <c r="K587" s="4">
        <v>69.0</v>
      </c>
      <c r="L587" s="4">
        <v>69.0</v>
      </c>
      <c r="M587" s="4" t="s">
        <v>5522</v>
      </c>
      <c r="N587" s="16">
        <v>45723.0</v>
      </c>
    </row>
    <row r="588">
      <c r="A588" s="4">
        <f>VLOOKUP(Life_expectancy.csv!A604,Base!$A$2:$B$235,2,FALSE)</f>
        <v>163</v>
      </c>
      <c r="B588" s="4">
        <v>2005.0</v>
      </c>
      <c r="C588" s="15">
        <v>60.0</v>
      </c>
      <c r="D588" s="15">
        <v>266.0</v>
      </c>
      <c r="E588" s="15">
        <v>2.0</v>
      </c>
      <c r="F588" s="15" t="s">
        <v>5938</v>
      </c>
      <c r="G588" s="4">
        <v>68.0</v>
      </c>
      <c r="H588" s="4">
        <v>912.0</v>
      </c>
      <c r="I588" s="5">
        <v>45707.0</v>
      </c>
      <c r="J588" s="4">
        <v>2.0</v>
      </c>
      <c r="K588" s="4">
        <v>67.0</v>
      </c>
      <c r="L588" s="4">
        <v>68.0</v>
      </c>
      <c r="M588" s="4" t="s">
        <v>5522</v>
      </c>
      <c r="N588" s="16">
        <v>45754.0</v>
      </c>
    </row>
    <row r="589">
      <c r="A589" s="4">
        <f>VLOOKUP(Life_expectancy.csv!A605,Base!$A$2:$B$235,2,FALSE)</f>
        <v>163</v>
      </c>
      <c r="B589" s="4">
        <v>2004.0</v>
      </c>
      <c r="C589" s="15" t="s">
        <v>5635</v>
      </c>
      <c r="D589" s="15">
        <v>269.0</v>
      </c>
      <c r="E589" s="15">
        <v>2.0</v>
      </c>
      <c r="F589" s="15" t="s">
        <v>5939</v>
      </c>
      <c r="G589" s="4">
        <v>77.0</v>
      </c>
      <c r="H589" s="4">
        <v>0.0</v>
      </c>
      <c r="I589" s="5">
        <v>45887.0</v>
      </c>
      <c r="J589" s="4">
        <v>2.0</v>
      </c>
      <c r="K589" s="4">
        <v>73.0</v>
      </c>
      <c r="L589" s="4">
        <v>76.0</v>
      </c>
      <c r="M589" s="4" t="s">
        <v>5522</v>
      </c>
      <c r="N589" s="16">
        <v>45784.0</v>
      </c>
    </row>
    <row r="590">
      <c r="A590" s="4">
        <f>VLOOKUP(Life_expectancy.csv!A606,Base!$A$2:$B$235,2,FALSE)</f>
        <v>163</v>
      </c>
      <c r="B590" s="4">
        <v>2003.0</v>
      </c>
      <c r="C590" s="15" t="s">
        <v>5683</v>
      </c>
      <c r="D590" s="15">
        <v>271.0</v>
      </c>
      <c r="E590" s="15">
        <v>2.0</v>
      </c>
      <c r="F590" s="15" t="s">
        <v>5940</v>
      </c>
      <c r="G590" s="4">
        <v>28.0</v>
      </c>
      <c r="H590" s="4">
        <v>0.0</v>
      </c>
      <c r="I590" s="5">
        <v>45765.0</v>
      </c>
      <c r="J590" s="4">
        <v>2.0</v>
      </c>
      <c r="K590" s="4">
        <v>8.0</v>
      </c>
      <c r="L590" s="4">
        <v>8.0</v>
      </c>
      <c r="M590" s="4" t="s">
        <v>5522</v>
      </c>
      <c r="N590" s="16">
        <v>45815.0</v>
      </c>
    </row>
    <row r="591">
      <c r="A591" s="4">
        <f>VLOOKUP(Life_expectancy.csv!A607,Base!$A$2:$B$235,2,FALSE)</f>
        <v>163</v>
      </c>
      <c r="B591" s="4">
        <v>2002.0</v>
      </c>
      <c r="C591" s="15" t="s">
        <v>5524</v>
      </c>
      <c r="D591" s="15">
        <v>271.0</v>
      </c>
      <c r="E591" s="15">
        <v>2.0</v>
      </c>
      <c r="F591" s="15" t="s">
        <v>5941</v>
      </c>
      <c r="G591" s="10"/>
      <c r="H591" s="4">
        <v>0.0</v>
      </c>
      <c r="I591" s="4">
        <v>18.0</v>
      </c>
      <c r="J591" s="4">
        <v>2.0</v>
      </c>
      <c r="K591" s="4">
        <v>98.0</v>
      </c>
      <c r="L591" s="4">
        <v>89.0</v>
      </c>
      <c r="M591" s="4" t="s">
        <v>5522</v>
      </c>
      <c r="N591" s="16">
        <v>45845.0</v>
      </c>
    </row>
    <row r="592">
      <c r="A592" s="4">
        <f>VLOOKUP(Life_expectancy.csv!A608,Base!$A$2:$B$235,2,FALSE)</f>
        <v>163</v>
      </c>
      <c r="B592" s="4">
        <v>2001.0</v>
      </c>
      <c r="C592" s="15" t="s">
        <v>5524</v>
      </c>
      <c r="D592" s="15">
        <v>272.0</v>
      </c>
      <c r="E592" s="15">
        <v>1.0</v>
      </c>
      <c r="F592" s="15" t="s">
        <v>5941</v>
      </c>
      <c r="G592" s="10"/>
      <c r="H592" s="4">
        <v>0.0</v>
      </c>
      <c r="I592" s="5">
        <v>45825.0</v>
      </c>
      <c r="J592" s="4">
        <v>2.0</v>
      </c>
      <c r="K592" s="4">
        <v>7.0</v>
      </c>
      <c r="L592" s="4">
        <v>7.0</v>
      </c>
      <c r="M592" s="4" t="s">
        <v>5522</v>
      </c>
      <c r="N592" s="16">
        <v>45876.0</v>
      </c>
    </row>
    <row r="593">
      <c r="A593" s="4">
        <f>VLOOKUP(Life_expectancy.csv!A609,Base!$A$2:$B$235,2,FALSE)</f>
        <v>163</v>
      </c>
      <c r="B593" s="4">
        <v>2000.0</v>
      </c>
      <c r="C593" s="15" t="s">
        <v>5524</v>
      </c>
      <c r="D593" s="15">
        <v>272.0</v>
      </c>
      <c r="E593" s="15">
        <v>1.0</v>
      </c>
      <c r="F593" s="15" t="s">
        <v>5942</v>
      </c>
      <c r="G593" s="10"/>
      <c r="H593" s="4">
        <v>0.0</v>
      </c>
      <c r="I593" s="5">
        <v>45733.0</v>
      </c>
      <c r="J593" s="4">
        <v>2.0</v>
      </c>
      <c r="K593" s="4">
        <v>7.0</v>
      </c>
      <c r="L593" s="4">
        <v>7.0</v>
      </c>
      <c r="M593" s="4" t="s">
        <v>5522</v>
      </c>
      <c r="N593" s="16">
        <v>45907.0</v>
      </c>
    </row>
    <row r="594">
      <c r="A594" s="4">
        <f>VLOOKUP(Life_expectancy.csv!A610,Base!$A$2:$B$235,2,FALSE)</f>
        <v>15</v>
      </c>
      <c r="B594" s="4">
        <v>2015.0</v>
      </c>
      <c r="C594" s="15" t="s">
        <v>5913</v>
      </c>
      <c r="D594" s="15">
        <v>267.0</v>
      </c>
      <c r="E594" s="15">
        <v>7.0</v>
      </c>
      <c r="F594" s="17"/>
      <c r="G594" s="4">
        <v>8.0</v>
      </c>
      <c r="H594" s="4">
        <v>1359.0</v>
      </c>
      <c r="I594" s="5">
        <v>45774.0</v>
      </c>
      <c r="J594" s="4">
        <v>10.0</v>
      </c>
      <c r="K594" s="4">
        <v>8.0</v>
      </c>
      <c r="L594" s="4">
        <v>8.0</v>
      </c>
      <c r="M594" s="5">
        <v>45871.0</v>
      </c>
      <c r="N594" s="16">
        <v>45664.0</v>
      </c>
    </row>
    <row r="595">
      <c r="A595" s="4">
        <f>VLOOKUP(Life_expectancy.csv!A611,Base!$A$2:$B$235,2,FALSE)</f>
        <v>15</v>
      </c>
      <c r="B595" s="4">
        <v>2014.0</v>
      </c>
      <c r="C595" s="15" t="s">
        <v>5840</v>
      </c>
      <c r="D595" s="15">
        <v>275.0</v>
      </c>
      <c r="E595" s="15">
        <v>7.0</v>
      </c>
      <c r="F595" s="15" t="s">
        <v>5521</v>
      </c>
      <c r="G595" s="4">
        <v>9.0</v>
      </c>
      <c r="H595" s="4">
        <v>71.0</v>
      </c>
      <c r="I595" s="5">
        <v>45895.0</v>
      </c>
      <c r="J595" s="4">
        <v>10.0</v>
      </c>
      <c r="K595" s="4">
        <v>9.0</v>
      </c>
      <c r="L595" s="4">
        <v>9.0</v>
      </c>
      <c r="M595" s="4">
        <v>3.0</v>
      </c>
      <c r="N595" s="16">
        <v>45723.0</v>
      </c>
    </row>
    <row r="596">
      <c r="A596" s="4">
        <f>VLOOKUP(Life_expectancy.csv!A612,Base!$A$2:$B$235,2,FALSE)</f>
        <v>15</v>
      </c>
      <c r="B596" s="4">
        <v>2013.0</v>
      </c>
      <c r="C596" s="15" t="s">
        <v>5668</v>
      </c>
      <c r="D596" s="15">
        <v>274.0</v>
      </c>
      <c r="E596" s="15">
        <v>7.0</v>
      </c>
      <c r="F596" s="15" t="s">
        <v>5521</v>
      </c>
      <c r="G596" s="4">
        <v>85.0</v>
      </c>
      <c r="H596" s="4">
        <v>124.0</v>
      </c>
      <c r="I596" s="5">
        <v>45714.0</v>
      </c>
      <c r="J596" s="4">
        <v>10.0</v>
      </c>
      <c r="K596" s="4">
        <v>85.0</v>
      </c>
      <c r="L596" s="4">
        <v>85.0</v>
      </c>
      <c r="M596" s="4">
        <v>3.0</v>
      </c>
      <c r="N596" s="16">
        <v>45754.0</v>
      </c>
    </row>
    <row r="597">
      <c r="A597" s="4">
        <f>VLOOKUP(Life_expectancy.csv!A613,Base!$A$2:$B$235,2,FALSE)</f>
        <v>15</v>
      </c>
      <c r="B597" s="4">
        <v>2012.0</v>
      </c>
      <c r="C597" s="15" t="s">
        <v>5805</v>
      </c>
      <c r="D597" s="15">
        <v>273.0</v>
      </c>
      <c r="E597" s="15">
        <v>7.0</v>
      </c>
      <c r="F597" s="15" t="s">
        <v>5521</v>
      </c>
      <c r="G597" s="4">
        <v>62.0</v>
      </c>
      <c r="H597" s="4">
        <v>260.0</v>
      </c>
      <c r="I597" s="5">
        <v>45833.0</v>
      </c>
      <c r="J597" s="4">
        <v>10.0</v>
      </c>
      <c r="K597" s="4">
        <v>61.0</v>
      </c>
      <c r="L597" s="4">
        <v>85.0</v>
      </c>
      <c r="M597" s="5">
        <v>45719.0</v>
      </c>
      <c r="N597" s="16">
        <v>45784.0</v>
      </c>
    </row>
    <row r="598">
      <c r="A598" s="4">
        <f>VLOOKUP(Life_expectancy.csv!A614,Base!$A$2:$B$235,2,FALSE)</f>
        <v>15</v>
      </c>
      <c r="B598" s="4">
        <v>2011.0</v>
      </c>
      <c r="C598" s="15" t="s">
        <v>5674</v>
      </c>
      <c r="D598" s="15">
        <v>285.0</v>
      </c>
      <c r="E598" s="15">
        <v>7.0</v>
      </c>
      <c r="F598" s="15" t="s">
        <v>121</v>
      </c>
      <c r="G598" s="4">
        <v>7.0</v>
      </c>
      <c r="H598" s="4">
        <v>315.0</v>
      </c>
      <c r="I598" s="4">
        <v>25.0</v>
      </c>
      <c r="J598" s="4">
        <v>10.0</v>
      </c>
      <c r="K598" s="4">
        <v>69.0</v>
      </c>
      <c r="L598" s="4">
        <v>82.0</v>
      </c>
      <c r="M598" s="5">
        <v>45780.0</v>
      </c>
      <c r="N598" s="16">
        <v>45815.0</v>
      </c>
    </row>
    <row r="599">
      <c r="A599" s="4">
        <f>VLOOKUP(Life_expectancy.csv!A615,Base!$A$2:$B$235,2,FALSE)</f>
        <v>15</v>
      </c>
      <c r="B599" s="4">
        <v>2010.0</v>
      </c>
      <c r="C599" s="15">
        <v>62.0</v>
      </c>
      <c r="D599" s="15">
        <v>298.0</v>
      </c>
      <c r="E599" s="15">
        <v>7.0</v>
      </c>
      <c r="F599" s="15" t="s">
        <v>1549</v>
      </c>
      <c r="G599" s="4">
        <v>74.0</v>
      </c>
      <c r="H599" s="4">
        <v>4.0</v>
      </c>
      <c r="I599" s="5">
        <v>45801.0</v>
      </c>
      <c r="J599" s="4">
        <v>10.0</v>
      </c>
      <c r="K599" s="4">
        <v>72.0</v>
      </c>
      <c r="L599" s="4">
        <v>74.0</v>
      </c>
      <c r="M599" s="5">
        <v>45872.0</v>
      </c>
      <c r="N599" s="16">
        <v>45845.0</v>
      </c>
    </row>
    <row r="600">
      <c r="A600" s="4">
        <f>VLOOKUP(Life_expectancy.csv!A616,Base!$A$2:$B$235,2,FALSE)</f>
        <v>15</v>
      </c>
      <c r="B600" s="4">
        <v>2009.0</v>
      </c>
      <c r="C600" s="15">
        <v>68.0</v>
      </c>
      <c r="D600" s="15">
        <v>314.0</v>
      </c>
      <c r="E600" s="15">
        <v>7.0</v>
      </c>
      <c r="F600" s="15" t="s">
        <v>2817</v>
      </c>
      <c r="G600" s="4">
        <v>75.0</v>
      </c>
      <c r="H600" s="4">
        <v>1.0</v>
      </c>
      <c r="I600" s="5">
        <v>45923.0</v>
      </c>
      <c r="J600" s="4">
        <v>11.0</v>
      </c>
      <c r="K600" s="4">
        <v>76.0</v>
      </c>
      <c r="L600" s="4">
        <v>78.0</v>
      </c>
      <c r="M600" s="4">
        <v>4.0</v>
      </c>
      <c r="N600" s="16">
        <v>45907.0</v>
      </c>
    </row>
    <row r="601">
      <c r="A601" s="4">
        <f>VLOOKUP(Life_expectancy.csv!A617,Base!$A$2:$B$235,2,FALSE)</f>
        <v>15</v>
      </c>
      <c r="B601" s="4">
        <v>2008.0</v>
      </c>
      <c r="C601" s="15" t="s">
        <v>5744</v>
      </c>
      <c r="D601" s="15">
        <v>338.0</v>
      </c>
      <c r="E601" s="15">
        <v>8.0</v>
      </c>
      <c r="F601" s="15" t="s">
        <v>4214</v>
      </c>
      <c r="G601" s="4">
        <v>73.0</v>
      </c>
      <c r="H601" s="4">
        <v>2.0</v>
      </c>
      <c r="I601" s="5">
        <v>45739.0</v>
      </c>
      <c r="J601" s="4">
        <v>11.0</v>
      </c>
      <c r="K601" s="4">
        <v>77.0</v>
      </c>
      <c r="L601" s="4">
        <v>79.0</v>
      </c>
      <c r="M601" s="5">
        <v>45720.0</v>
      </c>
      <c r="N601" s="15">
        <v>8.0</v>
      </c>
    </row>
    <row r="602">
      <c r="A602" s="4">
        <f>VLOOKUP(Life_expectancy.csv!A618,Base!$A$2:$B$235,2,FALSE)</f>
        <v>15</v>
      </c>
      <c r="B602" s="4">
        <v>2007.0</v>
      </c>
      <c r="C602" s="15" t="s">
        <v>5686</v>
      </c>
      <c r="D602" s="15">
        <v>354.0</v>
      </c>
      <c r="E602" s="15">
        <v>8.0</v>
      </c>
      <c r="F602" s="15" t="s">
        <v>2927</v>
      </c>
      <c r="G602" s="4">
        <v>64.0</v>
      </c>
      <c r="H602" s="4">
        <v>84.0</v>
      </c>
      <c r="I602" s="5">
        <v>45891.0</v>
      </c>
      <c r="J602" s="4">
        <v>11.0</v>
      </c>
      <c r="K602" s="4">
        <v>71.0</v>
      </c>
      <c r="L602" s="4">
        <v>72.0</v>
      </c>
      <c r="M602" s="4">
        <v>5.0</v>
      </c>
      <c r="N602" s="16">
        <v>45696.0</v>
      </c>
    </row>
    <row r="603">
      <c r="A603" s="4">
        <f>VLOOKUP(Life_expectancy.csv!A619,Base!$A$2:$B$235,2,FALSE)</f>
        <v>15</v>
      </c>
      <c r="B603" s="4">
        <v>2006.0</v>
      </c>
      <c r="C603" s="15" t="s">
        <v>5637</v>
      </c>
      <c r="D603" s="15">
        <v>368.0</v>
      </c>
      <c r="E603" s="15">
        <v>8.0</v>
      </c>
      <c r="F603" s="15" t="s">
        <v>1762</v>
      </c>
      <c r="G603" s="10"/>
      <c r="H603" s="4">
        <v>126.0</v>
      </c>
      <c r="I603" s="5">
        <v>45738.0</v>
      </c>
      <c r="J603" s="4">
        <v>12.0</v>
      </c>
      <c r="K603" s="4">
        <v>73.0</v>
      </c>
      <c r="L603" s="4">
        <v>73.0</v>
      </c>
      <c r="M603" s="5">
        <v>45782.0</v>
      </c>
      <c r="N603" s="16">
        <v>45724.0</v>
      </c>
    </row>
    <row r="604">
      <c r="A604" s="4">
        <f>VLOOKUP(Life_expectancy.csv!A620,Base!$A$2:$B$235,2,FALSE)</f>
        <v>15</v>
      </c>
      <c r="B604" s="4">
        <v>2005.0</v>
      </c>
      <c r="C604" s="15" t="s">
        <v>5535</v>
      </c>
      <c r="D604" s="15">
        <v>394.0</v>
      </c>
      <c r="E604" s="15">
        <v>8.0</v>
      </c>
      <c r="F604" s="18">
        <v>45718.0</v>
      </c>
      <c r="G604" s="10"/>
      <c r="H604" s="4">
        <v>146.0</v>
      </c>
      <c r="I604" s="5">
        <v>45859.0</v>
      </c>
      <c r="J604" s="4">
        <v>13.0</v>
      </c>
      <c r="K604" s="4">
        <v>62.0</v>
      </c>
      <c r="L604" s="4">
        <v>62.0</v>
      </c>
      <c r="M604" s="5">
        <v>45905.0</v>
      </c>
      <c r="N604" s="16">
        <v>45785.0</v>
      </c>
    </row>
    <row r="605">
      <c r="A605" s="4">
        <f>VLOOKUP(Life_expectancy.csv!A621,Base!$A$2:$B$235,2,FALSE)</f>
        <v>15</v>
      </c>
      <c r="B605" s="4">
        <v>2004.0</v>
      </c>
      <c r="C605" s="15" t="s">
        <v>5643</v>
      </c>
      <c r="D605" s="15">
        <v>48.0</v>
      </c>
      <c r="E605" s="15">
        <v>9.0</v>
      </c>
      <c r="F605" s="15" t="s">
        <v>4214</v>
      </c>
      <c r="G605" s="10"/>
      <c r="H605" s="4">
        <v>3524.0</v>
      </c>
      <c r="I605" s="5">
        <v>45709.0</v>
      </c>
      <c r="J605" s="4">
        <v>13.0</v>
      </c>
      <c r="K605" s="4">
        <v>67.0</v>
      </c>
      <c r="L605" s="4">
        <v>67.0</v>
      </c>
      <c r="M605" s="5">
        <v>45722.0</v>
      </c>
      <c r="N605" s="16">
        <v>45816.0</v>
      </c>
    </row>
    <row r="606">
      <c r="A606" s="4">
        <f>VLOOKUP(Life_expectancy.csv!A622,Base!$A$2:$B$235,2,FALSE)</f>
        <v>15</v>
      </c>
      <c r="B606" s="4">
        <v>2003.0</v>
      </c>
      <c r="C606" s="15" t="s">
        <v>5701</v>
      </c>
      <c r="D606" s="15">
        <v>417.0</v>
      </c>
      <c r="E606" s="15">
        <v>9.0</v>
      </c>
      <c r="F606" s="15" t="s">
        <v>1389</v>
      </c>
      <c r="G606" s="10"/>
      <c r="H606" s="4">
        <v>3712.0</v>
      </c>
      <c r="I606" s="5">
        <v>45840.0</v>
      </c>
      <c r="J606" s="4">
        <v>14.0</v>
      </c>
      <c r="K606" s="4">
        <v>5.0</v>
      </c>
      <c r="L606" s="4">
        <v>5.0</v>
      </c>
      <c r="M606" s="5">
        <v>45875.0</v>
      </c>
      <c r="N606" s="16">
        <v>45877.0</v>
      </c>
    </row>
    <row r="607">
      <c r="A607" s="4">
        <f>VLOOKUP(Life_expectancy.csv!A623,Base!$A$2:$B$235,2,FALSE)</f>
        <v>15</v>
      </c>
      <c r="B607" s="4">
        <v>2002.0</v>
      </c>
      <c r="C607" s="15" t="s">
        <v>5552</v>
      </c>
      <c r="D607" s="15">
        <v>424.0</v>
      </c>
      <c r="E607" s="15">
        <v>9.0</v>
      </c>
      <c r="F607" s="15" t="s">
        <v>5943</v>
      </c>
      <c r="G607" s="10"/>
      <c r="H607" s="4">
        <v>2788.0</v>
      </c>
      <c r="I607" s="5">
        <v>45718.0</v>
      </c>
      <c r="J607" s="4">
        <v>14.0</v>
      </c>
      <c r="K607" s="4">
        <v>41.0</v>
      </c>
      <c r="L607" s="4">
        <v>41.0</v>
      </c>
      <c r="M607" s="5">
        <v>45695.0</v>
      </c>
      <c r="N607" s="16">
        <v>45908.0</v>
      </c>
    </row>
    <row r="608">
      <c r="A608" s="4">
        <f>VLOOKUP(Life_expectancy.csv!A624,Base!$A$2:$B$235,2,FALSE)</f>
        <v>15</v>
      </c>
      <c r="B608" s="4">
        <v>2001.0</v>
      </c>
      <c r="C608" s="15" t="s">
        <v>5703</v>
      </c>
      <c r="D608" s="15">
        <v>419.0</v>
      </c>
      <c r="E608" s="15">
        <v>9.0</v>
      </c>
      <c r="F608" s="16">
        <v>45718.0</v>
      </c>
      <c r="G608" s="10"/>
      <c r="H608" s="4">
        <v>2152.0</v>
      </c>
      <c r="I608" s="5">
        <v>45888.0</v>
      </c>
      <c r="J608" s="4">
        <v>14.0</v>
      </c>
      <c r="K608" s="4">
        <v>32.0</v>
      </c>
      <c r="L608" s="4">
        <v>31.0</v>
      </c>
      <c r="M608" s="5">
        <v>45815.0</v>
      </c>
      <c r="N608" s="15">
        <v>9.0</v>
      </c>
    </row>
    <row r="609">
      <c r="A609" s="4">
        <f>VLOOKUP(Life_expectancy.csv!A625,Base!$A$2:$B$235,2,FALSE)</f>
        <v>15</v>
      </c>
      <c r="B609" s="4">
        <v>2000.0</v>
      </c>
      <c r="C609" s="15" t="s">
        <v>5944</v>
      </c>
      <c r="D609" s="15">
        <v>416.0</v>
      </c>
      <c r="E609" s="15">
        <v>9.0</v>
      </c>
      <c r="F609" s="15" t="s">
        <v>5852</v>
      </c>
      <c r="G609" s="10"/>
      <c r="H609" s="4">
        <v>1678.0</v>
      </c>
      <c r="I609" s="5">
        <v>45735.0</v>
      </c>
      <c r="J609" s="4">
        <v>14.0</v>
      </c>
      <c r="K609" s="4">
        <v>31.0</v>
      </c>
      <c r="L609" s="4">
        <v>33.0</v>
      </c>
      <c r="M609" s="5">
        <v>45876.0</v>
      </c>
      <c r="N609" s="16">
        <v>45697.0</v>
      </c>
    </row>
    <row r="610">
      <c r="A610" s="4">
        <f>VLOOKUP(Life_expectancy.csv!A626,Base!$A$2:$B$235,2,FALSE)</f>
        <v>223</v>
      </c>
      <c r="B610" s="4">
        <v>2013.0</v>
      </c>
      <c r="C610" s="17"/>
      <c r="D610" s="17"/>
      <c r="E610" s="15">
        <v>0.0</v>
      </c>
      <c r="F610" s="15" t="s">
        <v>5521</v>
      </c>
      <c r="G610" s="4">
        <v>98.0</v>
      </c>
      <c r="H610" s="4">
        <v>0.0</v>
      </c>
      <c r="I610" s="4" t="s">
        <v>5656</v>
      </c>
      <c r="J610" s="4">
        <v>0.0</v>
      </c>
      <c r="K610" s="4">
        <v>98.0</v>
      </c>
      <c r="L610" s="4">
        <v>98.0</v>
      </c>
      <c r="M610" s="4" t="s">
        <v>5522</v>
      </c>
      <c r="N610" s="15" t="s">
        <v>5522</v>
      </c>
    </row>
    <row r="611">
      <c r="A611" s="4">
        <f>VLOOKUP(Life_expectancy.csv!A627,Base!$A$2:$B$235,2,FALSE)</f>
        <v>124</v>
      </c>
      <c r="B611" s="4">
        <v>2015.0</v>
      </c>
      <c r="C611" s="15" t="s">
        <v>5926</v>
      </c>
      <c r="D611" s="15">
        <v>95.0</v>
      </c>
      <c r="E611" s="15">
        <v>1.0</v>
      </c>
      <c r="F611" s="17"/>
      <c r="G611" s="4">
        <v>92.0</v>
      </c>
      <c r="H611" s="4">
        <v>0.0</v>
      </c>
      <c r="I611" s="5">
        <v>45783.0</v>
      </c>
      <c r="J611" s="4">
        <v>1.0</v>
      </c>
      <c r="K611" s="4">
        <v>92.0</v>
      </c>
      <c r="L611" s="4">
        <v>92.0</v>
      </c>
      <c r="M611" s="4" t="s">
        <v>5522</v>
      </c>
      <c r="N611" s="16">
        <v>45839.0</v>
      </c>
    </row>
    <row r="612">
      <c r="A612" s="4">
        <f>VLOOKUP(Life_expectancy.csv!A628,Base!$A$2:$B$235,2,FALSE)</f>
        <v>124</v>
      </c>
      <c r="B612" s="4">
        <v>2014.0</v>
      </c>
      <c r="C612" s="15" t="s">
        <v>5684</v>
      </c>
      <c r="D612" s="15">
        <v>96.0</v>
      </c>
      <c r="E612" s="15">
        <v>1.0</v>
      </c>
      <c r="F612" s="15" t="s">
        <v>2269</v>
      </c>
      <c r="G612" s="4">
        <v>91.0</v>
      </c>
      <c r="H612" s="4">
        <v>1.0</v>
      </c>
      <c r="I612" s="4" t="s">
        <v>5524</v>
      </c>
      <c r="J612" s="4">
        <v>1.0</v>
      </c>
      <c r="K612" s="4">
        <v>91.0</v>
      </c>
      <c r="L612" s="4">
        <v>91.0</v>
      </c>
      <c r="M612" s="4" t="s">
        <v>5522</v>
      </c>
      <c r="N612" s="16">
        <v>45839.0</v>
      </c>
    </row>
    <row r="613">
      <c r="A613" s="4">
        <f>VLOOKUP(Life_expectancy.csv!A629,Base!$A$2:$B$235,2,FALSE)</f>
        <v>124</v>
      </c>
      <c r="B613" s="4">
        <v>2013.0</v>
      </c>
      <c r="C613" s="15" t="s">
        <v>5702</v>
      </c>
      <c r="D613" s="15">
        <v>96.0</v>
      </c>
      <c r="E613" s="15">
        <v>1.0</v>
      </c>
      <c r="F613" s="15" t="s">
        <v>1200</v>
      </c>
      <c r="G613" s="4">
        <v>94.0</v>
      </c>
      <c r="H613" s="4">
        <v>0.0</v>
      </c>
      <c r="I613" s="4" t="s">
        <v>5763</v>
      </c>
      <c r="J613" s="4">
        <v>1.0</v>
      </c>
      <c r="K613" s="4">
        <v>95.0</v>
      </c>
      <c r="L613" s="4">
        <v>95.0</v>
      </c>
      <c r="M613" s="4" t="s">
        <v>5522</v>
      </c>
      <c r="N613" s="16">
        <v>45839.0</v>
      </c>
    </row>
    <row r="614">
      <c r="A614" s="4">
        <f>VLOOKUP(Life_expectancy.csv!A630,Base!$A$2:$B$235,2,FALSE)</f>
        <v>124</v>
      </c>
      <c r="B614" s="4">
        <v>2012.0</v>
      </c>
      <c r="C614" s="15" t="s">
        <v>5945</v>
      </c>
      <c r="D614" s="15">
        <v>97.0</v>
      </c>
      <c r="E614" s="15">
        <v>1.0</v>
      </c>
      <c r="F614" s="15" t="s">
        <v>1552</v>
      </c>
      <c r="G614" s="4">
        <v>91.0</v>
      </c>
      <c r="H614" s="4">
        <v>0.0</v>
      </c>
      <c r="I614" s="4" t="s">
        <v>5530</v>
      </c>
      <c r="J614" s="4">
        <v>1.0</v>
      </c>
      <c r="K614" s="4">
        <v>9.0</v>
      </c>
      <c r="L614" s="4">
        <v>91.0</v>
      </c>
      <c r="M614" s="4" t="s">
        <v>5522</v>
      </c>
      <c r="N614" s="16">
        <v>45839.0</v>
      </c>
    </row>
    <row r="615">
      <c r="A615" s="4">
        <f>VLOOKUP(Life_expectancy.csv!A631,Base!$A$2:$B$235,2,FALSE)</f>
        <v>124</v>
      </c>
      <c r="B615" s="4">
        <v>2011.0</v>
      </c>
      <c r="C615" s="15">
        <v>79.0</v>
      </c>
      <c r="D615" s="15">
        <v>98.0</v>
      </c>
      <c r="E615" s="15">
        <v>1.0</v>
      </c>
      <c r="F615" s="15" t="s">
        <v>2003</v>
      </c>
      <c r="G615" s="4">
        <v>84.0</v>
      </c>
      <c r="H615" s="4">
        <v>0.0</v>
      </c>
      <c r="I615" s="4" t="s">
        <v>5541</v>
      </c>
      <c r="J615" s="4">
        <v>1.0</v>
      </c>
      <c r="K615" s="4">
        <v>82.0</v>
      </c>
      <c r="L615" s="4">
        <v>85.0</v>
      </c>
      <c r="M615" s="4" t="s">
        <v>5522</v>
      </c>
      <c r="N615" s="16">
        <v>45839.0</v>
      </c>
    </row>
    <row r="616">
      <c r="A616" s="4">
        <f>VLOOKUP(Life_expectancy.csv!A632,Base!$A$2:$B$235,2,FALSE)</f>
        <v>124</v>
      </c>
      <c r="B616" s="4">
        <v>2010.0</v>
      </c>
      <c r="C616" s="15" t="s">
        <v>5709</v>
      </c>
      <c r="D616" s="15">
        <v>16.0</v>
      </c>
      <c r="E616" s="15">
        <v>1.0</v>
      </c>
      <c r="F616" s="15" t="s">
        <v>1173</v>
      </c>
      <c r="G616" s="4">
        <v>89.0</v>
      </c>
      <c r="H616" s="4">
        <v>0.0</v>
      </c>
      <c r="I616" s="4" t="s">
        <v>5830</v>
      </c>
      <c r="J616" s="4">
        <v>1.0</v>
      </c>
      <c r="K616" s="4">
        <v>93.0</v>
      </c>
      <c r="L616" s="4">
        <v>88.0</v>
      </c>
      <c r="M616" s="4" t="s">
        <v>5522</v>
      </c>
      <c r="N616" s="16">
        <v>45870.0</v>
      </c>
    </row>
    <row r="617">
      <c r="A617" s="4">
        <f>VLOOKUP(Life_expectancy.csv!A633,Base!$A$2:$B$235,2,FALSE)</f>
        <v>124</v>
      </c>
      <c r="B617" s="4">
        <v>2009.0</v>
      </c>
      <c r="C617" s="15" t="s">
        <v>5945</v>
      </c>
      <c r="D617" s="15">
        <v>96.0</v>
      </c>
      <c r="E617" s="15">
        <v>1.0</v>
      </c>
      <c r="F617" s="18">
        <v>45842.0</v>
      </c>
      <c r="G617" s="4">
        <v>87.0</v>
      </c>
      <c r="H617" s="4">
        <v>0.0</v>
      </c>
      <c r="I617" s="4" t="s">
        <v>5753</v>
      </c>
      <c r="J617" s="4">
        <v>1.0</v>
      </c>
      <c r="K617" s="4">
        <v>8.0</v>
      </c>
      <c r="L617" s="4">
        <v>86.0</v>
      </c>
      <c r="M617" s="4" t="s">
        <v>5522</v>
      </c>
      <c r="N617" s="16">
        <v>45870.0</v>
      </c>
    </row>
    <row r="618">
      <c r="A618" s="4">
        <f>VLOOKUP(Life_expectancy.csv!A634,Base!$A$2:$B$235,2,FALSE)</f>
        <v>124</v>
      </c>
      <c r="B618" s="4">
        <v>2008.0</v>
      </c>
      <c r="C618" s="15" t="s">
        <v>5812</v>
      </c>
      <c r="D618" s="15">
        <v>99.0</v>
      </c>
      <c r="E618" s="15">
        <v>1.0</v>
      </c>
      <c r="F618" s="15" t="s">
        <v>1645</v>
      </c>
      <c r="G618" s="4">
        <v>89.0</v>
      </c>
      <c r="H618" s="4">
        <v>0.0</v>
      </c>
      <c r="I618" s="4" t="s">
        <v>5894</v>
      </c>
      <c r="J618" s="4">
        <v>1.0</v>
      </c>
      <c r="K618" s="4">
        <v>89.0</v>
      </c>
      <c r="L618" s="4">
        <v>9.0</v>
      </c>
      <c r="M618" s="4" t="s">
        <v>5522</v>
      </c>
      <c r="N618" s="16">
        <v>45870.0</v>
      </c>
    </row>
    <row r="619">
      <c r="A619" s="4">
        <f>VLOOKUP(Life_expectancy.csv!A635,Base!$A$2:$B$235,2,FALSE)</f>
        <v>124</v>
      </c>
      <c r="B619" s="4">
        <v>2007.0</v>
      </c>
      <c r="C619" s="15" t="s">
        <v>5812</v>
      </c>
      <c r="D619" s="15">
        <v>93.0</v>
      </c>
      <c r="E619" s="15">
        <v>1.0</v>
      </c>
      <c r="F619" s="16">
        <v>45692.0</v>
      </c>
      <c r="G619" s="4">
        <v>89.0</v>
      </c>
      <c r="H619" s="4">
        <v>0.0</v>
      </c>
      <c r="I619" s="4" t="s">
        <v>5600</v>
      </c>
      <c r="J619" s="4">
        <v>1.0</v>
      </c>
      <c r="K619" s="4">
        <v>89.0</v>
      </c>
      <c r="L619" s="4">
        <v>89.0</v>
      </c>
      <c r="M619" s="4" t="s">
        <v>5522</v>
      </c>
      <c r="N619" s="16">
        <v>45901.0</v>
      </c>
    </row>
    <row r="620">
      <c r="A620" s="4">
        <f>VLOOKUP(Life_expectancy.csv!A636,Base!$A$2:$B$235,2,FALSE)</f>
        <v>124</v>
      </c>
      <c r="B620" s="4">
        <v>2006.0</v>
      </c>
      <c r="C620" s="15">
        <v>78.0</v>
      </c>
      <c r="D620" s="15">
        <v>16.0</v>
      </c>
      <c r="E620" s="15">
        <v>1.0</v>
      </c>
      <c r="F620" s="15" t="s">
        <v>3165</v>
      </c>
      <c r="G620" s="4">
        <v>88.0</v>
      </c>
      <c r="H620" s="4">
        <v>0.0</v>
      </c>
      <c r="I620" s="4" t="s">
        <v>5778</v>
      </c>
      <c r="J620" s="4">
        <v>1.0</v>
      </c>
      <c r="K620" s="4">
        <v>89.0</v>
      </c>
      <c r="L620" s="4">
        <v>89.0</v>
      </c>
      <c r="M620" s="4" t="s">
        <v>5522</v>
      </c>
      <c r="N620" s="16">
        <v>45901.0</v>
      </c>
    </row>
    <row r="621">
      <c r="A621" s="4">
        <f>VLOOKUP(Life_expectancy.csv!A637,Base!$A$2:$B$235,2,FALSE)</f>
        <v>124</v>
      </c>
      <c r="B621" s="4">
        <v>2005.0</v>
      </c>
      <c r="C621" s="15" t="s">
        <v>5708</v>
      </c>
      <c r="D621" s="15">
        <v>97.0</v>
      </c>
      <c r="E621" s="15">
        <v>1.0</v>
      </c>
      <c r="F621" s="16">
        <v>45661.0</v>
      </c>
      <c r="G621" s="4">
        <v>9.0</v>
      </c>
      <c r="H621" s="4">
        <v>1.0</v>
      </c>
      <c r="I621" s="5">
        <v>45721.0</v>
      </c>
      <c r="J621" s="4">
        <v>1.0</v>
      </c>
      <c r="K621" s="4">
        <v>91.0</v>
      </c>
      <c r="L621" s="4">
        <v>91.0</v>
      </c>
      <c r="M621" s="4" t="s">
        <v>5522</v>
      </c>
      <c r="N621" s="15">
        <v>2.0</v>
      </c>
    </row>
    <row r="622">
      <c r="A622" s="4">
        <f>VLOOKUP(Life_expectancy.csv!A638,Base!$A$2:$B$235,2,FALSE)</f>
        <v>124</v>
      </c>
      <c r="B622" s="4">
        <v>2004.0</v>
      </c>
      <c r="C622" s="15" t="s">
        <v>5946</v>
      </c>
      <c r="D622" s="15">
        <v>12.0</v>
      </c>
      <c r="E622" s="15">
        <v>1.0</v>
      </c>
      <c r="F622" s="18">
        <v>45904.0</v>
      </c>
      <c r="G622" s="4">
        <v>89.0</v>
      </c>
      <c r="H622" s="4">
        <v>0.0</v>
      </c>
      <c r="I622" s="4" t="s">
        <v>5817</v>
      </c>
      <c r="J622" s="4">
        <v>1.0</v>
      </c>
      <c r="K622" s="4">
        <v>9.0</v>
      </c>
      <c r="L622" s="4">
        <v>9.0</v>
      </c>
      <c r="M622" s="4" t="s">
        <v>5522</v>
      </c>
      <c r="N622" s="15">
        <v>2.0</v>
      </c>
    </row>
    <row r="623">
      <c r="A623" s="4">
        <f>VLOOKUP(Life_expectancy.csv!A639,Base!$A$2:$B$235,2,FALSE)</f>
        <v>124</v>
      </c>
      <c r="B623" s="4">
        <v>2003.0</v>
      </c>
      <c r="C623" s="15">
        <v>78.0</v>
      </c>
      <c r="D623" s="15">
        <v>1.0</v>
      </c>
      <c r="E623" s="15">
        <v>1.0</v>
      </c>
      <c r="F623" s="18">
        <v>45751.0</v>
      </c>
      <c r="G623" s="4">
        <v>86.0</v>
      </c>
      <c r="H623" s="4">
        <v>1.0</v>
      </c>
      <c r="I623" s="4" t="s">
        <v>5947</v>
      </c>
      <c r="J623" s="4">
        <v>1.0</v>
      </c>
      <c r="K623" s="4">
        <v>88.0</v>
      </c>
      <c r="L623" s="4">
        <v>88.0</v>
      </c>
      <c r="M623" s="4" t="s">
        <v>5522</v>
      </c>
      <c r="N623" s="16">
        <v>45659.0</v>
      </c>
    </row>
    <row r="624">
      <c r="A624" s="4">
        <f>VLOOKUP(Life_expectancy.csv!A640,Base!$A$2:$B$235,2,FALSE)</f>
        <v>124</v>
      </c>
      <c r="B624" s="4">
        <v>2002.0</v>
      </c>
      <c r="C624" s="15" t="s">
        <v>5814</v>
      </c>
      <c r="D624" s="15">
        <v>99.0</v>
      </c>
      <c r="E624" s="15">
        <v>1.0</v>
      </c>
      <c r="F624" s="15" t="s">
        <v>2836</v>
      </c>
      <c r="G624" s="4">
        <v>94.0</v>
      </c>
      <c r="H624" s="4">
        <v>0.0</v>
      </c>
      <c r="I624" s="4" t="s">
        <v>5717</v>
      </c>
      <c r="J624" s="4">
        <v>1.0</v>
      </c>
      <c r="K624" s="4">
        <v>94.0</v>
      </c>
      <c r="L624" s="4">
        <v>94.0</v>
      </c>
      <c r="M624" s="4" t="s">
        <v>5522</v>
      </c>
      <c r="N624" s="16">
        <v>45690.0</v>
      </c>
    </row>
    <row r="625">
      <c r="A625" s="4">
        <f>VLOOKUP(Life_expectancy.csv!A641,Base!$A$2:$B$235,2,FALSE)</f>
        <v>124</v>
      </c>
      <c r="B625" s="4">
        <v>2001.0</v>
      </c>
      <c r="C625" s="15" t="s">
        <v>5538</v>
      </c>
      <c r="D625" s="15">
        <v>1.0</v>
      </c>
      <c r="E625" s="15">
        <v>1.0</v>
      </c>
      <c r="F625" s="15" t="s">
        <v>1015</v>
      </c>
      <c r="G625" s="4">
        <v>8.0</v>
      </c>
      <c r="H625" s="4">
        <v>0.0</v>
      </c>
      <c r="I625" s="4" t="s">
        <v>5616</v>
      </c>
      <c r="J625" s="4">
        <v>1.0</v>
      </c>
      <c r="K625" s="4">
        <v>92.0</v>
      </c>
      <c r="L625" s="4">
        <v>91.0</v>
      </c>
      <c r="M625" s="4" t="s">
        <v>5522</v>
      </c>
      <c r="N625" s="16">
        <v>45690.0</v>
      </c>
    </row>
    <row r="626">
      <c r="A626" s="4">
        <f>VLOOKUP(Life_expectancy.csv!A642,Base!$A$2:$B$235,2,FALSE)</f>
        <v>124</v>
      </c>
      <c r="B626" s="4">
        <v>2000.0</v>
      </c>
      <c r="C626" s="15" t="s">
        <v>5816</v>
      </c>
      <c r="D626" s="15">
        <v>98.0</v>
      </c>
      <c r="E626" s="15">
        <v>1.0</v>
      </c>
      <c r="F626" s="15" t="s">
        <v>211</v>
      </c>
      <c r="G626" s="4">
        <v>89.0</v>
      </c>
      <c r="H626" s="4">
        <v>0.0</v>
      </c>
      <c r="I626" s="4" t="s">
        <v>5782</v>
      </c>
      <c r="J626" s="4">
        <v>1.0</v>
      </c>
      <c r="K626" s="4">
        <v>8.0</v>
      </c>
      <c r="L626" s="4">
        <v>88.0</v>
      </c>
      <c r="M626" s="4" t="s">
        <v>5522</v>
      </c>
      <c r="N626" s="16">
        <v>45718.0</v>
      </c>
    </row>
    <row r="627">
      <c r="A627" s="4">
        <f>VLOOKUP(Life_expectancy.csv!A643,Base!$A$2:$B$235,2,FALSE)</f>
        <v>130</v>
      </c>
      <c r="B627" s="4">
        <v>2015.0</v>
      </c>
      <c r="C627" s="15">
        <v>78.0</v>
      </c>
      <c r="D627" s="15">
        <v>95.0</v>
      </c>
      <c r="E627" s="15">
        <v>0.0</v>
      </c>
      <c r="F627" s="17"/>
      <c r="G627" s="4">
        <v>94.0</v>
      </c>
      <c r="H627" s="4">
        <v>206.0</v>
      </c>
      <c r="I627" s="4" t="s">
        <v>5805</v>
      </c>
      <c r="J627" s="4">
        <v>0.0</v>
      </c>
      <c r="K627" s="4">
        <v>94.0</v>
      </c>
      <c r="L627" s="4">
        <v>94.0</v>
      </c>
      <c r="M627" s="4" t="s">
        <v>5522</v>
      </c>
      <c r="N627" s="16">
        <v>45748.0</v>
      </c>
    </row>
    <row r="628">
      <c r="A628" s="4">
        <f>VLOOKUP(Life_expectancy.csv!A644,Base!$A$2:$B$235,2,FALSE)</f>
        <v>130</v>
      </c>
      <c r="B628" s="4">
        <v>2014.0</v>
      </c>
      <c r="C628" s="15" t="s">
        <v>5537</v>
      </c>
      <c r="D628" s="15">
        <v>97.0</v>
      </c>
      <c r="E628" s="15">
        <v>0.0</v>
      </c>
      <c r="F628" s="15" t="s">
        <v>5948</v>
      </c>
      <c r="G628" s="4">
        <v>95.0</v>
      </c>
      <c r="H628" s="4">
        <v>0.0</v>
      </c>
      <c r="I628" s="4" t="s">
        <v>5923</v>
      </c>
      <c r="J628" s="4">
        <v>0.0</v>
      </c>
      <c r="K628" s="4">
        <v>95.0</v>
      </c>
      <c r="L628" s="4">
        <v>95.0</v>
      </c>
      <c r="M628" s="4" t="s">
        <v>5522</v>
      </c>
      <c r="N628" s="16">
        <v>45778.0</v>
      </c>
    </row>
    <row r="629">
      <c r="A629" s="4">
        <f>VLOOKUP(Life_expectancy.csv!A645,Base!$A$2:$B$235,2,FALSE)</f>
        <v>130</v>
      </c>
      <c r="B629" s="4">
        <v>2013.0</v>
      </c>
      <c r="C629" s="15" t="s">
        <v>5946</v>
      </c>
      <c r="D629" s="15">
        <v>97.0</v>
      </c>
      <c r="E629" s="15">
        <v>0.0</v>
      </c>
      <c r="F629" s="15" t="s">
        <v>5949</v>
      </c>
      <c r="G629" s="4">
        <v>96.0</v>
      </c>
      <c r="H629" s="4">
        <v>0.0</v>
      </c>
      <c r="I629" s="4" t="s">
        <v>5676</v>
      </c>
      <c r="J629" s="4">
        <v>0.0</v>
      </c>
      <c r="K629" s="4">
        <v>96.0</v>
      </c>
      <c r="L629" s="4">
        <v>96.0</v>
      </c>
      <c r="M629" s="4" t="s">
        <v>5522</v>
      </c>
      <c r="N629" s="16">
        <v>45778.0</v>
      </c>
    </row>
    <row r="630">
      <c r="A630" s="4">
        <f>VLOOKUP(Life_expectancy.csv!A646,Base!$A$2:$B$235,2,FALSE)</f>
        <v>130</v>
      </c>
      <c r="B630" s="4">
        <v>2012.0</v>
      </c>
      <c r="C630" s="15" t="s">
        <v>5950</v>
      </c>
      <c r="D630" s="15">
        <v>14.0</v>
      </c>
      <c r="E630" s="15">
        <v>0.0</v>
      </c>
      <c r="F630" s="15" t="s">
        <v>991</v>
      </c>
      <c r="G630" s="4">
        <v>98.0</v>
      </c>
      <c r="H630" s="4">
        <v>2.0</v>
      </c>
      <c r="I630" s="4" t="s">
        <v>5808</v>
      </c>
      <c r="J630" s="4">
        <v>0.0</v>
      </c>
      <c r="K630" s="4">
        <v>96.0</v>
      </c>
      <c r="L630" s="4">
        <v>96.0</v>
      </c>
      <c r="M630" s="4" t="s">
        <v>5522</v>
      </c>
      <c r="N630" s="16">
        <v>45778.0</v>
      </c>
    </row>
    <row r="631">
      <c r="A631" s="4">
        <f>VLOOKUP(Life_expectancy.csv!A647,Base!$A$2:$B$235,2,FALSE)</f>
        <v>130</v>
      </c>
      <c r="B631" s="4">
        <v>2011.0</v>
      </c>
      <c r="C631" s="15">
        <v>77.0</v>
      </c>
      <c r="D631" s="15">
        <v>14.0</v>
      </c>
      <c r="E631" s="15">
        <v>0.0</v>
      </c>
      <c r="F631" s="15" t="s">
        <v>5951</v>
      </c>
      <c r="G631" s="4">
        <v>97.0</v>
      </c>
      <c r="H631" s="4">
        <v>12.0</v>
      </c>
      <c r="I631" s="4" t="s">
        <v>5740</v>
      </c>
      <c r="J631" s="4">
        <v>0.0</v>
      </c>
      <c r="K631" s="4">
        <v>96.0</v>
      </c>
      <c r="L631" s="4">
        <v>96.0</v>
      </c>
      <c r="M631" s="4" t="s">
        <v>5522</v>
      </c>
      <c r="N631" s="16">
        <v>45778.0</v>
      </c>
    </row>
    <row r="632">
      <c r="A632" s="4">
        <f>VLOOKUP(Life_expectancy.csv!A648,Base!$A$2:$B$235,2,FALSE)</f>
        <v>130</v>
      </c>
      <c r="B632" s="4">
        <v>2010.0</v>
      </c>
      <c r="C632" s="15" t="s">
        <v>5545</v>
      </c>
      <c r="D632" s="15">
        <v>16.0</v>
      </c>
      <c r="E632" s="15">
        <v>0.0</v>
      </c>
      <c r="F632" s="16">
        <v>45669.0</v>
      </c>
      <c r="G632" s="4">
        <v>97.0</v>
      </c>
      <c r="H632" s="4">
        <v>7.0</v>
      </c>
      <c r="I632" s="5">
        <v>45814.0</v>
      </c>
      <c r="J632" s="4">
        <v>0.0</v>
      </c>
      <c r="K632" s="4">
        <v>97.0</v>
      </c>
      <c r="L632" s="4">
        <v>97.0</v>
      </c>
      <c r="M632" s="4" t="s">
        <v>5522</v>
      </c>
      <c r="N632" s="16">
        <v>45809.0</v>
      </c>
    </row>
    <row r="633">
      <c r="A633" s="4">
        <f>VLOOKUP(Life_expectancy.csv!A649,Base!$A$2:$B$235,2,FALSE)</f>
        <v>130</v>
      </c>
      <c r="B633" s="4">
        <v>2009.0</v>
      </c>
      <c r="C633" s="15" t="s">
        <v>5629</v>
      </c>
      <c r="D633" s="15">
        <v>19.0</v>
      </c>
      <c r="E633" s="15">
        <v>0.0</v>
      </c>
      <c r="F633" s="15" t="s">
        <v>5952</v>
      </c>
      <c r="G633" s="4">
        <v>97.0</v>
      </c>
      <c r="H633" s="4">
        <v>2.0</v>
      </c>
      <c r="I633" s="4">
        <v>6.0</v>
      </c>
      <c r="J633" s="4">
        <v>0.0</v>
      </c>
      <c r="K633" s="4">
        <v>96.0</v>
      </c>
      <c r="L633" s="4">
        <v>96.0</v>
      </c>
      <c r="M633" s="4" t="s">
        <v>5522</v>
      </c>
      <c r="N633" s="16">
        <v>45809.0</v>
      </c>
    </row>
    <row r="634">
      <c r="A634" s="4">
        <f>VLOOKUP(Life_expectancy.csv!A650,Base!$A$2:$B$235,2,FALSE)</f>
        <v>130</v>
      </c>
      <c r="B634" s="4">
        <v>2008.0</v>
      </c>
      <c r="C634" s="15">
        <v>76.0</v>
      </c>
      <c r="D634" s="15">
        <v>116.0</v>
      </c>
      <c r="E634" s="15">
        <v>0.0</v>
      </c>
      <c r="F634" s="18">
        <v>45820.0</v>
      </c>
      <c r="G634" s="4">
        <v>97.0</v>
      </c>
      <c r="H634" s="4">
        <v>51.0</v>
      </c>
      <c r="I634" s="4" t="s">
        <v>5744</v>
      </c>
      <c r="J634" s="4">
        <v>0.0</v>
      </c>
      <c r="K634" s="4">
        <v>96.0</v>
      </c>
      <c r="L634" s="4">
        <v>96.0</v>
      </c>
      <c r="M634" s="4" t="s">
        <v>5522</v>
      </c>
      <c r="N634" s="16">
        <v>45839.0</v>
      </c>
    </row>
    <row r="635">
      <c r="A635" s="4">
        <f>VLOOKUP(Life_expectancy.csv!A651,Base!$A$2:$B$235,2,FALSE)</f>
        <v>130</v>
      </c>
      <c r="B635" s="4">
        <v>2007.0</v>
      </c>
      <c r="C635" s="15" t="s">
        <v>5762</v>
      </c>
      <c r="D635" s="15">
        <v>114.0</v>
      </c>
      <c r="E635" s="15">
        <v>0.0</v>
      </c>
      <c r="F635" s="15" t="s">
        <v>5953</v>
      </c>
      <c r="G635" s="4">
        <v>95.0</v>
      </c>
      <c r="H635" s="4">
        <v>0.0</v>
      </c>
      <c r="I635" s="4" t="s">
        <v>5745</v>
      </c>
      <c r="J635" s="4">
        <v>0.0</v>
      </c>
      <c r="K635" s="4">
        <v>96.0</v>
      </c>
      <c r="L635" s="4">
        <v>96.0</v>
      </c>
      <c r="M635" s="4" t="s">
        <v>5522</v>
      </c>
      <c r="N635" s="16">
        <v>45839.0</v>
      </c>
    </row>
    <row r="636">
      <c r="A636" s="4">
        <f>VLOOKUP(Life_expectancy.csv!A652,Base!$A$2:$B$235,2,FALSE)</f>
        <v>130</v>
      </c>
      <c r="B636" s="4">
        <v>2006.0</v>
      </c>
      <c r="C636" s="15" t="s">
        <v>5553</v>
      </c>
      <c r="D636" s="15">
        <v>113.0</v>
      </c>
      <c r="E636" s="15">
        <v>0.0</v>
      </c>
      <c r="F636" s="15" t="s">
        <v>3049</v>
      </c>
      <c r="G636" s="10"/>
      <c r="H636" s="4">
        <v>1.0</v>
      </c>
      <c r="I636" s="4" t="s">
        <v>5528</v>
      </c>
      <c r="J636" s="4">
        <v>0.0</v>
      </c>
      <c r="K636" s="4">
        <v>96.0</v>
      </c>
      <c r="L636" s="4">
        <v>96.0</v>
      </c>
      <c r="M636" s="4" t="s">
        <v>5522</v>
      </c>
      <c r="N636" s="16">
        <v>45870.0</v>
      </c>
    </row>
    <row r="637">
      <c r="A637" s="4">
        <f>VLOOKUP(Life_expectancy.csv!A653,Base!$A$2:$B$235,2,FALSE)</f>
        <v>130</v>
      </c>
      <c r="B637" s="4">
        <v>2005.0</v>
      </c>
      <c r="C637" s="15" t="s">
        <v>5620</v>
      </c>
      <c r="D637" s="15">
        <v>116.0</v>
      </c>
      <c r="E637" s="15">
        <v>0.0</v>
      </c>
      <c r="F637" s="15" t="s">
        <v>4523</v>
      </c>
      <c r="G637" s="10"/>
      <c r="H637" s="4">
        <v>2.0</v>
      </c>
      <c r="I637" s="4" t="s">
        <v>5530</v>
      </c>
      <c r="J637" s="4">
        <v>0.0</v>
      </c>
      <c r="K637" s="4">
        <v>96.0</v>
      </c>
      <c r="L637" s="4">
        <v>96.0</v>
      </c>
      <c r="M637" s="4" t="s">
        <v>5522</v>
      </c>
      <c r="N637" s="16">
        <v>45870.0</v>
      </c>
    </row>
    <row r="638">
      <c r="A638" s="4">
        <f>VLOOKUP(Life_expectancy.csv!A654,Base!$A$2:$B$235,2,FALSE)</f>
        <v>130</v>
      </c>
      <c r="B638" s="4">
        <v>2004.0</v>
      </c>
      <c r="C638" s="15" t="s">
        <v>5566</v>
      </c>
      <c r="D638" s="15">
        <v>114.0</v>
      </c>
      <c r="E638" s="15">
        <v>0.0</v>
      </c>
      <c r="F638" s="16">
        <v>45974.0</v>
      </c>
      <c r="G638" s="10"/>
      <c r="H638" s="4">
        <v>54.0</v>
      </c>
      <c r="I638" s="4" t="s">
        <v>5637</v>
      </c>
      <c r="J638" s="4">
        <v>0.0</v>
      </c>
      <c r="K638" s="4">
        <v>96.0</v>
      </c>
      <c r="L638" s="4">
        <v>96.0</v>
      </c>
      <c r="M638" s="4" t="s">
        <v>5522</v>
      </c>
      <c r="N638" s="16">
        <v>45901.0</v>
      </c>
    </row>
    <row r="639">
      <c r="A639" s="4">
        <f>VLOOKUP(Life_expectancy.csv!A655,Base!$A$2:$B$235,2,FALSE)</f>
        <v>130</v>
      </c>
      <c r="B639" s="4">
        <v>2003.0</v>
      </c>
      <c r="C639" s="15" t="s">
        <v>5574</v>
      </c>
      <c r="D639" s="15">
        <v>122.0</v>
      </c>
      <c r="E639" s="15">
        <v>0.0</v>
      </c>
      <c r="F639" s="15" t="s">
        <v>5954</v>
      </c>
      <c r="G639" s="10"/>
      <c r="H639" s="4">
        <v>19.0</v>
      </c>
      <c r="I639" s="4" t="s">
        <v>5638</v>
      </c>
      <c r="J639" s="4">
        <v>0.0</v>
      </c>
      <c r="K639" s="4">
        <v>95.0</v>
      </c>
      <c r="L639" s="4">
        <v>94.0</v>
      </c>
      <c r="M639" s="4" t="s">
        <v>5522</v>
      </c>
      <c r="N639" s="16">
        <v>45901.0</v>
      </c>
    </row>
    <row r="640">
      <c r="A640" s="4">
        <f>VLOOKUP(Life_expectancy.csv!A656,Base!$A$2:$B$235,2,FALSE)</f>
        <v>130</v>
      </c>
      <c r="B640" s="4">
        <v>2002.0</v>
      </c>
      <c r="C640" s="15" t="s">
        <v>5623</v>
      </c>
      <c r="D640" s="15">
        <v>124.0</v>
      </c>
      <c r="E640" s="15">
        <v>0.0</v>
      </c>
      <c r="F640" s="15" t="s">
        <v>5955</v>
      </c>
      <c r="G640" s="10"/>
      <c r="H640" s="4">
        <v>6.0</v>
      </c>
      <c r="I640" s="4" t="s">
        <v>5544</v>
      </c>
      <c r="J640" s="4">
        <v>0.0</v>
      </c>
      <c r="K640" s="4">
        <v>95.0</v>
      </c>
      <c r="L640" s="4">
        <v>95.0</v>
      </c>
      <c r="M640" s="4" t="s">
        <v>5522</v>
      </c>
      <c r="N640" s="15">
        <v>2.0</v>
      </c>
    </row>
    <row r="641">
      <c r="A641" s="4">
        <f>VLOOKUP(Life_expectancy.csv!A657,Base!$A$2:$B$235,2,FALSE)</f>
        <v>130</v>
      </c>
      <c r="B641" s="4">
        <v>2001.0</v>
      </c>
      <c r="C641" s="15" t="s">
        <v>5572</v>
      </c>
      <c r="D641" s="15">
        <v>126.0</v>
      </c>
      <c r="E641" s="15">
        <v>0.0</v>
      </c>
      <c r="F641" s="15" t="s">
        <v>5956</v>
      </c>
      <c r="G641" s="10"/>
      <c r="H641" s="4">
        <v>8.0</v>
      </c>
      <c r="I641" s="4" t="s">
        <v>5696</v>
      </c>
      <c r="J641" s="4">
        <v>0.0</v>
      </c>
      <c r="K641" s="4">
        <v>94.0</v>
      </c>
      <c r="L641" s="4">
        <v>94.0</v>
      </c>
      <c r="M641" s="4" t="s">
        <v>5522</v>
      </c>
      <c r="N641" s="15">
        <v>2.0</v>
      </c>
    </row>
    <row r="642">
      <c r="A642" s="4">
        <f>VLOOKUP(Life_expectancy.csv!A658,Base!$A$2:$B$235,2,FALSE)</f>
        <v>130</v>
      </c>
      <c r="B642" s="4">
        <v>2000.0</v>
      </c>
      <c r="C642" s="15" t="s">
        <v>5574</v>
      </c>
      <c r="D642" s="15">
        <v>127.0</v>
      </c>
      <c r="E642" s="15">
        <v>0.0</v>
      </c>
      <c r="F642" s="15" t="s">
        <v>5957</v>
      </c>
      <c r="G642" s="10"/>
      <c r="H642" s="4">
        <v>9.0</v>
      </c>
      <c r="I642" s="4" t="s">
        <v>5697</v>
      </c>
      <c r="J642" s="4">
        <v>0.0</v>
      </c>
      <c r="K642" s="4">
        <v>94.0</v>
      </c>
      <c r="L642" s="4">
        <v>93.0</v>
      </c>
      <c r="M642" s="4" t="s">
        <v>5522</v>
      </c>
      <c r="N642" s="16">
        <v>45659.0</v>
      </c>
    </row>
    <row r="643">
      <c r="A643" s="4">
        <f>VLOOKUP(Life_expectancy.csv!A659,Base!$A$2:$B$235,2,FALSE)</f>
        <v>85</v>
      </c>
      <c r="B643" s="4">
        <v>2015.0</v>
      </c>
      <c r="C643" s="15" t="s">
        <v>5915</v>
      </c>
      <c r="D643" s="15">
        <v>92.0</v>
      </c>
      <c r="E643" s="15">
        <v>1.0</v>
      </c>
      <c r="F643" s="17"/>
      <c r="G643" s="4">
        <v>99.0</v>
      </c>
      <c r="H643" s="4">
        <v>0.0</v>
      </c>
      <c r="I643" s="4" t="s">
        <v>5958</v>
      </c>
      <c r="J643" s="4">
        <v>1.0</v>
      </c>
      <c r="K643" s="4">
        <v>99.0</v>
      </c>
      <c r="L643" s="4">
        <v>99.0</v>
      </c>
      <c r="M643" s="4" t="s">
        <v>5522</v>
      </c>
      <c r="N643" s="16">
        <v>45719.0</v>
      </c>
    </row>
    <row r="644">
      <c r="A644" s="4">
        <f>VLOOKUP(Life_expectancy.csv!A660,Base!$A$2:$B$235,2,FALSE)</f>
        <v>85</v>
      </c>
      <c r="B644" s="4">
        <v>2014.0</v>
      </c>
      <c r="C644" s="15">
        <v>79.0</v>
      </c>
      <c r="D644" s="15">
        <v>93.0</v>
      </c>
      <c r="E644" s="15">
        <v>1.0</v>
      </c>
      <c r="F644" s="15" t="s">
        <v>159</v>
      </c>
      <c r="G644" s="4">
        <v>97.0</v>
      </c>
      <c r="H644" s="4">
        <v>0.0</v>
      </c>
      <c r="I644" s="5">
        <v>45844.0</v>
      </c>
      <c r="J644" s="4">
        <v>1.0</v>
      </c>
      <c r="K644" s="4">
        <v>99.0</v>
      </c>
      <c r="L644" s="4">
        <v>99.0</v>
      </c>
      <c r="M644" s="4" t="s">
        <v>5522</v>
      </c>
      <c r="N644" s="16">
        <v>45719.0</v>
      </c>
    </row>
    <row r="645">
      <c r="A645" s="4">
        <f>VLOOKUP(Life_expectancy.csv!A661,Base!$A$2:$B$235,2,FALSE)</f>
        <v>85</v>
      </c>
      <c r="B645" s="4">
        <v>2013.0</v>
      </c>
      <c r="C645" s="15" t="s">
        <v>5707</v>
      </c>
      <c r="D645" s="15">
        <v>96.0</v>
      </c>
      <c r="E645" s="15">
        <v>1.0</v>
      </c>
      <c r="F645" s="15" t="s">
        <v>3560</v>
      </c>
      <c r="G645" s="4">
        <v>96.0</v>
      </c>
      <c r="H645" s="4">
        <v>0.0</v>
      </c>
      <c r="I645" s="4" t="s">
        <v>5523</v>
      </c>
      <c r="J645" s="4">
        <v>1.0</v>
      </c>
      <c r="K645" s="4">
        <v>99.0</v>
      </c>
      <c r="L645" s="4">
        <v>99.0</v>
      </c>
      <c r="M645" s="4" t="s">
        <v>5522</v>
      </c>
      <c r="N645" s="16">
        <v>45719.0</v>
      </c>
    </row>
    <row r="646">
      <c r="A646" s="4">
        <f>VLOOKUP(Life_expectancy.csv!A662,Base!$A$2:$B$235,2,FALSE)</f>
        <v>85</v>
      </c>
      <c r="B646" s="4">
        <v>2012.0</v>
      </c>
      <c r="C646" s="15" t="s">
        <v>5707</v>
      </c>
      <c r="D646" s="15">
        <v>96.0</v>
      </c>
      <c r="E646" s="15">
        <v>1.0</v>
      </c>
      <c r="F646" s="15" t="s">
        <v>1189</v>
      </c>
      <c r="G646" s="4">
        <v>96.0</v>
      </c>
      <c r="H646" s="4">
        <v>0.0</v>
      </c>
      <c r="I646" s="4" t="s">
        <v>5525</v>
      </c>
      <c r="J646" s="4">
        <v>1.0</v>
      </c>
      <c r="K646" s="4">
        <v>98.0</v>
      </c>
      <c r="L646" s="4">
        <v>99.0</v>
      </c>
      <c r="M646" s="4" t="s">
        <v>5522</v>
      </c>
      <c r="N646" s="16">
        <v>45691.0</v>
      </c>
    </row>
    <row r="647">
      <c r="A647" s="4">
        <f>VLOOKUP(Life_expectancy.csv!A663,Base!$A$2:$B$235,2,FALSE)</f>
        <v>85</v>
      </c>
      <c r="B647" s="4">
        <v>2011.0</v>
      </c>
      <c r="C647" s="15" t="s">
        <v>5706</v>
      </c>
      <c r="D647" s="15">
        <v>92.0</v>
      </c>
      <c r="E647" s="15">
        <v>1.0</v>
      </c>
      <c r="F647" s="15" t="s">
        <v>2929</v>
      </c>
      <c r="G647" s="4">
        <v>96.0</v>
      </c>
      <c r="H647" s="4">
        <v>0.0</v>
      </c>
      <c r="I647" s="4" t="s">
        <v>5567</v>
      </c>
      <c r="J647" s="4">
        <v>1.0</v>
      </c>
      <c r="K647" s="4">
        <v>99.0</v>
      </c>
      <c r="L647" s="4">
        <v>97.0</v>
      </c>
      <c r="M647" s="4" t="s">
        <v>5522</v>
      </c>
      <c r="N647" s="16">
        <v>45691.0</v>
      </c>
    </row>
    <row r="648">
      <c r="A648" s="4">
        <f>VLOOKUP(Life_expectancy.csv!A664,Base!$A$2:$B$235,2,FALSE)</f>
        <v>85</v>
      </c>
      <c r="B648" s="4">
        <v>2010.0</v>
      </c>
      <c r="C648" s="15">
        <v>78.0</v>
      </c>
      <c r="D648" s="15">
        <v>98.0</v>
      </c>
      <c r="E648" s="15">
        <v>1.0</v>
      </c>
      <c r="F648" s="15" t="s">
        <v>227</v>
      </c>
      <c r="G648" s="4">
        <v>96.0</v>
      </c>
      <c r="H648" s="4">
        <v>0.0</v>
      </c>
      <c r="I648" s="4" t="s">
        <v>5798</v>
      </c>
      <c r="J648" s="4">
        <v>1.0</v>
      </c>
      <c r="K648" s="4">
        <v>99.0</v>
      </c>
      <c r="L648" s="4">
        <v>96.0</v>
      </c>
      <c r="M648" s="4" t="s">
        <v>5522</v>
      </c>
      <c r="N648" s="16">
        <v>45691.0</v>
      </c>
    </row>
    <row r="649">
      <c r="A649" s="4">
        <f>VLOOKUP(Life_expectancy.csv!A665,Base!$A$2:$B$235,2,FALSE)</f>
        <v>85</v>
      </c>
      <c r="B649" s="4">
        <v>2009.0</v>
      </c>
      <c r="C649" s="15" t="s">
        <v>5709</v>
      </c>
      <c r="D649" s="15">
        <v>11.0</v>
      </c>
      <c r="E649" s="15">
        <v>1.0</v>
      </c>
      <c r="F649" s="18">
        <v>45661.0</v>
      </c>
      <c r="G649" s="4">
        <v>96.0</v>
      </c>
      <c r="H649" s="4">
        <v>0.0</v>
      </c>
      <c r="I649" s="4" t="s">
        <v>5637</v>
      </c>
      <c r="J649" s="4">
        <v>1.0</v>
      </c>
      <c r="K649" s="4">
        <v>99.0</v>
      </c>
      <c r="L649" s="4">
        <v>96.0</v>
      </c>
      <c r="M649" s="4" t="s">
        <v>5522</v>
      </c>
      <c r="N649" s="16">
        <v>45691.0</v>
      </c>
    </row>
    <row r="650">
      <c r="A650" s="4">
        <f>VLOOKUP(Life_expectancy.csv!A666,Base!$A$2:$B$235,2,FALSE)</f>
        <v>85</v>
      </c>
      <c r="B650" s="4">
        <v>2008.0</v>
      </c>
      <c r="C650" s="15" t="s">
        <v>5928</v>
      </c>
      <c r="D650" s="15">
        <v>12.0</v>
      </c>
      <c r="E650" s="15">
        <v>1.0</v>
      </c>
      <c r="F650" s="15" t="s">
        <v>148</v>
      </c>
      <c r="G650" s="4">
        <v>95.0</v>
      </c>
      <c r="H650" s="4">
        <v>0.0</v>
      </c>
      <c r="I650" s="4" t="s">
        <v>5534</v>
      </c>
      <c r="J650" s="4">
        <v>1.0</v>
      </c>
      <c r="K650" s="4">
        <v>99.0</v>
      </c>
      <c r="L650" s="4">
        <v>95.0</v>
      </c>
      <c r="M650" s="4" t="s">
        <v>5522</v>
      </c>
      <c r="N650" s="16">
        <v>45691.0</v>
      </c>
    </row>
    <row r="651">
      <c r="A651" s="4">
        <f>VLOOKUP(Life_expectancy.csv!A667,Base!$A$2:$B$235,2,FALSE)</f>
        <v>85</v>
      </c>
      <c r="B651" s="4">
        <v>2007.0</v>
      </c>
      <c r="C651" s="15" t="s">
        <v>5709</v>
      </c>
      <c r="D651" s="15">
        <v>14.0</v>
      </c>
      <c r="E651" s="15">
        <v>1.0</v>
      </c>
      <c r="F651" s="15" t="s">
        <v>227</v>
      </c>
      <c r="G651" s="4">
        <v>93.0</v>
      </c>
      <c r="H651" s="4">
        <v>0.0</v>
      </c>
      <c r="I651" s="4" t="s">
        <v>5831</v>
      </c>
      <c r="J651" s="4">
        <v>1.0</v>
      </c>
      <c r="K651" s="4">
        <v>99.0</v>
      </c>
      <c r="L651" s="4">
        <v>93.0</v>
      </c>
      <c r="M651" s="4" t="s">
        <v>5522</v>
      </c>
      <c r="N651" s="16">
        <v>45691.0</v>
      </c>
    </row>
    <row r="652">
      <c r="A652" s="4">
        <f>VLOOKUP(Life_expectancy.csv!A668,Base!$A$2:$B$235,2,FALSE)</f>
        <v>85</v>
      </c>
      <c r="B652" s="4">
        <v>2006.0</v>
      </c>
      <c r="C652" s="15">
        <v>78.0</v>
      </c>
      <c r="D652" s="15">
        <v>14.0</v>
      </c>
      <c r="E652" s="15">
        <v>1.0</v>
      </c>
      <c r="F652" s="15" t="s">
        <v>2836</v>
      </c>
      <c r="G652" s="4">
        <v>89.0</v>
      </c>
      <c r="H652" s="4">
        <v>0.0</v>
      </c>
      <c r="I652" s="4" t="s">
        <v>5641</v>
      </c>
      <c r="J652" s="4">
        <v>1.0</v>
      </c>
      <c r="K652" s="4">
        <v>99.0</v>
      </c>
      <c r="L652" s="4">
        <v>89.0</v>
      </c>
      <c r="M652" s="4" t="s">
        <v>5522</v>
      </c>
      <c r="N652" s="16">
        <v>45691.0</v>
      </c>
    </row>
    <row r="653">
      <c r="A653" s="4">
        <f>VLOOKUP(Life_expectancy.csv!A669,Base!$A$2:$B$235,2,FALSE)</f>
        <v>85</v>
      </c>
      <c r="B653" s="4">
        <v>2005.0</v>
      </c>
      <c r="C653" s="15" t="s">
        <v>5540</v>
      </c>
      <c r="D653" s="15">
        <v>19.0</v>
      </c>
      <c r="E653" s="15">
        <v>1.0</v>
      </c>
      <c r="F653" s="15" t="s">
        <v>224</v>
      </c>
      <c r="G653" s="4">
        <v>95.0</v>
      </c>
      <c r="H653" s="4">
        <v>0.0</v>
      </c>
      <c r="I653" s="4" t="s">
        <v>5959</v>
      </c>
      <c r="J653" s="4">
        <v>1.0</v>
      </c>
      <c r="K653" s="4">
        <v>99.0</v>
      </c>
      <c r="L653" s="4">
        <v>89.0</v>
      </c>
      <c r="M653" s="4" t="s">
        <v>5522</v>
      </c>
      <c r="N653" s="16">
        <v>45719.0</v>
      </c>
    </row>
    <row r="654">
      <c r="A654" s="4">
        <f>VLOOKUP(Life_expectancy.csv!A670,Base!$A$2:$B$235,2,FALSE)</f>
        <v>85</v>
      </c>
      <c r="B654" s="4">
        <v>2004.0</v>
      </c>
      <c r="C654" s="15" t="s">
        <v>5929</v>
      </c>
      <c r="D654" s="15">
        <v>17.0</v>
      </c>
      <c r="E654" s="15">
        <v>1.0</v>
      </c>
      <c r="F654" s="15" t="s">
        <v>680</v>
      </c>
      <c r="G654" s="4">
        <v>99.0</v>
      </c>
      <c r="H654" s="4">
        <v>0.0</v>
      </c>
      <c r="I654" s="4">
        <v>53.0</v>
      </c>
      <c r="J654" s="4">
        <v>1.0</v>
      </c>
      <c r="K654" s="4">
        <v>98.0</v>
      </c>
      <c r="L654" s="4">
        <v>88.0</v>
      </c>
      <c r="M654" s="4" t="s">
        <v>5522</v>
      </c>
      <c r="N654" s="16">
        <v>45719.0</v>
      </c>
    </row>
    <row r="655">
      <c r="A655" s="4">
        <f>VLOOKUP(Life_expectancy.csv!A671,Base!$A$2:$B$235,2,FALSE)</f>
        <v>85</v>
      </c>
      <c r="B655" s="4">
        <v>2003.0</v>
      </c>
      <c r="C655" s="15" t="s">
        <v>5854</v>
      </c>
      <c r="D655" s="15">
        <v>18.0</v>
      </c>
      <c r="E655" s="15">
        <v>1.0</v>
      </c>
      <c r="F655" s="15" t="s">
        <v>675</v>
      </c>
      <c r="G655" s="4">
        <v>99.0</v>
      </c>
      <c r="H655" s="4">
        <v>0.0</v>
      </c>
      <c r="I655" s="4" t="s">
        <v>5856</v>
      </c>
      <c r="J655" s="4">
        <v>1.0</v>
      </c>
      <c r="K655" s="4">
        <v>98.0</v>
      </c>
      <c r="L655" s="4">
        <v>72.0</v>
      </c>
      <c r="M655" s="4" t="s">
        <v>5522</v>
      </c>
      <c r="N655" s="16">
        <v>45719.0</v>
      </c>
    </row>
    <row r="656">
      <c r="A656" s="4">
        <f>VLOOKUP(Life_expectancy.csv!A672,Base!$A$2:$B$235,2,FALSE)</f>
        <v>85</v>
      </c>
      <c r="B656" s="4">
        <v>2002.0</v>
      </c>
      <c r="C656" s="15" t="s">
        <v>5946</v>
      </c>
      <c r="D656" s="15">
        <v>19.0</v>
      </c>
      <c r="E656" s="15">
        <v>1.0</v>
      </c>
      <c r="F656" s="16">
        <v>45661.0</v>
      </c>
      <c r="G656" s="4">
        <v>98.0</v>
      </c>
      <c r="H656" s="4">
        <v>0.0</v>
      </c>
      <c r="I656" s="4" t="s">
        <v>5895</v>
      </c>
      <c r="J656" s="4">
        <v>1.0</v>
      </c>
      <c r="K656" s="4">
        <v>98.0</v>
      </c>
      <c r="L656" s="4">
        <v>99.0</v>
      </c>
      <c r="M656" s="4" t="s">
        <v>5522</v>
      </c>
      <c r="N656" s="16">
        <v>45719.0</v>
      </c>
    </row>
    <row r="657">
      <c r="A657" s="4">
        <f>VLOOKUP(Life_expectancy.csv!A673,Base!$A$2:$B$235,2,FALSE)</f>
        <v>85</v>
      </c>
      <c r="B657" s="4">
        <v>2001.0</v>
      </c>
      <c r="C657" s="15" t="s">
        <v>5756</v>
      </c>
      <c r="D657" s="15">
        <v>115.0</v>
      </c>
      <c r="E657" s="15">
        <v>1.0</v>
      </c>
      <c r="F657" s="18">
        <v>45751.0</v>
      </c>
      <c r="G657" s="4">
        <v>98.0</v>
      </c>
      <c r="H657" s="4">
        <v>0.0</v>
      </c>
      <c r="I657" s="5">
        <v>45752.0</v>
      </c>
      <c r="J657" s="4">
        <v>1.0</v>
      </c>
      <c r="K657" s="4">
        <v>99.0</v>
      </c>
      <c r="L657" s="4">
        <v>98.0</v>
      </c>
      <c r="M657" s="4" t="s">
        <v>5522</v>
      </c>
      <c r="N657" s="16">
        <v>45750.0</v>
      </c>
    </row>
    <row r="658">
      <c r="A658" s="4">
        <f>VLOOKUP(Life_expectancy.csv!A674,Base!$A$2:$B$235,2,FALSE)</f>
        <v>85</v>
      </c>
      <c r="B658" s="4">
        <v>2000.0</v>
      </c>
      <c r="C658" s="15" t="s">
        <v>5542</v>
      </c>
      <c r="D658" s="15">
        <v>115.0</v>
      </c>
      <c r="E658" s="15">
        <v>1.0</v>
      </c>
      <c r="F658" s="15" t="s">
        <v>4329</v>
      </c>
      <c r="G658" s="4">
        <v>98.0</v>
      </c>
      <c r="H658" s="4">
        <v>0.0</v>
      </c>
      <c r="I658" s="4" t="s">
        <v>5857</v>
      </c>
      <c r="J658" s="4">
        <v>1.0</v>
      </c>
      <c r="K658" s="4">
        <v>98.0</v>
      </c>
      <c r="L658" s="4">
        <v>95.0</v>
      </c>
      <c r="M658" s="4" t="s">
        <v>5522</v>
      </c>
      <c r="N658" s="16">
        <v>45750.0</v>
      </c>
    </row>
    <row r="659">
      <c r="A659" s="4">
        <f>VLOOKUP(Life_expectancy.csv!A675,Base!$A$2:$B$235,2,FALSE)</f>
        <v>158</v>
      </c>
      <c r="B659" s="4">
        <v>2015.0</v>
      </c>
      <c r="C659" s="15">
        <v>85.0</v>
      </c>
      <c r="D659" s="15">
        <v>52.0</v>
      </c>
      <c r="E659" s="15">
        <v>0.0</v>
      </c>
      <c r="F659" s="17"/>
      <c r="G659" s="4">
        <v>97.0</v>
      </c>
      <c r="H659" s="4">
        <v>0.0</v>
      </c>
      <c r="I659" s="5">
        <v>45722.0</v>
      </c>
      <c r="J659" s="4">
        <v>0.0</v>
      </c>
      <c r="K659" s="4">
        <v>97.0</v>
      </c>
      <c r="L659" s="4">
        <v>97.0</v>
      </c>
      <c r="M659" s="4" t="s">
        <v>5522</v>
      </c>
      <c r="N659" s="15">
        <v>1.0</v>
      </c>
    </row>
    <row r="660">
      <c r="A660" s="4">
        <f>VLOOKUP(Life_expectancy.csv!A676,Base!$A$2:$B$235,2,FALSE)</f>
        <v>158</v>
      </c>
      <c r="B660" s="4">
        <v>2014.0</v>
      </c>
      <c r="C660" s="15">
        <v>83.0</v>
      </c>
      <c r="D660" s="15">
        <v>53.0</v>
      </c>
      <c r="E660" s="15">
        <v>0.0</v>
      </c>
      <c r="F660" s="15" t="s">
        <v>5521</v>
      </c>
      <c r="G660" s="4">
        <v>96.0</v>
      </c>
      <c r="H660" s="4">
        <v>10.0</v>
      </c>
      <c r="I660" s="4" t="s">
        <v>5635</v>
      </c>
      <c r="J660" s="4">
        <v>0.0</v>
      </c>
      <c r="K660" s="4">
        <v>99.0</v>
      </c>
      <c r="L660" s="4">
        <v>99.0</v>
      </c>
      <c r="M660" s="4" t="s">
        <v>5522</v>
      </c>
      <c r="N660" s="15">
        <v>1.0</v>
      </c>
    </row>
    <row r="661">
      <c r="A661" s="4">
        <f>VLOOKUP(Life_expectancy.csv!A677,Base!$A$2:$B$235,2,FALSE)</f>
        <v>158</v>
      </c>
      <c r="B661" s="4">
        <v>2013.0</v>
      </c>
      <c r="C661" s="15">
        <v>81.0</v>
      </c>
      <c r="D661" s="15">
        <v>54.0</v>
      </c>
      <c r="E661" s="15">
        <v>0.0</v>
      </c>
      <c r="F661" s="18">
        <v>45756.0</v>
      </c>
      <c r="G661" s="4">
        <v>96.0</v>
      </c>
      <c r="H661" s="4">
        <v>0.0</v>
      </c>
      <c r="I661" s="4" t="s">
        <v>5525</v>
      </c>
      <c r="J661" s="4">
        <v>0.0</v>
      </c>
      <c r="K661" s="4">
        <v>99.0</v>
      </c>
      <c r="L661" s="4">
        <v>99.0</v>
      </c>
      <c r="M661" s="4" t="s">
        <v>5522</v>
      </c>
      <c r="N661" s="15">
        <v>1.0</v>
      </c>
    </row>
    <row r="662">
      <c r="A662" s="4">
        <f>VLOOKUP(Life_expectancy.csv!A678,Base!$A$2:$B$235,2,FALSE)</f>
        <v>158</v>
      </c>
      <c r="B662" s="4">
        <v>2012.0</v>
      </c>
      <c r="C662" s="15">
        <v>80.0</v>
      </c>
      <c r="D662" s="15">
        <v>56.0</v>
      </c>
      <c r="E662" s="15">
        <v>0.0</v>
      </c>
      <c r="F662" s="15" t="s">
        <v>5960</v>
      </c>
      <c r="G662" s="4">
        <v>96.0</v>
      </c>
      <c r="H662" s="4">
        <v>1.0</v>
      </c>
      <c r="I662" s="4" t="s">
        <v>5745</v>
      </c>
      <c r="J662" s="4">
        <v>0.0</v>
      </c>
      <c r="K662" s="4">
        <v>99.0</v>
      </c>
      <c r="L662" s="4">
        <v>99.0</v>
      </c>
      <c r="M662" s="4" t="s">
        <v>5522</v>
      </c>
      <c r="N662" s="15">
        <v>1.0</v>
      </c>
    </row>
    <row r="663">
      <c r="A663" s="4">
        <f>VLOOKUP(Life_expectancy.csv!A679,Base!$A$2:$B$235,2,FALSE)</f>
        <v>158</v>
      </c>
      <c r="B663" s="4">
        <v>2011.0</v>
      </c>
      <c r="C663" s="15" t="s">
        <v>5914</v>
      </c>
      <c r="D663" s="15">
        <v>57.0</v>
      </c>
      <c r="E663" s="15">
        <v>0.0</v>
      </c>
      <c r="F663" s="15" t="s">
        <v>5961</v>
      </c>
      <c r="G663" s="4">
        <v>96.0</v>
      </c>
      <c r="H663" s="4">
        <v>0.0</v>
      </c>
      <c r="I663" s="4" t="s">
        <v>5962</v>
      </c>
      <c r="J663" s="4">
        <v>0.0</v>
      </c>
      <c r="K663" s="4">
        <v>99.0</v>
      </c>
      <c r="L663" s="4">
        <v>99.0</v>
      </c>
      <c r="M663" s="4" t="s">
        <v>5522</v>
      </c>
      <c r="N663" s="15">
        <v>1.0</v>
      </c>
    </row>
    <row r="664">
      <c r="A664" s="4">
        <f>VLOOKUP(Life_expectancy.csv!A680,Base!$A$2:$B$235,2,FALSE)</f>
        <v>158</v>
      </c>
      <c r="B664" s="4">
        <v>2010.0</v>
      </c>
      <c r="C664" s="15" t="s">
        <v>5684</v>
      </c>
      <c r="D664" s="15">
        <v>59.0</v>
      </c>
      <c r="E664" s="15">
        <v>0.0</v>
      </c>
      <c r="F664" s="15" t="s">
        <v>5963</v>
      </c>
      <c r="G664" s="4">
        <v>96.0</v>
      </c>
      <c r="H664" s="4">
        <v>18.0</v>
      </c>
      <c r="I664" s="4" t="s">
        <v>5916</v>
      </c>
      <c r="J664" s="4">
        <v>0.0</v>
      </c>
      <c r="K664" s="4">
        <v>99.0</v>
      </c>
      <c r="L664" s="4">
        <v>99.0</v>
      </c>
      <c r="M664" s="4" t="s">
        <v>5522</v>
      </c>
      <c r="N664" s="15">
        <v>1.0</v>
      </c>
    </row>
    <row r="665">
      <c r="A665" s="4">
        <f>VLOOKUP(Life_expectancy.csv!A681,Base!$A$2:$B$235,2,FALSE)</f>
        <v>158</v>
      </c>
      <c r="B665" s="4">
        <v>2009.0</v>
      </c>
      <c r="C665" s="15" t="s">
        <v>5704</v>
      </c>
      <c r="D665" s="15">
        <v>6.0</v>
      </c>
      <c r="E665" s="15">
        <v>0.0</v>
      </c>
      <c r="F665" s="16">
        <v>45879.0</v>
      </c>
      <c r="G665" s="4">
        <v>96.0</v>
      </c>
      <c r="H665" s="4">
        <v>0.0</v>
      </c>
      <c r="I665" s="4" t="s">
        <v>5532</v>
      </c>
      <c r="J665" s="4">
        <v>0.0</v>
      </c>
      <c r="K665" s="4">
        <v>99.0</v>
      </c>
      <c r="L665" s="4">
        <v>99.0</v>
      </c>
      <c r="M665" s="4" t="s">
        <v>5522</v>
      </c>
      <c r="N665" s="15">
        <v>1.0</v>
      </c>
    </row>
    <row r="666">
      <c r="A666" s="4">
        <f>VLOOKUP(Life_expectancy.csv!A682,Base!$A$2:$B$235,2,FALSE)</f>
        <v>158</v>
      </c>
      <c r="B666" s="4">
        <v>2008.0</v>
      </c>
      <c r="C666" s="15" t="s">
        <v>5915</v>
      </c>
      <c r="D666" s="15">
        <v>62.0</v>
      </c>
      <c r="E666" s="15">
        <v>0.0</v>
      </c>
      <c r="F666" s="18">
        <v>45669.0</v>
      </c>
      <c r="G666" s="4">
        <v>93.0</v>
      </c>
      <c r="H666" s="4">
        <v>1.0</v>
      </c>
      <c r="I666" s="4" t="s">
        <v>5764</v>
      </c>
      <c r="J666" s="4">
        <v>0.0</v>
      </c>
      <c r="K666" s="4">
        <v>97.0</v>
      </c>
      <c r="L666" s="4">
        <v>97.0</v>
      </c>
      <c r="M666" s="4" t="s">
        <v>5522</v>
      </c>
      <c r="N666" s="15">
        <v>1.0</v>
      </c>
    </row>
    <row r="667">
      <c r="A667" s="4">
        <f>VLOOKUP(Life_expectancy.csv!A683,Base!$A$2:$B$235,2,FALSE)</f>
        <v>158</v>
      </c>
      <c r="B667" s="4">
        <v>2007.0</v>
      </c>
      <c r="C667" s="15" t="s">
        <v>5812</v>
      </c>
      <c r="D667" s="15">
        <v>63.0</v>
      </c>
      <c r="E667" s="15">
        <v>0.0</v>
      </c>
      <c r="F667" s="15" t="s">
        <v>1957</v>
      </c>
      <c r="G667" s="4">
        <v>93.0</v>
      </c>
      <c r="H667" s="4">
        <v>0.0</v>
      </c>
      <c r="I667" s="4" t="s">
        <v>5638</v>
      </c>
      <c r="J667" s="4">
        <v>0.0</v>
      </c>
      <c r="K667" s="4">
        <v>97.0</v>
      </c>
      <c r="L667" s="4">
        <v>97.0</v>
      </c>
      <c r="M667" s="4" t="s">
        <v>5522</v>
      </c>
      <c r="N667" s="15">
        <v>1.0</v>
      </c>
    </row>
    <row r="668">
      <c r="A668" s="4">
        <f>VLOOKUP(Life_expectancy.csv!A684,Base!$A$2:$B$235,2,FALSE)</f>
        <v>158</v>
      </c>
      <c r="B668" s="4">
        <v>2006.0</v>
      </c>
      <c r="C668" s="15" t="s">
        <v>5706</v>
      </c>
      <c r="D668" s="15">
        <v>64.0</v>
      </c>
      <c r="E668" s="15">
        <v>0.0</v>
      </c>
      <c r="F668" s="15" t="s">
        <v>1569</v>
      </c>
      <c r="G668" s="4">
        <v>93.0</v>
      </c>
      <c r="H668" s="4">
        <v>0.0</v>
      </c>
      <c r="I668" s="4" t="s">
        <v>5544</v>
      </c>
      <c r="J668" s="4">
        <v>0.0</v>
      </c>
      <c r="K668" s="4">
        <v>97.0</v>
      </c>
      <c r="L668" s="4">
        <v>97.0</v>
      </c>
      <c r="M668" s="4" t="s">
        <v>5522</v>
      </c>
      <c r="N668" s="15">
        <v>1.0</v>
      </c>
    </row>
    <row r="669">
      <c r="A669" s="4">
        <f>VLOOKUP(Life_expectancy.csv!A685,Base!$A$2:$B$235,2,FALSE)</f>
        <v>158</v>
      </c>
      <c r="B669" s="4">
        <v>2005.0</v>
      </c>
      <c r="C669" s="15" t="s">
        <v>5707</v>
      </c>
      <c r="D669" s="15">
        <v>65.0</v>
      </c>
      <c r="E669" s="15">
        <v>0.0</v>
      </c>
      <c r="F669" s="15" t="s">
        <v>4232</v>
      </c>
      <c r="G669" s="4">
        <v>88.0</v>
      </c>
      <c r="H669" s="4">
        <v>1.0</v>
      </c>
      <c r="I669" s="4" t="s">
        <v>5535</v>
      </c>
      <c r="J669" s="4">
        <v>0.0</v>
      </c>
      <c r="K669" s="4">
        <v>98.0</v>
      </c>
      <c r="L669" s="4">
        <v>98.0</v>
      </c>
      <c r="M669" s="4" t="s">
        <v>5522</v>
      </c>
      <c r="N669" s="15">
        <v>1.0</v>
      </c>
    </row>
    <row r="670">
      <c r="A670" s="4">
        <f>VLOOKUP(Life_expectancy.csv!A686,Base!$A$2:$B$235,2,FALSE)</f>
        <v>158</v>
      </c>
      <c r="B670" s="4">
        <v>2004.0</v>
      </c>
      <c r="C670" s="15" t="s">
        <v>5708</v>
      </c>
      <c r="D670" s="15">
        <v>65.0</v>
      </c>
      <c r="E670" s="15">
        <v>0.0</v>
      </c>
      <c r="F670" s="18">
        <v>45729.0</v>
      </c>
      <c r="G670" s="4">
        <v>88.0</v>
      </c>
      <c r="H670" s="4">
        <v>0.0</v>
      </c>
      <c r="I670" s="4" t="s">
        <v>5536</v>
      </c>
      <c r="J670" s="4">
        <v>0.0</v>
      </c>
      <c r="K670" s="4">
        <v>98.0</v>
      </c>
      <c r="L670" s="4">
        <v>98.0</v>
      </c>
      <c r="M670" s="4" t="s">
        <v>5522</v>
      </c>
      <c r="N670" s="15">
        <v>1.0</v>
      </c>
    </row>
    <row r="671">
      <c r="A671" s="4">
        <f>VLOOKUP(Life_expectancy.csv!A687,Base!$A$2:$B$235,2,FALSE)</f>
        <v>158</v>
      </c>
      <c r="B671" s="4">
        <v>2003.0</v>
      </c>
      <c r="C671" s="15" t="s">
        <v>5964</v>
      </c>
      <c r="D671" s="15">
        <v>66.0</v>
      </c>
      <c r="E671" s="15">
        <v>0.0</v>
      </c>
      <c r="F671" s="15" t="s">
        <v>5670</v>
      </c>
      <c r="G671" s="4">
        <v>88.0</v>
      </c>
      <c r="H671" s="4">
        <v>0.0</v>
      </c>
      <c r="I671" s="4" t="s">
        <v>5548</v>
      </c>
      <c r="J671" s="4">
        <v>0.0</v>
      </c>
      <c r="K671" s="4">
        <v>98.0</v>
      </c>
      <c r="L671" s="4">
        <v>98.0</v>
      </c>
      <c r="M671" s="4" t="s">
        <v>5522</v>
      </c>
      <c r="N671" s="15">
        <v>1.0</v>
      </c>
    </row>
    <row r="672">
      <c r="A672" s="4">
        <f>VLOOKUP(Life_expectancy.csv!A688,Base!$A$2:$B$235,2,FALSE)</f>
        <v>158</v>
      </c>
      <c r="B672" s="4">
        <v>2002.0</v>
      </c>
      <c r="C672" s="15" t="s">
        <v>5927</v>
      </c>
      <c r="D672" s="15">
        <v>68.0</v>
      </c>
      <c r="E672" s="15">
        <v>0.0</v>
      </c>
      <c r="F672" s="15" t="s">
        <v>5965</v>
      </c>
      <c r="G672" s="4">
        <v>88.0</v>
      </c>
      <c r="H672" s="4">
        <v>0.0</v>
      </c>
      <c r="I672" s="4" t="s">
        <v>5959</v>
      </c>
      <c r="J672" s="4">
        <v>0.0</v>
      </c>
      <c r="K672" s="4">
        <v>98.0</v>
      </c>
      <c r="L672" s="4">
        <v>98.0</v>
      </c>
      <c r="M672" s="4" t="s">
        <v>5522</v>
      </c>
      <c r="N672" s="15">
        <v>1.0</v>
      </c>
    </row>
    <row r="673">
      <c r="A673" s="4">
        <f>VLOOKUP(Life_expectancy.csv!A689,Base!$A$2:$B$235,2,FALSE)</f>
        <v>158</v>
      </c>
      <c r="B673" s="4">
        <v>2001.0</v>
      </c>
      <c r="C673" s="15" t="s">
        <v>5966</v>
      </c>
      <c r="D673" s="15">
        <v>69.0</v>
      </c>
      <c r="E673" s="15">
        <v>0.0</v>
      </c>
      <c r="F673" s="15" t="s">
        <v>5967</v>
      </c>
      <c r="G673" s="4">
        <v>89.0</v>
      </c>
      <c r="H673" s="4">
        <v>0.0</v>
      </c>
      <c r="I673" s="4" t="s">
        <v>5644</v>
      </c>
      <c r="J673" s="4">
        <v>0.0</v>
      </c>
      <c r="K673" s="4">
        <v>97.0</v>
      </c>
      <c r="L673" s="4">
        <v>97.0</v>
      </c>
      <c r="M673" s="4" t="s">
        <v>5522</v>
      </c>
      <c r="N673" s="15">
        <v>1.0</v>
      </c>
    </row>
    <row r="674">
      <c r="A674" s="4">
        <f>VLOOKUP(Life_expectancy.csv!A690,Base!$A$2:$B$235,2,FALSE)</f>
        <v>158</v>
      </c>
      <c r="B674" s="4">
        <v>2000.0</v>
      </c>
      <c r="C674" s="15" t="s">
        <v>5709</v>
      </c>
      <c r="D674" s="15">
        <v>7.0</v>
      </c>
      <c r="E674" s="15">
        <v>0.0</v>
      </c>
      <c r="F674" s="15" t="s">
        <v>1147</v>
      </c>
      <c r="G674" s="4">
        <v>89.0</v>
      </c>
      <c r="H674" s="4">
        <v>0.0</v>
      </c>
      <c r="I674" s="4" t="s">
        <v>5579</v>
      </c>
      <c r="J674" s="4">
        <v>0.0</v>
      </c>
      <c r="K674" s="4">
        <v>97.0</v>
      </c>
      <c r="L674" s="4">
        <v>97.0</v>
      </c>
      <c r="M674" s="4" t="s">
        <v>5522</v>
      </c>
      <c r="N674" s="15">
        <v>1.0</v>
      </c>
    </row>
    <row r="675">
      <c r="A675" s="4">
        <f>VLOOKUP(Life_expectancy.csv!A691,Base!$A$2:$B$235,2,FALSE)</f>
        <v>88</v>
      </c>
      <c r="B675" s="4">
        <v>2015.0</v>
      </c>
      <c r="C675" s="15" t="s">
        <v>5706</v>
      </c>
      <c r="D675" s="15">
        <v>86.0</v>
      </c>
      <c r="E675" s="15">
        <v>0.0</v>
      </c>
      <c r="F675" s="17"/>
      <c r="G675" s="4">
        <v>97.0</v>
      </c>
      <c r="H675" s="4">
        <v>9.0</v>
      </c>
      <c r="I675" s="4" t="s">
        <v>5660</v>
      </c>
      <c r="J675" s="4">
        <v>0.0</v>
      </c>
      <c r="K675" s="4">
        <v>97.0</v>
      </c>
      <c r="L675" s="4">
        <v>97.0</v>
      </c>
      <c r="M675" s="4" t="s">
        <v>5522</v>
      </c>
      <c r="N675" s="16">
        <v>45870.0</v>
      </c>
    </row>
    <row r="676">
      <c r="A676" s="4">
        <f>VLOOKUP(Life_expectancy.csv!A692,Base!$A$2:$B$235,2,FALSE)</f>
        <v>88</v>
      </c>
      <c r="B676" s="4">
        <v>2014.0</v>
      </c>
      <c r="C676" s="15" t="s">
        <v>5708</v>
      </c>
      <c r="D676" s="15">
        <v>88.0</v>
      </c>
      <c r="E676" s="15">
        <v>0.0</v>
      </c>
      <c r="F676" s="15" t="s">
        <v>5968</v>
      </c>
      <c r="G676" s="4">
        <v>99.0</v>
      </c>
      <c r="H676" s="4">
        <v>222.0</v>
      </c>
      <c r="I676" s="4" t="s">
        <v>5901</v>
      </c>
      <c r="J676" s="4">
        <v>0.0</v>
      </c>
      <c r="K676" s="4">
        <v>99.0</v>
      </c>
      <c r="L676" s="4">
        <v>97.0</v>
      </c>
      <c r="M676" s="4" t="s">
        <v>5522</v>
      </c>
      <c r="N676" s="16">
        <v>45901.0</v>
      </c>
    </row>
    <row r="677">
      <c r="A677" s="4">
        <f>VLOOKUP(Life_expectancy.csv!A693,Base!$A$2:$B$235,2,FALSE)</f>
        <v>88</v>
      </c>
      <c r="B677" s="4">
        <v>2013.0</v>
      </c>
      <c r="C677" s="15" t="s">
        <v>5966</v>
      </c>
      <c r="D677" s="15">
        <v>9.0</v>
      </c>
      <c r="E677" s="15">
        <v>0.0</v>
      </c>
      <c r="F677" s="15" t="s">
        <v>5969</v>
      </c>
      <c r="G677" s="4">
        <v>99.0</v>
      </c>
      <c r="H677" s="4">
        <v>15.0</v>
      </c>
      <c r="I677" s="4" t="s">
        <v>5850</v>
      </c>
      <c r="J677" s="4">
        <v>0.0</v>
      </c>
      <c r="K677" s="4">
        <v>99.0</v>
      </c>
      <c r="L677" s="4">
        <v>98.0</v>
      </c>
      <c r="M677" s="4" t="s">
        <v>5522</v>
      </c>
      <c r="N677" s="16">
        <v>45901.0</v>
      </c>
    </row>
    <row r="678">
      <c r="A678" s="4">
        <f>VLOOKUP(Life_expectancy.csv!A694,Base!$A$2:$B$235,2,FALSE)</f>
        <v>88</v>
      </c>
      <c r="B678" s="4">
        <v>2012.0</v>
      </c>
      <c r="C678" s="15">
        <v>78.0</v>
      </c>
      <c r="D678" s="15">
        <v>93.0</v>
      </c>
      <c r="E678" s="15">
        <v>0.0</v>
      </c>
      <c r="F678" s="15" t="s">
        <v>5970</v>
      </c>
      <c r="G678" s="4">
        <v>99.0</v>
      </c>
      <c r="H678" s="4">
        <v>22.0</v>
      </c>
      <c r="I678" s="4" t="s">
        <v>5734</v>
      </c>
      <c r="J678" s="4">
        <v>0.0</v>
      </c>
      <c r="K678" s="4">
        <v>99.0</v>
      </c>
      <c r="L678" s="4">
        <v>99.0</v>
      </c>
      <c r="M678" s="4" t="s">
        <v>5522</v>
      </c>
      <c r="N678" s="16">
        <v>45901.0</v>
      </c>
    </row>
    <row r="679">
      <c r="A679" s="4">
        <f>VLOOKUP(Life_expectancy.csv!A695,Base!$A$2:$B$235,2,FALSE)</f>
        <v>88</v>
      </c>
      <c r="B679" s="4">
        <v>2011.0</v>
      </c>
      <c r="C679" s="15" t="s">
        <v>5537</v>
      </c>
      <c r="D679" s="15">
        <v>97.0</v>
      </c>
      <c r="E679" s="15">
        <v>0.0</v>
      </c>
      <c r="F679" s="15" t="s">
        <v>5971</v>
      </c>
      <c r="G679" s="4">
        <v>99.0</v>
      </c>
      <c r="H679" s="4">
        <v>17.0</v>
      </c>
      <c r="I679" s="4">
        <v>64.0</v>
      </c>
      <c r="J679" s="4">
        <v>0.0</v>
      </c>
      <c r="K679" s="4">
        <v>99.0</v>
      </c>
      <c r="L679" s="4">
        <v>99.0</v>
      </c>
      <c r="M679" s="4" t="s">
        <v>5522</v>
      </c>
      <c r="N679" s="16">
        <v>45901.0</v>
      </c>
    </row>
    <row r="680">
      <c r="A680" s="4">
        <f>VLOOKUP(Life_expectancy.csv!A696,Base!$A$2:$B$235,2,FALSE)</f>
        <v>88</v>
      </c>
      <c r="B680" s="4">
        <v>2010.0</v>
      </c>
      <c r="C680" s="15" t="s">
        <v>5538</v>
      </c>
      <c r="D680" s="15">
        <v>99.0</v>
      </c>
      <c r="E680" s="15">
        <v>0.0</v>
      </c>
      <c r="F680" s="15" t="s">
        <v>5972</v>
      </c>
      <c r="G680" s="4">
        <v>99.0</v>
      </c>
      <c r="H680" s="4">
        <v>0.0</v>
      </c>
      <c r="I680" s="4" t="s">
        <v>5754</v>
      </c>
      <c r="J680" s="4">
        <v>0.0</v>
      </c>
      <c r="K680" s="4">
        <v>99.0</v>
      </c>
      <c r="L680" s="4">
        <v>99.0</v>
      </c>
      <c r="M680" s="4" t="s">
        <v>5522</v>
      </c>
      <c r="N680" s="15">
        <v>2.0</v>
      </c>
    </row>
    <row r="681">
      <c r="A681" s="4">
        <f>VLOOKUP(Life_expectancy.csv!A697,Base!$A$2:$B$235,2,FALSE)</f>
        <v>88</v>
      </c>
      <c r="B681" s="4">
        <v>2009.0</v>
      </c>
      <c r="C681" s="15" t="s">
        <v>5950</v>
      </c>
      <c r="D681" s="15">
        <v>12.0</v>
      </c>
      <c r="E681" s="15">
        <v>0.0</v>
      </c>
      <c r="F681" s="15" t="s">
        <v>5973</v>
      </c>
      <c r="G681" s="4">
        <v>99.0</v>
      </c>
      <c r="H681" s="4">
        <v>5.0</v>
      </c>
      <c r="I681" s="4" t="s">
        <v>5923</v>
      </c>
      <c r="J681" s="4">
        <v>0.0</v>
      </c>
      <c r="K681" s="4">
        <v>99.0</v>
      </c>
      <c r="L681" s="4">
        <v>99.0</v>
      </c>
      <c r="M681" s="4" t="s">
        <v>5522</v>
      </c>
      <c r="N681" s="15">
        <v>2.0</v>
      </c>
    </row>
    <row r="682">
      <c r="A682" s="4">
        <f>VLOOKUP(Life_expectancy.csv!A698,Base!$A$2:$B$235,2,FALSE)</f>
        <v>88</v>
      </c>
      <c r="B682" s="4">
        <v>2008.0</v>
      </c>
      <c r="C682" s="15">
        <v>77.0</v>
      </c>
      <c r="D682" s="15">
        <v>16.0</v>
      </c>
      <c r="E682" s="15">
        <v>0.0</v>
      </c>
      <c r="F682" s="15" t="s">
        <v>5974</v>
      </c>
      <c r="G682" s="4">
        <v>99.0</v>
      </c>
      <c r="H682" s="4">
        <v>2.0</v>
      </c>
      <c r="I682" s="4" t="s">
        <v>5738</v>
      </c>
      <c r="J682" s="4">
        <v>0.0</v>
      </c>
      <c r="K682" s="4">
        <v>99.0</v>
      </c>
      <c r="L682" s="4">
        <v>99.0</v>
      </c>
      <c r="M682" s="4" t="s">
        <v>5522</v>
      </c>
      <c r="N682" s="15">
        <v>2.0</v>
      </c>
    </row>
    <row r="683">
      <c r="A683" s="4">
        <f>VLOOKUP(Life_expectancy.csv!A699,Base!$A$2:$B$235,2,FALSE)</f>
        <v>88</v>
      </c>
      <c r="B683" s="4">
        <v>2007.0</v>
      </c>
      <c r="C683" s="15" t="s">
        <v>5755</v>
      </c>
      <c r="D683" s="15">
        <v>17.0</v>
      </c>
      <c r="E683" s="15">
        <v>0.0</v>
      </c>
      <c r="F683" s="15" t="s">
        <v>5975</v>
      </c>
      <c r="G683" s="4">
        <v>99.0</v>
      </c>
      <c r="H683" s="4">
        <v>2.0</v>
      </c>
      <c r="I683" s="4" t="s">
        <v>5632</v>
      </c>
      <c r="J683" s="4">
        <v>0.0</v>
      </c>
      <c r="K683" s="4">
        <v>99.0</v>
      </c>
      <c r="L683" s="4">
        <v>99.0</v>
      </c>
      <c r="M683" s="4" t="s">
        <v>5522</v>
      </c>
      <c r="N683" s="16">
        <v>45659.0</v>
      </c>
    </row>
    <row r="684">
      <c r="A684" s="4">
        <f>VLOOKUP(Life_expectancy.csv!A700,Base!$A$2:$B$235,2,FALSE)</f>
        <v>88</v>
      </c>
      <c r="B684" s="4">
        <v>2006.0</v>
      </c>
      <c r="C684" s="15" t="s">
        <v>5758</v>
      </c>
      <c r="D684" s="15">
        <v>19.0</v>
      </c>
      <c r="E684" s="15">
        <v>0.0</v>
      </c>
      <c r="F684" s="18">
        <v>45729.0</v>
      </c>
      <c r="G684" s="4">
        <v>98.0</v>
      </c>
      <c r="H684" s="4">
        <v>7.0</v>
      </c>
      <c r="I684" s="4" t="s">
        <v>5924</v>
      </c>
      <c r="J684" s="4">
        <v>0.0</v>
      </c>
      <c r="K684" s="4">
        <v>98.0</v>
      </c>
      <c r="L684" s="4">
        <v>98.0</v>
      </c>
      <c r="M684" s="4" t="s">
        <v>5522</v>
      </c>
      <c r="N684" s="16">
        <v>45659.0</v>
      </c>
    </row>
    <row r="685">
      <c r="A685" s="4">
        <f>VLOOKUP(Life_expectancy.csv!A701,Base!$A$2:$B$235,2,FALSE)</f>
        <v>88</v>
      </c>
      <c r="B685" s="4">
        <v>2005.0</v>
      </c>
      <c r="C685" s="15" t="s">
        <v>5553</v>
      </c>
      <c r="D685" s="15">
        <v>114.0</v>
      </c>
      <c r="E685" s="15">
        <v>0.0</v>
      </c>
      <c r="F685" s="15" t="s">
        <v>5976</v>
      </c>
      <c r="G685" s="4">
        <v>99.0</v>
      </c>
      <c r="H685" s="4">
        <v>0.0</v>
      </c>
      <c r="I685" s="4" t="s">
        <v>5740</v>
      </c>
      <c r="J685" s="4">
        <v>0.0</v>
      </c>
      <c r="K685" s="4">
        <v>96.0</v>
      </c>
      <c r="L685" s="4">
        <v>97.0</v>
      </c>
      <c r="M685" s="4" t="s">
        <v>5522</v>
      </c>
      <c r="N685" s="16">
        <v>45659.0</v>
      </c>
    </row>
    <row r="686">
      <c r="A686" s="4">
        <f>VLOOKUP(Life_expectancy.csv!A702,Base!$A$2:$B$235,2,FALSE)</f>
        <v>88</v>
      </c>
      <c r="B686" s="4">
        <v>2004.0</v>
      </c>
      <c r="C686" s="15" t="s">
        <v>5762</v>
      </c>
      <c r="D686" s="15">
        <v>116.0</v>
      </c>
      <c r="E686" s="15">
        <v>0.0</v>
      </c>
      <c r="F686" s="15" t="s">
        <v>5977</v>
      </c>
      <c r="G686" s="4">
        <v>98.0</v>
      </c>
      <c r="H686" s="4">
        <v>17.0</v>
      </c>
      <c r="I686" s="5">
        <v>45875.0</v>
      </c>
      <c r="J686" s="4">
        <v>0.0</v>
      </c>
      <c r="K686" s="4">
        <v>96.0</v>
      </c>
      <c r="L686" s="4">
        <v>98.0</v>
      </c>
      <c r="M686" s="4" t="s">
        <v>5522</v>
      </c>
      <c r="N686" s="16">
        <v>45690.0</v>
      </c>
    </row>
    <row r="687">
      <c r="A687" s="4">
        <f>VLOOKUP(Life_expectancy.csv!A703,Base!$A$2:$B$235,2,FALSE)</f>
        <v>88</v>
      </c>
      <c r="B687" s="4">
        <v>2003.0</v>
      </c>
      <c r="C687" s="15" t="s">
        <v>5620</v>
      </c>
      <c r="D687" s="15">
        <v>122.0</v>
      </c>
      <c r="E687" s="15">
        <v>0.0</v>
      </c>
      <c r="F687" s="18">
        <v>45670.0</v>
      </c>
      <c r="G687" s="4">
        <v>92.0</v>
      </c>
      <c r="H687" s="4">
        <v>30.0</v>
      </c>
      <c r="I687" s="5">
        <v>45753.0</v>
      </c>
      <c r="J687" s="4">
        <v>0.0</v>
      </c>
      <c r="K687" s="4">
        <v>97.0</v>
      </c>
      <c r="L687" s="4">
        <v>97.0</v>
      </c>
      <c r="M687" s="4" t="s">
        <v>5522</v>
      </c>
      <c r="N687" s="16">
        <v>45690.0</v>
      </c>
    </row>
    <row r="688">
      <c r="A688" s="4">
        <f>VLOOKUP(Life_expectancy.csv!A704,Base!$A$2:$B$235,2,FALSE)</f>
        <v>88</v>
      </c>
      <c r="B688" s="4">
        <v>2002.0</v>
      </c>
      <c r="C688" s="15" t="s">
        <v>5551</v>
      </c>
      <c r="D688" s="15">
        <v>12.0</v>
      </c>
      <c r="E688" s="15">
        <v>0.0</v>
      </c>
      <c r="F688" s="15" t="s">
        <v>5978</v>
      </c>
      <c r="G688" s="4">
        <v>86.0</v>
      </c>
      <c r="H688" s="4">
        <v>4.0</v>
      </c>
      <c r="I688" s="4" t="s">
        <v>5523</v>
      </c>
      <c r="J688" s="4">
        <v>0.0</v>
      </c>
      <c r="K688" s="4">
        <v>97.0</v>
      </c>
      <c r="L688" s="4">
        <v>98.0</v>
      </c>
      <c r="M688" s="4" t="s">
        <v>5522</v>
      </c>
      <c r="N688" s="16">
        <v>45718.0</v>
      </c>
    </row>
    <row r="689">
      <c r="A689" s="4">
        <f>VLOOKUP(Life_expectancy.csv!A705,Base!$A$2:$B$235,2,FALSE)</f>
        <v>88</v>
      </c>
      <c r="B689" s="4">
        <v>2001.0</v>
      </c>
      <c r="C689" s="15" t="s">
        <v>5569</v>
      </c>
      <c r="D689" s="15">
        <v>123.0</v>
      </c>
      <c r="E689" s="15">
        <v>0.0</v>
      </c>
      <c r="F689" s="15" t="s">
        <v>5979</v>
      </c>
      <c r="G689" s="10"/>
      <c r="H689" s="4">
        <v>6.0</v>
      </c>
      <c r="I689" s="4" t="s">
        <v>5744</v>
      </c>
      <c r="J689" s="4">
        <v>0.0</v>
      </c>
      <c r="K689" s="4">
        <v>97.0</v>
      </c>
      <c r="L689" s="4">
        <v>98.0</v>
      </c>
      <c r="M689" s="4" t="s">
        <v>5522</v>
      </c>
      <c r="N689" s="16">
        <v>45718.0</v>
      </c>
    </row>
    <row r="690">
      <c r="A690" s="4">
        <f>VLOOKUP(Life_expectancy.csv!A706,Base!$A$2:$B$235,2,FALSE)</f>
        <v>88</v>
      </c>
      <c r="B690" s="4">
        <v>2000.0</v>
      </c>
      <c r="C690" s="15" t="s">
        <v>5574</v>
      </c>
      <c r="D690" s="15">
        <v>126.0</v>
      </c>
      <c r="E690" s="15">
        <v>0.0</v>
      </c>
      <c r="F690" s="15" t="s">
        <v>5980</v>
      </c>
      <c r="G690" s="10"/>
      <c r="H690" s="4">
        <v>9.0</v>
      </c>
      <c r="I690" s="4">
        <v>59.0</v>
      </c>
      <c r="J690" s="4">
        <v>0.0</v>
      </c>
      <c r="K690" s="4">
        <v>98.0</v>
      </c>
      <c r="L690" s="4">
        <v>98.0</v>
      </c>
      <c r="M690" s="4" t="s">
        <v>5522</v>
      </c>
      <c r="N690" s="16">
        <v>45718.0</v>
      </c>
    </row>
    <row r="691">
      <c r="A691" s="4">
        <f>VLOOKUP(Life_expectancy.csv!A707,Base!$A$2:$B$235,2,FALSE)</f>
        <v>29</v>
      </c>
      <c r="B691" s="4">
        <v>2015.0</v>
      </c>
      <c r="C691" s="15">
        <v>76.0</v>
      </c>
      <c r="D691" s="15">
        <v>139.0</v>
      </c>
      <c r="E691" s="15">
        <v>6.0</v>
      </c>
      <c r="F691" s="17"/>
      <c r="G691" s="4">
        <v>96.0</v>
      </c>
      <c r="H691" s="4">
        <v>0.0</v>
      </c>
      <c r="I691" s="4" t="s">
        <v>5930</v>
      </c>
      <c r="J691" s="4">
        <v>7.0</v>
      </c>
      <c r="K691" s="4">
        <v>99.0</v>
      </c>
      <c r="L691" s="4">
        <v>96.0</v>
      </c>
      <c r="M691" s="4" t="s">
        <v>5522</v>
      </c>
      <c r="N691" s="16">
        <v>45904.0</v>
      </c>
    </row>
    <row r="692">
      <c r="A692" s="4">
        <f>VLOOKUP(Life_expectancy.csv!A708,Base!$A$2:$B$235,2,FALSE)</f>
        <v>29</v>
      </c>
      <c r="B692" s="4">
        <v>2014.0</v>
      </c>
      <c r="C692" s="15">
        <v>73.0</v>
      </c>
      <c r="D692" s="15">
        <v>142.0</v>
      </c>
      <c r="E692" s="15">
        <v>6.0</v>
      </c>
      <c r="F692" s="15" t="s">
        <v>5521</v>
      </c>
      <c r="G692" s="4">
        <v>93.0</v>
      </c>
      <c r="H692" s="4">
        <v>3.0</v>
      </c>
      <c r="I692" s="4" t="s">
        <v>5981</v>
      </c>
      <c r="J692" s="4">
        <v>8.0</v>
      </c>
      <c r="K692" s="4">
        <v>99.0</v>
      </c>
      <c r="L692" s="4">
        <v>93.0</v>
      </c>
      <c r="M692" s="4" t="s">
        <v>5522</v>
      </c>
      <c r="N692" s="16">
        <v>45904.0</v>
      </c>
    </row>
    <row r="693">
      <c r="A693" s="4">
        <f>VLOOKUP(Life_expectancy.csv!A709,Base!$A$2:$B$235,2,FALSE)</f>
        <v>29</v>
      </c>
      <c r="B693" s="4">
        <v>2013.0</v>
      </c>
      <c r="C693" s="15">
        <v>71.0</v>
      </c>
      <c r="D693" s="15">
        <v>146.0</v>
      </c>
      <c r="E693" s="15">
        <v>6.0</v>
      </c>
      <c r="F693" s="15" t="s">
        <v>1215</v>
      </c>
      <c r="G693" s="4">
        <v>93.0</v>
      </c>
      <c r="H693" s="4">
        <v>0.0</v>
      </c>
      <c r="I693" s="5">
        <v>45900.0</v>
      </c>
      <c r="J693" s="4">
        <v>8.0</v>
      </c>
      <c r="K693" s="4">
        <v>99.0</v>
      </c>
      <c r="L693" s="4">
        <v>93.0</v>
      </c>
      <c r="M693" s="4" t="s">
        <v>5522</v>
      </c>
      <c r="N693" s="15">
        <v>5.0</v>
      </c>
    </row>
    <row r="694">
      <c r="A694" s="4">
        <f>VLOOKUP(Life_expectancy.csv!A710,Base!$A$2:$B$235,2,FALSE)</f>
        <v>29</v>
      </c>
      <c r="B694" s="4">
        <v>2012.0</v>
      </c>
      <c r="C694" s="15" t="s">
        <v>5796</v>
      </c>
      <c r="D694" s="15">
        <v>149.0</v>
      </c>
      <c r="E694" s="15">
        <v>7.0</v>
      </c>
      <c r="F694" s="15" t="s">
        <v>1550</v>
      </c>
      <c r="G694" s="4">
        <v>96.0</v>
      </c>
      <c r="H694" s="4">
        <v>0.0</v>
      </c>
      <c r="I694" s="5">
        <v>45747.0</v>
      </c>
      <c r="J694" s="4">
        <v>9.0</v>
      </c>
      <c r="K694" s="4">
        <v>99.0</v>
      </c>
      <c r="L694" s="4">
        <v>96.0</v>
      </c>
      <c r="M694" s="4" t="s">
        <v>5522</v>
      </c>
      <c r="N694" s="16">
        <v>45662.0</v>
      </c>
    </row>
    <row r="695">
      <c r="A695" s="4">
        <f>VLOOKUP(Life_expectancy.csv!A711,Base!$A$2:$B$235,2,FALSE)</f>
        <v>29</v>
      </c>
      <c r="B695" s="4">
        <v>2011.0</v>
      </c>
      <c r="C695" s="15" t="s">
        <v>5818</v>
      </c>
      <c r="D695" s="15">
        <v>153.0</v>
      </c>
      <c r="E695" s="15">
        <v>8.0</v>
      </c>
      <c r="F695" s="15" t="s">
        <v>156</v>
      </c>
      <c r="G695" s="4">
        <v>94.0</v>
      </c>
      <c r="H695" s="4">
        <v>0.0</v>
      </c>
      <c r="I695" s="5">
        <v>45872.0</v>
      </c>
      <c r="J695" s="4">
        <v>10.0</v>
      </c>
      <c r="K695" s="4">
        <v>99.0</v>
      </c>
      <c r="L695" s="4">
        <v>94.0</v>
      </c>
      <c r="M695" s="4" t="s">
        <v>5522</v>
      </c>
      <c r="N695" s="16">
        <v>45693.0</v>
      </c>
    </row>
    <row r="696">
      <c r="A696" s="4">
        <f>VLOOKUP(Life_expectancy.csv!A712,Base!$A$2:$B$235,2,FALSE)</f>
        <v>29</v>
      </c>
      <c r="B696" s="4">
        <v>2010.0</v>
      </c>
      <c r="C696" s="15">
        <v>69.0</v>
      </c>
      <c r="D696" s="15">
        <v>157.0</v>
      </c>
      <c r="E696" s="15">
        <v>8.0</v>
      </c>
      <c r="F696" s="16">
        <v>45994.0</v>
      </c>
      <c r="G696" s="4">
        <v>93.0</v>
      </c>
      <c r="H696" s="4">
        <v>0.0</v>
      </c>
      <c r="I696" s="5">
        <v>45719.0</v>
      </c>
      <c r="J696" s="4">
        <v>10.0</v>
      </c>
      <c r="K696" s="4">
        <v>99.0</v>
      </c>
      <c r="L696" s="4">
        <v>93.0</v>
      </c>
      <c r="M696" s="4" t="s">
        <v>5522</v>
      </c>
      <c r="N696" s="16">
        <v>45693.0</v>
      </c>
    </row>
    <row r="697">
      <c r="A697" s="4">
        <f>VLOOKUP(Life_expectancy.csv!A713,Base!$A$2:$B$235,2,FALSE)</f>
        <v>29</v>
      </c>
      <c r="B697" s="4">
        <v>2009.0</v>
      </c>
      <c r="C697" s="15" t="s">
        <v>5823</v>
      </c>
      <c r="D697" s="15">
        <v>161.0</v>
      </c>
      <c r="E697" s="15">
        <v>9.0</v>
      </c>
      <c r="F697" s="15" t="s">
        <v>1215</v>
      </c>
      <c r="G697" s="4">
        <v>93.0</v>
      </c>
      <c r="H697" s="4">
        <v>0.0</v>
      </c>
      <c r="I697" s="5">
        <v>45867.0</v>
      </c>
      <c r="J697" s="4">
        <v>11.0</v>
      </c>
      <c r="K697" s="4">
        <v>98.0</v>
      </c>
      <c r="L697" s="4">
        <v>93.0</v>
      </c>
      <c r="M697" s="4" t="s">
        <v>5522</v>
      </c>
      <c r="N697" s="16">
        <v>45721.0</v>
      </c>
    </row>
    <row r="698">
      <c r="A698" s="4">
        <f>VLOOKUP(Life_expectancy.csv!A714,Base!$A$2:$B$235,2,FALSE)</f>
        <v>29</v>
      </c>
      <c r="B698" s="4">
        <v>2008.0</v>
      </c>
      <c r="C698" s="15" t="s">
        <v>5771</v>
      </c>
      <c r="D698" s="15">
        <v>164.0</v>
      </c>
      <c r="E698" s="15">
        <v>9.0</v>
      </c>
      <c r="F698" s="15" t="s">
        <v>466</v>
      </c>
      <c r="G698" s="4">
        <v>92.0</v>
      </c>
      <c r="H698" s="4">
        <v>8.0</v>
      </c>
      <c r="I698" s="4" t="s">
        <v>5982</v>
      </c>
      <c r="J698" s="4">
        <v>12.0</v>
      </c>
      <c r="K698" s="4">
        <v>98.0</v>
      </c>
      <c r="L698" s="4">
        <v>92.0</v>
      </c>
      <c r="M698" s="4" t="s">
        <v>5522</v>
      </c>
      <c r="N698" s="16">
        <v>45752.0</v>
      </c>
    </row>
    <row r="699">
      <c r="A699" s="4">
        <f>VLOOKUP(Life_expectancy.csv!A715,Base!$A$2:$B$235,2,FALSE)</f>
        <v>29</v>
      </c>
      <c r="B699" s="4">
        <v>2007.0</v>
      </c>
      <c r="C699" s="15" t="s">
        <v>5824</v>
      </c>
      <c r="D699" s="15">
        <v>166.0</v>
      </c>
      <c r="E699" s="15">
        <v>9.0</v>
      </c>
      <c r="F699" s="15" t="s">
        <v>1998</v>
      </c>
      <c r="G699" s="4">
        <v>92.0</v>
      </c>
      <c r="H699" s="4">
        <v>3550.0</v>
      </c>
      <c r="I699" s="5">
        <v>45866.0</v>
      </c>
      <c r="J699" s="4">
        <v>12.0</v>
      </c>
      <c r="K699" s="4">
        <v>99.0</v>
      </c>
      <c r="L699" s="4">
        <v>92.0</v>
      </c>
      <c r="M699" s="4" t="s">
        <v>5522</v>
      </c>
      <c r="N699" s="16">
        <v>45782.0</v>
      </c>
    </row>
    <row r="700">
      <c r="A700" s="4">
        <f>VLOOKUP(Life_expectancy.csv!A716,Base!$A$2:$B$235,2,FALSE)</f>
        <v>29</v>
      </c>
      <c r="B700" s="4">
        <v>2006.0</v>
      </c>
      <c r="C700" s="15" t="s">
        <v>5824</v>
      </c>
      <c r="D700" s="15">
        <v>165.0</v>
      </c>
      <c r="E700" s="15">
        <v>10.0</v>
      </c>
      <c r="F700" s="15" t="s">
        <v>1908</v>
      </c>
      <c r="G700" s="4">
        <v>96.0</v>
      </c>
      <c r="H700" s="4">
        <v>0.0</v>
      </c>
      <c r="I700" s="5">
        <v>45716.0</v>
      </c>
      <c r="J700" s="4">
        <v>12.0</v>
      </c>
      <c r="K700" s="4">
        <v>98.0</v>
      </c>
      <c r="L700" s="4">
        <v>89.0</v>
      </c>
      <c r="M700" s="4" t="s">
        <v>5522</v>
      </c>
      <c r="N700" s="16">
        <v>45813.0</v>
      </c>
    </row>
    <row r="701">
      <c r="A701" s="4">
        <f>VLOOKUP(Life_expectancy.csv!A717,Base!$A$2:$B$235,2,FALSE)</f>
        <v>29</v>
      </c>
      <c r="B701" s="4">
        <v>2005.0</v>
      </c>
      <c r="C701" s="15" t="s">
        <v>5824</v>
      </c>
      <c r="D701" s="15">
        <v>165.0</v>
      </c>
      <c r="E701" s="15">
        <v>10.0</v>
      </c>
      <c r="F701" s="15" t="s">
        <v>2258</v>
      </c>
      <c r="G701" s="4">
        <v>92.0</v>
      </c>
      <c r="H701" s="4">
        <v>0.0</v>
      </c>
      <c r="I701" s="5">
        <v>45865.0</v>
      </c>
      <c r="J701" s="4">
        <v>13.0</v>
      </c>
      <c r="K701" s="4">
        <v>97.0</v>
      </c>
      <c r="L701" s="4">
        <v>79.0</v>
      </c>
      <c r="M701" s="4" t="s">
        <v>5522</v>
      </c>
      <c r="N701" s="16">
        <v>45843.0</v>
      </c>
    </row>
    <row r="702">
      <c r="A702" s="4">
        <f>VLOOKUP(Life_expectancy.csv!A718,Base!$A$2:$B$235,2,FALSE)</f>
        <v>29</v>
      </c>
      <c r="B702" s="4">
        <v>2004.0</v>
      </c>
      <c r="C702" s="15" t="s">
        <v>5722</v>
      </c>
      <c r="D702" s="15">
        <v>165.0</v>
      </c>
      <c r="E702" s="15">
        <v>11.0</v>
      </c>
      <c r="F702" s="15" t="s">
        <v>1998</v>
      </c>
      <c r="G702" s="4">
        <v>98.0</v>
      </c>
      <c r="H702" s="4">
        <v>0.0</v>
      </c>
      <c r="I702" s="5">
        <v>45715.0</v>
      </c>
      <c r="J702" s="4">
        <v>14.0</v>
      </c>
      <c r="K702" s="4">
        <v>99.0</v>
      </c>
      <c r="L702" s="4">
        <v>72.0</v>
      </c>
      <c r="M702" s="4" t="s">
        <v>5522</v>
      </c>
      <c r="N702" s="16">
        <v>45843.0</v>
      </c>
    </row>
    <row r="703">
      <c r="A703" s="4">
        <f>VLOOKUP(Life_expectancy.csv!A719,Base!$A$2:$B$235,2,FALSE)</f>
        <v>29</v>
      </c>
      <c r="B703" s="4">
        <v>2003.0</v>
      </c>
      <c r="C703" s="15" t="s">
        <v>5800</v>
      </c>
      <c r="D703" s="15">
        <v>165.0</v>
      </c>
      <c r="E703" s="15">
        <v>12.0</v>
      </c>
      <c r="F703" s="15" t="s">
        <v>1998</v>
      </c>
      <c r="G703" s="4">
        <v>27.0</v>
      </c>
      <c r="H703" s="4">
        <v>0.0</v>
      </c>
      <c r="I703" s="5">
        <v>45864.0</v>
      </c>
      <c r="J703" s="4">
        <v>15.0</v>
      </c>
      <c r="K703" s="4">
        <v>99.0</v>
      </c>
      <c r="L703" s="4">
        <v>68.0</v>
      </c>
      <c r="M703" s="4" t="s">
        <v>5522</v>
      </c>
      <c r="N703" s="16">
        <v>45874.0</v>
      </c>
    </row>
    <row r="704">
      <c r="A704" s="4">
        <f>VLOOKUP(Life_expectancy.csv!A720,Base!$A$2:$B$235,2,FALSE)</f>
        <v>29</v>
      </c>
      <c r="B704" s="4">
        <v>2002.0</v>
      </c>
      <c r="C704" s="15" t="s">
        <v>5983</v>
      </c>
      <c r="D704" s="15">
        <v>167.0</v>
      </c>
      <c r="E704" s="15">
        <v>14.0</v>
      </c>
      <c r="F704" s="18">
        <v>45872.0</v>
      </c>
      <c r="G704" s="10"/>
      <c r="H704" s="4">
        <v>0.0</v>
      </c>
      <c r="I704" s="5">
        <v>45714.0</v>
      </c>
      <c r="J704" s="4">
        <v>18.0</v>
      </c>
      <c r="K704" s="4">
        <v>99.0</v>
      </c>
      <c r="L704" s="4">
        <v>64.0</v>
      </c>
      <c r="M704" s="4" t="s">
        <v>5522</v>
      </c>
      <c r="N704" s="16">
        <v>45905.0</v>
      </c>
    </row>
    <row r="705">
      <c r="A705" s="4">
        <f>VLOOKUP(Life_expectancy.csv!A721,Base!$A$2:$B$235,2,FALSE)</f>
        <v>29</v>
      </c>
      <c r="B705" s="4">
        <v>2001.0</v>
      </c>
      <c r="C705" s="15" t="s">
        <v>5657</v>
      </c>
      <c r="D705" s="15">
        <v>177.0</v>
      </c>
      <c r="E705" s="15">
        <v>16.0</v>
      </c>
      <c r="F705" s="15" t="s">
        <v>2547</v>
      </c>
      <c r="G705" s="10"/>
      <c r="H705" s="4">
        <v>0.0</v>
      </c>
      <c r="I705" s="5">
        <v>45863.0</v>
      </c>
      <c r="J705" s="4">
        <v>21.0</v>
      </c>
      <c r="K705" s="4">
        <v>98.0</v>
      </c>
      <c r="L705" s="4">
        <v>62.0</v>
      </c>
      <c r="M705" s="4" t="s">
        <v>5522</v>
      </c>
      <c r="N705" s="15">
        <v>6.0</v>
      </c>
    </row>
    <row r="706">
      <c r="A706" s="4">
        <f>VLOOKUP(Life_expectancy.csv!A722,Base!$A$2:$B$235,2,FALSE)</f>
        <v>29</v>
      </c>
      <c r="B706" s="4">
        <v>2000.0</v>
      </c>
      <c r="C706" s="15" t="s">
        <v>5984</v>
      </c>
      <c r="D706" s="15">
        <v>192.0</v>
      </c>
      <c r="E706" s="15">
        <v>18.0</v>
      </c>
      <c r="F706" s="15" t="s">
        <v>5446</v>
      </c>
      <c r="G706" s="10"/>
      <c r="H706" s="4">
        <v>0.0</v>
      </c>
      <c r="I706" s="5">
        <v>45713.0</v>
      </c>
      <c r="J706" s="4">
        <v>25.0</v>
      </c>
      <c r="K706" s="4">
        <v>93.0</v>
      </c>
      <c r="L706" s="4">
        <v>56.0</v>
      </c>
      <c r="M706" s="4" t="s">
        <v>5522</v>
      </c>
      <c r="N706" s="15">
        <v>6.0</v>
      </c>
    </row>
    <row r="707">
      <c r="A707" s="4">
        <f>VLOOKUP(Life_expectancy.csv!A723,Base!$A$2:$B$235,2,FALSE)</f>
        <v>114</v>
      </c>
      <c r="B707" s="4">
        <v>2015.0</v>
      </c>
      <c r="C707" s="15" t="s">
        <v>5635</v>
      </c>
      <c r="D707" s="15">
        <v>258.0</v>
      </c>
      <c r="E707" s="15">
        <v>236.0</v>
      </c>
      <c r="F707" s="17"/>
      <c r="G707" s="4">
        <v>81.0</v>
      </c>
      <c r="H707" s="4">
        <v>5020.0</v>
      </c>
      <c r="I707" s="5">
        <v>45829.0</v>
      </c>
      <c r="J707" s="4">
        <v>308.0</v>
      </c>
      <c r="K707" s="4">
        <v>78.0</v>
      </c>
      <c r="L707" s="4">
        <v>81.0</v>
      </c>
      <c r="M707" s="5">
        <v>45658.0</v>
      </c>
      <c r="N707" s="16">
        <v>45725.0</v>
      </c>
    </row>
    <row r="708">
      <c r="A708" s="4">
        <f>VLOOKUP(Life_expectancy.csv!A724,Base!$A$2:$B$235,2,FALSE)</f>
        <v>114</v>
      </c>
      <c r="B708" s="4">
        <v>2014.0</v>
      </c>
      <c r="C708" s="15" t="s">
        <v>5761</v>
      </c>
      <c r="D708" s="15">
        <v>266.0</v>
      </c>
      <c r="E708" s="15">
        <v>237.0</v>
      </c>
      <c r="F708" s="15" t="s">
        <v>5521</v>
      </c>
      <c r="G708" s="4">
        <v>8.0</v>
      </c>
      <c r="H708" s="4">
        <v>33711.0</v>
      </c>
      <c r="I708" s="5">
        <v>45678.0</v>
      </c>
      <c r="J708" s="4">
        <v>312.0</v>
      </c>
      <c r="K708" s="4">
        <v>79.0</v>
      </c>
      <c r="L708" s="4">
        <v>8.0</v>
      </c>
      <c r="M708" s="5">
        <v>45658.0</v>
      </c>
      <c r="N708" s="16">
        <v>45786.0</v>
      </c>
    </row>
    <row r="709">
      <c r="A709" s="4">
        <f>VLOOKUP(Life_expectancy.csv!A725,Base!$A$2:$B$235,2,FALSE)</f>
        <v>114</v>
      </c>
      <c r="B709" s="4">
        <v>2013.0</v>
      </c>
      <c r="C709" s="15" t="s">
        <v>5526</v>
      </c>
      <c r="D709" s="15">
        <v>272.0</v>
      </c>
      <c r="E709" s="15">
        <v>238.0</v>
      </c>
      <c r="F709" s="15" t="s">
        <v>5521</v>
      </c>
      <c r="G709" s="4">
        <v>74.0</v>
      </c>
      <c r="H709" s="4">
        <v>88381.0</v>
      </c>
      <c r="I709" s="5">
        <v>45810.0</v>
      </c>
      <c r="J709" s="4">
        <v>314.0</v>
      </c>
      <c r="K709" s="4">
        <v>74.0</v>
      </c>
      <c r="L709" s="4">
        <v>74.0</v>
      </c>
      <c r="M709" s="5">
        <v>45689.0</v>
      </c>
      <c r="N709" s="16">
        <v>45817.0</v>
      </c>
    </row>
    <row r="710">
      <c r="A710" s="4">
        <f>VLOOKUP(Life_expectancy.csv!A726,Base!$A$2:$B$235,2,FALSE)</f>
        <v>114</v>
      </c>
      <c r="B710" s="4">
        <v>2012.0</v>
      </c>
      <c r="C710" s="15" t="s">
        <v>5962</v>
      </c>
      <c r="D710" s="15">
        <v>277.0</v>
      </c>
      <c r="E710" s="15">
        <v>239.0</v>
      </c>
      <c r="F710" s="15" t="s">
        <v>5521</v>
      </c>
      <c r="G710" s="4">
        <v>75.0</v>
      </c>
      <c r="H710" s="4">
        <v>72029.0</v>
      </c>
      <c r="I710" s="5">
        <v>45659.0</v>
      </c>
      <c r="J710" s="4">
        <v>317.0</v>
      </c>
      <c r="K710" s="4">
        <v>76.0</v>
      </c>
      <c r="L710" s="4">
        <v>75.0</v>
      </c>
      <c r="M710" s="5">
        <v>45778.0</v>
      </c>
      <c r="N710" s="16">
        <v>45878.0</v>
      </c>
    </row>
    <row r="711">
      <c r="A711" s="4">
        <f>VLOOKUP(Life_expectancy.csv!A727,Base!$A$2:$B$235,2,FALSE)</f>
        <v>114</v>
      </c>
      <c r="B711" s="4">
        <v>2011.0</v>
      </c>
      <c r="C711" s="15" t="s">
        <v>5932</v>
      </c>
      <c r="D711" s="15">
        <v>278.0</v>
      </c>
      <c r="E711" s="15">
        <v>239.0</v>
      </c>
      <c r="F711" s="15" t="s">
        <v>1130</v>
      </c>
      <c r="G711" s="4">
        <v>74.0</v>
      </c>
      <c r="H711" s="4">
        <v>133802.0</v>
      </c>
      <c r="I711" s="5">
        <v>45827.0</v>
      </c>
      <c r="J711" s="4">
        <v>319.0</v>
      </c>
      <c r="K711" s="4">
        <v>77.0</v>
      </c>
      <c r="L711" s="4">
        <v>74.0</v>
      </c>
      <c r="M711" s="5">
        <v>45809.0</v>
      </c>
      <c r="N711" s="15">
        <v>1.0</v>
      </c>
    </row>
    <row r="712">
      <c r="A712" s="4">
        <f>VLOOKUP(Life_expectancy.csv!A728,Base!$A$2:$B$235,2,FALSE)</f>
        <v>114</v>
      </c>
      <c r="B712" s="4">
        <v>2010.0</v>
      </c>
      <c r="C712" s="15" t="s">
        <v>5747</v>
      </c>
      <c r="D712" s="15">
        <v>283.0</v>
      </c>
      <c r="E712" s="15">
        <v>239.0</v>
      </c>
      <c r="F712" s="15" t="s">
        <v>5985</v>
      </c>
      <c r="G712" s="4">
        <v>6.0</v>
      </c>
      <c r="H712" s="4">
        <v>5407.0</v>
      </c>
      <c r="I712" s="5">
        <v>45676.0</v>
      </c>
      <c r="J712" s="4">
        <v>321.0</v>
      </c>
      <c r="K712" s="4">
        <v>76.0</v>
      </c>
      <c r="L712" s="4">
        <v>6.0</v>
      </c>
      <c r="M712" s="5">
        <v>45809.0</v>
      </c>
      <c r="N712" s="16">
        <v>45689.0</v>
      </c>
    </row>
    <row r="713">
      <c r="A713" s="4">
        <f>VLOOKUP(Life_expectancy.csv!A729,Base!$A$2:$B$235,2,FALSE)</f>
        <v>114</v>
      </c>
      <c r="B713" s="4">
        <v>2009.0</v>
      </c>
      <c r="C713" s="15" t="s">
        <v>5533</v>
      </c>
      <c r="D713" s="15">
        <v>292.0</v>
      </c>
      <c r="E713" s="15">
        <v>238.0</v>
      </c>
      <c r="F713" s="15" t="s">
        <v>1391</v>
      </c>
      <c r="G713" s="4">
        <v>72.0</v>
      </c>
      <c r="H713" s="4">
        <v>57.0</v>
      </c>
      <c r="I713" s="5">
        <v>45826.0</v>
      </c>
      <c r="J713" s="4">
        <v>323.0</v>
      </c>
      <c r="K713" s="4">
        <v>78.0</v>
      </c>
      <c r="L713" s="4">
        <v>72.0</v>
      </c>
      <c r="M713" s="5">
        <v>45839.0</v>
      </c>
      <c r="N713" s="16">
        <v>45748.0</v>
      </c>
    </row>
    <row r="714">
      <c r="A714" s="4">
        <f>VLOOKUP(Life_expectancy.csv!A730,Base!$A$2:$B$235,2,FALSE)</f>
        <v>114</v>
      </c>
      <c r="B714" s="4">
        <v>2008.0</v>
      </c>
      <c r="C714" s="15" t="s">
        <v>5638</v>
      </c>
      <c r="D714" s="15">
        <v>295.0</v>
      </c>
      <c r="E714" s="15">
        <v>237.0</v>
      </c>
      <c r="F714" s="18">
        <v>45902.0</v>
      </c>
      <c r="G714" s="4">
        <v>65.0</v>
      </c>
      <c r="H714" s="4">
        <v>12461.0</v>
      </c>
      <c r="I714" s="5">
        <v>45706.0</v>
      </c>
      <c r="J714" s="4">
        <v>324.0</v>
      </c>
      <c r="K714" s="4">
        <v>64.0</v>
      </c>
      <c r="L714" s="4">
        <v>65.0</v>
      </c>
      <c r="M714" s="5">
        <v>45870.0</v>
      </c>
      <c r="N714" s="16">
        <v>45839.0</v>
      </c>
    </row>
    <row r="715">
      <c r="A715" s="4">
        <f>VLOOKUP(Life_expectancy.csv!A731,Base!$A$2:$B$235,2,FALSE)</f>
        <v>114</v>
      </c>
      <c r="B715" s="4">
        <v>2007.0</v>
      </c>
      <c r="C715" s="15" t="s">
        <v>5640</v>
      </c>
      <c r="D715" s="15">
        <v>299.0</v>
      </c>
      <c r="E715" s="15">
        <v>236.0</v>
      </c>
      <c r="F715" s="15" t="s">
        <v>2091</v>
      </c>
      <c r="G715" s="4">
        <v>7.0</v>
      </c>
      <c r="H715" s="4">
        <v>55577.0</v>
      </c>
      <c r="I715" s="5">
        <v>45886.0</v>
      </c>
      <c r="J715" s="4">
        <v>326.0</v>
      </c>
      <c r="K715" s="4">
        <v>72.0</v>
      </c>
      <c r="L715" s="4">
        <v>7.0</v>
      </c>
      <c r="M715" s="5">
        <v>45901.0</v>
      </c>
      <c r="N715" s="16">
        <v>45901.0</v>
      </c>
    </row>
    <row r="716">
      <c r="A716" s="4">
        <f>VLOOKUP(Life_expectancy.csv!A732,Base!$A$2:$B$235,2,FALSE)</f>
        <v>114</v>
      </c>
      <c r="B716" s="4">
        <v>2006.0</v>
      </c>
      <c r="C716" s="15">
        <v>55.0</v>
      </c>
      <c r="D716" s="15">
        <v>36.0</v>
      </c>
      <c r="E716" s="15">
        <v>235.0</v>
      </c>
      <c r="F716" s="15" t="s">
        <v>380</v>
      </c>
      <c r="G716" s="10"/>
      <c r="H716" s="4">
        <v>80123.0</v>
      </c>
      <c r="I716" s="5">
        <v>45733.0</v>
      </c>
      <c r="J716" s="4">
        <v>327.0</v>
      </c>
      <c r="K716" s="4">
        <v>62.0</v>
      </c>
      <c r="L716" s="4">
        <v>62.0</v>
      </c>
      <c r="M716" s="4">
        <v>2.0</v>
      </c>
      <c r="N716" s="16">
        <v>45668.0</v>
      </c>
    </row>
    <row r="717">
      <c r="A717" s="4">
        <f>VLOOKUP(Life_expectancy.csv!A733,Base!$A$2:$B$235,2,FALSE)</f>
        <v>114</v>
      </c>
      <c r="B717" s="4">
        <v>2005.0</v>
      </c>
      <c r="C717" s="15" t="s">
        <v>5548</v>
      </c>
      <c r="D717" s="15">
        <v>314.0</v>
      </c>
      <c r="E717" s="15">
        <v>233.0</v>
      </c>
      <c r="F717" s="15" t="s">
        <v>1981</v>
      </c>
      <c r="G717" s="10"/>
      <c r="H717" s="4">
        <v>182485.0</v>
      </c>
      <c r="I717" s="5">
        <v>45916.0</v>
      </c>
      <c r="J717" s="4">
        <v>329.0</v>
      </c>
      <c r="K717" s="4">
        <v>6.0</v>
      </c>
      <c r="L717" s="4">
        <v>6.0</v>
      </c>
      <c r="M717" s="4">
        <v>2.0</v>
      </c>
      <c r="N717" s="16">
        <v>45727.0</v>
      </c>
    </row>
    <row r="718">
      <c r="A718" s="4">
        <f>VLOOKUP(Life_expectancy.csv!A734,Base!$A$2:$B$235,2,FALSE)</f>
        <v>114</v>
      </c>
      <c r="B718" s="4">
        <v>2004.0</v>
      </c>
      <c r="C718" s="15" t="s">
        <v>5550</v>
      </c>
      <c r="D718" s="15">
        <v>323.0</v>
      </c>
      <c r="E718" s="15">
        <v>232.0</v>
      </c>
      <c r="F718" s="15" t="s">
        <v>4172</v>
      </c>
      <c r="G718" s="10"/>
      <c r="H718" s="4">
        <v>44934.0</v>
      </c>
      <c r="I718" s="5">
        <v>45793.0</v>
      </c>
      <c r="J718" s="4">
        <v>330.0</v>
      </c>
      <c r="K718" s="4">
        <v>52.0</v>
      </c>
      <c r="L718" s="4">
        <v>54.0</v>
      </c>
      <c r="M718" s="5">
        <v>45659.0</v>
      </c>
      <c r="N718" s="16">
        <v>45788.0</v>
      </c>
    </row>
    <row r="719">
      <c r="A719" s="4">
        <f>VLOOKUP(Life_expectancy.csv!A735,Base!$A$2:$B$235,2,FALSE)</f>
        <v>114</v>
      </c>
      <c r="B719" s="4">
        <v>2003.0</v>
      </c>
      <c r="C719" s="15" t="s">
        <v>5579</v>
      </c>
      <c r="D719" s="15">
        <v>332.0</v>
      </c>
      <c r="E719" s="15">
        <v>231.0</v>
      </c>
      <c r="F719" s="15" t="s">
        <v>3620</v>
      </c>
      <c r="G719" s="10"/>
      <c r="H719" s="4">
        <v>21956.0</v>
      </c>
      <c r="I719" s="5">
        <v>45673.0</v>
      </c>
      <c r="J719" s="4">
        <v>331.0</v>
      </c>
      <c r="K719" s="4">
        <v>47.0</v>
      </c>
      <c r="L719" s="4">
        <v>41.0</v>
      </c>
      <c r="M719" s="5">
        <v>45690.0</v>
      </c>
      <c r="N719" s="16">
        <v>45849.0</v>
      </c>
    </row>
    <row r="720">
      <c r="A720" s="4">
        <f>VLOOKUP(Life_expectancy.csv!A736,Base!$A$2:$B$235,2,FALSE)</f>
        <v>114</v>
      </c>
      <c r="B720" s="4">
        <v>2002.0</v>
      </c>
      <c r="C720" s="15" t="s">
        <v>5856</v>
      </c>
      <c r="D720" s="15">
        <v>341.0</v>
      </c>
      <c r="E720" s="15">
        <v>229.0</v>
      </c>
      <c r="F720" s="15" t="s">
        <v>5612</v>
      </c>
      <c r="G720" s="10"/>
      <c r="H720" s="4">
        <v>30466.0</v>
      </c>
      <c r="I720" s="5">
        <v>45853.0</v>
      </c>
      <c r="J720" s="4">
        <v>331.0</v>
      </c>
      <c r="K720" s="4">
        <v>4.0</v>
      </c>
      <c r="L720" s="4">
        <v>38.0</v>
      </c>
      <c r="M720" s="5">
        <v>45749.0</v>
      </c>
      <c r="N720" s="16">
        <v>45911.0</v>
      </c>
    </row>
    <row r="721">
      <c r="A721" s="4">
        <f>VLOOKUP(Life_expectancy.csv!A737,Base!$A$2:$B$235,2,FALSE)</f>
        <v>114</v>
      </c>
      <c r="B721" s="4">
        <v>2001.0</v>
      </c>
      <c r="C721" s="15" t="s">
        <v>5582</v>
      </c>
      <c r="D721" s="15">
        <v>34.0</v>
      </c>
      <c r="E721" s="15">
        <v>227.0</v>
      </c>
      <c r="F721" s="16">
        <v>45901.0</v>
      </c>
      <c r="G721" s="10"/>
      <c r="H721" s="4">
        <v>8072.0</v>
      </c>
      <c r="I721" s="5">
        <v>45731.0</v>
      </c>
      <c r="J721" s="4">
        <v>332.0</v>
      </c>
      <c r="K721" s="4">
        <v>3.0</v>
      </c>
      <c r="L721" s="4">
        <v>3.0</v>
      </c>
      <c r="M721" s="5">
        <v>45749.0</v>
      </c>
      <c r="N721" s="16">
        <v>45669.0</v>
      </c>
    </row>
    <row r="722">
      <c r="A722" s="4">
        <f>VLOOKUP(Life_expectancy.csv!A738,Base!$A$2:$B$235,2,FALSE)</f>
        <v>114</v>
      </c>
      <c r="B722" s="4">
        <v>2000.0</v>
      </c>
      <c r="C722" s="15" t="s">
        <v>5895</v>
      </c>
      <c r="D722" s="15">
        <v>346.0</v>
      </c>
      <c r="E722" s="15">
        <v>226.0</v>
      </c>
      <c r="F722" s="15" t="s">
        <v>1561</v>
      </c>
      <c r="G722" s="10"/>
      <c r="H722" s="4">
        <v>8282.0</v>
      </c>
      <c r="I722" s="5">
        <v>45914.0</v>
      </c>
      <c r="J722" s="4">
        <v>332.0</v>
      </c>
      <c r="K722" s="4">
        <v>42.0</v>
      </c>
      <c r="L722" s="4">
        <v>4.0</v>
      </c>
      <c r="M722" s="5">
        <v>45779.0</v>
      </c>
      <c r="N722" s="16">
        <v>45728.0</v>
      </c>
    </row>
    <row r="723">
      <c r="A723" s="4">
        <f>VLOOKUP(Life_expectancy.csv!A739,Base!$A$2:$B$235,2,FALSE)</f>
        <v>115</v>
      </c>
      <c r="B723" s="4">
        <v>2015.0</v>
      </c>
      <c r="C723" s="15">
        <v>86.0</v>
      </c>
      <c r="D723" s="15">
        <v>71.0</v>
      </c>
      <c r="E723" s="15">
        <v>0.0</v>
      </c>
      <c r="F723" s="17"/>
      <c r="G723" s="10"/>
      <c r="H723" s="4">
        <v>9.0</v>
      </c>
      <c r="I723" s="4" t="s">
        <v>5526</v>
      </c>
      <c r="J723" s="4">
        <v>0.0</v>
      </c>
      <c r="K723" s="4">
        <v>93.0</v>
      </c>
      <c r="L723" s="4">
        <v>93.0</v>
      </c>
      <c r="M723" s="4" t="s">
        <v>5522</v>
      </c>
      <c r="N723" s="15" t="s">
        <v>5631</v>
      </c>
    </row>
    <row r="724">
      <c r="A724" s="4">
        <f>VLOOKUP(Life_expectancy.csv!A740,Base!$A$2:$B$235,2,FALSE)</f>
        <v>115</v>
      </c>
      <c r="B724" s="4">
        <v>2014.0</v>
      </c>
      <c r="C724" s="15">
        <v>84.0</v>
      </c>
      <c r="D724" s="15">
        <v>73.0</v>
      </c>
      <c r="E724" s="15">
        <v>0.0</v>
      </c>
      <c r="F724" s="15" t="s">
        <v>790</v>
      </c>
      <c r="G724" s="10"/>
      <c r="H724" s="4">
        <v>27.0</v>
      </c>
      <c r="I724" s="4" t="s">
        <v>5567</v>
      </c>
      <c r="J724" s="4">
        <v>0.0</v>
      </c>
      <c r="K724" s="4">
        <v>94.0</v>
      </c>
      <c r="L724" s="4">
        <v>94.0</v>
      </c>
      <c r="M724" s="4" t="s">
        <v>5522</v>
      </c>
      <c r="N724" s="15" t="s">
        <v>5631</v>
      </c>
    </row>
    <row r="725">
      <c r="A725" s="4">
        <f>VLOOKUP(Life_expectancy.csv!A741,Base!$A$2:$B$235,2,FALSE)</f>
        <v>115</v>
      </c>
      <c r="B725" s="4">
        <v>2013.0</v>
      </c>
      <c r="C725" s="15">
        <v>81.0</v>
      </c>
      <c r="D725" s="15">
        <v>75.0</v>
      </c>
      <c r="E725" s="15">
        <v>0.0</v>
      </c>
      <c r="F725" s="16">
        <v>45786.0</v>
      </c>
      <c r="G725" s="10"/>
      <c r="H725" s="4">
        <v>17.0</v>
      </c>
      <c r="I725" s="4" t="s">
        <v>5528</v>
      </c>
      <c r="J725" s="4">
        <v>0.0</v>
      </c>
      <c r="K725" s="4">
        <v>94.0</v>
      </c>
      <c r="L725" s="4">
        <v>94.0</v>
      </c>
      <c r="M725" s="4" t="s">
        <v>5522</v>
      </c>
      <c r="N725" s="15" t="s">
        <v>5631</v>
      </c>
    </row>
    <row r="726">
      <c r="A726" s="4">
        <f>VLOOKUP(Life_expectancy.csv!A742,Base!$A$2:$B$235,2,FALSE)</f>
        <v>115</v>
      </c>
      <c r="B726" s="4">
        <v>2012.0</v>
      </c>
      <c r="C726" s="15">
        <v>80.0</v>
      </c>
      <c r="D726" s="15">
        <v>76.0</v>
      </c>
      <c r="E726" s="15">
        <v>0.0</v>
      </c>
      <c r="F726" s="15" t="s">
        <v>2142</v>
      </c>
      <c r="G726" s="10"/>
      <c r="H726" s="4">
        <v>2.0</v>
      </c>
      <c r="I726" s="4" t="s">
        <v>5798</v>
      </c>
      <c r="J726" s="4">
        <v>0.0</v>
      </c>
      <c r="K726" s="4">
        <v>94.0</v>
      </c>
      <c r="L726" s="4">
        <v>94.0</v>
      </c>
      <c r="M726" s="4" t="s">
        <v>5522</v>
      </c>
      <c r="N726" s="15" t="s">
        <v>5631</v>
      </c>
    </row>
    <row r="727">
      <c r="A727" s="4">
        <f>VLOOKUP(Life_expectancy.csv!A743,Base!$A$2:$B$235,2,FALSE)</f>
        <v>115</v>
      </c>
      <c r="B727" s="4">
        <v>2011.0</v>
      </c>
      <c r="C727" s="15" t="s">
        <v>5914</v>
      </c>
      <c r="D727" s="15">
        <v>79.0</v>
      </c>
      <c r="E727" s="15">
        <v>0.0</v>
      </c>
      <c r="F727" s="15" t="s">
        <v>5809</v>
      </c>
      <c r="G727" s="10"/>
      <c r="H727" s="4">
        <v>84.0</v>
      </c>
      <c r="I727" s="4" t="s">
        <v>5747</v>
      </c>
      <c r="J727" s="4">
        <v>0.0</v>
      </c>
      <c r="K727" s="4">
        <v>91.0</v>
      </c>
      <c r="L727" s="4">
        <v>91.0</v>
      </c>
      <c r="M727" s="4" t="s">
        <v>5522</v>
      </c>
      <c r="N727" s="15" t="s">
        <v>5631</v>
      </c>
    </row>
    <row r="728">
      <c r="A728" s="4">
        <f>VLOOKUP(Life_expectancy.csv!A744,Base!$A$2:$B$235,2,FALSE)</f>
        <v>115</v>
      </c>
      <c r="B728" s="4">
        <v>2010.0</v>
      </c>
      <c r="C728" s="15" t="s">
        <v>5945</v>
      </c>
      <c r="D728" s="15">
        <v>84.0</v>
      </c>
      <c r="E728" s="15">
        <v>0.0</v>
      </c>
      <c r="F728" s="15" t="s">
        <v>5986</v>
      </c>
      <c r="G728" s="10"/>
      <c r="H728" s="4">
        <v>5.0</v>
      </c>
      <c r="I728" s="4">
        <v>57.0</v>
      </c>
      <c r="J728" s="4">
        <v>0.0</v>
      </c>
      <c r="K728" s="4">
        <v>9.0</v>
      </c>
      <c r="L728" s="4">
        <v>9.0</v>
      </c>
      <c r="M728" s="4" t="s">
        <v>5522</v>
      </c>
      <c r="N728" s="15" t="s">
        <v>5631</v>
      </c>
    </row>
    <row r="729">
      <c r="A729" s="4">
        <f>VLOOKUP(Life_expectancy.csv!A745,Base!$A$2:$B$235,2,FALSE)</f>
        <v>115</v>
      </c>
      <c r="B729" s="4">
        <v>2009.0</v>
      </c>
      <c r="C729" s="15" t="s">
        <v>5812</v>
      </c>
      <c r="D729" s="15">
        <v>86.0</v>
      </c>
      <c r="E729" s="15">
        <v>0.0</v>
      </c>
      <c r="F729" s="18">
        <v>45879.0</v>
      </c>
      <c r="G729" s="10"/>
      <c r="H729" s="4">
        <v>6.0</v>
      </c>
      <c r="I729" s="4" t="s">
        <v>5694</v>
      </c>
      <c r="J729" s="4">
        <v>0.0</v>
      </c>
      <c r="K729" s="4">
        <v>89.0</v>
      </c>
      <c r="L729" s="4">
        <v>89.0</v>
      </c>
      <c r="M729" s="4" t="s">
        <v>5522</v>
      </c>
      <c r="N729" s="15" t="s">
        <v>5631</v>
      </c>
    </row>
    <row r="730">
      <c r="A730" s="4">
        <f>VLOOKUP(Life_expectancy.csv!A746,Base!$A$2:$B$235,2,FALSE)</f>
        <v>115</v>
      </c>
      <c r="B730" s="4">
        <v>2008.0</v>
      </c>
      <c r="C730" s="15" t="s">
        <v>5706</v>
      </c>
      <c r="D730" s="15">
        <v>88.0</v>
      </c>
      <c r="E730" s="15">
        <v>0.0</v>
      </c>
      <c r="F730" s="16">
        <v>45848.0</v>
      </c>
      <c r="G730" s="10"/>
      <c r="H730" s="4">
        <v>14.0</v>
      </c>
      <c r="I730" s="4" t="s">
        <v>5638</v>
      </c>
      <c r="J730" s="4">
        <v>0.0</v>
      </c>
      <c r="K730" s="4">
        <v>88.0</v>
      </c>
      <c r="L730" s="4">
        <v>88.0</v>
      </c>
      <c r="M730" s="4" t="s">
        <v>5522</v>
      </c>
      <c r="N730" s="15" t="s">
        <v>5631</v>
      </c>
    </row>
    <row r="731">
      <c r="A731" s="4">
        <f>VLOOKUP(Life_expectancy.csv!A747,Base!$A$2:$B$235,2,FALSE)</f>
        <v>115</v>
      </c>
      <c r="B731" s="4">
        <v>2007.0</v>
      </c>
      <c r="C731" s="15" t="s">
        <v>5927</v>
      </c>
      <c r="D731" s="15">
        <v>93.0</v>
      </c>
      <c r="E731" s="15">
        <v>0.0</v>
      </c>
      <c r="F731" s="15" t="s">
        <v>5882</v>
      </c>
      <c r="G731" s="10"/>
      <c r="H731" s="4">
        <v>2.0</v>
      </c>
      <c r="I731" s="4" t="s">
        <v>5908</v>
      </c>
      <c r="J731" s="4">
        <v>0.0</v>
      </c>
      <c r="K731" s="4">
        <v>87.0</v>
      </c>
      <c r="L731" s="4">
        <v>87.0</v>
      </c>
      <c r="M731" s="4" t="s">
        <v>5522</v>
      </c>
      <c r="N731" s="15" t="s">
        <v>5631</v>
      </c>
    </row>
    <row r="732">
      <c r="A732" s="4">
        <f>VLOOKUP(Life_expectancy.csv!A748,Base!$A$2:$B$235,2,FALSE)</f>
        <v>115</v>
      </c>
      <c r="B732" s="4">
        <v>2006.0</v>
      </c>
      <c r="C732" s="15" t="s">
        <v>5709</v>
      </c>
      <c r="D732" s="15">
        <v>93.0</v>
      </c>
      <c r="E732" s="15">
        <v>0.0</v>
      </c>
      <c r="F732" s="18">
        <v>45699.0</v>
      </c>
      <c r="G732" s="10"/>
      <c r="H732" s="4">
        <v>27.0</v>
      </c>
      <c r="I732" s="4" t="s">
        <v>5831</v>
      </c>
      <c r="J732" s="4">
        <v>0.0</v>
      </c>
      <c r="K732" s="4">
        <v>93.0</v>
      </c>
      <c r="L732" s="4">
        <v>93.0</v>
      </c>
      <c r="M732" s="4" t="s">
        <v>5522</v>
      </c>
      <c r="N732" s="15" t="s">
        <v>5631</v>
      </c>
    </row>
    <row r="733">
      <c r="A733" s="4">
        <f>VLOOKUP(Life_expectancy.csv!A749,Base!$A$2:$B$235,2,FALSE)</f>
        <v>115</v>
      </c>
      <c r="B733" s="4">
        <v>2005.0</v>
      </c>
      <c r="C733" s="15" t="s">
        <v>5709</v>
      </c>
      <c r="D733" s="15">
        <v>92.0</v>
      </c>
      <c r="E733" s="15">
        <v>0.0</v>
      </c>
      <c r="F733" s="15" t="s">
        <v>1968</v>
      </c>
      <c r="G733" s="10"/>
      <c r="H733" s="4">
        <v>2.0</v>
      </c>
      <c r="I733" s="4">
        <v>55.0</v>
      </c>
      <c r="J733" s="4">
        <v>0.0</v>
      </c>
      <c r="K733" s="4">
        <v>93.0</v>
      </c>
      <c r="L733" s="4">
        <v>93.0</v>
      </c>
      <c r="M733" s="4" t="s">
        <v>5522</v>
      </c>
      <c r="N733" s="15">
        <v>1.0</v>
      </c>
    </row>
    <row r="734">
      <c r="A734" s="4">
        <f>VLOOKUP(Life_expectancy.csv!A750,Base!$A$2:$B$235,2,FALSE)</f>
        <v>115</v>
      </c>
      <c r="B734" s="4">
        <v>2004.0</v>
      </c>
      <c r="C734" s="15" t="s">
        <v>5946</v>
      </c>
      <c r="D734" s="15">
        <v>98.0</v>
      </c>
      <c r="E734" s="15">
        <v>0.0</v>
      </c>
      <c r="F734" s="15" t="s">
        <v>5987</v>
      </c>
      <c r="G734" s="10"/>
      <c r="H734" s="4">
        <v>0.0</v>
      </c>
      <c r="I734" s="4" t="s">
        <v>5753</v>
      </c>
      <c r="J734" s="4">
        <v>0.0</v>
      </c>
      <c r="K734" s="4">
        <v>95.0</v>
      </c>
      <c r="L734" s="4">
        <v>95.0</v>
      </c>
      <c r="M734" s="4" t="s">
        <v>5522</v>
      </c>
      <c r="N734" s="15">
        <v>1.0</v>
      </c>
    </row>
    <row r="735">
      <c r="A735" s="4">
        <f>VLOOKUP(Life_expectancy.csv!A751,Base!$A$2:$B$235,2,FALSE)</f>
        <v>115</v>
      </c>
      <c r="B735" s="4">
        <v>2003.0</v>
      </c>
      <c r="C735" s="15" t="s">
        <v>5929</v>
      </c>
      <c r="D735" s="15">
        <v>11.0</v>
      </c>
      <c r="E735" s="15">
        <v>0.0</v>
      </c>
      <c r="F735" s="15" t="s">
        <v>1954</v>
      </c>
      <c r="G735" s="10"/>
      <c r="H735" s="4">
        <v>0.0</v>
      </c>
      <c r="I735" s="4" t="s">
        <v>5576</v>
      </c>
      <c r="J735" s="4">
        <v>0.0</v>
      </c>
      <c r="K735" s="4">
        <v>96.0</v>
      </c>
      <c r="L735" s="4">
        <v>96.0</v>
      </c>
      <c r="M735" s="4" t="s">
        <v>5522</v>
      </c>
      <c r="N735" s="15">
        <v>1.0</v>
      </c>
    </row>
    <row r="736">
      <c r="A736" s="4">
        <f>VLOOKUP(Life_expectancy.csv!A752,Base!$A$2:$B$235,2,FALSE)</f>
        <v>115</v>
      </c>
      <c r="B736" s="4">
        <v>2002.0</v>
      </c>
      <c r="C736" s="15">
        <v>77.0</v>
      </c>
      <c r="D736" s="15">
        <v>14.0</v>
      </c>
      <c r="E736" s="15">
        <v>0.0</v>
      </c>
      <c r="F736" s="15" t="s">
        <v>5988</v>
      </c>
      <c r="G736" s="10"/>
      <c r="H736" s="4">
        <v>32.0</v>
      </c>
      <c r="I736" s="4" t="s">
        <v>5644</v>
      </c>
      <c r="J736" s="4">
        <v>0.0</v>
      </c>
      <c r="K736" s="4">
        <v>98.0</v>
      </c>
      <c r="L736" s="4">
        <v>98.0</v>
      </c>
      <c r="M736" s="4" t="s">
        <v>5522</v>
      </c>
      <c r="N736" s="15">
        <v>1.0</v>
      </c>
    </row>
    <row r="737">
      <c r="A737" s="4">
        <f>VLOOKUP(Life_expectancy.csv!A753,Base!$A$2:$B$235,2,FALSE)</f>
        <v>115</v>
      </c>
      <c r="B737" s="4">
        <v>2001.0</v>
      </c>
      <c r="C737" s="15">
        <v>77.0</v>
      </c>
      <c r="D737" s="15">
        <v>12.0</v>
      </c>
      <c r="E737" s="15">
        <v>0.0</v>
      </c>
      <c r="F737" s="15" t="s">
        <v>1957</v>
      </c>
      <c r="G737" s="10"/>
      <c r="H737" s="4">
        <v>11.0</v>
      </c>
      <c r="I737" s="4" t="s">
        <v>5579</v>
      </c>
      <c r="J737" s="4">
        <v>0.0</v>
      </c>
      <c r="K737" s="4">
        <v>97.0</v>
      </c>
      <c r="L737" s="4">
        <v>97.0</v>
      </c>
      <c r="M737" s="4" t="s">
        <v>5522</v>
      </c>
      <c r="N737" s="15">
        <v>1.0</v>
      </c>
    </row>
    <row r="738">
      <c r="A738" s="4">
        <f>VLOOKUP(Life_expectancy.csv!A754,Base!$A$2:$B$235,2,FALSE)</f>
        <v>115</v>
      </c>
      <c r="B738" s="4">
        <v>2000.0</v>
      </c>
      <c r="C738" s="15" t="s">
        <v>5542</v>
      </c>
      <c r="D738" s="15">
        <v>12.0</v>
      </c>
      <c r="E738" s="15">
        <v>0.0</v>
      </c>
      <c r="F738" s="15" t="s">
        <v>4548</v>
      </c>
      <c r="G738" s="10"/>
      <c r="H738" s="4">
        <v>14.0</v>
      </c>
      <c r="I738" s="4" t="s">
        <v>5705</v>
      </c>
      <c r="J738" s="4">
        <v>0.0</v>
      </c>
      <c r="K738" s="4">
        <v>97.0</v>
      </c>
      <c r="L738" s="4">
        <v>97.0</v>
      </c>
      <c r="M738" s="4" t="s">
        <v>5522</v>
      </c>
      <c r="N738" s="15">
        <v>1.0</v>
      </c>
    </row>
    <row r="739">
      <c r="A739" s="4">
        <f>VLOOKUP(Life_expectancy.csv!A755,Base!$A$2:$B$235,2,FALSE)</f>
        <v>160</v>
      </c>
      <c r="B739" s="4">
        <v>2015.0</v>
      </c>
      <c r="C739" s="15" t="s">
        <v>5935</v>
      </c>
      <c r="D739" s="15">
        <v>241.0</v>
      </c>
      <c r="E739" s="15">
        <v>1.0</v>
      </c>
      <c r="F739" s="17"/>
      <c r="G739" s="4">
        <v>84.0</v>
      </c>
      <c r="H739" s="4">
        <v>47.0</v>
      </c>
      <c r="I739" s="4">
        <v>35.0</v>
      </c>
      <c r="J739" s="4">
        <v>1.0</v>
      </c>
      <c r="K739" s="4">
        <v>84.0</v>
      </c>
      <c r="L739" s="4">
        <v>84.0</v>
      </c>
      <c r="M739" s="5">
        <v>45659.0</v>
      </c>
      <c r="N739" s="16">
        <v>45752.0</v>
      </c>
    </row>
    <row r="740">
      <c r="A740" s="4">
        <f>VLOOKUP(Life_expectancy.csv!A756,Base!$A$2:$B$235,2,FALSE)</f>
        <v>160</v>
      </c>
      <c r="B740" s="4">
        <v>2014.0</v>
      </c>
      <c r="C740" s="15">
        <v>63.0</v>
      </c>
      <c r="D740" s="15">
        <v>252.0</v>
      </c>
      <c r="E740" s="15">
        <v>1.0</v>
      </c>
      <c r="F740" s="15" t="s">
        <v>5989</v>
      </c>
      <c r="G740" s="4">
        <v>78.0</v>
      </c>
      <c r="H740" s="4">
        <v>0.0</v>
      </c>
      <c r="I740" s="4" t="s">
        <v>5990</v>
      </c>
      <c r="J740" s="4">
        <v>1.0</v>
      </c>
      <c r="K740" s="4">
        <v>78.0</v>
      </c>
      <c r="L740" s="4">
        <v>78.0</v>
      </c>
      <c r="M740" s="5">
        <v>45659.0</v>
      </c>
      <c r="N740" s="16">
        <v>45752.0</v>
      </c>
    </row>
    <row r="741">
      <c r="A741" s="4">
        <f>VLOOKUP(Life_expectancy.csv!A757,Base!$A$2:$B$235,2,FALSE)</f>
        <v>160</v>
      </c>
      <c r="B741" s="4">
        <v>2013.0</v>
      </c>
      <c r="C741" s="15" t="s">
        <v>5884</v>
      </c>
      <c r="D741" s="15">
        <v>256.0</v>
      </c>
      <c r="E741" s="15">
        <v>1.0</v>
      </c>
      <c r="F741" s="15" t="s">
        <v>5568</v>
      </c>
      <c r="G741" s="4">
        <v>82.0</v>
      </c>
      <c r="H741" s="4">
        <v>28.0</v>
      </c>
      <c r="I741" s="4" t="s">
        <v>5991</v>
      </c>
      <c r="J741" s="4">
        <v>2.0</v>
      </c>
      <c r="K741" s="4">
        <v>82.0</v>
      </c>
      <c r="L741" s="4">
        <v>82.0</v>
      </c>
      <c r="M741" s="5">
        <v>45659.0</v>
      </c>
      <c r="N741" s="16">
        <v>45752.0</v>
      </c>
    </row>
    <row r="742">
      <c r="A742" s="4">
        <f>VLOOKUP(Life_expectancy.csv!A758,Base!$A$2:$B$235,2,FALSE)</f>
        <v>160</v>
      </c>
      <c r="B742" s="4">
        <v>2012.0</v>
      </c>
      <c r="C742" s="15" t="s">
        <v>5632</v>
      </c>
      <c r="D742" s="15">
        <v>263.0</v>
      </c>
      <c r="E742" s="15">
        <v>1.0</v>
      </c>
      <c r="F742" s="15" t="s">
        <v>5843</v>
      </c>
      <c r="G742" s="4">
        <v>81.0</v>
      </c>
      <c r="H742" s="4">
        <v>709.0</v>
      </c>
      <c r="I742" s="4" t="s">
        <v>5868</v>
      </c>
      <c r="J742" s="4">
        <v>2.0</v>
      </c>
      <c r="K742" s="4">
        <v>81.0</v>
      </c>
      <c r="L742" s="4">
        <v>81.0</v>
      </c>
      <c r="M742" s="5">
        <v>45901.0</v>
      </c>
      <c r="N742" s="16">
        <v>45782.0</v>
      </c>
    </row>
    <row r="743">
      <c r="A743" s="4">
        <f>VLOOKUP(Life_expectancy.csv!A759,Base!$A$2:$B$235,2,FALSE)</f>
        <v>160</v>
      </c>
      <c r="B743" s="4">
        <v>2011.0</v>
      </c>
      <c r="C743" s="15" t="s">
        <v>5924</v>
      </c>
      <c r="D743" s="15">
        <v>268.0</v>
      </c>
      <c r="E743" s="15">
        <v>1.0</v>
      </c>
      <c r="F743" s="15" t="s">
        <v>5992</v>
      </c>
      <c r="G743" s="4">
        <v>87.0</v>
      </c>
      <c r="H743" s="4">
        <v>49.0</v>
      </c>
      <c r="I743" s="4" t="s">
        <v>5869</v>
      </c>
      <c r="J743" s="4">
        <v>2.0</v>
      </c>
      <c r="K743" s="4">
        <v>87.0</v>
      </c>
      <c r="L743" s="4">
        <v>87.0</v>
      </c>
      <c r="M743" s="5">
        <v>45840.0</v>
      </c>
      <c r="N743" s="16">
        <v>45782.0</v>
      </c>
    </row>
    <row r="744">
      <c r="A744" s="4">
        <f>VLOOKUP(Life_expectancy.csv!A760,Base!$A$2:$B$235,2,FALSE)</f>
        <v>160</v>
      </c>
      <c r="B744" s="4">
        <v>2010.0</v>
      </c>
      <c r="C744" s="15" t="s">
        <v>5740</v>
      </c>
      <c r="D744" s="15">
        <v>273.0</v>
      </c>
      <c r="E744" s="15">
        <v>1.0</v>
      </c>
      <c r="F744" s="15" t="s">
        <v>5584</v>
      </c>
      <c r="G744" s="4">
        <v>88.0</v>
      </c>
      <c r="H744" s="4">
        <v>7.0</v>
      </c>
      <c r="I744" s="4" t="s">
        <v>5870</v>
      </c>
      <c r="J744" s="4">
        <v>2.0</v>
      </c>
      <c r="K744" s="4">
        <v>88.0</v>
      </c>
      <c r="L744" s="4">
        <v>88.0</v>
      </c>
      <c r="M744" s="5">
        <v>45660.0</v>
      </c>
      <c r="N744" s="16">
        <v>45813.0</v>
      </c>
    </row>
    <row r="745">
      <c r="A745" s="4">
        <f>VLOOKUP(Life_expectancy.csv!A761,Base!$A$2:$B$235,2,FALSE)</f>
        <v>160</v>
      </c>
      <c r="B745" s="4">
        <v>2009.0</v>
      </c>
      <c r="C745" s="15">
        <v>69.0</v>
      </c>
      <c r="D745" s="15">
        <v>279.0</v>
      </c>
      <c r="E745" s="15">
        <v>1.0</v>
      </c>
      <c r="F745" s="15" t="s">
        <v>5993</v>
      </c>
      <c r="G745" s="4">
        <v>89.0</v>
      </c>
      <c r="H745" s="4">
        <v>48.0</v>
      </c>
      <c r="I745" s="5">
        <v>45869.0</v>
      </c>
      <c r="J745" s="4">
        <v>2.0</v>
      </c>
      <c r="K745" s="4">
        <v>89.0</v>
      </c>
      <c r="L745" s="4">
        <v>89.0</v>
      </c>
      <c r="M745" s="5">
        <v>45691.0</v>
      </c>
      <c r="N745" s="16">
        <v>45813.0</v>
      </c>
    </row>
    <row r="746">
      <c r="A746" s="4">
        <f>VLOOKUP(Life_expectancy.csv!A762,Base!$A$2:$B$235,2,FALSE)</f>
        <v>160</v>
      </c>
      <c r="B746" s="4">
        <v>2008.0</v>
      </c>
      <c r="C746" s="15">
        <v>62.0</v>
      </c>
      <c r="D746" s="15">
        <v>289.0</v>
      </c>
      <c r="E746" s="15">
        <v>1.0</v>
      </c>
      <c r="F746" s="15" t="s">
        <v>5993</v>
      </c>
      <c r="G746" s="4">
        <v>88.0</v>
      </c>
      <c r="H746" s="4">
        <v>143.0</v>
      </c>
      <c r="I746" s="5">
        <v>45747.0</v>
      </c>
      <c r="J746" s="4">
        <v>2.0</v>
      </c>
      <c r="K746" s="4">
        <v>89.0</v>
      </c>
      <c r="L746" s="4">
        <v>89.0</v>
      </c>
      <c r="M746" s="5">
        <v>45719.0</v>
      </c>
      <c r="N746" s="16">
        <v>45813.0</v>
      </c>
    </row>
    <row r="747">
      <c r="A747" s="4">
        <f>VLOOKUP(Life_expectancy.csv!A763,Base!$A$2:$B$235,2,FALSE)</f>
        <v>160</v>
      </c>
      <c r="B747" s="4">
        <v>2007.0</v>
      </c>
      <c r="C747" s="15" t="s">
        <v>5635</v>
      </c>
      <c r="D747" s="15">
        <v>296.0</v>
      </c>
      <c r="E747" s="15">
        <v>1.0</v>
      </c>
      <c r="F747" s="15" t="s">
        <v>5575</v>
      </c>
      <c r="G747" s="4">
        <v>25.0</v>
      </c>
      <c r="H747" s="4">
        <v>24.0</v>
      </c>
      <c r="I747" s="5">
        <v>45903.0</v>
      </c>
      <c r="J747" s="4">
        <v>2.0</v>
      </c>
      <c r="K747" s="4">
        <v>88.0</v>
      </c>
      <c r="L747" s="4">
        <v>88.0</v>
      </c>
      <c r="M747" s="5">
        <v>45780.0</v>
      </c>
      <c r="N747" s="16">
        <v>45843.0</v>
      </c>
    </row>
    <row r="748">
      <c r="A748" s="4">
        <f>VLOOKUP(Life_expectancy.csv!A764,Base!$A$2:$B$235,2,FALSE)</f>
        <v>160</v>
      </c>
      <c r="B748" s="4">
        <v>2006.0</v>
      </c>
      <c r="C748" s="15" t="s">
        <v>5827</v>
      </c>
      <c r="D748" s="15">
        <v>39.0</v>
      </c>
      <c r="E748" s="15">
        <v>2.0</v>
      </c>
      <c r="F748" s="18">
        <v>45689.0</v>
      </c>
      <c r="G748" s="10"/>
      <c r="H748" s="4">
        <v>49.0</v>
      </c>
      <c r="I748" s="5">
        <v>45811.0</v>
      </c>
      <c r="J748" s="4">
        <v>2.0</v>
      </c>
      <c r="K748" s="4">
        <v>72.0</v>
      </c>
      <c r="L748" s="4">
        <v>72.0</v>
      </c>
      <c r="M748" s="5">
        <v>45841.0</v>
      </c>
      <c r="N748" s="16">
        <v>45843.0</v>
      </c>
    </row>
    <row r="749">
      <c r="A749" s="4">
        <f>VLOOKUP(Life_expectancy.csv!A765,Base!$A$2:$B$235,2,FALSE)</f>
        <v>160</v>
      </c>
      <c r="B749" s="4">
        <v>2005.0</v>
      </c>
      <c r="C749" s="15" t="s">
        <v>5527</v>
      </c>
      <c r="D749" s="15">
        <v>318.0</v>
      </c>
      <c r="E749" s="15">
        <v>2.0</v>
      </c>
      <c r="F749" s="15" t="s">
        <v>2721</v>
      </c>
      <c r="G749" s="10"/>
      <c r="H749" s="4">
        <v>298.0</v>
      </c>
      <c r="I749" s="5">
        <v>45691.0</v>
      </c>
      <c r="J749" s="4">
        <v>2.0</v>
      </c>
      <c r="K749" s="4">
        <v>71.0</v>
      </c>
      <c r="L749" s="4">
        <v>71.0</v>
      </c>
      <c r="M749" s="5">
        <v>45903.0</v>
      </c>
      <c r="N749" s="16">
        <v>45874.0</v>
      </c>
    </row>
    <row r="750">
      <c r="A750" s="4">
        <f>VLOOKUP(Life_expectancy.csv!A766,Base!$A$2:$B$235,2,FALSE)</f>
        <v>160</v>
      </c>
      <c r="B750" s="4">
        <v>2004.0</v>
      </c>
      <c r="C750" s="15" t="s">
        <v>5528</v>
      </c>
      <c r="D750" s="15">
        <v>326.0</v>
      </c>
      <c r="E750" s="15">
        <v>2.0</v>
      </c>
      <c r="F750" s="15" t="s">
        <v>1572</v>
      </c>
      <c r="G750" s="10"/>
      <c r="H750" s="4">
        <v>71.0</v>
      </c>
      <c r="I750" s="5">
        <v>45898.0</v>
      </c>
      <c r="J750" s="4">
        <v>2.0</v>
      </c>
      <c r="K750" s="4">
        <v>64.0</v>
      </c>
      <c r="L750" s="4">
        <v>64.0</v>
      </c>
      <c r="M750" s="4">
        <v>4.0</v>
      </c>
      <c r="N750" s="16">
        <v>45905.0</v>
      </c>
    </row>
    <row r="751">
      <c r="A751" s="4">
        <f>VLOOKUP(Life_expectancy.csv!A767,Base!$A$2:$B$235,2,FALSE)</f>
        <v>160</v>
      </c>
      <c r="B751" s="4">
        <v>2003.0</v>
      </c>
      <c r="C751" s="15">
        <v>58.0</v>
      </c>
      <c r="D751" s="15">
        <v>325.0</v>
      </c>
      <c r="E751" s="15">
        <v>2.0</v>
      </c>
      <c r="F751" s="18">
        <v>45689.0</v>
      </c>
      <c r="G751" s="10"/>
      <c r="H751" s="4">
        <v>37.0</v>
      </c>
      <c r="I751" s="5">
        <v>45776.0</v>
      </c>
      <c r="J751" s="4">
        <v>2.0</v>
      </c>
      <c r="K751" s="4">
        <v>68.0</v>
      </c>
      <c r="L751" s="4">
        <v>68.0</v>
      </c>
      <c r="M751" s="5">
        <v>45692.0</v>
      </c>
      <c r="N751" s="16">
        <v>45905.0</v>
      </c>
    </row>
    <row r="752">
      <c r="A752" s="4">
        <f>VLOOKUP(Life_expectancy.csv!A768,Base!$A$2:$B$235,2,FALSE)</f>
        <v>160</v>
      </c>
      <c r="B752" s="4">
        <v>2002.0</v>
      </c>
      <c r="C752" s="15" t="s">
        <v>5932</v>
      </c>
      <c r="D752" s="15">
        <v>322.0</v>
      </c>
      <c r="E752" s="15">
        <v>2.0</v>
      </c>
      <c r="F752" s="18">
        <v>45717.0</v>
      </c>
      <c r="G752" s="10"/>
      <c r="H752" s="4">
        <v>50.0</v>
      </c>
      <c r="I752" s="4">
        <v>29.0</v>
      </c>
      <c r="J752" s="4">
        <v>2.0</v>
      </c>
      <c r="K752" s="4">
        <v>62.0</v>
      </c>
      <c r="L752" s="4">
        <v>62.0</v>
      </c>
      <c r="M752" s="5">
        <v>45720.0</v>
      </c>
      <c r="N752" s="15">
        <v>6.0</v>
      </c>
    </row>
    <row r="753">
      <c r="A753" s="4">
        <f>VLOOKUP(Life_expectancy.csv!A769,Base!$A$2:$B$235,2,FALSE)</f>
        <v>160</v>
      </c>
      <c r="B753" s="4">
        <v>2001.0</v>
      </c>
      <c r="C753" s="15" t="s">
        <v>5798</v>
      </c>
      <c r="D753" s="15">
        <v>323.0</v>
      </c>
      <c r="E753" s="15">
        <v>2.0</v>
      </c>
      <c r="F753" s="15" t="s">
        <v>5994</v>
      </c>
      <c r="G753" s="10"/>
      <c r="H753" s="4">
        <v>79.0</v>
      </c>
      <c r="I753" s="5">
        <v>45836.0</v>
      </c>
      <c r="J753" s="4">
        <v>2.0</v>
      </c>
      <c r="K753" s="4">
        <v>49.0</v>
      </c>
      <c r="L753" s="4">
        <v>53.0</v>
      </c>
      <c r="M753" s="5">
        <v>45720.0</v>
      </c>
      <c r="N753" s="16">
        <v>45663.0</v>
      </c>
    </row>
    <row r="754">
      <c r="A754" s="4">
        <f>VLOOKUP(Life_expectancy.csv!A770,Base!$A$2:$B$235,2,FALSE)</f>
        <v>160</v>
      </c>
      <c r="B754" s="4">
        <v>2000.0</v>
      </c>
      <c r="C754" s="15" t="s">
        <v>5747</v>
      </c>
      <c r="D754" s="15">
        <v>325.0</v>
      </c>
      <c r="E754" s="15">
        <v>2.0</v>
      </c>
      <c r="F754" s="15" t="s">
        <v>2088</v>
      </c>
      <c r="G754" s="10"/>
      <c r="H754" s="4">
        <v>183.0</v>
      </c>
      <c r="I754" s="5">
        <v>45716.0</v>
      </c>
      <c r="J754" s="4">
        <v>2.0</v>
      </c>
      <c r="K754" s="4">
        <v>46.0</v>
      </c>
      <c r="L754" s="4">
        <v>46.0</v>
      </c>
      <c r="M754" s="5">
        <v>45661.0</v>
      </c>
      <c r="N754" s="16">
        <v>45663.0</v>
      </c>
    </row>
    <row r="755">
      <c r="A755" s="4">
        <f>VLOOKUP(Life_expectancy.csv!A771,Base!$A$2:$B$235,2,FALSE)</f>
        <v>204</v>
      </c>
      <c r="B755" s="4">
        <v>2013.0</v>
      </c>
      <c r="C755" s="17"/>
      <c r="D755" s="17"/>
      <c r="E755" s="15">
        <v>0.0</v>
      </c>
      <c r="F755" s="15" t="s">
        <v>5521</v>
      </c>
      <c r="G755" s="4">
        <v>96.0</v>
      </c>
      <c r="H755" s="4">
        <v>0.0</v>
      </c>
      <c r="I755" s="4" t="s">
        <v>5567</v>
      </c>
      <c r="J755" s="4">
        <v>0.0</v>
      </c>
      <c r="K755" s="4">
        <v>96.0</v>
      </c>
      <c r="L755" s="4">
        <v>96.0</v>
      </c>
      <c r="M755" s="4" t="s">
        <v>5522</v>
      </c>
      <c r="N755" s="16">
        <v>45810.0</v>
      </c>
    </row>
    <row r="756">
      <c r="A756" s="4">
        <f>VLOOKUP(Life_expectancy.csv!A772,Base!$A$2:$B$235,2,FALSE)</f>
        <v>84</v>
      </c>
      <c r="B756" s="4">
        <v>2015.0</v>
      </c>
      <c r="C756" s="15" t="s">
        <v>5645</v>
      </c>
      <c r="D756" s="15">
        <v>152.0</v>
      </c>
      <c r="E756" s="15">
        <v>6.0</v>
      </c>
      <c r="F756" s="17"/>
      <c r="G756" s="4">
        <v>81.0</v>
      </c>
      <c r="H756" s="4">
        <v>0.0</v>
      </c>
      <c r="I756" s="4" t="s">
        <v>5995</v>
      </c>
      <c r="J756" s="4">
        <v>7.0</v>
      </c>
      <c r="K756" s="4">
        <v>87.0</v>
      </c>
      <c r="L756" s="4">
        <v>85.0</v>
      </c>
      <c r="M756" s="4" t="s">
        <v>5821</v>
      </c>
      <c r="N756" s="16">
        <v>45691.0</v>
      </c>
    </row>
    <row r="757">
      <c r="A757" s="4">
        <f>VLOOKUP(Life_expectancy.csv!A773,Base!$A$2:$B$235,2,FALSE)</f>
        <v>84</v>
      </c>
      <c r="B757" s="4">
        <v>2014.0</v>
      </c>
      <c r="C757" s="15" t="s">
        <v>5563</v>
      </c>
      <c r="D757" s="15">
        <v>154.0</v>
      </c>
      <c r="E757" s="15">
        <v>6.0</v>
      </c>
      <c r="F757" s="15" t="s">
        <v>1337</v>
      </c>
      <c r="G757" s="4">
        <v>89.0</v>
      </c>
      <c r="H757" s="4">
        <v>0.0</v>
      </c>
      <c r="I757" s="4" t="s">
        <v>5932</v>
      </c>
      <c r="J757" s="4">
        <v>7.0</v>
      </c>
      <c r="K757" s="4">
        <v>9.0</v>
      </c>
      <c r="L757" s="4">
        <v>91.0</v>
      </c>
      <c r="M757" s="4" t="s">
        <v>5821</v>
      </c>
      <c r="N757" s="16">
        <v>45691.0</v>
      </c>
    </row>
    <row r="758">
      <c r="A758" s="4">
        <f>VLOOKUP(Life_expectancy.csv!A774,Base!$A$2:$B$235,2,FALSE)</f>
        <v>84</v>
      </c>
      <c r="B758" s="4">
        <v>2013.0</v>
      </c>
      <c r="C758" s="15" t="s">
        <v>5585</v>
      </c>
      <c r="D758" s="15">
        <v>157.0</v>
      </c>
      <c r="E758" s="15">
        <v>6.0</v>
      </c>
      <c r="F758" s="15" t="s">
        <v>1053</v>
      </c>
      <c r="G758" s="4">
        <v>8.0</v>
      </c>
      <c r="H758" s="4">
        <v>0.0</v>
      </c>
      <c r="I758" s="4" t="s">
        <v>5764</v>
      </c>
      <c r="J758" s="4">
        <v>7.0</v>
      </c>
      <c r="K758" s="4">
        <v>82.0</v>
      </c>
      <c r="L758" s="4">
        <v>83.0</v>
      </c>
      <c r="M758" s="4" t="s">
        <v>5821</v>
      </c>
      <c r="N758" s="16">
        <v>45691.0</v>
      </c>
    </row>
    <row r="759">
      <c r="A759" s="4">
        <f>VLOOKUP(Life_expectancy.csv!A775,Base!$A$2:$B$235,2,FALSE)</f>
        <v>84</v>
      </c>
      <c r="B759" s="4">
        <v>2012.0</v>
      </c>
      <c r="C759" s="15" t="s">
        <v>5889</v>
      </c>
      <c r="D759" s="15">
        <v>174.0</v>
      </c>
      <c r="E759" s="15">
        <v>6.0</v>
      </c>
      <c r="F759" s="15" t="s">
        <v>1053</v>
      </c>
      <c r="G759" s="4">
        <v>74.0</v>
      </c>
      <c r="H759" s="4">
        <v>0.0</v>
      </c>
      <c r="I759" s="4" t="s">
        <v>5544</v>
      </c>
      <c r="J759" s="4">
        <v>7.0</v>
      </c>
      <c r="K759" s="4">
        <v>85.0</v>
      </c>
      <c r="L759" s="4">
        <v>85.0</v>
      </c>
      <c r="M759" s="4" t="s">
        <v>5783</v>
      </c>
      <c r="N759" s="16">
        <v>45691.0</v>
      </c>
    </row>
    <row r="760">
      <c r="A760" s="4">
        <f>VLOOKUP(Life_expectancy.csv!A776,Base!$A$2:$B$235,2,FALSE)</f>
        <v>84</v>
      </c>
      <c r="B760" s="4">
        <v>2011.0</v>
      </c>
      <c r="C760" s="15" t="s">
        <v>5749</v>
      </c>
      <c r="D760" s="15">
        <v>16.0</v>
      </c>
      <c r="E760" s="15">
        <v>6.0</v>
      </c>
      <c r="F760" s="15" t="s">
        <v>758</v>
      </c>
      <c r="G760" s="4">
        <v>8.0</v>
      </c>
      <c r="H760" s="4">
        <v>2.0</v>
      </c>
      <c r="I760" s="4" t="s">
        <v>5697</v>
      </c>
      <c r="J760" s="4">
        <v>7.0</v>
      </c>
      <c r="K760" s="4">
        <v>84.0</v>
      </c>
      <c r="L760" s="4">
        <v>84.0</v>
      </c>
      <c r="M760" s="4" t="s">
        <v>5681</v>
      </c>
      <c r="N760" s="16">
        <v>45691.0</v>
      </c>
    </row>
    <row r="761">
      <c r="A761" s="4">
        <f>VLOOKUP(Life_expectancy.csv!A777,Base!$A$2:$B$235,2,FALSE)</f>
        <v>84</v>
      </c>
      <c r="B761" s="4">
        <v>2010.0</v>
      </c>
      <c r="C761" s="15" t="s">
        <v>5653</v>
      </c>
      <c r="D761" s="15">
        <v>166.0</v>
      </c>
      <c r="E761" s="15">
        <v>6.0</v>
      </c>
      <c r="F761" s="18">
        <v>45694.0</v>
      </c>
      <c r="G761" s="4">
        <v>83.0</v>
      </c>
      <c r="H761" s="4">
        <v>0.0</v>
      </c>
      <c r="I761" s="4" t="s">
        <v>5877</v>
      </c>
      <c r="J761" s="4">
        <v>8.0</v>
      </c>
      <c r="K761" s="4">
        <v>85.0</v>
      </c>
      <c r="L761" s="4">
        <v>88.0</v>
      </c>
      <c r="M761" s="4" t="s">
        <v>5631</v>
      </c>
      <c r="N761" s="16">
        <v>45719.0</v>
      </c>
    </row>
    <row r="762">
      <c r="A762" s="4">
        <f>VLOOKUP(Life_expectancy.csv!A778,Base!$A$2:$B$235,2,FALSE)</f>
        <v>84</v>
      </c>
      <c r="B762" s="4">
        <v>2009.0</v>
      </c>
      <c r="C762" s="15" t="s">
        <v>5563</v>
      </c>
      <c r="D762" s="15">
        <v>157.0</v>
      </c>
      <c r="E762" s="15">
        <v>6.0</v>
      </c>
      <c r="F762" s="18">
        <v>45783.0</v>
      </c>
      <c r="G762" s="4">
        <v>8.0</v>
      </c>
      <c r="H762" s="4">
        <v>0.0</v>
      </c>
      <c r="I762" s="4" t="s">
        <v>5552</v>
      </c>
      <c r="J762" s="4">
        <v>8.0</v>
      </c>
      <c r="K762" s="4">
        <v>85.0</v>
      </c>
      <c r="L762" s="4">
        <v>82.0</v>
      </c>
      <c r="M762" s="5">
        <v>45689.0</v>
      </c>
      <c r="N762" s="16">
        <v>45719.0</v>
      </c>
    </row>
    <row r="763">
      <c r="A763" s="4">
        <f>VLOOKUP(Life_expectancy.csv!A779,Base!$A$2:$B$235,2,FALSE)</f>
        <v>84</v>
      </c>
      <c r="B763" s="4">
        <v>2008.0</v>
      </c>
      <c r="C763" s="15" t="s">
        <v>5561</v>
      </c>
      <c r="D763" s="15">
        <v>161.0</v>
      </c>
      <c r="E763" s="15">
        <v>6.0</v>
      </c>
      <c r="F763" s="16">
        <v>45997.0</v>
      </c>
      <c r="G763" s="4">
        <v>81.0</v>
      </c>
      <c r="H763" s="4">
        <v>0.0</v>
      </c>
      <c r="I763" s="4" t="s">
        <v>5712</v>
      </c>
      <c r="J763" s="4">
        <v>8.0</v>
      </c>
      <c r="K763" s="4">
        <v>86.0</v>
      </c>
      <c r="L763" s="4">
        <v>82.0</v>
      </c>
      <c r="M763" s="5">
        <v>45748.0</v>
      </c>
      <c r="N763" s="16">
        <v>45719.0</v>
      </c>
    </row>
    <row r="764">
      <c r="A764" s="4">
        <f>VLOOKUP(Life_expectancy.csv!A780,Base!$A$2:$B$235,2,FALSE)</f>
        <v>84</v>
      </c>
      <c r="B764" s="4">
        <v>2007.0</v>
      </c>
      <c r="C764" s="15" t="s">
        <v>5588</v>
      </c>
      <c r="D764" s="15">
        <v>164.0</v>
      </c>
      <c r="E764" s="15">
        <v>6.0</v>
      </c>
      <c r="F764" s="18">
        <v>45783.0</v>
      </c>
      <c r="G764" s="4">
        <v>81.0</v>
      </c>
      <c r="H764" s="4">
        <v>0.0</v>
      </c>
      <c r="I764" s="5">
        <v>45752.0</v>
      </c>
      <c r="J764" s="4">
        <v>8.0</v>
      </c>
      <c r="K764" s="4">
        <v>86.0</v>
      </c>
      <c r="L764" s="4">
        <v>85.0</v>
      </c>
      <c r="M764" s="5">
        <v>45809.0</v>
      </c>
      <c r="N764" s="16">
        <v>45750.0</v>
      </c>
    </row>
    <row r="765">
      <c r="A765" s="4">
        <f>VLOOKUP(Life_expectancy.csv!A781,Base!$A$2:$B$235,2,FALSE)</f>
        <v>84</v>
      </c>
      <c r="B765" s="4">
        <v>2006.0</v>
      </c>
      <c r="C765" s="15" t="s">
        <v>5589</v>
      </c>
      <c r="D765" s="15">
        <v>178.0</v>
      </c>
      <c r="E765" s="15">
        <v>7.0</v>
      </c>
      <c r="F765" s="16">
        <v>45694.0</v>
      </c>
      <c r="G765" s="4">
        <v>84.0</v>
      </c>
      <c r="H765" s="4">
        <v>0.0</v>
      </c>
      <c r="I765" s="4" t="s">
        <v>5817</v>
      </c>
      <c r="J765" s="4">
        <v>8.0</v>
      </c>
      <c r="K765" s="4">
        <v>88.0</v>
      </c>
      <c r="L765" s="4">
        <v>89.0</v>
      </c>
      <c r="M765" s="5">
        <v>45870.0</v>
      </c>
      <c r="N765" s="16">
        <v>45750.0</v>
      </c>
    </row>
    <row r="766">
      <c r="A766" s="4">
        <f>VLOOKUP(Life_expectancy.csv!A782,Base!$A$2:$B$235,2,FALSE)</f>
        <v>84</v>
      </c>
      <c r="B766" s="4">
        <v>2005.0</v>
      </c>
      <c r="C766" s="15" t="s">
        <v>5996</v>
      </c>
      <c r="D766" s="15">
        <v>28.0</v>
      </c>
      <c r="E766" s="15">
        <v>7.0</v>
      </c>
      <c r="F766" s="15" t="s">
        <v>70</v>
      </c>
      <c r="G766" s="4">
        <v>87.0</v>
      </c>
      <c r="H766" s="4">
        <v>0.0</v>
      </c>
      <c r="I766" s="4" t="s">
        <v>5605</v>
      </c>
      <c r="J766" s="4">
        <v>8.0</v>
      </c>
      <c r="K766" s="4">
        <v>86.0</v>
      </c>
      <c r="L766" s="4">
        <v>87.0</v>
      </c>
      <c r="M766" s="4">
        <v>2.0</v>
      </c>
      <c r="N766" s="16">
        <v>45750.0</v>
      </c>
    </row>
    <row r="767">
      <c r="A767" s="4">
        <f>VLOOKUP(Life_expectancy.csv!A783,Base!$A$2:$B$235,2,FALSE)</f>
        <v>84</v>
      </c>
      <c r="B767" s="4">
        <v>2004.0</v>
      </c>
      <c r="C767" s="15" t="s">
        <v>5845</v>
      </c>
      <c r="D767" s="15">
        <v>214.0</v>
      </c>
      <c r="E767" s="15">
        <v>7.0</v>
      </c>
      <c r="F767" s="15" t="s">
        <v>562</v>
      </c>
      <c r="G767" s="4">
        <v>82.0</v>
      </c>
      <c r="H767" s="4">
        <v>0.0</v>
      </c>
      <c r="I767" s="4" t="s">
        <v>5997</v>
      </c>
      <c r="J767" s="4">
        <v>8.0</v>
      </c>
      <c r="K767" s="4">
        <v>66.0</v>
      </c>
      <c r="L767" s="4">
        <v>79.0</v>
      </c>
      <c r="M767" s="5">
        <v>45659.0</v>
      </c>
      <c r="N767" s="16">
        <v>45780.0</v>
      </c>
    </row>
    <row r="768">
      <c r="A768" s="4">
        <f>VLOOKUP(Life_expectancy.csv!A784,Base!$A$2:$B$235,2,FALSE)</f>
        <v>84</v>
      </c>
      <c r="B768" s="4">
        <v>2003.0</v>
      </c>
      <c r="C768" s="15">
        <v>73.0</v>
      </c>
      <c r="D768" s="15">
        <v>22.0</v>
      </c>
      <c r="E768" s="15">
        <v>7.0</v>
      </c>
      <c r="F768" s="15" t="s">
        <v>1008</v>
      </c>
      <c r="G768" s="4">
        <v>79.0</v>
      </c>
      <c r="H768" s="4">
        <v>0.0</v>
      </c>
      <c r="I768" s="4" t="s">
        <v>5593</v>
      </c>
      <c r="J768" s="4">
        <v>8.0</v>
      </c>
      <c r="K768" s="4">
        <v>65.0</v>
      </c>
      <c r="L768" s="4">
        <v>79.0</v>
      </c>
      <c r="M768" s="5">
        <v>45718.0</v>
      </c>
      <c r="N768" s="16">
        <v>45780.0</v>
      </c>
    </row>
    <row r="769">
      <c r="A769" s="4">
        <f>VLOOKUP(Life_expectancy.csv!A785,Base!$A$2:$B$235,2,FALSE)</f>
        <v>84</v>
      </c>
      <c r="B769" s="4">
        <v>2002.0</v>
      </c>
      <c r="C769" s="15" t="s">
        <v>5594</v>
      </c>
      <c r="D769" s="15">
        <v>189.0</v>
      </c>
      <c r="E769" s="15">
        <v>7.0</v>
      </c>
      <c r="F769" s="15" t="s">
        <v>1075</v>
      </c>
      <c r="G769" s="4">
        <v>63.0</v>
      </c>
      <c r="H769" s="4">
        <v>0.0</v>
      </c>
      <c r="I769" s="4" t="s">
        <v>5618</v>
      </c>
      <c r="J769" s="4">
        <v>8.0</v>
      </c>
      <c r="K769" s="4">
        <v>74.0</v>
      </c>
      <c r="L769" s="4">
        <v>82.0</v>
      </c>
      <c r="M769" s="5">
        <v>45749.0</v>
      </c>
      <c r="N769" s="16">
        <v>45811.0</v>
      </c>
    </row>
    <row r="770">
      <c r="A770" s="4">
        <f>VLOOKUP(Life_expectancy.csv!A786,Base!$A$2:$B$235,2,FALSE)</f>
        <v>84</v>
      </c>
      <c r="B770" s="4">
        <v>2001.0</v>
      </c>
      <c r="C770" s="15" t="s">
        <v>5998</v>
      </c>
      <c r="D770" s="15">
        <v>188.0</v>
      </c>
      <c r="E770" s="15">
        <v>7.0</v>
      </c>
      <c r="F770" s="15" t="s">
        <v>603</v>
      </c>
      <c r="G770" s="4">
        <v>66.0</v>
      </c>
      <c r="H770" s="4">
        <v>113.0</v>
      </c>
      <c r="I770" s="4" t="s">
        <v>5999</v>
      </c>
      <c r="J770" s="4">
        <v>9.0</v>
      </c>
      <c r="K770" s="4">
        <v>71.0</v>
      </c>
      <c r="L770" s="4">
        <v>72.0</v>
      </c>
      <c r="M770" s="5">
        <v>45779.0</v>
      </c>
      <c r="N770" s="16">
        <v>45811.0</v>
      </c>
    </row>
    <row r="771">
      <c r="A771" s="4">
        <f>VLOOKUP(Life_expectancy.csv!A787,Base!$A$2:$B$235,2,FALSE)</f>
        <v>84</v>
      </c>
      <c r="B771" s="4">
        <v>2000.0</v>
      </c>
      <c r="C771" s="15">
        <v>72.0</v>
      </c>
      <c r="D771" s="15">
        <v>176.0</v>
      </c>
      <c r="E771" s="15">
        <v>7.0</v>
      </c>
      <c r="F771" s="15" t="s">
        <v>741</v>
      </c>
      <c r="G771" s="4">
        <v>68.0</v>
      </c>
      <c r="H771" s="4">
        <v>253.0</v>
      </c>
      <c r="I771" s="4" t="s">
        <v>5730</v>
      </c>
      <c r="J771" s="4">
        <v>9.0</v>
      </c>
      <c r="K771" s="4">
        <v>71.0</v>
      </c>
      <c r="L771" s="4">
        <v>78.0</v>
      </c>
      <c r="M771" s="5">
        <v>45779.0</v>
      </c>
      <c r="N771" s="16">
        <v>45841.0</v>
      </c>
    </row>
    <row r="772">
      <c r="A772" s="4">
        <f>VLOOKUP(Life_expectancy.csv!A788,Base!$A$2:$B$235,2,FALSE)</f>
        <v>67</v>
      </c>
      <c r="B772" s="4">
        <v>2015.0</v>
      </c>
      <c r="C772" s="15" t="s">
        <v>5547</v>
      </c>
      <c r="D772" s="15">
        <v>118.0</v>
      </c>
      <c r="E772" s="15">
        <v>6.0</v>
      </c>
      <c r="F772" s="17"/>
      <c r="G772" s="4">
        <v>78.0</v>
      </c>
      <c r="H772" s="4">
        <v>0.0</v>
      </c>
      <c r="I772" s="4" t="s">
        <v>5698</v>
      </c>
      <c r="J772" s="4">
        <v>7.0</v>
      </c>
      <c r="K772" s="4">
        <v>84.0</v>
      </c>
      <c r="L772" s="4">
        <v>78.0</v>
      </c>
      <c r="M772" s="4" t="s">
        <v>5522</v>
      </c>
      <c r="N772" s="16">
        <v>45658.0</v>
      </c>
    </row>
    <row r="773">
      <c r="A773" s="4">
        <f>VLOOKUP(Life_expectancy.csv!A789,Base!$A$2:$B$235,2,FALSE)</f>
        <v>67</v>
      </c>
      <c r="B773" s="4">
        <v>2014.0</v>
      </c>
      <c r="C773" s="15">
        <v>76.0</v>
      </c>
      <c r="D773" s="15">
        <v>121.0</v>
      </c>
      <c r="E773" s="15">
        <v>6.0</v>
      </c>
      <c r="F773" s="15" t="s">
        <v>121</v>
      </c>
      <c r="G773" s="4">
        <v>83.0</v>
      </c>
      <c r="H773" s="4">
        <v>0.0</v>
      </c>
      <c r="I773" s="4" t="s">
        <v>5550</v>
      </c>
      <c r="J773" s="4">
        <v>7.0</v>
      </c>
      <c r="K773" s="4">
        <v>84.0</v>
      </c>
      <c r="L773" s="4">
        <v>83.0</v>
      </c>
      <c r="M773" s="4" t="s">
        <v>5522</v>
      </c>
      <c r="N773" s="16">
        <v>45658.0</v>
      </c>
    </row>
    <row r="774">
      <c r="A774" s="4">
        <f>VLOOKUP(Life_expectancy.csv!A790,Base!$A$2:$B$235,2,FALSE)</f>
        <v>67</v>
      </c>
      <c r="B774" s="4">
        <v>2013.0</v>
      </c>
      <c r="C774" s="15">
        <v>76.0</v>
      </c>
      <c r="D774" s="15">
        <v>121.0</v>
      </c>
      <c r="E774" s="15">
        <v>6.0</v>
      </c>
      <c r="F774" s="15" t="s">
        <v>1548</v>
      </c>
      <c r="G774" s="4">
        <v>87.0</v>
      </c>
      <c r="H774" s="4">
        <v>0.0</v>
      </c>
      <c r="I774" s="4" t="s">
        <v>5579</v>
      </c>
      <c r="J774" s="4">
        <v>8.0</v>
      </c>
      <c r="K774" s="4">
        <v>87.0</v>
      </c>
      <c r="L774" s="4">
        <v>87.0</v>
      </c>
      <c r="M774" s="4" t="s">
        <v>5522</v>
      </c>
      <c r="N774" s="16">
        <v>45658.0</v>
      </c>
    </row>
    <row r="775">
      <c r="A775" s="4">
        <f>VLOOKUP(Life_expectancy.csv!A791,Base!$A$2:$B$235,2,FALSE)</f>
        <v>67</v>
      </c>
      <c r="B775" s="4">
        <v>2012.0</v>
      </c>
      <c r="C775" s="15" t="s">
        <v>5634</v>
      </c>
      <c r="D775" s="15">
        <v>127.0</v>
      </c>
      <c r="E775" s="15">
        <v>7.0</v>
      </c>
      <c r="F775" s="15" t="s">
        <v>4329</v>
      </c>
      <c r="G775" s="4">
        <v>88.0</v>
      </c>
      <c r="H775" s="4">
        <v>72.0</v>
      </c>
      <c r="I775" s="4" t="s">
        <v>5856</v>
      </c>
      <c r="J775" s="4">
        <v>8.0</v>
      </c>
      <c r="K775" s="4">
        <v>85.0</v>
      </c>
      <c r="L775" s="4">
        <v>87.0</v>
      </c>
      <c r="M775" s="4" t="s">
        <v>5522</v>
      </c>
      <c r="N775" s="16">
        <v>45689.0</v>
      </c>
    </row>
    <row r="776">
      <c r="A776" s="4">
        <f>VLOOKUP(Life_expectancy.csv!A792,Base!$A$2:$B$235,2,FALSE)</f>
        <v>67</v>
      </c>
      <c r="B776" s="4">
        <v>2011.0</v>
      </c>
      <c r="C776" s="15" t="s">
        <v>5551</v>
      </c>
      <c r="D776" s="15">
        <v>131.0</v>
      </c>
      <c r="E776" s="15">
        <v>7.0</v>
      </c>
      <c r="F776" s="15" t="s">
        <v>1180</v>
      </c>
      <c r="G776" s="4">
        <v>88.0</v>
      </c>
      <c r="H776" s="4">
        <v>257.0</v>
      </c>
      <c r="I776" s="4" t="s">
        <v>5778</v>
      </c>
      <c r="J776" s="4">
        <v>8.0</v>
      </c>
      <c r="K776" s="4">
        <v>85.0</v>
      </c>
      <c r="L776" s="4">
        <v>88.0</v>
      </c>
      <c r="M776" s="4" t="s">
        <v>5522</v>
      </c>
      <c r="N776" s="16">
        <v>45689.0</v>
      </c>
    </row>
    <row r="777">
      <c r="A777" s="4">
        <f>VLOOKUP(Life_expectancy.csv!A793,Base!$A$2:$B$235,2,FALSE)</f>
        <v>67</v>
      </c>
      <c r="B777" s="4">
        <v>2010.0</v>
      </c>
      <c r="C777" s="15">
        <v>75.0</v>
      </c>
      <c r="D777" s="15">
        <v>134.0</v>
      </c>
      <c r="E777" s="15">
        <v>7.0</v>
      </c>
      <c r="F777" s="15" t="s">
        <v>1192</v>
      </c>
      <c r="G777" s="4">
        <v>9.0</v>
      </c>
      <c r="H777" s="4">
        <v>0.0</v>
      </c>
      <c r="I777" s="5">
        <v>45843.0</v>
      </c>
      <c r="J777" s="4">
        <v>8.0</v>
      </c>
      <c r="K777" s="4">
        <v>88.0</v>
      </c>
      <c r="L777" s="4">
        <v>91.0</v>
      </c>
      <c r="M777" s="4" t="s">
        <v>5522</v>
      </c>
      <c r="N777" s="16">
        <v>45689.0</v>
      </c>
    </row>
    <row r="778">
      <c r="A778" s="4">
        <f>VLOOKUP(Life_expectancy.csv!A794,Base!$A$2:$B$235,2,FALSE)</f>
        <v>67</v>
      </c>
      <c r="B778" s="4">
        <v>2009.0</v>
      </c>
      <c r="C778" s="15" t="s">
        <v>5569</v>
      </c>
      <c r="D778" s="15">
        <v>137.0</v>
      </c>
      <c r="E778" s="15">
        <v>7.0</v>
      </c>
      <c r="F778" s="15" t="s">
        <v>1911</v>
      </c>
      <c r="G778" s="4">
        <v>91.0</v>
      </c>
      <c r="H778" s="4">
        <v>0.0</v>
      </c>
      <c r="I778" s="4">
        <v>5.0</v>
      </c>
      <c r="J778" s="4">
        <v>8.0</v>
      </c>
      <c r="K778" s="4">
        <v>91.0</v>
      </c>
      <c r="L778" s="4">
        <v>94.0</v>
      </c>
      <c r="M778" s="4" t="s">
        <v>5522</v>
      </c>
      <c r="N778" s="16">
        <v>45689.0</v>
      </c>
    </row>
    <row r="779">
      <c r="A779" s="4">
        <f>VLOOKUP(Life_expectancy.csv!A795,Base!$A$2:$B$235,2,FALSE)</f>
        <v>67</v>
      </c>
      <c r="B779" s="4">
        <v>2008.0</v>
      </c>
      <c r="C779" s="15" t="s">
        <v>5624</v>
      </c>
      <c r="D779" s="15">
        <v>139.0</v>
      </c>
      <c r="E779" s="15">
        <v>7.0</v>
      </c>
      <c r="F779" s="15" t="s">
        <v>2272</v>
      </c>
      <c r="G779" s="4">
        <v>93.0</v>
      </c>
      <c r="H779" s="4">
        <v>1.0</v>
      </c>
      <c r="I779" s="4" t="s">
        <v>5817</v>
      </c>
      <c r="J779" s="4">
        <v>9.0</v>
      </c>
      <c r="K779" s="4">
        <v>94.0</v>
      </c>
      <c r="L779" s="4">
        <v>96.0</v>
      </c>
      <c r="M779" s="4" t="s">
        <v>5522</v>
      </c>
      <c r="N779" s="16">
        <v>45689.0</v>
      </c>
    </row>
    <row r="780">
      <c r="A780" s="4">
        <f>VLOOKUP(Life_expectancy.csv!A796,Base!$A$2:$B$235,2,FALSE)</f>
        <v>67</v>
      </c>
      <c r="B780" s="4">
        <v>2007.0</v>
      </c>
      <c r="C780" s="15" t="s">
        <v>5574</v>
      </c>
      <c r="D780" s="15">
        <v>14.0</v>
      </c>
      <c r="E780" s="15">
        <v>7.0</v>
      </c>
      <c r="F780" s="15" t="s">
        <v>177</v>
      </c>
      <c r="G780" s="4">
        <v>94.0</v>
      </c>
      <c r="H780" s="4">
        <v>0.0</v>
      </c>
      <c r="I780" s="4" t="s">
        <v>5846</v>
      </c>
      <c r="J780" s="4">
        <v>9.0</v>
      </c>
      <c r="K780" s="4">
        <v>95.0</v>
      </c>
      <c r="L780" s="4">
        <v>96.0</v>
      </c>
      <c r="M780" s="4" t="s">
        <v>5614</v>
      </c>
      <c r="N780" s="16">
        <v>45717.0</v>
      </c>
    </row>
    <row r="781">
      <c r="A781" s="4">
        <f>VLOOKUP(Life_expectancy.csv!A797,Base!$A$2:$B$235,2,FALSE)</f>
        <v>67</v>
      </c>
      <c r="B781" s="4">
        <v>2006.0</v>
      </c>
      <c r="C781" s="15" t="s">
        <v>5577</v>
      </c>
      <c r="D781" s="15">
        <v>144.0</v>
      </c>
      <c r="E781" s="15">
        <v>8.0</v>
      </c>
      <c r="F781" s="15" t="s">
        <v>5446</v>
      </c>
      <c r="G781" s="4">
        <v>96.0</v>
      </c>
      <c r="H781" s="4">
        <v>0.0</v>
      </c>
      <c r="I781" s="4" t="s">
        <v>5560</v>
      </c>
      <c r="J781" s="4">
        <v>9.0</v>
      </c>
      <c r="K781" s="4">
        <v>92.0</v>
      </c>
      <c r="L781" s="4">
        <v>96.0</v>
      </c>
      <c r="M781" s="4" t="s">
        <v>5821</v>
      </c>
      <c r="N781" s="16">
        <v>45717.0</v>
      </c>
    </row>
    <row r="782">
      <c r="A782" s="4">
        <f>VLOOKUP(Life_expectancy.csv!A798,Base!$A$2:$B$235,2,FALSE)</f>
        <v>67</v>
      </c>
      <c r="B782" s="4">
        <v>2005.0</v>
      </c>
      <c r="C782" s="15" t="s">
        <v>5555</v>
      </c>
      <c r="D782" s="15">
        <v>151.0</v>
      </c>
      <c r="E782" s="15">
        <v>8.0</v>
      </c>
      <c r="F782" s="15" t="s">
        <v>130</v>
      </c>
      <c r="G782" s="4">
        <v>92.0</v>
      </c>
      <c r="H782" s="4">
        <v>0.0</v>
      </c>
      <c r="I782" s="4" t="s">
        <v>5997</v>
      </c>
      <c r="J782" s="4">
        <v>9.0</v>
      </c>
      <c r="K782" s="4">
        <v>89.0</v>
      </c>
      <c r="L782" s="4">
        <v>92.0</v>
      </c>
      <c r="M782" s="4" t="s">
        <v>5821</v>
      </c>
      <c r="N782" s="16">
        <v>45717.0</v>
      </c>
    </row>
    <row r="783">
      <c r="A783" s="4">
        <f>VLOOKUP(Life_expectancy.csv!A799,Base!$A$2:$B$235,2,FALSE)</f>
        <v>67</v>
      </c>
      <c r="B783" s="4">
        <v>2004.0</v>
      </c>
      <c r="C783" s="15" t="s">
        <v>5577</v>
      </c>
      <c r="D783" s="15">
        <v>148.0</v>
      </c>
      <c r="E783" s="15">
        <v>8.0</v>
      </c>
      <c r="F783" s="15" t="s">
        <v>1372</v>
      </c>
      <c r="G783" s="4">
        <v>88.0</v>
      </c>
      <c r="H783" s="4">
        <v>0.0</v>
      </c>
      <c r="I783" s="4" t="s">
        <v>5610</v>
      </c>
      <c r="J783" s="4">
        <v>9.0</v>
      </c>
      <c r="K783" s="4">
        <v>9.0</v>
      </c>
      <c r="L783" s="4">
        <v>88.0</v>
      </c>
      <c r="M783" s="4" t="s">
        <v>5821</v>
      </c>
      <c r="N783" s="16">
        <v>45717.0</v>
      </c>
    </row>
    <row r="784">
      <c r="A784" s="4">
        <f>VLOOKUP(Life_expectancy.csv!A800,Base!$A$2:$B$235,2,FALSE)</f>
        <v>67</v>
      </c>
      <c r="B784" s="4">
        <v>2003.0</v>
      </c>
      <c r="C784" s="15" t="s">
        <v>5577</v>
      </c>
      <c r="D784" s="15">
        <v>151.0</v>
      </c>
      <c r="E784" s="15">
        <v>8.0</v>
      </c>
      <c r="F784" s="15" t="s">
        <v>1789</v>
      </c>
      <c r="G784" s="4">
        <v>82.0</v>
      </c>
      <c r="H784" s="4">
        <v>0.0</v>
      </c>
      <c r="I784" s="4" t="s">
        <v>6000</v>
      </c>
      <c r="J784" s="4">
        <v>10.0</v>
      </c>
      <c r="K784" s="4">
        <v>97.0</v>
      </c>
      <c r="L784" s="4">
        <v>87.0</v>
      </c>
      <c r="M784" s="4" t="s">
        <v>5821</v>
      </c>
      <c r="N784" s="16">
        <v>45748.0</v>
      </c>
    </row>
    <row r="785">
      <c r="A785" s="4">
        <f>VLOOKUP(Life_expectancy.csv!A801,Base!$A$2:$B$235,2,FALSE)</f>
        <v>67</v>
      </c>
      <c r="B785" s="4">
        <v>2002.0</v>
      </c>
      <c r="C785" s="15" t="s">
        <v>5563</v>
      </c>
      <c r="D785" s="15">
        <v>157.0</v>
      </c>
      <c r="E785" s="15">
        <v>8.0</v>
      </c>
      <c r="F785" s="15" t="s">
        <v>4330</v>
      </c>
      <c r="G785" s="4">
        <v>75.0</v>
      </c>
      <c r="H785" s="4">
        <v>0.0</v>
      </c>
      <c r="I785" s="4" t="s">
        <v>5618</v>
      </c>
      <c r="J785" s="4">
        <v>10.0</v>
      </c>
      <c r="K785" s="4">
        <v>88.0</v>
      </c>
      <c r="L785" s="4">
        <v>88.0</v>
      </c>
      <c r="M785" s="4" t="s">
        <v>5821</v>
      </c>
      <c r="N785" s="16">
        <v>45748.0</v>
      </c>
    </row>
    <row r="786">
      <c r="A786" s="4">
        <f>VLOOKUP(Life_expectancy.csv!A802,Base!$A$2:$B$235,2,FALSE)</f>
        <v>67</v>
      </c>
      <c r="B786" s="4">
        <v>2001.0</v>
      </c>
      <c r="C786" s="15" t="s">
        <v>5585</v>
      </c>
      <c r="D786" s="15">
        <v>158.0</v>
      </c>
      <c r="E786" s="15">
        <v>9.0</v>
      </c>
      <c r="F786" s="15" t="s">
        <v>227</v>
      </c>
      <c r="G786" s="4">
        <v>69.0</v>
      </c>
      <c r="H786" s="4">
        <v>2.0</v>
      </c>
      <c r="I786" s="4" t="s">
        <v>6001</v>
      </c>
      <c r="J786" s="4">
        <v>10.0</v>
      </c>
      <c r="K786" s="4">
        <v>9.0</v>
      </c>
      <c r="L786" s="4">
        <v>89.0</v>
      </c>
      <c r="M786" s="4" t="s">
        <v>5821</v>
      </c>
      <c r="N786" s="16">
        <v>45778.0</v>
      </c>
    </row>
    <row r="787">
      <c r="A787" s="4">
        <f>VLOOKUP(Life_expectancy.csv!A803,Base!$A$2:$B$235,2,FALSE)</f>
        <v>67</v>
      </c>
      <c r="B787" s="4">
        <v>2000.0</v>
      </c>
      <c r="C787" s="15" t="s">
        <v>5559</v>
      </c>
      <c r="D787" s="15">
        <v>163.0</v>
      </c>
      <c r="E787" s="15">
        <v>9.0</v>
      </c>
      <c r="F787" s="15" t="s">
        <v>1180</v>
      </c>
      <c r="G787" s="4">
        <v>36.0</v>
      </c>
      <c r="H787" s="4">
        <v>0.0</v>
      </c>
      <c r="I787" s="4" t="s">
        <v>5729</v>
      </c>
      <c r="J787" s="4">
        <v>11.0</v>
      </c>
      <c r="K787" s="4">
        <v>83.0</v>
      </c>
      <c r="L787" s="4">
        <v>87.0</v>
      </c>
      <c r="M787" s="4" t="s">
        <v>5821</v>
      </c>
      <c r="N787" s="16">
        <v>45778.0</v>
      </c>
    </row>
    <row r="788">
      <c r="A788" s="4">
        <f>VLOOKUP(Life_expectancy.csv!A804,Base!$A$2:$B$235,2,FALSE)</f>
        <v>14</v>
      </c>
      <c r="B788" s="4">
        <v>2015.0</v>
      </c>
      <c r="C788" s="15">
        <v>79.0</v>
      </c>
      <c r="D788" s="15">
        <v>159.0</v>
      </c>
      <c r="E788" s="15">
        <v>51.0</v>
      </c>
      <c r="F788" s="17"/>
      <c r="G788" s="4">
        <v>93.0</v>
      </c>
      <c r="H788" s="4">
        <v>5432.0</v>
      </c>
      <c r="I788" s="4" t="s">
        <v>5791</v>
      </c>
      <c r="J788" s="4">
        <v>60.0</v>
      </c>
      <c r="K788" s="4">
        <v>93.0</v>
      </c>
      <c r="L788" s="4">
        <v>93.0</v>
      </c>
      <c r="M788" s="4" t="s">
        <v>5522</v>
      </c>
      <c r="N788" s="16">
        <v>45871.0</v>
      </c>
    </row>
    <row r="789">
      <c r="A789" s="4">
        <f>VLOOKUP(Life_expectancy.csv!A805,Base!$A$2:$B$235,2,FALSE)</f>
        <v>14</v>
      </c>
      <c r="B789" s="4">
        <v>2014.0</v>
      </c>
      <c r="C789" s="15">
        <v>78.0</v>
      </c>
      <c r="D789" s="15">
        <v>161.0</v>
      </c>
      <c r="E789" s="15">
        <v>53.0</v>
      </c>
      <c r="F789" s="15" t="s">
        <v>5836</v>
      </c>
      <c r="G789" s="4">
        <v>94.0</v>
      </c>
      <c r="H789" s="4">
        <v>1314.0</v>
      </c>
      <c r="I789" s="5">
        <v>45694.0</v>
      </c>
      <c r="J789" s="4">
        <v>62.0</v>
      </c>
      <c r="K789" s="4">
        <v>94.0</v>
      </c>
      <c r="L789" s="4">
        <v>94.0</v>
      </c>
      <c r="M789" s="4" t="s">
        <v>5522</v>
      </c>
      <c r="N789" s="16">
        <v>45871.0</v>
      </c>
    </row>
    <row r="790">
      <c r="A790" s="4">
        <f>VLOOKUP(Life_expectancy.csv!A806,Base!$A$2:$B$235,2,FALSE)</f>
        <v>14</v>
      </c>
      <c r="B790" s="4">
        <v>2013.0</v>
      </c>
      <c r="C790" s="15">
        <v>79.0</v>
      </c>
      <c r="D790" s="15">
        <v>159.0</v>
      </c>
      <c r="E790" s="15">
        <v>54.0</v>
      </c>
      <c r="F790" s="15" t="s">
        <v>5836</v>
      </c>
      <c r="G790" s="4">
        <v>97.0</v>
      </c>
      <c r="H790" s="4">
        <v>405.0</v>
      </c>
      <c r="I790" s="4" t="s">
        <v>5744</v>
      </c>
      <c r="J790" s="4">
        <v>63.0</v>
      </c>
      <c r="K790" s="4">
        <v>97.0</v>
      </c>
      <c r="L790" s="4">
        <v>97.0</v>
      </c>
      <c r="M790" s="4" t="s">
        <v>5522</v>
      </c>
      <c r="N790" s="16">
        <v>45871.0</v>
      </c>
    </row>
    <row r="791">
      <c r="A791" s="4">
        <f>VLOOKUP(Life_expectancy.csv!A807,Base!$A$2:$B$235,2,FALSE)</f>
        <v>14</v>
      </c>
      <c r="B791" s="4">
        <v>2012.0</v>
      </c>
      <c r="C791" s="15">
        <v>72.0</v>
      </c>
      <c r="D791" s="15">
        <v>165.0</v>
      </c>
      <c r="E791" s="15">
        <v>54.0</v>
      </c>
      <c r="F791" s="15" t="s">
        <v>5595</v>
      </c>
      <c r="G791" s="4">
        <v>93.0</v>
      </c>
      <c r="H791" s="4">
        <v>245.0</v>
      </c>
      <c r="I791" s="4" t="s">
        <v>5527</v>
      </c>
      <c r="J791" s="4">
        <v>64.0</v>
      </c>
      <c r="K791" s="4">
        <v>93.0</v>
      </c>
      <c r="L791" s="4">
        <v>93.0</v>
      </c>
      <c r="M791" s="4" t="s">
        <v>5522</v>
      </c>
      <c r="N791" s="16">
        <v>45871.0</v>
      </c>
    </row>
    <row r="792">
      <c r="A792" s="4">
        <f>VLOOKUP(Life_expectancy.csv!A808,Base!$A$2:$B$235,2,FALSE)</f>
        <v>14</v>
      </c>
      <c r="B792" s="4">
        <v>2011.0</v>
      </c>
      <c r="C792" s="15">
        <v>74.0</v>
      </c>
      <c r="D792" s="15">
        <v>168.0</v>
      </c>
      <c r="E792" s="15">
        <v>55.0</v>
      </c>
      <c r="F792" s="15" t="s">
        <v>6002</v>
      </c>
      <c r="G792" s="4">
        <v>96.0</v>
      </c>
      <c r="H792" s="4">
        <v>26.0</v>
      </c>
      <c r="I792" s="4" t="s">
        <v>5916</v>
      </c>
      <c r="J792" s="4">
        <v>64.0</v>
      </c>
      <c r="K792" s="4">
        <v>96.0</v>
      </c>
      <c r="L792" s="4">
        <v>96.0</v>
      </c>
      <c r="M792" s="4" t="s">
        <v>5522</v>
      </c>
      <c r="N792" s="16">
        <v>45902.0</v>
      </c>
    </row>
    <row r="793">
      <c r="A793" s="4">
        <f>VLOOKUP(Life_expectancy.csv!A809,Base!$A$2:$B$235,2,FALSE)</f>
        <v>14</v>
      </c>
      <c r="B793" s="4">
        <v>2010.0</v>
      </c>
      <c r="C793" s="15">
        <v>70.0</v>
      </c>
      <c r="D793" s="15">
        <v>173.0</v>
      </c>
      <c r="E793" s="15">
        <v>54.0</v>
      </c>
      <c r="F793" s="15" t="s">
        <v>6002</v>
      </c>
      <c r="G793" s="4">
        <v>97.0</v>
      </c>
      <c r="H793" s="4">
        <v>16.0</v>
      </c>
      <c r="I793" s="4">
        <v>57.0</v>
      </c>
      <c r="J793" s="4">
        <v>64.0</v>
      </c>
      <c r="K793" s="4">
        <v>97.0</v>
      </c>
      <c r="L793" s="4">
        <v>97.0</v>
      </c>
      <c r="M793" s="4" t="s">
        <v>5522</v>
      </c>
      <c r="N793" s="16">
        <v>45902.0</v>
      </c>
    </row>
    <row r="794">
      <c r="A794" s="4">
        <f>VLOOKUP(Life_expectancy.csv!A810,Base!$A$2:$B$235,2,FALSE)</f>
        <v>14</v>
      </c>
      <c r="B794" s="4">
        <v>2009.0</v>
      </c>
      <c r="C794" s="15" t="s">
        <v>5768</v>
      </c>
      <c r="D794" s="15">
        <v>174.0</v>
      </c>
      <c r="E794" s="15">
        <v>54.0</v>
      </c>
      <c r="F794" s="15" t="s">
        <v>5836</v>
      </c>
      <c r="G794" s="4">
        <v>97.0</v>
      </c>
      <c r="H794" s="4">
        <v>608.0</v>
      </c>
      <c r="I794" s="4" t="s">
        <v>5534</v>
      </c>
      <c r="J794" s="4">
        <v>64.0</v>
      </c>
      <c r="K794" s="4">
        <v>97.0</v>
      </c>
      <c r="L794" s="4">
        <v>97.0</v>
      </c>
      <c r="M794" s="4" t="s">
        <v>5522</v>
      </c>
      <c r="N794" s="15">
        <v>3.0</v>
      </c>
    </row>
    <row r="795">
      <c r="A795" s="4">
        <f>VLOOKUP(Life_expectancy.csv!A811,Base!$A$2:$B$235,2,FALSE)</f>
        <v>14</v>
      </c>
      <c r="B795" s="4">
        <v>2008.0</v>
      </c>
      <c r="C795" s="15" t="s">
        <v>5796</v>
      </c>
      <c r="D795" s="15">
        <v>172.0</v>
      </c>
      <c r="E795" s="15">
        <v>54.0</v>
      </c>
      <c r="F795" s="15" t="s">
        <v>5938</v>
      </c>
      <c r="G795" s="4">
        <v>97.0</v>
      </c>
      <c r="H795" s="4">
        <v>668.0</v>
      </c>
      <c r="I795" s="4" t="s">
        <v>5830</v>
      </c>
      <c r="J795" s="4">
        <v>65.0</v>
      </c>
      <c r="K795" s="4">
        <v>97.0</v>
      </c>
      <c r="L795" s="4">
        <v>97.0</v>
      </c>
      <c r="M795" s="4" t="s">
        <v>5522</v>
      </c>
      <c r="N795" s="15">
        <v>3.0</v>
      </c>
    </row>
    <row r="796">
      <c r="A796" s="4">
        <f>VLOOKUP(Life_expectancy.csv!A812,Base!$A$2:$B$235,2,FALSE)</f>
        <v>14</v>
      </c>
      <c r="B796" s="4">
        <v>2007.0</v>
      </c>
      <c r="C796" s="15" t="s">
        <v>5996</v>
      </c>
      <c r="D796" s="15">
        <v>171.0</v>
      </c>
      <c r="E796" s="15">
        <v>55.0</v>
      </c>
      <c r="F796" s="15" t="s">
        <v>5836</v>
      </c>
      <c r="G796" s="4">
        <v>98.0</v>
      </c>
      <c r="H796" s="4">
        <v>1684.0</v>
      </c>
      <c r="I796" s="4" t="s">
        <v>5536</v>
      </c>
      <c r="J796" s="4">
        <v>65.0</v>
      </c>
      <c r="K796" s="4">
        <v>98.0</v>
      </c>
      <c r="L796" s="4">
        <v>98.0</v>
      </c>
      <c r="M796" s="4" t="s">
        <v>5522</v>
      </c>
      <c r="N796" s="16">
        <v>45660.0</v>
      </c>
    </row>
    <row r="797">
      <c r="A797" s="4">
        <f>VLOOKUP(Life_expectancy.csv!A813,Base!$A$2:$B$235,2,FALSE)</f>
        <v>14</v>
      </c>
      <c r="B797" s="4">
        <v>2006.0</v>
      </c>
      <c r="C797" s="15" t="s">
        <v>5769</v>
      </c>
      <c r="D797" s="15">
        <v>175.0</v>
      </c>
      <c r="E797" s="15">
        <v>55.0</v>
      </c>
      <c r="F797" s="15" t="s">
        <v>6003</v>
      </c>
      <c r="G797" s="4">
        <v>98.0</v>
      </c>
      <c r="H797" s="4">
        <v>953.0</v>
      </c>
      <c r="I797" s="4" t="s">
        <v>5698</v>
      </c>
      <c r="J797" s="4">
        <v>66.0</v>
      </c>
      <c r="K797" s="4">
        <v>98.0</v>
      </c>
      <c r="L797" s="4">
        <v>98.0</v>
      </c>
      <c r="M797" s="4" t="s">
        <v>5522</v>
      </c>
      <c r="N797" s="16">
        <v>45660.0</v>
      </c>
    </row>
    <row r="798">
      <c r="A798" s="4">
        <f>VLOOKUP(Life_expectancy.csv!A814,Base!$A$2:$B$235,2,FALSE)</f>
        <v>14</v>
      </c>
      <c r="B798" s="4">
        <v>2005.0</v>
      </c>
      <c r="C798" s="15" t="s">
        <v>5818</v>
      </c>
      <c r="D798" s="15">
        <v>174.0</v>
      </c>
      <c r="E798" s="15">
        <v>56.0</v>
      </c>
      <c r="F798" s="15" t="s">
        <v>5838</v>
      </c>
      <c r="G798" s="4">
        <v>98.0</v>
      </c>
      <c r="H798" s="4">
        <v>77.0</v>
      </c>
      <c r="I798" s="4" t="s">
        <v>5550</v>
      </c>
      <c r="J798" s="4">
        <v>68.0</v>
      </c>
      <c r="K798" s="4">
        <v>98.0</v>
      </c>
      <c r="L798" s="4">
        <v>98.0</v>
      </c>
      <c r="M798" s="4" t="s">
        <v>5522</v>
      </c>
      <c r="N798" s="16">
        <v>45691.0</v>
      </c>
    </row>
    <row r="799">
      <c r="A799" s="4">
        <f>VLOOKUP(Life_expectancy.csv!A815,Base!$A$2:$B$235,2,FALSE)</f>
        <v>14</v>
      </c>
      <c r="B799" s="4">
        <v>2004.0</v>
      </c>
      <c r="C799" s="15">
        <v>69.0</v>
      </c>
      <c r="D799" s="15">
        <v>176.0</v>
      </c>
      <c r="E799" s="15">
        <v>57.0</v>
      </c>
      <c r="F799" s="15" t="s">
        <v>5838</v>
      </c>
      <c r="G799" s="4">
        <v>97.0</v>
      </c>
      <c r="H799" s="4">
        <v>80.0</v>
      </c>
      <c r="I799" s="4" t="s">
        <v>5944</v>
      </c>
      <c r="J799" s="4">
        <v>70.0</v>
      </c>
      <c r="K799" s="4">
        <v>97.0</v>
      </c>
      <c r="L799" s="4">
        <v>97.0</v>
      </c>
      <c r="M799" s="4" t="s">
        <v>5522</v>
      </c>
      <c r="N799" s="16">
        <v>45691.0</v>
      </c>
    </row>
    <row r="800">
      <c r="A800" s="4">
        <f>VLOOKUP(Life_expectancy.csv!A816,Base!$A$2:$B$235,2,FALSE)</f>
        <v>14</v>
      </c>
      <c r="B800" s="4">
        <v>2003.0</v>
      </c>
      <c r="C800" s="15" t="s">
        <v>5771</v>
      </c>
      <c r="D800" s="15">
        <v>178.0</v>
      </c>
      <c r="E800" s="15">
        <v>59.0</v>
      </c>
      <c r="F800" s="15" t="s">
        <v>5937</v>
      </c>
      <c r="G800" s="4">
        <v>98.0</v>
      </c>
      <c r="H800" s="4">
        <v>164.0</v>
      </c>
      <c r="I800" s="4" t="s">
        <v>5896</v>
      </c>
      <c r="J800" s="4">
        <v>72.0</v>
      </c>
      <c r="K800" s="4">
        <v>98.0</v>
      </c>
      <c r="L800" s="4">
        <v>98.0</v>
      </c>
      <c r="M800" s="4" t="s">
        <v>5522</v>
      </c>
      <c r="N800" s="16">
        <v>45719.0</v>
      </c>
    </row>
    <row r="801">
      <c r="A801" s="4">
        <f>VLOOKUP(Life_expectancy.csv!A817,Base!$A$2:$B$235,2,FALSE)</f>
        <v>14</v>
      </c>
      <c r="B801" s="4">
        <v>2002.0</v>
      </c>
      <c r="C801" s="15" t="s">
        <v>5823</v>
      </c>
      <c r="D801" s="15">
        <v>177.0</v>
      </c>
      <c r="E801" s="15">
        <v>61.0</v>
      </c>
      <c r="F801" s="15" t="s">
        <v>5937</v>
      </c>
      <c r="G801" s="4">
        <v>97.0</v>
      </c>
      <c r="H801" s="4">
        <v>653.0</v>
      </c>
      <c r="I801" s="4" t="s">
        <v>5582</v>
      </c>
      <c r="J801" s="4">
        <v>75.0</v>
      </c>
      <c r="K801" s="4">
        <v>97.0</v>
      </c>
      <c r="L801" s="4">
        <v>97.0</v>
      </c>
      <c r="M801" s="4" t="s">
        <v>5522</v>
      </c>
      <c r="N801" s="16">
        <v>45750.0</v>
      </c>
    </row>
    <row r="802">
      <c r="A802" s="4">
        <f>VLOOKUP(Life_expectancy.csv!A818,Base!$A$2:$B$235,2,FALSE)</f>
        <v>14</v>
      </c>
      <c r="B802" s="4">
        <v>2001.0</v>
      </c>
      <c r="C802" s="15" t="s">
        <v>5771</v>
      </c>
      <c r="D802" s="15">
        <v>177.0</v>
      </c>
      <c r="E802" s="15">
        <v>63.0</v>
      </c>
      <c r="F802" s="15" t="s">
        <v>5844</v>
      </c>
      <c r="G802" s="4">
        <v>99.0</v>
      </c>
      <c r="H802" s="4">
        <v>2150.0</v>
      </c>
      <c r="I802" s="4" t="s">
        <v>5647</v>
      </c>
      <c r="J802" s="4">
        <v>78.0</v>
      </c>
      <c r="K802" s="4">
        <v>99.0</v>
      </c>
      <c r="L802" s="4">
        <v>99.0</v>
      </c>
      <c r="M802" s="4" t="s">
        <v>5522</v>
      </c>
      <c r="N802" s="16">
        <v>45750.0</v>
      </c>
    </row>
    <row r="803">
      <c r="A803" s="4">
        <f>VLOOKUP(Life_expectancy.csv!A819,Base!$A$2:$B$235,2,FALSE)</f>
        <v>14</v>
      </c>
      <c r="B803" s="4">
        <v>2000.0</v>
      </c>
      <c r="C803" s="15" t="s">
        <v>6004</v>
      </c>
      <c r="D803" s="15">
        <v>171.0</v>
      </c>
      <c r="E803" s="15">
        <v>65.0</v>
      </c>
      <c r="F803" s="15" t="s">
        <v>5844</v>
      </c>
      <c r="G803" s="4">
        <v>98.0</v>
      </c>
      <c r="H803" s="4">
        <v>2633.0</v>
      </c>
      <c r="I803" s="5">
        <v>45843.0</v>
      </c>
      <c r="J803" s="4">
        <v>82.0</v>
      </c>
      <c r="K803" s="4">
        <v>98.0</v>
      </c>
      <c r="L803" s="4">
        <v>98.0</v>
      </c>
      <c r="M803" s="4" t="s">
        <v>5522</v>
      </c>
      <c r="N803" s="16">
        <v>45780.0</v>
      </c>
    </row>
    <row r="804">
      <c r="A804" s="4">
        <f>VLOOKUP(Life_expectancy.csv!A820,Base!$A$2:$B$235,2,FALSE)</f>
        <v>112</v>
      </c>
      <c r="B804" s="4">
        <v>2015.0</v>
      </c>
      <c r="C804" s="15" t="s">
        <v>5556</v>
      </c>
      <c r="D804" s="15">
        <v>178.0</v>
      </c>
      <c r="E804" s="15">
        <v>2.0</v>
      </c>
      <c r="F804" s="17"/>
      <c r="G804" s="4">
        <v>91.0</v>
      </c>
      <c r="H804" s="4">
        <v>0.0</v>
      </c>
      <c r="I804" s="4" t="s">
        <v>5571</v>
      </c>
      <c r="J804" s="4">
        <v>2.0</v>
      </c>
      <c r="K804" s="4">
        <v>92.0</v>
      </c>
      <c r="L804" s="4">
        <v>91.0</v>
      </c>
      <c r="M804" s="4" t="s">
        <v>5614</v>
      </c>
      <c r="N804" s="16">
        <v>45778.0</v>
      </c>
    </row>
    <row r="805">
      <c r="A805" s="4">
        <f>VLOOKUP(Life_expectancy.csv!A821,Base!$A$2:$B$235,2,FALSE)</f>
        <v>112</v>
      </c>
      <c r="B805" s="4">
        <v>2014.0</v>
      </c>
      <c r="C805" s="15" t="s">
        <v>5561</v>
      </c>
      <c r="D805" s="15">
        <v>181.0</v>
      </c>
      <c r="E805" s="15">
        <v>2.0</v>
      </c>
      <c r="F805" s="15" t="s">
        <v>3908</v>
      </c>
      <c r="G805" s="4">
        <v>93.0</v>
      </c>
      <c r="H805" s="4">
        <v>0.0</v>
      </c>
      <c r="I805" s="4" t="s">
        <v>5831</v>
      </c>
      <c r="J805" s="4">
        <v>2.0</v>
      </c>
      <c r="K805" s="4">
        <v>93.0</v>
      </c>
      <c r="L805" s="4">
        <v>94.0</v>
      </c>
      <c r="M805" s="4" t="s">
        <v>5614</v>
      </c>
      <c r="N805" s="16">
        <v>45809.0</v>
      </c>
    </row>
    <row r="806">
      <c r="A806" s="4">
        <f>VLOOKUP(Life_expectancy.csv!A822,Base!$A$2:$B$235,2,FALSE)</f>
        <v>112</v>
      </c>
      <c r="B806" s="4">
        <v>2013.0</v>
      </c>
      <c r="C806" s="15">
        <v>73.0</v>
      </c>
      <c r="D806" s="15">
        <v>184.0</v>
      </c>
      <c r="E806" s="15">
        <v>2.0</v>
      </c>
      <c r="F806" s="15" t="s">
        <v>1386</v>
      </c>
      <c r="G806" s="4">
        <v>92.0</v>
      </c>
      <c r="H806" s="4">
        <v>0.0</v>
      </c>
      <c r="I806" s="4" t="s">
        <v>5697</v>
      </c>
      <c r="J806" s="4">
        <v>2.0</v>
      </c>
      <c r="K806" s="4">
        <v>92.0</v>
      </c>
      <c r="L806" s="4">
        <v>92.0</v>
      </c>
      <c r="M806" s="4" t="s">
        <v>5614</v>
      </c>
      <c r="N806" s="16">
        <v>45809.0</v>
      </c>
    </row>
    <row r="807">
      <c r="A807" s="4">
        <f>VLOOKUP(Life_expectancy.csv!A823,Base!$A$2:$B$235,2,FALSE)</f>
        <v>112</v>
      </c>
      <c r="B807" s="4">
        <v>2012.0</v>
      </c>
      <c r="C807" s="15">
        <v>73.0</v>
      </c>
      <c r="D807" s="15">
        <v>181.0</v>
      </c>
      <c r="E807" s="15">
        <v>2.0</v>
      </c>
      <c r="F807" s="15" t="s">
        <v>5052</v>
      </c>
      <c r="G807" s="4">
        <v>92.0</v>
      </c>
      <c r="H807" s="4">
        <v>0.0</v>
      </c>
      <c r="I807" s="4" t="s">
        <v>5643</v>
      </c>
      <c r="J807" s="4">
        <v>2.0</v>
      </c>
      <c r="K807" s="4">
        <v>93.0</v>
      </c>
      <c r="L807" s="4">
        <v>92.0</v>
      </c>
      <c r="M807" s="4" t="s">
        <v>5821</v>
      </c>
      <c r="N807" s="16">
        <v>45809.0</v>
      </c>
    </row>
    <row r="808">
      <c r="A808" s="4">
        <f>VLOOKUP(Life_expectancy.csv!A824,Base!$A$2:$B$235,2,FALSE)</f>
        <v>112</v>
      </c>
      <c r="B808" s="4">
        <v>2011.0</v>
      </c>
      <c r="C808" s="15">
        <v>72.0</v>
      </c>
      <c r="D808" s="15">
        <v>197.0</v>
      </c>
      <c r="E808" s="15">
        <v>2.0</v>
      </c>
      <c r="F808" s="15" t="s">
        <v>1385</v>
      </c>
      <c r="G808" s="4">
        <v>89.0</v>
      </c>
      <c r="H808" s="4">
        <v>0.0</v>
      </c>
      <c r="I808" s="4" t="s">
        <v>5894</v>
      </c>
      <c r="J808" s="4">
        <v>2.0</v>
      </c>
      <c r="K808" s="4">
        <v>9.0</v>
      </c>
      <c r="L808" s="4">
        <v>89.0</v>
      </c>
      <c r="M808" s="4" t="s">
        <v>5821</v>
      </c>
      <c r="N808" s="16">
        <v>45809.0</v>
      </c>
    </row>
    <row r="809">
      <c r="A809" s="4">
        <f>VLOOKUP(Life_expectancy.csv!A825,Base!$A$2:$B$235,2,FALSE)</f>
        <v>112</v>
      </c>
      <c r="B809" s="4">
        <v>2010.0</v>
      </c>
      <c r="C809" s="15">
        <v>72.0</v>
      </c>
      <c r="D809" s="15">
        <v>191.0</v>
      </c>
      <c r="E809" s="15">
        <v>2.0</v>
      </c>
      <c r="F809" s="15" t="s">
        <v>6005</v>
      </c>
      <c r="G809" s="4">
        <v>89.0</v>
      </c>
      <c r="H809" s="4">
        <v>0.0</v>
      </c>
      <c r="I809" s="4" t="s">
        <v>5579</v>
      </c>
      <c r="J809" s="4">
        <v>2.0</v>
      </c>
      <c r="K809" s="4">
        <v>89.0</v>
      </c>
      <c r="L809" s="4">
        <v>89.0</v>
      </c>
      <c r="M809" s="4" t="s">
        <v>5821</v>
      </c>
      <c r="N809" s="16">
        <v>45809.0</v>
      </c>
    </row>
    <row r="810">
      <c r="A810" s="4">
        <f>VLOOKUP(Life_expectancy.csv!A826,Base!$A$2:$B$235,2,FALSE)</f>
        <v>112</v>
      </c>
      <c r="B810" s="4">
        <v>2009.0</v>
      </c>
      <c r="C810" s="15" t="s">
        <v>5594</v>
      </c>
      <c r="D810" s="15">
        <v>23.0</v>
      </c>
      <c r="E810" s="15">
        <v>2.0</v>
      </c>
      <c r="F810" s="15" t="s">
        <v>5943</v>
      </c>
      <c r="G810" s="4">
        <v>91.0</v>
      </c>
      <c r="H810" s="4">
        <v>0.0</v>
      </c>
      <c r="I810" s="4" t="s">
        <v>5856</v>
      </c>
      <c r="J810" s="4">
        <v>2.0</v>
      </c>
      <c r="K810" s="4">
        <v>91.0</v>
      </c>
      <c r="L810" s="4">
        <v>91.0</v>
      </c>
      <c r="M810" s="4" t="s">
        <v>5821</v>
      </c>
      <c r="N810" s="16">
        <v>45809.0</v>
      </c>
    </row>
    <row r="811">
      <c r="A811" s="4">
        <f>VLOOKUP(Life_expectancy.csv!A827,Base!$A$2:$B$235,2,FALSE)</f>
        <v>112</v>
      </c>
      <c r="B811" s="4">
        <v>2008.0</v>
      </c>
      <c r="C811" s="15" t="s">
        <v>5590</v>
      </c>
      <c r="D811" s="15">
        <v>194.0</v>
      </c>
      <c r="E811" s="15">
        <v>2.0</v>
      </c>
      <c r="F811" s="15" t="s">
        <v>506</v>
      </c>
      <c r="G811" s="4">
        <v>98.0</v>
      </c>
      <c r="H811" s="4">
        <v>0.0</v>
      </c>
      <c r="I811" s="4" t="s">
        <v>5778</v>
      </c>
      <c r="J811" s="4">
        <v>3.0</v>
      </c>
      <c r="K811" s="4">
        <v>98.0</v>
      </c>
      <c r="L811" s="4">
        <v>98.0</v>
      </c>
      <c r="M811" s="4" t="s">
        <v>5821</v>
      </c>
      <c r="N811" s="16">
        <v>45839.0</v>
      </c>
    </row>
    <row r="812">
      <c r="A812" s="4">
        <f>VLOOKUP(Life_expectancy.csv!A828,Base!$A$2:$B$235,2,FALSE)</f>
        <v>112</v>
      </c>
      <c r="B812" s="4">
        <v>2007.0</v>
      </c>
      <c r="C812" s="15" t="s">
        <v>5998</v>
      </c>
      <c r="D812" s="15">
        <v>23.0</v>
      </c>
      <c r="E812" s="15">
        <v>2.0</v>
      </c>
      <c r="F812" s="15" t="s">
        <v>2533</v>
      </c>
      <c r="G812" s="4">
        <v>99.0</v>
      </c>
      <c r="H812" s="4">
        <v>0.0</v>
      </c>
      <c r="I812" s="5">
        <v>45874.0</v>
      </c>
      <c r="J812" s="4">
        <v>3.0</v>
      </c>
      <c r="K812" s="4">
        <v>99.0</v>
      </c>
      <c r="L812" s="4">
        <v>99.0</v>
      </c>
      <c r="M812" s="4" t="s">
        <v>5821</v>
      </c>
      <c r="N812" s="16">
        <v>45839.0</v>
      </c>
    </row>
    <row r="813">
      <c r="A813" s="4">
        <f>VLOOKUP(Life_expectancy.csv!A829,Base!$A$2:$B$235,2,FALSE)</f>
        <v>112</v>
      </c>
      <c r="B813" s="4">
        <v>2006.0</v>
      </c>
      <c r="C813" s="15">
        <v>75.0</v>
      </c>
      <c r="D813" s="15">
        <v>211.0</v>
      </c>
      <c r="E813" s="15">
        <v>3.0</v>
      </c>
      <c r="F813" s="15" t="s">
        <v>2928</v>
      </c>
      <c r="G813" s="4">
        <v>96.0</v>
      </c>
      <c r="H813" s="4">
        <v>0.0</v>
      </c>
      <c r="I813" s="5">
        <v>45662.0</v>
      </c>
      <c r="J813" s="4">
        <v>3.0</v>
      </c>
      <c r="K813" s="4">
        <v>96.0</v>
      </c>
      <c r="L813" s="4">
        <v>96.0</v>
      </c>
      <c r="M813" s="4" t="s">
        <v>5614</v>
      </c>
      <c r="N813" s="16">
        <v>45839.0</v>
      </c>
    </row>
    <row r="814">
      <c r="A814" s="4">
        <f>VLOOKUP(Life_expectancy.csv!A830,Base!$A$2:$B$235,2,FALSE)</f>
        <v>112</v>
      </c>
      <c r="B814" s="4">
        <v>2005.0</v>
      </c>
      <c r="C814" s="15">
        <v>71.0</v>
      </c>
      <c r="D814" s="15">
        <v>213.0</v>
      </c>
      <c r="E814" s="15">
        <v>3.0</v>
      </c>
      <c r="F814" s="15" t="s">
        <v>2928</v>
      </c>
      <c r="G814" s="4">
        <v>89.0</v>
      </c>
      <c r="H814" s="4">
        <v>0.0</v>
      </c>
      <c r="I814" s="4" t="s">
        <v>5857</v>
      </c>
      <c r="J814" s="4">
        <v>3.0</v>
      </c>
      <c r="K814" s="4">
        <v>89.0</v>
      </c>
      <c r="L814" s="4">
        <v>89.0</v>
      </c>
      <c r="M814" s="4" t="s">
        <v>5614</v>
      </c>
      <c r="N814" s="16">
        <v>45870.0</v>
      </c>
    </row>
    <row r="815">
      <c r="A815" s="4">
        <f>VLOOKUP(Life_expectancy.csv!A831,Base!$A$2:$B$235,2,FALSE)</f>
        <v>112</v>
      </c>
      <c r="B815" s="4">
        <v>2004.0</v>
      </c>
      <c r="C815" s="15">
        <v>70.0</v>
      </c>
      <c r="D815" s="15">
        <v>215.0</v>
      </c>
      <c r="E815" s="15">
        <v>3.0</v>
      </c>
      <c r="F815" s="16">
        <v>45902.0</v>
      </c>
      <c r="G815" s="4">
        <v>9.0</v>
      </c>
      <c r="H815" s="4">
        <v>0.0</v>
      </c>
      <c r="I815" s="4" t="s">
        <v>5846</v>
      </c>
      <c r="J815" s="4">
        <v>3.0</v>
      </c>
      <c r="K815" s="4">
        <v>9.0</v>
      </c>
      <c r="L815" s="4">
        <v>9.0</v>
      </c>
      <c r="M815" s="4" t="s">
        <v>5821</v>
      </c>
      <c r="N815" s="16">
        <v>45870.0</v>
      </c>
    </row>
    <row r="816">
      <c r="A816" s="4">
        <f>VLOOKUP(Life_expectancy.csv!A832,Base!$A$2:$B$235,2,FALSE)</f>
        <v>112</v>
      </c>
      <c r="B816" s="4">
        <v>2003.0</v>
      </c>
      <c r="C816" s="15" t="s">
        <v>5768</v>
      </c>
      <c r="D816" s="15">
        <v>29.0</v>
      </c>
      <c r="E816" s="15">
        <v>3.0</v>
      </c>
      <c r="F816" s="16">
        <v>45660.0</v>
      </c>
      <c r="G816" s="4">
        <v>94.0</v>
      </c>
      <c r="H816" s="4">
        <v>0.0</v>
      </c>
      <c r="I816" s="4" t="s">
        <v>5655</v>
      </c>
      <c r="J816" s="4">
        <v>4.0</v>
      </c>
      <c r="K816" s="4">
        <v>93.0</v>
      </c>
      <c r="L816" s="4">
        <v>94.0</v>
      </c>
      <c r="M816" s="4" t="s">
        <v>5821</v>
      </c>
      <c r="N816" s="16">
        <v>45901.0</v>
      </c>
    </row>
    <row r="817">
      <c r="A817" s="4">
        <f>VLOOKUP(Life_expectancy.csv!A833,Base!$A$2:$B$235,2,FALSE)</f>
        <v>112</v>
      </c>
      <c r="B817" s="4">
        <v>2002.0</v>
      </c>
      <c r="C817" s="15">
        <v>73.0</v>
      </c>
      <c r="D817" s="15">
        <v>24.0</v>
      </c>
      <c r="E817" s="15">
        <v>3.0</v>
      </c>
      <c r="F817" s="15" t="s">
        <v>1796</v>
      </c>
      <c r="G817" s="4">
        <v>81.0</v>
      </c>
      <c r="H817" s="4">
        <v>0.0</v>
      </c>
      <c r="I817" s="4">
        <v>47.0</v>
      </c>
      <c r="J817" s="4">
        <v>4.0</v>
      </c>
      <c r="K817" s="4">
        <v>81.0</v>
      </c>
      <c r="L817" s="4">
        <v>81.0</v>
      </c>
      <c r="M817" s="4" t="s">
        <v>5783</v>
      </c>
      <c r="N817" s="16">
        <v>45901.0</v>
      </c>
    </row>
    <row r="818">
      <c r="A818" s="4">
        <f>VLOOKUP(Life_expectancy.csv!A834,Base!$A$2:$B$235,2,FALSE)</f>
        <v>112</v>
      </c>
      <c r="B818" s="4">
        <v>2001.0</v>
      </c>
      <c r="C818" s="15" t="s">
        <v>5799</v>
      </c>
      <c r="D818" s="15">
        <v>219.0</v>
      </c>
      <c r="E818" s="15">
        <v>4.0</v>
      </c>
      <c r="F818" s="15" t="s">
        <v>487</v>
      </c>
      <c r="G818" s="4">
        <v>75.0</v>
      </c>
      <c r="H818" s="4">
        <v>2.0</v>
      </c>
      <c r="I818" s="4" t="s">
        <v>5779</v>
      </c>
      <c r="J818" s="4">
        <v>4.0</v>
      </c>
      <c r="K818" s="4">
        <v>94.0</v>
      </c>
      <c r="L818" s="4">
        <v>92.0</v>
      </c>
      <c r="M818" s="4" t="s">
        <v>5783</v>
      </c>
      <c r="N818" s="15">
        <v>2.0</v>
      </c>
    </row>
    <row r="819">
      <c r="A819" s="4">
        <f>VLOOKUP(Life_expectancy.csv!A835,Base!$A$2:$B$235,2,FALSE)</f>
        <v>112</v>
      </c>
      <c r="B819" s="4">
        <v>2000.0</v>
      </c>
      <c r="C819" s="15">
        <v>69.0</v>
      </c>
      <c r="D819" s="15">
        <v>218.0</v>
      </c>
      <c r="E819" s="15">
        <v>4.0</v>
      </c>
      <c r="F819" s="15" t="s">
        <v>183</v>
      </c>
      <c r="G819" s="4">
        <v>99.0</v>
      </c>
      <c r="H819" s="4">
        <v>0.0</v>
      </c>
      <c r="I819" s="4" t="s">
        <v>5596</v>
      </c>
      <c r="J819" s="4">
        <v>5.0</v>
      </c>
      <c r="K819" s="4">
        <v>98.0</v>
      </c>
      <c r="L819" s="4">
        <v>99.0</v>
      </c>
      <c r="M819" s="4" t="s">
        <v>5783</v>
      </c>
      <c r="N819" s="15">
        <v>2.0</v>
      </c>
    </row>
    <row r="820">
      <c r="A820" s="4">
        <f>VLOOKUP(Life_expectancy.csv!A836,Base!$A$2:$B$235,2,FALSE)</f>
        <v>152</v>
      </c>
      <c r="B820" s="4">
        <v>2015.0</v>
      </c>
      <c r="C820" s="15" t="s">
        <v>5686</v>
      </c>
      <c r="D820" s="15">
        <v>32.0</v>
      </c>
      <c r="E820" s="15">
        <v>3.0</v>
      </c>
      <c r="F820" s="17"/>
      <c r="G820" s="4">
        <v>16.0</v>
      </c>
      <c r="H820" s="4">
        <v>1250.0</v>
      </c>
      <c r="I820" s="5">
        <v>45801.0</v>
      </c>
      <c r="J820" s="4">
        <v>4.0</v>
      </c>
      <c r="K820" s="4">
        <v>17.0</v>
      </c>
      <c r="L820" s="4">
        <v>16.0</v>
      </c>
      <c r="M820" s="5">
        <v>45692.0</v>
      </c>
      <c r="N820" s="16">
        <v>45724.0</v>
      </c>
    </row>
    <row r="821">
      <c r="A821" s="4">
        <f>VLOOKUP(Life_expectancy.csv!A837,Base!$A$2:$B$235,2,FALSE)</f>
        <v>152</v>
      </c>
      <c r="B821" s="4">
        <v>2014.0</v>
      </c>
      <c r="C821" s="15" t="s">
        <v>5932</v>
      </c>
      <c r="D821" s="15">
        <v>32.0</v>
      </c>
      <c r="E821" s="15">
        <v>3.0</v>
      </c>
      <c r="F821" s="15" t="s">
        <v>5521</v>
      </c>
      <c r="G821" s="4">
        <v>2.0</v>
      </c>
      <c r="H821" s="4">
        <v>13.0</v>
      </c>
      <c r="I821" s="4">
        <v>24.0</v>
      </c>
      <c r="J821" s="4">
        <v>4.0</v>
      </c>
      <c r="K821" s="4">
        <v>24.0</v>
      </c>
      <c r="L821" s="4">
        <v>2.0</v>
      </c>
      <c r="M821" s="5">
        <v>45751.0</v>
      </c>
      <c r="N821" s="16">
        <v>45755.0</v>
      </c>
    </row>
    <row r="822">
      <c r="A822" s="4">
        <f>VLOOKUP(Life_expectancy.csv!A838,Base!$A$2:$B$235,2,FALSE)</f>
        <v>152</v>
      </c>
      <c r="B822" s="4">
        <v>2013.0</v>
      </c>
      <c r="C822" s="15" t="s">
        <v>5747</v>
      </c>
      <c r="D822" s="15">
        <v>327.0</v>
      </c>
      <c r="E822" s="15">
        <v>3.0</v>
      </c>
      <c r="F822" s="15" t="s">
        <v>5892</v>
      </c>
      <c r="G822" s="10"/>
      <c r="H822" s="4">
        <v>321.0</v>
      </c>
      <c r="I822" s="5">
        <v>45800.0</v>
      </c>
      <c r="J822" s="4">
        <v>4.0</v>
      </c>
      <c r="K822" s="4">
        <v>3.0</v>
      </c>
      <c r="L822" s="4">
        <v>3.0</v>
      </c>
      <c r="M822" s="5">
        <v>45843.0</v>
      </c>
      <c r="N822" s="16">
        <v>45816.0</v>
      </c>
    </row>
    <row r="823">
      <c r="A823" s="4">
        <f>VLOOKUP(Life_expectancy.csv!A839,Base!$A$2:$B$235,2,FALSE)</f>
        <v>152</v>
      </c>
      <c r="B823" s="4">
        <v>2012.0</v>
      </c>
      <c r="C823" s="15" t="s">
        <v>5533</v>
      </c>
      <c r="D823" s="15">
        <v>337.0</v>
      </c>
      <c r="E823" s="15">
        <v>3.0</v>
      </c>
      <c r="F823" s="15" t="s">
        <v>6006</v>
      </c>
      <c r="G823" s="10"/>
      <c r="H823" s="4">
        <v>1190.0</v>
      </c>
      <c r="I823" s="4">
        <v>23.0</v>
      </c>
      <c r="J823" s="4">
        <v>4.0</v>
      </c>
      <c r="K823" s="4">
        <v>3.0</v>
      </c>
      <c r="L823" s="4">
        <v>24.0</v>
      </c>
      <c r="M823" s="5">
        <v>45696.0</v>
      </c>
      <c r="N823" s="16">
        <v>45846.0</v>
      </c>
    </row>
    <row r="824">
      <c r="A824" s="4">
        <f>VLOOKUP(Life_expectancy.csv!A840,Base!$A$2:$B$235,2,FALSE)</f>
        <v>152</v>
      </c>
      <c r="B824" s="4">
        <v>2011.0</v>
      </c>
      <c r="C824" s="15" t="s">
        <v>5534</v>
      </c>
      <c r="D824" s="15">
        <v>344.0</v>
      </c>
      <c r="E824" s="15">
        <v>3.0</v>
      </c>
      <c r="F824" s="15" t="s">
        <v>5882</v>
      </c>
      <c r="G824" s="10"/>
      <c r="H824" s="4">
        <v>0.0</v>
      </c>
      <c r="I824" s="5">
        <v>45830.0</v>
      </c>
      <c r="J824" s="4">
        <v>4.0</v>
      </c>
      <c r="K824" s="4">
        <v>39.0</v>
      </c>
      <c r="L824" s="4">
        <v>41.0</v>
      </c>
      <c r="M824" s="5">
        <v>45845.0</v>
      </c>
      <c r="N824" s="16">
        <v>45877.0</v>
      </c>
    </row>
    <row r="825">
      <c r="A825" s="4">
        <f>VLOOKUP(Life_expectancy.csv!A841,Base!$A$2:$B$235,2,FALSE)</f>
        <v>152</v>
      </c>
      <c r="B825" s="4">
        <v>2010.0</v>
      </c>
      <c r="C825" s="15" t="s">
        <v>5571</v>
      </c>
      <c r="D825" s="15">
        <v>339.0</v>
      </c>
      <c r="E825" s="15">
        <v>3.0</v>
      </c>
      <c r="F825" s="15" t="s">
        <v>6007</v>
      </c>
      <c r="G825" s="10"/>
      <c r="H825" s="4">
        <v>0.0</v>
      </c>
      <c r="I825" s="5">
        <v>45679.0</v>
      </c>
      <c r="J825" s="4">
        <v>4.0</v>
      </c>
      <c r="K825" s="4">
        <v>59.0</v>
      </c>
      <c r="L825" s="4">
        <v>44.0</v>
      </c>
      <c r="M825" s="5">
        <v>45695.0</v>
      </c>
      <c r="N825" s="15">
        <v>9.0</v>
      </c>
    </row>
    <row r="826">
      <c r="A826" s="4">
        <f>VLOOKUP(Life_expectancy.csv!A842,Base!$A$2:$B$235,2,FALSE)</f>
        <v>152</v>
      </c>
      <c r="B826" s="4">
        <v>2009.0</v>
      </c>
      <c r="C826" s="15" t="s">
        <v>5640</v>
      </c>
      <c r="D826" s="15">
        <v>34.0</v>
      </c>
      <c r="E826" s="15">
        <v>3.0</v>
      </c>
      <c r="F826" s="15" t="s">
        <v>4790</v>
      </c>
      <c r="G826" s="10"/>
      <c r="H826" s="4">
        <v>78.0</v>
      </c>
      <c r="I826" s="5">
        <v>45859.0</v>
      </c>
      <c r="J826" s="4">
        <v>4.0</v>
      </c>
      <c r="K826" s="4">
        <v>57.0</v>
      </c>
      <c r="L826" s="4">
        <v>43.0</v>
      </c>
      <c r="M826" s="5">
        <v>45723.0</v>
      </c>
      <c r="N826" s="16">
        <v>45697.0</v>
      </c>
    </row>
    <row r="827">
      <c r="A827" s="4">
        <f>VLOOKUP(Life_expectancy.csv!A843,Base!$A$2:$B$235,2,FALSE)</f>
        <v>152</v>
      </c>
      <c r="B827" s="4">
        <v>2008.0</v>
      </c>
      <c r="C827" s="15" t="s">
        <v>5831</v>
      </c>
      <c r="D827" s="15">
        <v>338.0</v>
      </c>
      <c r="E827" s="15">
        <v>3.0</v>
      </c>
      <c r="F827" s="15" t="s">
        <v>3726</v>
      </c>
      <c r="G827" s="10"/>
      <c r="H827" s="4">
        <v>436.0</v>
      </c>
      <c r="I827" s="5">
        <v>45737.0</v>
      </c>
      <c r="J827" s="4">
        <v>4.0</v>
      </c>
      <c r="K827" s="4">
        <v>55.0</v>
      </c>
      <c r="L827" s="4">
        <v>42.0</v>
      </c>
      <c r="M827" s="5">
        <v>45722.0</v>
      </c>
      <c r="N827" s="16">
        <v>45725.0</v>
      </c>
    </row>
    <row r="828">
      <c r="A828" s="4">
        <f>VLOOKUP(Life_expectancy.csv!A844,Base!$A$2:$B$235,2,FALSE)</f>
        <v>152</v>
      </c>
      <c r="B828" s="4">
        <v>2007.0</v>
      </c>
      <c r="C828" s="15">
        <v>55.0</v>
      </c>
      <c r="D828" s="15">
        <v>339.0</v>
      </c>
      <c r="E828" s="15">
        <v>3.0</v>
      </c>
      <c r="F828" s="15" t="s">
        <v>1853</v>
      </c>
      <c r="G828" s="10"/>
      <c r="H828" s="4">
        <v>5.0</v>
      </c>
      <c r="I828" s="5">
        <v>45902.0</v>
      </c>
      <c r="J828" s="4">
        <v>4.0</v>
      </c>
      <c r="K828" s="4">
        <v>54.0</v>
      </c>
      <c r="L828" s="4">
        <v>41.0</v>
      </c>
      <c r="M828" s="5">
        <v>45905.0</v>
      </c>
      <c r="N828" s="16">
        <v>45786.0</v>
      </c>
    </row>
    <row r="829">
      <c r="A829" s="4">
        <f>VLOOKUP(Life_expectancy.csv!A845,Base!$A$2:$B$235,2,FALSE)</f>
        <v>152</v>
      </c>
      <c r="B829" s="4">
        <v>2006.0</v>
      </c>
      <c r="C829" s="15" t="s">
        <v>5536</v>
      </c>
      <c r="D829" s="15">
        <v>337.0</v>
      </c>
      <c r="E829" s="15">
        <v>3.0</v>
      </c>
      <c r="F829" s="15" t="s">
        <v>2407</v>
      </c>
      <c r="G829" s="10"/>
      <c r="H829" s="4">
        <v>0.0</v>
      </c>
      <c r="I829" s="5">
        <v>45779.0</v>
      </c>
      <c r="J829" s="4">
        <v>4.0</v>
      </c>
      <c r="K829" s="4">
        <v>52.0</v>
      </c>
      <c r="L829" s="4">
        <v>4.0</v>
      </c>
      <c r="M829" s="5">
        <v>45721.0</v>
      </c>
      <c r="N829" s="16">
        <v>45817.0</v>
      </c>
    </row>
    <row r="830">
      <c r="A830" s="4">
        <f>VLOOKUP(Life_expectancy.csv!A846,Base!$A$2:$B$235,2,FALSE)</f>
        <v>152</v>
      </c>
      <c r="B830" s="4">
        <v>2005.0</v>
      </c>
      <c r="C830" s="15" t="s">
        <v>5753</v>
      </c>
      <c r="D830" s="15">
        <v>337.0</v>
      </c>
      <c r="E830" s="15">
        <v>3.0</v>
      </c>
      <c r="F830" s="15" t="s">
        <v>889</v>
      </c>
      <c r="G830" s="10"/>
      <c r="H830" s="4">
        <v>0.0</v>
      </c>
      <c r="I830" s="5">
        <v>45690.0</v>
      </c>
      <c r="J830" s="4">
        <v>4.0</v>
      </c>
      <c r="K830" s="4">
        <v>5.0</v>
      </c>
      <c r="L830" s="4">
        <v>39.0</v>
      </c>
      <c r="M830" s="5">
        <v>45904.0</v>
      </c>
      <c r="N830" s="16">
        <v>45878.0</v>
      </c>
    </row>
    <row r="831">
      <c r="A831" s="4">
        <f>VLOOKUP(Life_expectancy.csv!A847,Base!$A$2:$B$235,2,FALSE)</f>
        <v>152</v>
      </c>
      <c r="B831" s="4">
        <v>2004.0</v>
      </c>
      <c r="C831" s="15" t="s">
        <v>5643</v>
      </c>
      <c r="D831" s="15">
        <v>336.0</v>
      </c>
      <c r="E831" s="15">
        <v>3.0</v>
      </c>
      <c r="F831" s="15" t="s">
        <v>1232</v>
      </c>
      <c r="G831" s="10"/>
      <c r="H831" s="4">
        <v>38.0</v>
      </c>
      <c r="I831" s="5">
        <v>45888.0</v>
      </c>
      <c r="J831" s="4">
        <v>4.0</v>
      </c>
      <c r="K831" s="4">
        <v>48.0</v>
      </c>
      <c r="L831" s="4">
        <v>38.0</v>
      </c>
      <c r="M831" s="5">
        <v>45751.0</v>
      </c>
      <c r="N831" s="15">
        <v>1.0</v>
      </c>
    </row>
    <row r="832">
      <c r="A832" s="4">
        <f>VLOOKUP(Life_expectancy.csv!A848,Base!$A$2:$B$235,2,FALSE)</f>
        <v>152</v>
      </c>
      <c r="B832" s="4">
        <v>2003.0</v>
      </c>
      <c r="C832" s="15" t="s">
        <v>5959</v>
      </c>
      <c r="D832" s="15">
        <v>334.0</v>
      </c>
      <c r="E832" s="15">
        <v>3.0</v>
      </c>
      <c r="F832" s="15" t="s">
        <v>886</v>
      </c>
      <c r="G832" s="10"/>
      <c r="H832" s="4">
        <v>18.0</v>
      </c>
      <c r="I832" s="5">
        <v>45796.0</v>
      </c>
      <c r="J832" s="4">
        <v>4.0</v>
      </c>
      <c r="K832" s="4">
        <v>46.0</v>
      </c>
      <c r="L832" s="4">
        <v>37.0</v>
      </c>
      <c r="M832" s="5">
        <v>45811.0</v>
      </c>
      <c r="N832" s="16">
        <v>45658.0</v>
      </c>
    </row>
    <row r="833">
      <c r="A833" s="4">
        <f>VLOOKUP(Life_expectancy.csv!A849,Base!$A$2:$B$235,2,FALSE)</f>
        <v>152</v>
      </c>
      <c r="B833" s="4">
        <v>2002.0</v>
      </c>
      <c r="C833" s="15" t="s">
        <v>5550</v>
      </c>
      <c r="D833" s="15">
        <v>334.0</v>
      </c>
      <c r="E833" s="15">
        <v>3.0</v>
      </c>
      <c r="F833" s="18">
        <v>45663.0</v>
      </c>
      <c r="G833" s="10"/>
      <c r="H833" s="4">
        <v>24.0</v>
      </c>
      <c r="I833" s="5">
        <v>45676.0</v>
      </c>
      <c r="J833" s="4">
        <v>4.0</v>
      </c>
      <c r="K833" s="4">
        <v>44.0</v>
      </c>
      <c r="L833" s="4">
        <v>36.0</v>
      </c>
      <c r="M833" s="5">
        <v>45902.0</v>
      </c>
      <c r="N833" s="16">
        <v>45717.0</v>
      </c>
    </row>
    <row r="834">
      <c r="A834" s="4">
        <f>VLOOKUP(Life_expectancy.csv!A850,Base!$A$2:$B$235,2,FALSE)</f>
        <v>152</v>
      </c>
      <c r="B834" s="4">
        <v>2001.0</v>
      </c>
      <c r="C834" s="15" t="s">
        <v>5855</v>
      </c>
      <c r="D834" s="15">
        <v>334.0</v>
      </c>
      <c r="E834" s="15">
        <v>3.0</v>
      </c>
      <c r="F834" s="18">
        <v>45843.0</v>
      </c>
      <c r="G834" s="10"/>
      <c r="H834" s="4">
        <v>1339.0</v>
      </c>
      <c r="I834" s="5">
        <v>45856.0</v>
      </c>
      <c r="J834" s="4">
        <v>4.0</v>
      </c>
      <c r="K834" s="4">
        <v>43.0</v>
      </c>
      <c r="L834" s="4">
        <v>35.0</v>
      </c>
      <c r="M834" s="5">
        <v>45718.0</v>
      </c>
      <c r="N834" s="16">
        <v>45748.0</v>
      </c>
    </row>
    <row r="835">
      <c r="A835" s="4">
        <f>VLOOKUP(Life_expectancy.csv!A851,Base!$A$2:$B$235,2,FALSE)</f>
        <v>152</v>
      </c>
      <c r="B835" s="4">
        <v>2000.0</v>
      </c>
      <c r="C835" s="15" t="s">
        <v>5703</v>
      </c>
      <c r="D835" s="15">
        <v>336.0</v>
      </c>
      <c r="E835" s="15">
        <v>3.0</v>
      </c>
      <c r="F835" s="15" t="s">
        <v>701</v>
      </c>
      <c r="G835" s="10"/>
      <c r="H835" s="4">
        <v>0.0</v>
      </c>
      <c r="I835" s="5">
        <v>45734.0</v>
      </c>
      <c r="J835" s="4">
        <v>4.0</v>
      </c>
      <c r="K835" s="4">
        <v>41.0</v>
      </c>
      <c r="L835" s="4">
        <v>34.0</v>
      </c>
      <c r="M835" s="5">
        <v>45901.0</v>
      </c>
      <c r="N835" s="16">
        <v>45809.0</v>
      </c>
    </row>
    <row r="836">
      <c r="A836" s="4">
        <f>VLOOKUP(Life_expectancy.csv!A852,Base!$A$2:$B$235,2,FALSE)</f>
        <v>132</v>
      </c>
      <c r="B836" s="4">
        <v>2015.0</v>
      </c>
      <c r="C836" s="15" t="s">
        <v>5913</v>
      </c>
      <c r="D836" s="15">
        <v>255.0</v>
      </c>
      <c r="E836" s="15">
        <v>5.0</v>
      </c>
      <c r="F836" s="17"/>
      <c r="G836" s="4">
        <v>95.0</v>
      </c>
      <c r="H836" s="4">
        <v>198.0</v>
      </c>
      <c r="I836" s="5">
        <v>45826.0</v>
      </c>
      <c r="J836" s="4">
        <v>7.0</v>
      </c>
      <c r="K836" s="4">
        <v>95.0</v>
      </c>
      <c r="L836" s="4">
        <v>95.0</v>
      </c>
      <c r="M836" s="4" t="s">
        <v>5783</v>
      </c>
      <c r="N836" s="16">
        <v>45696.0</v>
      </c>
    </row>
    <row r="837">
      <c r="A837" s="4">
        <f>VLOOKUP(Life_expectancy.csv!A853,Base!$A$2:$B$235,2,FALSE)</f>
        <v>132</v>
      </c>
      <c r="B837" s="4">
        <v>2014.0</v>
      </c>
      <c r="C837" s="15" t="s">
        <v>5665</v>
      </c>
      <c r="D837" s="15">
        <v>261.0</v>
      </c>
      <c r="E837" s="15">
        <v>5.0</v>
      </c>
      <c r="F837" s="15" t="s">
        <v>5521</v>
      </c>
      <c r="G837" s="4">
        <v>94.0</v>
      </c>
      <c r="H837" s="4">
        <v>127.0</v>
      </c>
      <c r="I837" s="4">
        <v>18.0</v>
      </c>
      <c r="J837" s="4">
        <v>8.0</v>
      </c>
      <c r="K837" s="4">
        <v>94.0</v>
      </c>
      <c r="L837" s="4">
        <v>94.0</v>
      </c>
      <c r="M837" s="4" t="s">
        <v>5783</v>
      </c>
      <c r="N837" s="16">
        <v>45724.0</v>
      </c>
    </row>
    <row r="838">
      <c r="A838" s="4">
        <f>VLOOKUP(Life_expectancy.csv!A854,Base!$A$2:$B$235,2,FALSE)</f>
        <v>132</v>
      </c>
      <c r="B838" s="4">
        <v>2013.0</v>
      </c>
      <c r="C838" s="15">
        <v>64.0</v>
      </c>
      <c r="D838" s="15">
        <v>266.0</v>
      </c>
      <c r="E838" s="15">
        <v>6.0</v>
      </c>
      <c r="F838" s="15" t="s">
        <v>5521</v>
      </c>
      <c r="G838" s="4">
        <v>94.0</v>
      </c>
      <c r="H838" s="4">
        <v>45.0</v>
      </c>
      <c r="I838" s="5">
        <v>45794.0</v>
      </c>
      <c r="J838" s="4">
        <v>8.0</v>
      </c>
      <c r="K838" s="4">
        <v>94.0</v>
      </c>
      <c r="L838" s="4">
        <v>94.0</v>
      </c>
      <c r="M838" s="4" t="s">
        <v>5578</v>
      </c>
      <c r="N838" s="16">
        <v>45755.0</v>
      </c>
    </row>
    <row r="839">
      <c r="A839" s="4">
        <f>VLOOKUP(Life_expectancy.csv!A855,Base!$A$2:$B$235,2,FALSE)</f>
        <v>132</v>
      </c>
      <c r="B839" s="4">
        <v>2012.0</v>
      </c>
      <c r="C839" s="15" t="s">
        <v>5754</v>
      </c>
      <c r="D839" s="15">
        <v>274.0</v>
      </c>
      <c r="E839" s="15">
        <v>6.0</v>
      </c>
      <c r="F839" s="15" t="s">
        <v>5521</v>
      </c>
      <c r="G839" s="4">
        <v>94.0</v>
      </c>
      <c r="H839" s="4">
        <v>194.0</v>
      </c>
      <c r="I839" s="4">
        <v>17.0</v>
      </c>
      <c r="J839" s="4">
        <v>8.0</v>
      </c>
      <c r="K839" s="4">
        <v>94.0</v>
      </c>
      <c r="L839" s="4">
        <v>94.0</v>
      </c>
      <c r="M839" s="4" t="s">
        <v>5658</v>
      </c>
      <c r="N839" s="16">
        <v>45816.0</v>
      </c>
    </row>
    <row r="840">
      <c r="A840" s="4">
        <f>VLOOKUP(Life_expectancy.csv!A856,Base!$A$2:$B$235,2,FALSE)</f>
        <v>132</v>
      </c>
      <c r="B840" s="4">
        <v>2011.0</v>
      </c>
      <c r="C840" s="15" t="s">
        <v>5674</v>
      </c>
      <c r="D840" s="15">
        <v>286.0</v>
      </c>
      <c r="E840" s="15">
        <v>6.0</v>
      </c>
      <c r="F840" s="15" t="s">
        <v>5725</v>
      </c>
      <c r="G840" s="4">
        <v>96.0</v>
      </c>
      <c r="H840" s="4">
        <v>48.0</v>
      </c>
      <c r="I840" s="5">
        <v>45793.0</v>
      </c>
      <c r="J840" s="4">
        <v>8.0</v>
      </c>
      <c r="K840" s="4">
        <v>96.0</v>
      </c>
      <c r="L840" s="4">
        <v>96.0</v>
      </c>
      <c r="M840" s="4" t="s">
        <v>5681</v>
      </c>
      <c r="N840" s="16">
        <v>45846.0</v>
      </c>
    </row>
    <row r="841">
      <c r="A841" s="4">
        <f>VLOOKUP(Life_expectancy.csv!A857,Base!$A$2:$B$235,2,FALSE)</f>
        <v>132</v>
      </c>
      <c r="B841" s="4">
        <v>2010.0</v>
      </c>
      <c r="C841" s="15" t="s">
        <v>5886</v>
      </c>
      <c r="D841" s="15">
        <v>298.0</v>
      </c>
      <c r="E841" s="15">
        <v>6.0</v>
      </c>
      <c r="F841" s="15" t="s">
        <v>6008</v>
      </c>
      <c r="G841" s="4">
        <v>9.0</v>
      </c>
      <c r="H841" s="4">
        <v>51.0</v>
      </c>
      <c r="I841" s="4">
        <v>16.0</v>
      </c>
      <c r="J841" s="4">
        <v>9.0</v>
      </c>
      <c r="K841" s="4">
        <v>9.0</v>
      </c>
      <c r="L841" s="4">
        <v>9.0</v>
      </c>
      <c r="M841" s="4" t="s">
        <v>5631</v>
      </c>
      <c r="N841" s="16">
        <v>45877.0</v>
      </c>
    </row>
    <row r="842">
      <c r="A842" s="4">
        <f>VLOOKUP(Life_expectancy.csv!A858,Base!$A$2:$B$235,2,FALSE)</f>
        <v>132</v>
      </c>
      <c r="B842" s="4">
        <v>2009.0</v>
      </c>
      <c r="C842" s="15" t="s">
        <v>5958</v>
      </c>
      <c r="D842" s="15">
        <v>311.0</v>
      </c>
      <c r="E842" s="15">
        <v>6.0</v>
      </c>
      <c r="F842" s="15" t="s">
        <v>6009</v>
      </c>
      <c r="G842" s="4">
        <v>92.0</v>
      </c>
      <c r="H842" s="4">
        <v>82.0</v>
      </c>
      <c r="I842" s="5">
        <v>45792.0</v>
      </c>
      <c r="J842" s="4">
        <v>9.0</v>
      </c>
      <c r="K842" s="4">
        <v>92.0</v>
      </c>
      <c r="L842" s="4">
        <v>92.0</v>
      </c>
      <c r="M842" s="4">
        <v>1.0</v>
      </c>
      <c r="N842" s="16">
        <v>45908.0</v>
      </c>
    </row>
    <row r="843">
      <c r="A843" s="4">
        <f>VLOOKUP(Life_expectancy.csv!A859,Base!$A$2:$B$235,2,FALSE)</f>
        <v>132</v>
      </c>
      <c r="B843" s="4">
        <v>2008.0</v>
      </c>
      <c r="C843" s="15">
        <v>67.0</v>
      </c>
      <c r="D843" s="15">
        <v>322.0</v>
      </c>
      <c r="E843" s="15">
        <v>6.0</v>
      </c>
      <c r="F843" s="15" t="s">
        <v>5993</v>
      </c>
      <c r="G843" s="4">
        <v>94.0</v>
      </c>
      <c r="H843" s="4">
        <v>0.0</v>
      </c>
      <c r="I843" s="5">
        <v>45672.0</v>
      </c>
      <c r="J843" s="4">
        <v>9.0</v>
      </c>
      <c r="K843" s="4">
        <v>94.0</v>
      </c>
      <c r="L843" s="4">
        <v>94.0</v>
      </c>
      <c r="M843" s="5">
        <v>45658.0</v>
      </c>
      <c r="N843" s="16">
        <v>45666.0</v>
      </c>
    </row>
    <row r="844">
      <c r="A844" s="4">
        <f>VLOOKUP(Life_expectancy.csv!A860,Base!$A$2:$B$235,2,FALSE)</f>
        <v>132</v>
      </c>
      <c r="B844" s="4">
        <v>2007.0</v>
      </c>
      <c r="C844" s="15">
        <v>62.0</v>
      </c>
      <c r="D844" s="15">
        <v>329.0</v>
      </c>
      <c r="E844" s="15">
        <v>6.0</v>
      </c>
      <c r="F844" s="15" t="s">
        <v>2721</v>
      </c>
      <c r="G844" s="4">
        <v>91.0</v>
      </c>
      <c r="H844" s="4">
        <v>55.0</v>
      </c>
      <c r="I844" s="5">
        <v>45852.0</v>
      </c>
      <c r="J844" s="4">
        <v>9.0</v>
      </c>
      <c r="K844" s="4">
        <v>91.0</v>
      </c>
      <c r="L844" s="4">
        <v>91.0</v>
      </c>
      <c r="M844" s="5">
        <v>45717.0</v>
      </c>
      <c r="N844" s="16">
        <v>45697.0</v>
      </c>
    </row>
    <row r="845">
      <c r="A845" s="4">
        <f>VLOOKUP(Life_expectancy.csv!A861,Base!$A$2:$B$235,2,FALSE)</f>
        <v>132</v>
      </c>
      <c r="B845" s="4">
        <v>2006.0</v>
      </c>
      <c r="C845" s="15" t="s">
        <v>5826</v>
      </c>
      <c r="D845" s="15">
        <v>336.0</v>
      </c>
      <c r="E845" s="15">
        <v>7.0</v>
      </c>
      <c r="F845" s="15" t="s">
        <v>6010</v>
      </c>
      <c r="G845" s="4">
        <v>94.0</v>
      </c>
      <c r="H845" s="4">
        <v>128.0</v>
      </c>
      <c r="I845" s="5">
        <v>45730.0</v>
      </c>
      <c r="J845" s="4">
        <v>9.0</v>
      </c>
      <c r="K845" s="4">
        <v>94.0</v>
      </c>
      <c r="L845" s="4">
        <v>94.0</v>
      </c>
      <c r="M845" s="5">
        <v>45748.0</v>
      </c>
      <c r="N845" s="16">
        <v>45725.0</v>
      </c>
    </row>
    <row r="846">
      <c r="A846" s="4">
        <f>VLOOKUP(Life_expectancy.csv!A862,Base!$A$2:$B$235,2,FALSE)</f>
        <v>132</v>
      </c>
      <c r="B846" s="4">
        <v>2005.0</v>
      </c>
      <c r="C846" s="15" t="s">
        <v>5744</v>
      </c>
      <c r="D846" s="15">
        <v>34.0</v>
      </c>
      <c r="E846" s="15">
        <v>7.0</v>
      </c>
      <c r="F846" s="18">
        <v>45839.0</v>
      </c>
      <c r="G846" s="4">
        <v>96.0</v>
      </c>
      <c r="H846" s="4">
        <v>19.0</v>
      </c>
      <c r="I846" s="5">
        <v>45913.0</v>
      </c>
      <c r="J846" s="4">
        <v>9.0</v>
      </c>
      <c r="K846" s="4">
        <v>96.0</v>
      </c>
      <c r="L846" s="4">
        <v>96.0</v>
      </c>
      <c r="M846" s="5">
        <v>45809.0</v>
      </c>
      <c r="N846" s="16">
        <v>45786.0</v>
      </c>
    </row>
    <row r="847">
      <c r="A847" s="4">
        <f>VLOOKUP(Life_expectancy.csv!A863,Base!$A$2:$B$235,2,FALSE)</f>
        <v>132</v>
      </c>
      <c r="B847" s="4">
        <v>2004.0</v>
      </c>
      <c r="C847" s="15" t="s">
        <v>5827</v>
      </c>
      <c r="D847" s="15">
        <v>342.0</v>
      </c>
      <c r="E847" s="15">
        <v>7.0</v>
      </c>
      <c r="F847" s="15" t="s">
        <v>5919</v>
      </c>
      <c r="G847" s="4">
        <v>84.0</v>
      </c>
      <c r="H847" s="4">
        <v>24.0</v>
      </c>
      <c r="I847" s="5">
        <v>45821.0</v>
      </c>
      <c r="J847" s="4">
        <v>10.0</v>
      </c>
      <c r="K847" s="4">
        <v>98.0</v>
      </c>
      <c r="L847" s="4">
        <v>98.0</v>
      </c>
      <c r="M847" s="5">
        <v>45870.0</v>
      </c>
      <c r="N847" s="16">
        <v>45817.0</v>
      </c>
    </row>
    <row r="848">
      <c r="A848" s="4">
        <f>VLOOKUP(Life_expectancy.csv!A864,Base!$A$2:$B$235,2,FALSE)</f>
        <v>132</v>
      </c>
      <c r="B848" s="4">
        <v>2003.0</v>
      </c>
      <c r="C848" s="15" t="s">
        <v>5526</v>
      </c>
      <c r="D848" s="15">
        <v>343.0</v>
      </c>
      <c r="E848" s="15">
        <v>7.0</v>
      </c>
      <c r="F848" s="15" t="s">
        <v>5573</v>
      </c>
      <c r="G848" s="4">
        <v>91.0</v>
      </c>
      <c r="H848" s="4">
        <v>376.0</v>
      </c>
      <c r="I848" s="5">
        <v>45729.0</v>
      </c>
      <c r="J848" s="4">
        <v>10.0</v>
      </c>
      <c r="K848" s="4">
        <v>95.0</v>
      </c>
      <c r="L848" s="4">
        <v>93.0</v>
      </c>
      <c r="M848" s="5">
        <v>45901.0</v>
      </c>
      <c r="N848" s="16">
        <v>45847.0</v>
      </c>
    </row>
    <row r="849">
      <c r="A849" s="4">
        <f>VLOOKUP(Life_expectancy.csv!A865,Base!$A$2:$B$235,2,FALSE)</f>
        <v>132</v>
      </c>
      <c r="B849" s="4">
        <v>2002.0</v>
      </c>
      <c r="C849" s="15" t="s">
        <v>5763</v>
      </c>
      <c r="D849" s="15">
        <v>343.0</v>
      </c>
      <c r="E849" s="15">
        <v>7.0</v>
      </c>
      <c r="F849" s="15" t="s">
        <v>6011</v>
      </c>
      <c r="G849" s="4">
        <v>86.0</v>
      </c>
      <c r="H849" s="4">
        <v>460.0</v>
      </c>
      <c r="I849" s="5">
        <v>45670.0</v>
      </c>
      <c r="J849" s="4">
        <v>10.0</v>
      </c>
      <c r="K849" s="4">
        <v>92.0</v>
      </c>
      <c r="L849" s="4">
        <v>9.0</v>
      </c>
      <c r="M849" s="5">
        <v>45901.0</v>
      </c>
      <c r="N849" s="16">
        <v>45909.0</v>
      </c>
    </row>
    <row r="850">
      <c r="A850" s="4">
        <f>VLOOKUP(Life_expectancy.csv!A866,Base!$A$2:$B$235,2,FALSE)</f>
        <v>132</v>
      </c>
      <c r="B850" s="4">
        <v>2001.0</v>
      </c>
      <c r="C850" s="15" t="s">
        <v>5528</v>
      </c>
      <c r="D850" s="15">
        <v>345.0</v>
      </c>
      <c r="E850" s="15">
        <v>7.0</v>
      </c>
      <c r="F850" s="15" t="s">
        <v>6008</v>
      </c>
      <c r="G850" s="10"/>
      <c r="H850" s="4">
        <v>204.0</v>
      </c>
      <c r="I850" s="5">
        <v>45881.0</v>
      </c>
      <c r="J850" s="4">
        <v>10.0</v>
      </c>
      <c r="K850" s="4">
        <v>89.0</v>
      </c>
      <c r="L850" s="4">
        <v>86.0</v>
      </c>
      <c r="M850" s="4">
        <v>2.0</v>
      </c>
      <c r="N850" s="15">
        <v>1.0</v>
      </c>
    </row>
    <row r="851">
      <c r="A851" s="4">
        <f>VLOOKUP(Life_expectancy.csv!A867,Base!$A$2:$B$235,2,FALSE)</f>
        <v>132</v>
      </c>
      <c r="B851" s="4">
        <v>2000.0</v>
      </c>
      <c r="C851" s="15" t="s">
        <v>5596</v>
      </c>
      <c r="D851" s="15">
        <v>593.0</v>
      </c>
      <c r="E851" s="15">
        <v>7.0</v>
      </c>
      <c r="F851" s="15" t="s">
        <v>6011</v>
      </c>
      <c r="G851" s="10"/>
      <c r="H851" s="4">
        <v>789.0</v>
      </c>
      <c r="I851" s="5">
        <v>45820.0</v>
      </c>
      <c r="J851" s="4">
        <v>10.0</v>
      </c>
      <c r="K851" s="4">
        <v>82.0</v>
      </c>
      <c r="L851" s="4">
        <v>81.0</v>
      </c>
      <c r="M851" s="5">
        <v>45901.0</v>
      </c>
      <c r="N851" s="16">
        <v>45658.0</v>
      </c>
    </row>
    <row r="852">
      <c r="A852" s="4">
        <f>VLOOKUP(Life_expectancy.csv!A868,Base!$A$2:$B$235,2,FALSE)</f>
        <v>156</v>
      </c>
      <c r="B852" s="4">
        <v>2015.0</v>
      </c>
      <c r="C852" s="15" t="s">
        <v>5816</v>
      </c>
      <c r="D852" s="15">
        <v>119.0</v>
      </c>
      <c r="E852" s="15">
        <v>0.0</v>
      </c>
      <c r="F852" s="17"/>
      <c r="G852" s="4">
        <v>91.0</v>
      </c>
      <c r="H852" s="4">
        <v>4.0</v>
      </c>
      <c r="I852" s="4" t="s">
        <v>5523</v>
      </c>
      <c r="J852" s="4">
        <v>0.0</v>
      </c>
      <c r="K852" s="4">
        <v>93.0</v>
      </c>
      <c r="L852" s="4">
        <v>93.0</v>
      </c>
      <c r="M852" s="4" t="s">
        <v>5522</v>
      </c>
      <c r="N852" s="16">
        <v>45901.0</v>
      </c>
    </row>
    <row r="853">
      <c r="A853" s="4">
        <f>VLOOKUP(Life_expectancy.csv!A869,Base!$A$2:$B$235,2,FALSE)</f>
        <v>156</v>
      </c>
      <c r="B853" s="4">
        <v>2014.0</v>
      </c>
      <c r="C853" s="15" t="s">
        <v>5929</v>
      </c>
      <c r="D853" s="15">
        <v>122.0</v>
      </c>
      <c r="E853" s="15">
        <v>0.0</v>
      </c>
      <c r="F853" s="15" t="s">
        <v>5521</v>
      </c>
      <c r="G853" s="4">
        <v>93.0</v>
      </c>
      <c r="H853" s="4">
        <v>0.0</v>
      </c>
      <c r="I853" s="4" t="s">
        <v>5744</v>
      </c>
      <c r="J853" s="4">
        <v>0.0</v>
      </c>
      <c r="K853" s="4">
        <v>93.0</v>
      </c>
      <c r="L853" s="4">
        <v>93.0</v>
      </c>
      <c r="M853" s="4" t="s">
        <v>5522</v>
      </c>
      <c r="N853" s="16">
        <v>45901.0</v>
      </c>
    </row>
    <row r="854">
      <c r="A854" s="4">
        <f>VLOOKUP(Life_expectancy.csv!A870,Base!$A$2:$B$235,2,FALSE)</f>
        <v>156</v>
      </c>
      <c r="B854" s="4">
        <v>2013.0</v>
      </c>
      <c r="C854" s="15" t="s">
        <v>5542</v>
      </c>
      <c r="D854" s="15">
        <v>127.0</v>
      </c>
      <c r="E854" s="15">
        <v>0.0</v>
      </c>
      <c r="F854" s="15" t="s">
        <v>5521</v>
      </c>
      <c r="G854" s="4">
        <v>93.0</v>
      </c>
      <c r="H854" s="4">
        <v>2.0</v>
      </c>
      <c r="I854" s="4">
        <v>59.0</v>
      </c>
      <c r="J854" s="4">
        <v>0.0</v>
      </c>
      <c r="K854" s="4">
        <v>94.0</v>
      </c>
      <c r="L854" s="4">
        <v>94.0</v>
      </c>
      <c r="M854" s="4" t="s">
        <v>5522</v>
      </c>
      <c r="N854" s="16">
        <v>45901.0</v>
      </c>
    </row>
    <row r="855">
      <c r="A855" s="4">
        <f>VLOOKUP(Life_expectancy.csv!A871,Base!$A$2:$B$235,2,FALSE)</f>
        <v>156</v>
      </c>
      <c r="B855" s="4">
        <v>2012.0</v>
      </c>
      <c r="C855" s="15" t="s">
        <v>5629</v>
      </c>
      <c r="D855" s="15">
        <v>135.0</v>
      </c>
      <c r="E855" s="15">
        <v>0.0</v>
      </c>
      <c r="F855" s="15" t="s">
        <v>5521</v>
      </c>
      <c r="G855" s="4">
        <v>94.0</v>
      </c>
      <c r="H855" s="4">
        <v>4.0</v>
      </c>
      <c r="I855" s="4" t="s">
        <v>5763</v>
      </c>
      <c r="J855" s="4">
        <v>0.0</v>
      </c>
      <c r="K855" s="4">
        <v>94.0</v>
      </c>
      <c r="L855" s="4">
        <v>94.0</v>
      </c>
      <c r="M855" s="4" t="s">
        <v>5522</v>
      </c>
      <c r="N855" s="16">
        <v>45901.0</v>
      </c>
    </row>
    <row r="856">
      <c r="A856" s="4">
        <f>VLOOKUP(Life_expectancy.csv!A872,Base!$A$2:$B$235,2,FALSE)</f>
        <v>156</v>
      </c>
      <c r="B856" s="4">
        <v>2011.0</v>
      </c>
      <c r="C856" s="15" t="s">
        <v>5549</v>
      </c>
      <c r="D856" s="15">
        <v>138.0</v>
      </c>
      <c r="E856" s="15">
        <v>0.0</v>
      </c>
      <c r="F856" s="15" t="s">
        <v>5521</v>
      </c>
      <c r="G856" s="4">
        <v>94.0</v>
      </c>
      <c r="H856" s="4">
        <v>7.0</v>
      </c>
      <c r="I856" s="4">
        <v>58.0</v>
      </c>
      <c r="J856" s="4">
        <v>0.0</v>
      </c>
      <c r="K856" s="4">
        <v>93.0</v>
      </c>
      <c r="L856" s="4">
        <v>93.0</v>
      </c>
      <c r="M856" s="4" t="s">
        <v>5522</v>
      </c>
      <c r="N856" s="15">
        <v>2.0</v>
      </c>
    </row>
    <row r="857">
      <c r="A857" s="4">
        <f>VLOOKUP(Life_expectancy.csv!A873,Base!$A$2:$B$235,2,FALSE)</f>
        <v>156</v>
      </c>
      <c r="B857" s="4">
        <v>2010.0</v>
      </c>
      <c r="C857" s="15" t="s">
        <v>5565</v>
      </c>
      <c r="D857" s="15">
        <v>137.0</v>
      </c>
      <c r="E857" s="15">
        <v>0.0</v>
      </c>
      <c r="F857" s="15" t="s">
        <v>6012</v>
      </c>
      <c r="G857" s="4">
        <v>94.0</v>
      </c>
      <c r="H857" s="4">
        <v>0.0</v>
      </c>
      <c r="I857" s="4" t="s">
        <v>5688</v>
      </c>
      <c r="J857" s="4">
        <v>0.0</v>
      </c>
      <c r="K857" s="4">
        <v>94.0</v>
      </c>
      <c r="L857" s="4">
        <v>94.0</v>
      </c>
      <c r="M857" s="4" t="s">
        <v>5522</v>
      </c>
      <c r="N857" s="15">
        <v>2.0</v>
      </c>
    </row>
    <row r="858">
      <c r="A858" s="4">
        <f>VLOOKUP(Life_expectancy.csv!A874,Base!$A$2:$B$235,2,FALSE)</f>
        <v>156</v>
      </c>
      <c r="B858" s="4">
        <v>2009.0</v>
      </c>
      <c r="C858" s="15" t="s">
        <v>5572</v>
      </c>
      <c r="D858" s="15">
        <v>156.0</v>
      </c>
      <c r="E858" s="15">
        <v>0.0</v>
      </c>
      <c r="F858" s="18">
        <v>45762.0</v>
      </c>
      <c r="G858" s="4">
        <v>95.0</v>
      </c>
      <c r="H858" s="4">
        <v>0.0</v>
      </c>
      <c r="I858" s="4" t="s">
        <v>5691</v>
      </c>
      <c r="J858" s="4">
        <v>0.0</v>
      </c>
      <c r="K858" s="4">
        <v>95.0</v>
      </c>
      <c r="L858" s="4">
        <v>95.0</v>
      </c>
      <c r="M858" s="4" t="s">
        <v>5522</v>
      </c>
      <c r="N858" s="15">
        <v>2.0</v>
      </c>
    </row>
    <row r="859">
      <c r="A859" s="4">
        <f>VLOOKUP(Life_expectancy.csv!A875,Base!$A$2:$B$235,2,FALSE)</f>
        <v>156</v>
      </c>
      <c r="B859" s="4">
        <v>2008.0</v>
      </c>
      <c r="C859" s="15" t="s">
        <v>5555</v>
      </c>
      <c r="D859" s="15">
        <v>167.0</v>
      </c>
      <c r="E859" s="15">
        <v>0.0</v>
      </c>
      <c r="F859" s="15" t="s">
        <v>6013</v>
      </c>
      <c r="G859" s="4">
        <v>94.0</v>
      </c>
      <c r="H859" s="4">
        <v>0.0</v>
      </c>
      <c r="I859" s="4" t="s">
        <v>5533</v>
      </c>
      <c r="J859" s="4">
        <v>0.0</v>
      </c>
      <c r="K859" s="4">
        <v>95.0</v>
      </c>
      <c r="L859" s="4">
        <v>95.0</v>
      </c>
      <c r="M859" s="4" t="s">
        <v>5522</v>
      </c>
      <c r="N859" s="16">
        <v>45659.0</v>
      </c>
    </row>
    <row r="860">
      <c r="A860" s="4">
        <f>VLOOKUP(Life_expectancy.csv!A876,Base!$A$2:$B$235,2,FALSE)</f>
        <v>156</v>
      </c>
      <c r="B860" s="4">
        <v>2007.0</v>
      </c>
      <c r="C860" s="15">
        <v>73.0</v>
      </c>
      <c r="D860" s="15">
        <v>189.0</v>
      </c>
      <c r="E860" s="15">
        <v>0.0</v>
      </c>
      <c r="F860" s="15" t="s">
        <v>6014</v>
      </c>
      <c r="G860" s="4">
        <v>95.0</v>
      </c>
      <c r="H860" s="4">
        <v>1.0</v>
      </c>
      <c r="I860" s="4" t="s">
        <v>5638</v>
      </c>
      <c r="J860" s="4">
        <v>0.0</v>
      </c>
      <c r="K860" s="4">
        <v>95.0</v>
      </c>
      <c r="L860" s="4">
        <v>95.0</v>
      </c>
      <c r="M860" s="4" t="s">
        <v>5522</v>
      </c>
      <c r="N860" s="16">
        <v>45659.0</v>
      </c>
    </row>
    <row r="861">
      <c r="A861" s="4">
        <f>VLOOKUP(Life_expectancy.csv!A877,Base!$A$2:$B$235,2,FALSE)</f>
        <v>156</v>
      </c>
      <c r="B861" s="4">
        <v>2006.0</v>
      </c>
      <c r="C861" s="15">
        <v>73.0</v>
      </c>
      <c r="D861" s="15">
        <v>188.0</v>
      </c>
      <c r="E861" s="15">
        <v>0.0</v>
      </c>
      <c r="F861" s="15" t="s">
        <v>6015</v>
      </c>
      <c r="G861" s="4">
        <v>95.0</v>
      </c>
      <c r="H861" s="4">
        <v>27.0</v>
      </c>
      <c r="I861" s="4" t="s">
        <v>5908</v>
      </c>
      <c r="J861" s="4">
        <v>0.0</v>
      </c>
      <c r="K861" s="4">
        <v>95.0</v>
      </c>
      <c r="L861" s="4">
        <v>95.0</v>
      </c>
      <c r="M861" s="4" t="s">
        <v>5522</v>
      </c>
      <c r="N861" s="16">
        <v>45690.0</v>
      </c>
    </row>
    <row r="862">
      <c r="A862" s="4">
        <f>VLOOKUP(Life_expectancy.csv!A878,Base!$A$2:$B$235,2,FALSE)</f>
        <v>156</v>
      </c>
      <c r="B862" s="4">
        <v>2005.0</v>
      </c>
      <c r="C862" s="15" t="s">
        <v>5559</v>
      </c>
      <c r="D862" s="15">
        <v>189.0</v>
      </c>
      <c r="E862" s="15">
        <v>0.0</v>
      </c>
      <c r="F862" s="15" t="s">
        <v>6016</v>
      </c>
      <c r="G862" s="4">
        <v>95.0</v>
      </c>
      <c r="H862" s="4">
        <v>2.0</v>
      </c>
      <c r="I862" s="4" t="s">
        <v>5830</v>
      </c>
      <c r="J862" s="4">
        <v>0.0</v>
      </c>
      <c r="K862" s="4">
        <v>96.0</v>
      </c>
      <c r="L862" s="4">
        <v>96.0</v>
      </c>
      <c r="M862" s="4" t="s">
        <v>5522</v>
      </c>
      <c r="N862" s="16">
        <v>45690.0</v>
      </c>
    </row>
    <row r="863">
      <c r="A863" s="4">
        <f>VLOOKUP(Life_expectancy.csv!A879,Base!$A$2:$B$235,2,FALSE)</f>
        <v>156</v>
      </c>
      <c r="B863" s="4">
        <v>2004.0</v>
      </c>
      <c r="C863" s="15" t="s">
        <v>5589</v>
      </c>
      <c r="D863" s="15">
        <v>195.0</v>
      </c>
      <c r="E863" s="15">
        <v>0.0</v>
      </c>
      <c r="F863" s="18">
        <v>45853.0</v>
      </c>
      <c r="G863" s="4">
        <v>9.0</v>
      </c>
      <c r="H863" s="4">
        <v>0.0</v>
      </c>
      <c r="I863" s="4" t="s">
        <v>5696</v>
      </c>
      <c r="J863" s="4">
        <v>0.0</v>
      </c>
      <c r="K863" s="4">
        <v>95.0</v>
      </c>
      <c r="L863" s="4">
        <v>94.0</v>
      </c>
      <c r="M863" s="4" t="s">
        <v>5522</v>
      </c>
      <c r="N863" s="16">
        <v>45718.0</v>
      </c>
    </row>
    <row r="864">
      <c r="A864" s="4">
        <f>VLOOKUP(Life_expectancy.csv!A880,Base!$A$2:$B$235,2,FALSE)</f>
        <v>156</v>
      </c>
      <c r="B864" s="4">
        <v>2003.0</v>
      </c>
      <c r="C864" s="15" t="s">
        <v>5715</v>
      </c>
      <c r="D864" s="15">
        <v>199.0</v>
      </c>
      <c r="E864" s="15">
        <v>0.0</v>
      </c>
      <c r="F864" s="15" t="s">
        <v>5751</v>
      </c>
      <c r="G864" s="10"/>
      <c r="H864" s="4">
        <v>0.0</v>
      </c>
      <c r="I864" s="4" t="s">
        <v>5642</v>
      </c>
      <c r="J864" s="4">
        <v>0.0</v>
      </c>
      <c r="K864" s="4">
        <v>95.0</v>
      </c>
      <c r="L864" s="4">
        <v>94.0</v>
      </c>
      <c r="M864" s="4" t="s">
        <v>5522</v>
      </c>
      <c r="N864" s="16">
        <v>45718.0</v>
      </c>
    </row>
    <row r="865">
      <c r="A865" s="4">
        <f>VLOOKUP(Life_expectancy.csv!A881,Base!$A$2:$B$235,2,FALSE)</f>
        <v>156</v>
      </c>
      <c r="B865" s="4">
        <v>2002.0</v>
      </c>
      <c r="C865" s="15" t="s">
        <v>5998</v>
      </c>
      <c r="D865" s="15">
        <v>211.0</v>
      </c>
      <c r="E865" s="15">
        <v>0.0</v>
      </c>
      <c r="F865" s="15" t="s">
        <v>6017</v>
      </c>
      <c r="G865" s="10"/>
      <c r="H865" s="4">
        <v>0.0</v>
      </c>
      <c r="I865" s="4" t="s">
        <v>5641</v>
      </c>
      <c r="J865" s="4">
        <v>0.0</v>
      </c>
      <c r="K865" s="4">
        <v>94.0</v>
      </c>
      <c r="L865" s="4">
        <v>94.0</v>
      </c>
      <c r="M865" s="4" t="s">
        <v>5522</v>
      </c>
      <c r="N865" s="16">
        <v>45749.0</v>
      </c>
    </row>
    <row r="866">
      <c r="A866" s="4">
        <f>VLOOKUP(Life_expectancy.csv!A882,Base!$A$2:$B$235,2,FALSE)</f>
        <v>156</v>
      </c>
      <c r="B866" s="4">
        <v>2001.0</v>
      </c>
      <c r="C866" s="15">
        <v>78.0</v>
      </c>
      <c r="D866" s="15">
        <v>225.0</v>
      </c>
      <c r="E866" s="15">
        <v>0.0</v>
      </c>
      <c r="F866" s="15" t="s">
        <v>5521</v>
      </c>
      <c r="G866" s="10"/>
      <c r="H866" s="4">
        <v>0.0</v>
      </c>
      <c r="I866" s="4" t="s">
        <v>5548</v>
      </c>
      <c r="J866" s="4">
        <v>0.0</v>
      </c>
      <c r="K866" s="4">
        <v>94.0</v>
      </c>
      <c r="L866" s="4">
        <v>94.0</v>
      </c>
      <c r="M866" s="4" t="s">
        <v>5522</v>
      </c>
      <c r="N866" s="16">
        <v>45779.0</v>
      </c>
    </row>
    <row r="867">
      <c r="A867" s="4">
        <f>VLOOKUP(Life_expectancy.csv!A883,Base!$A$2:$B$235,2,FALSE)</f>
        <v>156</v>
      </c>
      <c r="B867" s="4">
        <v>2000.0</v>
      </c>
      <c r="C867" s="15">
        <v>78.0</v>
      </c>
      <c r="D867" s="15">
        <v>218.0</v>
      </c>
      <c r="E867" s="15">
        <v>0.0</v>
      </c>
      <c r="F867" s="15" t="s">
        <v>5521</v>
      </c>
      <c r="G867" s="10"/>
      <c r="H867" s="4">
        <v>9.0</v>
      </c>
      <c r="I867" s="4">
        <v>54.0</v>
      </c>
      <c r="J867" s="4">
        <v>0.0</v>
      </c>
      <c r="K867" s="4">
        <v>93.0</v>
      </c>
      <c r="L867" s="4">
        <v>93.0</v>
      </c>
      <c r="M867" s="4" t="s">
        <v>5522</v>
      </c>
      <c r="N867" s="16">
        <v>45779.0</v>
      </c>
    </row>
    <row r="868">
      <c r="A868" s="4">
        <f>VLOOKUP(Life_expectancy.csv!A884,Base!$A$2:$B$235,2,FALSE)</f>
        <v>12</v>
      </c>
      <c r="B868" s="4">
        <v>2015.0</v>
      </c>
      <c r="C868" s="15" t="s">
        <v>6018</v>
      </c>
      <c r="D868" s="15">
        <v>225.0</v>
      </c>
      <c r="E868" s="15">
        <v>136.0</v>
      </c>
      <c r="F868" s="17"/>
      <c r="G868" s="4">
        <v>77.0</v>
      </c>
      <c r="H868" s="4">
        <v>17745.0</v>
      </c>
      <c r="I868" s="5">
        <v>45825.0</v>
      </c>
      <c r="J868" s="4">
        <v>194.0</v>
      </c>
      <c r="K868" s="4">
        <v>75.0</v>
      </c>
      <c r="L868" s="4">
        <v>77.0</v>
      </c>
      <c r="M868" s="4" t="s">
        <v>5658</v>
      </c>
      <c r="N868" s="16">
        <v>45689.0</v>
      </c>
    </row>
    <row r="869">
      <c r="A869" s="4">
        <f>VLOOKUP(Life_expectancy.csv!A885,Base!$A$2:$B$235,2,FALSE)</f>
        <v>12</v>
      </c>
      <c r="B869" s="4">
        <v>2014.0</v>
      </c>
      <c r="C869" s="15" t="s">
        <v>5840</v>
      </c>
      <c r="D869" s="15">
        <v>234.0</v>
      </c>
      <c r="E869" s="15">
        <v>140.0</v>
      </c>
      <c r="F869" s="15" t="s">
        <v>5521</v>
      </c>
      <c r="G869" s="4">
        <v>77.0</v>
      </c>
      <c r="H869" s="4">
        <v>12739.0</v>
      </c>
      <c r="I869" s="5">
        <v>45705.0</v>
      </c>
      <c r="J869" s="4">
        <v>202.0</v>
      </c>
      <c r="K869" s="4">
        <v>75.0</v>
      </c>
      <c r="L869" s="4">
        <v>77.0</v>
      </c>
      <c r="M869" s="4" t="s">
        <v>5658</v>
      </c>
      <c r="N869" s="16">
        <v>45717.0</v>
      </c>
    </row>
    <row r="870">
      <c r="A870" s="4">
        <f>VLOOKUP(Life_expectancy.csv!A886,Base!$A$2:$B$235,2,FALSE)</f>
        <v>12</v>
      </c>
      <c r="B870" s="4">
        <v>2013.0</v>
      </c>
      <c r="C870" s="15" t="s">
        <v>5805</v>
      </c>
      <c r="D870" s="15">
        <v>237.0</v>
      </c>
      <c r="E870" s="15">
        <v>145.0</v>
      </c>
      <c r="F870" s="15" t="s">
        <v>2996</v>
      </c>
      <c r="G870" s="4">
        <v>72.0</v>
      </c>
      <c r="H870" s="4">
        <v>5253.0</v>
      </c>
      <c r="I870" s="5">
        <v>45885.0</v>
      </c>
      <c r="J870" s="4">
        <v>211.0</v>
      </c>
      <c r="K870" s="4">
        <v>7.0</v>
      </c>
      <c r="L870" s="4">
        <v>72.0</v>
      </c>
      <c r="M870" s="4" t="s">
        <v>5631</v>
      </c>
      <c r="N870" s="16">
        <v>45748.0</v>
      </c>
    </row>
    <row r="871">
      <c r="A871" s="4">
        <f>VLOOKUP(Life_expectancy.csv!A887,Base!$A$2:$B$235,2,FALSE)</f>
        <v>12</v>
      </c>
      <c r="B871" s="4">
        <v>2012.0</v>
      </c>
      <c r="C871" s="15" t="s">
        <v>5842</v>
      </c>
      <c r="D871" s="15">
        <v>241.0</v>
      </c>
      <c r="E871" s="15">
        <v>150.0</v>
      </c>
      <c r="F871" s="15" t="s">
        <v>3632</v>
      </c>
      <c r="G871" s="4">
        <v>69.0</v>
      </c>
      <c r="H871" s="4">
        <v>4347.0</v>
      </c>
      <c r="I871" s="5">
        <v>45763.0</v>
      </c>
      <c r="J871" s="4">
        <v>221.0</v>
      </c>
      <c r="K871" s="4">
        <v>7.0</v>
      </c>
      <c r="L871" s="4">
        <v>69.0</v>
      </c>
      <c r="M871" s="5">
        <v>45689.0</v>
      </c>
      <c r="N871" s="16">
        <v>45778.0</v>
      </c>
    </row>
    <row r="872">
      <c r="A872" s="4">
        <f>VLOOKUP(Life_expectancy.csv!A888,Base!$A$2:$B$235,2,FALSE)</f>
        <v>12</v>
      </c>
      <c r="B872" s="4">
        <v>2011.0</v>
      </c>
      <c r="C872" s="15" t="s">
        <v>5738</v>
      </c>
      <c r="D872" s="15">
        <v>249.0</v>
      </c>
      <c r="E872" s="15">
        <v>156.0</v>
      </c>
      <c r="F872" s="15" t="s">
        <v>4229</v>
      </c>
      <c r="G872" s="4">
        <v>65.0</v>
      </c>
      <c r="H872" s="4">
        <v>3255.0</v>
      </c>
      <c r="I872" s="4">
        <v>16.0</v>
      </c>
      <c r="J872" s="4">
        <v>231.0</v>
      </c>
      <c r="K872" s="4">
        <v>7.0</v>
      </c>
      <c r="L872" s="4">
        <v>65.0</v>
      </c>
      <c r="M872" s="5">
        <v>45748.0</v>
      </c>
      <c r="N872" s="16">
        <v>45809.0</v>
      </c>
    </row>
    <row r="873">
      <c r="A873" s="4">
        <f>VLOOKUP(Life_expectancy.csv!A889,Base!$A$2:$B$235,2,FALSE)</f>
        <v>12</v>
      </c>
      <c r="B873" s="4">
        <v>2010.0</v>
      </c>
      <c r="C873" s="15" t="s">
        <v>5924</v>
      </c>
      <c r="D873" s="15">
        <v>261.0</v>
      </c>
      <c r="E873" s="15">
        <v>162.0</v>
      </c>
      <c r="F873" s="15" t="s">
        <v>2088</v>
      </c>
      <c r="G873" s="4">
        <v>62.0</v>
      </c>
      <c r="H873" s="4">
        <v>4235.0</v>
      </c>
      <c r="I873" s="5">
        <v>45823.0</v>
      </c>
      <c r="J873" s="4">
        <v>243.0</v>
      </c>
      <c r="K873" s="4">
        <v>69.0</v>
      </c>
      <c r="L873" s="4">
        <v>61.0</v>
      </c>
      <c r="M873" s="5">
        <v>45839.0</v>
      </c>
      <c r="N873" s="16">
        <v>45839.0</v>
      </c>
    </row>
    <row r="874">
      <c r="A874" s="4">
        <f>VLOOKUP(Life_expectancy.csv!A890,Base!$A$2:$B$235,2,FALSE)</f>
        <v>12</v>
      </c>
      <c r="B874" s="4">
        <v>2009.0</v>
      </c>
      <c r="C874" s="15">
        <v>68.0</v>
      </c>
      <c r="D874" s="15">
        <v>274.0</v>
      </c>
      <c r="E874" s="15">
        <v>169.0</v>
      </c>
      <c r="F874" s="15" t="s">
        <v>619</v>
      </c>
      <c r="G874" s="4">
        <v>56.0</v>
      </c>
      <c r="H874" s="4">
        <v>1176.0</v>
      </c>
      <c r="I874" s="5">
        <v>45731.0</v>
      </c>
      <c r="J874" s="4">
        <v>256.0</v>
      </c>
      <c r="K874" s="4">
        <v>65.0</v>
      </c>
      <c r="L874" s="4">
        <v>58.0</v>
      </c>
      <c r="M874" s="4">
        <v>2.0</v>
      </c>
      <c r="N874" s="16">
        <v>45870.0</v>
      </c>
    </row>
    <row r="875">
      <c r="A875" s="4">
        <f>VLOOKUP(Life_expectancy.csv!A891,Base!$A$2:$B$235,2,FALSE)</f>
        <v>12</v>
      </c>
      <c r="B875" s="4">
        <v>2008.0</v>
      </c>
      <c r="C875" s="15" t="s">
        <v>5635</v>
      </c>
      <c r="D875" s="15">
        <v>289.0</v>
      </c>
      <c r="E875" s="15">
        <v>177.0</v>
      </c>
      <c r="F875" s="15" t="s">
        <v>5829</v>
      </c>
      <c r="G875" s="4">
        <v>52.0</v>
      </c>
      <c r="H875" s="4">
        <v>3511.0</v>
      </c>
      <c r="I875" s="5">
        <v>45914.0</v>
      </c>
      <c r="J875" s="4">
        <v>270.0</v>
      </c>
      <c r="K875" s="4">
        <v>63.0</v>
      </c>
      <c r="L875" s="4">
        <v>54.0</v>
      </c>
      <c r="M875" s="5">
        <v>45749.0</v>
      </c>
      <c r="N875" s="16">
        <v>45901.0</v>
      </c>
    </row>
    <row r="876">
      <c r="A876" s="4">
        <f>VLOOKUP(Life_expectancy.csv!A892,Base!$A$2:$B$235,2,FALSE)</f>
        <v>12</v>
      </c>
      <c r="B876" s="4">
        <v>2007.0</v>
      </c>
      <c r="C876" s="15" t="s">
        <v>5763</v>
      </c>
      <c r="D876" s="15">
        <v>39.0</v>
      </c>
      <c r="E876" s="15">
        <v>186.0</v>
      </c>
      <c r="F876" s="18">
        <v>45809.0</v>
      </c>
      <c r="G876" s="4">
        <v>47.0</v>
      </c>
      <c r="H876" s="4">
        <v>1446.0</v>
      </c>
      <c r="I876" s="5">
        <v>45791.0</v>
      </c>
      <c r="J876" s="4">
        <v>286.0</v>
      </c>
      <c r="K876" s="4">
        <v>61.0</v>
      </c>
      <c r="L876" s="4">
        <v>5.0</v>
      </c>
      <c r="M876" s="5">
        <v>45871.0</v>
      </c>
      <c r="N876" s="15">
        <v>11.0</v>
      </c>
    </row>
    <row r="877">
      <c r="A877" s="4">
        <f>VLOOKUP(Life_expectancy.csv!A893,Base!$A$2:$B$235,2,FALSE)</f>
        <v>12</v>
      </c>
      <c r="B877" s="4">
        <v>2006.0</v>
      </c>
      <c r="C877" s="15" t="s">
        <v>5539</v>
      </c>
      <c r="D877" s="15">
        <v>328.0</v>
      </c>
      <c r="E877" s="15">
        <v>196.0</v>
      </c>
      <c r="F877" s="15" t="s">
        <v>1984</v>
      </c>
      <c r="G877" s="10"/>
      <c r="H877" s="4">
        <v>1451.0</v>
      </c>
      <c r="I877" s="5">
        <v>45702.0</v>
      </c>
      <c r="J877" s="4">
        <v>304.0</v>
      </c>
      <c r="K877" s="4">
        <v>59.0</v>
      </c>
      <c r="L877" s="4">
        <v>46.0</v>
      </c>
      <c r="M877" s="5">
        <v>45719.0</v>
      </c>
      <c r="N877" s="16">
        <v>45668.0</v>
      </c>
    </row>
    <row r="878">
      <c r="A878" s="4">
        <f>VLOOKUP(Life_expectancy.csv!A894,Base!$A$2:$B$235,2,FALSE)</f>
        <v>12</v>
      </c>
      <c r="B878" s="4">
        <v>2005.0</v>
      </c>
      <c r="C878" s="15">
        <v>56.0</v>
      </c>
      <c r="D878" s="15">
        <v>343.0</v>
      </c>
      <c r="E878" s="15">
        <v>206.0</v>
      </c>
      <c r="F878" s="15" t="s">
        <v>6019</v>
      </c>
      <c r="G878" s="10"/>
      <c r="H878" s="4">
        <v>357.0</v>
      </c>
      <c r="I878" s="5">
        <v>45882.0</v>
      </c>
      <c r="J878" s="4">
        <v>323.0</v>
      </c>
      <c r="K878" s="4">
        <v>56.0</v>
      </c>
      <c r="L878" s="4">
        <v>44.0</v>
      </c>
      <c r="M878" s="5">
        <v>45841.0</v>
      </c>
      <c r="N878" s="16">
        <v>45699.0</v>
      </c>
    </row>
    <row r="879">
      <c r="A879" s="4">
        <f>VLOOKUP(Life_expectancy.csv!A895,Base!$A$2:$B$235,2,FALSE)</f>
        <v>12</v>
      </c>
      <c r="B879" s="4">
        <v>2004.0</v>
      </c>
      <c r="C879" s="15">
        <v>55.0</v>
      </c>
      <c r="D879" s="15">
        <v>354.0</v>
      </c>
      <c r="E879" s="15">
        <v>217.0</v>
      </c>
      <c r="F879" s="15" t="s">
        <v>6020</v>
      </c>
      <c r="G879" s="10"/>
      <c r="H879" s="4">
        <v>73.0</v>
      </c>
      <c r="I879" s="5">
        <v>45790.0</v>
      </c>
      <c r="J879" s="4">
        <v>342.0</v>
      </c>
      <c r="K879" s="4">
        <v>54.0</v>
      </c>
      <c r="L879" s="4">
        <v>4.0</v>
      </c>
      <c r="M879" s="5">
        <v>45661.0</v>
      </c>
      <c r="N879" s="16">
        <v>45727.0</v>
      </c>
    </row>
    <row r="880">
      <c r="A880" s="4">
        <f>VLOOKUP(Life_expectancy.csv!A896,Base!$A$2:$B$235,2,FALSE)</f>
        <v>12</v>
      </c>
      <c r="B880" s="4">
        <v>2003.0</v>
      </c>
      <c r="C880" s="15">
        <v>54.0</v>
      </c>
      <c r="D880" s="15">
        <v>363.0</v>
      </c>
      <c r="E880" s="15">
        <v>228.0</v>
      </c>
      <c r="F880" s="15" t="s">
        <v>6021</v>
      </c>
      <c r="G880" s="10"/>
      <c r="H880" s="4">
        <v>228.0</v>
      </c>
      <c r="I880" s="5">
        <v>45701.0</v>
      </c>
      <c r="J880" s="4">
        <v>360.0</v>
      </c>
      <c r="K880" s="4">
        <v>55.0</v>
      </c>
      <c r="L880" s="4">
        <v>37.0</v>
      </c>
      <c r="M880" s="5">
        <v>45751.0</v>
      </c>
      <c r="N880" s="16">
        <v>45788.0</v>
      </c>
    </row>
    <row r="881">
      <c r="A881" s="4">
        <f>VLOOKUP(Life_expectancy.csv!A897,Base!$A$2:$B$235,2,FALSE)</f>
        <v>12</v>
      </c>
      <c r="B881" s="4">
        <v>2002.0</v>
      </c>
      <c r="C881" s="15" t="s">
        <v>5701</v>
      </c>
      <c r="D881" s="15">
        <v>369.0</v>
      </c>
      <c r="E881" s="15">
        <v>237.0</v>
      </c>
      <c r="F881" s="15" t="s">
        <v>5786</v>
      </c>
      <c r="G881" s="10"/>
      <c r="H881" s="4">
        <v>3332.0</v>
      </c>
      <c r="I881" s="5">
        <v>45912.0</v>
      </c>
      <c r="J881" s="4">
        <v>377.0</v>
      </c>
      <c r="K881" s="4">
        <v>55.0</v>
      </c>
      <c r="L881" s="4">
        <v>35.0</v>
      </c>
      <c r="M881" s="5">
        <v>45812.0</v>
      </c>
      <c r="N881" s="16">
        <v>45819.0</v>
      </c>
    </row>
    <row r="882">
      <c r="A882" s="4">
        <f>VLOOKUP(Life_expectancy.csv!A898,Base!$A$2:$B$235,2,FALSE)</f>
        <v>12</v>
      </c>
      <c r="B882" s="4">
        <v>2001.0</v>
      </c>
      <c r="C882" s="15" t="s">
        <v>5710</v>
      </c>
      <c r="D882" s="15">
        <v>372.0</v>
      </c>
      <c r="E882" s="15">
        <v>246.0</v>
      </c>
      <c r="F882" s="15" t="s">
        <v>5721</v>
      </c>
      <c r="G882" s="10"/>
      <c r="H882" s="4">
        <v>2366.0</v>
      </c>
      <c r="I882" s="5">
        <v>45820.0</v>
      </c>
      <c r="J882" s="4">
        <v>392.0</v>
      </c>
      <c r="K882" s="4">
        <v>55.0</v>
      </c>
      <c r="L882" s="4">
        <v>32.0</v>
      </c>
      <c r="M882" s="5">
        <v>45904.0</v>
      </c>
      <c r="N882" s="16">
        <v>45849.0</v>
      </c>
    </row>
    <row r="883">
      <c r="A883" s="4">
        <f>VLOOKUP(Life_expectancy.csv!A899,Base!$A$2:$B$235,2,FALSE)</f>
        <v>12</v>
      </c>
      <c r="B883" s="4">
        <v>2000.0</v>
      </c>
      <c r="C883" s="15" t="s">
        <v>5647</v>
      </c>
      <c r="D883" s="15">
        <v>391.0</v>
      </c>
      <c r="E883" s="15">
        <v>253.0</v>
      </c>
      <c r="F883" s="15" t="s">
        <v>6022</v>
      </c>
      <c r="G883" s="10"/>
      <c r="H883" s="4">
        <v>1660.0</v>
      </c>
      <c r="I883" s="5">
        <v>45728.0</v>
      </c>
      <c r="J883" s="4">
        <v>404.0</v>
      </c>
      <c r="K883" s="4">
        <v>55.0</v>
      </c>
      <c r="L883" s="4">
        <v>3.0</v>
      </c>
      <c r="M883" s="4">
        <v>5.0</v>
      </c>
      <c r="N883" s="16">
        <v>45880.0</v>
      </c>
    </row>
    <row r="884">
      <c r="A884" s="4">
        <f>VLOOKUP(Life_expectancy.csv!A900,Base!$A$2:$B$235,2,FALSE)</f>
        <v>162</v>
      </c>
      <c r="B884" s="4">
        <v>2015.0</v>
      </c>
      <c r="C884" s="15" t="s">
        <v>5768</v>
      </c>
      <c r="D884" s="15">
        <v>188.0</v>
      </c>
      <c r="E884" s="15">
        <v>0.0</v>
      </c>
      <c r="F884" s="17"/>
      <c r="G884" s="4">
        <v>99.0</v>
      </c>
      <c r="H884" s="4">
        <v>0.0</v>
      </c>
      <c r="I884" s="4" t="s">
        <v>5884</v>
      </c>
      <c r="J884" s="4">
        <v>0.0</v>
      </c>
      <c r="K884" s="4">
        <v>99.0</v>
      </c>
      <c r="L884" s="4">
        <v>99.0</v>
      </c>
      <c r="M884" s="4" t="s">
        <v>5522</v>
      </c>
      <c r="N884" s="16">
        <v>45841.0</v>
      </c>
    </row>
    <row r="885">
      <c r="A885" s="4">
        <f>VLOOKUP(Life_expectancy.csv!A901,Base!$A$2:$B$235,2,FALSE)</f>
        <v>162</v>
      </c>
      <c r="B885" s="4">
        <v>2014.0</v>
      </c>
      <c r="C885" s="15" t="s">
        <v>5996</v>
      </c>
      <c r="D885" s="15">
        <v>19.0</v>
      </c>
      <c r="E885" s="15">
        <v>0.0</v>
      </c>
      <c r="F885" s="15" t="s">
        <v>5521</v>
      </c>
      <c r="G885" s="4">
        <v>99.0</v>
      </c>
      <c r="H885" s="4">
        <v>0.0</v>
      </c>
      <c r="I885" s="4" t="s">
        <v>5808</v>
      </c>
      <c r="J885" s="4">
        <v>0.0</v>
      </c>
      <c r="K885" s="4">
        <v>99.0</v>
      </c>
      <c r="L885" s="4">
        <v>99.0</v>
      </c>
      <c r="M885" s="4" t="s">
        <v>5522</v>
      </c>
      <c r="N885" s="16">
        <v>45841.0</v>
      </c>
    </row>
    <row r="886">
      <c r="A886" s="4">
        <f>VLOOKUP(Life_expectancy.csv!A902,Base!$A$2:$B$235,2,FALSE)</f>
        <v>162</v>
      </c>
      <c r="B886" s="4">
        <v>2013.0</v>
      </c>
      <c r="C886" s="15" t="s">
        <v>5822</v>
      </c>
      <c r="D886" s="15">
        <v>192.0</v>
      </c>
      <c r="E886" s="15">
        <v>0.0</v>
      </c>
      <c r="F886" s="15" t="s">
        <v>5521</v>
      </c>
      <c r="G886" s="4">
        <v>99.0</v>
      </c>
      <c r="H886" s="4">
        <v>0.0</v>
      </c>
      <c r="I886" s="4" t="s">
        <v>5791</v>
      </c>
      <c r="J886" s="4">
        <v>0.0</v>
      </c>
      <c r="K886" s="4">
        <v>99.0</v>
      </c>
      <c r="L886" s="4">
        <v>99.0</v>
      </c>
      <c r="M886" s="4" t="s">
        <v>5522</v>
      </c>
      <c r="N886" s="16">
        <v>45841.0</v>
      </c>
    </row>
    <row r="887">
      <c r="A887" s="4">
        <f>VLOOKUP(Life_expectancy.csv!A903,Base!$A$2:$B$235,2,FALSE)</f>
        <v>162</v>
      </c>
      <c r="B887" s="4">
        <v>2012.0</v>
      </c>
      <c r="C887" s="15" t="s">
        <v>5818</v>
      </c>
      <c r="D887" s="15">
        <v>195.0</v>
      </c>
      <c r="E887" s="15">
        <v>0.0</v>
      </c>
      <c r="F887" s="15" t="s">
        <v>5521</v>
      </c>
      <c r="G887" s="4">
        <v>99.0</v>
      </c>
      <c r="H887" s="4">
        <v>0.0</v>
      </c>
      <c r="I887" s="5">
        <v>45694.0</v>
      </c>
      <c r="J887" s="4">
        <v>0.0</v>
      </c>
      <c r="K887" s="4">
        <v>99.0</v>
      </c>
      <c r="L887" s="4">
        <v>99.0</v>
      </c>
      <c r="M887" s="4" t="s">
        <v>5522</v>
      </c>
      <c r="N887" s="16">
        <v>45841.0</v>
      </c>
    </row>
    <row r="888">
      <c r="A888" s="4">
        <f>VLOOKUP(Life_expectancy.csv!A904,Base!$A$2:$B$235,2,FALSE)</f>
        <v>162</v>
      </c>
      <c r="B888" s="4">
        <v>2011.0</v>
      </c>
      <c r="C888" s="15" t="s">
        <v>5720</v>
      </c>
      <c r="D888" s="15">
        <v>197.0</v>
      </c>
      <c r="E888" s="15">
        <v>0.0</v>
      </c>
      <c r="F888" s="15" t="s">
        <v>5521</v>
      </c>
      <c r="G888" s="4">
        <v>99.0</v>
      </c>
      <c r="H888" s="4">
        <v>0.0</v>
      </c>
      <c r="I888" s="4" t="s">
        <v>5524</v>
      </c>
      <c r="J888" s="4">
        <v>0.0</v>
      </c>
      <c r="K888" s="4">
        <v>99.0</v>
      </c>
      <c r="L888" s="4">
        <v>99.0</v>
      </c>
      <c r="M888" s="4" t="s">
        <v>5522</v>
      </c>
      <c r="N888" s="16">
        <v>45841.0</v>
      </c>
    </row>
    <row r="889">
      <c r="A889" s="4">
        <f>VLOOKUP(Life_expectancy.csv!A905,Base!$A$2:$B$235,2,FALSE)</f>
        <v>162</v>
      </c>
      <c r="B889" s="4">
        <v>2010.0</v>
      </c>
      <c r="C889" s="15" t="s">
        <v>5770</v>
      </c>
      <c r="D889" s="15">
        <v>2.0</v>
      </c>
      <c r="E889" s="15">
        <v>0.0</v>
      </c>
      <c r="F889" s="15" t="s">
        <v>1762</v>
      </c>
      <c r="G889" s="4">
        <v>99.0</v>
      </c>
      <c r="H889" s="4">
        <v>0.0</v>
      </c>
      <c r="I889" s="4" t="s">
        <v>5745</v>
      </c>
      <c r="J889" s="4">
        <v>0.0</v>
      </c>
      <c r="K889" s="4">
        <v>99.0</v>
      </c>
      <c r="L889" s="4">
        <v>99.0</v>
      </c>
      <c r="M889" s="4" t="s">
        <v>5522</v>
      </c>
      <c r="N889" s="16">
        <v>45841.0</v>
      </c>
    </row>
    <row r="890">
      <c r="A890" s="4">
        <f>VLOOKUP(Life_expectancy.csv!A906,Base!$A$2:$B$235,2,FALSE)</f>
        <v>162</v>
      </c>
      <c r="B890" s="4">
        <v>2009.0</v>
      </c>
      <c r="C890" s="15" t="s">
        <v>5799</v>
      </c>
      <c r="D890" s="15">
        <v>23.0</v>
      </c>
      <c r="E890" s="15">
        <v>0.0</v>
      </c>
      <c r="F890" s="15" t="s">
        <v>1759</v>
      </c>
      <c r="G890" s="4">
        <v>99.0</v>
      </c>
      <c r="H890" s="4">
        <v>1.0</v>
      </c>
      <c r="I890" s="4">
        <v>58.0</v>
      </c>
      <c r="J890" s="4">
        <v>0.0</v>
      </c>
      <c r="K890" s="4">
        <v>99.0</v>
      </c>
      <c r="L890" s="4">
        <v>99.0</v>
      </c>
      <c r="M890" s="4" t="s">
        <v>5522</v>
      </c>
      <c r="N890" s="16">
        <v>45841.0</v>
      </c>
    </row>
    <row r="891">
      <c r="A891" s="4">
        <f>VLOOKUP(Life_expectancy.csv!A907,Base!$A$2:$B$235,2,FALSE)</f>
        <v>162</v>
      </c>
      <c r="B891" s="4">
        <v>2008.0</v>
      </c>
      <c r="C891" s="15" t="s">
        <v>5823</v>
      </c>
      <c r="D891" s="15">
        <v>26.0</v>
      </c>
      <c r="E891" s="15">
        <v>0.0</v>
      </c>
      <c r="F891" s="15" t="s">
        <v>5760</v>
      </c>
      <c r="G891" s="4">
        <v>99.0</v>
      </c>
      <c r="H891" s="4">
        <v>0.0</v>
      </c>
      <c r="I891" s="4" t="s">
        <v>5532</v>
      </c>
      <c r="J891" s="4">
        <v>0.0</v>
      </c>
      <c r="K891" s="4">
        <v>99.0</v>
      </c>
      <c r="L891" s="4">
        <v>99.0</v>
      </c>
      <c r="M891" s="4" t="s">
        <v>5522</v>
      </c>
      <c r="N891" s="16">
        <v>45841.0</v>
      </c>
    </row>
    <row r="892">
      <c r="A892" s="4">
        <f>VLOOKUP(Life_expectancy.csv!A908,Base!$A$2:$B$235,2,FALSE)</f>
        <v>162</v>
      </c>
      <c r="B892" s="4">
        <v>2007.0</v>
      </c>
      <c r="C892" s="15" t="s">
        <v>5771</v>
      </c>
      <c r="D892" s="15">
        <v>29.0</v>
      </c>
      <c r="E892" s="15">
        <v>0.0</v>
      </c>
      <c r="F892" s="18">
        <v>45902.0</v>
      </c>
      <c r="G892" s="4">
        <v>99.0</v>
      </c>
      <c r="H892" s="4">
        <v>0.0</v>
      </c>
      <c r="I892" s="4" t="s">
        <v>5694</v>
      </c>
      <c r="J892" s="4">
        <v>0.0</v>
      </c>
      <c r="K892" s="4">
        <v>99.0</v>
      </c>
      <c r="L892" s="4">
        <v>99.0</v>
      </c>
      <c r="M892" s="4" t="s">
        <v>5522</v>
      </c>
      <c r="N892" s="16">
        <v>45872.0</v>
      </c>
    </row>
    <row r="893">
      <c r="A893" s="4">
        <f>VLOOKUP(Life_expectancy.csv!A909,Base!$A$2:$B$235,2,FALSE)</f>
        <v>162</v>
      </c>
      <c r="B893" s="4">
        <v>2006.0</v>
      </c>
      <c r="C893" s="15" t="s">
        <v>5824</v>
      </c>
      <c r="D893" s="15">
        <v>211.0</v>
      </c>
      <c r="E893" s="15">
        <v>0.0</v>
      </c>
      <c r="F893" s="18">
        <v>45810.0</v>
      </c>
      <c r="G893" s="4">
        <v>99.0</v>
      </c>
      <c r="H893" s="4">
        <v>136.0</v>
      </c>
      <c r="I893" s="4" t="s">
        <v>5908</v>
      </c>
      <c r="J893" s="4">
        <v>0.0</v>
      </c>
      <c r="K893" s="4">
        <v>98.0</v>
      </c>
      <c r="L893" s="4">
        <v>98.0</v>
      </c>
      <c r="M893" s="4" t="s">
        <v>5522</v>
      </c>
      <c r="N893" s="16">
        <v>45872.0</v>
      </c>
    </row>
    <row r="894">
      <c r="A894" s="4">
        <f>VLOOKUP(Life_expectancy.csv!A910,Base!$A$2:$B$235,2,FALSE)</f>
        <v>162</v>
      </c>
      <c r="B894" s="4">
        <v>2005.0</v>
      </c>
      <c r="C894" s="15" t="s">
        <v>5825</v>
      </c>
      <c r="D894" s="15">
        <v>214.0</v>
      </c>
      <c r="E894" s="15">
        <v>0.0</v>
      </c>
      <c r="F894" s="18">
        <v>45690.0</v>
      </c>
      <c r="G894" s="4">
        <v>99.0</v>
      </c>
      <c r="H894" s="4">
        <v>0.0</v>
      </c>
      <c r="I894" s="4" t="s">
        <v>5546</v>
      </c>
      <c r="J894" s="4">
        <v>0.0</v>
      </c>
      <c r="K894" s="4">
        <v>97.0</v>
      </c>
      <c r="L894" s="4">
        <v>96.0</v>
      </c>
      <c r="M894" s="4" t="s">
        <v>5522</v>
      </c>
      <c r="N894" s="16">
        <v>45872.0</v>
      </c>
    </row>
    <row r="895">
      <c r="A895" s="4">
        <f>VLOOKUP(Life_expectancy.csv!A911,Base!$A$2:$B$235,2,FALSE)</f>
        <v>162</v>
      </c>
      <c r="B895" s="4">
        <v>2004.0</v>
      </c>
      <c r="C895" s="15" t="s">
        <v>5800</v>
      </c>
      <c r="D895" s="15">
        <v>218.0</v>
      </c>
      <c r="E895" s="15">
        <v>0.0</v>
      </c>
      <c r="F895" s="15" t="s">
        <v>1767</v>
      </c>
      <c r="G895" s="4">
        <v>99.0</v>
      </c>
      <c r="H895" s="4">
        <v>37.0</v>
      </c>
      <c r="I895" s="4" t="s">
        <v>5698</v>
      </c>
      <c r="J895" s="4">
        <v>0.0</v>
      </c>
      <c r="K895" s="4">
        <v>96.0</v>
      </c>
      <c r="L895" s="4">
        <v>95.0</v>
      </c>
      <c r="M895" s="4" t="s">
        <v>5522</v>
      </c>
      <c r="N895" s="16">
        <v>45903.0</v>
      </c>
    </row>
    <row r="896">
      <c r="A896" s="4">
        <f>VLOOKUP(Life_expectancy.csv!A912,Base!$A$2:$B$235,2,FALSE)</f>
        <v>162</v>
      </c>
      <c r="B896" s="4">
        <v>2003.0</v>
      </c>
      <c r="C896" s="15">
        <v>68.0</v>
      </c>
      <c r="D896" s="15">
        <v>22.0</v>
      </c>
      <c r="E896" s="15">
        <v>0.0</v>
      </c>
      <c r="F896" s="15" t="s">
        <v>6023</v>
      </c>
      <c r="G896" s="4">
        <v>99.0</v>
      </c>
      <c r="H896" s="4">
        <v>305.0</v>
      </c>
      <c r="I896" s="4" t="s">
        <v>5701</v>
      </c>
      <c r="J896" s="4">
        <v>0.0</v>
      </c>
      <c r="K896" s="4">
        <v>95.0</v>
      </c>
      <c r="L896" s="4">
        <v>94.0</v>
      </c>
      <c r="M896" s="4" t="s">
        <v>5522</v>
      </c>
      <c r="N896" s="16">
        <v>45903.0</v>
      </c>
    </row>
    <row r="897">
      <c r="A897" s="4">
        <f>VLOOKUP(Life_expectancy.csv!A913,Base!$A$2:$B$235,2,FALSE)</f>
        <v>162</v>
      </c>
      <c r="B897" s="4">
        <v>2002.0</v>
      </c>
      <c r="C897" s="15" t="s">
        <v>5832</v>
      </c>
      <c r="D897" s="15">
        <v>22.0</v>
      </c>
      <c r="E897" s="15">
        <v>0.0</v>
      </c>
      <c r="F897" s="15" t="s">
        <v>5612</v>
      </c>
      <c r="G897" s="4">
        <v>99.0</v>
      </c>
      <c r="H897" s="4">
        <v>304.0</v>
      </c>
      <c r="I897" s="4" t="s">
        <v>5705</v>
      </c>
      <c r="J897" s="4">
        <v>0.0</v>
      </c>
      <c r="K897" s="4">
        <v>94.0</v>
      </c>
      <c r="L897" s="4">
        <v>93.0</v>
      </c>
      <c r="M897" s="4" t="s">
        <v>5522</v>
      </c>
      <c r="N897" s="16">
        <v>45903.0</v>
      </c>
    </row>
    <row r="898">
      <c r="A898" s="4">
        <f>VLOOKUP(Life_expectancy.csv!A914,Base!$A$2:$B$235,2,FALSE)</f>
        <v>162</v>
      </c>
      <c r="B898" s="4">
        <v>2001.0</v>
      </c>
      <c r="C898" s="15" t="s">
        <v>5727</v>
      </c>
      <c r="D898" s="15">
        <v>221.0</v>
      </c>
      <c r="E898" s="15">
        <v>0.0</v>
      </c>
      <c r="F898" s="15" t="s">
        <v>2077</v>
      </c>
      <c r="G898" s="4">
        <v>98.0</v>
      </c>
      <c r="H898" s="4">
        <v>17.0</v>
      </c>
      <c r="I898" s="4" t="s">
        <v>5647</v>
      </c>
      <c r="J898" s="4">
        <v>0.0</v>
      </c>
      <c r="K898" s="4">
        <v>92.0</v>
      </c>
      <c r="L898" s="4">
        <v>91.0</v>
      </c>
      <c r="M898" s="4" t="s">
        <v>5522</v>
      </c>
      <c r="N898" s="15">
        <v>4.0</v>
      </c>
    </row>
    <row r="899">
      <c r="A899" s="4">
        <f>VLOOKUP(Life_expectancy.csv!A915,Base!$A$2:$B$235,2,FALSE)</f>
        <v>162</v>
      </c>
      <c r="B899" s="4">
        <v>2000.0</v>
      </c>
      <c r="C899" s="15" t="s">
        <v>5801</v>
      </c>
      <c r="D899" s="15">
        <v>221.0</v>
      </c>
      <c r="E899" s="15">
        <v>0.0</v>
      </c>
      <c r="F899" s="18">
        <v>45779.0</v>
      </c>
      <c r="G899" s="4">
        <v>98.0</v>
      </c>
      <c r="H899" s="4">
        <v>0.0</v>
      </c>
      <c r="I899" s="5">
        <v>45693.0</v>
      </c>
      <c r="J899" s="4">
        <v>0.0</v>
      </c>
      <c r="K899" s="4">
        <v>91.0</v>
      </c>
      <c r="L899" s="4">
        <v>9.0</v>
      </c>
      <c r="M899" s="4" t="s">
        <v>5522</v>
      </c>
      <c r="N899" s="15">
        <v>4.0</v>
      </c>
    </row>
    <row r="900">
      <c r="A900" s="4">
        <f>VLOOKUP(Life_expectancy.csv!A916,Base!$A$2:$B$235,2,FALSE)</f>
        <v>118</v>
      </c>
      <c r="B900" s="4">
        <v>2015.0</v>
      </c>
      <c r="C900" s="15" t="s">
        <v>5692</v>
      </c>
      <c r="D900" s="15">
        <v>76.0</v>
      </c>
      <c r="E900" s="15">
        <v>0.0</v>
      </c>
      <c r="F900" s="17"/>
      <c r="G900" s="10"/>
      <c r="H900" s="4">
        <v>2.0</v>
      </c>
      <c r="I900" s="4" t="s">
        <v>5886</v>
      </c>
      <c r="J900" s="4">
        <v>0.0</v>
      </c>
      <c r="K900" s="4">
        <v>97.0</v>
      </c>
      <c r="L900" s="4">
        <v>97.0</v>
      </c>
      <c r="M900" s="4" t="s">
        <v>5522</v>
      </c>
      <c r="N900" s="15" t="s">
        <v>5786</v>
      </c>
    </row>
    <row r="901">
      <c r="A901" s="4">
        <f>VLOOKUP(Life_expectancy.csv!A917,Base!$A$2:$B$235,2,FALSE)</f>
        <v>118</v>
      </c>
      <c r="B901" s="4">
        <v>2014.0</v>
      </c>
      <c r="C901" s="15">
        <v>89.0</v>
      </c>
      <c r="D901" s="15">
        <v>78.0</v>
      </c>
      <c r="E901" s="15">
        <v>0.0</v>
      </c>
      <c r="F901" s="16">
        <v>45877.0</v>
      </c>
      <c r="G901" s="10"/>
      <c r="H901" s="4">
        <v>0.0</v>
      </c>
      <c r="I901" s="4" t="s">
        <v>5789</v>
      </c>
      <c r="J901" s="4">
        <v>0.0</v>
      </c>
      <c r="K901" s="4">
        <v>98.0</v>
      </c>
      <c r="L901" s="4">
        <v>98.0</v>
      </c>
      <c r="M901" s="4" t="s">
        <v>5522</v>
      </c>
      <c r="N901" s="15" t="s">
        <v>5786</v>
      </c>
    </row>
    <row r="902">
      <c r="A902" s="4">
        <f>VLOOKUP(Life_expectancy.csv!A918,Base!$A$2:$B$235,2,FALSE)</f>
        <v>118</v>
      </c>
      <c r="B902" s="4">
        <v>2013.0</v>
      </c>
      <c r="C902" s="15">
        <v>87.0</v>
      </c>
      <c r="D902" s="15">
        <v>79.0</v>
      </c>
      <c r="E902" s="15">
        <v>0.0</v>
      </c>
      <c r="F902" s="15" t="s">
        <v>6024</v>
      </c>
      <c r="G902" s="10"/>
      <c r="H902" s="4">
        <v>2.0</v>
      </c>
      <c r="I902" s="4" t="s">
        <v>5958</v>
      </c>
      <c r="J902" s="4">
        <v>0.0</v>
      </c>
      <c r="K902" s="4">
        <v>98.0</v>
      </c>
      <c r="L902" s="4">
        <v>98.0</v>
      </c>
      <c r="M902" s="4" t="s">
        <v>5522</v>
      </c>
      <c r="N902" s="15" t="s">
        <v>5786</v>
      </c>
    </row>
    <row r="903">
      <c r="A903" s="4">
        <f>VLOOKUP(Life_expectancy.csv!A919,Base!$A$2:$B$235,2,FALSE)</f>
        <v>118</v>
      </c>
      <c r="B903" s="4">
        <v>2012.0</v>
      </c>
      <c r="C903" s="15">
        <v>84.0</v>
      </c>
      <c r="D903" s="15">
        <v>82.0</v>
      </c>
      <c r="E903" s="15">
        <v>0.0</v>
      </c>
      <c r="F903" s="15" t="s">
        <v>633</v>
      </c>
      <c r="G903" s="10"/>
      <c r="H903" s="4">
        <v>0.0</v>
      </c>
      <c r="I903" s="4">
        <v>61.0</v>
      </c>
      <c r="J903" s="4">
        <v>0.0</v>
      </c>
      <c r="K903" s="4">
        <v>99.0</v>
      </c>
      <c r="L903" s="4">
        <v>99.0</v>
      </c>
      <c r="M903" s="4" t="s">
        <v>5522</v>
      </c>
      <c r="N903" s="15" t="s">
        <v>5786</v>
      </c>
    </row>
    <row r="904">
      <c r="A904" s="4">
        <f>VLOOKUP(Life_expectancy.csv!A920,Base!$A$2:$B$235,2,FALSE)</f>
        <v>118</v>
      </c>
      <c r="B904" s="4">
        <v>2011.0</v>
      </c>
      <c r="C904" s="15">
        <v>83.0</v>
      </c>
      <c r="D904" s="15">
        <v>86.0</v>
      </c>
      <c r="E904" s="15">
        <v>0.0</v>
      </c>
      <c r="F904" s="15" t="s">
        <v>4035</v>
      </c>
      <c r="G904" s="10"/>
      <c r="H904" s="4">
        <v>27.0</v>
      </c>
      <c r="I904" s="5">
        <v>45814.0</v>
      </c>
      <c r="J904" s="4">
        <v>0.0</v>
      </c>
      <c r="K904" s="4">
        <v>99.0</v>
      </c>
      <c r="L904" s="4">
        <v>99.0</v>
      </c>
      <c r="M904" s="4" t="s">
        <v>5522</v>
      </c>
      <c r="N904" s="15" t="s">
        <v>5786</v>
      </c>
    </row>
    <row r="905">
      <c r="A905" s="4">
        <f>VLOOKUP(Life_expectancy.csv!A921,Base!$A$2:$B$235,2,FALSE)</f>
        <v>118</v>
      </c>
      <c r="B905" s="4">
        <v>2010.0</v>
      </c>
      <c r="C905" s="15" t="s">
        <v>5682</v>
      </c>
      <c r="D905" s="15">
        <v>89.0</v>
      </c>
      <c r="E905" s="15">
        <v>0.0</v>
      </c>
      <c r="F905" s="15" t="s">
        <v>3867</v>
      </c>
      <c r="G905" s="10"/>
      <c r="H905" s="4">
        <v>5.0</v>
      </c>
      <c r="I905" s="5">
        <v>45694.0</v>
      </c>
      <c r="J905" s="4">
        <v>0.0</v>
      </c>
      <c r="K905" s="4">
        <v>99.0</v>
      </c>
      <c r="L905" s="4">
        <v>99.0</v>
      </c>
      <c r="M905" s="4" t="s">
        <v>5522</v>
      </c>
      <c r="N905" s="15" t="s">
        <v>5786</v>
      </c>
    </row>
    <row r="906">
      <c r="A906" s="4">
        <f>VLOOKUP(Life_expectancy.csv!A922,Base!$A$2:$B$235,2,FALSE)</f>
        <v>118</v>
      </c>
      <c r="B906" s="4">
        <v>2009.0</v>
      </c>
      <c r="C906" s="15" t="s">
        <v>5914</v>
      </c>
      <c r="D906" s="15">
        <v>91.0</v>
      </c>
      <c r="E906" s="15">
        <v>0.0</v>
      </c>
      <c r="F906" s="15" t="s">
        <v>6025</v>
      </c>
      <c r="G906" s="10"/>
      <c r="H906" s="4">
        <v>2.0</v>
      </c>
      <c r="I906" s="4" t="s">
        <v>5635</v>
      </c>
      <c r="J906" s="4">
        <v>0.0</v>
      </c>
      <c r="K906" s="4">
        <v>99.0</v>
      </c>
      <c r="L906" s="4">
        <v>99.0</v>
      </c>
      <c r="M906" s="4" t="s">
        <v>5522</v>
      </c>
      <c r="N906" s="15" t="s">
        <v>5786</v>
      </c>
    </row>
    <row r="907">
      <c r="A907" s="4">
        <f>VLOOKUP(Life_expectancy.csv!A923,Base!$A$2:$B$235,2,FALSE)</f>
        <v>118</v>
      </c>
      <c r="B907" s="4">
        <v>2008.0</v>
      </c>
      <c r="C907" s="15" t="s">
        <v>5926</v>
      </c>
      <c r="D907" s="15">
        <v>94.0</v>
      </c>
      <c r="E907" s="15">
        <v>0.0</v>
      </c>
      <c r="F907" s="15" t="s">
        <v>6026</v>
      </c>
      <c r="G907" s="10"/>
      <c r="H907" s="4">
        <v>5.0</v>
      </c>
      <c r="I907" s="4" t="s">
        <v>5744</v>
      </c>
      <c r="J907" s="4">
        <v>0.0</v>
      </c>
      <c r="K907" s="4">
        <v>97.0</v>
      </c>
      <c r="L907" s="4">
        <v>99.0</v>
      </c>
      <c r="M907" s="4" t="s">
        <v>5522</v>
      </c>
      <c r="N907" s="15" t="s">
        <v>5786</v>
      </c>
    </row>
    <row r="908">
      <c r="A908" s="4">
        <f>VLOOKUP(Life_expectancy.csv!A924,Base!$A$2:$B$235,2,FALSE)</f>
        <v>118</v>
      </c>
      <c r="B908" s="4">
        <v>2007.0</v>
      </c>
      <c r="C908" s="15" t="s">
        <v>5704</v>
      </c>
      <c r="D908" s="15">
        <v>96.0</v>
      </c>
      <c r="E908" s="15">
        <v>0.0</v>
      </c>
      <c r="F908" s="15" t="s">
        <v>6027</v>
      </c>
      <c r="G908" s="10"/>
      <c r="H908" s="4">
        <v>0.0</v>
      </c>
      <c r="I908" s="4">
        <v>59.0</v>
      </c>
      <c r="J908" s="4">
        <v>0.0</v>
      </c>
      <c r="K908" s="4">
        <v>97.0</v>
      </c>
      <c r="L908" s="4">
        <v>99.0</v>
      </c>
      <c r="M908" s="4" t="s">
        <v>5522</v>
      </c>
      <c r="N908" s="15" t="s">
        <v>5786</v>
      </c>
    </row>
    <row r="909">
      <c r="A909" s="4">
        <f>VLOOKUP(Life_expectancy.csv!A925,Base!$A$2:$B$235,2,FALSE)</f>
        <v>118</v>
      </c>
      <c r="B909" s="4">
        <v>2006.0</v>
      </c>
      <c r="C909" s="15" t="s">
        <v>5945</v>
      </c>
      <c r="D909" s="15">
        <v>96.0</v>
      </c>
      <c r="E909" s="15">
        <v>0.0</v>
      </c>
      <c r="F909" s="15" t="s">
        <v>5742</v>
      </c>
      <c r="G909" s="10"/>
      <c r="H909" s="4">
        <v>0.0</v>
      </c>
      <c r="I909" s="4" t="s">
        <v>5527</v>
      </c>
      <c r="J909" s="4">
        <v>0.0</v>
      </c>
      <c r="K909" s="4">
        <v>97.0</v>
      </c>
      <c r="L909" s="4">
        <v>97.0</v>
      </c>
      <c r="M909" s="4" t="s">
        <v>5522</v>
      </c>
      <c r="N909" s="15" t="s">
        <v>5786</v>
      </c>
    </row>
    <row r="910">
      <c r="A910" s="4">
        <f>VLOOKUP(Life_expectancy.csv!A926,Base!$A$2:$B$235,2,FALSE)</f>
        <v>118</v>
      </c>
      <c r="B910" s="4">
        <v>2005.0</v>
      </c>
      <c r="C910" s="15" t="s">
        <v>5812</v>
      </c>
      <c r="D910" s="15">
        <v>11.0</v>
      </c>
      <c r="E910" s="15">
        <v>0.0</v>
      </c>
      <c r="F910" s="15" t="s">
        <v>3328</v>
      </c>
      <c r="G910" s="10"/>
      <c r="H910" s="4">
        <v>1.0</v>
      </c>
      <c r="I910" s="4" t="s">
        <v>5528</v>
      </c>
      <c r="J910" s="4">
        <v>0.0</v>
      </c>
      <c r="K910" s="4">
        <v>97.0</v>
      </c>
      <c r="L910" s="4">
        <v>97.0</v>
      </c>
      <c r="M910" s="4" t="s">
        <v>5522</v>
      </c>
      <c r="N910" s="15" t="s">
        <v>5786</v>
      </c>
    </row>
    <row r="911">
      <c r="A911" s="4">
        <f>VLOOKUP(Life_expectancy.csv!A927,Base!$A$2:$B$235,2,FALSE)</f>
        <v>118</v>
      </c>
      <c r="B911" s="4">
        <v>2004.0</v>
      </c>
      <c r="C911" s="15" t="s">
        <v>5707</v>
      </c>
      <c r="D911" s="15">
        <v>12.0</v>
      </c>
      <c r="E911" s="15">
        <v>0.0</v>
      </c>
      <c r="F911" s="15" t="s">
        <v>1987</v>
      </c>
      <c r="G911" s="10"/>
      <c r="H911" s="4">
        <v>0.0</v>
      </c>
      <c r="I911" s="4" t="s">
        <v>5688</v>
      </c>
      <c r="J911" s="4">
        <v>0.0</v>
      </c>
      <c r="K911" s="4">
        <v>96.0</v>
      </c>
      <c r="L911" s="4">
        <v>98.0</v>
      </c>
      <c r="M911" s="4" t="s">
        <v>5522</v>
      </c>
      <c r="N911" s="15" t="s">
        <v>5786</v>
      </c>
    </row>
    <row r="912">
      <c r="A912" s="4">
        <f>VLOOKUP(Life_expectancy.csv!A928,Base!$A$2:$B$235,2,FALSE)</f>
        <v>118</v>
      </c>
      <c r="B912" s="4">
        <v>2003.0</v>
      </c>
      <c r="C912" s="15" t="s">
        <v>5927</v>
      </c>
      <c r="D912" s="15">
        <v>98.0</v>
      </c>
      <c r="E912" s="15">
        <v>0.0</v>
      </c>
      <c r="F912" s="15" t="s">
        <v>1394</v>
      </c>
      <c r="G912" s="10"/>
      <c r="H912" s="4">
        <v>0.0</v>
      </c>
      <c r="I912" s="4" t="s">
        <v>5691</v>
      </c>
      <c r="J912" s="4">
        <v>0.0</v>
      </c>
      <c r="K912" s="4">
        <v>96.0</v>
      </c>
      <c r="L912" s="4">
        <v>98.0</v>
      </c>
      <c r="M912" s="4" t="s">
        <v>5522</v>
      </c>
      <c r="N912" s="15" t="s">
        <v>5786</v>
      </c>
    </row>
    <row r="913">
      <c r="A913" s="4">
        <f>VLOOKUP(Life_expectancy.csv!A929,Base!$A$2:$B$235,2,FALSE)</f>
        <v>118</v>
      </c>
      <c r="B913" s="4">
        <v>2002.0</v>
      </c>
      <c r="C913" s="15" t="s">
        <v>5709</v>
      </c>
      <c r="D913" s="15">
        <v>98.0</v>
      </c>
      <c r="E913" s="15">
        <v>0.0</v>
      </c>
      <c r="F913" s="15" t="s">
        <v>627</v>
      </c>
      <c r="G913" s="10"/>
      <c r="H913" s="4">
        <v>0.0</v>
      </c>
      <c r="I913" s="4" t="s">
        <v>5694</v>
      </c>
      <c r="J913" s="4">
        <v>0.0</v>
      </c>
      <c r="K913" s="4">
        <v>95.0</v>
      </c>
      <c r="L913" s="4">
        <v>98.0</v>
      </c>
      <c r="M913" s="4" t="s">
        <v>5522</v>
      </c>
      <c r="N913" s="15" t="s">
        <v>5786</v>
      </c>
    </row>
    <row r="914">
      <c r="A914" s="4">
        <f>VLOOKUP(Life_expectancy.csv!A930,Base!$A$2:$B$235,2,FALSE)</f>
        <v>118</v>
      </c>
      <c r="B914" s="4">
        <v>2001.0</v>
      </c>
      <c r="C914" s="15">
        <v>78.0</v>
      </c>
      <c r="D914" s="15">
        <v>1.0</v>
      </c>
      <c r="E914" s="15">
        <v>0.0</v>
      </c>
      <c r="F914" s="15" t="s">
        <v>6028</v>
      </c>
      <c r="G914" s="10"/>
      <c r="H914" s="4">
        <v>1.0</v>
      </c>
      <c r="I914" s="4" t="s">
        <v>5571</v>
      </c>
      <c r="J914" s="4">
        <v>0.0</v>
      </c>
      <c r="K914" s="4">
        <v>95.0</v>
      </c>
      <c r="L914" s="4">
        <v>98.0</v>
      </c>
      <c r="M914" s="4" t="s">
        <v>5522</v>
      </c>
      <c r="N914" s="15" t="s">
        <v>5786</v>
      </c>
    </row>
    <row r="915">
      <c r="A915" s="4">
        <f>VLOOKUP(Life_expectancy.csv!A931,Base!$A$2:$B$235,2,FALSE)</f>
        <v>118</v>
      </c>
      <c r="B915" s="4">
        <v>2000.0</v>
      </c>
      <c r="C915" s="15" t="s">
        <v>5538</v>
      </c>
      <c r="D915" s="15">
        <v>15.0</v>
      </c>
      <c r="E915" s="15">
        <v>0.0</v>
      </c>
      <c r="F915" s="15" t="s">
        <v>1474</v>
      </c>
      <c r="G915" s="10"/>
      <c r="H915" s="4">
        <v>0.0</v>
      </c>
      <c r="I915" s="4" t="s">
        <v>5830</v>
      </c>
      <c r="J915" s="4">
        <v>0.0</v>
      </c>
      <c r="K915" s="4">
        <v>96.0</v>
      </c>
      <c r="L915" s="4">
        <v>99.0</v>
      </c>
      <c r="M915" s="4" t="s">
        <v>5522</v>
      </c>
      <c r="N915" s="15" t="s">
        <v>5631</v>
      </c>
    </row>
    <row r="916">
      <c r="A916" s="4">
        <f>VLOOKUP(Life_expectancy.csv!A932,Base!$A$2:$B$235,2,FALSE)</f>
        <v>23</v>
      </c>
      <c r="B916" s="4">
        <v>2015.0</v>
      </c>
      <c r="C916" s="15" t="s">
        <v>6029</v>
      </c>
      <c r="D916" s="15">
        <v>78.0</v>
      </c>
      <c r="E916" s="15">
        <v>2.0</v>
      </c>
      <c r="F916" s="17"/>
      <c r="G916" s="4">
        <v>86.0</v>
      </c>
      <c r="H916" s="4">
        <v>157.0</v>
      </c>
      <c r="I916" s="4" t="s">
        <v>5676</v>
      </c>
      <c r="J916" s="4">
        <v>3.0</v>
      </c>
      <c r="K916" s="4">
        <v>98.0</v>
      </c>
      <c r="L916" s="4">
        <v>98.0</v>
      </c>
      <c r="M916" s="4" t="s">
        <v>5522</v>
      </c>
      <c r="N916" s="15" t="s">
        <v>5658</v>
      </c>
    </row>
    <row r="917">
      <c r="A917" s="4">
        <f>VLOOKUP(Life_expectancy.csv!A933,Base!$A$2:$B$235,2,FALSE)</f>
        <v>23</v>
      </c>
      <c r="B917" s="4">
        <v>2014.0</v>
      </c>
      <c r="C917" s="15" t="s">
        <v>5909</v>
      </c>
      <c r="D917" s="15">
        <v>79.0</v>
      </c>
      <c r="E917" s="15">
        <v>3.0</v>
      </c>
      <c r="F917" s="16">
        <v>45788.0</v>
      </c>
      <c r="G917" s="4">
        <v>83.0</v>
      </c>
      <c r="H917" s="4">
        <v>267.0</v>
      </c>
      <c r="I917" s="4">
        <v>62.0</v>
      </c>
      <c r="J917" s="4">
        <v>3.0</v>
      </c>
      <c r="K917" s="4">
        <v>98.0</v>
      </c>
      <c r="L917" s="4">
        <v>98.0</v>
      </c>
      <c r="M917" s="4" t="s">
        <v>5522</v>
      </c>
      <c r="N917" s="15" t="s">
        <v>5658</v>
      </c>
    </row>
    <row r="918">
      <c r="A918" s="4">
        <f>VLOOKUP(Life_expectancy.csv!A934,Base!$A$2:$B$235,2,FALSE)</f>
        <v>23</v>
      </c>
      <c r="B918" s="4">
        <v>2013.0</v>
      </c>
      <c r="C918" s="15">
        <v>82.0</v>
      </c>
      <c r="D918" s="15">
        <v>81.0</v>
      </c>
      <c r="E918" s="15">
        <v>3.0</v>
      </c>
      <c r="F918" s="16">
        <v>45668.0</v>
      </c>
      <c r="G918" s="4">
        <v>74.0</v>
      </c>
      <c r="H918" s="4">
        <v>272.0</v>
      </c>
      <c r="I918" s="4" t="s">
        <v>5633</v>
      </c>
      <c r="J918" s="4">
        <v>3.0</v>
      </c>
      <c r="K918" s="4">
        <v>99.0</v>
      </c>
      <c r="L918" s="4">
        <v>99.0</v>
      </c>
      <c r="M918" s="4" t="s">
        <v>5522</v>
      </c>
      <c r="N918" s="15" t="s">
        <v>5658</v>
      </c>
    </row>
    <row r="919">
      <c r="A919" s="4">
        <f>VLOOKUP(Life_expectancy.csv!A935,Base!$A$2:$B$235,2,FALSE)</f>
        <v>23</v>
      </c>
      <c r="B919" s="4">
        <v>2012.0</v>
      </c>
      <c r="C919" s="15" t="s">
        <v>5687</v>
      </c>
      <c r="D919" s="15">
        <v>83.0</v>
      </c>
      <c r="E919" s="15">
        <v>3.0</v>
      </c>
      <c r="F919" s="16">
        <v>45788.0</v>
      </c>
      <c r="G919" s="4">
        <v>78.0</v>
      </c>
      <c r="H919" s="4">
        <v>0.0</v>
      </c>
      <c r="I919" s="4" t="s">
        <v>5791</v>
      </c>
      <c r="J919" s="4">
        <v>3.0</v>
      </c>
      <c r="K919" s="4">
        <v>99.0</v>
      </c>
      <c r="L919" s="4">
        <v>99.0</v>
      </c>
      <c r="M919" s="4" t="s">
        <v>5522</v>
      </c>
      <c r="N919" s="15" t="s">
        <v>5658</v>
      </c>
    </row>
    <row r="920">
      <c r="A920" s="4">
        <f>VLOOKUP(Life_expectancy.csv!A936,Base!$A$2:$B$235,2,FALSE)</f>
        <v>23</v>
      </c>
      <c r="B920" s="4">
        <v>2011.0</v>
      </c>
      <c r="C920" s="15" t="s">
        <v>5669</v>
      </c>
      <c r="D920" s="15">
        <v>83.0</v>
      </c>
      <c r="E920" s="15">
        <v>3.0</v>
      </c>
      <c r="F920" s="16">
        <v>45880.0</v>
      </c>
      <c r="G920" s="4">
        <v>74.0</v>
      </c>
      <c r="H920" s="4">
        <v>14949.0</v>
      </c>
      <c r="I920" s="5">
        <v>45814.0</v>
      </c>
      <c r="J920" s="4">
        <v>3.0</v>
      </c>
      <c r="K920" s="4">
        <v>99.0</v>
      </c>
      <c r="L920" s="4">
        <v>99.0</v>
      </c>
      <c r="M920" s="4" t="s">
        <v>5522</v>
      </c>
      <c r="N920" s="15" t="s">
        <v>5658</v>
      </c>
    </row>
    <row r="921">
      <c r="A921" s="4">
        <f>VLOOKUP(Life_expectancy.csv!A937,Base!$A$2:$B$235,2,FALSE)</f>
        <v>23</v>
      </c>
      <c r="B921" s="4">
        <v>2010.0</v>
      </c>
      <c r="C921" s="15" t="s">
        <v>5672</v>
      </c>
      <c r="D921" s="15">
        <v>86.0</v>
      </c>
      <c r="E921" s="15">
        <v>3.0</v>
      </c>
      <c r="F921" s="16">
        <v>45849.0</v>
      </c>
      <c r="G921" s="4">
        <v>65.0</v>
      </c>
      <c r="H921" s="4">
        <v>5048.0</v>
      </c>
      <c r="I921" s="5">
        <v>45663.0</v>
      </c>
      <c r="J921" s="4">
        <v>3.0</v>
      </c>
      <c r="K921" s="4">
        <v>99.0</v>
      </c>
      <c r="L921" s="4">
        <v>99.0</v>
      </c>
      <c r="M921" s="4" t="s">
        <v>5522</v>
      </c>
      <c r="N921" s="15" t="s">
        <v>5658</v>
      </c>
    </row>
    <row r="922">
      <c r="A922" s="4">
        <f>VLOOKUP(Life_expectancy.csv!A938,Base!$A$2:$B$235,2,FALSE)</f>
        <v>23</v>
      </c>
      <c r="B922" s="4">
        <v>2009.0</v>
      </c>
      <c r="C922" s="15" t="s">
        <v>5692</v>
      </c>
      <c r="D922" s="15">
        <v>88.0</v>
      </c>
      <c r="E922" s="15">
        <v>3.0</v>
      </c>
      <c r="F922" s="16">
        <v>45880.0</v>
      </c>
      <c r="G922" s="4">
        <v>51.0</v>
      </c>
      <c r="H922" s="4">
        <v>1541.0</v>
      </c>
      <c r="I922" s="4" t="s">
        <v>5683</v>
      </c>
      <c r="J922" s="4">
        <v>3.0</v>
      </c>
      <c r="K922" s="4">
        <v>98.0</v>
      </c>
      <c r="L922" s="4">
        <v>98.0</v>
      </c>
      <c r="M922" s="4" t="s">
        <v>5522</v>
      </c>
      <c r="N922" s="15" t="s">
        <v>5658</v>
      </c>
    </row>
    <row r="923">
      <c r="A923" s="4">
        <f>VLOOKUP(Life_expectancy.csv!A939,Base!$A$2:$B$235,2,FALSE)</f>
        <v>23</v>
      </c>
      <c r="B923" s="4">
        <v>2008.0</v>
      </c>
      <c r="C923" s="15">
        <v>89.0</v>
      </c>
      <c r="D923" s="15">
        <v>88.0</v>
      </c>
      <c r="E923" s="15">
        <v>3.0</v>
      </c>
      <c r="F923" s="16">
        <v>45911.0</v>
      </c>
      <c r="G923" s="4">
        <v>47.0</v>
      </c>
      <c r="H923" s="4">
        <v>604.0</v>
      </c>
      <c r="I923" s="4" t="s">
        <v>5827</v>
      </c>
      <c r="J923" s="4">
        <v>3.0</v>
      </c>
      <c r="K923" s="4">
        <v>98.0</v>
      </c>
      <c r="L923" s="4">
        <v>98.0</v>
      </c>
      <c r="M923" s="4" t="s">
        <v>5522</v>
      </c>
      <c r="N923" s="15" t="s">
        <v>5658</v>
      </c>
    </row>
    <row r="924">
      <c r="A924" s="4">
        <f>VLOOKUP(Life_expectancy.csv!A940,Base!$A$2:$B$235,2,FALSE)</f>
        <v>23</v>
      </c>
      <c r="B924" s="4">
        <v>2007.0</v>
      </c>
      <c r="C924" s="15">
        <v>89.0</v>
      </c>
      <c r="D924" s="15">
        <v>89.0</v>
      </c>
      <c r="E924" s="15">
        <v>3.0</v>
      </c>
      <c r="F924" s="16">
        <v>45700.0</v>
      </c>
      <c r="G924" s="4">
        <v>42.0</v>
      </c>
      <c r="H924" s="4">
        <v>39.0</v>
      </c>
      <c r="I924" s="4" t="s">
        <v>5527</v>
      </c>
      <c r="J924" s="4">
        <v>3.0</v>
      </c>
      <c r="K924" s="4">
        <v>99.0</v>
      </c>
      <c r="L924" s="4">
        <v>98.0</v>
      </c>
      <c r="M924" s="4" t="s">
        <v>5522</v>
      </c>
      <c r="N924" s="15" t="s">
        <v>5658</v>
      </c>
    </row>
    <row r="925">
      <c r="A925" s="4">
        <f>VLOOKUP(Life_expectancy.csv!A941,Base!$A$2:$B$235,2,FALSE)</f>
        <v>23</v>
      </c>
      <c r="B925" s="4">
        <v>2006.0</v>
      </c>
      <c r="C925" s="15">
        <v>86.0</v>
      </c>
      <c r="D925" s="15">
        <v>92.0</v>
      </c>
      <c r="E925" s="15">
        <v>3.0</v>
      </c>
      <c r="F925" s="16">
        <v>45759.0</v>
      </c>
      <c r="G925" s="4">
        <v>39.0</v>
      </c>
      <c r="H925" s="4">
        <v>40.0</v>
      </c>
      <c r="I925" s="4">
        <v>58.0</v>
      </c>
      <c r="J925" s="4">
        <v>4.0</v>
      </c>
      <c r="K925" s="4">
        <v>99.0</v>
      </c>
      <c r="L925" s="4">
        <v>99.0</v>
      </c>
      <c r="M925" s="4" t="s">
        <v>5522</v>
      </c>
      <c r="N925" s="15" t="s">
        <v>5658</v>
      </c>
    </row>
    <row r="926">
      <c r="A926" s="4">
        <f>VLOOKUP(Life_expectancy.csv!A942,Base!$A$2:$B$235,2,FALSE)</f>
        <v>23</v>
      </c>
      <c r="B926" s="4">
        <v>2005.0</v>
      </c>
      <c r="C926" s="15">
        <v>81.0</v>
      </c>
      <c r="D926" s="15">
        <v>93.0</v>
      </c>
      <c r="E926" s="15">
        <v>3.0</v>
      </c>
      <c r="F926" s="16">
        <v>45700.0</v>
      </c>
      <c r="G926" s="4">
        <v>35.0</v>
      </c>
      <c r="H926" s="4">
        <v>36.0</v>
      </c>
      <c r="I926" s="4" t="s">
        <v>5530</v>
      </c>
      <c r="J926" s="4">
        <v>4.0</v>
      </c>
      <c r="K926" s="4">
        <v>98.0</v>
      </c>
      <c r="L926" s="4">
        <v>98.0</v>
      </c>
      <c r="M926" s="4" t="s">
        <v>5522</v>
      </c>
      <c r="N926" s="15" t="s">
        <v>5658</v>
      </c>
    </row>
    <row r="927">
      <c r="A927" s="4">
        <f>VLOOKUP(Life_expectancy.csv!A943,Base!$A$2:$B$235,2,FALSE)</f>
        <v>23</v>
      </c>
      <c r="B927" s="4">
        <v>2004.0</v>
      </c>
      <c r="C927" s="15">
        <v>82.0</v>
      </c>
      <c r="D927" s="15">
        <v>94.0</v>
      </c>
      <c r="E927" s="15">
        <v>3.0</v>
      </c>
      <c r="F927" s="15" t="s">
        <v>6030</v>
      </c>
      <c r="G927" s="4">
        <v>35.0</v>
      </c>
      <c r="H927" s="4">
        <v>4448.0</v>
      </c>
      <c r="I927" s="4">
        <v>57.0</v>
      </c>
      <c r="J927" s="4">
        <v>4.0</v>
      </c>
      <c r="K927" s="4">
        <v>99.0</v>
      </c>
      <c r="L927" s="4">
        <v>98.0</v>
      </c>
      <c r="M927" s="4" t="s">
        <v>5522</v>
      </c>
      <c r="N927" s="15" t="s">
        <v>5658</v>
      </c>
    </row>
    <row r="928">
      <c r="A928" s="4">
        <f>VLOOKUP(Life_expectancy.csv!A944,Base!$A$2:$B$235,2,FALSE)</f>
        <v>23</v>
      </c>
      <c r="B928" s="4">
        <v>2003.0</v>
      </c>
      <c r="C928" s="15" t="s">
        <v>5704</v>
      </c>
      <c r="D928" s="15">
        <v>99.0</v>
      </c>
      <c r="E928" s="15">
        <v>3.0</v>
      </c>
      <c r="F928" s="15" t="s">
        <v>6031</v>
      </c>
      <c r="G928" s="4">
        <v>28.0</v>
      </c>
      <c r="H928" s="4">
        <v>0.0</v>
      </c>
      <c r="I928" s="4" t="s">
        <v>5907</v>
      </c>
      <c r="J928" s="4">
        <v>4.0</v>
      </c>
      <c r="K928" s="4">
        <v>96.0</v>
      </c>
      <c r="L928" s="4">
        <v>97.0</v>
      </c>
      <c r="M928" s="4" t="s">
        <v>5522</v>
      </c>
      <c r="N928" s="15" t="s">
        <v>5658</v>
      </c>
    </row>
    <row r="929">
      <c r="A929" s="4">
        <f>VLOOKUP(Life_expectancy.csv!A945,Base!$A$2:$B$235,2,FALSE)</f>
        <v>23</v>
      </c>
      <c r="B929" s="4">
        <v>2002.0</v>
      </c>
      <c r="C929" s="15" t="s">
        <v>5945</v>
      </c>
      <c r="D929" s="15">
        <v>11.0</v>
      </c>
      <c r="E929" s="15">
        <v>3.0</v>
      </c>
      <c r="F929" s="15" t="s">
        <v>5954</v>
      </c>
      <c r="G929" s="4">
        <v>29.0</v>
      </c>
      <c r="H929" s="4">
        <v>5185.0</v>
      </c>
      <c r="I929" s="4" t="s">
        <v>5544</v>
      </c>
      <c r="J929" s="4">
        <v>4.0</v>
      </c>
      <c r="K929" s="4">
        <v>97.0</v>
      </c>
      <c r="L929" s="4">
        <v>97.0</v>
      </c>
      <c r="M929" s="4" t="s">
        <v>5522</v>
      </c>
      <c r="N929" s="15" t="s">
        <v>5658</v>
      </c>
    </row>
    <row r="930">
      <c r="A930" s="4">
        <f>VLOOKUP(Life_expectancy.csv!A946,Base!$A$2:$B$235,2,FALSE)</f>
        <v>23</v>
      </c>
      <c r="B930" s="4">
        <v>2001.0</v>
      </c>
      <c r="C930" s="15">
        <v>79.0</v>
      </c>
      <c r="D930" s="15">
        <v>13.0</v>
      </c>
      <c r="E930" s="15">
        <v>3.0</v>
      </c>
      <c r="F930" s="15" t="s">
        <v>6032</v>
      </c>
      <c r="G930" s="4">
        <v>28.0</v>
      </c>
      <c r="H930" s="4">
        <v>0.0</v>
      </c>
      <c r="I930" s="4" t="s">
        <v>5696</v>
      </c>
      <c r="J930" s="4">
        <v>4.0</v>
      </c>
      <c r="K930" s="4">
        <v>98.0</v>
      </c>
      <c r="L930" s="4">
        <v>97.0</v>
      </c>
      <c r="M930" s="4" t="s">
        <v>5522</v>
      </c>
      <c r="N930" s="15" t="s">
        <v>5658</v>
      </c>
    </row>
    <row r="931">
      <c r="A931" s="4">
        <f>VLOOKUP(Life_expectancy.csv!A947,Base!$A$2:$B$235,2,FALSE)</f>
        <v>23</v>
      </c>
      <c r="B931" s="4">
        <v>2000.0</v>
      </c>
      <c r="C931" s="15" t="s">
        <v>5706</v>
      </c>
      <c r="D931" s="15">
        <v>13.0</v>
      </c>
      <c r="E931" s="15">
        <v>3.0</v>
      </c>
      <c r="F931" s="15" t="s">
        <v>4556</v>
      </c>
      <c r="G931" s="4">
        <v>26.0</v>
      </c>
      <c r="H931" s="4">
        <v>10000.0</v>
      </c>
      <c r="I931" s="4" t="s">
        <v>5641</v>
      </c>
      <c r="J931" s="4">
        <v>4.0</v>
      </c>
      <c r="K931" s="4">
        <v>98.0</v>
      </c>
      <c r="L931" s="4">
        <v>97.0</v>
      </c>
      <c r="M931" s="4" t="s">
        <v>5522</v>
      </c>
      <c r="N931" s="15" t="s">
        <v>5658</v>
      </c>
    </row>
    <row r="932">
      <c r="A932" s="4">
        <f>VLOOKUP(Life_expectancy.csv!A948,Base!$A$2:$B$235,2,FALSE)</f>
        <v>146</v>
      </c>
      <c r="B932" s="4">
        <v>2015.0</v>
      </c>
      <c r="C932" s="15">
        <v>66.0</v>
      </c>
      <c r="D932" s="15">
        <v>229.0</v>
      </c>
      <c r="E932" s="15">
        <v>2.0</v>
      </c>
      <c r="F932" s="17"/>
      <c r="G932" s="4">
        <v>8.0</v>
      </c>
      <c r="H932" s="4">
        <v>27.0</v>
      </c>
      <c r="I932" s="4" t="s">
        <v>6033</v>
      </c>
      <c r="J932" s="4">
        <v>3.0</v>
      </c>
      <c r="K932" s="4">
        <v>79.0</v>
      </c>
      <c r="L932" s="4">
        <v>8.0</v>
      </c>
      <c r="M932" s="5">
        <v>45840.0</v>
      </c>
      <c r="N932" s="16">
        <v>45905.0</v>
      </c>
    </row>
    <row r="933">
      <c r="A933" s="4">
        <f>VLOOKUP(Life_expectancy.csv!A949,Base!$A$2:$B$235,2,FALSE)</f>
        <v>146</v>
      </c>
      <c r="B933" s="4">
        <v>2014.0</v>
      </c>
      <c r="C933" s="15" t="s">
        <v>5663</v>
      </c>
      <c r="D933" s="15">
        <v>237.0</v>
      </c>
      <c r="E933" s="15">
        <v>2.0</v>
      </c>
      <c r="F933" s="15" t="s">
        <v>5521</v>
      </c>
      <c r="G933" s="4">
        <v>7.0</v>
      </c>
      <c r="H933" s="4">
        <v>33.0</v>
      </c>
      <c r="I933" s="4" t="s">
        <v>6034</v>
      </c>
      <c r="J933" s="4">
        <v>3.0</v>
      </c>
      <c r="K933" s="4">
        <v>68.0</v>
      </c>
      <c r="L933" s="4">
        <v>7.0</v>
      </c>
      <c r="M933" s="5">
        <v>45871.0</v>
      </c>
      <c r="N933" s="15">
        <v>6.0</v>
      </c>
    </row>
    <row r="934">
      <c r="A934" s="4">
        <f>VLOOKUP(Life_expectancy.csv!A950,Base!$A$2:$B$235,2,FALSE)</f>
        <v>146</v>
      </c>
      <c r="B934" s="4">
        <v>2013.0</v>
      </c>
      <c r="C934" s="15" t="s">
        <v>6035</v>
      </c>
      <c r="D934" s="15">
        <v>255.0</v>
      </c>
      <c r="E934" s="15">
        <v>2.0</v>
      </c>
      <c r="F934" s="15" t="s">
        <v>2450</v>
      </c>
      <c r="G934" s="4">
        <v>79.0</v>
      </c>
      <c r="H934" s="4">
        <v>122.0</v>
      </c>
      <c r="I934" s="4" t="s">
        <v>5864</v>
      </c>
      <c r="J934" s="4">
        <v>3.0</v>
      </c>
      <c r="K934" s="4">
        <v>77.0</v>
      </c>
      <c r="L934" s="4">
        <v>79.0</v>
      </c>
      <c r="M934" s="5">
        <v>45841.0</v>
      </c>
      <c r="N934" s="16">
        <v>45663.0</v>
      </c>
    </row>
    <row r="935">
      <c r="A935" s="4">
        <f>VLOOKUP(Life_expectancy.csv!A951,Base!$A$2:$B$235,2,FALSE)</f>
        <v>146</v>
      </c>
      <c r="B935" s="4">
        <v>2012.0</v>
      </c>
      <c r="C935" s="15" t="s">
        <v>5935</v>
      </c>
      <c r="D935" s="15">
        <v>276.0</v>
      </c>
      <c r="E935" s="15">
        <v>2.0</v>
      </c>
      <c r="F935" s="16">
        <v>45724.0</v>
      </c>
      <c r="G935" s="4">
        <v>82.0</v>
      </c>
      <c r="H935" s="4">
        <v>2.0</v>
      </c>
      <c r="I935" s="4" t="s">
        <v>5874</v>
      </c>
      <c r="J935" s="4">
        <v>3.0</v>
      </c>
      <c r="K935" s="4">
        <v>8.0</v>
      </c>
      <c r="L935" s="4">
        <v>82.0</v>
      </c>
      <c r="M935" s="5">
        <v>45904.0</v>
      </c>
      <c r="N935" s="16">
        <v>45694.0</v>
      </c>
    </row>
    <row r="936">
      <c r="A936" s="4">
        <f>VLOOKUP(Life_expectancy.csv!A952,Base!$A$2:$B$235,2,FALSE)</f>
        <v>146</v>
      </c>
      <c r="B936" s="4">
        <v>2011.0</v>
      </c>
      <c r="C936" s="15" t="s">
        <v>5630</v>
      </c>
      <c r="D936" s="15">
        <v>289.0</v>
      </c>
      <c r="E936" s="15">
        <v>2.0</v>
      </c>
      <c r="F936" s="16">
        <v>45908.0</v>
      </c>
      <c r="G936" s="4">
        <v>75.0</v>
      </c>
      <c r="H936" s="4">
        <v>2.0</v>
      </c>
      <c r="I936" s="4" t="s">
        <v>6036</v>
      </c>
      <c r="J936" s="4">
        <v>3.0</v>
      </c>
      <c r="K936" s="4">
        <v>75.0</v>
      </c>
      <c r="L936" s="4">
        <v>75.0</v>
      </c>
      <c r="M936" s="4">
        <v>6.0</v>
      </c>
      <c r="N936" s="16">
        <v>45722.0</v>
      </c>
    </row>
    <row r="937">
      <c r="A937" s="4">
        <f>VLOOKUP(Life_expectancy.csv!A953,Base!$A$2:$B$235,2,FALSE)</f>
        <v>146</v>
      </c>
      <c r="B937" s="4">
        <v>2010.0</v>
      </c>
      <c r="C937" s="15" t="s">
        <v>5787</v>
      </c>
      <c r="D937" s="15">
        <v>294.0</v>
      </c>
      <c r="E937" s="15">
        <v>2.0</v>
      </c>
      <c r="F937" s="15" t="s">
        <v>3013</v>
      </c>
      <c r="G937" s="4">
        <v>67.0</v>
      </c>
      <c r="H937" s="4">
        <v>1.0</v>
      </c>
      <c r="I937" s="4" t="s">
        <v>6037</v>
      </c>
      <c r="J937" s="4">
        <v>3.0</v>
      </c>
      <c r="K937" s="4">
        <v>68.0</v>
      </c>
      <c r="L937" s="4">
        <v>67.0</v>
      </c>
      <c r="M937" s="4">
        <v>7.0</v>
      </c>
      <c r="N937" s="16">
        <v>45753.0</v>
      </c>
    </row>
    <row r="938">
      <c r="A938" s="4">
        <f>VLOOKUP(Life_expectancy.csv!A954,Base!$A$2:$B$235,2,FALSE)</f>
        <v>146</v>
      </c>
      <c r="B938" s="4">
        <v>2009.0</v>
      </c>
      <c r="C938" s="15" t="s">
        <v>5789</v>
      </c>
      <c r="D938" s="15">
        <v>31.0</v>
      </c>
      <c r="E938" s="15">
        <v>2.0</v>
      </c>
      <c r="F938" s="15" t="s">
        <v>2598</v>
      </c>
      <c r="G938" s="4">
        <v>79.0</v>
      </c>
      <c r="H938" s="4">
        <v>0.0</v>
      </c>
      <c r="I938" s="4">
        <v>33.0</v>
      </c>
      <c r="J938" s="4">
        <v>3.0</v>
      </c>
      <c r="K938" s="4">
        <v>74.0</v>
      </c>
      <c r="L938" s="4">
        <v>76.0</v>
      </c>
      <c r="M938" s="4">
        <v>8.0</v>
      </c>
      <c r="N938" s="16">
        <v>45783.0</v>
      </c>
    </row>
    <row r="939">
      <c r="A939" s="4">
        <f>VLOOKUP(Life_expectancy.csv!A955,Base!$A$2:$B$235,2,FALSE)</f>
        <v>146</v>
      </c>
      <c r="B939" s="4">
        <v>2008.0</v>
      </c>
      <c r="C939" s="15" t="s">
        <v>5633</v>
      </c>
      <c r="D939" s="15">
        <v>298.0</v>
      </c>
      <c r="E939" s="15">
        <v>2.0</v>
      </c>
      <c r="F939" s="15" t="s">
        <v>2453</v>
      </c>
      <c r="G939" s="4">
        <v>82.0</v>
      </c>
      <c r="H939" s="4">
        <v>3.0</v>
      </c>
      <c r="I939" s="4" t="s">
        <v>5981</v>
      </c>
      <c r="J939" s="4">
        <v>3.0</v>
      </c>
      <c r="K939" s="4">
        <v>81.0</v>
      </c>
      <c r="L939" s="4">
        <v>82.0</v>
      </c>
      <c r="M939" s="5">
        <v>45908.0</v>
      </c>
      <c r="N939" s="16">
        <v>45814.0</v>
      </c>
    </row>
    <row r="940">
      <c r="A940" s="4">
        <f>VLOOKUP(Life_expectancy.csv!A956,Base!$A$2:$B$235,2,FALSE)</f>
        <v>146</v>
      </c>
      <c r="B940" s="4">
        <v>2007.0</v>
      </c>
      <c r="C940" s="15" t="s">
        <v>5633</v>
      </c>
      <c r="D940" s="15">
        <v>291.0</v>
      </c>
      <c r="E940" s="15">
        <v>2.0</v>
      </c>
      <c r="F940" s="18">
        <v>45697.0</v>
      </c>
      <c r="G940" s="4">
        <v>75.0</v>
      </c>
      <c r="H940" s="4">
        <v>0.0</v>
      </c>
      <c r="I940" s="4" t="s">
        <v>5873</v>
      </c>
      <c r="J940" s="4">
        <v>3.0</v>
      </c>
      <c r="K940" s="4">
        <v>78.0</v>
      </c>
      <c r="L940" s="4">
        <v>81.0</v>
      </c>
      <c r="M940" s="4">
        <v>10.0</v>
      </c>
      <c r="N940" s="16">
        <v>45875.0</v>
      </c>
    </row>
    <row r="941">
      <c r="A941" s="4">
        <f>VLOOKUP(Life_expectancy.csv!A957,Base!$A$2:$B$235,2,FALSE)</f>
        <v>146</v>
      </c>
      <c r="B941" s="4">
        <v>2006.0</v>
      </c>
      <c r="C941" s="15" t="s">
        <v>5958</v>
      </c>
      <c r="D941" s="15">
        <v>288.0</v>
      </c>
      <c r="E941" s="15">
        <v>2.0</v>
      </c>
      <c r="F941" s="18">
        <v>45665.0</v>
      </c>
      <c r="G941" s="4">
        <v>52.0</v>
      </c>
      <c r="H941" s="4">
        <v>90.0</v>
      </c>
      <c r="I941" s="4" t="s">
        <v>6038</v>
      </c>
      <c r="J941" s="4">
        <v>3.0</v>
      </c>
      <c r="K941" s="4">
        <v>44.0</v>
      </c>
      <c r="L941" s="4">
        <v>45.0</v>
      </c>
      <c r="M941" s="5">
        <v>45848.0</v>
      </c>
      <c r="N941" s="16">
        <v>45906.0</v>
      </c>
    </row>
    <row r="942">
      <c r="A942" s="4">
        <f>VLOOKUP(Life_expectancy.csv!A958,Base!$A$2:$B$235,2,FALSE)</f>
        <v>146</v>
      </c>
      <c r="B942" s="4">
        <v>2005.0</v>
      </c>
      <c r="C942" s="15">
        <v>65.0</v>
      </c>
      <c r="D942" s="15">
        <v>37.0</v>
      </c>
      <c r="E942" s="15">
        <v>2.0</v>
      </c>
      <c r="F942" s="15" t="s">
        <v>1616</v>
      </c>
      <c r="G942" s="4">
        <v>28.0</v>
      </c>
      <c r="H942" s="4">
        <v>0.0</v>
      </c>
      <c r="I942" s="5">
        <v>45872.0</v>
      </c>
      <c r="J942" s="4">
        <v>3.0</v>
      </c>
      <c r="K942" s="4">
        <v>44.0</v>
      </c>
      <c r="L942" s="4">
        <v>45.0</v>
      </c>
      <c r="M942" s="5">
        <v>45910.0</v>
      </c>
      <c r="N942" s="16">
        <v>45664.0</v>
      </c>
    </row>
    <row r="943">
      <c r="A943" s="4">
        <f>VLOOKUP(Life_expectancy.csv!A959,Base!$A$2:$B$235,2,FALSE)</f>
        <v>146</v>
      </c>
      <c r="B943" s="4">
        <v>2004.0</v>
      </c>
      <c r="C943" s="15" t="s">
        <v>5826</v>
      </c>
      <c r="D943" s="15">
        <v>322.0</v>
      </c>
      <c r="E943" s="15">
        <v>2.0</v>
      </c>
      <c r="F943" s="15" t="s">
        <v>21</v>
      </c>
      <c r="G943" s="10"/>
      <c r="H943" s="4">
        <v>63.0</v>
      </c>
      <c r="I943" s="5">
        <v>45719.0</v>
      </c>
      <c r="J943" s="4">
        <v>3.0</v>
      </c>
      <c r="K943" s="4">
        <v>44.0</v>
      </c>
      <c r="L943" s="4">
        <v>45.0</v>
      </c>
      <c r="M943" s="5">
        <v>45668.0</v>
      </c>
      <c r="N943" s="16">
        <v>45695.0</v>
      </c>
    </row>
    <row r="944">
      <c r="A944" s="4">
        <f>VLOOKUP(Life_expectancy.csv!A960,Base!$A$2:$B$235,2,FALSE)</f>
        <v>146</v>
      </c>
      <c r="B944" s="4">
        <v>2003.0</v>
      </c>
      <c r="C944" s="15" t="s">
        <v>5826</v>
      </c>
      <c r="D944" s="15">
        <v>32.0</v>
      </c>
      <c r="E944" s="15">
        <v>2.0</v>
      </c>
      <c r="F944" s="15" t="s">
        <v>597</v>
      </c>
      <c r="G944" s="10"/>
      <c r="H944" s="4">
        <v>0.0</v>
      </c>
      <c r="I944" s="5">
        <v>45898.0</v>
      </c>
      <c r="J944" s="4">
        <v>3.0</v>
      </c>
      <c r="K944" s="4">
        <v>44.0</v>
      </c>
      <c r="L944" s="4">
        <v>45.0</v>
      </c>
      <c r="M944" s="4">
        <v>11.0</v>
      </c>
      <c r="N944" s="16">
        <v>45754.0</v>
      </c>
    </row>
    <row r="945">
      <c r="A945" s="4">
        <f>VLOOKUP(Life_expectancy.csv!A961,Base!$A$2:$B$235,2,FALSE)</f>
        <v>146</v>
      </c>
      <c r="B945" s="4">
        <v>2002.0</v>
      </c>
      <c r="C945" s="15" t="s">
        <v>5826</v>
      </c>
      <c r="D945" s="15">
        <v>315.0</v>
      </c>
      <c r="E945" s="15">
        <v>2.0</v>
      </c>
      <c r="F945" s="15" t="s">
        <v>3726</v>
      </c>
      <c r="G945" s="10"/>
      <c r="H945" s="4">
        <v>110.0</v>
      </c>
      <c r="I945" s="4" t="s">
        <v>5982</v>
      </c>
      <c r="J945" s="4">
        <v>3.0</v>
      </c>
      <c r="K945" s="4">
        <v>44.0</v>
      </c>
      <c r="L945" s="4">
        <v>45.0</v>
      </c>
      <c r="M945" s="5">
        <v>45848.0</v>
      </c>
      <c r="N945" s="16">
        <v>45784.0</v>
      </c>
    </row>
    <row r="946">
      <c r="A946" s="4">
        <f>VLOOKUP(Life_expectancy.csv!A962,Base!$A$2:$B$235,2,FALSE)</f>
        <v>146</v>
      </c>
      <c r="B946" s="4">
        <v>2001.0</v>
      </c>
      <c r="C946" s="15" t="s">
        <v>5635</v>
      </c>
      <c r="D946" s="15">
        <v>37.0</v>
      </c>
      <c r="E946" s="15">
        <v>2.0</v>
      </c>
      <c r="F946" s="15" t="s">
        <v>4596</v>
      </c>
      <c r="G946" s="10"/>
      <c r="H946" s="4">
        <v>5129.0</v>
      </c>
      <c r="I946" s="5">
        <v>45866.0</v>
      </c>
      <c r="J946" s="4">
        <v>3.0</v>
      </c>
      <c r="K946" s="4">
        <v>44.0</v>
      </c>
      <c r="L946" s="4">
        <v>45.0</v>
      </c>
      <c r="M946" s="5">
        <v>45667.0</v>
      </c>
      <c r="N946" s="16">
        <v>45845.0</v>
      </c>
    </row>
    <row r="947">
      <c r="A947" s="4">
        <f>VLOOKUP(Life_expectancy.csv!A963,Base!$A$2:$B$235,2,FALSE)</f>
        <v>146</v>
      </c>
      <c r="B947" s="4">
        <v>2000.0</v>
      </c>
      <c r="C947" s="15">
        <v>61.0</v>
      </c>
      <c r="D947" s="15">
        <v>296.0</v>
      </c>
      <c r="E947" s="15">
        <v>2.0</v>
      </c>
      <c r="F947" s="15" t="s">
        <v>6039</v>
      </c>
      <c r="G947" s="10"/>
      <c r="H947" s="4">
        <v>15.0</v>
      </c>
      <c r="I947" s="5">
        <v>45685.0</v>
      </c>
      <c r="J947" s="4">
        <v>3.0</v>
      </c>
      <c r="K947" s="4">
        <v>44.0</v>
      </c>
      <c r="L947" s="4">
        <v>45.0</v>
      </c>
      <c r="M947" s="5">
        <v>45786.0</v>
      </c>
      <c r="N947" s="16">
        <v>45876.0</v>
      </c>
    </row>
    <row r="948">
      <c r="A948" s="4">
        <f>VLOOKUP(Life_expectancy.csv!A964,Base!$A$2:$B$235,2,FALSE)</f>
        <v>142</v>
      </c>
      <c r="B948" s="4">
        <v>2015.0</v>
      </c>
      <c r="C948" s="15" t="s">
        <v>5791</v>
      </c>
      <c r="D948" s="15">
        <v>262.0</v>
      </c>
      <c r="E948" s="15">
        <v>3.0</v>
      </c>
      <c r="F948" s="17"/>
      <c r="G948" s="4">
        <v>97.0</v>
      </c>
      <c r="H948" s="4">
        <v>71.0</v>
      </c>
      <c r="I948" s="5">
        <v>45743.0</v>
      </c>
      <c r="J948" s="4">
        <v>5.0</v>
      </c>
      <c r="K948" s="4">
        <v>96.0</v>
      </c>
      <c r="L948" s="4">
        <v>97.0</v>
      </c>
      <c r="M948" s="5">
        <v>45839.0</v>
      </c>
      <c r="N948" s="16">
        <v>45695.0</v>
      </c>
    </row>
    <row r="949">
      <c r="A949" s="4">
        <f>VLOOKUP(Life_expectancy.csv!A965,Base!$A$2:$B$235,2,FALSE)</f>
        <v>142</v>
      </c>
      <c r="B949" s="4">
        <v>2014.0</v>
      </c>
      <c r="C949" s="15">
        <v>68.0</v>
      </c>
      <c r="D949" s="15">
        <v>266.0</v>
      </c>
      <c r="E949" s="15">
        <v>3.0</v>
      </c>
      <c r="F949" s="15" t="s">
        <v>5521</v>
      </c>
      <c r="G949" s="4">
        <v>96.0</v>
      </c>
      <c r="H949" s="4">
        <v>1.0</v>
      </c>
      <c r="I949" s="5">
        <v>45864.0</v>
      </c>
      <c r="J949" s="4">
        <v>5.0</v>
      </c>
      <c r="K949" s="4">
        <v>97.0</v>
      </c>
      <c r="L949" s="4">
        <v>96.0</v>
      </c>
      <c r="M949" s="5">
        <v>45839.0</v>
      </c>
      <c r="N949" s="16">
        <v>45723.0</v>
      </c>
    </row>
    <row r="950">
      <c r="A950" s="4">
        <f>VLOOKUP(Life_expectancy.csv!A966,Base!$A$2:$B$235,2,FALSE)</f>
        <v>142</v>
      </c>
      <c r="B950" s="4">
        <v>2013.0</v>
      </c>
      <c r="C950" s="15">
        <v>66.0</v>
      </c>
      <c r="D950" s="15">
        <v>266.0</v>
      </c>
      <c r="E950" s="15">
        <v>3.0</v>
      </c>
      <c r="F950" s="15" t="s">
        <v>5521</v>
      </c>
      <c r="G950" s="4">
        <v>97.0</v>
      </c>
      <c r="H950" s="4">
        <v>0.0</v>
      </c>
      <c r="I950" s="4">
        <v>26.0</v>
      </c>
      <c r="J950" s="4">
        <v>5.0</v>
      </c>
      <c r="K950" s="4">
        <v>96.0</v>
      </c>
      <c r="L950" s="4">
        <v>97.0</v>
      </c>
      <c r="M950" s="5">
        <v>45809.0</v>
      </c>
      <c r="N950" s="16">
        <v>45784.0</v>
      </c>
    </row>
    <row r="951">
      <c r="A951" s="4">
        <f>VLOOKUP(Life_expectancy.csv!A967,Base!$A$2:$B$235,2,FALSE)</f>
        <v>142</v>
      </c>
      <c r="B951" s="4">
        <v>2012.0</v>
      </c>
      <c r="C951" s="15">
        <v>62.0</v>
      </c>
      <c r="D951" s="15">
        <v>269.0</v>
      </c>
      <c r="E951" s="15">
        <v>3.0</v>
      </c>
      <c r="F951" s="15" t="s">
        <v>5521</v>
      </c>
      <c r="G951" s="4">
        <v>98.0</v>
      </c>
      <c r="H951" s="4">
        <v>0.0</v>
      </c>
      <c r="I951" s="5">
        <v>45772.0</v>
      </c>
      <c r="J951" s="4">
        <v>5.0</v>
      </c>
      <c r="K951" s="4">
        <v>98.0</v>
      </c>
      <c r="L951" s="4">
        <v>98.0</v>
      </c>
      <c r="M951" s="5">
        <v>45748.0</v>
      </c>
      <c r="N951" s="16">
        <v>45845.0</v>
      </c>
    </row>
    <row r="952">
      <c r="A952" s="4">
        <f>VLOOKUP(Life_expectancy.csv!A968,Base!$A$2:$B$235,2,FALSE)</f>
        <v>142</v>
      </c>
      <c r="B952" s="4">
        <v>2011.0</v>
      </c>
      <c r="C952" s="15" t="s">
        <v>5635</v>
      </c>
      <c r="D952" s="15">
        <v>277.0</v>
      </c>
      <c r="E952" s="15">
        <v>3.0</v>
      </c>
      <c r="F952" s="15" t="s">
        <v>2003</v>
      </c>
      <c r="G952" s="4">
        <v>96.0</v>
      </c>
      <c r="H952" s="4">
        <v>0.0</v>
      </c>
      <c r="I952" s="5">
        <v>45893.0</v>
      </c>
      <c r="J952" s="4">
        <v>5.0</v>
      </c>
      <c r="K952" s="4">
        <v>95.0</v>
      </c>
      <c r="L952" s="4">
        <v>96.0</v>
      </c>
      <c r="M952" s="5">
        <v>45870.0</v>
      </c>
      <c r="N952" s="16">
        <v>45907.0</v>
      </c>
    </row>
    <row r="953">
      <c r="A953" s="4">
        <f>VLOOKUP(Life_expectancy.csv!A969,Base!$A$2:$B$235,2,FALSE)</f>
        <v>142</v>
      </c>
      <c r="B953" s="4">
        <v>2010.0</v>
      </c>
      <c r="C953" s="15" t="s">
        <v>5761</v>
      </c>
      <c r="D953" s="15">
        <v>284.0</v>
      </c>
      <c r="E953" s="15">
        <v>3.0</v>
      </c>
      <c r="F953" s="15" t="s">
        <v>1905</v>
      </c>
      <c r="G953" s="4">
        <v>97.0</v>
      </c>
      <c r="H953" s="4">
        <v>2.0</v>
      </c>
      <c r="I953" s="5">
        <v>45681.0</v>
      </c>
      <c r="J953" s="4">
        <v>6.0</v>
      </c>
      <c r="K953" s="4">
        <v>97.0</v>
      </c>
      <c r="L953" s="4">
        <v>97.0</v>
      </c>
      <c r="M953" s="5">
        <v>45659.0</v>
      </c>
      <c r="N953" s="16">
        <v>45665.0</v>
      </c>
    </row>
    <row r="954">
      <c r="A954" s="4">
        <f>VLOOKUP(Life_expectancy.csv!A970,Base!$A$2:$B$235,2,FALSE)</f>
        <v>142</v>
      </c>
      <c r="B954" s="4">
        <v>2009.0</v>
      </c>
      <c r="C954" s="15">
        <v>59.0</v>
      </c>
      <c r="D954" s="15">
        <v>286.0</v>
      </c>
      <c r="E954" s="15">
        <v>3.0</v>
      </c>
      <c r="F954" s="15" t="s">
        <v>6040</v>
      </c>
      <c r="G954" s="4">
        <v>97.0</v>
      </c>
      <c r="H954" s="4">
        <v>0.0</v>
      </c>
      <c r="I954" s="5">
        <v>45800.0</v>
      </c>
      <c r="J954" s="4">
        <v>6.0</v>
      </c>
      <c r="K954" s="4">
        <v>97.0</v>
      </c>
      <c r="L954" s="4">
        <v>98.0</v>
      </c>
      <c r="M954" s="5">
        <v>45840.0</v>
      </c>
      <c r="N954" s="16">
        <v>45724.0</v>
      </c>
    </row>
    <row r="955">
      <c r="A955" s="4">
        <f>VLOOKUP(Life_expectancy.csv!A971,Base!$A$2:$B$235,2,FALSE)</f>
        <v>142</v>
      </c>
      <c r="B955" s="4">
        <v>2008.0</v>
      </c>
      <c r="C955" s="15" t="s">
        <v>5745</v>
      </c>
      <c r="D955" s="15">
        <v>287.0</v>
      </c>
      <c r="E955" s="15">
        <v>3.0</v>
      </c>
      <c r="F955" s="15" t="s">
        <v>183</v>
      </c>
      <c r="G955" s="4">
        <v>98.0</v>
      </c>
      <c r="H955" s="4">
        <v>0.0</v>
      </c>
      <c r="I955" s="5">
        <v>45891.0</v>
      </c>
      <c r="J955" s="4">
        <v>6.0</v>
      </c>
      <c r="K955" s="4">
        <v>96.0</v>
      </c>
      <c r="L955" s="4">
        <v>96.0</v>
      </c>
      <c r="M955" s="4">
        <v>3.0</v>
      </c>
      <c r="N955" s="16">
        <v>45785.0</v>
      </c>
    </row>
    <row r="956">
      <c r="A956" s="4">
        <f>VLOOKUP(Life_expectancy.csv!A972,Base!$A$2:$B$235,2,FALSE)</f>
        <v>142</v>
      </c>
      <c r="B956" s="4">
        <v>2007.0</v>
      </c>
      <c r="C956" s="15" t="s">
        <v>5763</v>
      </c>
      <c r="D956" s="15">
        <v>288.0</v>
      </c>
      <c r="E956" s="15">
        <v>3.0</v>
      </c>
      <c r="F956" s="15" t="s">
        <v>4499</v>
      </c>
      <c r="G956" s="4">
        <v>97.0</v>
      </c>
      <c r="H956" s="4">
        <v>0.0</v>
      </c>
      <c r="I956" s="5">
        <v>45710.0</v>
      </c>
      <c r="J956" s="4">
        <v>6.0</v>
      </c>
      <c r="K956" s="4">
        <v>94.0</v>
      </c>
      <c r="L956" s="4">
        <v>95.0</v>
      </c>
      <c r="M956" s="5">
        <v>45660.0</v>
      </c>
      <c r="N956" s="16">
        <v>45846.0</v>
      </c>
    </row>
    <row r="957">
      <c r="A957" s="4">
        <f>VLOOKUP(Life_expectancy.csv!A973,Base!$A$2:$B$235,2,FALSE)</f>
        <v>142</v>
      </c>
      <c r="B957" s="4">
        <v>2006.0</v>
      </c>
      <c r="C957" s="15" t="s">
        <v>5686</v>
      </c>
      <c r="D957" s="15">
        <v>288.0</v>
      </c>
      <c r="E957" s="15">
        <v>3.0</v>
      </c>
      <c r="F957" s="15" t="s">
        <v>2522</v>
      </c>
      <c r="G957" s="4">
        <v>95.0</v>
      </c>
      <c r="H957" s="4">
        <v>0.0</v>
      </c>
      <c r="I957" s="5">
        <v>45798.0</v>
      </c>
      <c r="J957" s="4">
        <v>6.0</v>
      </c>
      <c r="K957" s="4">
        <v>94.0</v>
      </c>
      <c r="L957" s="4">
        <v>95.0</v>
      </c>
      <c r="M957" s="4">
        <v>3.0</v>
      </c>
      <c r="N957" s="16">
        <v>45908.0</v>
      </c>
    </row>
    <row r="958">
      <c r="A958" s="4">
        <f>VLOOKUP(Life_expectancy.csv!A974,Base!$A$2:$B$235,2,FALSE)</f>
        <v>142</v>
      </c>
      <c r="B958" s="4">
        <v>2005.0</v>
      </c>
      <c r="C958" s="15" t="s">
        <v>5798</v>
      </c>
      <c r="D958" s="15">
        <v>294.0</v>
      </c>
      <c r="E958" s="15">
        <v>3.0</v>
      </c>
      <c r="F958" s="15" t="s">
        <v>5852</v>
      </c>
      <c r="G958" s="4">
        <v>95.0</v>
      </c>
      <c r="H958" s="4">
        <v>0.0</v>
      </c>
      <c r="I958" s="5">
        <v>45902.0</v>
      </c>
      <c r="J958" s="4">
        <v>6.0</v>
      </c>
      <c r="K958" s="4">
        <v>94.0</v>
      </c>
      <c r="L958" s="4">
        <v>95.0</v>
      </c>
      <c r="M958" s="4">
        <v>3.0</v>
      </c>
      <c r="N958" s="16">
        <v>45666.0</v>
      </c>
    </row>
    <row r="959">
      <c r="A959" s="4">
        <f>VLOOKUP(Life_expectancy.csv!A975,Base!$A$2:$B$235,2,FALSE)</f>
        <v>142</v>
      </c>
      <c r="B959" s="4">
        <v>2004.0</v>
      </c>
      <c r="C959" s="15" t="s">
        <v>5532</v>
      </c>
      <c r="D959" s="15">
        <v>296.0</v>
      </c>
      <c r="E959" s="15">
        <v>3.0</v>
      </c>
      <c r="F959" s="15" t="s">
        <v>512</v>
      </c>
      <c r="G959" s="4">
        <v>95.0</v>
      </c>
      <c r="H959" s="4">
        <v>0.0</v>
      </c>
      <c r="I959" s="5">
        <v>45718.0</v>
      </c>
      <c r="J959" s="4">
        <v>6.0</v>
      </c>
      <c r="K959" s="4">
        <v>88.0</v>
      </c>
      <c r="L959" s="4">
        <v>87.0</v>
      </c>
      <c r="M959" s="5">
        <v>45902.0</v>
      </c>
      <c r="N959" s="16">
        <v>45725.0</v>
      </c>
    </row>
    <row r="960">
      <c r="A960" s="4">
        <f>VLOOKUP(Life_expectancy.csv!A976,Base!$A$2:$B$235,2,FALSE)</f>
        <v>142</v>
      </c>
      <c r="B960" s="4">
        <v>2003.0</v>
      </c>
      <c r="C960" s="15">
        <v>57.0</v>
      </c>
      <c r="D960" s="15">
        <v>297.0</v>
      </c>
      <c r="E960" s="15">
        <v>3.0</v>
      </c>
      <c r="F960" s="15" t="s">
        <v>518</v>
      </c>
      <c r="G960" s="4">
        <v>94.0</v>
      </c>
      <c r="H960" s="4">
        <v>119.0</v>
      </c>
      <c r="I960" s="5">
        <v>45857.0</v>
      </c>
      <c r="J960" s="4">
        <v>6.0</v>
      </c>
      <c r="K960" s="4">
        <v>87.0</v>
      </c>
      <c r="L960" s="4">
        <v>87.0</v>
      </c>
      <c r="M960" s="5">
        <v>45840.0</v>
      </c>
      <c r="N960" s="16">
        <v>45817.0</v>
      </c>
    </row>
    <row r="961">
      <c r="A961" s="4">
        <f>VLOOKUP(Life_expectancy.csv!A977,Base!$A$2:$B$235,2,FALSE)</f>
        <v>142</v>
      </c>
      <c r="B961" s="4">
        <v>2002.0</v>
      </c>
      <c r="C961" s="15" t="s">
        <v>5694</v>
      </c>
      <c r="D961" s="15">
        <v>298.0</v>
      </c>
      <c r="E961" s="15">
        <v>3.0</v>
      </c>
      <c r="F961" s="18">
        <v>45871.0</v>
      </c>
      <c r="G961" s="4">
        <v>92.0</v>
      </c>
      <c r="H961" s="4">
        <v>32.0</v>
      </c>
      <c r="I961" s="5">
        <v>45676.0</v>
      </c>
      <c r="J961" s="4">
        <v>6.0</v>
      </c>
      <c r="K961" s="4">
        <v>86.0</v>
      </c>
      <c r="L961" s="4">
        <v>87.0</v>
      </c>
      <c r="M961" s="5">
        <v>45779.0</v>
      </c>
      <c r="N961" s="16">
        <v>45878.0</v>
      </c>
    </row>
    <row r="962">
      <c r="A962" s="4">
        <f>VLOOKUP(Life_expectancy.csv!A978,Base!$A$2:$B$235,2,FALSE)</f>
        <v>142</v>
      </c>
      <c r="B962" s="4">
        <v>2001.0</v>
      </c>
      <c r="C962" s="15" t="s">
        <v>5638</v>
      </c>
      <c r="D962" s="15">
        <v>3.0</v>
      </c>
      <c r="E962" s="15">
        <v>3.0</v>
      </c>
      <c r="F962" s="15" t="s">
        <v>1762</v>
      </c>
      <c r="G962" s="4">
        <v>91.0</v>
      </c>
      <c r="H962" s="4">
        <v>99.0</v>
      </c>
      <c r="I962" s="5">
        <v>45795.0</v>
      </c>
      <c r="J962" s="4">
        <v>6.0</v>
      </c>
      <c r="K962" s="4">
        <v>85.0</v>
      </c>
      <c r="L962" s="4">
        <v>87.0</v>
      </c>
      <c r="M962" s="5">
        <v>45718.0</v>
      </c>
      <c r="N962" s="15">
        <v>1.0</v>
      </c>
    </row>
    <row r="963">
      <c r="A963" s="4">
        <f>VLOOKUP(Life_expectancy.csv!A979,Base!$A$2:$B$235,2,FALSE)</f>
        <v>142</v>
      </c>
      <c r="B963" s="4">
        <v>2000.0</v>
      </c>
      <c r="C963" s="15" t="s">
        <v>5908</v>
      </c>
      <c r="D963" s="15">
        <v>33.0</v>
      </c>
      <c r="E963" s="15">
        <v>3.0</v>
      </c>
      <c r="F963" s="15" t="s">
        <v>4227</v>
      </c>
      <c r="G963" s="4">
        <v>91.0</v>
      </c>
      <c r="H963" s="4">
        <v>336.0</v>
      </c>
      <c r="I963" s="4">
        <v>18.0</v>
      </c>
      <c r="J963" s="4">
        <v>6.0</v>
      </c>
      <c r="K963" s="4">
        <v>84.0</v>
      </c>
      <c r="L963" s="4">
        <v>8.0</v>
      </c>
      <c r="M963" s="4">
        <v>2.0</v>
      </c>
      <c r="N963" s="16">
        <v>45689.0</v>
      </c>
    </row>
    <row r="964">
      <c r="A964" s="4">
        <f>VLOOKUP(Life_expectancy.csv!A980,Base!$A$2:$B$235,2,FALSE)</f>
        <v>131</v>
      </c>
      <c r="B964" s="4">
        <v>2015.0</v>
      </c>
      <c r="C964" s="15" t="s">
        <v>5577</v>
      </c>
      <c r="D964" s="15">
        <v>129.0</v>
      </c>
      <c r="E964" s="15">
        <v>1.0</v>
      </c>
      <c r="F964" s="17"/>
      <c r="G964" s="4">
        <v>94.0</v>
      </c>
      <c r="H964" s="4">
        <v>431.0</v>
      </c>
      <c r="I964" s="4" t="s">
        <v>5534</v>
      </c>
      <c r="J964" s="4">
        <v>1.0</v>
      </c>
      <c r="K964" s="4">
        <v>91.0</v>
      </c>
      <c r="L964" s="4">
        <v>94.0</v>
      </c>
      <c r="M964" s="4" t="s">
        <v>5522</v>
      </c>
      <c r="N964" s="16">
        <v>45871.0</v>
      </c>
    </row>
    <row r="965">
      <c r="A965" s="4">
        <f>VLOOKUP(Life_expectancy.csv!A981,Base!$A$2:$B$235,2,FALSE)</f>
        <v>131</v>
      </c>
      <c r="B965" s="4">
        <v>2014.0</v>
      </c>
      <c r="C965" s="15" t="s">
        <v>5741</v>
      </c>
      <c r="D965" s="15">
        <v>125.0</v>
      </c>
      <c r="E965" s="15">
        <v>1.0</v>
      </c>
      <c r="F965" s="15" t="s">
        <v>603</v>
      </c>
      <c r="G965" s="4">
        <v>91.0</v>
      </c>
      <c r="H965" s="4">
        <v>3188.0</v>
      </c>
      <c r="I965" s="4" t="s">
        <v>5535</v>
      </c>
      <c r="J965" s="4">
        <v>1.0</v>
      </c>
      <c r="K965" s="4">
        <v>91.0</v>
      </c>
      <c r="L965" s="4">
        <v>91.0</v>
      </c>
      <c r="M965" s="4" t="s">
        <v>5522</v>
      </c>
      <c r="N965" s="16">
        <v>45871.0</v>
      </c>
    </row>
    <row r="966">
      <c r="A966" s="4">
        <f>VLOOKUP(Life_expectancy.csv!A982,Base!$A$2:$B$235,2,FALSE)</f>
        <v>131</v>
      </c>
      <c r="B966" s="4">
        <v>2013.0</v>
      </c>
      <c r="C966" s="15" t="s">
        <v>5741</v>
      </c>
      <c r="D966" s="15">
        <v>128.0</v>
      </c>
      <c r="E966" s="15">
        <v>1.0</v>
      </c>
      <c r="F966" s="15" t="s">
        <v>758</v>
      </c>
      <c r="G966" s="4">
        <v>96.0</v>
      </c>
      <c r="H966" s="4">
        <v>7872.0</v>
      </c>
      <c r="I966" s="4" t="s">
        <v>5753</v>
      </c>
      <c r="J966" s="4">
        <v>1.0</v>
      </c>
      <c r="K966" s="4">
        <v>94.0</v>
      </c>
      <c r="L966" s="4">
        <v>93.0</v>
      </c>
      <c r="M966" s="4" t="s">
        <v>5522</v>
      </c>
      <c r="N966" s="16">
        <v>45871.0</v>
      </c>
    </row>
    <row r="967">
      <c r="A967" s="4">
        <f>VLOOKUP(Life_expectancy.csv!A983,Base!$A$2:$B$235,2,FALSE)</f>
        <v>131</v>
      </c>
      <c r="B967" s="4">
        <v>2012.0</v>
      </c>
      <c r="C967" s="15" t="s">
        <v>5555</v>
      </c>
      <c r="D967" s="15">
        <v>13.0</v>
      </c>
      <c r="E967" s="15">
        <v>1.0</v>
      </c>
      <c r="F967" s="15" t="s">
        <v>3758</v>
      </c>
      <c r="G967" s="4">
        <v>92.0</v>
      </c>
      <c r="H967" s="4">
        <v>31.0</v>
      </c>
      <c r="I967" s="4" t="s">
        <v>5877</v>
      </c>
      <c r="J967" s="4">
        <v>1.0</v>
      </c>
      <c r="K967" s="4">
        <v>93.0</v>
      </c>
      <c r="L967" s="4">
        <v>92.0</v>
      </c>
      <c r="M967" s="4" t="s">
        <v>5522</v>
      </c>
      <c r="N967" s="16">
        <v>45871.0</v>
      </c>
    </row>
    <row r="968">
      <c r="A968" s="4">
        <f>VLOOKUP(Life_expectancy.csv!A984,Base!$A$2:$B$235,2,FALSE)</f>
        <v>131</v>
      </c>
      <c r="B968" s="4">
        <v>2011.0</v>
      </c>
      <c r="C968" s="15" t="s">
        <v>5645</v>
      </c>
      <c r="D968" s="15">
        <v>127.0</v>
      </c>
      <c r="E968" s="15">
        <v>1.0</v>
      </c>
      <c r="F968" s="15" t="s">
        <v>6041</v>
      </c>
      <c r="G968" s="4">
        <v>89.0</v>
      </c>
      <c r="H968" s="4">
        <v>64.0</v>
      </c>
      <c r="I968" s="4" t="s">
        <v>5579</v>
      </c>
      <c r="J968" s="4">
        <v>1.0</v>
      </c>
      <c r="K968" s="4">
        <v>88.0</v>
      </c>
      <c r="L968" s="4">
        <v>94.0</v>
      </c>
      <c r="M968" s="4" t="s">
        <v>5522</v>
      </c>
      <c r="N968" s="16">
        <v>45871.0</v>
      </c>
    </row>
    <row r="969">
      <c r="A969" s="4">
        <f>VLOOKUP(Life_expectancy.csv!A985,Base!$A$2:$B$235,2,FALSE)</f>
        <v>131</v>
      </c>
      <c r="B969" s="4">
        <v>2010.0</v>
      </c>
      <c r="C969" s="15" t="s">
        <v>5583</v>
      </c>
      <c r="D969" s="15">
        <v>132.0</v>
      </c>
      <c r="E969" s="15">
        <v>1.0</v>
      </c>
      <c r="F969" s="15" t="s">
        <v>906</v>
      </c>
      <c r="G969" s="4">
        <v>95.0</v>
      </c>
      <c r="H969" s="4">
        <v>22.0</v>
      </c>
      <c r="I969" s="4">
        <v>52.0</v>
      </c>
      <c r="J969" s="4">
        <v>1.0</v>
      </c>
      <c r="K969" s="4">
        <v>88.0</v>
      </c>
      <c r="L969" s="4">
        <v>92.0</v>
      </c>
      <c r="M969" s="4" t="s">
        <v>5522</v>
      </c>
      <c r="N969" s="16">
        <v>45871.0</v>
      </c>
    </row>
    <row r="970">
      <c r="A970" s="4">
        <f>VLOOKUP(Life_expectancy.csv!A986,Base!$A$2:$B$235,2,FALSE)</f>
        <v>131</v>
      </c>
      <c r="B970" s="4">
        <v>2009.0</v>
      </c>
      <c r="C970" s="15" t="s">
        <v>5648</v>
      </c>
      <c r="D970" s="15">
        <v>133.0</v>
      </c>
      <c r="E970" s="15">
        <v>1.0</v>
      </c>
      <c r="F970" s="15" t="s">
        <v>248</v>
      </c>
      <c r="G970" s="4">
        <v>54.0</v>
      </c>
      <c r="H970" s="4">
        <v>23.0</v>
      </c>
      <c r="I970" s="4" t="s">
        <v>5895</v>
      </c>
      <c r="J970" s="4">
        <v>1.0</v>
      </c>
      <c r="K970" s="4">
        <v>93.0</v>
      </c>
      <c r="L970" s="4">
        <v>88.0</v>
      </c>
      <c r="M970" s="4" t="s">
        <v>5522</v>
      </c>
      <c r="N970" s="16">
        <v>45871.0</v>
      </c>
    </row>
    <row r="971">
      <c r="A971" s="4">
        <f>VLOOKUP(Life_expectancy.csv!A987,Base!$A$2:$B$235,2,FALSE)</f>
        <v>131</v>
      </c>
      <c r="B971" s="4">
        <v>2008.0</v>
      </c>
      <c r="C971" s="15" t="s">
        <v>5645</v>
      </c>
      <c r="D971" s="15">
        <v>128.0</v>
      </c>
      <c r="E971" s="15">
        <v>1.0</v>
      </c>
      <c r="F971" s="15" t="s">
        <v>943</v>
      </c>
      <c r="G971" s="4">
        <v>89.0</v>
      </c>
      <c r="H971" s="4">
        <v>56.0</v>
      </c>
      <c r="I971" s="5">
        <v>45782.0</v>
      </c>
      <c r="J971" s="4">
        <v>1.0</v>
      </c>
      <c r="K971" s="4">
        <v>9.0</v>
      </c>
      <c r="L971" s="4">
        <v>92.0</v>
      </c>
      <c r="M971" s="4" t="s">
        <v>5522</v>
      </c>
      <c r="N971" s="16">
        <v>45871.0</v>
      </c>
    </row>
    <row r="972">
      <c r="A972" s="4">
        <f>VLOOKUP(Life_expectancy.csv!A988,Base!$A$2:$B$235,2,FALSE)</f>
        <v>131</v>
      </c>
      <c r="B972" s="4">
        <v>2007.0</v>
      </c>
      <c r="C972" s="15" t="s">
        <v>5577</v>
      </c>
      <c r="D972" s="15">
        <v>12.0</v>
      </c>
      <c r="E972" s="15">
        <v>1.0</v>
      </c>
      <c r="F972" s="15" t="s">
        <v>868</v>
      </c>
      <c r="G972" s="4">
        <v>94.0</v>
      </c>
      <c r="H972" s="4">
        <v>44.0</v>
      </c>
      <c r="I972" s="4" t="s">
        <v>5557</v>
      </c>
      <c r="J972" s="4">
        <v>1.0</v>
      </c>
      <c r="K972" s="4">
        <v>88.0</v>
      </c>
      <c r="L972" s="4">
        <v>98.0</v>
      </c>
      <c r="M972" s="4" t="s">
        <v>5522</v>
      </c>
      <c r="N972" s="16">
        <v>45902.0</v>
      </c>
    </row>
    <row r="973">
      <c r="A973" s="4">
        <f>VLOOKUP(Life_expectancy.csv!A989,Base!$A$2:$B$235,2,FALSE)</f>
        <v>131</v>
      </c>
      <c r="B973" s="4">
        <v>2006.0</v>
      </c>
      <c r="C973" s="15" t="s">
        <v>5645</v>
      </c>
      <c r="D973" s="15">
        <v>126.0</v>
      </c>
      <c r="E973" s="15">
        <v>1.0</v>
      </c>
      <c r="F973" s="15" t="s">
        <v>1256</v>
      </c>
      <c r="G973" s="4">
        <v>84.0</v>
      </c>
      <c r="H973" s="4">
        <v>334.0</v>
      </c>
      <c r="I973" s="4" t="s">
        <v>5650</v>
      </c>
      <c r="J973" s="4">
        <v>1.0</v>
      </c>
      <c r="K973" s="4">
        <v>89.0</v>
      </c>
      <c r="L973" s="4">
        <v>88.0</v>
      </c>
      <c r="M973" s="4" t="s">
        <v>5522</v>
      </c>
      <c r="N973" s="16">
        <v>45902.0</v>
      </c>
    </row>
    <row r="974">
      <c r="A974" s="4">
        <f>VLOOKUP(Life_expectancy.csv!A990,Base!$A$2:$B$235,2,FALSE)</f>
        <v>131</v>
      </c>
      <c r="B974" s="4">
        <v>2005.0</v>
      </c>
      <c r="C974" s="15" t="s">
        <v>5645</v>
      </c>
      <c r="D974" s="15">
        <v>128.0</v>
      </c>
      <c r="E974" s="15">
        <v>1.0</v>
      </c>
      <c r="F974" s="16">
        <v>45842.0</v>
      </c>
      <c r="G974" s="4">
        <v>79.0</v>
      </c>
      <c r="H974" s="4">
        <v>1356.0</v>
      </c>
      <c r="I974" s="4" t="s">
        <v>5846</v>
      </c>
      <c r="J974" s="4">
        <v>1.0</v>
      </c>
      <c r="K974" s="4">
        <v>82.0</v>
      </c>
      <c r="L974" s="4">
        <v>82.0</v>
      </c>
      <c r="M974" s="4" t="s">
        <v>5522</v>
      </c>
      <c r="N974" s="16">
        <v>45902.0</v>
      </c>
    </row>
    <row r="975">
      <c r="A975" s="4">
        <f>VLOOKUP(Life_expectancy.csv!A991,Base!$A$2:$B$235,2,FALSE)</f>
        <v>131</v>
      </c>
      <c r="B975" s="4">
        <v>2004.0</v>
      </c>
      <c r="C975" s="15" t="s">
        <v>5589</v>
      </c>
      <c r="D975" s="15">
        <v>134.0</v>
      </c>
      <c r="E975" s="15">
        <v>1.0</v>
      </c>
      <c r="F975" s="15" t="s">
        <v>472</v>
      </c>
      <c r="G975" s="4">
        <v>64.0</v>
      </c>
      <c r="H975" s="4">
        <v>6847.0</v>
      </c>
      <c r="I975" s="4" t="s">
        <v>5654</v>
      </c>
      <c r="J975" s="4">
        <v>1.0</v>
      </c>
      <c r="K975" s="4">
        <v>66.0</v>
      </c>
      <c r="L975" s="4">
        <v>78.0</v>
      </c>
      <c r="M975" s="4" t="s">
        <v>5522</v>
      </c>
      <c r="N975" s="15">
        <v>3.0</v>
      </c>
    </row>
    <row r="976">
      <c r="A976" s="4">
        <f>VLOOKUP(Life_expectancy.csv!A992,Base!$A$2:$B$235,2,FALSE)</f>
        <v>131</v>
      </c>
      <c r="B976" s="4">
        <v>2003.0</v>
      </c>
      <c r="C976" s="15" t="s">
        <v>5653</v>
      </c>
      <c r="D976" s="15">
        <v>132.0</v>
      </c>
      <c r="E976" s="15">
        <v>1.0</v>
      </c>
      <c r="F976" s="15" t="s">
        <v>124</v>
      </c>
      <c r="G976" s="4">
        <v>48.0</v>
      </c>
      <c r="H976" s="4">
        <v>216.0</v>
      </c>
      <c r="I976" s="4" t="s">
        <v>5934</v>
      </c>
      <c r="J976" s="4">
        <v>2.0</v>
      </c>
      <c r="K976" s="4">
        <v>74.0</v>
      </c>
      <c r="L976" s="4">
        <v>75.0</v>
      </c>
      <c r="M976" s="4" t="s">
        <v>5522</v>
      </c>
      <c r="N976" s="15">
        <v>3.0</v>
      </c>
    </row>
    <row r="977">
      <c r="A977" s="4">
        <f>VLOOKUP(Life_expectancy.csv!A993,Base!$A$2:$B$235,2,FALSE)</f>
        <v>131</v>
      </c>
      <c r="B977" s="4">
        <v>2002.0</v>
      </c>
      <c r="C977" s="15" t="s">
        <v>5590</v>
      </c>
      <c r="D977" s="15">
        <v>142.0</v>
      </c>
      <c r="E977" s="15">
        <v>2.0</v>
      </c>
      <c r="F977" s="15" t="s">
        <v>5342</v>
      </c>
      <c r="G977" s="4">
        <v>51.0</v>
      </c>
      <c r="H977" s="4">
        <v>199.0</v>
      </c>
      <c r="I977" s="4">
        <v>47.0</v>
      </c>
      <c r="J977" s="4">
        <v>2.0</v>
      </c>
      <c r="K977" s="4">
        <v>89.0</v>
      </c>
      <c r="L977" s="4">
        <v>84.0</v>
      </c>
      <c r="M977" s="4" t="s">
        <v>5522</v>
      </c>
      <c r="N977" s="15">
        <v>3.0</v>
      </c>
    </row>
    <row r="978">
      <c r="A978" s="4">
        <f>VLOOKUP(Life_expectancy.csv!A994,Base!$A$2:$B$235,2,FALSE)</f>
        <v>131</v>
      </c>
      <c r="B978" s="4">
        <v>2001.0</v>
      </c>
      <c r="C978" s="15">
        <v>73.0</v>
      </c>
      <c r="D978" s="15">
        <v>121.0</v>
      </c>
      <c r="E978" s="15">
        <v>2.0</v>
      </c>
      <c r="F978" s="15" t="s">
        <v>2015</v>
      </c>
      <c r="G978" s="4">
        <v>61.0</v>
      </c>
      <c r="H978" s="4">
        <v>35.0</v>
      </c>
      <c r="I978" s="4" t="s">
        <v>5610</v>
      </c>
      <c r="J978" s="4">
        <v>2.0</v>
      </c>
      <c r="K978" s="4">
        <v>83.0</v>
      </c>
      <c r="L978" s="4">
        <v>87.0</v>
      </c>
      <c r="M978" s="4" t="s">
        <v>5522</v>
      </c>
      <c r="N978" s="16">
        <v>45660.0</v>
      </c>
    </row>
    <row r="979">
      <c r="A979" s="4">
        <f>VLOOKUP(Life_expectancy.csv!A995,Base!$A$2:$B$235,2,FALSE)</f>
        <v>131</v>
      </c>
      <c r="B979" s="4">
        <v>2000.0</v>
      </c>
      <c r="C979" s="15" t="s">
        <v>5767</v>
      </c>
      <c r="D979" s="15">
        <v>129.0</v>
      </c>
      <c r="E979" s="15">
        <v>2.0</v>
      </c>
      <c r="F979" s="15" t="s">
        <v>1908</v>
      </c>
      <c r="G979" s="4">
        <v>55.0</v>
      </c>
      <c r="H979" s="4">
        <v>50.0</v>
      </c>
      <c r="I979" s="4">
        <v>46.0</v>
      </c>
      <c r="J979" s="4">
        <v>2.0</v>
      </c>
      <c r="K979" s="4">
        <v>81.0</v>
      </c>
      <c r="L979" s="4">
        <v>8.0</v>
      </c>
      <c r="M979" s="4" t="s">
        <v>5522</v>
      </c>
      <c r="N979" s="16">
        <v>45660.0</v>
      </c>
    </row>
    <row r="980">
      <c r="A980" s="4">
        <f>VLOOKUP(Life_expectancy.csv!A996,Base!$A$2:$B$235,2,FALSE)</f>
        <v>19</v>
      </c>
      <c r="B980" s="4">
        <v>2015.0</v>
      </c>
      <c r="C980" s="15">
        <v>81.0</v>
      </c>
      <c r="D980" s="15">
        <v>68.0</v>
      </c>
      <c r="E980" s="15">
        <v>2.0</v>
      </c>
      <c r="F980" s="17"/>
      <c r="G980" s="4">
        <v>88.0</v>
      </c>
      <c r="H980" s="4">
        <v>2464.0</v>
      </c>
      <c r="I980" s="4" t="s">
        <v>5787</v>
      </c>
      <c r="J980" s="4">
        <v>3.0</v>
      </c>
      <c r="K980" s="4">
        <v>94.0</v>
      </c>
      <c r="L980" s="4">
        <v>95.0</v>
      </c>
      <c r="M980" s="4" t="s">
        <v>5522</v>
      </c>
      <c r="N980" s="16">
        <v>45658.0</v>
      </c>
    </row>
    <row r="981">
      <c r="A981" s="4">
        <f>VLOOKUP(Life_expectancy.csv!A997,Base!$A$2:$B$235,2,FALSE)</f>
        <v>19</v>
      </c>
      <c r="B981" s="4">
        <v>2014.0</v>
      </c>
      <c r="C981" s="15">
        <v>89.0</v>
      </c>
      <c r="D981" s="15">
        <v>69.0</v>
      </c>
      <c r="E981" s="15">
        <v>2.0</v>
      </c>
      <c r="F981" s="18">
        <v>45727.0</v>
      </c>
      <c r="G981" s="4">
        <v>88.0</v>
      </c>
      <c r="H981" s="4">
        <v>443.0</v>
      </c>
      <c r="I981" s="4" t="s">
        <v>5808</v>
      </c>
      <c r="J981" s="4">
        <v>3.0</v>
      </c>
      <c r="K981" s="4">
        <v>94.0</v>
      </c>
      <c r="L981" s="4">
        <v>95.0</v>
      </c>
      <c r="M981" s="4" t="s">
        <v>5522</v>
      </c>
      <c r="N981" s="16">
        <v>45658.0</v>
      </c>
    </row>
    <row r="982">
      <c r="A982" s="4">
        <f>VLOOKUP(Life_expectancy.csv!A998,Base!$A$2:$B$235,2,FALSE)</f>
        <v>19</v>
      </c>
      <c r="B982" s="4">
        <v>2013.0</v>
      </c>
      <c r="C982" s="15">
        <v>86.0</v>
      </c>
      <c r="D982" s="15">
        <v>71.0</v>
      </c>
      <c r="E982" s="15">
        <v>2.0</v>
      </c>
      <c r="F982" s="15" t="s">
        <v>6042</v>
      </c>
      <c r="G982" s="4">
        <v>88.0</v>
      </c>
      <c r="H982" s="4">
        <v>1771.0</v>
      </c>
      <c r="I982" s="4" t="s">
        <v>5958</v>
      </c>
      <c r="J982" s="4">
        <v>3.0</v>
      </c>
      <c r="K982" s="4">
        <v>94.0</v>
      </c>
      <c r="L982" s="4">
        <v>95.0</v>
      </c>
      <c r="M982" s="4" t="s">
        <v>5522</v>
      </c>
      <c r="N982" s="16">
        <v>45658.0</v>
      </c>
    </row>
    <row r="983">
      <c r="A983" s="4">
        <f>VLOOKUP(Life_expectancy.csv!A999,Base!$A$2:$B$235,2,FALSE)</f>
        <v>19</v>
      </c>
      <c r="B983" s="4">
        <v>2012.0</v>
      </c>
      <c r="C983" s="15">
        <v>86.0</v>
      </c>
      <c r="D983" s="15">
        <v>71.0</v>
      </c>
      <c r="E983" s="15">
        <v>2.0</v>
      </c>
      <c r="F983" s="15" t="s">
        <v>6043</v>
      </c>
      <c r="G983" s="4">
        <v>88.0</v>
      </c>
      <c r="H983" s="4">
        <v>166.0</v>
      </c>
      <c r="I983" s="5">
        <v>45906.0</v>
      </c>
      <c r="J983" s="4">
        <v>3.0</v>
      </c>
      <c r="K983" s="4">
        <v>94.0</v>
      </c>
      <c r="L983" s="4">
        <v>95.0</v>
      </c>
      <c r="M983" s="4" t="s">
        <v>5522</v>
      </c>
      <c r="N983" s="16">
        <v>45658.0</v>
      </c>
    </row>
    <row r="984">
      <c r="A984" s="4">
        <f>VLOOKUP(Life_expectancy.csv!A1000,Base!$A$2:$B$235,2,FALSE)</f>
        <v>19</v>
      </c>
      <c r="B984" s="4">
        <v>2011.0</v>
      </c>
      <c r="C984" s="15">
        <v>85.0</v>
      </c>
      <c r="D984" s="15">
        <v>74.0</v>
      </c>
      <c r="E984" s="15">
        <v>2.0</v>
      </c>
      <c r="F984" s="16">
        <v>45699.0</v>
      </c>
      <c r="G984" s="4">
        <v>88.0</v>
      </c>
      <c r="H984" s="4">
        <v>1607.0</v>
      </c>
      <c r="I984" s="5">
        <v>45753.0</v>
      </c>
      <c r="J984" s="4">
        <v>3.0</v>
      </c>
      <c r="K984" s="4">
        <v>94.0</v>
      </c>
      <c r="L984" s="4">
        <v>95.0</v>
      </c>
      <c r="M984" s="4" t="s">
        <v>5522</v>
      </c>
      <c r="N984" s="16">
        <v>45658.0</v>
      </c>
    </row>
    <row r="985">
      <c r="A985" s="4">
        <f>VLOOKUP(Life_expectancy.csv!A1001,Base!$A$2:$B$235,2,FALSE)</f>
        <v>19</v>
      </c>
      <c r="B985" s="4">
        <v>2010.0</v>
      </c>
      <c r="C985" s="15">
        <v>81.0</v>
      </c>
      <c r="D985" s="15">
        <v>76.0</v>
      </c>
      <c r="E985" s="15">
        <v>2.0</v>
      </c>
      <c r="F985" s="16">
        <v>45699.0</v>
      </c>
      <c r="G985" s="4">
        <v>88.0</v>
      </c>
      <c r="H985" s="4">
        <v>780.0</v>
      </c>
      <c r="I985" s="4" t="s">
        <v>5523</v>
      </c>
      <c r="J985" s="4">
        <v>3.0</v>
      </c>
      <c r="K985" s="4">
        <v>94.0</v>
      </c>
      <c r="L985" s="4">
        <v>95.0</v>
      </c>
      <c r="M985" s="4" t="s">
        <v>5522</v>
      </c>
      <c r="N985" s="16">
        <v>45658.0</v>
      </c>
    </row>
    <row r="986">
      <c r="A986" s="4">
        <f>VLOOKUP(Life_expectancy.csv!A1002,Base!$A$2:$B$235,2,FALSE)</f>
        <v>19</v>
      </c>
      <c r="B986" s="4">
        <v>2009.0</v>
      </c>
      <c r="C986" s="15">
        <v>80.0</v>
      </c>
      <c r="D986" s="15">
        <v>79.0</v>
      </c>
      <c r="E986" s="15">
        <v>2.0</v>
      </c>
      <c r="F986" s="15" t="s">
        <v>6044</v>
      </c>
      <c r="G986" s="4">
        <v>88.0</v>
      </c>
      <c r="H986" s="4">
        <v>574.0</v>
      </c>
      <c r="I986" s="4" t="s">
        <v>5524</v>
      </c>
      <c r="J986" s="4">
        <v>3.0</v>
      </c>
      <c r="K986" s="4">
        <v>95.0</v>
      </c>
      <c r="L986" s="4">
        <v>96.0</v>
      </c>
      <c r="M986" s="4" t="s">
        <v>5522</v>
      </c>
      <c r="N986" s="16">
        <v>45658.0</v>
      </c>
    </row>
    <row r="987">
      <c r="A987" s="4">
        <f>VLOOKUP(Life_expectancy.csv!A1003,Base!$A$2:$B$235,2,FALSE)</f>
        <v>19</v>
      </c>
      <c r="B987" s="4">
        <v>2008.0</v>
      </c>
      <c r="C987" s="15" t="s">
        <v>5682</v>
      </c>
      <c r="D987" s="15">
        <v>8.0</v>
      </c>
      <c r="E987" s="15">
        <v>2.0</v>
      </c>
      <c r="F987" s="15" t="s">
        <v>6045</v>
      </c>
      <c r="G987" s="4">
        <v>87.0</v>
      </c>
      <c r="H987" s="4">
        <v>917.0</v>
      </c>
      <c r="I987" s="4">
        <v>59.0</v>
      </c>
      <c r="J987" s="4">
        <v>3.0</v>
      </c>
      <c r="K987" s="4">
        <v>95.0</v>
      </c>
      <c r="L987" s="4">
        <v>96.0</v>
      </c>
      <c r="M987" s="4" t="s">
        <v>5522</v>
      </c>
      <c r="N987" s="16">
        <v>45658.0</v>
      </c>
    </row>
    <row r="988">
      <c r="A988" s="4">
        <f>VLOOKUP(Life_expectancy.csv!A1004,Base!$A$2:$B$235,2,FALSE)</f>
        <v>19</v>
      </c>
      <c r="B988" s="4">
        <v>2007.0</v>
      </c>
      <c r="C988" s="15" t="s">
        <v>5700</v>
      </c>
      <c r="D988" s="15">
        <v>82.0</v>
      </c>
      <c r="E988" s="15">
        <v>3.0</v>
      </c>
      <c r="F988" s="16">
        <v>45788.0</v>
      </c>
      <c r="G988" s="4">
        <v>86.0</v>
      </c>
      <c r="H988" s="4">
        <v>567.0</v>
      </c>
      <c r="I988" s="4" t="s">
        <v>5763</v>
      </c>
      <c r="J988" s="4">
        <v>3.0</v>
      </c>
      <c r="K988" s="4">
        <v>95.0</v>
      </c>
      <c r="L988" s="4">
        <v>96.0</v>
      </c>
      <c r="M988" s="4" t="s">
        <v>5522</v>
      </c>
      <c r="N988" s="16">
        <v>45658.0</v>
      </c>
    </row>
    <row r="989">
      <c r="A989" s="4">
        <f>VLOOKUP(Life_expectancy.csv!A1005,Base!$A$2:$B$235,2,FALSE)</f>
        <v>19</v>
      </c>
      <c r="B989" s="4">
        <v>2006.0</v>
      </c>
      <c r="C989" s="15" t="s">
        <v>5926</v>
      </c>
      <c r="D989" s="15">
        <v>84.0</v>
      </c>
      <c r="E989" s="15">
        <v>3.0</v>
      </c>
      <c r="F989" s="15" t="s">
        <v>6046</v>
      </c>
      <c r="G989" s="4">
        <v>87.0</v>
      </c>
      <c r="H989" s="4">
        <v>2307.0</v>
      </c>
      <c r="I989" s="4">
        <v>58.0</v>
      </c>
      <c r="J989" s="4">
        <v>3.0</v>
      </c>
      <c r="K989" s="4">
        <v>94.0</v>
      </c>
      <c r="L989" s="4">
        <v>96.0</v>
      </c>
      <c r="M989" s="4" t="s">
        <v>5522</v>
      </c>
      <c r="N989" s="16">
        <v>45658.0</v>
      </c>
    </row>
    <row r="990">
      <c r="A990" s="4">
        <f>VLOOKUP(Life_expectancy.csv!A1006,Base!$A$2:$B$235,2,FALSE)</f>
        <v>19</v>
      </c>
      <c r="B990" s="4">
        <v>2005.0</v>
      </c>
      <c r="C990" s="15" t="s">
        <v>5945</v>
      </c>
      <c r="D990" s="15">
        <v>85.0</v>
      </c>
      <c r="E990" s="15">
        <v>3.0</v>
      </c>
      <c r="F990" s="15" t="s">
        <v>3203</v>
      </c>
      <c r="G990" s="4">
        <v>9.0</v>
      </c>
      <c r="H990" s="4">
        <v>778.0</v>
      </c>
      <c r="I990" s="4" t="s">
        <v>5688</v>
      </c>
      <c r="J990" s="4">
        <v>3.0</v>
      </c>
      <c r="K990" s="4">
        <v>95.0</v>
      </c>
      <c r="L990" s="4">
        <v>96.0</v>
      </c>
      <c r="M990" s="4" t="s">
        <v>5522</v>
      </c>
      <c r="N990" s="16">
        <v>45658.0</v>
      </c>
    </row>
    <row r="991">
      <c r="A991" s="4">
        <f>VLOOKUP(Life_expectancy.csv!A1007,Base!$A$2:$B$235,2,FALSE)</f>
        <v>19</v>
      </c>
      <c r="B991" s="4">
        <v>2004.0</v>
      </c>
      <c r="C991" s="15" t="s">
        <v>5915</v>
      </c>
      <c r="D991" s="15">
        <v>86.0</v>
      </c>
      <c r="E991" s="15">
        <v>3.0</v>
      </c>
      <c r="F991" s="15" t="s">
        <v>3049</v>
      </c>
      <c r="G991" s="4">
        <v>88.0</v>
      </c>
      <c r="H991" s="4">
        <v>121.0</v>
      </c>
      <c r="I991" s="4" t="s">
        <v>5691</v>
      </c>
      <c r="J991" s="4">
        <v>3.0</v>
      </c>
      <c r="K991" s="4">
        <v>96.0</v>
      </c>
      <c r="L991" s="4">
        <v>96.0</v>
      </c>
      <c r="M991" s="4" t="s">
        <v>5522</v>
      </c>
      <c r="N991" s="16">
        <v>45658.0</v>
      </c>
    </row>
    <row r="992">
      <c r="A992" s="4">
        <f>VLOOKUP(Life_expectancy.csv!A1008,Base!$A$2:$B$235,2,FALSE)</f>
        <v>19</v>
      </c>
      <c r="B992" s="4">
        <v>2003.0</v>
      </c>
      <c r="C992" s="15" t="s">
        <v>5964</v>
      </c>
      <c r="D992" s="15">
        <v>9.0</v>
      </c>
      <c r="E992" s="15">
        <v>3.0</v>
      </c>
      <c r="F992" s="15" t="s">
        <v>3463</v>
      </c>
      <c r="G992" s="4">
        <v>9.0</v>
      </c>
      <c r="H992" s="4">
        <v>779.0</v>
      </c>
      <c r="I992" s="4" t="s">
        <v>5694</v>
      </c>
      <c r="J992" s="4">
        <v>4.0</v>
      </c>
      <c r="K992" s="4">
        <v>96.0</v>
      </c>
      <c r="L992" s="4">
        <v>97.0</v>
      </c>
      <c r="M992" s="4" t="s">
        <v>5522</v>
      </c>
      <c r="N992" s="16">
        <v>45658.0</v>
      </c>
    </row>
    <row r="993">
      <c r="A993" s="4">
        <f>VLOOKUP(Life_expectancy.csv!A1009,Base!$A$2:$B$235,2,FALSE)</f>
        <v>19</v>
      </c>
      <c r="B993" s="4">
        <v>2002.0</v>
      </c>
      <c r="C993" s="15" t="s">
        <v>5927</v>
      </c>
      <c r="D993" s="15">
        <v>91.0</v>
      </c>
      <c r="E993" s="15">
        <v>3.0</v>
      </c>
      <c r="F993" s="15" t="s">
        <v>4542</v>
      </c>
      <c r="G993" s="4">
        <v>87.0</v>
      </c>
      <c r="H993" s="4">
        <v>4657.0</v>
      </c>
      <c r="I993" s="4" t="s">
        <v>5571</v>
      </c>
      <c r="J993" s="4">
        <v>4.0</v>
      </c>
      <c r="K993" s="4">
        <v>97.0</v>
      </c>
      <c r="L993" s="4">
        <v>93.0</v>
      </c>
      <c r="M993" s="4" t="s">
        <v>5522</v>
      </c>
      <c r="N993" s="16">
        <v>45658.0</v>
      </c>
    </row>
    <row r="994">
      <c r="A994" s="4">
        <f>VLOOKUP(Life_expectancy.csv!A1010,Base!$A$2:$B$235,2,FALSE)</f>
        <v>19</v>
      </c>
      <c r="B994" s="4">
        <v>2001.0</v>
      </c>
      <c r="C994" s="15" t="s">
        <v>5814</v>
      </c>
      <c r="D994" s="15">
        <v>92.0</v>
      </c>
      <c r="E994" s="15">
        <v>3.0</v>
      </c>
      <c r="F994" s="15" t="s">
        <v>6047</v>
      </c>
      <c r="G994" s="4">
        <v>86.0</v>
      </c>
      <c r="H994" s="4">
        <v>6024.0</v>
      </c>
      <c r="I994" s="4" t="s">
        <v>5765</v>
      </c>
      <c r="J994" s="4">
        <v>4.0</v>
      </c>
      <c r="K994" s="4">
        <v>96.0</v>
      </c>
      <c r="L994" s="4">
        <v>93.0</v>
      </c>
      <c r="M994" s="4" t="s">
        <v>5522</v>
      </c>
      <c r="N994" s="16">
        <v>45658.0</v>
      </c>
    </row>
    <row r="995">
      <c r="A995" s="4">
        <f>VLOOKUP(Life_expectancy.csv!A1011,Base!$A$2:$B$235,2,FALSE)</f>
        <v>19</v>
      </c>
      <c r="B995" s="4">
        <v>2000.0</v>
      </c>
      <c r="C995" s="15">
        <v>78.0</v>
      </c>
      <c r="D995" s="15">
        <v>95.0</v>
      </c>
      <c r="E995" s="15">
        <v>3.0</v>
      </c>
      <c r="F995" s="15" t="s">
        <v>6048</v>
      </c>
      <c r="G995" s="4">
        <v>84.0</v>
      </c>
      <c r="H995" s="4">
        <v>0.0</v>
      </c>
      <c r="I995" s="4" t="s">
        <v>5546</v>
      </c>
      <c r="J995" s="4">
        <v>4.0</v>
      </c>
      <c r="K995" s="4">
        <v>94.0</v>
      </c>
      <c r="L995" s="4">
        <v>9.0</v>
      </c>
      <c r="M995" s="4" t="s">
        <v>5522</v>
      </c>
      <c r="N995" s="16">
        <v>45689.0</v>
      </c>
    </row>
    <row r="996">
      <c r="A996" s="4">
        <f>VLOOKUP(Life_expectancy.csv!A1012,Base!$A$2:$B$235,2,FALSE)</f>
        <v>47</v>
      </c>
      <c r="B996" s="4">
        <v>2015.0</v>
      </c>
      <c r="C996" s="15" t="s">
        <v>6049</v>
      </c>
      <c r="D996" s="15">
        <v>249.0</v>
      </c>
      <c r="E996" s="15">
        <v>37.0</v>
      </c>
      <c r="F996" s="17"/>
      <c r="G996" s="4">
        <v>88.0</v>
      </c>
      <c r="H996" s="4">
        <v>23.0</v>
      </c>
      <c r="I996" s="5">
        <v>45836.0</v>
      </c>
      <c r="J996" s="4">
        <v>52.0</v>
      </c>
      <c r="K996" s="4">
        <v>88.0</v>
      </c>
      <c r="L996" s="4">
        <v>88.0</v>
      </c>
      <c r="M996" s="4" t="s">
        <v>5681</v>
      </c>
      <c r="N996" s="16">
        <v>45663.0</v>
      </c>
    </row>
    <row r="997">
      <c r="A997" s="4">
        <f>VLOOKUP(Life_expectancy.csv!A1013,Base!$A$2:$B$235,2,FALSE)</f>
        <v>47</v>
      </c>
      <c r="B997" s="4">
        <v>2014.0</v>
      </c>
      <c r="C997" s="15" t="s">
        <v>5886</v>
      </c>
      <c r="D997" s="15">
        <v>253.0</v>
      </c>
      <c r="E997" s="15">
        <v>37.0</v>
      </c>
      <c r="F997" s="15" t="s">
        <v>5521</v>
      </c>
      <c r="G997" s="4">
        <v>98.0</v>
      </c>
      <c r="H997" s="4">
        <v>124.0</v>
      </c>
      <c r="I997" s="4">
        <v>28.0</v>
      </c>
      <c r="J997" s="4">
        <v>54.0</v>
      </c>
      <c r="K997" s="4">
        <v>93.0</v>
      </c>
      <c r="L997" s="4">
        <v>98.0</v>
      </c>
      <c r="M997" s="4" t="s">
        <v>5786</v>
      </c>
      <c r="N997" s="16">
        <v>45722.0</v>
      </c>
    </row>
    <row r="998">
      <c r="A998" s="4">
        <f>VLOOKUP(Life_expectancy.csv!A1014,Base!$A$2:$B$235,2,FALSE)</f>
        <v>47</v>
      </c>
      <c r="B998" s="4">
        <v>2013.0</v>
      </c>
      <c r="C998" s="15" t="s">
        <v>5808</v>
      </c>
      <c r="D998" s="15">
        <v>254.0</v>
      </c>
      <c r="E998" s="15">
        <v>38.0</v>
      </c>
      <c r="F998" s="15" t="s">
        <v>5521</v>
      </c>
      <c r="G998" s="4">
        <v>9.0</v>
      </c>
      <c r="H998" s="4">
        <v>319.0</v>
      </c>
      <c r="I998" s="5">
        <v>45743.0</v>
      </c>
      <c r="J998" s="4">
        <v>55.0</v>
      </c>
      <c r="K998" s="4">
        <v>91.0</v>
      </c>
      <c r="L998" s="4">
        <v>9.0</v>
      </c>
      <c r="M998" s="4" t="s">
        <v>5631</v>
      </c>
      <c r="N998" s="16">
        <v>45753.0</v>
      </c>
    </row>
    <row r="999">
      <c r="A999" s="4">
        <f>VLOOKUP(Life_expectancy.csv!A1015,Base!$A$2:$B$235,2,FALSE)</f>
        <v>47</v>
      </c>
      <c r="B999" s="4">
        <v>2012.0</v>
      </c>
      <c r="C999" s="15" t="s">
        <v>5633</v>
      </c>
      <c r="D999" s="15">
        <v>257.0</v>
      </c>
      <c r="E999" s="15">
        <v>39.0</v>
      </c>
      <c r="F999" s="15" t="s">
        <v>5521</v>
      </c>
      <c r="G999" s="4">
        <v>92.0</v>
      </c>
      <c r="H999" s="4">
        <v>1613.0</v>
      </c>
      <c r="I999" s="5">
        <v>45864.0</v>
      </c>
      <c r="J999" s="4">
        <v>56.0</v>
      </c>
      <c r="K999" s="4">
        <v>91.0</v>
      </c>
      <c r="L999" s="4">
        <v>92.0</v>
      </c>
      <c r="M999" s="4" t="s">
        <v>5631</v>
      </c>
      <c r="N999" s="16">
        <v>45814.0</v>
      </c>
    </row>
    <row r="1000">
      <c r="A1000" s="4">
        <f>VLOOKUP(Life_expectancy.csv!A1016,Base!$A$2:$B$235,2,FALSE)</f>
        <v>47</v>
      </c>
      <c r="B1000" s="4">
        <v>2011.0</v>
      </c>
      <c r="C1000" s="15" t="s">
        <v>5925</v>
      </c>
      <c r="D1000" s="15">
        <v>263.0</v>
      </c>
      <c r="E1000" s="15">
        <v>40.0</v>
      </c>
      <c r="F1000" s="15" t="s">
        <v>3464</v>
      </c>
      <c r="G1000" s="4">
        <v>91.0</v>
      </c>
      <c r="H1000" s="4">
        <v>120.0</v>
      </c>
      <c r="I1000" s="5">
        <v>45683.0</v>
      </c>
      <c r="J1000" s="4">
        <v>58.0</v>
      </c>
      <c r="K1000" s="4">
        <v>91.0</v>
      </c>
      <c r="L1000" s="4">
        <v>91.0</v>
      </c>
      <c r="M1000" s="5">
        <v>45717.0</v>
      </c>
      <c r="N1000" s="16">
        <v>45875.0</v>
      </c>
    </row>
    <row r="1001">
      <c r="A1001" s="4">
        <f>VLOOKUP(Life_expectancy.csv!A1017,Base!$A$2:$B$235,2,FALSE)</f>
        <v>47</v>
      </c>
      <c r="B1001" s="4">
        <v>2010.0</v>
      </c>
      <c r="C1001" s="15">
        <v>69.0</v>
      </c>
      <c r="D1001" s="15">
        <v>267.0</v>
      </c>
      <c r="E1001" s="15">
        <v>40.0</v>
      </c>
      <c r="F1001" s="15" t="s">
        <v>6050</v>
      </c>
      <c r="G1001" s="4">
        <v>94.0</v>
      </c>
      <c r="H1001" s="4">
        <v>641.0</v>
      </c>
      <c r="I1001" s="5">
        <v>45802.0</v>
      </c>
      <c r="J1001" s="4">
        <v>59.0</v>
      </c>
      <c r="K1001" s="4">
        <v>94.0</v>
      </c>
      <c r="L1001" s="4">
        <v>94.0</v>
      </c>
      <c r="M1001" s="5">
        <v>45901.0</v>
      </c>
      <c r="N1001" s="15">
        <v>7.0</v>
      </c>
    </row>
    <row r="1002">
      <c r="A1002" s="4">
        <f>VLOOKUP(Life_expectancy.csv!A1018,Base!$A$2:$B$235,2,FALSE)</f>
        <v>47</v>
      </c>
      <c r="B1002" s="4">
        <v>2009.0</v>
      </c>
      <c r="C1002" s="15">
        <v>66.0</v>
      </c>
      <c r="D1002" s="15">
        <v>271.0</v>
      </c>
      <c r="E1002" s="15">
        <v>41.0</v>
      </c>
      <c r="F1002" s="15" t="s">
        <v>6023</v>
      </c>
      <c r="G1002" s="4">
        <v>94.0</v>
      </c>
      <c r="H1002" s="4">
        <v>101.0</v>
      </c>
      <c r="I1002" s="5">
        <v>45924.0</v>
      </c>
      <c r="J1002" s="4">
        <v>60.0</v>
      </c>
      <c r="K1002" s="4">
        <v>94.0</v>
      </c>
      <c r="L1002" s="4">
        <v>94.0</v>
      </c>
      <c r="M1002" s="5">
        <v>45659.0</v>
      </c>
      <c r="N1002" s="16">
        <v>45695.0</v>
      </c>
    </row>
    <row r="1003">
      <c r="A1003" s="4">
        <f>VLOOKUP(Life_expectancy.csv!A1019,Base!$A$2:$B$235,2,FALSE)</f>
        <v>47</v>
      </c>
      <c r="B1003" s="4">
        <v>2008.0</v>
      </c>
      <c r="C1003" s="15">
        <v>63.0</v>
      </c>
      <c r="D1003" s="15">
        <v>275.0</v>
      </c>
      <c r="E1003" s="15">
        <v>41.0</v>
      </c>
      <c r="F1003" s="15" t="s">
        <v>1127</v>
      </c>
      <c r="G1003" s="4">
        <v>93.0</v>
      </c>
      <c r="H1003" s="4">
        <v>82.0</v>
      </c>
      <c r="I1003" s="5">
        <v>45712.0</v>
      </c>
      <c r="J1003" s="4">
        <v>61.0</v>
      </c>
      <c r="K1003" s="4">
        <v>92.0</v>
      </c>
      <c r="L1003" s="4">
        <v>93.0</v>
      </c>
      <c r="M1003" s="5">
        <v>45690.0</v>
      </c>
      <c r="N1003" s="16">
        <v>45754.0</v>
      </c>
    </row>
    <row r="1004">
      <c r="A1004" s="4">
        <f>VLOOKUP(Life_expectancy.csv!A1020,Base!$A$2:$B$235,2,FALSE)</f>
        <v>47</v>
      </c>
      <c r="B1004" s="4">
        <v>2007.0</v>
      </c>
      <c r="C1004" s="15" t="s">
        <v>5523</v>
      </c>
      <c r="D1004" s="15">
        <v>28.0</v>
      </c>
      <c r="E1004" s="15">
        <v>41.0</v>
      </c>
      <c r="F1004" s="15" t="s">
        <v>2724</v>
      </c>
      <c r="G1004" s="4">
        <v>94.0</v>
      </c>
      <c r="H1004" s="4">
        <v>6.0</v>
      </c>
      <c r="I1004" s="5">
        <v>45831.0</v>
      </c>
      <c r="J1004" s="4">
        <v>61.0</v>
      </c>
      <c r="K1004" s="4">
        <v>94.0</v>
      </c>
      <c r="L1004" s="4">
        <v>94.0</v>
      </c>
      <c r="M1004" s="5">
        <v>45810.0</v>
      </c>
      <c r="N1004" s="16">
        <v>45815.0</v>
      </c>
    </row>
    <row r="1005">
      <c r="A1005" s="4">
        <f>VLOOKUP(Life_expectancy.csv!A1021,Base!$A$2:$B$235,2,FALSE)</f>
        <v>47</v>
      </c>
      <c r="B1005" s="4">
        <v>2006.0</v>
      </c>
      <c r="C1005" s="15" t="s">
        <v>5744</v>
      </c>
      <c r="D1005" s="15">
        <v>288.0</v>
      </c>
      <c r="E1005" s="15">
        <v>41.0</v>
      </c>
      <c r="F1005" s="16">
        <v>45839.0</v>
      </c>
      <c r="G1005" s="4">
        <v>84.0</v>
      </c>
      <c r="H1005" s="4">
        <v>420.0</v>
      </c>
      <c r="I1005" s="4">
        <v>23.0</v>
      </c>
      <c r="J1005" s="4">
        <v>62.0</v>
      </c>
      <c r="K1005" s="4">
        <v>84.0</v>
      </c>
      <c r="L1005" s="4">
        <v>84.0</v>
      </c>
      <c r="M1005" s="5">
        <v>45902.0</v>
      </c>
      <c r="N1005" s="16">
        <v>45907.0</v>
      </c>
    </row>
    <row r="1006">
      <c r="A1006" s="4">
        <f>VLOOKUP(Life_expectancy.csv!A1022,Base!$A$2:$B$235,2,FALSE)</f>
        <v>47</v>
      </c>
      <c r="B1006" s="4">
        <v>2005.0</v>
      </c>
      <c r="C1006" s="15" t="s">
        <v>5995</v>
      </c>
      <c r="D1006" s="15">
        <v>296.0</v>
      </c>
      <c r="E1006" s="15">
        <v>41.0</v>
      </c>
      <c r="F1006" s="16">
        <v>45778.0</v>
      </c>
      <c r="G1006" s="4">
        <v>84.0</v>
      </c>
      <c r="H1006" s="4">
        <v>435.0</v>
      </c>
      <c r="I1006" s="5">
        <v>45769.0</v>
      </c>
      <c r="J1006" s="4">
        <v>62.0</v>
      </c>
      <c r="K1006" s="4">
        <v>85.0</v>
      </c>
      <c r="L1006" s="4">
        <v>84.0</v>
      </c>
      <c r="M1006" s="5">
        <v>45660.0</v>
      </c>
      <c r="N1006" s="16">
        <v>45665.0</v>
      </c>
    </row>
    <row r="1007">
      <c r="A1007" s="4">
        <f>VLOOKUP(Life_expectancy.csv!A1023,Base!$A$2:$B$235,2,FALSE)</f>
        <v>47</v>
      </c>
      <c r="B1007" s="4">
        <v>2004.0</v>
      </c>
      <c r="C1007" s="15" t="s">
        <v>5962</v>
      </c>
      <c r="D1007" s="15">
        <v>34.0</v>
      </c>
      <c r="E1007" s="15">
        <v>41.0</v>
      </c>
      <c r="F1007" s="15" t="s">
        <v>6051</v>
      </c>
      <c r="G1007" s="4">
        <v>8.0</v>
      </c>
      <c r="H1007" s="4">
        <v>60.0</v>
      </c>
      <c r="I1007" s="5">
        <v>45890.0</v>
      </c>
      <c r="J1007" s="4">
        <v>62.0</v>
      </c>
      <c r="K1007" s="4">
        <v>81.0</v>
      </c>
      <c r="L1007" s="4">
        <v>8.0</v>
      </c>
      <c r="M1007" s="5">
        <v>45691.0</v>
      </c>
      <c r="N1007" s="16">
        <v>45724.0</v>
      </c>
    </row>
    <row r="1008">
      <c r="A1008" s="4">
        <f>VLOOKUP(Life_expectancy.csv!A1024,Base!$A$2:$B$235,2,FALSE)</f>
        <v>47</v>
      </c>
      <c r="B1008" s="4">
        <v>2003.0</v>
      </c>
      <c r="C1008" s="15" t="s">
        <v>5932</v>
      </c>
      <c r="D1008" s="15">
        <v>38.0</v>
      </c>
      <c r="E1008" s="15">
        <v>41.0</v>
      </c>
      <c r="F1008" s="15" t="s">
        <v>380</v>
      </c>
      <c r="G1008" s="4">
        <v>8.0</v>
      </c>
      <c r="H1008" s="4">
        <v>1939.0</v>
      </c>
      <c r="I1008" s="5">
        <v>45709.0</v>
      </c>
      <c r="J1008" s="4">
        <v>63.0</v>
      </c>
      <c r="K1008" s="4">
        <v>8.0</v>
      </c>
      <c r="L1008" s="4">
        <v>8.0</v>
      </c>
      <c r="M1008" s="5">
        <v>45750.0</v>
      </c>
      <c r="N1008" s="16">
        <v>45785.0</v>
      </c>
    </row>
    <row r="1009">
      <c r="A1009" s="4">
        <f>VLOOKUP(Life_expectancy.csv!A1025,Base!$A$2:$B$235,2,FALSE)</f>
        <v>47</v>
      </c>
      <c r="B1009" s="4">
        <v>2002.0</v>
      </c>
      <c r="C1009" s="15" t="s">
        <v>5688</v>
      </c>
      <c r="D1009" s="15">
        <v>31.0</v>
      </c>
      <c r="E1009" s="15">
        <v>42.0</v>
      </c>
      <c r="F1009" s="16">
        <v>45809.0</v>
      </c>
      <c r="G1009" s="4">
        <v>8.0</v>
      </c>
      <c r="H1009" s="4">
        <v>12289.0</v>
      </c>
      <c r="I1009" s="5">
        <v>45840.0</v>
      </c>
      <c r="J1009" s="4">
        <v>63.0</v>
      </c>
      <c r="K1009" s="4">
        <v>8.0</v>
      </c>
      <c r="L1009" s="4">
        <v>78.0</v>
      </c>
      <c r="M1009" s="5">
        <v>45780.0</v>
      </c>
      <c r="N1009" s="16">
        <v>45877.0</v>
      </c>
    </row>
    <row r="1010">
      <c r="A1010" s="4">
        <f>VLOOKUP(Life_expectancy.csv!A1026,Base!$A$2:$B$235,2,FALSE)</f>
        <v>47</v>
      </c>
      <c r="B1010" s="4">
        <v>2001.0</v>
      </c>
      <c r="C1010" s="15" t="s">
        <v>5747</v>
      </c>
      <c r="D1010" s="15">
        <v>39.0</v>
      </c>
      <c r="E1010" s="15">
        <v>42.0</v>
      </c>
      <c r="F1010" s="15" t="s">
        <v>4038</v>
      </c>
      <c r="G1010" s="10"/>
      <c r="H1010" s="4">
        <v>13476.0</v>
      </c>
      <c r="I1010" s="5">
        <v>45659.0</v>
      </c>
      <c r="J1010" s="4">
        <v>64.0</v>
      </c>
      <c r="K1010" s="4">
        <v>81.0</v>
      </c>
      <c r="L1010" s="4">
        <v>79.0</v>
      </c>
      <c r="M1010" s="5">
        <v>45780.0</v>
      </c>
      <c r="N1010" s="15">
        <v>9.0</v>
      </c>
    </row>
    <row r="1011">
      <c r="A1011" s="4">
        <f>VLOOKUP(Life_expectancy.csv!A1027,Base!$A$2:$B$235,2,FALSE)</f>
        <v>47</v>
      </c>
      <c r="B1011" s="4">
        <v>2000.0</v>
      </c>
      <c r="C1011" s="15" t="s">
        <v>5539</v>
      </c>
      <c r="D1011" s="15">
        <v>38.0</v>
      </c>
      <c r="E1011" s="15">
        <v>43.0</v>
      </c>
      <c r="F1011" s="16">
        <v>45809.0</v>
      </c>
      <c r="G1011" s="10"/>
      <c r="H1011" s="4">
        <v>23068.0</v>
      </c>
      <c r="I1011" s="5">
        <v>45796.0</v>
      </c>
      <c r="J1011" s="4">
        <v>65.0</v>
      </c>
      <c r="K1011" s="4">
        <v>88.0</v>
      </c>
      <c r="L1011" s="4">
        <v>88.0</v>
      </c>
      <c r="M1011" s="5">
        <v>45811.0</v>
      </c>
      <c r="N1011" s="16">
        <v>45697.0</v>
      </c>
    </row>
    <row r="1012">
      <c r="A1012" s="4">
        <f>VLOOKUP(Life_expectancy.csv!A1028,Base!$A$2:$B$235,2,FALSE)</f>
        <v>90</v>
      </c>
      <c r="B1012" s="4">
        <v>2015.0</v>
      </c>
      <c r="C1012" s="15">
        <v>81.0</v>
      </c>
      <c r="D1012" s="15">
        <v>72.0</v>
      </c>
      <c r="E1012" s="15">
        <v>0.0</v>
      </c>
      <c r="F1012" s="17"/>
      <c r="G1012" s="4">
        <v>96.0</v>
      </c>
      <c r="H1012" s="4">
        <v>1.0</v>
      </c>
      <c r="I1012" s="4" t="s">
        <v>5837</v>
      </c>
      <c r="J1012" s="4">
        <v>0.0</v>
      </c>
      <c r="K1012" s="4">
        <v>99.0</v>
      </c>
      <c r="L1012" s="4">
        <v>99.0</v>
      </c>
      <c r="M1012" s="4" t="s">
        <v>5522</v>
      </c>
      <c r="N1012" s="15" t="s">
        <v>5681</v>
      </c>
    </row>
    <row r="1013">
      <c r="A1013" s="4">
        <f>VLOOKUP(Life_expectancy.csv!A1029,Base!$A$2:$B$235,2,FALSE)</f>
        <v>90</v>
      </c>
      <c r="B1013" s="4">
        <v>2014.0</v>
      </c>
      <c r="C1013" s="15">
        <v>88.0</v>
      </c>
      <c r="D1013" s="15">
        <v>73.0</v>
      </c>
      <c r="E1013" s="15">
        <v>0.0</v>
      </c>
      <c r="F1013" s="15" t="s">
        <v>1239</v>
      </c>
      <c r="G1013" s="4">
        <v>96.0</v>
      </c>
      <c r="H1013" s="4">
        <v>1.0</v>
      </c>
      <c r="I1013" s="4">
        <v>66.0</v>
      </c>
      <c r="J1013" s="4">
        <v>0.0</v>
      </c>
      <c r="K1013" s="4">
        <v>99.0</v>
      </c>
      <c r="L1013" s="4">
        <v>99.0</v>
      </c>
      <c r="M1013" s="4" t="s">
        <v>5522</v>
      </c>
      <c r="N1013" s="15" t="s">
        <v>5681</v>
      </c>
    </row>
    <row r="1014">
      <c r="A1014" s="4">
        <f>VLOOKUP(Life_expectancy.csv!A1030,Base!$A$2:$B$235,2,FALSE)</f>
        <v>90</v>
      </c>
      <c r="B1014" s="4">
        <v>2013.0</v>
      </c>
      <c r="C1014" s="15">
        <v>86.0</v>
      </c>
      <c r="D1014" s="15">
        <v>74.0</v>
      </c>
      <c r="E1014" s="15">
        <v>0.0</v>
      </c>
      <c r="F1014" s="15" t="s">
        <v>1510</v>
      </c>
      <c r="G1014" s="4">
        <v>98.0</v>
      </c>
      <c r="H1014" s="4">
        <v>3.0</v>
      </c>
      <c r="I1014" s="4" t="s">
        <v>5984</v>
      </c>
      <c r="J1014" s="4">
        <v>0.0</v>
      </c>
      <c r="K1014" s="4">
        <v>99.0</v>
      </c>
      <c r="L1014" s="4">
        <v>99.0</v>
      </c>
      <c r="M1014" s="4" t="s">
        <v>5522</v>
      </c>
      <c r="N1014" s="15" t="s">
        <v>5681</v>
      </c>
    </row>
    <row r="1015">
      <c r="A1015" s="4">
        <f>VLOOKUP(Life_expectancy.csv!A1031,Base!$A$2:$B$235,2,FALSE)</f>
        <v>90</v>
      </c>
      <c r="B1015" s="4">
        <v>2012.0</v>
      </c>
      <c r="C1015" s="15">
        <v>84.0</v>
      </c>
      <c r="D1015" s="15">
        <v>76.0</v>
      </c>
      <c r="E1015" s="15">
        <v>0.0</v>
      </c>
      <c r="F1015" s="16">
        <v>45696.0</v>
      </c>
      <c r="G1015" s="4">
        <v>98.0</v>
      </c>
      <c r="H1015" s="4">
        <v>3.0</v>
      </c>
      <c r="I1015" s="4" t="s">
        <v>6052</v>
      </c>
      <c r="J1015" s="4">
        <v>0.0</v>
      </c>
      <c r="K1015" s="4">
        <v>99.0</v>
      </c>
      <c r="L1015" s="4">
        <v>99.0</v>
      </c>
      <c r="M1015" s="4" t="s">
        <v>5522</v>
      </c>
      <c r="N1015" s="15" t="s">
        <v>5681</v>
      </c>
    </row>
    <row r="1016">
      <c r="A1016" s="4">
        <f>VLOOKUP(Life_expectancy.csv!A1032,Base!$A$2:$B$235,2,FALSE)</f>
        <v>90</v>
      </c>
      <c r="B1016" s="4">
        <v>2011.0</v>
      </c>
      <c r="C1016" s="15">
        <v>85.0</v>
      </c>
      <c r="D1016" s="15">
        <v>76.0</v>
      </c>
      <c r="E1016" s="15">
        <v>0.0</v>
      </c>
      <c r="F1016" s="18">
        <v>45696.0</v>
      </c>
      <c r="G1016" s="4">
        <v>95.0</v>
      </c>
      <c r="H1016" s="4">
        <v>40.0</v>
      </c>
      <c r="I1016" s="4" t="s">
        <v>6053</v>
      </c>
      <c r="J1016" s="4">
        <v>0.0</v>
      </c>
      <c r="K1016" s="4">
        <v>99.0</v>
      </c>
      <c r="L1016" s="4">
        <v>99.0</v>
      </c>
      <c r="M1016" s="4" t="s">
        <v>5522</v>
      </c>
      <c r="N1016" s="15" t="s">
        <v>5681</v>
      </c>
    </row>
    <row r="1017">
      <c r="A1017" s="4">
        <f>VLOOKUP(Life_expectancy.csv!A1033,Base!$A$2:$B$235,2,FALSE)</f>
        <v>90</v>
      </c>
      <c r="B1017" s="4">
        <v>2010.0</v>
      </c>
      <c r="C1017" s="15">
        <v>83.0</v>
      </c>
      <c r="D1017" s="15">
        <v>76.0</v>
      </c>
      <c r="E1017" s="15">
        <v>0.0</v>
      </c>
      <c r="F1017" s="15">
        <v>9.0</v>
      </c>
      <c r="G1017" s="4">
        <v>95.0</v>
      </c>
      <c r="H1017" s="4">
        <v>149.0</v>
      </c>
      <c r="I1017" s="4" t="s">
        <v>5805</v>
      </c>
      <c r="J1017" s="4">
        <v>0.0</v>
      </c>
      <c r="K1017" s="4">
        <v>99.0</v>
      </c>
      <c r="L1017" s="4">
        <v>99.0</v>
      </c>
      <c r="M1017" s="4" t="s">
        <v>5522</v>
      </c>
      <c r="N1017" s="15" t="s">
        <v>5681</v>
      </c>
    </row>
    <row r="1018">
      <c r="A1018" s="4">
        <f>VLOOKUP(Life_expectancy.csv!A1034,Base!$A$2:$B$235,2,FALSE)</f>
        <v>90</v>
      </c>
      <c r="B1018" s="4">
        <v>2009.0</v>
      </c>
      <c r="C1018" s="15">
        <v>80.0</v>
      </c>
      <c r="D1018" s="15">
        <v>78.0</v>
      </c>
      <c r="E1018" s="15">
        <v>0.0</v>
      </c>
      <c r="F1018" s="18">
        <v>45878.0</v>
      </c>
      <c r="G1018" s="4">
        <v>95.0</v>
      </c>
      <c r="H1018" s="4">
        <v>2.0</v>
      </c>
      <c r="I1018" s="4" t="s">
        <v>5923</v>
      </c>
      <c r="J1018" s="4">
        <v>0.0</v>
      </c>
      <c r="K1018" s="4">
        <v>99.0</v>
      </c>
      <c r="L1018" s="4">
        <v>99.0</v>
      </c>
      <c r="M1018" s="4" t="s">
        <v>5522</v>
      </c>
      <c r="N1018" s="15" t="s">
        <v>5681</v>
      </c>
    </row>
    <row r="1019">
      <c r="A1019" s="4">
        <f>VLOOKUP(Life_expectancy.csv!A1035,Base!$A$2:$B$235,2,FALSE)</f>
        <v>90</v>
      </c>
      <c r="B1019" s="4">
        <v>2008.0</v>
      </c>
      <c r="C1019" s="15" t="s">
        <v>5682</v>
      </c>
      <c r="D1019" s="15">
        <v>77.0</v>
      </c>
      <c r="E1019" s="15">
        <v>0.0</v>
      </c>
      <c r="F1019" s="15" t="s">
        <v>1587</v>
      </c>
      <c r="G1019" s="4">
        <v>95.0</v>
      </c>
      <c r="H1019" s="4">
        <v>1.0</v>
      </c>
      <c r="I1019" s="4" t="s">
        <v>6049</v>
      </c>
      <c r="J1019" s="4">
        <v>0.0</v>
      </c>
      <c r="K1019" s="4">
        <v>99.0</v>
      </c>
      <c r="L1019" s="4">
        <v>99.0</v>
      </c>
      <c r="M1019" s="4" t="s">
        <v>5522</v>
      </c>
      <c r="N1019" s="15" t="s">
        <v>5681</v>
      </c>
    </row>
    <row r="1020">
      <c r="A1020" s="4">
        <f>VLOOKUP(Life_expectancy.csv!A1036,Base!$A$2:$B$235,2,FALSE)</f>
        <v>90</v>
      </c>
      <c r="B1020" s="4">
        <v>2007.0</v>
      </c>
      <c r="C1020" s="15" t="s">
        <v>5702</v>
      </c>
      <c r="D1020" s="15">
        <v>8.0</v>
      </c>
      <c r="E1020" s="15">
        <v>0.0</v>
      </c>
      <c r="F1020" s="15" t="s">
        <v>1584</v>
      </c>
      <c r="G1020" s="4">
        <v>95.0</v>
      </c>
      <c r="H1020" s="4">
        <v>2.0</v>
      </c>
      <c r="I1020" s="4" t="s">
        <v>5924</v>
      </c>
      <c r="J1020" s="4">
        <v>0.0</v>
      </c>
      <c r="K1020" s="4">
        <v>99.0</v>
      </c>
      <c r="L1020" s="4">
        <v>99.0</v>
      </c>
      <c r="M1020" s="4" t="s">
        <v>5522</v>
      </c>
      <c r="N1020" s="15" t="s">
        <v>5681</v>
      </c>
    </row>
    <row r="1021">
      <c r="A1021" s="4">
        <f>VLOOKUP(Life_expectancy.csv!A1037,Base!$A$2:$B$235,2,FALSE)</f>
        <v>90</v>
      </c>
      <c r="B1021" s="4">
        <v>2006.0</v>
      </c>
      <c r="C1021" s="15" t="s">
        <v>5914</v>
      </c>
      <c r="D1021" s="15">
        <v>77.0</v>
      </c>
      <c r="E1021" s="15">
        <v>0.0</v>
      </c>
      <c r="F1021" s="15" t="s">
        <v>32</v>
      </c>
      <c r="G1021" s="4">
        <v>94.0</v>
      </c>
      <c r="H1021" s="4">
        <v>0.0</v>
      </c>
      <c r="I1021" s="4" t="s">
        <v>5925</v>
      </c>
      <c r="J1021" s="4">
        <v>1.0</v>
      </c>
      <c r="K1021" s="4">
        <v>98.0</v>
      </c>
      <c r="L1021" s="4">
        <v>98.0</v>
      </c>
      <c r="M1021" s="4" t="s">
        <v>5522</v>
      </c>
      <c r="N1021" s="15" t="s">
        <v>5681</v>
      </c>
    </row>
    <row r="1022">
      <c r="A1022" s="4">
        <f>VLOOKUP(Life_expectancy.csv!A1038,Base!$A$2:$B$235,2,FALSE)</f>
        <v>90</v>
      </c>
      <c r="B1022" s="4">
        <v>2005.0</v>
      </c>
      <c r="C1022" s="15" t="s">
        <v>5704</v>
      </c>
      <c r="D1022" s="15">
        <v>81.0</v>
      </c>
      <c r="E1022" s="15">
        <v>0.0</v>
      </c>
      <c r="F1022" s="15" t="s">
        <v>3328</v>
      </c>
      <c r="G1022" s="4">
        <v>93.0</v>
      </c>
      <c r="H1022" s="4">
        <v>122.0</v>
      </c>
      <c r="I1022" s="5">
        <v>45783.0</v>
      </c>
      <c r="J1022" s="4">
        <v>1.0</v>
      </c>
      <c r="K1022" s="4">
        <v>96.0</v>
      </c>
      <c r="L1022" s="4">
        <v>96.0</v>
      </c>
      <c r="M1022" s="4" t="s">
        <v>5522</v>
      </c>
      <c r="N1022" s="15" t="s">
        <v>5681</v>
      </c>
    </row>
    <row r="1023">
      <c r="A1023" s="4">
        <f>VLOOKUP(Life_expectancy.csv!A1039,Base!$A$2:$B$235,2,FALSE)</f>
        <v>90</v>
      </c>
      <c r="B1023" s="4">
        <v>2004.0</v>
      </c>
      <c r="C1023" s="15" t="s">
        <v>5945</v>
      </c>
      <c r="D1023" s="15">
        <v>81.0</v>
      </c>
      <c r="E1023" s="15">
        <v>0.0</v>
      </c>
      <c r="F1023" s="15" t="s">
        <v>1147</v>
      </c>
      <c r="G1023" s="4">
        <v>92.0</v>
      </c>
      <c r="H1023" s="4">
        <v>1.0</v>
      </c>
      <c r="I1023" s="4" t="s">
        <v>5523</v>
      </c>
      <c r="J1023" s="4">
        <v>1.0</v>
      </c>
      <c r="K1023" s="4">
        <v>95.0</v>
      </c>
      <c r="L1023" s="4">
        <v>95.0</v>
      </c>
      <c r="M1023" s="4" t="s">
        <v>5522</v>
      </c>
      <c r="N1023" s="15" t="s">
        <v>5786</v>
      </c>
    </row>
    <row r="1024">
      <c r="A1024" s="4">
        <f>VLOOKUP(Life_expectancy.csv!A1040,Base!$A$2:$B$235,2,FALSE)</f>
        <v>90</v>
      </c>
      <c r="B1024" s="4">
        <v>2003.0</v>
      </c>
      <c r="C1024" s="15" t="s">
        <v>5915</v>
      </c>
      <c r="D1024" s="15">
        <v>81.0</v>
      </c>
      <c r="E1024" s="15">
        <v>0.0</v>
      </c>
      <c r="F1024" s="15" t="s">
        <v>778</v>
      </c>
      <c r="G1024" s="4">
        <v>92.0</v>
      </c>
      <c r="H1024" s="4">
        <v>0.0</v>
      </c>
      <c r="I1024" s="4" t="s">
        <v>5525</v>
      </c>
      <c r="J1024" s="4">
        <v>1.0</v>
      </c>
      <c r="K1024" s="4">
        <v>93.0</v>
      </c>
      <c r="L1024" s="4">
        <v>94.0</v>
      </c>
      <c r="M1024" s="4" t="s">
        <v>5522</v>
      </c>
      <c r="N1024" s="15" t="s">
        <v>5786</v>
      </c>
    </row>
    <row r="1025">
      <c r="A1025" s="4">
        <f>VLOOKUP(Life_expectancy.csv!A1041,Base!$A$2:$B$235,2,FALSE)</f>
        <v>90</v>
      </c>
      <c r="B1025" s="4">
        <v>2002.0</v>
      </c>
      <c r="C1025" s="15">
        <v>79.0</v>
      </c>
      <c r="D1025" s="15">
        <v>81.0</v>
      </c>
      <c r="E1025" s="15">
        <v>1.0</v>
      </c>
      <c r="F1025" s="18">
        <v>45908.0</v>
      </c>
      <c r="G1025" s="4">
        <v>91.0</v>
      </c>
      <c r="H1025" s="4">
        <v>5.0</v>
      </c>
      <c r="I1025" s="4" t="s">
        <v>5527</v>
      </c>
      <c r="J1025" s="4">
        <v>1.0</v>
      </c>
      <c r="K1025" s="4">
        <v>92.0</v>
      </c>
      <c r="L1025" s="4">
        <v>92.0</v>
      </c>
      <c r="M1025" s="4" t="s">
        <v>5522</v>
      </c>
      <c r="N1025" s="15" t="s">
        <v>5786</v>
      </c>
    </row>
    <row r="1026">
      <c r="A1026" s="4">
        <f>VLOOKUP(Life_expectancy.csv!A1042,Base!$A$2:$B$235,2,FALSE)</f>
        <v>90</v>
      </c>
      <c r="B1026" s="4">
        <v>2001.0</v>
      </c>
      <c r="C1026" s="15" t="s">
        <v>5707</v>
      </c>
      <c r="D1026" s="15">
        <v>83.0</v>
      </c>
      <c r="E1026" s="15">
        <v>1.0</v>
      </c>
      <c r="F1026" s="15" t="s">
        <v>4620</v>
      </c>
      <c r="G1026" s="4">
        <v>9.0</v>
      </c>
      <c r="H1026" s="4">
        <v>12.0</v>
      </c>
      <c r="I1026" s="4">
        <v>58.0</v>
      </c>
      <c r="J1026" s="4">
        <v>1.0</v>
      </c>
      <c r="K1026" s="4">
        <v>9.0</v>
      </c>
      <c r="L1026" s="4">
        <v>91.0</v>
      </c>
      <c r="M1026" s="4" t="s">
        <v>5522</v>
      </c>
      <c r="N1026" s="15" t="s">
        <v>5786</v>
      </c>
    </row>
    <row r="1027">
      <c r="A1027" s="4">
        <f>VLOOKUP(Life_expectancy.csv!A1043,Base!$A$2:$B$235,2,FALSE)</f>
        <v>90</v>
      </c>
      <c r="B1027" s="4">
        <v>2000.0</v>
      </c>
      <c r="C1027" s="15" t="s">
        <v>5966</v>
      </c>
      <c r="D1027" s="15">
        <v>84.0</v>
      </c>
      <c r="E1027" s="15">
        <v>1.0</v>
      </c>
      <c r="F1027" s="15" t="s">
        <v>857</v>
      </c>
      <c r="G1027" s="4">
        <v>89.0</v>
      </c>
      <c r="H1027" s="4">
        <v>56.0</v>
      </c>
      <c r="I1027" s="4" t="s">
        <v>5747</v>
      </c>
      <c r="J1027" s="4">
        <v>1.0</v>
      </c>
      <c r="K1027" s="4">
        <v>89.0</v>
      </c>
      <c r="L1027" s="4">
        <v>89.0</v>
      </c>
      <c r="M1027" s="4" t="s">
        <v>5522</v>
      </c>
      <c r="N1027" s="15" t="s">
        <v>5786</v>
      </c>
    </row>
    <row r="1028">
      <c r="A1028" s="4">
        <f>VLOOKUP(Life_expectancy.csv!A1044,Base!$A$2:$B$235,2,FALSE)</f>
        <v>193</v>
      </c>
      <c r="B1028" s="4">
        <v>2015.0</v>
      </c>
      <c r="C1028" s="15" t="s">
        <v>5563</v>
      </c>
      <c r="D1028" s="15">
        <v>142.0</v>
      </c>
      <c r="E1028" s="15">
        <v>0.0</v>
      </c>
      <c r="F1028" s="17"/>
      <c r="G1028" s="4">
        <v>92.0</v>
      </c>
      <c r="H1028" s="4">
        <v>0.0</v>
      </c>
      <c r="I1028" s="4" t="s">
        <v>5652</v>
      </c>
      <c r="J1028" s="4">
        <v>0.0</v>
      </c>
      <c r="K1028" s="4">
        <v>99.0</v>
      </c>
      <c r="L1028" s="4">
        <v>92.0</v>
      </c>
      <c r="M1028" s="4" t="s">
        <v>5522</v>
      </c>
      <c r="N1028" s="16">
        <v>45872.0</v>
      </c>
    </row>
    <row r="1029">
      <c r="A1029" s="4">
        <f>VLOOKUP(Life_expectancy.csv!A1045,Base!$A$2:$B$235,2,FALSE)</f>
        <v>193</v>
      </c>
      <c r="B1029" s="4">
        <v>2014.0</v>
      </c>
      <c r="C1029" s="15" t="s">
        <v>5556</v>
      </c>
      <c r="D1029" s="15">
        <v>143.0</v>
      </c>
      <c r="E1029" s="15">
        <v>0.0</v>
      </c>
      <c r="F1029" s="15" t="s">
        <v>2440</v>
      </c>
      <c r="G1029" s="4">
        <v>97.0</v>
      </c>
      <c r="H1029" s="4">
        <v>0.0</v>
      </c>
      <c r="I1029" s="4" t="s">
        <v>5607</v>
      </c>
      <c r="J1029" s="4">
        <v>0.0</v>
      </c>
      <c r="K1029" s="4">
        <v>81.0</v>
      </c>
      <c r="L1029" s="4">
        <v>97.0</v>
      </c>
      <c r="M1029" s="4" t="s">
        <v>5522</v>
      </c>
      <c r="N1029" s="16">
        <v>45872.0</v>
      </c>
    </row>
    <row r="1030">
      <c r="A1030" s="4">
        <f>VLOOKUP(Life_expectancy.csv!A1046,Base!$A$2:$B$235,2,FALSE)</f>
        <v>193</v>
      </c>
      <c r="B1030" s="4">
        <v>2013.0</v>
      </c>
      <c r="C1030" s="15" t="s">
        <v>5561</v>
      </c>
      <c r="D1030" s="15">
        <v>144.0</v>
      </c>
      <c r="E1030" s="15">
        <v>0.0</v>
      </c>
      <c r="F1030" s="15" t="s">
        <v>1442</v>
      </c>
      <c r="G1030" s="4">
        <v>97.0</v>
      </c>
      <c r="H1030" s="4">
        <v>0.0</v>
      </c>
      <c r="I1030" s="4" t="s">
        <v>5610</v>
      </c>
      <c r="J1030" s="4">
        <v>0.0</v>
      </c>
      <c r="K1030" s="4">
        <v>98.0</v>
      </c>
      <c r="L1030" s="4">
        <v>97.0</v>
      </c>
      <c r="M1030" s="4" t="s">
        <v>5522</v>
      </c>
      <c r="N1030" s="16">
        <v>45872.0</v>
      </c>
    </row>
    <row r="1031">
      <c r="A1031" s="4">
        <f>VLOOKUP(Life_expectancy.csv!A1047,Base!$A$2:$B$235,2,FALSE)</f>
        <v>193</v>
      </c>
      <c r="B1031" s="4">
        <v>2012.0</v>
      </c>
      <c r="C1031" s="15" t="s">
        <v>5749</v>
      </c>
      <c r="D1031" s="15">
        <v>146.0</v>
      </c>
      <c r="E1031" s="15">
        <v>0.0</v>
      </c>
      <c r="F1031" s="18">
        <v>45846.0</v>
      </c>
      <c r="G1031" s="4">
        <v>97.0</v>
      </c>
      <c r="H1031" s="4">
        <v>0.0</v>
      </c>
      <c r="I1031" s="4" t="s">
        <v>5917</v>
      </c>
      <c r="J1031" s="4">
        <v>0.0</v>
      </c>
      <c r="K1031" s="4">
        <v>98.0</v>
      </c>
      <c r="L1031" s="4">
        <v>97.0</v>
      </c>
      <c r="M1031" s="4" t="s">
        <v>5522</v>
      </c>
      <c r="N1031" s="16">
        <v>45872.0</v>
      </c>
    </row>
    <row r="1032">
      <c r="A1032" s="4">
        <f>VLOOKUP(Life_expectancy.csv!A1048,Base!$A$2:$B$235,2,FALSE)</f>
        <v>193</v>
      </c>
      <c r="B1032" s="4">
        <v>2011.0</v>
      </c>
      <c r="C1032" s="15" t="s">
        <v>5588</v>
      </c>
      <c r="D1032" s="15">
        <v>15.0</v>
      </c>
      <c r="E1032" s="15">
        <v>0.0</v>
      </c>
      <c r="F1032" s="15" t="s">
        <v>2421</v>
      </c>
      <c r="G1032" s="4">
        <v>94.0</v>
      </c>
      <c r="H1032" s="4">
        <v>0.0</v>
      </c>
      <c r="I1032" s="4" t="s">
        <v>5724</v>
      </c>
      <c r="J1032" s="4">
        <v>0.0</v>
      </c>
      <c r="K1032" s="4">
        <v>95.0</v>
      </c>
      <c r="L1032" s="4">
        <v>95.0</v>
      </c>
      <c r="M1032" s="4" t="s">
        <v>5522</v>
      </c>
      <c r="N1032" s="16">
        <v>45872.0</v>
      </c>
    </row>
    <row r="1033">
      <c r="A1033" s="4">
        <f>VLOOKUP(Life_expectancy.csv!A1049,Base!$A$2:$B$235,2,FALSE)</f>
        <v>193</v>
      </c>
      <c r="B1033" s="4">
        <v>2010.0</v>
      </c>
      <c r="C1033" s="15" t="s">
        <v>5564</v>
      </c>
      <c r="D1033" s="15">
        <v>154.0</v>
      </c>
      <c r="E1033" s="15">
        <v>0.0</v>
      </c>
      <c r="F1033" s="15" t="s">
        <v>2685</v>
      </c>
      <c r="G1033" s="4">
        <v>97.0</v>
      </c>
      <c r="H1033" s="4">
        <v>0.0</v>
      </c>
      <c r="I1033" s="4" t="s">
        <v>6054</v>
      </c>
      <c r="J1033" s="4">
        <v>0.0</v>
      </c>
      <c r="K1033" s="4">
        <v>94.0</v>
      </c>
      <c r="L1033" s="4">
        <v>97.0</v>
      </c>
      <c r="M1033" s="4" t="s">
        <v>5522</v>
      </c>
      <c r="N1033" s="16">
        <v>45872.0</v>
      </c>
    </row>
    <row r="1034">
      <c r="A1034" s="4">
        <f>VLOOKUP(Life_expectancy.csv!A1050,Base!$A$2:$B$235,2,FALSE)</f>
        <v>193</v>
      </c>
      <c r="B1034" s="4">
        <v>2009.0</v>
      </c>
      <c r="C1034" s="15" t="s">
        <v>5899</v>
      </c>
      <c r="D1034" s="15">
        <v>158.0</v>
      </c>
      <c r="E1034" s="15">
        <v>0.0</v>
      </c>
      <c r="F1034" s="15" t="s">
        <v>2440</v>
      </c>
      <c r="G1034" s="4">
        <v>99.0</v>
      </c>
      <c r="H1034" s="4">
        <v>0.0</v>
      </c>
      <c r="I1034" s="4" t="s">
        <v>5730</v>
      </c>
      <c r="J1034" s="4">
        <v>0.0</v>
      </c>
      <c r="K1034" s="4">
        <v>99.0</v>
      </c>
      <c r="L1034" s="4">
        <v>99.0</v>
      </c>
      <c r="M1034" s="4" t="s">
        <v>5522</v>
      </c>
      <c r="N1034" s="16">
        <v>45872.0</v>
      </c>
    </row>
    <row r="1035">
      <c r="A1035" s="4">
        <f>VLOOKUP(Life_expectancy.csv!A1051,Base!$A$2:$B$235,2,FALSE)</f>
        <v>193</v>
      </c>
      <c r="B1035" s="4">
        <v>2008.0</v>
      </c>
      <c r="C1035" s="15" t="s">
        <v>5889</v>
      </c>
      <c r="D1035" s="15">
        <v>162.0</v>
      </c>
      <c r="E1035" s="15">
        <v>0.0</v>
      </c>
      <c r="F1035" s="15" t="s">
        <v>4894</v>
      </c>
      <c r="G1035" s="4">
        <v>99.0</v>
      </c>
      <c r="H1035" s="4">
        <v>0.0</v>
      </c>
      <c r="I1035" s="4" t="s">
        <v>6055</v>
      </c>
      <c r="J1035" s="4">
        <v>0.0</v>
      </c>
      <c r="K1035" s="4">
        <v>99.0</v>
      </c>
      <c r="L1035" s="4">
        <v>99.0</v>
      </c>
      <c r="M1035" s="4" t="s">
        <v>5522</v>
      </c>
      <c r="N1035" s="16">
        <v>45903.0</v>
      </c>
    </row>
    <row r="1036">
      <c r="A1036" s="4">
        <f>VLOOKUP(Life_expectancy.csv!A1052,Base!$A$2:$B$235,2,FALSE)</f>
        <v>193</v>
      </c>
      <c r="B1036" s="4">
        <v>2007.0</v>
      </c>
      <c r="C1036" s="15" t="s">
        <v>5715</v>
      </c>
      <c r="D1036" s="15">
        <v>164.0</v>
      </c>
      <c r="E1036" s="15">
        <v>0.0</v>
      </c>
      <c r="F1036" s="18">
        <v>45817.0</v>
      </c>
      <c r="G1036" s="4">
        <v>96.0</v>
      </c>
      <c r="H1036" s="4">
        <v>0.0</v>
      </c>
      <c r="I1036" s="4" t="s">
        <v>6056</v>
      </c>
      <c r="J1036" s="4">
        <v>0.0</v>
      </c>
      <c r="K1036" s="4">
        <v>96.0</v>
      </c>
      <c r="L1036" s="4">
        <v>96.0</v>
      </c>
      <c r="M1036" s="4" t="s">
        <v>5522</v>
      </c>
      <c r="N1036" s="16">
        <v>45903.0</v>
      </c>
    </row>
    <row r="1037">
      <c r="A1037" s="4">
        <f>VLOOKUP(Life_expectancy.csv!A1053,Base!$A$2:$B$235,2,FALSE)</f>
        <v>193</v>
      </c>
      <c r="B1037" s="4">
        <v>2006.0</v>
      </c>
      <c r="C1037" s="15" t="s">
        <v>5590</v>
      </c>
      <c r="D1037" s="15">
        <v>167.0</v>
      </c>
      <c r="E1037" s="15">
        <v>0.0</v>
      </c>
      <c r="F1037" s="18">
        <v>45817.0</v>
      </c>
      <c r="G1037" s="4">
        <v>91.0</v>
      </c>
      <c r="H1037" s="4">
        <v>0.0</v>
      </c>
      <c r="I1037" s="4" t="s">
        <v>6057</v>
      </c>
      <c r="J1037" s="4">
        <v>0.0</v>
      </c>
      <c r="K1037" s="4">
        <v>91.0</v>
      </c>
      <c r="L1037" s="4">
        <v>91.0</v>
      </c>
      <c r="M1037" s="4" t="s">
        <v>5522</v>
      </c>
      <c r="N1037" s="16">
        <v>45903.0</v>
      </c>
    </row>
    <row r="1038">
      <c r="A1038" s="4">
        <f>VLOOKUP(Life_expectancy.csv!A1054,Base!$A$2:$B$235,2,FALSE)</f>
        <v>193</v>
      </c>
      <c r="B1038" s="4">
        <v>2005.0</v>
      </c>
      <c r="C1038" s="15" t="s">
        <v>5933</v>
      </c>
      <c r="D1038" s="15">
        <v>169.0</v>
      </c>
      <c r="E1038" s="15">
        <v>0.0</v>
      </c>
      <c r="F1038" s="16">
        <v>45877.0</v>
      </c>
      <c r="G1038" s="4">
        <v>99.0</v>
      </c>
      <c r="H1038" s="4">
        <v>0.0</v>
      </c>
      <c r="I1038" s="5">
        <v>45781.0</v>
      </c>
      <c r="J1038" s="4">
        <v>0.0</v>
      </c>
      <c r="K1038" s="4">
        <v>99.0</v>
      </c>
      <c r="L1038" s="4">
        <v>99.0</v>
      </c>
      <c r="M1038" s="4" t="s">
        <v>5522</v>
      </c>
      <c r="N1038" s="15">
        <v>4.0</v>
      </c>
    </row>
    <row r="1039">
      <c r="A1039" s="4">
        <f>VLOOKUP(Life_expectancy.csv!A1055,Base!$A$2:$B$235,2,FALSE)</f>
        <v>193</v>
      </c>
      <c r="B1039" s="4">
        <v>2004.0</v>
      </c>
      <c r="C1039" s="15">
        <v>73.0</v>
      </c>
      <c r="D1039" s="15">
        <v>187.0</v>
      </c>
      <c r="E1039" s="15">
        <v>0.0</v>
      </c>
      <c r="F1039" s="15" t="s">
        <v>1937</v>
      </c>
      <c r="G1039" s="4">
        <v>83.0</v>
      </c>
      <c r="H1039" s="4">
        <v>0.0</v>
      </c>
      <c r="I1039" s="4" t="s">
        <v>6058</v>
      </c>
      <c r="J1039" s="4">
        <v>0.0</v>
      </c>
      <c r="K1039" s="4">
        <v>84.0</v>
      </c>
      <c r="L1039" s="4">
        <v>83.0</v>
      </c>
      <c r="M1039" s="4" t="s">
        <v>5522</v>
      </c>
      <c r="N1039" s="15">
        <v>4.0</v>
      </c>
    </row>
    <row r="1040">
      <c r="A1040" s="4">
        <f>VLOOKUP(Life_expectancy.csv!A1056,Base!$A$2:$B$235,2,FALSE)</f>
        <v>193</v>
      </c>
      <c r="B1040" s="4">
        <v>2003.0</v>
      </c>
      <c r="C1040" s="15" t="s">
        <v>5716</v>
      </c>
      <c r="D1040" s="15">
        <v>173.0</v>
      </c>
      <c r="E1040" s="15">
        <v>0.0</v>
      </c>
      <c r="F1040" s="15" t="s">
        <v>1142</v>
      </c>
      <c r="G1040" s="4">
        <v>97.0</v>
      </c>
      <c r="H1040" s="4">
        <v>0.0</v>
      </c>
      <c r="I1040" s="4" t="s">
        <v>6059</v>
      </c>
      <c r="J1040" s="4">
        <v>0.0</v>
      </c>
      <c r="K1040" s="4">
        <v>98.0</v>
      </c>
      <c r="L1040" s="4">
        <v>97.0</v>
      </c>
      <c r="M1040" s="4" t="s">
        <v>5522</v>
      </c>
      <c r="N1040" s="16">
        <v>45661.0</v>
      </c>
    </row>
    <row r="1041">
      <c r="A1041" s="4">
        <f>VLOOKUP(Life_expectancy.csv!A1057,Base!$A$2:$B$235,2,FALSE)</f>
        <v>193</v>
      </c>
      <c r="B1041" s="4">
        <v>2002.0</v>
      </c>
      <c r="C1041" s="15">
        <v>79.0</v>
      </c>
      <c r="D1041" s="15">
        <v>176.0</v>
      </c>
      <c r="E1041" s="15">
        <v>0.0</v>
      </c>
      <c r="F1041" s="15" t="s">
        <v>6060</v>
      </c>
      <c r="G1041" s="4">
        <v>98.0</v>
      </c>
      <c r="H1041" s="4">
        <v>0.0</v>
      </c>
      <c r="I1041" s="4" t="s">
        <v>5876</v>
      </c>
      <c r="J1041" s="4">
        <v>0.0</v>
      </c>
      <c r="K1041" s="4">
        <v>98.0</v>
      </c>
      <c r="L1041" s="4">
        <v>98.0</v>
      </c>
      <c r="M1041" s="4" t="s">
        <v>5522</v>
      </c>
      <c r="N1041" s="16">
        <v>45661.0</v>
      </c>
    </row>
    <row r="1042">
      <c r="A1042" s="4">
        <f>VLOOKUP(Life_expectancy.csv!A1058,Base!$A$2:$B$235,2,FALSE)</f>
        <v>193</v>
      </c>
      <c r="B1042" s="4">
        <v>2001.0</v>
      </c>
      <c r="C1042" s="15">
        <v>77.0</v>
      </c>
      <c r="D1042" s="15">
        <v>178.0</v>
      </c>
      <c r="E1042" s="15">
        <v>0.0</v>
      </c>
      <c r="F1042" s="15" t="s">
        <v>6061</v>
      </c>
      <c r="G1042" s="4">
        <v>96.0</v>
      </c>
      <c r="H1042" s="4">
        <v>0.0</v>
      </c>
      <c r="I1042" s="4" t="s">
        <v>5628</v>
      </c>
      <c r="J1042" s="4">
        <v>0.0</v>
      </c>
      <c r="K1042" s="4">
        <v>96.0</v>
      </c>
      <c r="L1042" s="4">
        <v>96.0</v>
      </c>
      <c r="M1042" s="4" t="s">
        <v>5522</v>
      </c>
      <c r="N1042" s="16">
        <v>45692.0</v>
      </c>
    </row>
    <row r="1043">
      <c r="A1043" s="4">
        <f>VLOOKUP(Life_expectancy.csv!A1059,Base!$A$2:$B$235,2,FALSE)</f>
        <v>193</v>
      </c>
      <c r="B1043" s="4">
        <v>2000.0</v>
      </c>
      <c r="C1043" s="15">
        <v>74.0</v>
      </c>
      <c r="D1043" s="15">
        <v>182.0</v>
      </c>
      <c r="E1043" s="15">
        <v>0.0</v>
      </c>
      <c r="F1043" s="16">
        <v>45756.0</v>
      </c>
      <c r="G1043" s="10"/>
      <c r="H1043" s="4">
        <v>0.0</v>
      </c>
      <c r="I1043" s="4" t="s">
        <v>6062</v>
      </c>
      <c r="J1043" s="4">
        <v>0.0</v>
      </c>
      <c r="K1043" s="4">
        <v>97.0</v>
      </c>
      <c r="L1043" s="4">
        <v>97.0</v>
      </c>
      <c r="M1043" s="4" t="s">
        <v>5522</v>
      </c>
      <c r="N1043" s="16">
        <v>45692.0</v>
      </c>
    </row>
    <row r="1044">
      <c r="A1044" s="4">
        <f>VLOOKUP(Life_expectancy.csv!A1060,Base!$A$2:$B$235,2,FALSE)</f>
        <v>68</v>
      </c>
      <c r="B1044" s="4">
        <v>2015.0</v>
      </c>
      <c r="C1044" s="15" t="s">
        <v>5715</v>
      </c>
      <c r="D1044" s="15">
        <v>186.0</v>
      </c>
      <c r="E1044" s="15">
        <v>10.0</v>
      </c>
      <c r="F1044" s="17"/>
      <c r="G1044" s="4">
        <v>74.0</v>
      </c>
      <c r="H1044" s="4">
        <v>0.0</v>
      </c>
      <c r="I1044" s="5">
        <v>45813.0</v>
      </c>
      <c r="J1044" s="4">
        <v>12.0</v>
      </c>
      <c r="K1044" s="4">
        <v>9.0</v>
      </c>
      <c r="L1044" s="4">
        <v>74.0</v>
      </c>
      <c r="M1044" s="4" t="s">
        <v>5783</v>
      </c>
      <c r="N1044" s="16">
        <v>45689.0</v>
      </c>
    </row>
    <row r="1045">
      <c r="A1045" s="4">
        <f>VLOOKUP(Life_expectancy.csv!A1061,Base!$A$2:$B$235,2,FALSE)</f>
        <v>68</v>
      </c>
      <c r="B1045" s="4">
        <v>2014.0</v>
      </c>
      <c r="C1045" s="15" t="s">
        <v>5590</v>
      </c>
      <c r="D1045" s="15">
        <v>187.0</v>
      </c>
      <c r="E1045" s="15">
        <v>10.0</v>
      </c>
      <c r="F1045" s="15" t="s">
        <v>4233</v>
      </c>
      <c r="G1045" s="4">
        <v>73.0</v>
      </c>
      <c r="H1045" s="4">
        <v>0.0</v>
      </c>
      <c r="I1045" s="4" t="s">
        <v>5557</v>
      </c>
      <c r="J1045" s="4">
        <v>13.0</v>
      </c>
      <c r="K1045" s="4">
        <v>65.0</v>
      </c>
      <c r="L1045" s="4">
        <v>73.0</v>
      </c>
      <c r="M1045" s="4" t="s">
        <v>5783</v>
      </c>
      <c r="N1045" s="16">
        <v>45689.0</v>
      </c>
    </row>
    <row r="1046">
      <c r="A1046" s="4">
        <f>VLOOKUP(Life_expectancy.csv!A1062,Base!$A$2:$B$235,2,FALSE)</f>
        <v>68</v>
      </c>
      <c r="B1046" s="4">
        <v>2013.0</v>
      </c>
      <c r="C1046" s="15" t="s">
        <v>5594</v>
      </c>
      <c r="D1046" s="15">
        <v>189.0</v>
      </c>
      <c r="E1046" s="15">
        <v>11.0</v>
      </c>
      <c r="F1046" s="15" t="s">
        <v>2077</v>
      </c>
      <c r="G1046" s="4">
        <v>85.0</v>
      </c>
      <c r="H1046" s="4">
        <v>0.0</v>
      </c>
      <c r="I1046" s="4" t="s">
        <v>5817</v>
      </c>
      <c r="J1046" s="4">
        <v>13.0</v>
      </c>
      <c r="K1046" s="4">
        <v>84.0</v>
      </c>
      <c r="L1046" s="4">
        <v>85.0</v>
      </c>
      <c r="M1046" s="4" t="s">
        <v>5783</v>
      </c>
      <c r="N1046" s="16">
        <v>45689.0</v>
      </c>
    </row>
    <row r="1047">
      <c r="A1047" s="4">
        <f>VLOOKUP(Life_expectancy.csv!A1063,Base!$A$2:$B$235,2,FALSE)</f>
        <v>68</v>
      </c>
      <c r="B1047" s="4">
        <v>2012.0</v>
      </c>
      <c r="C1047" s="15" t="s">
        <v>5597</v>
      </c>
      <c r="D1047" s="15">
        <v>189.0</v>
      </c>
      <c r="E1047" s="15">
        <v>11.0</v>
      </c>
      <c r="F1047" s="18">
        <v>45690.0</v>
      </c>
      <c r="G1047" s="4">
        <v>96.0</v>
      </c>
      <c r="H1047" s="4">
        <v>0.0</v>
      </c>
      <c r="I1047" s="4" t="s">
        <v>5846</v>
      </c>
      <c r="J1047" s="4">
        <v>13.0</v>
      </c>
      <c r="K1047" s="4">
        <v>94.0</v>
      </c>
      <c r="L1047" s="4">
        <v>96.0</v>
      </c>
      <c r="M1047" s="4" t="s">
        <v>5783</v>
      </c>
      <c r="N1047" s="16">
        <v>45689.0</v>
      </c>
    </row>
    <row r="1048">
      <c r="A1048" s="4">
        <f>VLOOKUP(Life_expectancy.csv!A1064,Base!$A$2:$B$235,2,FALSE)</f>
        <v>68</v>
      </c>
      <c r="B1048" s="4">
        <v>2011.0</v>
      </c>
      <c r="C1048" s="15" t="s">
        <v>5716</v>
      </c>
      <c r="D1048" s="15">
        <v>193.0</v>
      </c>
      <c r="E1048" s="15">
        <v>11.0</v>
      </c>
      <c r="F1048" s="15" t="s">
        <v>3600</v>
      </c>
      <c r="G1048" s="4">
        <v>88.0</v>
      </c>
      <c r="H1048" s="4">
        <v>0.0</v>
      </c>
      <c r="I1048" s="4" t="s">
        <v>5560</v>
      </c>
      <c r="J1048" s="4">
        <v>14.0</v>
      </c>
      <c r="K1048" s="4">
        <v>88.0</v>
      </c>
      <c r="L1048" s="4">
        <v>88.0</v>
      </c>
      <c r="M1048" s="4" t="s">
        <v>5783</v>
      </c>
      <c r="N1048" s="16">
        <v>45689.0</v>
      </c>
    </row>
    <row r="1049">
      <c r="A1049" s="4">
        <f>VLOOKUP(Life_expectancy.csv!A1065,Base!$A$2:$B$235,2,FALSE)</f>
        <v>68</v>
      </c>
      <c r="B1049" s="4">
        <v>2010.0</v>
      </c>
      <c r="C1049" s="15">
        <v>77.0</v>
      </c>
      <c r="D1049" s="15">
        <v>196.0</v>
      </c>
      <c r="E1049" s="15">
        <v>12.0</v>
      </c>
      <c r="F1049" s="15" t="s">
        <v>5714</v>
      </c>
      <c r="G1049" s="4">
        <v>94.0</v>
      </c>
      <c r="H1049" s="4">
        <v>0.0</v>
      </c>
      <c r="I1049" s="4" t="s">
        <v>5997</v>
      </c>
      <c r="J1049" s="4">
        <v>14.0</v>
      </c>
      <c r="K1049" s="4">
        <v>94.0</v>
      </c>
      <c r="L1049" s="4">
        <v>94.0</v>
      </c>
      <c r="M1049" s="4" t="s">
        <v>5783</v>
      </c>
      <c r="N1049" s="16">
        <v>45717.0</v>
      </c>
    </row>
    <row r="1050">
      <c r="A1050" s="4">
        <f>VLOOKUP(Life_expectancy.csv!A1066,Base!$A$2:$B$235,2,FALSE)</f>
        <v>68</v>
      </c>
      <c r="B1050" s="4">
        <v>2009.0</v>
      </c>
      <c r="C1050" s="15">
        <v>76.0</v>
      </c>
      <c r="D1050" s="15">
        <v>198.0</v>
      </c>
      <c r="E1050" s="15">
        <v>12.0</v>
      </c>
      <c r="F1050" s="15" t="s">
        <v>5714</v>
      </c>
      <c r="G1050" s="4">
        <v>92.0</v>
      </c>
      <c r="H1050" s="4">
        <v>0.0</v>
      </c>
      <c r="I1050" s="4" t="s">
        <v>5610</v>
      </c>
      <c r="J1050" s="4">
        <v>15.0</v>
      </c>
      <c r="K1050" s="4">
        <v>92.0</v>
      </c>
      <c r="L1050" s="4">
        <v>92.0</v>
      </c>
      <c r="M1050" s="4" t="s">
        <v>5783</v>
      </c>
      <c r="N1050" s="16">
        <v>45717.0</v>
      </c>
    </row>
    <row r="1051">
      <c r="A1051" s="4">
        <f>VLOOKUP(Life_expectancy.csv!A1067,Base!$A$2:$B$235,2,FALSE)</f>
        <v>68</v>
      </c>
      <c r="B1051" s="4">
        <v>2008.0</v>
      </c>
      <c r="C1051" s="15">
        <v>79.0</v>
      </c>
      <c r="D1051" s="15">
        <v>19.0</v>
      </c>
      <c r="E1051" s="15">
        <v>13.0</v>
      </c>
      <c r="F1051" s="15" t="s">
        <v>6063</v>
      </c>
      <c r="G1051" s="4">
        <v>95.0</v>
      </c>
      <c r="H1051" s="4">
        <v>0.0</v>
      </c>
      <c r="I1051" s="4" t="s">
        <v>5719</v>
      </c>
      <c r="J1051" s="4">
        <v>15.0</v>
      </c>
      <c r="K1051" s="4">
        <v>96.0</v>
      </c>
      <c r="L1051" s="4">
        <v>95.0</v>
      </c>
      <c r="M1051" s="4" t="s">
        <v>5783</v>
      </c>
      <c r="N1051" s="16">
        <v>45717.0</v>
      </c>
    </row>
    <row r="1052">
      <c r="A1052" s="4">
        <f>VLOOKUP(Life_expectancy.csv!A1068,Base!$A$2:$B$235,2,FALSE)</f>
        <v>68</v>
      </c>
      <c r="B1052" s="4">
        <v>2007.0</v>
      </c>
      <c r="C1052" s="15">
        <v>75.0</v>
      </c>
      <c r="D1052" s="15">
        <v>192.0</v>
      </c>
      <c r="E1052" s="15">
        <v>13.0</v>
      </c>
      <c r="F1052" s="16">
        <v>45749.0</v>
      </c>
      <c r="G1052" s="4">
        <v>85.0</v>
      </c>
      <c r="H1052" s="4">
        <v>0.0</v>
      </c>
      <c r="I1052" s="4" t="s">
        <v>6064</v>
      </c>
      <c r="J1052" s="4">
        <v>16.0</v>
      </c>
      <c r="K1052" s="4">
        <v>85.0</v>
      </c>
      <c r="L1052" s="4">
        <v>85.0</v>
      </c>
      <c r="M1052" s="4" t="s">
        <v>5783</v>
      </c>
      <c r="N1052" s="16">
        <v>45717.0</v>
      </c>
    </row>
    <row r="1053">
      <c r="A1053" s="4">
        <f>VLOOKUP(Life_expectancy.csv!A1069,Base!$A$2:$B$235,2,FALSE)</f>
        <v>68</v>
      </c>
      <c r="B1053" s="4">
        <v>2006.0</v>
      </c>
      <c r="C1053" s="15" t="s">
        <v>5996</v>
      </c>
      <c r="D1053" s="15">
        <v>24.0</v>
      </c>
      <c r="E1053" s="15">
        <v>14.0</v>
      </c>
      <c r="F1053" s="15" t="s">
        <v>2914</v>
      </c>
      <c r="G1053" s="4">
        <v>89.0</v>
      </c>
      <c r="H1053" s="4">
        <v>0.0</v>
      </c>
      <c r="I1053" s="4" t="s">
        <v>5879</v>
      </c>
      <c r="J1053" s="4">
        <v>17.0</v>
      </c>
      <c r="K1053" s="4">
        <v>9.0</v>
      </c>
      <c r="L1053" s="4">
        <v>89.0</v>
      </c>
      <c r="M1053" s="4" t="s">
        <v>5783</v>
      </c>
      <c r="N1053" s="16">
        <v>45748.0</v>
      </c>
    </row>
    <row r="1054">
      <c r="A1054" s="4">
        <f>VLOOKUP(Life_expectancy.csv!A1070,Base!$A$2:$B$235,2,FALSE)</f>
        <v>68</v>
      </c>
      <c r="B1054" s="4">
        <v>2005.0</v>
      </c>
      <c r="C1054" s="15" t="s">
        <v>5720</v>
      </c>
      <c r="D1054" s="15">
        <v>28.0</v>
      </c>
      <c r="E1054" s="15">
        <v>14.0</v>
      </c>
      <c r="F1054" s="15" t="s">
        <v>6065</v>
      </c>
      <c r="G1054" s="4">
        <v>87.0</v>
      </c>
      <c r="H1054" s="4">
        <v>0.0</v>
      </c>
      <c r="I1054" s="4" t="s">
        <v>5619</v>
      </c>
      <c r="J1054" s="4">
        <v>18.0</v>
      </c>
      <c r="K1054" s="4">
        <v>87.0</v>
      </c>
      <c r="L1054" s="4">
        <v>87.0</v>
      </c>
      <c r="M1054" s="4" t="s">
        <v>5783</v>
      </c>
      <c r="N1054" s="16">
        <v>45748.0</v>
      </c>
    </row>
    <row r="1055">
      <c r="A1055" s="4">
        <f>VLOOKUP(Life_expectancy.csv!A1071,Base!$A$2:$B$235,2,FALSE)</f>
        <v>68</v>
      </c>
      <c r="B1055" s="4">
        <v>2004.0</v>
      </c>
      <c r="C1055" s="15" t="s">
        <v>5822</v>
      </c>
      <c r="D1055" s="15">
        <v>21.0</v>
      </c>
      <c r="E1055" s="15">
        <v>15.0</v>
      </c>
      <c r="F1055" s="16">
        <v>45749.0</v>
      </c>
      <c r="G1055" s="10"/>
      <c r="H1055" s="4">
        <v>0.0</v>
      </c>
      <c r="I1055" s="4" t="s">
        <v>5730</v>
      </c>
      <c r="J1055" s="4">
        <v>18.0</v>
      </c>
      <c r="K1055" s="4">
        <v>88.0</v>
      </c>
      <c r="L1055" s="4">
        <v>87.0</v>
      </c>
      <c r="M1055" s="4" t="s">
        <v>5783</v>
      </c>
      <c r="N1055" s="16">
        <v>45748.0</v>
      </c>
    </row>
    <row r="1056">
      <c r="A1056" s="4">
        <f>VLOOKUP(Life_expectancy.csv!A1072,Base!$A$2:$B$235,2,FALSE)</f>
        <v>68</v>
      </c>
      <c r="B1056" s="4">
        <v>2003.0</v>
      </c>
      <c r="C1056" s="15" t="s">
        <v>5818</v>
      </c>
      <c r="D1056" s="15">
        <v>24.0</v>
      </c>
      <c r="E1056" s="15">
        <v>15.0</v>
      </c>
      <c r="F1056" s="15" t="s">
        <v>1389</v>
      </c>
      <c r="G1056" s="10"/>
      <c r="H1056" s="4">
        <v>0.0</v>
      </c>
      <c r="I1056" s="4" t="s">
        <v>6055</v>
      </c>
      <c r="J1056" s="4">
        <v>19.0</v>
      </c>
      <c r="K1056" s="4">
        <v>84.0</v>
      </c>
      <c r="L1056" s="4">
        <v>84.0</v>
      </c>
      <c r="M1056" s="4" t="s">
        <v>5783</v>
      </c>
      <c r="N1056" s="16">
        <v>45748.0</v>
      </c>
    </row>
    <row r="1057">
      <c r="A1057" s="4">
        <f>VLOOKUP(Life_expectancy.csv!A1073,Base!$A$2:$B$235,2,FALSE)</f>
        <v>68</v>
      </c>
      <c r="B1057" s="4">
        <v>2002.0</v>
      </c>
      <c r="C1057" s="15" t="s">
        <v>5845</v>
      </c>
      <c r="D1057" s="15">
        <v>21.0</v>
      </c>
      <c r="E1057" s="15">
        <v>16.0</v>
      </c>
      <c r="F1057" s="15" t="s">
        <v>6066</v>
      </c>
      <c r="G1057" s="10"/>
      <c r="H1057" s="4">
        <v>0.0</v>
      </c>
      <c r="I1057" s="4" t="s">
        <v>6067</v>
      </c>
      <c r="J1057" s="4">
        <v>20.0</v>
      </c>
      <c r="K1057" s="4">
        <v>82.0</v>
      </c>
      <c r="L1057" s="4">
        <v>82.0</v>
      </c>
      <c r="M1057" s="4" t="s">
        <v>5821</v>
      </c>
      <c r="N1057" s="16">
        <v>45778.0</v>
      </c>
    </row>
    <row r="1058">
      <c r="A1058" s="4">
        <f>VLOOKUP(Life_expectancy.csv!A1074,Base!$A$2:$B$235,2,FALSE)</f>
        <v>68</v>
      </c>
      <c r="B1058" s="4">
        <v>2001.0</v>
      </c>
      <c r="C1058" s="15" t="s">
        <v>5722</v>
      </c>
      <c r="D1058" s="15">
        <v>211.0</v>
      </c>
      <c r="E1058" s="15">
        <v>16.0</v>
      </c>
      <c r="F1058" s="15" t="s">
        <v>2547</v>
      </c>
      <c r="G1058" s="10"/>
      <c r="H1058" s="4">
        <v>0.0</v>
      </c>
      <c r="I1058" s="4" t="s">
        <v>6057</v>
      </c>
      <c r="J1058" s="4">
        <v>20.0</v>
      </c>
      <c r="K1058" s="4">
        <v>78.0</v>
      </c>
      <c r="L1058" s="4">
        <v>77.0</v>
      </c>
      <c r="M1058" s="4" t="s">
        <v>5821</v>
      </c>
      <c r="N1058" s="16">
        <v>45778.0</v>
      </c>
    </row>
    <row r="1059">
      <c r="A1059" s="4">
        <f>VLOOKUP(Life_expectancy.csv!A1075,Base!$A$2:$B$235,2,FALSE)</f>
        <v>68</v>
      </c>
      <c r="B1059" s="4">
        <v>2000.0</v>
      </c>
      <c r="C1059" s="15" t="s">
        <v>5801</v>
      </c>
      <c r="D1059" s="15">
        <v>221.0</v>
      </c>
      <c r="E1059" s="15">
        <v>17.0</v>
      </c>
      <c r="F1059" s="15" t="s">
        <v>3079</v>
      </c>
      <c r="G1059" s="10"/>
      <c r="H1059" s="4">
        <v>0.0</v>
      </c>
      <c r="I1059" s="5">
        <v>45751.0</v>
      </c>
      <c r="J1059" s="4">
        <v>21.0</v>
      </c>
      <c r="K1059" s="4">
        <v>8.0</v>
      </c>
      <c r="L1059" s="4">
        <v>81.0</v>
      </c>
      <c r="M1059" s="4" t="s">
        <v>5614</v>
      </c>
      <c r="N1059" s="16">
        <v>45809.0</v>
      </c>
    </row>
    <row r="1060">
      <c r="A1060" s="4">
        <f>VLOOKUP(Life_expectancy.csv!A1076,Base!$A$2:$B$235,2,FALSE)</f>
        <v>75</v>
      </c>
      <c r="B1060" s="4">
        <v>2015.0</v>
      </c>
      <c r="C1060" s="15">
        <v>59.0</v>
      </c>
      <c r="D1060" s="15">
        <v>284.0</v>
      </c>
      <c r="E1060" s="15">
        <v>26.0</v>
      </c>
      <c r="F1060" s="17"/>
      <c r="G1060" s="4">
        <v>54.0</v>
      </c>
      <c r="H1060" s="4">
        <v>243.0</v>
      </c>
      <c r="I1060" s="5">
        <v>45739.0</v>
      </c>
      <c r="J1060" s="4">
        <v>40.0</v>
      </c>
      <c r="K1060" s="4">
        <v>42.0</v>
      </c>
      <c r="L1060" s="4">
        <v>54.0</v>
      </c>
      <c r="M1060" s="4" t="s">
        <v>5578</v>
      </c>
      <c r="N1060" s="16">
        <v>45723.0</v>
      </c>
    </row>
    <row r="1061">
      <c r="A1061" s="4">
        <f>VLOOKUP(Life_expectancy.csv!A1077,Base!$A$2:$B$235,2,FALSE)</f>
        <v>75</v>
      </c>
      <c r="B1061" s="4">
        <v>2014.0</v>
      </c>
      <c r="C1061" s="15" t="s">
        <v>5528</v>
      </c>
      <c r="D1061" s="15">
        <v>299.0</v>
      </c>
      <c r="E1061" s="15">
        <v>27.0</v>
      </c>
      <c r="F1061" s="15" t="s">
        <v>5521</v>
      </c>
      <c r="G1061" s="4">
        <v>51.0</v>
      </c>
      <c r="H1061" s="4">
        <v>175.0</v>
      </c>
      <c r="I1061" s="5">
        <v>45860.0</v>
      </c>
      <c r="J1061" s="4">
        <v>41.0</v>
      </c>
      <c r="K1061" s="4">
        <v>42.0</v>
      </c>
      <c r="L1061" s="4">
        <v>51.0</v>
      </c>
      <c r="M1061" s="4" t="s">
        <v>5578</v>
      </c>
      <c r="N1061" s="16">
        <v>45754.0</v>
      </c>
    </row>
    <row r="1062">
      <c r="A1062" s="4">
        <f>VLOOKUP(Life_expectancy.csv!A1078,Base!$A$2:$B$235,2,FALSE)</f>
        <v>75</v>
      </c>
      <c r="B1062" s="4">
        <v>2013.0</v>
      </c>
      <c r="C1062" s="15" t="s">
        <v>5526</v>
      </c>
      <c r="D1062" s="15">
        <v>284.0</v>
      </c>
      <c r="E1062" s="15">
        <v>27.0</v>
      </c>
      <c r="F1062" s="15" t="s">
        <v>5521</v>
      </c>
      <c r="G1062" s="4">
        <v>63.0</v>
      </c>
      <c r="H1062" s="4">
        <v>53.0</v>
      </c>
      <c r="I1062" s="5">
        <v>45710.0</v>
      </c>
      <c r="J1062" s="4">
        <v>41.0</v>
      </c>
      <c r="K1062" s="4">
        <v>63.0</v>
      </c>
      <c r="L1062" s="4">
        <v>63.0</v>
      </c>
      <c r="M1062" s="4">
        <v>1.0</v>
      </c>
      <c r="N1062" s="16">
        <v>45815.0</v>
      </c>
    </row>
    <row r="1063">
      <c r="A1063" s="4">
        <f>VLOOKUP(Life_expectancy.csv!A1079,Base!$A$2:$B$235,2,FALSE)</f>
        <v>75</v>
      </c>
      <c r="B1063" s="4">
        <v>2012.0</v>
      </c>
      <c r="C1063" s="15" t="s">
        <v>5567</v>
      </c>
      <c r="D1063" s="15">
        <v>288.0</v>
      </c>
      <c r="E1063" s="15">
        <v>28.0</v>
      </c>
      <c r="F1063" s="15" t="s">
        <v>5521</v>
      </c>
      <c r="G1063" s="4">
        <v>62.0</v>
      </c>
      <c r="H1063" s="4">
        <v>6.0</v>
      </c>
      <c r="I1063" s="5">
        <v>45859.0</v>
      </c>
      <c r="J1063" s="4">
        <v>42.0</v>
      </c>
      <c r="K1063" s="4">
        <v>63.0</v>
      </c>
      <c r="L1063" s="4">
        <v>62.0</v>
      </c>
      <c r="M1063" s="5">
        <v>45901.0</v>
      </c>
      <c r="N1063" s="16">
        <v>45876.0</v>
      </c>
    </row>
    <row r="1064">
      <c r="A1064" s="4">
        <f>VLOOKUP(Life_expectancy.csv!A1080,Base!$A$2:$B$235,2,FALSE)</f>
        <v>75</v>
      </c>
      <c r="B1064" s="4">
        <v>2011.0</v>
      </c>
      <c r="C1064" s="15" t="s">
        <v>5528</v>
      </c>
      <c r="D1064" s="15">
        <v>29.0</v>
      </c>
      <c r="E1064" s="15">
        <v>28.0</v>
      </c>
      <c r="F1064" s="15" t="s">
        <v>6002</v>
      </c>
      <c r="G1064" s="4">
        <v>63.0</v>
      </c>
      <c r="H1064" s="4">
        <v>11.0</v>
      </c>
      <c r="I1064" s="5">
        <v>45709.0</v>
      </c>
      <c r="J1064" s="4">
        <v>43.0</v>
      </c>
      <c r="K1064" s="4">
        <v>63.0</v>
      </c>
      <c r="L1064" s="4">
        <v>63.0</v>
      </c>
      <c r="M1064" s="4">
        <v>2.0</v>
      </c>
      <c r="N1064" s="15">
        <v>8.0</v>
      </c>
    </row>
    <row r="1065">
      <c r="A1065" s="4">
        <f>VLOOKUP(Life_expectancy.csv!A1081,Base!$A$2:$B$235,2,FALSE)</f>
        <v>75</v>
      </c>
      <c r="B1065" s="4">
        <v>2010.0</v>
      </c>
      <c r="C1065" s="15" t="s">
        <v>5916</v>
      </c>
      <c r="D1065" s="15">
        <v>291.0</v>
      </c>
      <c r="E1065" s="15">
        <v>29.0</v>
      </c>
      <c r="F1065" s="15" t="s">
        <v>5614</v>
      </c>
      <c r="G1065" s="4">
        <v>64.0</v>
      </c>
      <c r="H1065" s="4">
        <v>45.0</v>
      </c>
      <c r="I1065" s="5">
        <v>45871.0</v>
      </c>
      <c r="J1065" s="4">
        <v>44.0</v>
      </c>
      <c r="K1065" s="4">
        <v>62.0</v>
      </c>
      <c r="L1065" s="4">
        <v>64.0</v>
      </c>
      <c r="M1065" s="5">
        <v>45690.0</v>
      </c>
      <c r="N1065" s="16">
        <v>45696.0</v>
      </c>
    </row>
    <row r="1066">
      <c r="A1066" s="4">
        <f>VLOOKUP(Life_expectancy.csv!A1082,Base!$A$2:$B$235,2,FALSE)</f>
        <v>75</v>
      </c>
      <c r="B1066" s="4">
        <v>2009.0</v>
      </c>
      <c r="C1066" s="15" t="s">
        <v>5532</v>
      </c>
      <c r="D1066" s="15">
        <v>297.0</v>
      </c>
      <c r="E1066" s="15">
        <v>29.0</v>
      </c>
      <c r="F1066" s="15" t="s">
        <v>6003</v>
      </c>
      <c r="G1066" s="4">
        <v>57.0</v>
      </c>
      <c r="H1066" s="4">
        <v>264.0</v>
      </c>
      <c r="I1066" s="5">
        <v>45718.0</v>
      </c>
      <c r="J1066" s="4">
        <v>46.0</v>
      </c>
      <c r="K1066" s="4">
        <v>6.0</v>
      </c>
      <c r="L1066" s="4">
        <v>57.0</v>
      </c>
      <c r="M1066" s="5">
        <v>45718.0</v>
      </c>
      <c r="N1066" s="16">
        <v>45755.0</v>
      </c>
    </row>
    <row r="1067">
      <c r="A1067" s="4">
        <f>VLOOKUP(Life_expectancy.csv!A1083,Base!$A$2:$B$235,2,FALSE)</f>
        <v>75</v>
      </c>
      <c r="B1067" s="4">
        <v>2008.0</v>
      </c>
      <c r="C1067" s="15" t="s">
        <v>5764</v>
      </c>
      <c r="D1067" s="15">
        <v>33.0</v>
      </c>
      <c r="E1067" s="15">
        <v>30.0</v>
      </c>
      <c r="F1067" s="15" t="s">
        <v>5836</v>
      </c>
      <c r="G1067" s="4">
        <v>57.0</v>
      </c>
      <c r="H1067" s="4">
        <v>89.0</v>
      </c>
      <c r="I1067" s="5">
        <v>45888.0</v>
      </c>
      <c r="J1067" s="4">
        <v>47.0</v>
      </c>
      <c r="K1067" s="4">
        <v>59.0</v>
      </c>
      <c r="L1067" s="4">
        <v>6.0</v>
      </c>
      <c r="M1067" s="5">
        <v>45718.0</v>
      </c>
      <c r="N1067" s="16">
        <v>45816.0</v>
      </c>
    </row>
    <row r="1068">
      <c r="A1068" s="4">
        <f>VLOOKUP(Life_expectancy.csv!A1084,Base!$A$2:$B$235,2,FALSE)</f>
        <v>75</v>
      </c>
      <c r="B1068" s="4">
        <v>2007.0</v>
      </c>
      <c r="C1068" s="15" t="s">
        <v>5907</v>
      </c>
      <c r="D1068" s="15">
        <v>36.0</v>
      </c>
      <c r="E1068" s="15">
        <v>31.0</v>
      </c>
      <c r="F1068" s="15" t="s">
        <v>6068</v>
      </c>
      <c r="G1068" s="4">
        <v>57.0</v>
      </c>
      <c r="H1068" s="4">
        <v>3.0</v>
      </c>
      <c r="I1068" s="5">
        <v>45766.0</v>
      </c>
      <c r="J1068" s="4">
        <v>48.0</v>
      </c>
      <c r="K1068" s="4">
        <v>46.0</v>
      </c>
      <c r="L1068" s="4">
        <v>63.0</v>
      </c>
      <c r="M1068" s="5">
        <v>45749.0</v>
      </c>
      <c r="N1068" s="16">
        <v>45877.0</v>
      </c>
    </row>
    <row r="1069">
      <c r="A1069" s="4">
        <f>VLOOKUP(Life_expectancy.csv!A1085,Base!$A$2:$B$235,2,FALSE)</f>
        <v>75</v>
      </c>
      <c r="B1069" s="4">
        <v>2006.0</v>
      </c>
      <c r="C1069" s="15" t="s">
        <v>5765</v>
      </c>
      <c r="D1069" s="15">
        <v>317.0</v>
      </c>
      <c r="E1069" s="15">
        <v>31.0</v>
      </c>
      <c r="F1069" s="15" t="s">
        <v>5838</v>
      </c>
      <c r="G1069" s="10"/>
      <c r="H1069" s="4">
        <v>4.0</v>
      </c>
      <c r="I1069" s="4">
        <v>19.0</v>
      </c>
      <c r="J1069" s="4">
        <v>49.0</v>
      </c>
      <c r="K1069" s="4">
        <v>53.0</v>
      </c>
      <c r="L1069" s="4">
        <v>57.0</v>
      </c>
      <c r="M1069" s="5">
        <v>45810.0</v>
      </c>
      <c r="N1069" s="16">
        <v>45666.0</v>
      </c>
    </row>
    <row r="1070">
      <c r="A1070" s="4">
        <f>VLOOKUP(Life_expectancy.csv!A1086,Base!$A$2:$B$235,2,FALSE)</f>
        <v>75</v>
      </c>
      <c r="B1070" s="4">
        <v>2005.0</v>
      </c>
      <c r="C1070" s="15" t="s">
        <v>5697</v>
      </c>
      <c r="D1070" s="15">
        <v>327.0</v>
      </c>
      <c r="E1070" s="15">
        <v>32.0</v>
      </c>
      <c r="F1070" s="15" t="s">
        <v>5836</v>
      </c>
      <c r="G1070" s="10"/>
      <c r="H1070" s="4">
        <v>99.0</v>
      </c>
      <c r="I1070" s="5">
        <v>45795.0</v>
      </c>
      <c r="J1070" s="4">
        <v>51.0</v>
      </c>
      <c r="K1070" s="4">
        <v>59.0</v>
      </c>
      <c r="L1070" s="4">
        <v>59.0</v>
      </c>
      <c r="M1070" s="5">
        <v>45840.0</v>
      </c>
      <c r="N1070" s="16">
        <v>45725.0</v>
      </c>
    </row>
    <row r="1071">
      <c r="A1071" s="4">
        <f>VLOOKUP(Life_expectancy.csv!A1087,Base!$A$2:$B$235,2,FALSE)</f>
        <v>75</v>
      </c>
      <c r="B1071" s="4">
        <v>2004.0</v>
      </c>
      <c r="C1071" s="15">
        <v>54.0</v>
      </c>
      <c r="D1071" s="15">
        <v>334.0</v>
      </c>
      <c r="E1071" s="15">
        <v>33.0</v>
      </c>
      <c r="F1071" s="15" t="s">
        <v>5591</v>
      </c>
      <c r="G1071" s="10"/>
      <c r="H1071" s="4">
        <v>10.0</v>
      </c>
      <c r="I1071" s="5">
        <v>45675.0</v>
      </c>
      <c r="J1071" s="4">
        <v>53.0</v>
      </c>
      <c r="K1071" s="4">
        <v>65.0</v>
      </c>
      <c r="L1071" s="4">
        <v>6.0</v>
      </c>
      <c r="M1071" s="5">
        <v>45871.0</v>
      </c>
      <c r="N1071" s="16">
        <v>45786.0</v>
      </c>
    </row>
    <row r="1072">
      <c r="A1072" s="4">
        <f>VLOOKUP(Life_expectancy.csv!A1088,Base!$A$2:$B$235,2,FALSE)</f>
        <v>75</v>
      </c>
      <c r="B1072" s="4">
        <v>2003.0</v>
      </c>
      <c r="C1072" s="15" t="s">
        <v>5644</v>
      </c>
      <c r="D1072" s="15">
        <v>338.0</v>
      </c>
      <c r="E1072" s="15">
        <v>34.0</v>
      </c>
      <c r="F1072" s="15" t="s">
        <v>6003</v>
      </c>
      <c r="G1072" s="10"/>
      <c r="H1072" s="4">
        <v>2497.0</v>
      </c>
      <c r="I1072" s="5">
        <v>45855.0</v>
      </c>
      <c r="J1072" s="4">
        <v>55.0</v>
      </c>
      <c r="K1072" s="4">
        <v>61.0</v>
      </c>
      <c r="L1072" s="4">
        <v>57.0</v>
      </c>
      <c r="M1072" s="5">
        <v>45902.0</v>
      </c>
      <c r="N1072" s="16">
        <v>45847.0</v>
      </c>
    </row>
    <row r="1073">
      <c r="A1073" s="4">
        <f>VLOOKUP(Life_expectancy.csv!A1089,Base!$A$2:$B$235,2,FALSE)</f>
        <v>75</v>
      </c>
      <c r="B1073" s="4">
        <v>2002.0</v>
      </c>
      <c r="C1073" s="15" t="s">
        <v>5944</v>
      </c>
      <c r="D1073" s="15">
        <v>337.0</v>
      </c>
      <c r="E1073" s="15">
        <v>35.0</v>
      </c>
      <c r="F1073" s="15" t="s">
        <v>5836</v>
      </c>
      <c r="G1073" s="10"/>
      <c r="H1073" s="4">
        <v>2151.0</v>
      </c>
      <c r="I1073" s="5">
        <v>45733.0</v>
      </c>
      <c r="J1073" s="4">
        <v>56.0</v>
      </c>
      <c r="K1073" s="4">
        <v>56.0</v>
      </c>
      <c r="L1073" s="4">
        <v>53.0</v>
      </c>
      <c r="M1073" s="4">
        <v>3.0</v>
      </c>
      <c r="N1073" s="16">
        <v>45909.0</v>
      </c>
    </row>
    <row r="1074">
      <c r="A1074" s="4">
        <f>VLOOKUP(Life_expectancy.csv!A1090,Base!$A$2:$B$235,2,FALSE)</f>
        <v>75</v>
      </c>
      <c r="B1074" s="4">
        <v>2001.0</v>
      </c>
      <c r="C1074" s="15" t="s">
        <v>5710</v>
      </c>
      <c r="D1074" s="15">
        <v>336.0</v>
      </c>
      <c r="E1074" s="15">
        <v>36.0</v>
      </c>
      <c r="F1074" s="15" t="s">
        <v>5835</v>
      </c>
      <c r="G1074" s="10"/>
      <c r="H1074" s="4">
        <v>7408.0</v>
      </c>
      <c r="I1074" s="5">
        <v>45916.0</v>
      </c>
      <c r="J1074" s="4">
        <v>58.0</v>
      </c>
      <c r="K1074" s="4">
        <v>52.0</v>
      </c>
      <c r="L1074" s="4">
        <v>5.0</v>
      </c>
      <c r="M1074" s="4">
        <v>3.0</v>
      </c>
      <c r="N1074" s="16">
        <v>45658.0</v>
      </c>
    </row>
    <row r="1075">
      <c r="A1075" s="4">
        <f>VLOOKUP(Life_expectancy.csv!A1091,Base!$A$2:$B$235,2,FALSE)</f>
        <v>75</v>
      </c>
      <c r="B1075" s="4">
        <v>2000.0</v>
      </c>
      <c r="C1075" s="15" t="s">
        <v>5710</v>
      </c>
      <c r="D1075" s="15">
        <v>328.0</v>
      </c>
      <c r="E1075" s="15">
        <v>37.0</v>
      </c>
      <c r="F1075" s="15" t="s">
        <v>5835</v>
      </c>
      <c r="G1075" s="10"/>
      <c r="H1075" s="4">
        <v>11294.0</v>
      </c>
      <c r="I1075" s="5">
        <v>45824.0</v>
      </c>
      <c r="J1075" s="4">
        <v>60.0</v>
      </c>
      <c r="K1075" s="4">
        <v>47.0</v>
      </c>
      <c r="L1075" s="4">
        <v>46.0</v>
      </c>
      <c r="M1075" s="4">
        <v>3.0</v>
      </c>
      <c r="N1075" s="16">
        <v>45717.0</v>
      </c>
    </row>
    <row r="1076">
      <c r="A1076" s="4">
        <f>VLOOKUP(Life_expectancy.csv!A1092,Base!$A$2:$B$235,2,FALSE)</f>
        <v>149</v>
      </c>
      <c r="B1076" s="4">
        <v>2015.0</v>
      </c>
      <c r="C1076" s="15" t="s">
        <v>5995</v>
      </c>
      <c r="D1076" s="15">
        <v>275.0</v>
      </c>
      <c r="E1076" s="15">
        <v>4.0</v>
      </c>
      <c r="F1076" s="17"/>
      <c r="G1076" s="4">
        <v>87.0</v>
      </c>
      <c r="H1076" s="4">
        <v>153.0</v>
      </c>
      <c r="I1076" s="5">
        <v>45742.0</v>
      </c>
      <c r="J1076" s="4">
        <v>6.0</v>
      </c>
      <c r="K1076" s="4">
        <v>87.0</v>
      </c>
      <c r="L1076" s="4">
        <v>87.0</v>
      </c>
      <c r="M1076" s="5">
        <v>45691.0</v>
      </c>
      <c r="N1076" s="15">
        <v>7.0</v>
      </c>
    </row>
    <row r="1077">
      <c r="A1077" s="4">
        <f>VLOOKUP(Life_expectancy.csv!A1093,Base!$A$2:$B$235,2,FALSE)</f>
        <v>149</v>
      </c>
      <c r="B1077" s="4">
        <v>2014.0</v>
      </c>
      <c r="C1077" s="15" t="s">
        <v>5567</v>
      </c>
      <c r="D1077" s="15">
        <v>282.0</v>
      </c>
      <c r="E1077" s="15">
        <v>4.0</v>
      </c>
      <c r="F1077" s="15" t="s">
        <v>5521</v>
      </c>
      <c r="G1077" s="4">
        <v>87.0</v>
      </c>
      <c r="H1077" s="4">
        <v>1.0</v>
      </c>
      <c r="I1077" s="5">
        <v>45833.0</v>
      </c>
      <c r="J1077" s="4">
        <v>6.0</v>
      </c>
      <c r="K1077" s="4">
        <v>87.0</v>
      </c>
      <c r="L1077" s="4">
        <v>87.0</v>
      </c>
      <c r="M1077" s="5">
        <v>45750.0</v>
      </c>
      <c r="N1077" s="16">
        <v>45664.0</v>
      </c>
    </row>
    <row r="1078">
      <c r="A1078" s="4">
        <f>VLOOKUP(Life_expectancy.csv!A1094,Base!$A$2:$B$235,2,FALSE)</f>
        <v>149</v>
      </c>
      <c r="B1078" s="4">
        <v>2013.0</v>
      </c>
      <c r="C1078" s="15" t="s">
        <v>5528</v>
      </c>
      <c r="D1078" s="15">
        <v>279.0</v>
      </c>
      <c r="E1078" s="15">
        <v>4.0</v>
      </c>
      <c r="F1078" s="15" t="s">
        <v>5521</v>
      </c>
      <c r="G1078" s="4">
        <v>87.0</v>
      </c>
      <c r="H1078" s="4">
        <v>0.0</v>
      </c>
      <c r="I1078" s="4">
        <v>25.0</v>
      </c>
      <c r="J1078" s="4">
        <v>6.0</v>
      </c>
      <c r="K1078" s="4">
        <v>87.0</v>
      </c>
      <c r="L1078" s="4">
        <v>87.0</v>
      </c>
      <c r="M1078" s="5">
        <v>45781.0</v>
      </c>
      <c r="N1078" s="16">
        <v>45723.0</v>
      </c>
    </row>
    <row r="1079">
      <c r="A1079" s="4">
        <f>VLOOKUP(Life_expectancy.csv!A1095,Base!$A$2:$B$235,2,FALSE)</f>
        <v>149</v>
      </c>
      <c r="B1079" s="4">
        <v>2012.0</v>
      </c>
      <c r="C1079" s="15" t="s">
        <v>5688</v>
      </c>
      <c r="D1079" s="15">
        <v>285.0</v>
      </c>
      <c r="E1079" s="15">
        <v>4.0</v>
      </c>
      <c r="F1079" s="15" t="s">
        <v>5521</v>
      </c>
      <c r="G1079" s="4">
        <v>87.0</v>
      </c>
      <c r="H1079" s="4">
        <v>0.0</v>
      </c>
      <c r="I1079" s="5">
        <v>45740.0</v>
      </c>
      <c r="J1079" s="4">
        <v>6.0</v>
      </c>
      <c r="K1079" s="4">
        <v>87.0</v>
      </c>
      <c r="L1079" s="4">
        <v>87.0</v>
      </c>
      <c r="M1079" s="5">
        <v>45721.0</v>
      </c>
      <c r="N1079" s="16">
        <v>45784.0</v>
      </c>
    </row>
    <row r="1080">
      <c r="A1080" s="4">
        <f>VLOOKUP(Life_expectancy.csv!A1096,Base!$A$2:$B$235,2,FALSE)</f>
        <v>149</v>
      </c>
      <c r="B1080" s="4">
        <v>2011.0</v>
      </c>
      <c r="C1080" s="15" t="s">
        <v>5691</v>
      </c>
      <c r="D1080" s="15">
        <v>289.0</v>
      </c>
      <c r="E1080" s="15">
        <v>4.0</v>
      </c>
      <c r="F1080" s="15" t="s">
        <v>726</v>
      </c>
      <c r="G1080" s="4">
        <v>86.0</v>
      </c>
      <c r="H1080" s="4">
        <v>0.0</v>
      </c>
      <c r="I1080" s="5">
        <v>45861.0</v>
      </c>
      <c r="J1080" s="4">
        <v>7.0</v>
      </c>
      <c r="K1080" s="4">
        <v>85.0</v>
      </c>
      <c r="L1080" s="4">
        <v>86.0</v>
      </c>
      <c r="M1080" s="5">
        <v>45843.0</v>
      </c>
      <c r="N1080" s="16">
        <v>45845.0</v>
      </c>
    </row>
    <row r="1081">
      <c r="A1081" s="4">
        <f>VLOOKUP(Life_expectancy.csv!A1097,Base!$A$2:$B$235,2,FALSE)</f>
        <v>149</v>
      </c>
      <c r="B1081" s="4">
        <v>2010.0</v>
      </c>
      <c r="C1081" s="15" t="s">
        <v>5533</v>
      </c>
      <c r="D1081" s="15">
        <v>287.0</v>
      </c>
      <c r="E1081" s="15">
        <v>4.0</v>
      </c>
      <c r="F1081" s="15" t="s">
        <v>2258</v>
      </c>
      <c r="G1081" s="4">
        <v>83.0</v>
      </c>
      <c r="H1081" s="4">
        <v>26.0</v>
      </c>
      <c r="I1081" s="5">
        <v>45680.0</v>
      </c>
      <c r="J1081" s="4">
        <v>7.0</v>
      </c>
      <c r="K1081" s="4">
        <v>82.0</v>
      </c>
      <c r="L1081" s="4">
        <v>83.0</v>
      </c>
      <c r="M1081" s="5">
        <v>45905.0</v>
      </c>
      <c r="N1081" s="16">
        <v>45907.0</v>
      </c>
    </row>
    <row r="1082">
      <c r="A1082" s="4">
        <f>VLOOKUP(Life_expectancy.csv!A1098,Base!$A$2:$B$235,2,FALSE)</f>
        <v>149</v>
      </c>
      <c r="B1082" s="4">
        <v>2009.0</v>
      </c>
      <c r="C1082" s="15" t="s">
        <v>5638</v>
      </c>
      <c r="D1082" s="15">
        <v>288.0</v>
      </c>
      <c r="E1082" s="15">
        <v>4.0</v>
      </c>
      <c r="F1082" s="15" t="s">
        <v>5943</v>
      </c>
      <c r="G1082" s="4">
        <v>8.0</v>
      </c>
      <c r="H1082" s="4">
        <v>0.0</v>
      </c>
      <c r="I1082" s="5">
        <v>45799.0</v>
      </c>
      <c r="J1082" s="4">
        <v>7.0</v>
      </c>
      <c r="K1082" s="4">
        <v>78.0</v>
      </c>
      <c r="L1082" s="4">
        <v>8.0</v>
      </c>
      <c r="M1082" s="4">
        <v>6.0</v>
      </c>
      <c r="N1082" s="16">
        <v>45665.0</v>
      </c>
    </row>
    <row r="1083">
      <c r="A1083" s="4">
        <f>VLOOKUP(Life_expectancy.csv!A1099,Base!$A$2:$B$235,2,FALSE)</f>
        <v>149</v>
      </c>
      <c r="B1083" s="4">
        <v>2008.0</v>
      </c>
      <c r="C1083" s="15" t="s">
        <v>5765</v>
      </c>
      <c r="D1083" s="15">
        <v>297.0</v>
      </c>
      <c r="E1083" s="15">
        <v>5.0</v>
      </c>
      <c r="F1083" s="15" t="s">
        <v>4499</v>
      </c>
      <c r="G1083" s="10"/>
      <c r="H1083" s="4">
        <v>12.0</v>
      </c>
      <c r="I1083" s="5">
        <v>45921.0</v>
      </c>
      <c r="J1083" s="4">
        <v>7.0</v>
      </c>
      <c r="K1083" s="4">
        <v>77.0</v>
      </c>
      <c r="L1083" s="4">
        <v>77.0</v>
      </c>
      <c r="M1083" s="4">
        <v>6.0</v>
      </c>
      <c r="N1083" s="16">
        <v>45755.0</v>
      </c>
    </row>
    <row r="1084">
      <c r="A1084" s="4">
        <f>VLOOKUP(Life_expectancy.csv!A1100,Base!$A$2:$B$235,2,FALSE)</f>
        <v>149</v>
      </c>
      <c r="B1084" s="4">
        <v>2007.0</v>
      </c>
      <c r="C1084" s="15">
        <v>55.0</v>
      </c>
      <c r="D1084" s="15">
        <v>32.0</v>
      </c>
      <c r="E1084" s="15">
        <v>5.0</v>
      </c>
      <c r="F1084" s="15" t="s">
        <v>1781</v>
      </c>
      <c r="G1084" s="10"/>
      <c r="H1084" s="4">
        <v>1.0</v>
      </c>
      <c r="I1084" s="5">
        <v>45737.0</v>
      </c>
      <c r="J1084" s="4">
        <v>7.0</v>
      </c>
      <c r="K1084" s="4">
        <v>76.0</v>
      </c>
      <c r="L1084" s="4">
        <v>74.0</v>
      </c>
      <c r="M1084" s="5">
        <v>45843.0</v>
      </c>
      <c r="N1084" s="16">
        <v>45816.0</v>
      </c>
    </row>
    <row r="1085">
      <c r="A1085" s="4">
        <f>VLOOKUP(Life_expectancy.csv!A1101,Base!$A$2:$B$235,2,FALSE)</f>
        <v>149</v>
      </c>
      <c r="B1085" s="4">
        <v>2006.0</v>
      </c>
      <c r="C1085" s="15" t="s">
        <v>5753</v>
      </c>
      <c r="D1085" s="15">
        <v>36.0</v>
      </c>
      <c r="E1085" s="15">
        <v>5.0</v>
      </c>
      <c r="F1085" s="15" t="s">
        <v>2023</v>
      </c>
      <c r="G1085" s="10"/>
      <c r="H1085" s="4">
        <v>0.0</v>
      </c>
      <c r="I1085" s="5">
        <v>45840.0</v>
      </c>
      <c r="J1085" s="4">
        <v>8.0</v>
      </c>
      <c r="K1085" s="4">
        <v>74.0</v>
      </c>
      <c r="L1085" s="4">
        <v>71.0</v>
      </c>
      <c r="M1085" s="5">
        <v>45813.0</v>
      </c>
      <c r="N1085" s="16">
        <v>45877.0</v>
      </c>
    </row>
    <row r="1086">
      <c r="A1086" s="4">
        <f>VLOOKUP(Life_expectancy.csv!A1102,Base!$A$2:$B$235,2,FALSE)</f>
        <v>149</v>
      </c>
      <c r="B1086" s="4">
        <v>2005.0</v>
      </c>
      <c r="C1086" s="15" t="s">
        <v>5576</v>
      </c>
      <c r="D1086" s="15">
        <v>37.0</v>
      </c>
      <c r="E1086" s="15">
        <v>5.0</v>
      </c>
      <c r="F1086" s="16">
        <v>45660.0</v>
      </c>
      <c r="G1086" s="10"/>
      <c r="H1086" s="4">
        <v>0.0</v>
      </c>
      <c r="I1086" s="5">
        <v>45659.0</v>
      </c>
      <c r="J1086" s="4">
        <v>8.0</v>
      </c>
      <c r="K1086" s="4">
        <v>73.0</v>
      </c>
      <c r="L1086" s="4">
        <v>68.0</v>
      </c>
      <c r="M1086" s="5">
        <v>45752.0</v>
      </c>
      <c r="N1086" s="15">
        <v>9.0</v>
      </c>
    </row>
    <row r="1087">
      <c r="A1087" s="4">
        <f>VLOOKUP(Life_expectancy.csv!A1103,Base!$A$2:$B$235,2,FALSE)</f>
        <v>149</v>
      </c>
      <c r="B1087" s="4">
        <v>2004.0</v>
      </c>
      <c r="C1087" s="15" t="s">
        <v>5550</v>
      </c>
      <c r="D1087" s="15">
        <v>38.0</v>
      </c>
      <c r="E1087" s="15">
        <v>5.0</v>
      </c>
      <c r="F1087" s="15" t="s">
        <v>4214</v>
      </c>
      <c r="G1087" s="10"/>
      <c r="H1087" s="4">
        <v>3526.0</v>
      </c>
      <c r="I1087" s="5">
        <v>45827.0</v>
      </c>
      <c r="J1087" s="4">
        <v>8.0</v>
      </c>
      <c r="K1087" s="4">
        <v>69.0</v>
      </c>
      <c r="L1087" s="4">
        <v>64.0</v>
      </c>
      <c r="M1087" s="4">
        <v>5.0</v>
      </c>
      <c r="N1087" s="16">
        <v>45725.0</v>
      </c>
    </row>
    <row r="1088">
      <c r="A1088" s="4">
        <f>VLOOKUP(Life_expectancy.csv!A1104,Base!$A$2:$B$235,2,FALSE)</f>
        <v>149</v>
      </c>
      <c r="B1088" s="4">
        <v>2003.0</v>
      </c>
      <c r="C1088" s="15">
        <v>53.0</v>
      </c>
      <c r="D1088" s="15">
        <v>38.0</v>
      </c>
      <c r="E1088" s="15">
        <v>5.0</v>
      </c>
      <c r="F1088" s="15" t="s">
        <v>3600</v>
      </c>
      <c r="G1088" s="10"/>
      <c r="H1088" s="4">
        <v>1158.0</v>
      </c>
      <c r="I1088" s="4">
        <v>19.0</v>
      </c>
      <c r="J1088" s="4">
        <v>8.0</v>
      </c>
      <c r="K1088" s="4">
        <v>65.0</v>
      </c>
      <c r="L1088" s="4">
        <v>6.0</v>
      </c>
      <c r="M1088" s="5">
        <v>45812.0</v>
      </c>
      <c r="N1088" s="16">
        <v>45786.0</v>
      </c>
    </row>
    <row r="1089">
      <c r="A1089" s="4">
        <f>VLOOKUP(Life_expectancy.csv!A1105,Base!$A$2:$B$235,2,FALSE)</f>
        <v>149</v>
      </c>
      <c r="B1089" s="4">
        <v>2002.0</v>
      </c>
      <c r="C1089" s="15" t="s">
        <v>5579</v>
      </c>
      <c r="D1089" s="15">
        <v>35.0</v>
      </c>
      <c r="E1089" s="15">
        <v>5.0</v>
      </c>
      <c r="F1089" s="15" t="s">
        <v>518</v>
      </c>
      <c r="G1089" s="10"/>
      <c r="H1089" s="4">
        <v>298.0</v>
      </c>
      <c r="I1089" s="5">
        <v>45795.0</v>
      </c>
      <c r="J1089" s="4">
        <v>8.0</v>
      </c>
      <c r="K1089" s="4">
        <v>61.0</v>
      </c>
      <c r="L1089" s="4">
        <v>57.0</v>
      </c>
      <c r="M1089" s="5">
        <v>45661.0</v>
      </c>
      <c r="N1089" s="16">
        <v>45847.0</v>
      </c>
    </row>
    <row r="1090">
      <c r="A1090" s="4">
        <f>VLOOKUP(Life_expectancy.csv!A1106,Base!$A$2:$B$235,2,FALSE)</f>
        <v>149</v>
      </c>
      <c r="B1090" s="4">
        <v>2001.0</v>
      </c>
      <c r="C1090" s="15" t="s">
        <v>5710</v>
      </c>
      <c r="D1090" s="15">
        <v>32.0</v>
      </c>
      <c r="E1090" s="15">
        <v>5.0</v>
      </c>
      <c r="F1090" s="15" t="s">
        <v>5943</v>
      </c>
      <c r="G1090" s="10"/>
      <c r="H1090" s="4">
        <v>126.0</v>
      </c>
      <c r="I1090" s="5">
        <v>45917.0</v>
      </c>
      <c r="J1090" s="4">
        <v>9.0</v>
      </c>
      <c r="K1090" s="4">
        <v>56.0</v>
      </c>
      <c r="L1090" s="4">
        <v>53.0</v>
      </c>
      <c r="M1090" s="5">
        <v>45811.0</v>
      </c>
      <c r="N1090" s="15">
        <v>1.0</v>
      </c>
    </row>
    <row r="1091">
      <c r="A1091" s="4">
        <f>VLOOKUP(Life_expectancy.csv!A1107,Base!$A$2:$B$235,2,FALSE)</f>
        <v>149</v>
      </c>
      <c r="B1091" s="4">
        <v>2000.0</v>
      </c>
      <c r="C1091" s="15" t="s">
        <v>5856</v>
      </c>
      <c r="D1091" s="15">
        <v>3.0</v>
      </c>
      <c r="E1091" s="15">
        <v>5.0</v>
      </c>
      <c r="F1091" s="15" t="s">
        <v>3863</v>
      </c>
      <c r="G1091" s="10"/>
      <c r="H1091" s="4">
        <v>0.0</v>
      </c>
      <c r="I1091" s="5">
        <v>45764.0</v>
      </c>
      <c r="J1091" s="4">
        <v>9.0</v>
      </c>
      <c r="K1091" s="4">
        <v>52.0</v>
      </c>
      <c r="L1091" s="4">
        <v>49.0</v>
      </c>
      <c r="M1091" s="5">
        <v>45660.0</v>
      </c>
      <c r="N1091" s="16">
        <v>45689.0</v>
      </c>
    </row>
    <row r="1092">
      <c r="A1092" s="4">
        <f>VLOOKUP(Life_expectancy.csv!A1108,Base!$A$2:$B$235,2,FALSE)</f>
        <v>164</v>
      </c>
      <c r="B1092" s="4">
        <v>2015.0</v>
      </c>
      <c r="C1092" s="15" t="s">
        <v>5847</v>
      </c>
      <c r="D1092" s="15">
        <v>215.0</v>
      </c>
      <c r="E1092" s="15">
        <v>0.0</v>
      </c>
      <c r="F1092" s="17"/>
      <c r="G1092" s="4">
        <v>95.0</v>
      </c>
      <c r="H1092" s="4">
        <v>0.0</v>
      </c>
      <c r="I1092" s="4" t="s">
        <v>5848</v>
      </c>
      <c r="J1092" s="4">
        <v>1.0</v>
      </c>
      <c r="K1092" s="4">
        <v>92.0</v>
      </c>
      <c r="L1092" s="4">
        <v>95.0</v>
      </c>
      <c r="M1092" s="4" t="s">
        <v>5821</v>
      </c>
      <c r="N1092" s="16">
        <v>45721.0</v>
      </c>
    </row>
    <row r="1093">
      <c r="A1093" s="4">
        <f>VLOOKUP(Life_expectancy.csv!A1109,Base!$A$2:$B$235,2,FALSE)</f>
        <v>164</v>
      </c>
      <c r="B1093" s="4">
        <v>2014.0</v>
      </c>
      <c r="C1093" s="15">
        <v>66.0</v>
      </c>
      <c r="D1093" s="15">
        <v>217.0</v>
      </c>
      <c r="E1093" s="15">
        <v>0.0</v>
      </c>
      <c r="F1093" s="15" t="s">
        <v>6069</v>
      </c>
      <c r="G1093" s="4">
        <v>98.0</v>
      </c>
      <c r="H1093" s="4">
        <v>0.0</v>
      </c>
      <c r="I1093" s="4" t="s">
        <v>5719</v>
      </c>
      <c r="J1093" s="4">
        <v>1.0</v>
      </c>
      <c r="K1093" s="4">
        <v>97.0</v>
      </c>
      <c r="L1093" s="4">
        <v>98.0</v>
      </c>
      <c r="M1093" s="4" t="s">
        <v>5821</v>
      </c>
      <c r="N1093" s="16">
        <v>45721.0</v>
      </c>
    </row>
    <row r="1094">
      <c r="A1094" s="4">
        <f>VLOOKUP(Life_expectancy.csv!A1110,Base!$A$2:$B$235,2,FALSE)</f>
        <v>164</v>
      </c>
      <c r="B1094" s="4">
        <v>2013.0</v>
      </c>
      <c r="C1094" s="15" t="s">
        <v>6070</v>
      </c>
      <c r="D1094" s="15">
        <v>218.0</v>
      </c>
      <c r="E1094" s="15">
        <v>0.0</v>
      </c>
      <c r="F1094" s="15" t="s">
        <v>2346</v>
      </c>
      <c r="G1094" s="4">
        <v>98.0</v>
      </c>
      <c r="H1094" s="4">
        <v>0.0</v>
      </c>
      <c r="I1094" s="4">
        <v>45.0</v>
      </c>
      <c r="J1094" s="4">
        <v>1.0</v>
      </c>
      <c r="K1094" s="4">
        <v>98.0</v>
      </c>
      <c r="L1094" s="4">
        <v>98.0</v>
      </c>
      <c r="M1094" s="4" t="s">
        <v>5821</v>
      </c>
      <c r="N1094" s="16">
        <v>45721.0</v>
      </c>
    </row>
    <row r="1095">
      <c r="A1095" s="4">
        <f>VLOOKUP(Life_expectancy.csv!A1111,Base!$A$2:$B$235,2,FALSE)</f>
        <v>164</v>
      </c>
      <c r="B1095" s="4">
        <v>2012.0</v>
      </c>
      <c r="C1095" s="15" t="s">
        <v>5776</v>
      </c>
      <c r="D1095" s="15">
        <v>22.0</v>
      </c>
      <c r="E1095" s="15">
        <v>0.0</v>
      </c>
      <c r="F1095" s="15" t="s">
        <v>528</v>
      </c>
      <c r="G1095" s="4">
        <v>97.0</v>
      </c>
      <c r="H1095" s="4">
        <v>0.0</v>
      </c>
      <c r="I1095" s="4" t="s">
        <v>5999</v>
      </c>
      <c r="J1095" s="4">
        <v>1.0</v>
      </c>
      <c r="K1095" s="4">
        <v>97.0</v>
      </c>
      <c r="L1095" s="4">
        <v>97.0</v>
      </c>
      <c r="M1095" s="4" t="s">
        <v>5821</v>
      </c>
      <c r="N1095" s="16">
        <v>45721.0</v>
      </c>
    </row>
    <row r="1096">
      <c r="A1096" s="4">
        <f>VLOOKUP(Life_expectancy.csv!A1112,Base!$A$2:$B$235,2,FALSE)</f>
        <v>164</v>
      </c>
      <c r="B1096" s="4">
        <v>2011.0</v>
      </c>
      <c r="C1096" s="15" t="s">
        <v>5901</v>
      </c>
      <c r="D1096" s="15">
        <v>229.0</v>
      </c>
      <c r="E1096" s="15">
        <v>0.0</v>
      </c>
      <c r="F1096" s="15" t="s">
        <v>2346</v>
      </c>
      <c r="G1096" s="4">
        <v>93.0</v>
      </c>
      <c r="H1096" s="4">
        <v>0.0</v>
      </c>
      <c r="I1096" s="4" t="s">
        <v>5621</v>
      </c>
      <c r="J1096" s="4">
        <v>1.0</v>
      </c>
      <c r="K1096" s="4">
        <v>93.0</v>
      </c>
      <c r="L1096" s="4">
        <v>93.0</v>
      </c>
      <c r="M1096" s="4" t="s">
        <v>5783</v>
      </c>
      <c r="N1096" s="16">
        <v>45721.0</v>
      </c>
    </row>
    <row r="1097">
      <c r="A1097" s="4">
        <f>VLOOKUP(Life_expectancy.csv!A1113,Base!$A$2:$B$235,2,FALSE)</f>
        <v>164</v>
      </c>
      <c r="B1097" s="4">
        <v>2010.0</v>
      </c>
      <c r="C1097" s="15" t="s">
        <v>6070</v>
      </c>
      <c r="D1097" s="15">
        <v>221.0</v>
      </c>
      <c r="E1097" s="15">
        <v>0.0</v>
      </c>
      <c r="F1097" s="15" t="s">
        <v>5878</v>
      </c>
      <c r="G1097" s="4">
        <v>95.0</v>
      </c>
      <c r="H1097" s="4">
        <v>0.0</v>
      </c>
      <c r="I1097" s="4" t="s">
        <v>6055</v>
      </c>
      <c r="J1097" s="4">
        <v>1.0</v>
      </c>
      <c r="K1097" s="4">
        <v>95.0</v>
      </c>
      <c r="L1097" s="4">
        <v>95.0</v>
      </c>
      <c r="M1097" s="4" t="s">
        <v>5783</v>
      </c>
      <c r="N1097" s="16">
        <v>45721.0</v>
      </c>
    </row>
    <row r="1098">
      <c r="A1098" s="4">
        <f>VLOOKUP(Life_expectancy.csv!A1114,Base!$A$2:$B$235,2,FALSE)</f>
        <v>164</v>
      </c>
      <c r="B1098" s="4">
        <v>2009.0</v>
      </c>
      <c r="C1098" s="15" t="s">
        <v>5660</v>
      </c>
      <c r="D1098" s="15">
        <v>218.0</v>
      </c>
      <c r="E1098" s="15">
        <v>0.0</v>
      </c>
      <c r="F1098" s="15" t="s">
        <v>1542</v>
      </c>
      <c r="G1098" s="4">
        <v>98.0</v>
      </c>
      <c r="H1098" s="4">
        <v>0.0</v>
      </c>
      <c r="I1098" s="4" t="s">
        <v>6071</v>
      </c>
      <c r="J1098" s="4">
        <v>1.0</v>
      </c>
      <c r="K1098" s="4">
        <v>97.0</v>
      </c>
      <c r="L1098" s="4">
        <v>98.0</v>
      </c>
      <c r="M1098" s="4" t="s">
        <v>5821</v>
      </c>
      <c r="N1098" s="16">
        <v>45752.0</v>
      </c>
    </row>
    <row r="1099">
      <c r="A1099" s="4">
        <f>VLOOKUP(Life_expectancy.csv!A1115,Base!$A$2:$B$235,2,FALSE)</f>
        <v>164</v>
      </c>
      <c r="B1099" s="4">
        <v>2008.0</v>
      </c>
      <c r="C1099" s="15" t="s">
        <v>5775</v>
      </c>
      <c r="D1099" s="15">
        <v>218.0</v>
      </c>
      <c r="E1099" s="15">
        <v>1.0</v>
      </c>
      <c r="F1099" s="15" t="s">
        <v>2324</v>
      </c>
      <c r="G1099" s="4">
        <v>93.0</v>
      </c>
      <c r="H1099" s="4">
        <v>0.0</v>
      </c>
      <c r="I1099" s="5">
        <v>45904.0</v>
      </c>
      <c r="J1099" s="4">
        <v>1.0</v>
      </c>
      <c r="K1099" s="4">
        <v>93.0</v>
      </c>
      <c r="L1099" s="4">
        <v>93.0</v>
      </c>
      <c r="M1099" s="4" t="s">
        <v>5786</v>
      </c>
      <c r="N1099" s="16">
        <v>45752.0</v>
      </c>
    </row>
    <row r="1100">
      <c r="A1100" s="4">
        <f>VLOOKUP(Life_expectancy.csv!A1116,Base!$A$2:$B$235,2,FALSE)</f>
        <v>164</v>
      </c>
      <c r="B1100" s="4">
        <v>2007.0</v>
      </c>
      <c r="C1100" s="15" t="s">
        <v>5849</v>
      </c>
      <c r="D1100" s="15">
        <v>232.0</v>
      </c>
      <c r="E1100" s="15">
        <v>1.0</v>
      </c>
      <c r="F1100" s="16">
        <v>45695.0</v>
      </c>
      <c r="G1100" s="4">
        <v>94.0</v>
      </c>
      <c r="H1100" s="4">
        <v>0.0</v>
      </c>
      <c r="I1100" s="5">
        <v>45720.0</v>
      </c>
      <c r="J1100" s="4">
        <v>1.0</v>
      </c>
      <c r="K1100" s="4">
        <v>94.0</v>
      </c>
      <c r="L1100" s="4">
        <v>94.0</v>
      </c>
      <c r="M1100" s="5">
        <v>45901.0</v>
      </c>
      <c r="N1100" s="16">
        <v>45782.0</v>
      </c>
    </row>
    <row r="1101">
      <c r="A1101" s="4">
        <f>VLOOKUP(Life_expectancy.csv!A1117,Base!$A$2:$B$235,2,FALSE)</f>
        <v>164</v>
      </c>
      <c r="B1101" s="4">
        <v>2006.0</v>
      </c>
      <c r="C1101" s="15" t="s">
        <v>6072</v>
      </c>
      <c r="D1101" s="15">
        <v>24.0</v>
      </c>
      <c r="E1101" s="15">
        <v>1.0</v>
      </c>
      <c r="F1101" s="18">
        <v>45754.0</v>
      </c>
      <c r="G1101" s="4">
        <v>93.0</v>
      </c>
      <c r="H1101" s="4">
        <v>0.0</v>
      </c>
      <c r="I1101" s="4" t="s">
        <v>6073</v>
      </c>
      <c r="J1101" s="4">
        <v>1.0</v>
      </c>
      <c r="K1101" s="4">
        <v>92.0</v>
      </c>
      <c r="L1101" s="4">
        <v>93.0</v>
      </c>
      <c r="M1101" s="5">
        <v>45658.0</v>
      </c>
      <c r="N1101" s="16">
        <v>45782.0</v>
      </c>
    </row>
    <row r="1102">
      <c r="A1102" s="4">
        <f>VLOOKUP(Life_expectancy.csv!A1118,Base!$A$2:$B$235,2,FALSE)</f>
        <v>164</v>
      </c>
      <c r="B1102" s="4">
        <v>2005.0</v>
      </c>
      <c r="C1102" s="15">
        <v>65.0</v>
      </c>
      <c r="D1102" s="15">
        <v>238.0</v>
      </c>
      <c r="E1102" s="15">
        <v>1.0</v>
      </c>
      <c r="F1102" s="15" t="s">
        <v>2642</v>
      </c>
      <c r="G1102" s="4">
        <v>93.0</v>
      </c>
      <c r="H1102" s="4">
        <v>0.0</v>
      </c>
      <c r="I1102" s="4">
        <v>39.0</v>
      </c>
      <c r="J1102" s="4">
        <v>1.0</v>
      </c>
      <c r="K1102" s="4">
        <v>93.0</v>
      </c>
      <c r="L1102" s="4">
        <v>93.0</v>
      </c>
      <c r="M1102" s="5">
        <v>45870.0</v>
      </c>
      <c r="N1102" s="16">
        <v>45782.0</v>
      </c>
    </row>
    <row r="1103">
      <c r="A1103" s="4">
        <f>VLOOKUP(Life_expectancy.csv!A1119,Base!$A$2:$B$235,2,FALSE)</f>
        <v>164</v>
      </c>
      <c r="B1103" s="4">
        <v>2004.0</v>
      </c>
      <c r="C1103" s="15" t="s">
        <v>5850</v>
      </c>
      <c r="D1103" s="15">
        <v>237.0</v>
      </c>
      <c r="E1103" s="15">
        <v>1.0</v>
      </c>
      <c r="F1103" s="15" t="s">
        <v>2421</v>
      </c>
      <c r="G1103" s="4">
        <v>91.0</v>
      </c>
      <c r="H1103" s="4">
        <v>0.0</v>
      </c>
      <c r="I1103" s="4" t="s">
        <v>6074</v>
      </c>
      <c r="J1103" s="4">
        <v>1.0</v>
      </c>
      <c r="K1103" s="4">
        <v>91.0</v>
      </c>
      <c r="L1103" s="4">
        <v>91.0</v>
      </c>
      <c r="M1103" s="5">
        <v>45901.0</v>
      </c>
      <c r="N1103" s="16">
        <v>45813.0</v>
      </c>
    </row>
    <row r="1104">
      <c r="A1104" s="4">
        <f>VLOOKUP(Life_expectancy.csv!A1120,Base!$A$2:$B$235,2,FALSE)</f>
        <v>164</v>
      </c>
      <c r="B1104" s="4">
        <v>2003.0</v>
      </c>
      <c r="C1104" s="15" t="s">
        <v>5777</v>
      </c>
      <c r="D1104" s="15">
        <v>237.0</v>
      </c>
      <c r="E1104" s="15">
        <v>1.0</v>
      </c>
      <c r="F1104" s="15" t="s">
        <v>898</v>
      </c>
      <c r="G1104" s="4">
        <v>9.0</v>
      </c>
      <c r="H1104" s="4">
        <v>0.0</v>
      </c>
      <c r="I1104" s="4" t="s">
        <v>6075</v>
      </c>
      <c r="J1104" s="4">
        <v>1.0</v>
      </c>
      <c r="K1104" s="4">
        <v>91.0</v>
      </c>
      <c r="L1104" s="4">
        <v>9.0</v>
      </c>
      <c r="M1104" s="5">
        <v>45659.0</v>
      </c>
      <c r="N1104" s="16">
        <v>45813.0</v>
      </c>
    </row>
    <row r="1105">
      <c r="A1105" s="4">
        <f>VLOOKUP(Life_expectancy.csv!A1121,Base!$A$2:$B$235,2,FALSE)</f>
        <v>164</v>
      </c>
      <c r="B1105" s="4">
        <v>2002.0</v>
      </c>
      <c r="C1105" s="15" t="s">
        <v>5777</v>
      </c>
      <c r="D1105" s="15">
        <v>244.0</v>
      </c>
      <c r="E1105" s="15">
        <v>1.0</v>
      </c>
      <c r="F1105" s="15" t="s">
        <v>2623</v>
      </c>
      <c r="G1105" s="4">
        <v>91.0</v>
      </c>
      <c r="H1105" s="4">
        <v>0.0</v>
      </c>
      <c r="I1105" s="4" t="s">
        <v>6076</v>
      </c>
      <c r="J1105" s="4">
        <v>1.0</v>
      </c>
      <c r="K1105" s="4">
        <v>93.0</v>
      </c>
      <c r="L1105" s="4">
        <v>91.0</v>
      </c>
      <c r="M1105" s="5">
        <v>45718.0</v>
      </c>
      <c r="N1105" s="16">
        <v>45843.0</v>
      </c>
    </row>
    <row r="1106">
      <c r="A1106" s="4">
        <f>VLOOKUP(Life_expectancy.csv!A1122,Base!$A$2:$B$235,2,FALSE)</f>
        <v>164</v>
      </c>
      <c r="B1106" s="4">
        <v>2001.0</v>
      </c>
      <c r="C1106" s="15" t="s">
        <v>5984</v>
      </c>
      <c r="D1106" s="15">
        <v>247.0</v>
      </c>
      <c r="E1106" s="15">
        <v>1.0</v>
      </c>
      <c r="F1106" s="15" t="s">
        <v>2237</v>
      </c>
      <c r="G1106" s="4">
        <v>85.0</v>
      </c>
      <c r="H1106" s="4">
        <v>0.0</v>
      </c>
      <c r="I1106" s="4" t="s">
        <v>6077</v>
      </c>
      <c r="J1106" s="4">
        <v>1.0</v>
      </c>
      <c r="K1106" s="4">
        <v>9.0</v>
      </c>
      <c r="L1106" s="4">
        <v>85.0</v>
      </c>
      <c r="M1106" s="5">
        <v>45839.0</v>
      </c>
      <c r="N1106" s="16">
        <v>45843.0</v>
      </c>
    </row>
    <row r="1107">
      <c r="A1107" s="4">
        <f>VLOOKUP(Life_expectancy.csv!A1123,Base!$A$2:$B$235,2,FALSE)</f>
        <v>164</v>
      </c>
      <c r="B1107" s="4">
        <v>2000.0</v>
      </c>
      <c r="C1107" s="15" t="s">
        <v>5984</v>
      </c>
      <c r="D1107" s="15">
        <v>246.0</v>
      </c>
      <c r="E1107" s="15">
        <v>1.0</v>
      </c>
      <c r="F1107" s="15" t="s">
        <v>951</v>
      </c>
      <c r="G1107" s="10"/>
      <c r="H1107" s="4">
        <v>0.0</v>
      </c>
      <c r="I1107" s="4" t="s">
        <v>5863</v>
      </c>
      <c r="J1107" s="4">
        <v>1.0</v>
      </c>
      <c r="K1107" s="4">
        <v>79.0</v>
      </c>
      <c r="L1107" s="4">
        <v>88.0</v>
      </c>
      <c r="M1107" s="5">
        <v>45658.0</v>
      </c>
      <c r="N1107" s="16">
        <v>45874.0</v>
      </c>
    </row>
    <row r="1108">
      <c r="A1108" s="4">
        <f>VLOOKUP(Life_expectancy.csv!A1124,Base!$A$2:$B$235,2,FALSE)</f>
        <v>82</v>
      </c>
      <c r="B1108" s="4">
        <v>2015.0</v>
      </c>
      <c r="C1108" s="15" t="s">
        <v>5935</v>
      </c>
      <c r="D1108" s="15">
        <v>24.0</v>
      </c>
      <c r="E1108" s="15">
        <v>14.0</v>
      </c>
      <c r="F1108" s="17"/>
      <c r="G1108" s="4">
        <v>6.0</v>
      </c>
      <c r="H1108" s="4">
        <v>0.0</v>
      </c>
      <c r="I1108" s="4" t="s">
        <v>5557</v>
      </c>
      <c r="J1108" s="4">
        <v>18.0</v>
      </c>
      <c r="K1108" s="4">
        <v>56.0</v>
      </c>
      <c r="L1108" s="4">
        <v>6.0</v>
      </c>
      <c r="M1108" s="4" t="s">
        <v>5578</v>
      </c>
      <c r="N1108" s="16">
        <v>45903.0</v>
      </c>
    </row>
    <row r="1109">
      <c r="A1109" s="4">
        <f>VLOOKUP(Life_expectancy.csv!A1125,Base!$A$2:$B$235,2,FALSE)</f>
        <v>82</v>
      </c>
      <c r="B1109" s="4">
        <v>2014.0</v>
      </c>
      <c r="C1109" s="15" t="s">
        <v>5923</v>
      </c>
      <c r="D1109" s="15">
        <v>245.0</v>
      </c>
      <c r="E1109" s="15">
        <v>14.0</v>
      </c>
      <c r="F1109" s="15" t="s">
        <v>5521</v>
      </c>
      <c r="G1109" s="4">
        <v>48.0</v>
      </c>
      <c r="H1109" s="4">
        <v>0.0</v>
      </c>
      <c r="I1109" s="4" t="s">
        <v>5651</v>
      </c>
      <c r="J1109" s="4">
        <v>19.0</v>
      </c>
      <c r="K1109" s="4">
        <v>55.0</v>
      </c>
      <c r="L1109" s="4">
        <v>48.0</v>
      </c>
      <c r="M1109" s="4" t="s">
        <v>5578</v>
      </c>
      <c r="N1109" s="16">
        <v>45903.0</v>
      </c>
    </row>
    <row r="1110">
      <c r="A1110" s="4">
        <f>VLOOKUP(Life_expectancy.csv!A1126,Base!$A$2:$B$235,2,FALSE)</f>
        <v>82</v>
      </c>
      <c r="B1110" s="4">
        <v>2013.0</v>
      </c>
      <c r="C1110" s="15" t="s">
        <v>5884</v>
      </c>
      <c r="D1110" s="15">
        <v>253.0</v>
      </c>
      <c r="E1110" s="15">
        <v>14.0</v>
      </c>
      <c r="F1110" s="15" t="s">
        <v>1050</v>
      </c>
      <c r="G1110" s="4">
        <v>68.0</v>
      </c>
      <c r="H1110" s="4">
        <v>0.0</v>
      </c>
      <c r="I1110" s="4" t="s">
        <v>5606</v>
      </c>
      <c r="J1110" s="4">
        <v>19.0</v>
      </c>
      <c r="K1110" s="4">
        <v>67.0</v>
      </c>
      <c r="L1110" s="4">
        <v>68.0</v>
      </c>
      <c r="M1110" s="4" t="s">
        <v>5578</v>
      </c>
      <c r="N1110" s="16">
        <v>45903.0</v>
      </c>
    </row>
    <row r="1111">
      <c r="A1111" s="4">
        <f>VLOOKUP(Life_expectancy.csv!A1127,Base!$A$2:$B$235,2,FALSE)</f>
        <v>82</v>
      </c>
      <c r="B1111" s="4">
        <v>2012.0</v>
      </c>
      <c r="C1111" s="15" t="s">
        <v>5787</v>
      </c>
      <c r="D1111" s="15">
        <v>259.0</v>
      </c>
      <c r="E1111" s="15">
        <v>15.0</v>
      </c>
      <c r="F1111" s="15" t="s">
        <v>1050</v>
      </c>
      <c r="G1111" s="10"/>
      <c r="H1111" s="4">
        <v>0.0</v>
      </c>
      <c r="I1111" s="4" t="s">
        <v>5610</v>
      </c>
      <c r="J1111" s="4">
        <v>20.0</v>
      </c>
      <c r="K1111" s="4">
        <v>67.0</v>
      </c>
      <c r="L1111" s="4">
        <v>67.0</v>
      </c>
      <c r="M1111" s="4" t="s">
        <v>5786</v>
      </c>
      <c r="N1111" s="16">
        <v>45903.0</v>
      </c>
    </row>
    <row r="1112">
      <c r="A1112" s="4">
        <f>VLOOKUP(Life_expectancy.csv!A1128,Base!$A$2:$B$235,2,FALSE)</f>
        <v>82</v>
      </c>
      <c r="B1112" s="4">
        <v>2011.0</v>
      </c>
      <c r="C1112" s="15" t="s">
        <v>5787</v>
      </c>
      <c r="D1112" s="15">
        <v>259.0</v>
      </c>
      <c r="E1112" s="15">
        <v>15.0</v>
      </c>
      <c r="F1112" s="15" t="s">
        <v>1050</v>
      </c>
      <c r="G1112" s="10"/>
      <c r="H1112" s="4">
        <v>0.0</v>
      </c>
      <c r="I1112" s="4" t="s">
        <v>5596</v>
      </c>
      <c r="J1112" s="4">
        <v>20.0</v>
      </c>
      <c r="K1112" s="4">
        <v>67.0</v>
      </c>
      <c r="L1112" s="4">
        <v>68.0</v>
      </c>
      <c r="M1112" s="5">
        <v>45778.0</v>
      </c>
      <c r="N1112" s="15">
        <v>4.0</v>
      </c>
    </row>
    <row r="1113">
      <c r="A1113" s="4">
        <f>VLOOKUP(Life_expectancy.csv!A1129,Base!$A$2:$B$235,2,FALSE)</f>
        <v>82</v>
      </c>
      <c r="B1113" s="4">
        <v>2010.0</v>
      </c>
      <c r="C1113" s="15" t="s">
        <v>6033</v>
      </c>
      <c r="D1113" s="15">
        <v>682.0</v>
      </c>
      <c r="E1113" s="15">
        <v>23.0</v>
      </c>
      <c r="F1113" s="15" t="s">
        <v>556</v>
      </c>
      <c r="G1113" s="10"/>
      <c r="H1113" s="4">
        <v>0.0</v>
      </c>
      <c r="I1113" s="4" t="s">
        <v>5726</v>
      </c>
      <c r="J1113" s="4">
        <v>58.0</v>
      </c>
      <c r="K1113" s="4">
        <v>66.0</v>
      </c>
      <c r="L1113" s="4">
        <v>66.0</v>
      </c>
      <c r="M1113" s="5">
        <v>45901.0</v>
      </c>
      <c r="N1113" s="15">
        <v>4.0</v>
      </c>
    </row>
    <row r="1114">
      <c r="A1114" s="4">
        <f>VLOOKUP(Life_expectancy.csv!A1130,Base!$A$2:$B$235,2,FALSE)</f>
        <v>82</v>
      </c>
      <c r="B1114" s="4">
        <v>2009.0</v>
      </c>
      <c r="C1114" s="15" t="s">
        <v>5676</v>
      </c>
      <c r="D1114" s="15">
        <v>251.0</v>
      </c>
      <c r="E1114" s="15">
        <v>16.0</v>
      </c>
      <c r="F1114" s="15" t="s">
        <v>408</v>
      </c>
      <c r="G1114" s="10"/>
      <c r="H1114" s="4">
        <v>0.0</v>
      </c>
      <c r="I1114" s="4">
        <v>43.0</v>
      </c>
      <c r="J1114" s="4">
        <v>21.0</v>
      </c>
      <c r="K1114" s="4">
        <v>65.0</v>
      </c>
      <c r="L1114" s="4">
        <v>65.0</v>
      </c>
      <c r="M1114" s="4">
        <v>2.0</v>
      </c>
      <c r="N1114" s="16">
        <v>45661.0</v>
      </c>
    </row>
    <row r="1115">
      <c r="A1115" s="4">
        <f>VLOOKUP(Life_expectancy.csv!A1131,Base!$A$2:$B$235,2,FALSE)</f>
        <v>82</v>
      </c>
      <c r="B1115" s="4">
        <v>2008.0</v>
      </c>
      <c r="C1115" s="15" t="s">
        <v>5886</v>
      </c>
      <c r="D1115" s="15">
        <v>259.0</v>
      </c>
      <c r="E1115" s="15">
        <v>16.0</v>
      </c>
      <c r="F1115" s="15" t="s">
        <v>437</v>
      </c>
      <c r="G1115" s="10"/>
      <c r="H1115" s="4">
        <v>0.0</v>
      </c>
      <c r="I1115" s="4" t="s">
        <v>6056</v>
      </c>
      <c r="J1115" s="4">
        <v>22.0</v>
      </c>
      <c r="K1115" s="4">
        <v>64.0</v>
      </c>
      <c r="L1115" s="4">
        <v>63.0</v>
      </c>
      <c r="M1115" s="5">
        <v>45749.0</v>
      </c>
      <c r="N1115" s="16">
        <v>45692.0</v>
      </c>
    </row>
    <row r="1116">
      <c r="A1116" s="4">
        <f>VLOOKUP(Life_expectancy.csv!A1132,Base!$A$2:$B$235,2,FALSE)</f>
        <v>82</v>
      </c>
      <c r="B1116" s="4">
        <v>2007.0</v>
      </c>
      <c r="C1116" s="15" t="s">
        <v>5924</v>
      </c>
      <c r="D1116" s="15">
        <v>266.0</v>
      </c>
      <c r="E1116" s="15">
        <v>17.0</v>
      </c>
      <c r="F1116" s="18">
        <v>45875.0</v>
      </c>
      <c r="G1116" s="10"/>
      <c r="H1116" s="4">
        <v>0.0</v>
      </c>
      <c r="I1116" s="5">
        <v>45842.0</v>
      </c>
      <c r="J1116" s="4">
        <v>23.0</v>
      </c>
      <c r="K1116" s="4">
        <v>62.0</v>
      </c>
      <c r="L1116" s="4">
        <v>63.0</v>
      </c>
      <c r="M1116" s="5">
        <v>45840.0</v>
      </c>
      <c r="N1116" s="16">
        <v>45692.0</v>
      </c>
    </row>
    <row r="1117">
      <c r="A1117" s="4">
        <f>VLOOKUP(Life_expectancy.csv!A1133,Base!$A$2:$B$235,2,FALSE)</f>
        <v>82</v>
      </c>
      <c r="B1117" s="4">
        <v>2006.0</v>
      </c>
      <c r="C1117" s="15" t="s">
        <v>5791</v>
      </c>
      <c r="D1117" s="15">
        <v>28.0</v>
      </c>
      <c r="E1117" s="15">
        <v>17.0</v>
      </c>
      <c r="F1117" s="15" t="s">
        <v>1256</v>
      </c>
      <c r="G1117" s="10"/>
      <c r="H1117" s="4">
        <v>0.0</v>
      </c>
      <c r="I1117" s="4" t="s">
        <v>6073</v>
      </c>
      <c r="J1117" s="4">
        <v>23.0</v>
      </c>
      <c r="K1117" s="4">
        <v>61.0</v>
      </c>
      <c r="L1117" s="4">
        <v>6.0</v>
      </c>
      <c r="M1117" s="5">
        <v>45719.0</v>
      </c>
      <c r="N1117" s="16">
        <v>45720.0</v>
      </c>
    </row>
    <row r="1118">
      <c r="A1118" s="4">
        <f>VLOOKUP(Life_expectancy.csv!A1134,Base!$A$2:$B$235,2,FALSE)</f>
        <v>82</v>
      </c>
      <c r="B1118" s="4">
        <v>2005.0</v>
      </c>
      <c r="C1118" s="15">
        <v>65.0</v>
      </c>
      <c r="D1118" s="15">
        <v>29.0</v>
      </c>
      <c r="E1118" s="15">
        <v>17.0</v>
      </c>
      <c r="F1118" s="15" t="s">
        <v>2825</v>
      </c>
      <c r="G1118" s="10"/>
      <c r="H1118" s="4">
        <v>0.0</v>
      </c>
      <c r="I1118" s="4" t="s">
        <v>6078</v>
      </c>
      <c r="J1118" s="4">
        <v>24.0</v>
      </c>
      <c r="K1118" s="4">
        <v>6.0</v>
      </c>
      <c r="L1118" s="4">
        <v>6.0</v>
      </c>
      <c r="M1118" s="5">
        <v>45903.0</v>
      </c>
      <c r="N1118" s="16">
        <v>45751.0</v>
      </c>
    </row>
    <row r="1119">
      <c r="A1119" s="4">
        <f>VLOOKUP(Life_expectancy.csv!A1135,Base!$A$2:$B$235,2,FALSE)</f>
        <v>82</v>
      </c>
      <c r="B1119" s="4">
        <v>2004.0</v>
      </c>
      <c r="C1119" s="15" t="s">
        <v>5745</v>
      </c>
      <c r="D1119" s="15">
        <v>32.0</v>
      </c>
      <c r="E1119" s="15">
        <v>18.0</v>
      </c>
      <c r="F1119" s="16">
        <v>45663.0</v>
      </c>
      <c r="G1119" s="10"/>
      <c r="H1119" s="4">
        <v>0.0</v>
      </c>
      <c r="I1119" s="4" t="s">
        <v>6079</v>
      </c>
      <c r="J1119" s="4">
        <v>24.0</v>
      </c>
      <c r="K1119" s="4">
        <v>58.0</v>
      </c>
      <c r="L1119" s="4">
        <v>55.0</v>
      </c>
      <c r="M1119" s="5">
        <v>45720.0</v>
      </c>
      <c r="N1119" s="16">
        <v>45781.0</v>
      </c>
    </row>
    <row r="1120">
      <c r="A1120" s="4">
        <f>VLOOKUP(Life_expectancy.csv!A1136,Base!$A$2:$B$235,2,FALSE)</f>
        <v>82</v>
      </c>
      <c r="B1120" s="4">
        <v>2003.0</v>
      </c>
      <c r="C1120" s="15" t="s">
        <v>5826</v>
      </c>
      <c r="D1120" s="15">
        <v>3.0</v>
      </c>
      <c r="E1120" s="15">
        <v>18.0</v>
      </c>
      <c r="F1120" s="15" t="s">
        <v>1319</v>
      </c>
      <c r="G1120" s="10"/>
      <c r="H1120" s="4">
        <v>0.0</v>
      </c>
      <c r="I1120" s="4" t="s">
        <v>6080</v>
      </c>
      <c r="J1120" s="4">
        <v>25.0</v>
      </c>
      <c r="K1120" s="4">
        <v>56.0</v>
      </c>
      <c r="L1120" s="4">
        <v>53.0</v>
      </c>
      <c r="M1120" s="5">
        <v>45812.0</v>
      </c>
      <c r="N1120" s="16">
        <v>45812.0</v>
      </c>
    </row>
    <row r="1121">
      <c r="A1121" s="4">
        <f>VLOOKUP(Life_expectancy.csv!A1137,Base!$A$2:$B$235,2,FALSE)</f>
        <v>82</v>
      </c>
      <c r="B1121" s="4">
        <v>2002.0</v>
      </c>
      <c r="C1121" s="15" t="s">
        <v>5761</v>
      </c>
      <c r="D1121" s="15">
        <v>33.0</v>
      </c>
      <c r="E1121" s="15">
        <v>19.0</v>
      </c>
      <c r="F1121" s="16">
        <v>45663.0</v>
      </c>
      <c r="G1121" s="10"/>
      <c r="H1121" s="4">
        <v>0.0</v>
      </c>
      <c r="I1121" s="4" t="s">
        <v>6081</v>
      </c>
      <c r="J1121" s="4">
        <v>26.0</v>
      </c>
      <c r="K1121" s="4">
        <v>54.0</v>
      </c>
      <c r="L1121" s="4">
        <v>48.0</v>
      </c>
      <c r="M1121" s="5">
        <v>45873.0</v>
      </c>
      <c r="N1121" s="16">
        <v>45842.0</v>
      </c>
    </row>
    <row r="1122">
      <c r="A1122" s="4">
        <f>VLOOKUP(Life_expectancy.csv!A1138,Base!$A$2:$B$235,2,FALSE)</f>
        <v>82</v>
      </c>
      <c r="B1122" s="4">
        <v>2001.0</v>
      </c>
      <c r="C1122" s="15" t="s">
        <v>5995</v>
      </c>
      <c r="D1122" s="15">
        <v>35.0</v>
      </c>
      <c r="E1122" s="15">
        <v>19.0</v>
      </c>
      <c r="F1122" s="15" t="s">
        <v>1625</v>
      </c>
      <c r="G1122" s="10"/>
      <c r="H1122" s="4">
        <v>159.0</v>
      </c>
      <c r="I1122" s="4" t="s">
        <v>6082</v>
      </c>
      <c r="J1122" s="4">
        <v>27.0</v>
      </c>
      <c r="K1122" s="4">
        <v>52.0</v>
      </c>
      <c r="L1122" s="4">
        <v>45.0</v>
      </c>
      <c r="M1122" s="4">
        <v>5.0</v>
      </c>
      <c r="N1122" s="16">
        <v>45842.0</v>
      </c>
    </row>
    <row r="1123">
      <c r="A1123" s="4">
        <f>VLOOKUP(Life_expectancy.csv!A1139,Base!$A$2:$B$235,2,FALSE)</f>
        <v>82</v>
      </c>
      <c r="B1123" s="4">
        <v>2000.0</v>
      </c>
      <c r="C1123" s="15" t="s">
        <v>5527</v>
      </c>
      <c r="D1123" s="15">
        <v>35.0</v>
      </c>
      <c r="E1123" s="15">
        <v>20.0</v>
      </c>
      <c r="F1123" s="15" t="s">
        <v>231</v>
      </c>
      <c r="G1123" s="10"/>
      <c r="H1123" s="4">
        <v>992.0</v>
      </c>
      <c r="I1123" s="4">
        <v>34.0</v>
      </c>
      <c r="J1123" s="4">
        <v>28.0</v>
      </c>
      <c r="K1123" s="4">
        <v>5.0</v>
      </c>
      <c r="L1123" s="4">
        <v>41.0</v>
      </c>
      <c r="M1123" s="5">
        <v>45662.0</v>
      </c>
      <c r="N1123" s="16">
        <v>45873.0</v>
      </c>
    </row>
    <row r="1124">
      <c r="A1124" s="4">
        <f>VLOOKUP(Life_expectancy.csv!A1140,Base!$A$2:$B$235,2,FALSE)</f>
        <v>89</v>
      </c>
      <c r="B1124" s="4">
        <v>2015.0</v>
      </c>
      <c r="C1124" s="15" t="s">
        <v>5624</v>
      </c>
      <c r="D1124" s="15">
        <v>147.0</v>
      </c>
      <c r="E1124" s="15">
        <v>3.0</v>
      </c>
      <c r="F1124" s="17"/>
      <c r="G1124" s="4">
        <v>97.0</v>
      </c>
      <c r="H1124" s="4">
        <v>0.0</v>
      </c>
      <c r="I1124" s="4">
        <v>51.0</v>
      </c>
      <c r="J1124" s="4">
        <v>4.0</v>
      </c>
      <c r="K1124" s="4">
        <v>97.0</v>
      </c>
      <c r="L1124" s="4">
        <v>97.0</v>
      </c>
      <c r="M1124" s="4" t="s">
        <v>5821</v>
      </c>
      <c r="N1124" s="16">
        <v>45659.0</v>
      </c>
    </row>
    <row r="1125">
      <c r="A1125" s="4">
        <f>VLOOKUP(Life_expectancy.csv!A1141,Base!$A$2:$B$235,2,FALSE)</f>
        <v>89</v>
      </c>
      <c r="B1125" s="4">
        <v>2014.0</v>
      </c>
      <c r="C1125" s="15" t="s">
        <v>5741</v>
      </c>
      <c r="D1125" s="15">
        <v>149.0</v>
      </c>
      <c r="E1125" s="15">
        <v>3.0</v>
      </c>
      <c r="F1125" s="15" t="s">
        <v>3366</v>
      </c>
      <c r="G1125" s="4">
        <v>97.0</v>
      </c>
      <c r="H1125" s="4">
        <v>0.0</v>
      </c>
      <c r="I1125" s="5">
        <v>45693.0</v>
      </c>
      <c r="J1125" s="4">
        <v>4.0</v>
      </c>
      <c r="K1125" s="4">
        <v>97.0</v>
      </c>
      <c r="L1125" s="4">
        <v>97.0</v>
      </c>
      <c r="M1125" s="4" t="s">
        <v>5821</v>
      </c>
      <c r="N1125" s="16">
        <v>45659.0</v>
      </c>
    </row>
    <row r="1126">
      <c r="A1126" s="4">
        <f>VLOOKUP(Life_expectancy.csv!A1142,Base!$A$2:$B$235,2,FALSE)</f>
        <v>89</v>
      </c>
      <c r="B1126" s="4">
        <v>2013.0</v>
      </c>
      <c r="C1126" s="15" t="s">
        <v>5881</v>
      </c>
      <c r="D1126" s="15">
        <v>15.0</v>
      </c>
      <c r="E1126" s="15">
        <v>4.0</v>
      </c>
      <c r="F1126" s="16">
        <v>45964.0</v>
      </c>
      <c r="G1126" s="4">
        <v>97.0</v>
      </c>
      <c r="H1126" s="4">
        <v>0.0</v>
      </c>
      <c r="I1126" s="4" t="s">
        <v>5817</v>
      </c>
      <c r="J1126" s="4">
        <v>4.0</v>
      </c>
      <c r="K1126" s="4">
        <v>97.0</v>
      </c>
      <c r="L1126" s="4">
        <v>97.0</v>
      </c>
      <c r="M1126" s="4" t="s">
        <v>5783</v>
      </c>
      <c r="N1126" s="16">
        <v>45659.0</v>
      </c>
    </row>
    <row r="1127">
      <c r="A1127" s="4">
        <f>VLOOKUP(Life_expectancy.csv!A1143,Base!$A$2:$B$235,2,FALSE)</f>
        <v>89</v>
      </c>
      <c r="B1127" s="4">
        <v>2012.0</v>
      </c>
      <c r="C1127" s="15" t="s">
        <v>5580</v>
      </c>
      <c r="D1127" s="15">
        <v>151.0</v>
      </c>
      <c r="E1127" s="15">
        <v>4.0</v>
      </c>
      <c r="F1127" s="16">
        <v>45964.0</v>
      </c>
      <c r="G1127" s="4">
        <v>97.0</v>
      </c>
      <c r="H1127" s="4">
        <v>0.0</v>
      </c>
      <c r="I1127" s="4" t="s">
        <v>5652</v>
      </c>
      <c r="J1127" s="4">
        <v>4.0</v>
      </c>
      <c r="K1127" s="4">
        <v>97.0</v>
      </c>
      <c r="L1127" s="4">
        <v>97.0</v>
      </c>
      <c r="M1127" s="4" t="s">
        <v>5783</v>
      </c>
      <c r="N1127" s="16">
        <v>45659.0</v>
      </c>
    </row>
    <row r="1128">
      <c r="A1128" s="4">
        <f>VLOOKUP(Life_expectancy.csv!A1144,Base!$A$2:$B$235,2,FALSE)</f>
        <v>89</v>
      </c>
      <c r="B1128" s="4">
        <v>2011.0</v>
      </c>
      <c r="C1128" s="15" t="s">
        <v>5645</v>
      </c>
      <c r="D1128" s="15">
        <v>153.0</v>
      </c>
      <c r="E1128" s="15">
        <v>4.0</v>
      </c>
      <c r="F1128" s="16">
        <v>45660.0</v>
      </c>
      <c r="G1128" s="4">
        <v>97.0</v>
      </c>
      <c r="H1128" s="4">
        <v>0.0</v>
      </c>
      <c r="I1128" s="4" t="s">
        <v>5858</v>
      </c>
      <c r="J1128" s="4">
        <v>5.0</v>
      </c>
      <c r="K1128" s="4">
        <v>97.0</v>
      </c>
      <c r="L1128" s="4">
        <v>97.0</v>
      </c>
      <c r="M1128" s="4" t="s">
        <v>5783</v>
      </c>
      <c r="N1128" s="16">
        <v>45690.0</v>
      </c>
    </row>
    <row r="1129">
      <c r="A1129" s="4">
        <f>VLOOKUP(Life_expectancy.csv!A1145,Base!$A$2:$B$235,2,FALSE)</f>
        <v>89</v>
      </c>
      <c r="B1129" s="4">
        <v>2010.0</v>
      </c>
      <c r="C1129" s="15" t="s">
        <v>5563</v>
      </c>
      <c r="D1129" s="15">
        <v>156.0</v>
      </c>
      <c r="E1129" s="15">
        <v>4.0</v>
      </c>
      <c r="F1129" s="16">
        <v>45660.0</v>
      </c>
      <c r="G1129" s="4">
        <v>97.0</v>
      </c>
      <c r="H1129" s="4">
        <v>0.0</v>
      </c>
      <c r="I1129" s="4" t="s">
        <v>5609</v>
      </c>
      <c r="J1129" s="4">
        <v>5.0</v>
      </c>
      <c r="K1129" s="4">
        <v>97.0</v>
      </c>
      <c r="L1129" s="4">
        <v>97.0</v>
      </c>
      <c r="M1129" s="4" t="s">
        <v>5783</v>
      </c>
      <c r="N1129" s="16">
        <v>45690.0</v>
      </c>
    </row>
    <row r="1130">
      <c r="A1130" s="4">
        <f>VLOOKUP(Life_expectancy.csv!A1146,Base!$A$2:$B$235,2,FALSE)</f>
        <v>89</v>
      </c>
      <c r="B1130" s="4">
        <v>2009.0</v>
      </c>
      <c r="C1130" s="15" t="s">
        <v>5585</v>
      </c>
      <c r="D1130" s="15">
        <v>157.0</v>
      </c>
      <c r="E1130" s="15">
        <v>4.0</v>
      </c>
      <c r="F1130" s="18">
        <v>45872.0</v>
      </c>
      <c r="G1130" s="4">
        <v>97.0</v>
      </c>
      <c r="H1130" s="4">
        <v>0.0</v>
      </c>
      <c r="I1130" s="4" t="s">
        <v>5719</v>
      </c>
      <c r="J1130" s="4">
        <v>5.0</v>
      </c>
      <c r="K1130" s="4">
        <v>97.0</v>
      </c>
      <c r="L1130" s="4">
        <v>97.0</v>
      </c>
      <c r="M1130" s="4" t="s">
        <v>5578</v>
      </c>
      <c r="N1130" s="16">
        <v>45690.0</v>
      </c>
    </row>
    <row r="1131">
      <c r="A1131" s="4">
        <f>VLOOKUP(Life_expectancy.csv!A1147,Base!$A$2:$B$235,2,FALSE)</f>
        <v>89</v>
      </c>
      <c r="B1131" s="4">
        <v>2008.0</v>
      </c>
      <c r="C1131" s="15" t="s">
        <v>5648</v>
      </c>
      <c r="D1131" s="15">
        <v>159.0</v>
      </c>
      <c r="E1131" s="15">
        <v>4.0</v>
      </c>
      <c r="F1131" s="15" t="s">
        <v>1551</v>
      </c>
      <c r="G1131" s="4">
        <v>92.0</v>
      </c>
      <c r="H1131" s="4">
        <v>0.0</v>
      </c>
      <c r="I1131" s="4" t="s">
        <v>5618</v>
      </c>
      <c r="J1131" s="4">
        <v>5.0</v>
      </c>
      <c r="K1131" s="4">
        <v>93.0</v>
      </c>
      <c r="L1131" s="4">
        <v>93.0</v>
      </c>
      <c r="M1131" s="4" t="s">
        <v>5658</v>
      </c>
      <c r="N1131" s="16">
        <v>45718.0</v>
      </c>
    </row>
    <row r="1132">
      <c r="A1132" s="4">
        <f>VLOOKUP(Life_expectancy.csv!A1148,Base!$A$2:$B$235,2,FALSE)</f>
        <v>89</v>
      </c>
      <c r="B1132" s="4">
        <v>2007.0</v>
      </c>
      <c r="C1132" s="15">
        <v>73.0</v>
      </c>
      <c r="D1132" s="15">
        <v>16.0</v>
      </c>
      <c r="E1132" s="15">
        <v>5.0</v>
      </c>
      <c r="F1132" s="15" t="s">
        <v>466</v>
      </c>
      <c r="G1132" s="4">
        <v>93.0</v>
      </c>
      <c r="H1132" s="4">
        <v>0.0</v>
      </c>
      <c r="I1132" s="4" t="s">
        <v>6001</v>
      </c>
      <c r="J1132" s="4">
        <v>6.0</v>
      </c>
      <c r="K1132" s="4">
        <v>94.0</v>
      </c>
      <c r="L1132" s="4">
        <v>94.0</v>
      </c>
      <c r="M1132" s="4" t="s">
        <v>5681</v>
      </c>
      <c r="N1132" s="16">
        <v>45718.0</v>
      </c>
    </row>
    <row r="1133">
      <c r="A1133" s="4">
        <f>VLOOKUP(Life_expectancy.csv!A1149,Base!$A$2:$B$235,2,FALSE)</f>
        <v>89</v>
      </c>
      <c r="B1133" s="4">
        <v>2006.0</v>
      </c>
      <c r="C1133" s="15" t="s">
        <v>5559</v>
      </c>
      <c r="D1133" s="15">
        <v>161.0</v>
      </c>
      <c r="E1133" s="15">
        <v>5.0</v>
      </c>
      <c r="F1133" s="15" t="s">
        <v>2026</v>
      </c>
      <c r="G1133" s="4">
        <v>94.0</v>
      </c>
      <c r="H1133" s="4">
        <v>0.0</v>
      </c>
      <c r="I1133" s="4" t="s">
        <v>6083</v>
      </c>
      <c r="J1133" s="4">
        <v>6.0</v>
      </c>
      <c r="K1133" s="4">
        <v>94.0</v>
      </c>
      <c r="L1133" s="4">
        <v>95.0</v>
      </c>
      <c r="M1133" s="4" t="s">
        <v>5786</v>
      </c>
      <c r="N1133" s="16">
        <v>45749.0</v>
      </c>
    </row>
    <row r="1134">
      <c r="A1134" s="4">
        <f>VLOOKUP(Life_expectancy.csv!A1150,Base!$A$2:$B$235,2,FALSE)</f>
        <v>89</v>
      </c>
      <c r="B1134" s="4">
        <v>2005.0</v>
      </c>
      <c r="C1134" s="15" t="s">
        <v>5711</v>
      </c>
      <c r="D1134" s="15">
        <v>163.0</v>
      </c>
      <c r="E1134" s="15">
        <v>5.0</v>
      </c>
      <c r="F1134" s="15" t="s">
        <v>2026</v>
      </c>
      <c r="G1134" s="4">
        <v>97.0</v>
      </c>
      <c r="H1134" s="4">
        <v>0.0</v>
      </c>
      <c r="I1134" s="4" t="s">
        <v>6084</v>
      </c>
      <c r="J1134" s="4">
        <v>6.0</v>
      </c>
      <c r="K1134" s="4">
        <v>98.0</v>
      </c>
      <c r="L1134" s="4">
        <v>98.0</v>
      </c>
      <c r="M1134" s="4" t="s">
        <v>5631</v>
      </c>
      <c r="N1134" s="16">
        <v>45749.0</v>
      </c>
    </row>
    <row r="1135">
      <c r="A1135" s="4">
        <f>VLOOKUP(Life_expectancy.csv!A1151,Base!$A$2:$B$235,2,FALSE)</f>
        <v>89</v>
      </c>
      <c r="B1135" s="4">
        <v>2004.0</v>
      </c>
      <c r="C1135" s="15" t="s">
        <v>5713</v>
      </c>
      <c r="D1135" s="15">
        <v>165.0</v>
      </c>
      <c r="E1135" s="15">
        <v>5.0</v>
      </c>
      <c r="F1135" s="18">
        <v>45691.0</v>
      </c>
      <c r="G1135" s="4">
        <v>93.0</v>
      </c>
      <c r="H1135" s="4">
        <v>0.0</v>
      </c>
      <c r="I1135" s="4">
        <v>42.0</v>
      </c>
      <c r="J1135" s="4">
        <v>7.0</v>
      </c>
      <c r="K1135" s="4">
        <v>94.0</v>
      </c>
      <c r="L1135" s="4">
        <v>94.0</v>
      </c>
      <c r="M1135" s="5">
        <v>45689.0</v>
      </c>
      <c r="N1135" s="16">
        <v>45779.0</v>
      </c>
    </row>
    <row r="1136">
      <c r="A1136" s="4">
        <f>VLOOKUP(Life_expectancy.csv!A1152,Base!$A$2:$B$235,2,FALSE)</f>
        <v>89</v>
      </c>
      <c r="B1136" s="4">
        <v>2003.0</v>
      </c>
      <c r="C1136" s="15" t="s">
        <v>5715</v>
      </c>
      <c r="D1136" s="15">
        <v>166.0</v>
      </c>
      <c r="E1136" s="15">
        <v>6.0</v>
      </c>
      <c r="F1136" s="18">
        <v>45750.0</v>
      </c>
      <c r="G1136" s="4">
        <v>91.0</v>
      </c>
      <c r="H1136" s="4">
        <v>0.0</v>
      </c>
      <c r="I1136" s="4" t="s">
        <v>6085</v>
      </c>
      <c r="J1136" s="4">
        <v>7.0</v>
      </c>
      <c r="K1136" s="4">
        <v>92.0</v>
      </c>
      <c r="L1136" s="4">
        <v>92.0</v>
      </c>
      <c r="M1136" s="5">
        <v>45748.0</v>
      </c>
      <c r="N1136" s="16">
        <v>45779.0</v>
      </c>
    </row>
    <row r="1137">
      <c r="A1137" s="4">
        <f>VLOOKUP(Life_expectancy.csv!A1153,Base!$A$2:$B$235,2,FALSE)</f>
        <v>89</v>
      </c>
      <c r="B1137" s="4">
        <v>2002.0</v>
      </c>
      <c r="C1137" s="15" t="s">
        <v>5592</v>
      </c>
      <c r="D1137" s="15">
        <v>169.0</v>
      </c>
      <c r="E1137" s="15">
        <v>6.0</v>
      </c>
      <c r="F1137" s="18">
        <v>45903.0</v>
      </c>
      <c r="G1137" s="4">
        <v>94.0</v>
      </c>
      <c r="H1137" s="4">
        <v>0.0</v>
      </c>
      <c r="I1137" s="5">
        <v>45751.0</v>
      </c>
      <c r="J1137" s="4">
        <v>7.0</v>
      </c>
      <c r="K1137" s="4">
        <v>95.0</v>
      </c>
      <c r="L1137" s="4">
        <v>95.0</v>
      </c>
      <c r="M1137" s="5">
        <v>45778.0</v>
      </c>
      <c r="N1137" s="16">
        <v>45810.0</v>
      </c>
    </row>
    <row r="1138">
      <c r="A1138" s="4">
        <f>VLOOKUP(Life_expectancy.csv!A1154,Base!$A$2:$B$235,2,FALSE)</f>
        <v>89</v>
      </c>
      <c r="B1138" s="4">
        <v>2001.0</v>
      </c>
      <c r="C1138" s="15" t="s">
        <v>5597</v>
      </c>
      <c r="D1138" s="15">
        <v>171.0</v>
      </c>
      <c r="E1138" s="15">
        <v>6.0</v>
      </c>
      <c r="F1138" s="15" t="s">
        <v>2530</v>
      </c>
      <c r="G1138" s="4">
        <v>95.0</v>
      </c>
      <c r="H1138" s="4">
        <v>0.0</v>
      </c>
      <c r="I1138" s="4" t="s">
        <v>6073</v>
      </c>
      <c r="J1138" s="4">
        <v>8.0</v>
      </c>
      <c r="K1138" s="4">
        <v>99.0</v>
      </c>
      <c r="L1138" s="4">
        <v>96.0</v>
      </c>
      <c r="M1138" s="5">
        <v>45809.0</v>
      </c>
      <c r="N1138" s="16">
        <v>45840.0</v>
      </c>
    </row>
    <row r="1139">
      <c r="A1139" s="4">
        <f>VLOOKUP(Life_expectancy.csv!A1155,Base!$A$2:$B$235,2,FALSE)</f>
        <v>89</v>
      </c>
      <c r="B1139" s="4">
        <v>2000.0</v>
      </c>
      <c r="C1139" s="15">
        <v>71.0</v>
      </c>
      <c r="D1139" s="15">
        <v>174.0</v>
      </c>
      <c r="E1139" s="15">
        <v>6.0</v>
      </c>
      <c r="F1139" s="15" t="s">
        <v>1388</v>
      </c>
      <c r="G1139" s="4">
        <v>93.0</v>
      </c>
      <c r="H1139" s="4">
        <v>0.0</v>
      </c>
      <c r="I1139" s="4" t="s">
        <v>5876</v>
      </c>
      <c r="J1139" s="4">
        <v>8.0</v>
      </c>
      <c r="K1139" s="4">
        <v>88.0</v>
      </c>
      <c r="L1139" s="4">
        <v>94.0</v>
      </c>
      <c r="M1139" s="5">
        <v>45839.0</v>
      </c>
      <c r="N1139" s="16">
        <v>45840.0</v>
      </c>
    </row>
    <row r="1140">
      <c r="A1140" s="4">
        <f>VLOOKUP(Life_expectancy.csv!A1156,Base!$A$2:$B$235,2,FALSE)</f>
        <v>94</v>
      </c>
      <c r="B1140" s="4">
        <v>2015.0</v>
      </c>
      <c r="C1140" s="15" t="s">
        <v>5762</v>
      </c>
      <c r="D1140" s="15">
        <v>134.0</v>
      </c>
      <c r="E1140" s="15">
        <v>0.0</v>
      </c>
      <c r="F1140" s="17"/>
      <c r="G1140" s="10"/>
      <c r="H1140" s="4">
        <v>0.0</v>
      </c>
      <c r="I1140" s="4" t="s">
        <v>6018</v>
      </c>
      <c r="J1140" s="4">
        <v>0.0</v>
      </c>
      <c r="K1140" s="4">
        <v>99.0</v>
      </c>
      <c r="L1140" s="4">
        <v>99.0</v>
      </c>
      <c r="M1140" s="4" t="s">
        <v>5522</v>
      </c>
      <c r="N1140" s="16">
        <v>45809.0</v>
      </c>
    </row>
    <row r="1141">
      <c r="A1141" s="4">
        <f>VLOOKUP(Life_expectancy.csv!A1157,Base!$A$2:$B$235,2,FALSE)</f>
        <v>94</v>
      </c>
      <c r="B1141" s="4">
        <v>2014.0</v>
      </c>
      <c r="C1141" s="15" t="s">
        <v>5565</v>
      </c>
      <c r="D1141" s="15">
        <v>137.0</v>
      </c>
      <c r="E1141" s="15">
        <v>0.0</v>
      </c>
      <c r="F1141" s="15" t="s">
        <v>5521</v>
      </c>
      <c r="G1141" s="10"/>
      <c r="H1141" s="4">
        <v>0.0</v>
      </c>
      <c r="I1141" s="4" t="s">
        <v>5840</v>
      </c>
      <c r="J1141" s="4">
        <v>0.0</v>
      </c>
      <c r="K1141" s="4">
        <v>99.0</v>
      </c>
      <c r="L1141" s="4">
        <v>99.0</v>
      </c>
      <c r="M1141" s="4" t="s">
        <v>5522</v>
      </c>
      <c r="N1141" s="16">
        <v>45809.0</v>
      </c>
    </row>
    <row r="1142">
      <c r="A1142" s="4">
        <f>VLOOKUP(Life_expectancy.csv!A1158,Base!$A$2:$B$235,2,FALSE)</f>
        <v>94</v>
      </c>
      <c r="B1142" s="4">
        <v>2013.0</v>
      </c>
      <c r="C1142" s="15" t="s">
        <v>5634</v>
      </c>
      <c r="D1142" s="15">
        <v>139.0</v>
      </c>
      <c r="E1142" s="15">
        <v>0.0</v>
      </c>
      <c r="F1142" s="15" t="s">
        <v>6086</v>
      </c>
      <c r="G1142" s="10"/>
      <c r="H1142" s="4">
        <v>1.0</v>
      </c>
      <c r="I1142" s="4" t="s">
        <v>5754</v>
      </c>
      <c r="J1142" s="4">
        <v>1.0</v>
      </c>
      <c r="K1142" s="4">
        <v>99.0</v>
      </c>
      <c r="L1142" s="4">
        <v>99.0</v>
      </c>
      <c r="M1142" s="4" t="s">
        <v>5522</v>
      </c>
      <c r="N1142" s="16">
        <v>45839.0</v>
      </c>
    </row>
    <row r="1143">
      <c r="A1143" s="4">
        <f>VLOOKUP(Life_expectancy.csv!A1159,Base!$A$2:$B$235,2,FALSE)</f>
        <v>94</v>
      </c>
      <c r="B1143" s="4">
        <v>2012.0</v>
      </c>
      <c r="C1143" s="15">
        <v>75.0</v>
      </c>
      <c r="D1143" s="15">
        <v>146.0</v>
      </c>
      <c r="E1143" s="15">
        <v>0.0</v>
      </c>
      <c r="F1143" s="15" t="s">
        <v>5987</v>
      </c>
      <c r="G1143" s="10"/>
      <c r="H1143" s="4">
        <v>2.0</v>
      </c>
      <c r="I1143" s="4">
        <v>63.0</v>
      </c>
      <c r="J1143" s="4">
        <v>1.0</v>
      </c>
      <c r="K1143" s="4">
        <v>99.0</v>
      </c>
      <c r="L1143" s="4">
        <v>99.0</v>
      </c>
      <c r="M1143" s="4" t="s">
        <v>5522</v>
      </c>
      <c r="N1143" s="16">
        <v>45839.0</v>
      </c>
    </row>
    <row r="1144">
      <c r="A1144" s="4">
        <f>VLOOKUP(Life_expectancy.csv!A1160,Base!$A$2:$B$235,2,FALSE)</f>
        <v>94</v>
      </c>
      <c r="B1144" s="4">
        <v>2011.0</v>
      </c>
      <c r="C1144" s="15" t="s">
        <v>5623</v>
      </c>
      <c r="D1144" s="15">
        <v>15.0</v>
      </c>
      <c r="E1144" s="15">
        <v>0.0</v>
      </c>
      <c r="F1144" s="15" t="s">
        <v>6087</v>
      </c>
      <c r="G1144" s="10"/>
      <c r="H1144" s="4">
        <v>5.0</v>
      </c>
      <c r="I1144" s="4" t="s">
        <v>6049</v>
      </c>
      <c r="J1144" s="4">
        <v>1.0</v>
      </c>
      <c r="K1144" s="4">
        <v>99.0</v>
      </c>
      <c r="L1144" s="4">
        <v>99.0</v>
      </c>
      <c r="M1144" s="4" t="s">
        <v>5522</v>
      </c>
      <c r="N1144" s="16">
        <v>45839.0</v>
      </c>
    </row>
    <row r="1145">
      <c r="A1145" s="4">
        <f>VLOOKUP(Life_expectancy.csv!A1161,Base!$A$2:$B$235,2,FALSE)</f>
        <v>94</v>
      </c>
      <c r="B1145" s="4">
        <v>2010.0</v>
      </c>
      <c r="C1145" s="15" t="s">
        <v>5741</v>
      </c>
      <c r="D1145" s="15">
        <v>156.0</v>
      </c>
      <c r="E1145" s="15">
        <v>0.0</v>
      </c>
      <c r="F1145" s="15" t="s">
        <v>6088</v>
      </c>
      <c r="G1145" s="10"/>
      <c r="H1145" s="4">
        <v>0.0</v>
      </c>
      <c r="I1145" s="4" t="s">
        <v>5789</v>
      </c>
      <c r="J1145" s="4">
        <v>1.0</v>
      </c>
      <c r="K1145" s="4">
        <v>99.0</v>
      </c>
      <c r="L1145" s="4">
        <v>99.0</v>
      </c>
      <c r="M1145" s="4" t="s">
        <v>5522</v>
      </c>
      <c r="N1145" s="16">
        <v>45870.0</v>
      </c>
    </row>
    <row r="1146">
      <c r="A1146" s="4">
        <f>VLOOKUP(Life_expectancy.csv!A1162,Base!$A$2:$B$235,2,FALSE)</f>
        <v>94</v>
      </c>
      <c r="B1146" s="4">
        <v>2009.0</v>
      </c>
      <c r="C1146" s="15" t="s">
        <v>5555</v>
      </c>
      <c r="D1146" s="15">
        <v>162.0</v>
      </c>
      <c r="E1146" s="15">
        <v>0.0</v>
      </c>
      <c r="F1146" s="15" t="s">
        <v>6089</v>
      </c>
      <c r="G1146" s="10"/>
      <c r="H1146" s="4">
        <v>1.0</v>
      </c>
      <c r="I1146" s="4" t="s">
        <v>5791</v>
      </c>
      <c r="J1146" s="4">
        <v>1.0</v>
      </c>
      <c r="K1146" s="4">
        <v>99.0</v>
      </c>
      <c r="L1146" s="4">
        <v>99.0</v>
      </c>
      <c r="M1146" s="4" t="s">
        <v>5522</v>
      </c>
      <c r="N1146" s="16">
        <v>45870.0</v>
      </c>
    </row>
    <row r="1147">
      <c r="A1147" s="4">
        <f>VLOOKUP(Life_expectancy.csv!A1163,Base!$A$2:$B$235,2,FALSE)</f>
        <v>94</v>
      </c>
      <c r="B1147" s="4">
        <v>2008.0</v>
      </c>
      <c r="C1147" s="15" t="s">
        <v>5580</v>
      </c>
      <c r="D1147" s="15">
        <v>165.0</v>
      </c>
      <c r="E1147" s="15">
        <v>1.0</v>
      </c>
      <c r="F1147" s="15" t="s">
        <v>5751</v>
      </c>
      <c r="G1147" s="10"/>
      <c r="H1147" s="4">
        <v>0.0</v>
      </c>
      <c r="I1147" s="5">
        <v>45783.0</v>
      </c>
      <c r="J1147" s="4">
        <v>1.0</v>
      </c>
      <c r="K1147" s="4">
        <v>99.0</v>
      </c>
      <c r="L1147" s="4">
        <v>99.0</v>
      </c>
      <c r="M1147" s="4" t="s">
        <v>5522</v>
      </c>
      <c r="N1147" s="16">
        <v>45901.0</v>
      </c>
    </row>
    <row r="1148">
      <c r="A1148" s="4">
        <f>VLOOKUP(Life_expectancy.csv!A1164,Base!$A$2:$B$235,2,FALSE)</f>
        <v>94</v>
      </c>
      <c r="B1148" s="4">
        <v>2007.0</v>
      </c>
      <c r="C1148" s="15" t="s">
        <v>5556</v>
      </c>
      <c r="D1148" s="15">
        <v>176.0</v>
      </c>
      <c r="E1148" s="15">
        <v>1.0</v>
      </c>
      <c r="F1148" s="15" t="s">
        <v>6090</v>
      </c>
      <c r="G1148" s="10"/>
      <c r="H1148" s="4">
        <v>0.0</v>
      </c>
      <c r="I1148" s="4" t="s">
        <v>5523</v>
      </c>
      <c r="J1148" s="4">
        <v>1.0</v>
      </c>
      <c r="K1148" s="4">
        <v>99.0</v>
      </c>
      <c r="L1148" s="4">
        <v>99.0</v>
      </c>
      <c r="M1148" s="4" t="s">
        <v>5522</v>
      </c>
      <c r="N1148" s="16">
        <v>45901.0</v>
      </c>
    </row>
    <row r="1149">
      <c r="A1149" s="4">
        <f>VLOOKUP(Life_expectancy.csv!A1165,Base!$A$2:$B$235,2,FALSE)</f>
        <v>94</v>
      </c>
      <c r="B1149" s="4">
        <v>2006.0</v>
      </c>
      <c r="C1149" s="15" t="s">
        <v>5585</v>
      </c>
      <c r="D1149" s="15">
        <v>177.0</v>
      </c>
      <c r="E1149" s="15">
        <v>1.0</v>
      </c>
      <c r="F1149" s="15" t="s">
        <v>6091</v>
      </c>
      <c r="G1149" s="10"/>
      <c r="H1149" s="4">
        <v>1.0</v>
      </c>
      <c r="I1149" s="4" t="s">
        <v>5761</v>
      </c>
      <c r="J1149" s="4">
        <v>1.0</v>
      </c>
      <c r="K1149" s="4">
        <v>99.0</v>
      </c>
      <c r="L1149" s="4">
        <v>99.0</v>
      </c>
      <c r="M1149" s="4" t="s">
        <v>5522</v>
      </c>
      <c r="N1149" s="15">
        <v>2.0</v>
      </c>
    </row>
    <row r="1150">
      <c r="A1150" s="4">
        <f>VLOOKUP(Life_expectancy.csv!A1166,Base!$A$2:$B$235,2,FALSE)</f>
        <v>94</v>
      </c>
      <c r="B1150" s="4">
        <v>2005.0</v>
      </c>
      <c r="C1150" s="15" t="s">
        <v>5588</v>
      </c>
      <c r="D1150" s="15">
        <v>182.0</v>
      </c>
      <c r="E1150" s="15">
        <v>1.0</v>
      </c>
      <c r="F1150" s="15" t="s">
        <v>3461</v>
      </c>
      <c r="G1150" s="10"/>
      <c r="H1150" s="4">
        <v>2.0</v>
      </c>
      <c r="I1150" s="4" t="s">
        <v>5526</v>
      </c>
      <c r="J1150" s="4">
        <v>1.0</v>
      </c>
      <c r="K1150" s="4">
        <v>99.0</v>
      </c>
      <c r="L1150" s="4">
        <v>99.0</v>
      </c>
      <c r="M1150" s="4" t="s">
        <v>5522</v>
      </c>
      <c r="N1150" s="15">
        <v>2.0</v>
      </c>
    </row>
    <row r="1151">
      <c r="A1151" s="4">
        <f>VLOOKUP(Life_expectancy.csv!A1167,Base!$A$2:$B$235,2,FALSE)</f>
        <v>94</v>
      </c>
      <c r="B1151" s="4">
        <v>2004.0</v>
      </c>
      <c r="C1151" s="15" t="s">
        <v>5588</v>
      </c>
      <c r="D1151" s="15">
        <v>18.0</v>
      </c>
      <c r="E1151" s="15">
        <v>1.0</v>
      </c>
      <c r="F1151" s="15" t="s">
        <v>6092</v>
      </c>
      <c r="G1151" s="10"/>
      <c r="H1151" s="4">
        <v>0.0</v>
      </c>
      <c r="I1151" s="4" t="s">
        <v>5686</v>
      </c>
      <c r="J1151" s="4">
        <v>1.0</v>
      </c>
      <c r="K1151" s="4">
        <v>99.0</v>
      </c>
      <c r="L1151" s="4">
        <v>99.0</v>
      </c>
      <c r="M1151" s="4" t="s">
        <v>5522</v>
      </c>
      <c r="N1151" s="16">
        <v>45659.0</v>
      </c>
    </row>
    <row r="1152">
      <c r="A1152" s="4">
        <f>VLOOKUP(Life_expectancy.csv!A1168,Base!$A$2:$B$235,2,FALSE)</f>
        <v>94</v>
      </c>
      <c r="B1152" s="4">
        <v>2003.0</v>
      </c>
      <c r="C1152" s="15" t="s">
        <v>5711</v>
      </c>
      <c r="D1152" s="15">
        <v>184.0</v>
      </c>
      <c r="E1152" s="15">
        <v>1.0</v>
      </c>
      <c r="F1152" s="15" t="s">
        <v>5977</v>
      </c>
      <c r="G1152" s="10"/>
      <c r="H1152" s="4">
        <v>0.0</v>
      </c>
      <c r="I1152" s="4" t="s">
        <v>5688</v>
      </c>
      <c r="J1152" s="4">
        <v>1.0</v>
      </c>
      <c r="K1152" s="4">
        <v>99.0</v>
      </c>
      <c r="L1152" s="4">
        <v>99.0</v>
      </c>
      <c r="M1152" s="4" t="s">
        <v>5522</v>
      </c>
      <c r="N1152" s="16">
        <v>45659.0</v>
      </c>
    </row>
    <row r="1153">
      <c r="A1153" s="4">
        <f>VLOOKUP(Life_expectancy.csv!A1169,Base!$A$2:$B$235,2,FALSE)</f>
        <v>94</v>
      </c>
      <c r="B1153" s="4">
        <v>2002.0</v>
      </c>
      <c r="C1153" s="15" t="s">
        <v>5711</v>
      </c>
      <c r="D1153" s="15">
        <v>184.0</v>
      </c>
      <c r="E1153" s="15">
        <v>1.0</v>
      </c>
      <c r="F1153" s="15" t="s">
        <v>6093</v>
      </c>
      <c r="G1153" s="10"/>
      <c r="H1153" s="4">
        <v>0.0</v>
      </c>
      <c r="I1153" s="4" t="s">
        <v>5691</v>
      </c>
      <c r="J1153" s="4">
        <v>1.0</v>
      </c>
      <c r="K1153" s="4">
        <v>98.0</v>
      </c>
      <c r="L1153" s="4">
        <v>99.0</v>
      </c>
      <c r="M1153" s="4" t="s">
        <v>5522</v>
      </c>
      <c r="N1153" s="16">
        <v>45690.0</v>
      </c>
    </row>
    <row r="1154">
      <c r="A1154" s="4">
        <f>VLOOKUP(Life_expectancy.csv!A1170,Base!$A$2:$B$235,2,FALSE)</f>
        <v>94</v>
      </c>
      <c r="B1154" s="4">
        <v>2001.0</v>
      </c>
      <c r="C1154" s="15" t="s">
        <v>5589</v>
      </c>
      <c r="D1154" s="15">
        <v>185.0</v>
      </c>
      <c r="E1154" s="15">
        <v>1.0</v>
      </c>
      <c r="F1154" s="15" t="s">
        <v>6030</v>
      </c>
      <c r="G1154" s="10"/>
      <c r="H1154" s="4">
        <v>20.0</v>
      </c>
      <c r="I1154" s="4" t="s">
        <v>5694</v>
      </c>
      <c r="J1154" s="4">
        <v>1.0</v>
      </c>
      <c r="K1154" s="4">
        <v>99.0</v>
      </c>
      <c r="L1154" s="4">
        <v>99.0</v>
      </c>
      <c r="M1154" s="4" t="s">
        <v>5522</v>
      </c>
      <c r="N1154" s="16">
        <v>45690.0</v>
      </c>
    </row>
    <row r="1155">
      <c r="A1155" s="4">
        <f>VLOOKUP(Life_expectancy.csv!A1171,Base!$A$2:$B$235,2,FALSE)</f>
        <v>94</v>
      </c>
      <c r="B1155" s="4">
        <v>2000.0</v>
      </c>
      <c r="C1155" s="15" t="s">
        <v>5590</v>
      </c>
      <c r="D1155" s="15">
        <v>193.0</v>
      </c>
      <c r="E1155" s="15">
        <v>1.0</v>
      </c>
      <c r="F1155" s="15" t="s">
        <v>6094</v>
      </c>
      <c r="G1155" s="10"/>
      <c r="H1155" s="4">
        <v>1.0</v>
      </c>
      <c r="I1155" s="4" t="s">
        <v>5571</v>
      </c>
      <c r="J1155" s="4">
        <v>1.0</v>
      </c>
      <c r="K1155" s="4">
        <v>99.0</v>
      </c>
      <c r="L1155" s="4">
        <v>99.0</v>
      </c>
      <c r="M1155" s="4" t="s">
        <v>5522</v>
      </c>
      <c r="N1155" s="16">
        <v>45718.0</v>
      </c>
    </row>
    <row r="1156">
      <c r="A1156" s="4">
        <f>VLOOKUP(Life_expectancy.csv!A1172,Base!$A$2:$B$235,2,FALSE)</f>
        <v>179</v>
      </c>
      <c r="B1156" s="4">
        <v>2015.0</v>
      </c>
      <c r="C1156" s="15" t="s">
        <v>5659</v>
      </c>
      <c r="D1156" s="15">
        <v>49.0</v>
      </c>
      <c r="E1156" s="15">
        <v>0.0</v>
      </c>
      <c r="F1156" s="17"/>
      <c r="G1156" s="10"/>
      <c r="H1156" s="4">
        <v>0.0</v>
      </c>
      <c r="I1156" s="4">
        <v>61.0</v>
      </c>
      <c r="J1156" s="4">
        <v>0.0</v>
      </c>
      <c r="K1156" s="4">
        <v>92.0</v>
      </c>
      <c r="L1156" s="4">
        <v>92.0</v>
      </c>
      <c r="M1156" s="4" t="s">
        <v>5522</v>
      </c>
      <c r="N1156" s="15" t="s">
        <v>5631</v>
      </c>
    </row>
    <row r="1157">
      <c r="A1157" s="4">
        <f>VLOOKUP(Life_expectancy.csv!A1173,Base!$A$2:$B$235,2,FALSE)</f>
        <v>179</v>
      </c>
      <c r="B1157" s="4">
        <v>2014.0</v>
      </c>
      <c r="C1157" s="15" t="s">
        <v>5661</v>
      </c>
      <c r="D1157" s="15">
        <v>49.0</v>
      </c>
      <c r="E1157" s="15">
        <v>0.0</v>
      </c>
      <c r="F1157" s="15" t="s">
        <v>2755</v>
      </c>
      <c r="G1157" s="10"/>
      <c r="H1157" s="4">
        <v>0.0</v>
      </c>
      <c r="I1157" s="5">
        <v>45814.0</v>
      </c>
      <c r="J1157" s="4">
        <v>0.0</v>
      </c>
      <c r="K1157" s="4">
        <v>9.0</v>
      </c>
      <c r="L1157" s="4">
        <v>9.0</v>
      </c>
      <c r="M1157" s="4" t="s">
        <v>5522</v>
      </c>
      <c r="N1157" s="15" t="s">
        <v>5631</v>
      </c>
    </row>
    <row r="1158">
      <c r="A1158" s="4">
        <f>VLOOKUP(Life_expectancy.csv!A1174,Base!$A$2:$B$235,2,FALSE)</f>
        <v>179</v>
      </c>
      <c r="B1158" s="4">
        <v>2013.0</v>
      </c>
      <c r="C1158" s="15" t="s">
        <v>6029</v>
      </c>
      <c r="D1158" s="15">
        <v>5.0</v>
      </c>
      <c r="E1158" s="15">
        <v>0.0</v>
      </c>
      <c r="F1158" s="15" t="s">
        <v>5348</v>
      </c>
      <c r="G1158" s="10"/>
      <c r="H1158" s="4">
        <v>0.0</v>
      </c>
      <c r="I1158" s="5">
        <v>45694.0</v>
      </c>
      <c r="J1158" s="4">
        <v>0.0</v>
      </c>
      <c r="K1158" s="4">
        <v>91.0</v>
      </c>
      <c r="L1158" s="4">
        <v>91.0</v>
      </c>
      <c r="M1158" s="4" t="s">
        <v>5522</v>
      </c>
      <c r="N1158" s="15" t="s">
        <v>5631</v>
      </c>
    </row>
    <row r="1159">
      <c r="A1159" s="4">
        <f>VLOOKUP(Life_expectancy.csv!A1175,Base!$A$2:$B$235,2,FALSE)</f>
        <v>179</v>
      </c>
      <c r="B1159" s="4">
        <v>2012.0</v>
      </c>
      <c r="C1159" s="15" t="s">
        <v>5661</v>
      </c>
      <c r="D1159" s="15">
        <v>5.0</v>
      </c>
      <c r="E1159" s="15">
        <v>0.0</v>
      </c>
      <c r="F1159" s="15" t="s">
        <v>1945</v>
      </c>
      <c r="G1159" s="10"/>
      <c r="H1159" s="4">
        <v>0.0</v>
      </c>
      <c r="I1159" s="4" t="s">
        <v>5826</v>
      </c>
      <c r="J1159" s="4">
        <v>0.0</v>
      </c>
      <c r="K1159" s="4">
        <v>89.0</v>
      </c>
      <c r="L1159" s="4">
        <v>89.0</v>
      </c>
      <c r="M1159" s="4" t="s">
        <v>5522</v>
      </c>
      <c r="N1159" s="15" t="s">
        <v>5631</v>
      </c>
    </row>
    <row r="1160">
      <c r="A1160" s="4">
        <f>VLOOKUP(Life_expectancy.csv!A1176,Base!$A$2:$B$235,2,FALSE)</f>
        <v>179</v>
      </c>
      <c r="B1160" s="4">
        <v>2011.0</v>
      </c>
      <c r="C1160" s="15" t="s">
        <v>6095</v>
      </c>
      <c r="D1160" s="15">
        <v>51.0</v>
      </c>
      <c r="E1160" s="15">
        <v>0.0</v>
      </c>
      <c r="F1160" s="15" t="s">
        <v>21</v>
      </c>
      <c r="G1160" s="10"/>
      <c r="H1160" s="4">
        <v>0.0</v>
      </c>
      <c r="I1160" s="4" t="s">
        <v>5761</v>
      </c>
      <c r="J1160" s="4">
        <v>0.0</v>
      </c>
      <c r="K1160" s="4">
        <v>95.0</v>
      </c>
      <c r="L1160" s="4">
        <v>95.0</v>
      </c>
      <c r="M1160" s="4" t="s">
        <v>5522</v>
      </c>
      <c r="N1160" s="15" t="s">
        <v>5631</v>
      </c>
    </row>
    <row r="1161">
      <c r="A1161" s="4">
        <f>VLOOKUP(Life_expectancy.csv!A1177,Base!$A$2:$B$235,2,FALSE)</f>
        <v>179</v>
      </c>
      <c r="B1161" s="4">
        <v>2010.0</v>
      </c>
      <c r="C1161" s="15" t="s">
        <v>5911</v>
      </c>
      <c r="D1161" s="15">
        <v>53.0</v>
      </c>
      <c r="E1161" s="15">
        <v>0.0</v>
      </c>
      <c r="F1161" s="15" t="s">
        <v>1442</v>
      </c>
      <c r="G1161" s="10"/>
      <c r="H1161" s="4">
        <v>0.0</v>
      </c>
      <c r="I1161" s="4" t="s">
        <v>5995</v>
      </c>
      <c r="J1161" s="4">
        <v>0.0</v>
      </c>
      <c r="K1161" s="4">
        <v>96.0</v>
      </c>
      <c r="L1161" s="4">
        <v>96.0</v>
      </c>
      <c r="M1161" s="4" t="s">
        <v>5522</v>
      </c>
      <c r="N1161" s="15" t="s">
        <v>5631</v>
      </c>
    </row>
    <row r="1162">
      <c r="A1162" s="4">
        <f>VLOOKUP(Life_expectancy.csv!A1178,Base!$A$2:$B$235,2,FALSE)</f>
        <v>179</v>
      </c>
      <c r="B1162" s="4">
        <v>2009.0</v>
      </c>
      <c r="C1162" s="15" t="s">
        <v>5912</v>
      </c>
      <c r="D1162" s="15">
        <v>55.0</v>
      </c>
      <c r="E1162" s="15">
        <v>0.0</v>
      </c>
      <c r="F1162" s="15" t="s">
        <v>5807</v>
      </c>
      <c r="G1162" s="10"/>
      <c r="H1162" s="4">
        <v>0.0</v>
      </c>
      <c r="I1162" s="4" t="s">
        <v>5763</v>
      </c>
      <c r="J1162" s="4">
        <v>0.0</v>
      </c>
      <c r="K1162" s="4">
        <v>96.0</v>
      </c>
      <c r="L1162" s="4">
        <v>96.0</v>
      </c>
      <c r="M1162" s="4" t="s">
        <v>5522</v>
      </c>
      <c r="N1162" s="15" t="s">
        <v>5631</v>
      </c>
    </row>
    <row r="1163">
      <c r="A1163" s="4">
        <f>VLOOKUP(Life_expectancy.csv!A1179,Base!$A$2:$B$235,2,FALSE)</f>
        <v>179</v>
      </c>
      <c r="B1163" s="4">
        <v>2008.0</v>
      </c>
      <c r="C1163" s="15" t="s">
        <v>5689</v>
      </c>
      <c r="D1163" s="15">
        <v>58.0</v>
      </c>
      <c r="E1163" s="15">
        <v>0.0</v>
      </c>
      <c r="F1163" s="15" t="s">
        <v>336</v>
      </c>
      <c r="G1163" s="10"/>
      <c r="H1163" s="4">
        <v>0.0</v>
      </c>
      <c r="I1163" s="4" t="s">
        <v>5528</v>
      </c>
      <c r="J1163" s="4">
        <v>0.0</v>
      </c>
      <c r="K1163" s="4">
        <v>98.0</v>
      </c>
      <c r="L1163" s="4">
        <v>98.0</v>
      </c>
      <c r="M1163" s="4" t="s">
        <v>5522</v>
      </c>
      <c r="N1163" s="15" t="s">
        <v>5631</v>
      </c>
    </row>
    <row r="1164">
      <c r="A1164" s="4">
        <f>VLOOKUP(Life_expectancy.csv!A1180,Base!$A$2:$B$235,2,FALSE)</f>
        <v>179</v>
      </c>
      <c r="B1164" s="4">
        <v>2007.0</v>
      </c>
      <c r="C1164" s="15" t="s">
        <v>5672</v>
      </c>
      <c r="D1164" s="15">
        <v>59.0</v>
      </c>
      <c r="E1164" s="15">
        <v>0.0</v>
      </c>
      <c r="F1164" s="15" t="s">
        <v>1239</v>
      </c>
      <c r="G1164" s="10"/>
      <c r="H1164" s="4">
        <v>0.0</v>
      </c>
      <c r="I1164" s="4" t="s">
        <v>5916</v>
      </c>
      <c r="J1164" s="4">
        <v>0.0</v>
      </c>
      <c r="K1164" s="4">
        <v>97.0</v>
      </c>
      <c r="L1164" s="4">
        <v>97.0</v>
      </c>
      <c r="M1164" s="4" t="s">
        <v>5522</v>
      </c>
      <c r="N1164" s="15" t="s">
        <v>5631</v>
      </c>
    </row>
    <row r="1165">
      <c r="A1165" s="4">
        <f>VLOOKUP(Life_expectancy.csv!A1181,Base!$A$2:$B$235,2,FALSE)</f>
        <v>179</v>
      </c>
      <c r="B1165" s="4">
        <v>2006.0</v>
      </c>
      <c r="C1165" s="15" t="s">
        <v>5692</v>
      </c>
      <c r="D1165" s="15">
        <v>61.0</v>
      </c>
      <c r="E1165" s="15">
        <v>0.0</v>
      </c>
      <c r="F1165" s="16">
        <v>45695.0</v>
      </c>
      <c r="G1165" s="10"/>
      <c r="H1165" s="4">
        <v>0.0</v>
      </c>
      <c r="I1165" s="4" t="s">
        <v>5747</v>
      </c>
      <c r="J1165" s="4">
        <v>0.0</v>
      </c>
      <c r="K1165" s="4">
        <v>97.0</v>
      </c>
      <c r="L1165" s="4">
        <v>97.0</v>
      </c>
      <c r="M1165" s="4" t="s">
        <v>5522</v>
      </c>
      <c r="N1165" s="15" t="s">
        <v>5631</v>
      </c>
    </row>
    <row r="1166">
      <c r="A1166" s="4">
        <f>VLOOKUP(Life_expectancy.csv!A1182,Base!$A$2:$B$235,2,FALSE)</f>
        <v>179</v>
      </c>
      <c r="B1166" s="4">
        <v>2005.0</v>
      </c>
      <c r="C1166" s="15">
        <v>81.0</v>
      </c>
      <c r="D1166" s="15">
        <v>62.0</v>
      </c>
      <c r="E1166" s="15">
        <v>0.0</v>
      </c>
      <c r="F1166" s="18">
        <v>45784.0</v>
      </c>
      <c r="G1166" s="10"/>
      <c r="H1166" s="4">
        <v>0.0</v>
      </c>
      <c r="I1166" s="4" t="s">
        <v>5637</v>
      </c>
      <c r="J1166" s="4">
        <v>0.0</v>
      </c>
      <c r="K1166" s="4">
        <v>95.0</v>
      </c>
      <c r="L1166" s="4">
        <v>95.0</v>
      </c>
      <c r="M1166" s="4" t="s">
        <v>5522</v>
      </c>
      <c r="N1166" s="15" t="s">
        <v>5631</v>
      </c>
    </row>
    <row r="1167">
      <c r="A1167" s="4">
        <f>VLOOKUP(Life_expectancy.csv!A1183,Base!$A$2:$B$235,2,FALSE)</f>
        <v>179</v>
      </c>
      <c r="B1167" s="4">
        <v>2004.0</v>
      </c>
      <c r="C1167" s="15">
        <v>88.0</v>
      </c>
      <c r="D1167" s="15">
        <v>65.0</v>
      </c>
      <c r="E1167" s="15">
        <v>0.0</v>
      </c>
      <c r="F1167" s="15" t="s">
        <v>2221</v>
      </c>
      <c r="G1167" s="10"/>
      <c r="H1167" s="4">
        <v>0.0</v>
      </c>
      <c r="I1167" s="4" t="s">
        <v>5541</v>
      </c>
      <c r="J1167" s="4">
        <v>0.0</v>
      </c>
      <c r="K1167" s="4">
        <v>99.0</v>
      </c>
      <c r="L1167" s="4">
        <v>99.0</v>
      </c>
      <c r="M1167" s="4" t="s">
        <v>5522</v>
      </c>
      <c r="N1167" s="15" t="s">
        <v>5631</v>
      </c>
    </row>
    <row r="1168">
      <c r="A1168" s="4">
        <f>VLOOKUP(Life_expectancy.csv!A1184,Base!$A$2:$B$235,2,FALSE)</f>
        <v>179</v>
      </c>
      <c r="B1168" s="4">
        <v>2003.0</v>
      </c>
      <c r="C1168" s="15">
        <v>87.0</v>
      </c>
      <c r="D1168" s="15">
        <v>65.0</v>
      </c>
      <c r="E1168" s="15">
        <v>0.0</v>
      </c>
      <c r="F1168" s="15" t="s">
        <v>912</v>
      </c>
      <c r="G1168" s="10"/>
      <c r="H1168" s="4">
        <v>0.0</v>
      </c>
      <c r="I1168" s="4" t="s">
        <v>5908</v>
      </c>
      <c r="J1168" s="4">
        <v>0.0</v>
      </c>
      <c r="K1168" s="4">
        <v>97.0</v>
      </c>
      <c r="L1168" s="4">
        <v>97.0</v>
      </c>
      <c r="M1168" s="4" t="s">
        <v>5522</v>
      </c>
      <c r="N1168" s="15" t="s">
        <v>5631</v>
      </c>
    </row>
    <row r="1169">
      <c r="A1169" s="4">
        <f>VLOOKUP(Life_expectancy.csv!A1185,Base!$A$2:$B$235,2,FALSE)</f>
        <v>179</v>
      </c>
      <c r="B1169" s="4">
        <v>2002.0</v>
      </c>
      <c r="C1169" s="15">
        <v>84.0</v>
      </c>
      <c r="D1169" s="15">
        <v>7.0</v>
      </c>
      <c r="E1169" s="15">
        <v>0.0</v>
      </c>
      <c r="F1169" s="15" t="s">
        <v>912</v>
      </c>
      <c r="G1169" s="10"/>
      <c r="H1169" s="4">
        <v>0.0</v>
      </c>
      <c r="I1169" s="4" t="s">
        <v>5831</v>
      </c>
      <c r="J1169" s="4">
        <v>0.0</v>
      </c>
      <c r="K1169" s="4">
        <v>95.0</v>
      </c>
      <c r="L1169" s="4">
        <v>95.0</v>
      </c>
      <c r="M1169" s="4" t="s">
        <v>5522</v>
      </c>
      <c r="N1169" s="15" t="s">
        <v>5631</v>
      </c>
    </row>
    <row r="1170">
      <c r="A1170" s="4">
        <f>VLOOKUP(Life_expectancy.csv!A1186,Base!$A$2:$B$235,2,FALSE)</f>
        <v>179</v>
      </c>
      <c r="B1170" s="4">
        <v>2001.0</v>
      </c>
      <c r="C1170" s="15">
        <v>80.0</v>
      </c>
      <c r="D1170" s="15">
        <v>72.0</v>
      </c>
      <c r="E1170" s="15">
        <v>0.0</v>
      </c>
      <c r="F1170" s="15" t="s">
        <v>1527</v>
      </c>
      <c r="G1170" s="10"/>
      <c r="H1170" s="4">
        <v>0.0</v>
      </c>
      <c r="I1170" s="4" t="s">
        <v>5536</v>
      </c>
      <c r="J1170" s="4">
        <v>0.0</v>
      </c>
      <c r="K1170" s="4">
        <v>92.0</v>
      </c>
      <c r="L1170" s="4">
        <v>92.0</v>
      </c>
      <c r="M1170" s="4" t="s">
        <v>5522</v>
      </c>
      <c r="N1170" s="15" t="s">
        <v>5631</v>
      </c>
    </row>
    <row r="1171">
      <c r="A1171" s="4">
        <f>VLOOKUP(Life_expectancy.csv!A1187,Base!$A$2:$B$235,2,FALSE)</f>
        <v>179</v>
      </c>
      <c r="B1171" s="4">
        <v>2000.0</v>
      </c>
      <c r="C1171" s="15" t="s">
        <v>5914</v>
      </c>
      <c r="D1171" s="15">
        <v>74.0</v>
      </c>
      <c r="E1171" s="15">
        <v>0.0</v>
      </c>
      <c r="F1171" s="15" t="s">
        <v>415</v>
      </c>
      <c r="G1171" s="10"/>
      <c r="H1171" s="4">
        <v>0.0</v>
      </c>
      <c r="I1171" s="4" t="s">
        <v>5698</v>
      </c>
      <c r="J1171" s="4">
        <v>0.0</v>
      </c>
      <c r="K1171" s="4">
        <v>98.0</v>
      </c>
      <c r="L1171" s="4">
        <v>98.0</v>
      </c>
      <c r="M1171" s="4" t="s">
        <v>5522</v>
      </c>
      <c r="N1171" s="15" t="s">
        <v>5631</v>
      </c>
    </row>
    <row r="1172">
      <c r="A1172" s="4">
        <f>VLOOKUP(Life_expectancy.csv!A1188,Base!$A$2:$B$235,2,FALSE)</f>
        <v>2</v>
      </c>
      <c r="B1172" s="4">
        <v>2015.0</v>
      </c>
      <c r="C1172" s="15" t="s">
        <v>5825</v>
      </c>
      <c r="D1172" s="15">
        <v>181.0</v>
      </c>
      <c r="E1172" s="15">
        <v>910.0</v>
      </c>
      <c r="F1172" s="17"/>
      <c r="G1172" s="4">
        <v>87.0</v>
      </c>
      <c r="H1172" s="4">
        <v>90387.0</v>
      </c>
      <c r="I1172" s="5">
        <v>45856.0</v>
      </c>
      <c r="J1172" s="4">
        <v>1100.0</v>
      </c>
      <c r="K1172" s="4">
        <v>86.0</v>
      </c>
      <c r="L1172" s="4">
        <v>87.0</v>
      </c>
      <c r="M1172" s="4" t="s">
        <v>5614</v>
      </c>
      <c r="N1172" s="16">
        <v>45743.0</v>
      </c>
    </row>
    <row r="1173">
      <c r="A1173" s="4">
        <f>VLOOKUP(Life_expectancy.csv!A1189,Base!$A$2:$B$235,2,FALSE)</f>
        <v>2</v>
      </c>
      <c r="B1173" s="4">
        <v>2014.0</v>
      </c>
      <c r="C1173" s="15">
        <v>68.0</v>
      </c>
      <c r="D1173" s="15">
        <v>184.0</v>
      </c>
      <c r="E1173" s="15">
        <v>957.0</v>
      </c>
      <c r="F1173" s="18">
        <v>45841.0</v>
      </c>
      <c r="G1173" s="4">
        <v>79.0</v>
      </c>
      <c r="H1173" s="4">
        <v>79563.0</v>
      </c>
      <c r="I1173" s="5">
        <v>45675.0</v>
      </c>
      <c r="J1173" s="4">
        <v>1200.0</v>
      </c>
      <c r="K1173" s="4">
        <v>84.0</v>
      </c>
      <c r="L1173" s="4">
        <v>85.0</v>
      </c>
      <c r="M1173" s="4" t="s">
        <v>5614</v>
      </c>
      <c r="N1173" s="16">
        <v>45774.0</v>
      </c>
    </row>
    <row r="1174">
      <c r="A1174" s="4">
        <f>VLOOKUP(Life_expectancy.csv!A1190,Base!$A$2:$B$235,2,FALSE)</f>
        <v>2</v>
      </c>
      <c r="B1174" s="4">
        <v>2013.0</v>
      </c>
      <c r="C1174" s="15" t="s">
        <v>5983</v>
      </c>
      <c r="D1174" s="15">
        <v>187.0</v>
      </c>
      <c r="E1174" s="15">
        <v>1000.0</v>
      </c>
      <c r="F1174" s="16">
        <v>45964.0</v>
      </c>
      <c r="G1174" s="4">
        <v>7.0</v>
      </c>
      <c r="H1174" s="4">
        <v>13822.0</v>
      </c>
      <c r="I1174" s="5">
        <v>45794.0</v>
      </c>
      <c r="J1174" s="4">
        <v>1300.0</v>
      </c>
      <c r="K1174" s="4">
        <v>82.0</v>
      </c>
      <c r="L1174" s="4">
        <v>83.0</v>
      </c>
      <c r="M1174" s="4" t="s">
        <v>5614</v>
      </c>
      <c r="N1174" s="16">
        <v>45804.0</v>
      </c>
    </row>
    <row r="1175">
      <c r="A1175" s="4">
        <f>VLOOKUP(Life_expectancy.csv!A1191,Base!$A$2:$B$235,2,FALSE)</f>
        <v>2</v>
      </c>
      <c r="B1175" s="4">
        <v>2012.0</v>
      </c>
      <c r="C1175" s="15" t="s">
        <v>5773</v>
      </c>
      <c r="D1175" s="15">
        <v>19.0</v>
      </c>
      <c r="E1175" s="15">
        <v>1100.0</v>
      </c>
      <c r="F1175" s="16">
        <v>45660.0</v>
      </c>
      <c r="G1175" s="4">
        <v>73.0</v>
      </c>
      <c r="H1175" s="4">
        <v>18668.0</v>
      </c>
      <c r="I1175" s="4">
        <v>17.0</v>
      </c>
      <c r="J1175" s="4">
        <v>1400.0</v>
      </c>
      <c r="K1175" s="4">
        <v>79.0</v>
      </c>
      <c r="L1175" s="4">
        <v>82.0</v>
      </c>
      <c r="M1175" s="4" t="s">
        <v>5614</v>
      </c>
      <c r="N1175" s="16">
        <v>45835.0</v>
      </c>
    </row>
    <row r="1176">
      <c r="A1176" s="4">
        <f>VLOOKUP(Life_expectancy.csv!A1192,Base!$A$2:$B$235,2,FALSE)</f>
        <v>2</v>
      </c>
      <c r="B1176" s="4">
        <v>2011.0</v>
      </c>
      <c r="C1176" s="15" t="s">
        <v>5774</v>
      </c>
      <c r="D1176" s="15">
        <v>193.0</v>
      </c>
      <c r="E1176" s="15">
        <v>1100.0</v>
      </c>
      <c r="F1176" s="15">
        <v>3.0</v>
      </c>
      <c r="G1176" s="4">
        <v>44.0</v>
      </c>
      <c r="H1176" s="4">
        <v>33634.0</v>
      </c>
      <c r="I1176" s="5">
        <v>45763.0</v>
      </c>
      <c r="J1176" s="4">
        <v>1500.0</v>
      </c>
      <c r="K1176" s="4">
        <v>79.0</v>
      </c>
      <c r="L1176" s="4">
        <v>82.0</v>
      </c>
      <c r="M1176" s="4" t="s">
        <v>5614</v>
      </c>
      <c r="N1176" s="16">
        <v>45865.0</v>
      </c>
    </row>
    <row r="1177">
      <c r="A1177" s="4">
        <f>VLOOKUP(Life_expectancy.csv!A1193,Base!$A$2:$B$235,2,FALSE)</f>
        <v>2</v>
      </c>
      <c r="B1177" s="4">
        <v>2010.0</v>
      </c>
      <c r="C1177" s="15" t="s">
        <v>5910</v>
      </c>
      <c r="D1177" s="15">
        <v>196.0</v>
      </c>
      <c r="E1177" s="15">
        <v>1200.0</v>
      </c>
      <c r="F1177" s="15" t="s">
        <v>2928</v>
      </c>
      <c r="G1177" s="4">
        <v>38.0</v>
      </c>
      <c r="H1177" s="4">
        <v>31458.0</v>
      </c>
      <c r="I1177" s="5">
        <v>45915.0</v>
      </c>
      <c r="J1177" s="4">
        <v>1600.0</v>
      </c>
      <c r="K1177" s="4">
        <v>76.0</v>
      </c>
      <c r="L1177" s="4">
        <v>79.0</v>
      </c>
      <c r="M1177" s="4" t="s">
        <v>5614</v>
      </c>
      <c r="N1177" s="16">
        <v>45896.0</v>
      </c>
    </row>
    <row r="1178">
      <c r="A1178" s="4">
        <f>VLOOKUP(Life_expectancy.csv!A1194,Base!$A$2:$B$235,2,FALSE)</f>
        <v>2</v>
      </c>
      <c r="B1178" s="4">
        <v>2009.0</v>
      </c>
      <c r="C1178" s="15">
        <v>66.0</v>
      </c>
      <c r="D1178" s="15">
        <v>2.0</v>
      </c>
      <c r="E1178" s="15">
        <v>1300.0</v>
      </c>
      <c r="F1178" s="16">
        <v>45779.0</v>
      </c>
      <c r="G1178" s="4">
        <v>37.0</v>
      </c>
      <c r="H1178" s="4">
        <v>56188.0</v>
      </c>
      <c r="I1178" s="5">
        <v>45762.0</v>
      </c>
      <c r="J1178" s="4">
        <v>1700.0</v>
      </c>
      <c r="K1178" s="4">
        <v>73.0</v>
      </c>
      <c r="L1178" s="4">
        <v>74.0</v>
      </c>
      <c r="M1178" s="4" t="s">
        <v>5614</v>
      </c>
      <c r="N1178" s="16">
        <v>45896.0</v>
      </c>
    </row>
    <row r="1179">
      <c r="A1179" s="4">
        <f>VLOOKUP(Life_expectancy.csv!A1195,Base!$A$2:$B$235,2,FALSE)</f>
        <v>2</v>
      </c>
      <c r="B1179" s="4">
        <v>2008.0</v>
      </c>
      <c r="C1179" s="15" t="s">
        <v>5663</v>
      </c>
      <c r="D1179" s="15">
        <v>23.0</v>
      </c>
      <c r="E1179" s="15">
        <v>1300.0</v>
      </c>
      <c r="F1179" s="15" t="s">
        <v>2077</v>
      </c>
      <c r="G1179" s="4">
        <v>29.0</v>
      </c>
      <c r="H1179" s="4">
        <v>44258.0</v>
      </c>
      <c r="I1179" s="5">
        <v>45914.0</v>
      </c>
      <c r="J1179" s="4">
        <v>1800.0</v>
      </c>
      <c r="K1179" s="4">
        <v>69.0</v>
      </c>
      <c r="L1179" s="4">
        <v>7.0</v>
      </c>
      <c r="M1179" s="4" t="s">
        <v>5821</v>
      </c>
      <c r="N1179" s="16">
        <v>45927.0</v>
      </c>
    </row>
    <row r="1180">
      <c r="A1180" s="4">
        <f>VLOOKUP(Life_expectancy.csv!A1196,Base!$A$2:$B$235,2,FALSE)</f>
        <v>2</v>
      </c>
      <c r="B1180" s="4">
        <v>2007.0</v>
      </c>
      <c r="C1180" s="15" t="s">
        <v>6072</v>
      </c>
      <c r="D1180" s="15">
        <v>26.0</v>
      </c>
      <c r="E1180" s="15">
        <v>1400.0</v>
      </c>
      <c r="F1180" s="15" t="s">
        <v>607</v>
      </c>
      <c r="G1180" s="4">
        <v>6.0</v>
      </c>
      <c r="H1180" s="4">
        <v>41144.0</v>
      </c>
      <c r="I1180" s="5">
        <v>45761.0</v>
      </c>
      <c r="J1180" s="4">
        <v>1900.0</v>
      </c>
      <c r="K1180" s="4">
        <v>67.0</v>
      </c>
      <c r="L1180" s="4">
        <v>64.0</v>
      </c>
      <c r="M1180" s="4" t="s">
        <v>5821</v>
      </c>
      <c r="N1180" s="15">
        <v>28.0</v>
      </c>
    </row>
    <row r="1181">
      <c r="A1181" s="4">
        <f>VLOOKUP(Life_expectancy.csv!A1197,Base!$A$2:$B$235,2,FALSE)</f>
        <v>2</v>
      </c>
      <c r="B1181" s="4">
        <v>2006.0</v>
      </c>
      <c r="C1181" s="15" t="s">
        <v>6018</v>
      </c>
      <c r="D1181" s="15">
        <v>28.0</v>
      </c>
      <c r="E1181" s="15">
        <v>1500.0</v>
      </c>
      <c r="F1181" s="15" t="s">
        <v>2094</v>
      </c>
      <c r="G1181" s="4">
        <v>6.0</v>
      </c>
      <c r="H1181" s="4">
        <v>64185.0</v>
      </c>
      <c r="I1181" s="5">
        <v>45913.0</v>
      </c>
      <c r="J1181" s="4">
        <v>2000.0</v>
      </c>
      <c r="K1181" s="4">
        <v>66.0</v>
      </c>
      <c r="L1181" s="4">
        <v>65.0</v>
      </c>
      <c r="M1181" s="4" t="s">
        <v>5821</v>
      </c>
      <c r="N1181" s="15">
        <v>28.0</v>
      </c>
    </row>
    <row r="1182">
      <c r="A1182" s="4">
        <f>VLOOKUP(Life_expectancy.csv!A1198,Base!$A$2:$B$235,2,FALSE)</f>
        <v>2</v>
      </c>
      <c r="B1182" s="4">
        <v>2005.0</v>
      </c>
      <c r="C1182" s="15" t="s">
        <v>5665</v>
      </c>
      <c r="D1182" s="15">
        <v>211.0</v>
      </c>
      <c r="E1182" s="15">
        <v>1500.0</v>
      </c>
      <c r="F1182" s="15" t="s">
        <v>389</v>
      </c>
      <c r="G1182" s="4">
        <v>8.0</v>
      </c>
      <c r="H1182" s="4">
        <v>36711.0</v>
      </c>
      <c r="I1182" s="5">
        <v>45790.0</v>
      </c>
      <c r="J1182" s="4">
        <v>2000.0</v>
      </c>
      <c r="K1182" s="4">
        <v>65.0</v>
      </c>
      <c r="L1182" s="4">
        <v>65.0</v>
      </c>
      <c r="M1182" s="4" t="s">
        <v>5821</v>
      </c>
      <c r="N1182" s="16">
        <v>45685.0</v>
      </c>
    </row>
    <row r="1183">
      <c r="A1183" s="4">
        <f>VLOOKUP(Life_expectancy.csv!A1199,Base!$A$2:$B$235,2,FALSE)</f>
        <v>2</v>
      </c>
      <c r="B1183" s="4">
        <v>2004.0</v>
      </c>
      <c r="C1183" s="15">
        <v>64.0</v>
      </c>
      <c r="D1183" s="15">
        <v>214.0</v>
      </c>
      <c r="E1183" s="15">
        <v>1600.0</v>
      </c>
      <c r="F1183" s="16">
        <v>45689.0</v>
      </c>
      <c r="G1183" s="4">
        <v>6.0</v>
      </c>
      <c r="H1183" s="4">
        <v>55443.0</v>
      </c>
      <c r="I1183" s="4">
        <v>13.0</v>
      </c>
      <c r="J1183" s="4">
        <v>2100.0</v>
      </c>
      <c r="K1183" s="4">
        <v>58.0</v>
      </c>
      <c r="L1183" s="4">
        <v>63.0</v>
      </c>
      <c r="M1183" s="4" t="s">
        <v>5821</v>
      </c>
      <c r="N1183" s="16">
        <v>45716.0</v>
      </c>
    </row>
    <row r="1184">
      <c r="A1184" s="4">
        <f>VLOOKUP(Life_expectancy.csv!A1200,Base!$A$2:$B$235,2,FALSE)</f>
        <v>2</v>
      </c>
      <c r="B1184" s="4">
        <v>2003.0</v>
      </c>
      <c r="C1184" s="15" t="s">
        <v>5805</v>
      </c>
      <c r="D1184" s="15">
        <v>216.0</v>
      </c>
      <c r="E1184" s="15">
        <v>1700.0</v>
      </c>
      <c r="F1184" s="15" t="s">
        <v>1479</v>
      </c>
      <c r="G1184" s="10"/>
      <c r="H1184" s="4">
        <v>47147.0</v>
      </c>
      <c r="I1184" s="5">
        <v>45820.0</v>
      </c>
      <c r="J1184" s="4">
        <v>2200.0</v>
      </c>
      <c r="K1184" s="4">
        <v>57.0</v>
      </c>
      <c r="L1184" s="4">
        <v>61.0</v>
      </c>
      <c r="M1184" s="4" t="s">
        <v>5821</v>
      </c>
      <c r="N1184" s="16">
        <v>45744.0</v>
      </c>
    </row>
    <row r="1185">
      <c r="A1185" s="4">
        <f>VLOOKUP(Life_expectancy.csv!A1201,Base!$A$2:$B$235,2,FALSE)</f>
        <v>2</v>
      </c>
      <c r="B1185" s="4">
        <v>2002.0</v>
      </c>
      <c r="C1185" s="15" t="s">
        <v>5842</v>
      </c>
      <c r="D1185" s="15">
        <v>219.0</v>
      </c>
      <c r="E1185" s="15">
        <v>1700.0</v>
      </c>
      <c r="F1185" s="16">
        <v>45658.0</v>
      </c>
      <c r="G1185" s="10"/>
      <c r="H1185" s="4">
        <v>40044.0</v>
      </c>
      <c r="I1185" s="5">
        <v>45700.0</v>
      </c>
      <c r="J1185" s="4">
        <v>2300.0</v>
      </c>
      <c r="K1185" s="4">
        <v>58.0</v>
      </c>
      <c r="L1185" s="4">
        <v>59.0</v>
      </c>
      <c r="M1185" s="4" t="s">
        <v>5821</v>
      </c>
      <c r="N1185" s="16">
        <v>45775.0</v>
      </c>
    </row>
    <row r="1186">
      <c r="A1186" s="4">
        <f>VLOOKUP(Life_expectancy.csv!A1202,Base!$A$2:$B$235,2,FALSE)</f>
        <v>2</v>
      </c>
      <c r="B1186" s="4">
        <v>2001.0</v>
      </c>
      <c r="C1186" s="15" t="s">
        <v>5674</v>
      </c>
      <c r="D1186" s="15">
        <v>222.0</v>
      </c>
      <c r="E1186" s="15">
        <v>1800.0</v>
      </c>
      <c r="F1186" s="15">
        <v>1.0</v>
      </c>
      <c r="G1186" s="10"/>
      <c r="H1186" s="4">
        <v>51780.0</v>
      </c>
      <c r="I1186" s="5">
        <v>45880.0</v>
      </c>
      <c r="J1186" s="4">
        <v>2400.0</v>
      </c>
      <c r="K1186" s="4">
        <v>58.0</v>
      </c>
      <c r="L1186" s="4">
        <v>59.0</v>
      </c>
      <c r="M1186" s="4" t="s">
        <v>5821</v>
      </c>
      <c r="N1186" s="16">
        <v>45805.0</v>
      </c>
    </row>
    <row r="1187">
      <c r="A1187" s="4">
        <f>VLOOKUP(Life_expectancy.csv!A1203,Base!$A$2:$B$235,2,FALSE)</f>
        <v>2</v>
      </c>
      <c r="B1187" s="4">
        <v>2000.0</v>
      </c>
      <c r="C1187" s="15" t="s">
        <v>5676</v>
      </c>
      <c r="D1187" s="15">
        <v>224.0</v>
      </c>
      <c r="E1187" s="15">
        <v>1800.0</v>
      </c>
      <c r="F1187" s="15" t="s">
        <v>6096</v>
      </c>
      <c r="G1187" s="10"/>
      <c r="H1187" s="4">
        <v>38835.0</v>
      </c>
      <c r="I1187" s="5">
        <v>45758.0</v>
      </c>
      <c r="J1187" s="4">
        <v>2500.0</v>
      </c>
      <c r="K1187" s="4">
        <v>57.0</v>
      </c>
      <c r="L1187" s="4">
        <v>58.0</v>
      </c>
      <c r="M1187" s="4" t="s">
        <v>5821</v>
      </c>
      <c r="N1187" s="16">
        <v>45836.0</v>
      </c>
    </row>
    <row r="1188">
      <c r="A1188" s="4">
        <f>VLOOKUP(Life_expectancy.csv!A1204,Base!$A$2:$B$235,2,FALSE)</f>
        <v>4</v>
      </c>
      <c r="B1188" s="4">
        <v>2015.0</v>
      </c>
      <c r="C1188" s="15" t="s">
        <v>5770</v>
      </c>
      <c r="D1188" s="15">
        <v>176.0</v>
      </c>
      <c r="E1188" s="15">
        <v>114.0</v>
      </c>
      <c r="F1188" s="17"/>
      <c r="G1188" s="4">
        <v>78.0</v>
      </c>
      <c r="H1188" s="4">
        <v>15099.0</v>
      </c>
      <c r="I1188" s="5">
        <v>45774.0</v>
      </c>
      <c r="J1188" s="4">
        <v>136.0</v>
      </c>
      <c r="K1188" s="4">
        <v>8.0</v>
      </c>
      <c r="L1188" s="4">
        <v>78.0</v>
      </c>
      <c r="M1188" s="4" t="s">
        <v>5821</v>
      </c>
      <c r="N1188" s="16">
        <v>45689.0</v>
      </c>
    </row>
    <row r="1189">
      <c r="A1189" s="4">
        <f>VLOOKUP(Life_expectancy.csv!A1205,Base!$A$2:$B$235,2,FALSE)</f>
        <v>4</v>
      </c>
      <c r="B1189" s="4">
        <v>2014.0</v>
      </c>
      <c r="C1189" s="15" t="s">
        <v>5799</v>
      </c>
      <c r="D1189" s="15">
        <v>179.0</v>
      </c>
      <c r="E1189" s="15">
        <v>119.0</v>
      </c>
      <c r="F1189" s="15" t="s">
        <v>5942</v>
      </c>
      <c r="G1189" s="4">
        <v>78.0</v>
      </c>
      <c r="H1189" s="4">
        <v>12943.0</v>
      </c>
      <c r="I1189" s="5">
        <v>45803.0</v>
      </c>
      <c r="J1189" s="4">
        <v>142.0</v>
      </c>
      <c r="K1189" s="4">
        <v>8.0</v>
      </c>
      <c r="L1189" s="4">
        <v>78.0</v>
      </c>
      <c r="M1189" s="4" t="s">
        <v>5821</v>
      </c>
      <c r="N1189" s="16">
        <v>45689.0</v>
      </c>
    </row>
    <row r="1190">
      <c r="A1190" s="4">
        <f>VLOOKUP(Life_expectancy.csv!A1206,Base!$A$2:$B$235,2,FALSE)</f>
        <v>4</v>
      </c>
      <c r="B1190" s="4">
        <v>2013.0</v>
      </c>
      <c r="C1190" s="15" t="s">
        <v>5823</v>
      </c>
      <c r="D1190" s="15">
        <v>181.0</v>
      </c>
      <c r="E1190" s="15">
        <v>124.0</v>
      </c>
      <c r="F1190" s="15" t="s">
        <v>5942</v>
      </c>
      <c r="G1190" s="4">
        <v>85.0</v>
      </c>
      <c r="H1190" s="4">
        <v>8419.0</v>
      </c>
      <c r="I1190" s="5">
        <v>45833.0</v>
      </c>
      <c r="J1190" s="4">
        <v>148.0</v>
      </c>
      <c r="K1190" s="4">
        <v>86.0</v>
      </c>
      <c r="L1190" s="4">
        <v>85.0</v>
      </c>
      <c r="M1190" s="4" t="s">
        <v>5821</v>
      </c>
      <c r="N1190" s="16">
        <v>45717.0</v>
      </c>
    </row>
    <row r="1191">
      <c r="A1191" s="4">
        <f>VLOOKUP(Life_expectancy.csv!A1207,Base!$A$2:$B$235,2,FALSE)</f>
        <v>4</v>
      </c>
      <c r="B1191" s="4">
        <v>2012.0</v>
      </c>
      <c r="C1191" s="15" t="s">
        <v>5824</v>
      </c>
      <c r="D1191" s="15">
        <v>183.0</v>
      </c>
      <c r="E1191" s="15">
        <v>129.0</v>
      </c>
      <c r="F1191" s="15" t="s">
        <v>5941</v>
      </c>
      <c r="G1191" s="4">
        <v>83.0</v>
      </c>
      <c r="H1191" s="4">
        <v>15489.0</v>
      </c>
      <c r="I1191" s="5">
        <v>45862.0</v>
      </c>
      <c r="J1191" s="4">
        <v>154.0</v>
      </c>
      <c r="K1191" s="4">
        <v>84.0</v>
      </c>
      <c r="L1191" s="4">
        <v>83.0</v>
      </c>
      <c r="M1191" s="4" t="s">
        <v>5821</v>
      </c>
      <c r="N1191" s="16">
        <v>45748.0</v>
      </c>
    </row>
    <row r="1192">
      <c r="A1192" s="4">
        <f>VLOOKUP(Life_expectancy.csv!A1208,Base!$A$2:$B$235,2,FALSE)</f>
        <v>4</v>
      </c>
      <c r="B1192" s="4">
        <v>2011.0</v>
      </c>
      <c r="C1192" s="15" t="s">
        <v>5825</v>
      </c>
      <c r="D1192" s="15">
        <v>185.0</v>
      </c>
      <c r="E1192" s="15">
        <v>134.0</v>
      </c>
      <c r="F1192" s="15" t="s">
        <v>5941</v>
      </c>
      <c r="G1192" s="4">
        <v>81.0</v>
      </c>
      <c r="H1192" s="4">
        <v>21893.0</v>
      </c>
      <c r="I1192" s="5">
        <v>45892.0</v>
      </c>
      <c r="J1192" s="4">
        <v>161.0</v>
      </c>
      <c r="K1192" s="4">
        <v>81.0</v>
      </c>
      <c r="L1192" s="4">
        <v>81.0</v>
      </c>
      <c r="M1192" s="4" t="s">
        <v>5821</v>
      </c>
      <c r="N1192" s="16">
        <v>45778.0</v>
      </c>
    </row>
    <row r="1193">
      <c r="A1193" s="4">
        <f>VLOOKUP(Life_expectancy.csv!A1209,Base!$A$2:$B$235,2,FALSE)</f>
        <v>4</v>
      </c>
      <c r="B1193" s="4">
        <v>2010.0</v>
      </c>
      <c r="C1193" s="15" t="s">
        <v>5800</v>
      </c>
      <c r="D1193" s="15">
        <v>187.0</v>
      </c>
      <c r="E1193" s="15">
        <v>138.0</v>
      </c>
      <c r="F1193" s="15" t="s">
        <v>5941</v>
      </c>
      <c r="G1193" s="4">
        <v>83.0</v>
      </c>
      <c r="H1193" s="4">
        <v>18869.0</v>
      </c>
      <c r="I1193" s="5">
        <v>45922.0</v>
      </c>
      <c r="J1193" s="4">
        <v>167.0</v>
      </c>
      <c r="K1193" s="4">
        <v>82.0</v>
      </c>
      <c r="L1193" s="4">
        <v>81.0</v>
      </c>
      <c r="M1193" s="4" t="s">
        <v>5821</v>
      </c>
      <c r="N1193" s="16">
        <v>45778.0</v>
      </c>
    </row>
    <row r="1194">
      <c r="A1194" s="4">
        <f>VLOOKUP(Life_expectancy.csv!A1210,Base!$A$2:$B$235,2,FALSE)</f>
        <v>4</v>
      </c>
      <c r="B1194" s="4">
        <v>2009.0</v>
      </c>
      <c r="C1194" s="15" t="s">
        <v>5832</v>
      </c>
      <c r="D1194" s="15">
        <v>189.0</v>
      </c>
      <c r="E1194" s="15">
        <v>143.0</v>
      </c>
      <c r="F1194" s="15" t="s">
        <v>5941</v>
      </c>
      <c r="G1194" s="4">
        <v>82.0</v>
      </c>
      <c r="H1194" s="4">
        <v>20818.0</v>
      </c>
      <c r="I1194" s="5">
        <v>45679.0</v>
      </c>
      <c r="J1194" s="4">
        <v>174.0</v>
      </c>
      <c r="K1194" s="4">
        <v>85.0</v>
      </c>
      <c r="L1194" s="4">
        <v>78.0</v>
      </c>
      <c r="M1194" s="4" t="s">
        <v>5821</v>
      </c>
      <c r="N1194" s="16">
        <v>45809.0</v>
      </c>
    </row>
    <row r="1195">
      <c r="A1195" s="4">
        <f>VLOOKUP(Life_expectancy.csv!A1211,Base!$A$2:$B$235,2,FALSE)</f>
        <v>4</v>
      </c>
      <c r="B1195" s="4">
        <v>2008.0</v>
      </c>
      <c r="C1195" s="15" t="s">
        <v>5801</v>
      </c>
      <c r="D1195" s="15">
        <v>189.0</v>
      </c>
      <c r="E1195" s="15">
        <v>149.0</v>
      </c>
      <c r="F1195" s="15" t="s">
        <v>6097</v>
      </c>
      <c r="G1195" s="4">
        <v>82.0</v>
      </c>
      <c r="H1195" s="4">
        <v>15369.0</v>
      </c>
      <c r="I1195" s="5">
        <v>45737.0</v>
      </c>
      <c r="J1195" s="4">
        <v>181.0</v>
      </c>
      <c r="K1195" s="4">
        <v>83.0</v>
      </c>
      <c r="L1195" s="4">
        <v>77.0</v>
      </c>
      <c r="M1195" s="4" t="s">
        <v>5614</v>
      </c>
      <c r="N1195" s="16">
        <v>45839.0</v>
      </c>
    </row>
    <row r="1196">
      <c r="A1196" s="4">
        <f>VLOOKUP(Life_expectancy.csv!A1212,Base!$A$2:$B$235,2,FALSE)</f>
        <v>4</v>
      </c>
      <c r="B1196" s="4">
        <v>2007.0</v>
      </c>
      <c r="C1196" s="15" t="s">
        <v>5731</v>
      </c>
      <c r="D1196" s="15">
        <v>19.0</v>
      </c>
      <c r="E1196" s="15">
        <v>154.0</v>
      </c>
      <c r="F1196" s="15" t="s">
        <v>6098</v>
      </c>
      <c r="G1196" s="4">
        <v>76.0</v>
      </c>
      <c r="H1196" s="4">
        <v>19456.0</v>
      </c>
      <c r="I1196" s="5">
        <v>45779.0</v>
      </c>
      <c r="J1196" s="4">
        <v>188.0</v>
      </c>
      <c r="K1196" s="4">
        <v>77.0</v>
      </c>
      <c r="L1196" s="4">
        <v>73.0</v>
      </c>
      <c r="M1196" s="4" t="s">
        <v>5614</v>
      </c>
      <c r="N1196" s="16">
        <v>45839.0</v>
      </c>
    </row>
    <row r="1197">
      <c r="A1197" s="4">
        <f>VLOOKUP(Life_expectancy.csv!A1213,Base!$A$2:$B$235,2,FALSE)</f>
        <v>4</v>
      </c>
      <c r="B1197" s="4">
        <v>2006.0</v>
      </c>
      <c r="C1197" s="15" t="s">
        <v>5773</v>
      </c>
      <c r="D1197" s="15">
        <v>191.0</v>
      </c>
      <c r="E1197" s="15">
        <v>159.0</v>
      </c>
      <c r="F1197" s="15" t="s">
        <v>6098</v>
      </c>
      <c r="G1197" s="4">
        <v>66.0</v>
      </c>
      <c r="H1197" s="4">
        <v>20422.0</v>
      </c>
      <c r="I1197" s="5">
        <v>45857.0</v>
      </c>
      <c r="J1197" s="4">
        <v>194.0</v>
      </c>
      <c r="K1197" s="4">
        <v>78.0</v>
      </c>
      <c r="L1197" s="4">
        <v>72.0</v>
      </c>
      <c r="M1197" s="4" t="s">
        <v>5522</v>
      </c>
      <c r="N1197" s="16">
        <v>45870.0</v>
      </c>
    </row>
    <row r="1198">
      <c r="A1198" s="4">
        <f>VLOOKUP(Life_expectancy.csv!A1214,Base!$A$2:$B$235,2,FALSE)</f>
        <v>4</v>
      </c>
      <c r="B1198" s="4">
        <v>2005.0</v>
      </c>
      <c r="C1198" s="15" t="s">
        <v>5802</v>
      </c>
      <c r="D1198" s="15">
        <v>19.0</v>
      </c>
      <c r="E1198" s="15">
        <v>163.0</v>
      </c>
      <c r="F1198" s="15" t="s">
        <v>6098</v>
      </c>
      <c r="G1198" s="4">
        <v>65.0</v>
      </c>
      <c r="H1198" s="4">
        <v>15853.0</v>
      </c>
      <c r="I1198" s="4">
        <v>19.0</v>
      </c>
      <c r="J1198" s="4">
        <v>201.0</v>
      </c>
      <c r="K1198" s="4">
        <v>79.0</v>
      </c>
      <c r="L1198" s="4">
        <v>72.0</v>
      </c>
      <c r="M1198" s="4" t="s">
        <v>5522</v>
      </c>
      <c r="N1198" s="16">
        <v>45901.0</v>
      </c>
    </row>
    <row r="1199">
      <c r="A1199" s="4">
        <f>VLOOKUP(Life_expectancy.csv!A1215,Base!$A$2:$B$235,2,FALSE)</f>
        <v>4</v>
      </c>
      <c r="B1199" s="4">
        <v>2004.0</v>
      </c>
      <c r="C1199" s="15" t="s">
        <v>5777</v>
      </c>
      <c r="D1199" s="15">
        <v>213.0</v>
      </c>
      <c r="E1199" s="15">
        <v>174.0</v>
      </c>
      <c r="F1199" s="15" t="s">
        <v>6098</v>
      </c>
      <c r="G1199" s="4">
        <v>64.0</v>
      </c>
      <c r="H1199" s="4">
        <v>29171.0</v>
      </c>
      <c r="I1199" s="5">
        <v>45706.0</v>
      </c>
      <c r="J1199" s="4">
        <v>237.0</v>
      </c>
      <c r="K1199" s="4">
        <v>79.0</v>
      </c>
      <c r="L1199" s="4">
        <v>71.0</v>
      </c>
      <c r="M1199" s="4" t="s">
        <v>5522</v>
      </c>
      <c r="N1199" s="16">
        <v>45901.0</v>
      </c>
    </row>
    <row r="1200">
      <c r="A1200" s="4">
        <f>VLOOKUP(Life_expectancy.csv!A1216,Base!$A$2:$B$235,2,FALSE)</f>
        <v>4</v>
      </c>
      <c r="B1200" s="4">
        <v>2003.0</v>
      </c>
      <c r="C1200" s="15" t="s">
        <v>6099</v>
      </c>
      <c r="D1200" s="15">
        <v>189.0</v>
      </c>
      <c r="E1200" s="15">
        <v>173.0</v>
      </c>
      <c r="F1200" s="15" t="s">
        <v>6100</v>
      </c>
      <c r="G1200" s="4">
        <v>64.0</v>
      </c>
      <c r="H1200" s="4">
        <v>24457.0</v>
      </c>
      <c r="I1200" s="5">
        <v>45794.0</v>
      </c>
      <c r="J1200" s="4">
        <v>215.0</v>
      </c>
      <c r="K1200" s="4">
        <v>8.0</v>
      </c>
      <c r="L1200" s="4">
        <v>71.0</v>
      </c>
      <c r="M1200" s="4" t="s">
        <v>5522</v>
      </c>
      <c r="N1200" s="15">
        <v>11.0</v>
      </c>
    </row>
    <row r="1201">
      <c r="A1201" s="4">
        <f>VLOOKUP(Life_expectancy.csv!A1217,Base!$A$2:$B$235,2,FALSE)</f>
        <v>4</v>
      </c>
      <c r="B1201" s="4">
        <v>2002.0</v>
      </c>
      <c r="C1201" s="15" t="s">
        <v>6101</v>
      </c>
      <c r="D1201" s="15">
        <v>189.0</v>
      </c>
      <c r="E1201" s="15">
        <v>177.0</v>
      </c>
      <c r="F1201" s="15" t="s">
        <v>6100</v>
      </c>
      <c r="G1201" s="4">
        <v>63.0</v>
      </c>
      <c r="H1201" s="4">
        <v>14492.0</v>
      </c>
      <c r="I1201" s="5">
        <v>45854.0</v>
      </c>
      <c r="J1201" s="4">
        <v>222.0</v>
      </c>
      <c r="K1201" s="4">
        <v>8.0</v>
      </c>
      <c r="L1201" s="4">
        <v>7.0</v>
      </c>
      <c r="M1201" s="4" t="s">
        <v>5522</v>
      </c>
      <c r="N1201" s="16">
        <v>45668.0</v>
      </c>
    </row>
    <row r="1202">
      <c r="A1202" s="4">
        <f>VLOOKUP(Life_expectancy.csv!A1218,Base!$A$2:$B$235,2,FALSE)</f>
        <v>4</v>
      </c>
      <c r="B1202" s="4">
        <v>2001.0</v>
      </c>
      <c r="C1202" s="15" t="s">
        <v>5837</v>
      </c>
      <c r="D1202" s="15">
        <v>188.0</v>
      </c>
      <c r="E1202" s="15">
        <v>182.0</v>
      </c>
      <c r="F1202" s="15" t="s">
        <v>6098</v>
      </c>
      <c r="G1202" s="4">
        <v>62.0</v>
      </c>
      <c r="H1202" s="4">
        <v>3825.0</v>
      </c>
      <c r="I1202" s="4">
        <v>16.0</v>
      </c>
      <c r="J1202" s="4">
        <v>229.0</v>
      </c>
      <c r="K1202" s="4">
        <v>77.0</v>
      </c>
      <c r="L1202" s="4">
        <v>76.0</v>
      </c>
      <c r="M1202" s="4" t="s">
        <v>5522</v>
      </c>
      <c r="N1202" s="16">
        <v>45668.0</v>
      </c>
    </row>
    <row r="1203">
      <c r="A1203" s="4">
        <f>VLOOKUP(Life_expectancy.csv!A1219,Base!$A$2:$B$235,2,FALSE)</f>
        <v>4</v>
      </c>
      <c r="B1203" s="4">
        <v>2000.0</v>
      </c>
      <c r="C1203" s="15" t="s">
        <v>5775</v>
      </c>
      <c r="D1203" s="15">
        <v>188.0</v>
      </c>
      <c r="E1203" s="15">
        <v>187.0</v>
      </c>
      <c r="F1203" s="15" t="s">
        <v>6098</v>
      </c>
      <c r="G1203" s="4">
        <v>65.0</v>
      </c>
      <c r="H1203" s="4">
        <v>3344.0</v>
      </c>
      <c r="I1203" s="5">
        <v>45762.0</v>
      </c>
      <c r="J1203" s="4">
        <v>237.0</v>
      </c>
      <c r="K1203" s="4">
        <v>72.0</v>
      </c>
      <c r="L1203" s="4">
        <v>75.0</v>
      </c>
      <c r="M1203" s="4" t="s">
        <v>5522</v>
      </c>
      <c r="N1203" s="16">
        <v>45699.0</v>
      </c>
    </row>
    <row r="1204">
      <c r="A1204" s="4">
        <f>VLOOKUP(Life_expectancy.csv!A1220,Base!$A$2:$B$235,2,FALSE)</f>
        <v>17</v>
      </c>
      <c r="B1204" s="4">
        <v>2015.0</v>
      </c>
      <c r="C1204" s="15" t="s">
        <v>5634</v>
      </c>
      <c r="D1204" s="15">
        <v>83.0</v>
      </c>
      <c r="E1204" s="15">
        <v>18.0</v>
      </c>
      <c r="F1204" s="17"/>
      <c r="G1204" s="4">
        <v>98.0</v>
      </c>
      <c r="H1204" s="4">
        <v>615.0</v>
      </c>
      <c r="I1204" s="4" t="s">
        <v>5826</v>
      </c>
      <c r="J1204" s="4">
        <v>21.0</v>
      </c>
      <c r="K1204" s="4">
        <v>98.0</v>
      </c>
      <c r="L1204" s="4">
        <v>98.0</v>
      </c>
      <c r="M1204" s="4" t="s">
        <v>5522</v>
      </c>
      <c r="N1204" s="16">
        <v>45816.0</v>
      </c>
    </row>
    <row r="1205">
      <c r="A1205" s="4">
        <f>VLOOKUP(Life_expectancy.csv!A1221,Base!$A$2:$B$235,2,FALSE)</f>
        <v>17</v>
      </c>
      <c r="B1205" s="4">
        <v>2014.0</v>
      </c>
      <c r="C1205" s="15" t="s">
        <v>5566</v>
      </c>
      <c r="D1205" s="15">
        <v>83.0</v>
      </c>
      <c r="E1205" s="15">
        <v>19.0</v>
      </c>
      <c r="F1205" s="15" t="s">
        <v>5521</v>
      </c>
      <c r="G1205" s="4">
        <v>99.0</v>
      </c>
      <c r="H1205" s="4">
        <v>99.0</v>
      </c>
      <c r="I1205" s="4" t="s">
        <v>5763</v>
      </c>
      <c r="J1205" s="4">
        <v>22.0</v>
      </c>
      <c r="K1205" s="4">
        <v>99.0</v>
      </c>
      <c r="L1205" s="4">
        <v>99.0</v>
      </c>
      <c r="M1205" s="4" t="s">
        <v>5522</v>
      </c>
      <c r="N1205" s="16">
        <v>45755.0</v>
      </c>
    </row>
    <row r="1206">
      <c r="A1206" s="4">
        <f>VLOOKUP(Life_expectancy.csv!A1222,Base!$A$2:$B$235,2,FALSE)</f>
        <v>17</v>
      </c>
      <c r="B1206" s="4">
        <v>2013.0</v>
      </c>
      <c r="C1206" s="15" t="s">
        <v>5551</v>
      </c>
      <c r="D1206" s="15">
        <v>83.0</v>
      </c>
      <c r="E1206" s="15">
        <v>20.0</v>
      </c>
      <c r="F1206" s="15" t="s">
        <v>5521</v>
      </c>
      <c r="G1206" s="4">
        <v>99.0</v>
      </c>
      <c r="H1206" s="4">
        <v>189.0</v>
      </c>
      <c r="I1206" s="4" t="s">
        <v>5539</v>
      </c>
      <c r="J1206" s="4">
        <v>23.0</v>
      </c>
      <c r="K1206" s="4">
        <v>98.0</v>
      </c>
      <c r="L1206" s="4">
        <v>98.0</v>
      </c>
      <c r="M1206" s="4" t="s">
        <v>5522</v>
      </c>
      <c r="N1206" s="16">
        <v>45724.0</v>
      </c>
    </row>
    <row r="1207">
      <c r="A1207" s="4">
        <f>VLOOKUP(Life_expectancy.csv!A1223,Base!$A$2:$B$235,2,FALSE)</f>
        <v>17</v>
      </c>
      <c r="B1207" s="4">
        <v>2012.0</v>
      </c>
      <c r="C1207" s="15" t="s">
        <v>5569</v>
      </c>
      <c r="D1207" s="15">
        <v>85.0</v>
      </c>
      <c r="E1207" s="15">
        <v>21.0</v>
      </c>
      <c r="F1207" s="15" t="s">
        <v>5521</v>
      </c>
      <c r="G1207" s="4">
        <v>98.0</v>
      </c>
      <c r="H1207" s="4">
        <v>332.0</v>
      </c>
      <c r="I1207" s="4">
        <v>56.0</v>
      </c>
      <c r="J1207" s="4">
        <v>24.0</v>
      </c>
      <c r="K1207" s="4">
        <v>99.0</v>
      </c>
      <c r="L1207" s="4">
        <v>99.0</v>
      </c>
      <c r="M1207" s="4" t="s">
        <v>5522</v>
      </c>
      <c r="N1207" s="16">
        <v>45696.0</v>
      </c>
    </row>
    <row r="1208">
      <c r="A1208" s="4">
        <f>VLOOKUP(Life_expectancy.csv!A1224,Base!$A$2:$B$235,2,FALSE)</f>
        <v>17</v>
      </c>
      <c r="B1208" s="4">
        <v>2011.0</v>
      </c>
      <c r="C1208" s="15" t="s">
        <v>5574</v>
      </c>
      <c r="D1208" s="15">
        <v>93.0</v>
      </c>
      <c r="E1208" s="15">
        <v>22.0</v>
      </c>
      <c r="F1208" s="15" t="s">
        <v>5529</v>
      </c>
      <c r="G1208" s="4">
        <v>99.0</v>
      </c>
      <c r="H1208" s="4">
        <v>73.0</v>
      </c>
      <c r="I1208" s="4" t="s">
        <v>5536</v>
      </c>
      <c r="J1208" s="4">
        <v>25.0</v>
      </c>
      <c r="K1208" s="4">
        <v>99.0</v>
      </c>
      <c r="L1208" s="4">
        <v>99.0</v>
      </c>
      <c r="M1208" s="4" t="s">
        <v>5522</v>
      </c>
      <c r="N1208" s="16">
        <v>45665.0</v>
      </c>
    </row>
    <row r="1209">
      <c r="A1209" s="4">
        <f>VLOOKUP(Life_expectancy.csv!A1225,Base!$A$2:$B$235,2,FALSE)</f>
        <v>17</v>
      </c>
      <c r="B1209" s="4">
        <v>2010.0</v>
      </c>
      <c r="C1209" s="15" t="s">
        <v>5580</v>
      </c>
      <c r="D1209" s="15">
        <v>16.0</v>
      </c>
      <c r="E1209" s="15">
        <v>22.0</v>
      </c>
      <c r="F1209" s="15" t="s">
        <v>5529</v>
      </c>
      <c r="G1209" s="4">
        <v>99.0</v>
      </c>
      <c r="H1209" s="4">
        <v>538.0</v>
      </c>
      <c r="I1209" s="4" t="s">
        <v>5877</v>
      </c>
      <c r="J1209" s="4">
        <v>26.0</v>
      </c>
      <c r="K1209" s="4">
        <v>99.0</v>
      </c>
      <c r="L1209" s="4">
        <v>99.0</v>
      </c>
      <c r="M1209" s="4" t="s">
        <v>5522</v>
      </c>
      <c r="N1209" s="15">
        <v>8.0</v>
      </c>
    </row>
    <row r="1210">
      <c r="A1210" s="4">
        <f>VLOOKUP(Life_expectancy.csv!A1226,Base!$A$2:$B$235,2,FALSE)</f>
        <v>17</v>
      </c>
      <c r="B1210" s="4">
        <v>2009.0</v>
      </c>
      <c r="C1210" s="15" t="s">
        <v>5561</v>
      </c>
      <c r="D1210" s="15">
        <v>122.0</v>
      </c>
      <c r="E1210" s="15">
        <v>23.0</v>
      </c>
      <c r="F1210" s="15" t="s">
        <v>5529</v>
      </c>
      <c r="G1210" s="4">
        <v>99.0</v>
      </c>
      <c r="H1210" s="4">
        <v>262.0</v>
      </c>
      <c r="I1210" s="4" t="s">
        <v>5710</v>
      </c>
      <c r="J1210" s="4">
        <v>27.0</v>
      </c>
      <c r="K1210" s="4">
        <v>99.0</v>
      </c>
      <c r="L1210" s="4">
        <v>99.0</v>
      </c>
      <c r="M1210" s="4" t="s">
        <v>5522</v>
      </c>
      <c r="N1210" s="16">
        <v>45907.0</v>
      </c>
    </row>
    <row r="1211">
      <c r="A1211" s="4">
        <f>VLOOKUP(Life_expectancy.csv!A1227,Base!$A$2:$B$235,2,FALSE)</f>
        <v>17</v>
      </c>
      <c r="B1211" s="4">
        <v>2008.0</v>
      </c>
      <c r="C1211" s="15" t="s">
        <v>5653</v>
      </c>
      <c r="D1211" s="15">
        <v>135.0</v>
      </c>
      <c r="E1211" s="15">
        <v>24.0</v>
      </c>
      <c r="F1211" s="15" t="s">
        <v>5531</v>
      </c>
      <c r="G1211" s="4">
        <v>99.0</v>
      </c>
      <c r="H1211" s="4">
        <v>127.0</v>
      </c>
      <c r="I1211" s="4" t="s">
        <v>5778</v>
      </c>
      <c r="J1211" s="4">
        <v>28.0</v>
      </c>
      <c r="K1211" s="4">
        <v>99.0</v>
      </c>
      <c r="L1211" s="4">
        <v>99.0</v>
      </c>
      <c r="M1211" s="4" t="s">
        <v>5522</v>
      </c>
      <c r="N1211" s="16">
        <v>45876.0</v>
      </c>
    </row>
    <row r="1212">
      <c r="A1212" s="4">
        <f>VLOOKUP(Life_expectancy.csv!A1228,Base!$A$2:$B$235,2,FALSE)</f>
        <v>17</v>
      </c>
      <c r="B1212" s="4">
        <v>2007.0</v>
      </c>
      <c r="C1212" s="15" t="s">
        <v>5899</v>
      </c>
      <c r="D1212" s="15">
        <v>138.0</v>
      </c>
      <c r="E1212" s="15">
        <v>25.0</v>
      </c>
      <c r="F1212" s="15" t="s">
        <v>5531</v>
      </c>
      <c r="G1212" s="4">
        <v>97.0</v>
      </c>
      <c r="H1212" s="4">
        <v>133.0</v>
      </c>
      <c r="I1212" s="5">
        <v>45752.0</v>
      </c>
      <c r="J1212" s="4">
        <v>29.0</v>
      </c>
      <c r="K1212" s="4">
        <v>98.0</v>
      </c>
      <c r="L1212" s="4">
        <v>99.0</v>
      </c>
      <c r="M1212" s="4" t="s">
        <v>5522</v>
      </c>
      <c r="N1212" s="16">
        <v>45876.0</v>
      </c>
    </row>
    <row r="1213">
      <c r="A1213" s="4">
        <f>VLOOKUP(Life_expectancy.csv!A1229,Base!$A$2:$B$235,2,FALSE)</f>
        <v>17</v>
      </c>
      <c r="B1213" s="4">
        <v>2006.0</v>
      </c>
      <c r="C1213" s="15" t="s">
        <v>5713</v>
      </c>
      <c r="D1213" s="15">
        <v>139.0</v>
      </c>
      <c r="E1213" s="15">
        <v>26.0</v>
      </c>
      <c r="F1213" s="15" t="s">
        <v>5531</v>
      </c>
      <c r="G1213" s="4">
        <v>98.0</v>
      </c>
      <c r="H1213" s="4">
        <v>220.0</v>
      </c>
      <c r="I1213" s="4" t="s">
        <v>5857</v>
      </c>
      <c r="J1213" s="4">
        <v>30.0</v>
      </c>
      <c r="K1213" s="4">
        <v>99.0</v>
      </c>
      <c r="L1213" s="4">
        <v>98.0</v>
      </c>
      <c r="M1213" s="4" t="s">
        <v>5522</v>
      </c>
      <c r="N1213" s="16">
        <v>45845.0</v>
      </c>
    </row>
    <row r="1214">
      <c r="A1214" s="4">
        <f>VLOOKUP(Life_expectancy.csv!A1230,Base!$A$2:$B$235,2,FALSE)</f>
        <v>17</v>
      </c>
      <c r="B1214" s="4">
        <v>2005.0</v>
      </c>
      <c r="C1214" s="15">
        <v>72.0</v>
      </c>
      <c r="D1214" s="15">
        <v>139.0</v>
      </c>
      <c r="E1214" s="15">
        <v>27.0</v>
      </c>
      <c r="F1214" s="15" t="s">
        <v>5521</v>
      </c>
      <c r="G1214" s="4">
        <v>94.0</v>
      </c>
      <c r="H1214" s="4">
        <v>7.0</v>
      </c>
      <c r="I1214" s="4" t="s">
        <v>5819</v>
      </c>
      <c r="J1214" s="4">
        <v>32.0</v>
      </c>
      <c r="K1214" s="4">
        <v>95.0</v>
      </c>
      <c r="L1214" s="4">
        <v>95.0</v>
      </c>
      <c r="M1214" s="4" t="s">
        <v>5522</v>
      </c>
      <c r="N1214" s="16">
        <v>45845.0</v>
      </c>
    </row>
    <row r="1215">
      <c r="A1215" s="4">
        <f>VLOOKUP(Life_expectancy.csv!A1231,Base!$A$2:$B$235,2,FALSE)</f>
        <v>17</v>
      </c>
      <c r="B1215" s="4">
        <v>2004.0</v>
      </c>
      <c r="C1215" s="15" t="s">
        <v>5767</v>
      </c>
      <c r="D1215" s="15">
        <v>139.0</v>
      </c>
      <c r="E1215" s="15">
        <v>28.0</v>
      </c>
      <c r="F1215" s="15" t="s">
        <v>5521</v>
      </c>
      <c r="G1215" s="4">
        <v>95.0</v>
      </c>
      <c r="H1215" s="4">
        <v>3.0</v>
      </c>
      <c r="I1215" s="4" t="s">
        <v>5858</v>
      </c>
      <c r="J1215" s="4">
        <v>33.0</v>
      </c>
      <c r="K1215" s="4">
        <v>98.0</v>
      </c>
      <c r="L1215" s="4">
        <v>99.0</v>
      </c>
      <c r="M1215" s="4" t="s">
        <v>5522</v>
      </c>
      <c r="N1215" s="16">
        <v>45845.0</v>
      </c>
    </row>
    <row r="1216">
      <c r="A1216" s="4">
        <f>VLOOKUP(Life_expectancy.csv!A1232,Base!$A$2:$B$235,2,FALSE)</f>
        <v>17</v>
      </c>
      <c r="B1216" s="4">
        <v>2003.0</v>
      </c>
      <c r="C1216" s="15">
        <v>75.0</v>
      </c>
      <c r="D1216" s="15">
        <v>154.0</v>
      </c>
      <c r="E1216" s="15">
        <v>29.0</v>
      </c>
      <c r="F1216" s="15" t="s">
        <v>5521</v>
      </c>
      <c r="G1216" s="4">
        <v>98.0</v>
      </c>
      <c r="H1216" s="4">
        <v>11644.0</v>
      </c>
      <c r="I1216" s="4" t="s">
        <v>5562</v>
      </c>
      <c r="J1216" s="4">
        <v>35.0</v>
      </c>
      <c r="K1216" s="4">
        <v>99.0</v>
      </c>
      <c r="L1216" s="4">
        <v>99.0</v>
      </c>
      <c r="M1216" s="4" t="s">
        <v>5522</v>
      </c>
      <c r="N1216" s="16">
        <v>45845.0</v>
      </c>
    </row>
    <row r="1217">
      <c r="A1217" s="4">
        <f>VLOOKUP(Life_expectancy.csv!A1233,Base!$A$2:$B$235,2,FALSE)</f>
        <v>17</v>
      </c>
      <c r="B1217" s="4">
        <v>2002.0</v>
      </c>
      <c r="C1217" s="15" t="s">
        <v>5998</v>
      </c>
      <c r="D1217" s="15">
        <v>142.0</v>
      </c>
      <c r="E1217" s="15">
        <v>31.0</v>
      </c>
      <c r="F1217" s="15" t="s">
        <v>5521</v>
      </c>
      <c r="G1217" s="4">
        <v>99.0</v>
      </c>
      <c r="H1217" s="4">
        <v>9554.0</v>
      </c>
      <c r="I1217" s="4" t="s">
        <v>5779</v>
      </c>
      <c r="J1217" s="4">
        <v>37.0</v>
      </c>
      <c r="K1217" s="4">
        <v>99.0</v>
      </c>
      <c r="L1217" s="4">
        <v>99.0</v>
      </c>
      <c r="M1217" s="4" t="s">
        <v>5522</v>
      </c>
      <c r="N1217" s="16">
        <v>45845.0</v>
      </c>
    </row>
    <row r="1218">
      <c r="A1218" s="4">
        <f>VLOOKUP(Life_expectancy.csv!A1234,Base!$A$2:$B$235,2,FALSE)</f>
        <v>17</v>
      </c>
      <c r="B1218" s="4">
        <v>2001.0</v>
      </c>
      <c r="C1218" s="15">
        <v>78.0</v>
      </c>
      <c r="D1218" s="15">
        <v>146.0</v>
      </c>
      <c r="E1218" s="15">
        <v>33.0</v>
      </c>
      <c r="F1218" s="15" t="s">
        <v>5521</v>
      </c>
      <c r="G1218" s="4">
        <v>94.0</v>
      </c>
      <c r="H1218" s="4">
        <v>9582.0</v>
      </c>
      <c r="I1218" s="4" t="s">
        <v>6102</v>
      </c>
      <c r="J1218" s="4">
        <v>40.0</v>
      </c>
      <c r="K1218" s="4">
        <v>95.0</v>
      </c>
      <c r="L1218" s="4">
        <v>96.0</v>
      </c>
      <c r="M1218" s="4" t="s">
        <v>5522</v>
      </c>
      <c r="N1218" s="16">
        <v>45876.0</v>
      </c>
    </row>
    <row r="1219">
      <c r="A1219" s="4">
        <f>VLOOKUP(Life_expectancy.csv!A1235,Base!$A$2:$B$235,2,FALSE)</f>
        <v>17</v>
      </c>
      <c r="B1219" s="4">
        <v>2000.0</v>
      </c>
      <c r="C1219" s="15">
        <v>73.0</v>
      </c>
      <c r="D1219" s="15">
        <v>15.0</v>
      </c>
      <c r="E1219" s="15">
        <v>35.0</v>
      </c>
      <c r="F1219" s="15" t="s">
        <v>5521</v>
      </c>
      <c r="G1219" s="4">
        <v>99.0</v>
      </c>
      <c r="H1219" s="4">
        <v>11874.0</v>
      </c>
      <c r="I1219" s="4" t="s">
        <v>6103</v>
      </c>
      <c r="J1219" s="4">
        <v>43.0</v>
      </c>
      <c r="K1219" s="4">
        <v>99.0</v>
      </c>
      <c r="L1219" s="4">
        <v>99.0</v>
      </c>
      <c r="M1219" s="4" t="s">
        <v>5522</v>
      </c>
      <c r="N1219" s="16">
        <v>45907.0</v>
      </c>
    </row>
    <row r="1220">
      <c r="A1220" s="4">
        <f>VLOOKUP(Life_expectancy.csv!A1236,Base!$A$2:$B$235,2,FALSE)</f>
        <v>35</v>
      </c>
      <c r="B1220" s="4">
        <v>2015.0</v>
      </c>
      <c r="C1220" s="15" t="s">
        <v>5799</v>
      </c>
      <c r="D1220" s="15">
        <v>182.0</v>
      </c>
      <c r="E1220" s="15">
        <v>32.0</v>
      </c>
      <c r="F1220" s="17"/>
      <c r="G1220" s="4">
        <v>56.0</v>
      </c>
      <c r="H1220" s="4">
        <v>1433.0</v>
      </c>
      <c r="I1220" s="4" t="s">
        <v>5827</v>
      </c>
      <c r="J1220" s="4">
        <v>38.0</v>
      </c>
      <c r="K1220" s="4">
        <v>63.0</v>
      </c>
      <c r="L1220" s="4">
        <v>58.0</v>
      </c>
      <c r="M1220" s="4" t="s">
        <v>5522</v>
      </c>
      <c r="N1220" s="16">
        <v>45662.0</v>
      </c>
    </row>
    <row r="1221">
      <c r="A1221" s="4">
        <f>VLOOKUP(Life_expectancy.csv!A1237,Base!$A$2:$B$235,2,FALSE)</f>
        <v>35</v>
      </c>
      <c r="B1221" s="4">
        <v>2014.0</v>
      </c>
      <c r="C1221" s="15" t="s">
        <v>5832</v>
      </c>
      <c r="D1221" s="15">
        <v>199.0</v>
      </c>
      <c r="E1221" s="15">
        <v>32.0</v>
      </c>
      <c r="F1221" s="15" t="s">
        <v>5521</v>
      </c>
      <c r="G1221" s="4">
        <v>62.0</v>
      </c>
      <c r="H1221" s="4">
        <v>1317.0</v>
      </c>
      <c r="I1221" s="4" t="s">
        <v>5763</v>
      </c>
      <c r="J1221" s="4">
        <v>39.0</v>
      </c>
      <c r="K1221" s="4">
        <v>67.0</v>
      </c>
      <c r="L1221" s="4">
        <v>64.0</v>
      </c>
      <c r="M1221" s="4" t="s">
        <v>5522</v>
      </c>
      <c r="N1221" s="16">
        <v>45662.0</v>
      </c>
    </row>
    <row r="1222">
      <c r="A1222" s="4">
        <f>VLOOKUP(Life_expectancy.csv!A1238,Base!$A$2:$B$235,2,FALSE)</f>
        <v>35</v>
      </c>
      <c r="B1222" s="4">
        <v>2013.0</v>
      </c>
      <c r="C1222" s="15" t="s">
        <v>5769</v>
      </c>
      <c r="D1222" s="15">
        <v>17.0</v>
      </c>
      <c r="E1222" s="15">
        <v>32.0</v>
      </c>
      <c r="F1222" s="15" t="s">
        <v>5521</v>
      </c>
      <c r="G1222" s="4">
        <v>66.0</v>
      </c>
      <c r="H1222" s="4">
        <v>669.0</v>
      </c>
      <c r="I1222" s="4" t="s">
        <v>5916</v>
      </c>
      <c r="J1222" s="4">
        <v>39.0</v>
      </c>
      <c r="K1222" s="4">
        <v>7.0</v>
      </c>
      <c r="L1222" s="4">
        <v>68.0</v>
      </c>
      <c r="M1222" s="4" t="s">
        <v>5522</v>
      </c>
      <c r="N1222" s="16">
        <v>45662.0</v>
      </c>
    </row>
    <row r="1223">
      <c r="A1223" s="4">
        <f>VLOOKUP(Life_expectancy.csv!A1239,Base!$A$2:$B$235,2,FALSE)</f>
        <v>35</v>
      </c>
      <c r="B1223" s="4">
        <v>2012.0</v>
      </c>
      <c r="C1223" s="15">
        <v>76.0</v>
      </c>
      <c r="D1223" s="15">
        <v>147.0</v>
      </c>
      <c r="E1223" s="15">
        <v>32.0</v>
      </c>
      <c r="F1223" s="15" t="s">
        <v>5521</v>
      </c>
      <c r="G1223" s="4">
        <v>61.0</v>
      </c>
      <c r="H1223" s="4">
        <v>15.0</v>
      </c>
      <c r="I1223" s="4" t="s">
        <v>5539</v>
      </c>
      <c r="J1223" s="4">
        <v>39.0</v>
      </c>
      <c r="K1223" s="4">
        <v>7.0</v>
      </c>
      <c r="L1223" s="4">
        <v>69.0</v>
      </c>
      <c r="M1223" s="4" t="s">
        <v>5522</v>
      </c>
      <c r="N1223" s="16">
        <v>45662.0</v>
      </c>
    </row>
    <row r="1224">
      <c r="A1224" s="4">
        <f>VLOOKUP(Life_expectancy.csv!A1240,Base!$A$2:$B$235,2,FALSE)</f>
        <v>35</v>
      </c>
      <c r="B1224" s="4">
        <v>2011.0</v>
      </c>
      <c r="C1224" s="15">
        <v>77.0</v>
      </c>
      <c r="D1224" s="15">
        <v>144.0</v>
      </c>
      <c r="E1224" s="15">
        <v>32.0</v>
      </c>
      <c r="F1224" s="15" t="s">
        <v>5835</v>
      </c>
      <c r="G1224" s="4">
        <v>77.0</v>
      </c>
      <c r="H1224" s="4">
        <v>15.0</v>
      </c>
      <c r="I1224" s="4" t="s">
        <v>5541</v>
      </c>
      <c r="J1224" s="4">
        <v>39.0</v>
      </c>
      <c r="K1224" s="4">
        <v>8.0</v>
      </c>
      <c r="L1224" s="4">
        <v>79.0</v>
      </c>
      <c r="M1224" s="4" t="s">
        <v>5522</v>
      </c>
      <c r="N1224" s="16">
        <v>45662.0</v>
      </c>
    </row>
    <row r="1225">
      <c r="A1225" s="4">
        <f>VLOOKUP(Life_expectancy.csv!A1241,Base!$A$2:$B$235,2,FALSE)</f>
        <v>35</v>
      </c>
      <c r="B1225" s="4">
        <v>2010.0</v>
      </c>
      <c r="C1225" s="15">
        <v>76.0</v>
      </c>
      <c r="D1225" s="15">
        <v>145.0</v>
      </c>
      <c r="E1225" s="15">
        <v>32.0</v>
      </c>
      <c r="F1225" s="15" t="s">
        <v>6068</v>
      </c>
      <c r="G1225" s="4">
        <v>72.0</v>
      </c>
      <c r="H1225" s="4">
        <v>492.0</v>
      </c>
      <c r="I1225" s="4" t="s">
        <v>5544</v>
      </c>
      <c r="J1225" s="4">
        <v>39.0</v>
      </c>
      <c r="K1225" s="4">
        <v>74.0</v>
      </c>
      <c r="L1225" s="4">
        <v>74.0</v>
      </c>
      <c r="M1225" s="4" t="s">
        <v>5522</v>
      </c>
      <c r="N1225" s="16">
        <v>45662.0</v>
      </c>
    </row>
    <row r="1226">
      <c r="A1226" s="4">
        <f>VLOOKUP(Life_expectancy.csv!A1242,Base!$A$2:$B$235,2,FALSE)</f>
        <v>35</v>
      </c>
      <c r="B1226" s="4">
        <v>2009.0</v>
      </c>
      <c r="C1226" s="15">
        <v>74.0</v>
      </c>
      <c r="D1226" s="15">
        <v>148.0</v>
      </c>
      <c r="E1226" s="15">
        <v>32.0</v>
      </c>
      <c r="F1226" s="15" t="s">
        <v>5614</v>
      </c>
      <c r="G1226" s="4">
        <v>75.0</v>
      </c>
      <c r="H1226" s="4">
        <v>30328.0</v>
      </c>
      <c r="I1226" s="4" t="s">
        <v>5696</v>
      </c>
      <c r="J1226" s="4">
        <v>39.0</v>
      </c>
      <c r="K1226" s="4">
        <v>78.0</v>
      </c>
      <c r="L1226" s="4">
        <v>78.0</v>
      </c>
      <c r="M1226" s="4" t="s">
        <v>5522</v>
      </c>
      <c r="N1226" s="16">
        <v>45662.0</v>
      </c>
    </row>
    <row r="1227">
      <c r="A1227" s="4">
        <f>VLOOKUP(Life_expectancy.csv!A1243,Base!$A$2:$B$235,2,FALSE)</f>
        <v>35</v>
      </c>
      <c r="B1227" s="4">
        <v>2008.0</v>
      </c>
      <c r="C1227" s="15" t="s">
        <v>5845</v>
      </c>
      <c r="D1227" s="15">
        <v>167.0</v>
      </c>
      <c r="E1227" s="15">
        <v>32.0</v>
      </c>
      <c r="F1227" s="15" t="s">
        <v>5835</v>
      </c>
      <c r="G1227" s="4">
        <v>66.0</v>
      </c>
      <c r="H1227" s="4">
        <v>5494.0</v>
      </c>
      <c r="I1227" s="4" t="s">
        <v>5766</v>
      </c>
      <c r="J1227" s="4">
        <v>38.0</v>
      </c>
      <c r="K1227" s="4">
        <v>71.0</v>
      </c>
      <c r="L1227" s="4">
        <v>69.0</v>
      </c>
      <c r="M1227" s="4" t="s">
        <v>5522</v>
      </c>
      <c r="N1227" s="16">
        <v>45662.0</v>
      </c>
    </row>
    <row r="1228">
      <c r="A1228" s="4">
        <f>VLOOKUP(Life_expectancy.csv!A1244,Base!$A$2:$B$235,2,FALSE)</f>
        <v>35</v>
      </c>
      <c r="B1228" s="4">
        <v>2007.0</v>
      </c>
      <c r="C1228" s="15" t="s">
        <v>6070</v>
      </c>
      <c r="D1228" s="15">
        <v>227.0</v>
      </c>
      <c r="E1228" s="15">
        <v>31.0</v>
      </c>
      <c r="F1228" s="15" t="s">
        <v>5844</v>
      </c>
      <c r="G1228" s="4">
        <v>56.0</v>
      </c>
      <c r="H1228" s="4">
        <v>230.0</v>
      </c>
      <c r="I1228" s="4" t="s">
        <v>5959</v>
      </c>
      <c r="J1228" s="4">
        <v>38.0</v>
      </c>
      <c r="K1228" s="4">
        <v>74.0</v>
      </c>
      <c r="L1228" s="4">
        <v>57.0</v>
      </c>
      <c r="M1228" s="4" t="s">
        <v>5522</v>
      </c>
      <c r="N1228" s="16">
        <v>45662.0</v>
      </c>
    </row>
    <row r="1229">
      <c r="A1229" s="4">
        <f>VLOOKUP(Life_expectancy.csv!A1245,Base!$A$2:$B$235,2,FALSE)</f>
        <v>35</v>
      </c>
      <c r="B1229" s="4">
        <v>2006.0</v>
      </c>
      <c r="C1229" s="15" t="s">
        <v>5913</v>
      </c>
      <c r="D1229" s="15">
        <v>249.0</v>
      </c>
      <c r="E1229" s="15">
        <v>31.0</v>
      </c>
      <c r="F1229" s="15" t="s">
        <v>5529</v>
      </c>
      <c r="G1229" s="4">
        <v>59.0</v>
      </c>
      <c r="H1229" s="4">
        <v>474.0</v>
      </c>
      <c r="I1229" s="4" t="s">
        <v>5701</v>
      </c>
      <c r="J1229" s="4">
        <v>38.0</v>
      </c>
      <c r="K1229" s="4">
        <v>63.0</v>
      </c>
      <c r="L1229" s="4">
        <v>59.0</v>
      </c>
      <c r="M1229" s="4" t="s">
        <v>5522</v>
      </c>
      <c r="N1229" s="16">
        <v>45662.0</v>
      </c>
    </row>
    <row r="1230">
      <c r="A1230" s="4">
        <f>VLOOKUP(Life_expectancy.csv!A1246,Base!$A$2:$B$235,2,FALSE)</f>
        <v>35</v>
      </c>
      <c r="B1230" s="4">
        <v>2005.0</v>
      </c>
      <c r="C1230" s="15" t="s">
        <v>5774</v>
      </c>
      <c r="D1230" s="15">
        <v>29.0</v>
      </c>
      <c r="E1230" s="15">
        <v>31.0</v>
      </c>
      <c r="F1230" s="15" t="s">
        <v>6003</v>
      </c>
      <c r="G1230" s="4">
        <v>65.0</v>
      </c>
      <c r="H1230" s="4">
        <v>908.0</v>
      </c>
      <c r="I1230" s="4" t="s">
        <v>5710</v>
      </c>
      <c r="J1230" s="4">
        <v>37.0</v>
      </c>
      <c r="K1230" s="4">
        <v>69.0</v>
      </c>
      <c r="L1230" s="4">
        <v>65.0</v>
      </c>
      <c r="M1230" s="4" t="s">
        <v>5522</v>
      </c>
      <c r="N1230" s="16">
        <v>45693.0</v>
      </c>
    </row>
    <row r="1231">
      <c r="A1231" s="4">
        <f>VLOOKUP(Life_expectancy.csv!A1247,Base!$A$2:$B$235,2,FALSE)</f>
        <v>35</v>
      </c>
      <c r="B1231" s="4">
        <v>2004.0</v>
      </c>
      <c r="C1231" s="15" t="s">
        <v>5802</v>
      </c>
      <c r="D1231" s="15">
        <v>21.0</v>
      </c>
      <c r="E1231" s="15">
        <v>30.0</v>
      </c>
      <c r="F1231" s="15" t="s">
        <v>6104</v>
      </c>
      <c r="G1231" s="4">
        <v>62.0</v>
      </c>
      <c r="H1231" s="4">
        <v>9081.0</v>
      </c>
      <c r="I1231" s="4" t="s">
        <v>5646</v>
      </c>
      <c r="J1231" s="4">
        <v>37.0</v>
      </c>
      <c r="K1231" s="4">
        <v>69.0</v>
      </c>
      <c r="L1231" s="4">
        <v>74.0</v>
      </c>
      <c r="M1231" s="4" t="s">
        <v>5522</v>
      </c>
      <c r="N1231" s="16">
        <v>45693.0</v>
      </c>
    </row>
    <row r="1232">
      <c r="A1232" s="4">
        <f>VLOOKUP(Life_expectancy.csv!A1248,Base!$A$2:$B$235,2,FALSE)</f>
        <v>35</v>
      </c>
      <c r="B1232" s="4">
        <v>2003.0</v>
      </c>
      <c r="C1232" s="15" t="s">
        <v>5837</v>
      </c>
      <c r="D1232" s="15">
        <v>213.0</v>
      </c>
      <c r="E1232" s="15">
        <v>30.0</v>
      </c>
      <c r="F1232" s="15" t="s">
        <v>6097</v>
      </c>
      <c r="G1232" s="4">
        <v>63.0</v>
      </c>
      <c r="H1232" s="4">
        <v>0.0</v>
      </c>
      <c r="I1232" s="4" t="s">
        <v>5895</v>
      </c>
      <c r="J1232" s="4">
        <v>37.0</v>
      </c>
      <c r="K1232" s="4">
        <v>73.0</v>
      </c>
      <c r="L1232" s="4">
        <v>75.0</v>
      </c>
      <c r="M1232" s="4" t="s">
        <v>5522</v>
      </c>
      <c r="N1232" s="16">
        <v>45693.0</v>
      </c>
    </row>
    <row r="1233">
      <c r="A1233" s="4">
        <f>VLOOKUP(Life_expectancy.csv!A1249,Base!$A$2:$B$235,2,FALSE)</f>
        <v>35</v>
      </c>
      <c r="B1233" s="4">
        <v>2002.0</v>
      </c>
      <c r="C1233" s="15">
        <v>74.0</v>
      </c>
      <c r="D1233" s="15">
        <v>14.0</v>
      </c>
      <c r="E1233" s="15">
        <v>30.0</v>
      </c>
      <c r="F1233" s="15" t="s">
        <v>5937</v>
      </c>
      <c r="G1233" s="4">
        <v>65.0</v>
      </c>
      <c r="H1233" s="4">
        <v>0.0</v>
      </c>
      <c r="I1233" s="5">
        <v>45813.0</v>
      </c>
      <c r="J1233" s="4">
        <v>37.0</v>
      </c>
      <c r="K1233" s="4">
        <v>76.0</v>
      </c>
      <c r="L1233" s="4">
        <v>77.0</v>
      </c>
      <c r="M1233" s="4" t="s">
        <v>5522</v>
      </c>
      <c r="N1233" s="16">
        <v>45721.0</v>
      </c>
    </row>
    <row r="1234">
      <c r="A1234" s="4">
        <f>VLOOKUP(Life_expectancy.csv!A1250,Base!$A$2:$B$235,2,FALSE)</f>
        <v>35</v>
      </c>
      <c r="B1234" s="4">
        <v>2001.0</v>
      </c>
      <c r="C1234" s="15">
        <v>72.0</v>
      </c>
      <c r="D1234" s="15">
        <v>142.0</v>
      </c>
      <c r="E1234" s="15">
        <v>30.0</v>
      </c>
      <c r="F1234" s="15" t="s">
        <v>5835</v>
      </c>
      <c r="G1234" s="4">
        <v>66.0</v>
      </c>
      <c r="H1234" s="4">
        <v>4088.0</v>
      </c>
      <c r="I1234" s="5">
        <v>45662.0</v>
      </c>
      <c r="J1234" s="4">
        <v>37.0</v>
      </c>
      <c r="K1234" s="4">
        <v>8.0</v>
      </c>
      <c r="L1234" s="4">
        <v>78.0</v>
      </c>
      <c r="M1234" s="4" t="s">
        <v>5522</v>
      </c>
      <c r="N1234" s="16">
        <v>45721.0</v>
      </c>
    </row>
    <row r="1235">
      <c r="A1235" s="4">
        <f>VLOOKUP(Life_expectancy.csv!A1251,Base!$A$2:$B$235,2,FALSE)</f>
        <v>35</v>
      </c>
      <c r="B1235" s="4">
        <v>2000.0</v>
      </c>
      <c r="C1235" s="15">
        <v>70.0</v>
      </c>
      <c r="D1235" s="15">
        <v>144.0</v>
      </c>
      <c r="E1235" s="15">
        <v>30.0</v>
      </c>
      <c r="F1235" s="15" t="s">
        <v>5614</v>
      </c>
      <c r="G1235" s="4">
        <v>67.0</v>
      </c>
      <c r="H1235" s="4">
        <v>726.0</v>
      </c>
      <c r="I1235" s="4" t="s">
        <v>6105</v>
      </c>
      <c r="J1235" s="4">
        <v>37.0</v>
      </c>
      <c r="K1235" s="4">
        <v>83.0</v>
      </c>
      <c r="L1235" s="4">
        <v>8.0</v>
      </c>
      <c r="M1235" s="4" t="s">
        <v>5522</v>
      </c>
      <c r="N1235" s="16">
        <v>45752.0</v>
      </c>
    </row>
    <row r="1236">
      <c r="A1236" s="4">
        <f>VLOOKUP(Life_expectancy.csv!A1252,Base!$A$2:$B$235,2,FALSE)</f>
        <v>125</v>
      </c>
      <c r="B1236" s="4">
        <v>2015.0</v>
      </c>
      <c r="C1236" s="15" t="s">
        <v>5689</v>
      </c>
      <c r="D1236" s="15">
        <v>64.0</v>
      </c>
      <c r="E1236" s="15">
        <v>0.0</v>
      </c>
      <c r="F1236" s="17"/>
      <c r="G1236" s="4">
        <v>95.0</v>
      </c>
      <c r="H1236" s="4">
        <v>4.0</v>
      </c>
      <c r="I1236" s="4" t="s">
        <v>5630</v>
      </c>
      <c r="J1236" s="4">
        <v>0.0</v>
      </c>
      <c r="K1236" s="4">
        <v>95.0</v>
      </c>
      <c r="L1236" s="4">
        <v>95.0</v>
      </c>
      <c r="M1236" s="4" t="s">
        <v>5522</v>
      </c>
      <c r="N1236" s="15" t="s">
        <v>5614</v>
      </c>
    </row>
    <row r="1237">
      <c r="A1237" s="4">
        <f>VLOOKUP(Life_expectancy.csv!A1253,Base!$A$2:$B$235,2,FALSE)</f>
        <v>125</v>
      </c>
      <c r="B1237" s="4">
        <v>2014.0</v>
      </c>
      <c r="C1237" s="15" t="s">
        <v>5677</v>
      </c>
      <c r="D1237" s="15">
        <v>66.0</v>
      </c>
      <c r="E1237" s="15">
        <v>0.0</v>
      </c>
      <c r="F1237" s="15" t="s">
        <v>5743</v>
      </c>
      <c r="G1237" s="4">
        <v>95.0</v>
      </c>
      <c r="H1237" s="4">
        <v>33.0</v>
      </c>
      <c r="I1237" s="4" t="s">
        <v>5886</v>
      </c>
      <c r="J1237" s="4">
        <v>0.0</v>
      </c>
      <c r="K1237" s="4">
        <v>96.0</v>
      </c>
      <c r="L1237" s="4">
        <v>96.0</v>
      </c>
      <c r="M1237" s="4" t="s">
        <v>5522</v>
      </c>
      <c r="N1237" s="15" t="s">
        <v>5614</v>
      </c>
    </row>
    <row r="1238">
      <c r="A1238" s="4">
        <f>VLOOKUP(Life_expectancy.csv!A1254,Base!$A$2:$B$235,2,FALSE)</f>
        <v>125</v>
      </c>
      <c r="B1238" s="4">
        <v>2013.0</v>
      </c>
      <c r="C1238" s="15">
        <v>81.0</v>
      </c>
      <c r="D1238" s="15">
        <v>67.0</v>
      </c>
      <c r="E1238" s="15">
        <v>0.0</v>
      </c>
      <c r="F1238" s="15" t="s">
        <v>5746</v>
      </c>
      <c r="G1238" s="4">
        <v>95.0</v>
      </c>
      <c r="H1238" s="4">
        <v>51.0</v>
      </c>
      <c r="I1238" s="4" t="s">
        <v>5740</v>
      </c>
      <c r="J1238" s="4">
        <v>0.0</v>
      </c>
      <c r="K1238" s="4">
        <v>96.0</v>
      </c>
      <c r="L1238" s="4">
        <v>96.0</v>
      </c>
      <c r="M1238" s="4" t="s">
        <v>5522</v>
      </c>
      <c r="N1238" s="15" t="s">
        <v>5614</v>
      </c>
    </row>
    <row r="1239">
      <c r="A1239" s="4">
        <f>VLOOKUP(Life_expectancy.csv!A1255,Base!$A$2:$B$235,2,FALSE)</f>
        <v>125</v>
      </c>
      <c r="B1239" s="4">
        <v>2012.0</v>
      </c>
      <c r="C1239" s="15">
        <v>85.0</v>
      </c>
      <c r="D1239" s="15">
        <v>69.0</v>
      </c>
      <c r="E1239" s="15">
        <v>0.0</v>
      </c>
      <c r="F1239" s="15" t="s">
        <v>991</v>
      </c>
      <c r="G1239" s="4">
        <v>95.0</v>
      </c>
      <c r="H1239" s="4">
        <v>107.0</v>
      </c>
      <c r="I1239" s="5">
        <v>45783.0</v>
      </c>
      <c r="J1239" s="4">
        <v>0.0</v>
      </c>
      <c r="K1239" s="4">
        <v>95.0</v>
      </c>
      <c r="L1239" s="4">
        <v>95.0</v>
      </c>
      <c r="M1239" s="4" t="s">
        <v>5522</v>
      </c>
      <c r="N1239" s="15" t="s">
        <v>5614</v>
      </c>
    </row>
    <row r="1240">
      <c r="A1240" s="4">
        <f>VLOOKUP(Life_expectancy.csv!A1256,Base!$A$2:$B$235,2,FALSE)</f>
        <v>125</v>
      </c>
      <c r="B1240" s="4">
        <v>2011.0</v>
      </c>
      <c r="C1240" s="15">
        <v>84.0</v>
      </c>
      <c r="D1240" s="15">
        <v>7.0</v>
      </c>
      <c r="E1240" s="15">
        <v>0.0</v>
      </c>
      <c r="F1240" s="15" t="s">
        <v>6106</v>
      </c>
      <c r="G1240" s="4">
        <v>95.0</v>
      </c>
      <c r="H1240" s="4">
        <v>285.0</v>
      </c>
      <c r="I1240" s="4" t="s">
        <v>5826</v>
      </c>
      <c r="J1240" s="4">
        <v>0.0</v>
      </c>
      <c r="K1240" s="4">
        <v>95.0</v>
      </c>
      <c r="L1240" s="4">
        <v>95.0</v>
      </c>
      <c r="M1240" s="4" t="s">
        <v>5522</v>
      </c>
      <c r="N1240" s="15" t="s">
        <v>5614</v>
      </c>
    </row>
    <row r="1241">
      <c r="A1241" s="4">
        <f>VLOOKUP(Life_expectancy.csv!A1257,Base!$A$2:$B$235,2,FALSE)</f>
        <v>125</v>
      </c>
      <c r="B1241" s="4">
        <v>2010.0</v>
      </c>
      <c r="C1241" s="15">
        <v>86.0</v>
      </c>
      <c r="D1241" s="15">
        <v>68.0</v>
      </c>
      <c r="E1241" s="15">
        <v>0.0</v>
      </c>
      <c r="F1241" s="15" t="s">
        <v>6107</v>
      </c>
      <c r="G1241" s="4">
        <v>46.0</v>
      </c>
      <c r="H1241" s="4">
        <v>443.0</v>
      </c>
      <c r="I1241" s="4" t="s">
        <v>5995</v>
      </c>
      <c r="J1241" s="4">
        <v>0.0</v>
      </c>
      <c r="K1241" s="4">
        <v>94.0</v>
      </c>
      <c r="L1241" s="4">
        <v>94.0</v>
      </c>
      <c r="M1241" s="4" t="s">
        <v>5522</v>
      </c>
      <c r="N1241" s="15" t="s">
        <v>5614</v>
      </c>
    </row>
    <row r="1242">
      <c r="A1242" s="4">
        <f>VLOOKUP(Life_expectancy.csv!A1258,Base!$A$2:$B$235,2,FALSE)</f>
        <v>125</v>
      </c>
      <c r="B1242" s="4">
        <v>2009.0</v>
      </c>
      <c r="C1242" s="15" t="s">
        <v>5914</v>
      </c>
      <c r="D1242" s="15">
        <v>77.0</v>
      </c>
      <c r="E1242" s="15">
        <v>0.0</v>
      </c>
      <c r="F1242" s="15" t="s">
        <v>4232</v>
      </c>
      <c r="G1242" s="10"/>
      <c r="H1242" s="4">
        <v>164.0</v>
      </c>
      <c r="I1242" s="4" t="s">
        <v>5686</v>
      </c>
      <c r="J1242" s="4">
        <v>0.0</v>
      </c>
      <c r="K1242" s="4">
        <v>94.0</v>
      </c>
      <c r="L1242" s="4">
        <v>94.0</v>
      </c>
      <c r="M1242" s="4" t="s">
        <v>5522</v>
      </c>
      <c r="N1242" s="15" t="s">
        <v>5614</v>
      </c>
    </row>
    <row r="1243">
      <c r="A1243" s="4">
        <f>VLOOKUP(Life_expectancy.csv!A1259,Base!$A$2:$B$235,2,FALSE)</f>
        <v>125</v>
      </c>
      <c r="B1243" s="4">
        <v>2008.0</v>
      </c>
      <c r="C1243" s="15" t="s">
        <v>5700</v>
      </c>
      <c r="D1243" s="15">
        <v>75.0</v>
      </c>
      <c r="E1243" s="15">
        <v>0.0</v>
      </c>
      <c r="F1243" s="15" t="s">
        <v>6108</v>
      </c>
      <c r="G1243" s="10"/>
      <c r="H1243" s="4">
        <v>57.0</v>
      </c>
      <c r="I1243" s="4" t="s">
        <v>5747</v>
      </c>
      <c r="J1243" s="4">
        <v>0.0</v>
      </c>
      <c r="K1243" s="4">
        <v>93.0</v>
      </c>
      <c r="L1243" s="4">
        <v>93.0</v>
      </c>
      <c r="M1243" s="4" t="s">
        <v>5522</v>
      </c>
      <c r="N1243" s="15" t="s">
        <v>5614</v>
      </c>
    </row>
    <row r="1244">
      <c r="A1244" s="4">
        <f>VLOOKUP(Life_expectancy.csv!A1260,Base!$A$2:$B$235,2,FALSE)</f>
        <v>125</v>
      </c>
      <c r="B1244" s="4">
        <v>2007.0</v>
      </c>
      <c r="C1244" s="15" t="s">
        <v>5684</v>
      </c>
      <c r="D1244" s="15">
        <v>75.0</v>
      </c>
      <c r="E1244" s="15">
        <v>0.0</v>
      </c>
      <c r="F1244" s="15" t="s">
        <v>6109</v>
      </c>
      <c r="G1244" s="10"/>
      <c r="H1244" s="4">
        <v>64.0</v>
      </c>
      <c r="I1244" s="4" t="s">
        <v>5694</v>
      </c>
      <c r="J1244" s="4">
        <v>0.0</v>
      </c>
      <c r="K1244" s="4">
        <v>92.0</v>
      </c>
      <c r="L1244" s="4">
        <v>92.0</v>
      </c>
      <c r="M1244" s="4" t="s">
        <v>5522</v>
      </c>
      <c r="N1244" s="15" t="s">
        <v>5614</v>
      </c>
    </row>
    <row r="1245">
      <c r="A1245" s="4">
        <f>VLOOKUP(Life_expectancy.csv!A1261,Base!$A$2:$B$235,2,FALSE)</f>
        <v>125</v>
      </c>
      <c r="B1245" s="4">
        <v>2006.0</v>
      </c>
      <c r="C1245" s="15">
        <v>79.0</v>
      </c>
      <c r="D1245" s="15">
        <v>78.0</v>
      </c>
      <c r="E1245" s="15">
        <v>0.0</v>
      </c>
      <c r="F1245" s="15" t="s">
        <v>3460</v>
      </c>
      <c r="G1245" s="10"/>
      <c r="H1245" s="4">
        <v>87.0</v>
      </c>
      <c r="I1245" s="4" t="s">
        <v>5544</v>
      </c>
      <c r="J1245" s="4">
        <v>0.0</v>
      </c>
      <c r="K1245" s="4">
        <v>91.0</v>
      </c>
      <c r="L1245" s="4">
        <v>91.0</v>
      </c>
      <c r="M1245" s="4" t="s">
        <v>5522</v>
      </c>
      <c r="N1245" s="15" t="s">
        <v>5614</v>
      </c>
    </row>
    <row r="1246">
      <c r="A1246" s="4">
        <f>VLOOKUP(Life_expectancy.csv!A1262,Base!$A$2:$B$235,2,FALSE)</f>
        <v>125</v>
      </c>
      <c r="B1246" s="4">
        <v>2005.0</v>
      </c>
      <c r="C1246" s="15" t="s">
        <v>5707</v>
      </c>
      <c r="D1246" s="15">
        <v>78.0</v>
      </c>
      <c r="E1246" s="15">
        <v>0.0</v>
      </c>
      <c r="F1246" s="15" t="s">
        <v>6110</v>
      </c>
      <c r="G1246" s="10"/>
      <c r="H1246" s="4">
        <v>95.0</v>
      </c>
      <c r="I1246" s="4" t="s">
        <v>5546</v>
      </c>
      <c r="J1246" s="4">
        <v>0.0</v>
      </c>
      <c r="K1246" s="4">
        <v>9.0</v>
      </c>
      <c r="L1246" s="4">
        <v>9.0</v>
      </c>
      <c r="M1246" s="4" t="s">
        <v>5522</v>
      </c>
      <c r="N1246" s="15" t="s">
        <v>5614</v>
      </c>
    </row>
    <row r="1247">
      <c r="A1247" s="4">
        <f>VLOOKUP(Life_expectancy.csv!A1263,Base!$A$2:$B$235,2,FALSE)</f>
        <v>125</v>
      </c>
      <c r="B1247" s="4">
        <v>2004.0</v>
      </c>
      <c r="C1247" s="15" t="s">
        <v>5814</v>
      </c>
      <c r="D1247" s="15">
        <v>82.0</v>
      </c>
      <c r="E1247" s="15">
        <v>0.0</v>
      </c>
      <c r="F1247" s="15" t="s">
        <v>6111</v>
      </c>
      <c r="G1247" s="10"/>
      <c r="H1247" s="4">
        <v>334.0</v>
      </c>
      <c r="I1247" s="4" t="s">
        <v>5753</v>
      </c>
      <c r="J1247" s="4">
        <v>0.0</v>
      </c>
      <c r="K1247" s="4">
        <v>89.0</v>
      </c>
      <c r="L1247" s="4">
        <v>89.0</v>
      </c>
      <c r="M1247" s="4" t="s">
        <v>5522</v>
      </c>
      <c r="N1247" s="15" t="s">
        <v>5614</v>
      </c>
    </row>
    <row r="1248">
      <c r="A1248" s="4">
        <f>VLOOKUP(Life_expectancy.csv!A1264,Base!$A$2:$B$235,2,FALSE)</f>
        <v>125</v>
      </c>
      <c r="B1248" s="4">
        <v>2003.0</v>
      </c>
      <c r="C1248" s="15">
        <v>78.0</v>
      </c>
      <c r="D1248" s="15">
        <v>82.0</v>
      </c>
      <c r="E1248" s="15">
        <v>0.0</v>
      </c>
      <c r="F1248" s="15" t="s">
        <v>5977</v>
      </c>
      <c r="G1248" s="10"/>
      <c r="H1248" s="4">
        <v>584.0</v>
      </c>
      <c r="I1248" s="4" t="s">
        <v>5877</v>
      </c>
      <c r="J1248" s="4">
        <v>0.0</v>
      </c>
      <c r="K1248" s="4">
        <v>86.0</v>
      </c>
      <c r="L1248" s="4">
        <v>86.0</v>
      </c>
      <c r="M1248" s="4" t="s">
        <v>5522</v>
      </c>
      <c r="N1248" s="15" t="s">
        <v>5614</v>
      </c>
    </row>
    <row r="1249">
      <c r="A1249" s="4">
        <f>VLOOKUP(Life_expectancy.csv!A1265,Base!$A$2:$B$235,2,FALSE)</f>
        <v>125</v>
      </c>
      <c r="B1249" s="4">
        <v>2002.0</v>
      </c>
      <c r="C1249" s="15" t="s">
        <v>5854</v>
      </c>
      <c r="D1249" s="15">
        <v>88.0</v>
      </c>
      <c r="E1249" s="15">
        <v>0.0</v>
      </c>
      <c r="F1249" s="15" t="s">
        <v>6112</v>
      </c>
      <c r="G1249" s="10"/>
      <c r="H1249" s="4">
        <v>243.0</v>
      </c>
      <c r="I1249" s="4" t="s">
        <v>5944</v>
      </c>
      <c r="J1249" s="4">
        <v>0.0</v>
      </c>
      <c r="K1249" s="4">
        <v>83.0</v>
      </c>
      <c r="L1249" s="4">
        <v>83.0</v>
      </c>
      <c r="M1249" s="4" t="s">
        <v>5522</v>
      </c>
      <c r="N1249" s="15" t="s">
        <v>5821</v>
      </c>
    </row>
    <row r="1250">
      <c r="A1250" s="4">
        <f>VLOOKUP(Life_expectancy.csv!A1266,Base!$A$2:$B$235,2,FALSE)</f>
        <v>125</v>
      </c>
      <c r="B1250" s="4">
        <v>2001.0</v>
      </c>
      <c r="C1250" s="15">
        <v>77.0</v>
      </c>
      <c r="D1250" s="15">
        <v>89.0</v>
      </c>
      <c r="E1250" s="15">
        <v>0.0</v>
      </c>
      <c r="F1250" s="15" t="s">
        <v>6113</v>
      </c>
      <c r="G1250" s="10"/>
      <c r="H1250" s="4">
        <v>241.0</v>
      </c>
      <c r="I1250" s="4" t="s">
        <v>5705</v>
      </c>
      <c r="J1250" s="4">
        <v>0.0</v>
      </c>
      <c r="K1250" s="4">
        <v>84.0</v>
      </c>
      <c r="L1250" s="4">
        <v>84.0</v>
      </c>
      <c r="M1250" s="4" t="s">
        <v>5522</v>
      </c>
      <c r="N1250" s="15" t="s">
        <v>5821</v>
      </c>
    </row>
    <row r="1251">
      <c r="A1251" s="4">
        <f>VLOOKUP(Life_expectancy.csv!A1267,Base!$A$2:$B$235,2,FALSE)</f>
        <v>125</v>
      </c>
      <c r="B1251" s="4">
        <v>2000.0</v>
      </c>
      <c r="C1251" s="15" t="s">
        <v>5613</v>
      </c>
      <c r="D1251" s="15">
        <v>94.0</v>
      </c>
      <c r="E1251" s="15">
        <v>0.0</v>
      </c>
      <c r="F1251" s="18">
        <v>45852.0</v>
      </c>
      <c r="G1251" s="10"/>
      <c r="H1251" s="4">
        <v>0.0</v>
      </c>
      <c r="I1251" s="4" t="s">
        <v>5712</v>
      </c>
      <c r="J1251" s="4">
        <v>0.0</v>
      </c>
      <c r="K1251" s="4">
        <v>86.0</v>
      </c>
      <c r="L1251" s="4">
        <v>86.0</v>
      </c>
      <c r="M1251" s="4" t="s">
        <v>5522</v>
      </c>
      <c r="N1251" s="15" t="s">
        <v>5821</v>
      </c>
    </row>
    <row r="1252">
      <c r="A1252" s="4">
        <f>VLOOKUP(Life_expectancy.csv!A1268,Base!$A$2:$B$235,2,FALSE)</f>
        <v>98</v>
      </c>
      <c r="B1252" s="4">
        <v>2015.0</v>
      </c>
      <c r="C1252" s="15" t="s">
        <v>5661</v>
      </c>
      <c r="D1252" s="15">
        <v>58.0</v>
      </c>
      <c r="E1252" s="15">
        <v>0.0</v>
      </c>
      <c r="F1252" s="17"/>
      <c r="G1252" s="4">
        <v>96.0</v>
      </c>
      <c r="H1252" s="4">
        <v>80.0</v>
      </c>
      <c r="I1252" s="4" t="s">
        <v>6052</v>
      </c>
      <c r="J1252" s="4">
        <v>1.0</v>
      </c>
      <c r="K1252" s="4">
        <v>95.0</v>
      </c>
      <c r="L1252" s="4">
        <v>95.0</v>
      </c>
      <c r="M1252" s="4" t="s">
        <v>5522</v>
      </c>
      <c r="N1252" s="16">
        <v>45658.0</v>
      </c>
    </row>
    <row r="1253">
      <c r="A1253" s="4">
        <f>VLOOKUP(Life_expectancy.csv!A1269,Base!$A$2:$B$235,2,FALSE)</f>
        <v>98</v>
      </c>
      <c r="B1253" s="4">
        <v>2014.0</v>
      </c>
      <c r="C1253" s="15" t="s">
        <v>5909</v>
      </c>
      <c r="D1253" s="15">
        <v>6.0</v>
      </c>
      <c r="E1253" s="15">
        <v>1.0</v>
      </c>
      <c r="F1253" s="15" t="s">
        <v>509</v>
      </c>
      <c r="G1253" s="4">
        <v>97.0</v>
      </c>
      <c r="H1253" s="4">
        <v>6.0</v>
      </c>
      <c r="I1253" s="4" t="s">
        <v>6035</v>
      </c>
      <c r="J1253" s="4">
        <v>1.0</v>
      </c>
      <c r="K1253" s="4">
        <v>95.0</v>
      </c>
      <c r="L1253" s="4">
        <v>95.0</v>
      </c>
      <c r="M1253" s="4" t="s">
        <v>5522</v>
      </c>
      <c r="N1253" s="16">
        <v>45658.0</v>
      </c>
    </row>
    <row r="1254">
      <c r="A1254" s="4">
        <f>VLOOKUP(Life_expectancy.csv!A1270,Base!$A$2:$B$235,2,FALSE)</f>
        <v>98</v>
      </c>
      <c r="B1254" s="4">
        <v>2013.0</v>
      </c>
      <c r="C1254" s="15" t="s">
        <v>6095</v>
      </c>
      <c r="D1254" s="15">
        <v>61.0</v>
      </c>
      <c r="E1254" s="15">
        <v>1.0</v>
      </c>
      <c r="F1254" s="15" t="s">
        <v>5898</v>
      </c>
      <c r="G1254" s="4">
        <v>97.0</v>
      </c>
      <c r="H1254" s="4">
        <v>50.0</v>
      </c>
      <c r="I1254" s="4" t="s">
        <v>5840</v>
      </c>
      <c r="J1254" s="4">
        <v>1.0</v>
      </c>
      <c r="K1254" s="4">
        <v>96.0</v>
      </c>
      <c r="L1254" s="4">
        <v>96.0</v>
      </c>
      <c r="M1254" s="4" t="s">
        <v>5522</v>
      </c>
      <c r="N1254" s="16">
        <v>45658.0</v>
      </c>
    </row>
    <row r="1255">
      <c r="A1255" s="4">
        <f>VLOOKUP(Life_expectancy.csv!A1271,Base!$A$2:$B$235,2,FALSE)</f>
        <v>98</v>
      </c>
      <c r="B1255" s="4">
        <v>2012.0</v>
      </c>
      <c r="C1255" s="15" t="s">
        <v>5911</v>
      </c>
      <c r="D1255" s="15">
        <v>6.0</v>
      </c>
      <c r="E1255" s="15">
        <v>1.0</v>
      </c>
      <c r="F1255" s="15" t="s">
        <v>6114</v>
      </c>
      <c r="G1255" s="4">
        <v>97.0</v>
      </c>
      <c r="H1255" s="4">
        <v>211.0</v>
      </c>
      <c r="I1255" s="4" t="s">
        <v>5736</v>
      </c>
      <c r="J1255" s="4">
        <v>1.0</v>
      </c>
      <c r="K1255" s="4">
        <v>94.0</v>
      </c>
      <c r="L1255" s="4">
        <v>94.0</v>
      </c>
      <c r="M1255" s="4" t="s">
        <v>5522</v>
      </c>
      <c r="N1255" s="16">
        <v>45658.0</v>
      </c>
    </row>
    <row r="1256">
      <c r="A1256" s="4">
        <f>VLOOKUP(Life_expectancy.csv!A1272,Base!$A$2:$B$235,2,FALSE)</f>
        <v>98</v>
      </c>
      <c r="B1256" s="4">
        <v>2011.0</v>
      </c>
      <c r="C1256" s="15" t="s">
        <v>5911</v>
      </c>
      <c r="D1256" s="15">
        <v>61.0</v>
      </c>
      <c r="E1256" s="15">
        <v>1.0</v>
      </c>
      <c r="F1256" s="15" t="s">
        <v>1553</v>
      </c>
      <c r="G1256" s="4">
        <v>98.0</v>
      </c>
      <c r="H1256" s="4">
        <v>70.0</v>
      </c>
      <c r="I1256" s="4" t="s">
        <v>5671</v>
      </c>
      <c r="J1256" s="4">
        <v>1.0</v>
      </c>
      <c r="K1256" s="4">
        <v>94.0</v>
      </c>
      <c r="L1256" s="4">
        <v>94.0</v>
      </c>
      <c r="M1256" s="4" t="s">
        <v>5522</v>
      </c>
      <c r="N1256" s="16">
        <v>45658.0</v>
      </c>
    </row>
    <row r="1257">
      <c r="A1257" s="4">
        <f>VLOOKUP(Life_expectancy.csv!A1273,Base!$A$2:$B$235,2,FALSE)</f>
        <v>98</v>
      </c>
      <c r="B1257" s="4">
        <v>2010.0</v>
      </c>
      <c r="C1257" s="15" t="s">
        <v>5669</v>
      </c>
      <c r="D1257" s="15">
        <v>61.0</v>
      </c>
      <c r="E1257" s="15">
        <v>1.0</v>
      </c>
      <c r="F1257" s="15" t="s">
        <v>3079</v>
      </c>
      <c r="G1257" s="4">
        <v>97.0</v>
      </c>
      <c r="H1257" s="4">
        <v>23.0</v>
      </c>
      <c r="I1257" s="4">
        <v>63.0</v>
      </c>
      <c r="J1257" s="4">
        <v>1.0</v>
      </c>
      <c r="K1257" s="4">
        <v>95.0</v>
      </c>
      <c r="L1257" s="4">
        <v>95.0</v>
      </c>
      <c r="M1257" s="4" t="s">
        <v>5522</v>
      </c>
      <c r="N1257" s="16">
        <v>45658.0</v>
      </c>
    </row>
    <row r="1258">
      <c r="A1258" s="4">
        <f>VLOOKUP(Life_expectancy.csv!A1274,Base!$A$2:$B$235,2,FALSE)</f>
        <v>98</v>
      </c>
      <c r="B1258" s="4">
        <v>2009.0</v>
      </c>
      <c r="C1258" s="15" t="s">
        <v>5687</v>
      </c>
      <c r="D1258" s="15">
        <v>63.0</v>
      </c>
      <c r="E1258" s="15">
        <v>1.0</v>
      </c>
      <c r="F1258" s="15" t="s">
        <v>5943</v>
      </c>
      <c r="G1258" s="4">
        <v>98.0</v>
      </c>
      <c r="H1258" s="4">
        <v>5.0</v>
      </c>
      <c r="I1258" s="4" t="s">
        <v>5738</v>
      </c>
      <c r="J1258" s="4">
        <v>1.0</v>
      </c>
      <c r="K1258" s="4">
        <v>96.0</v>
      </c>
      <c r="L1258" s="4">
        <v>96.0</v>
      </c>
      <c r="M1258" s="4" t="s">
        <v>5522</v>
      </c>
      <c r="N1258" s="16">
        <v>45658.0</v>
      </c>
    </row>
    <row r="1259">
      <c r="A1259" s="4">
        <f>VLOOKUP(Life_expectancy.csv!A1275,Base!$A$2:$B$235,2,FALSE)</f>
        <v>98</v>
      </c>
      <c r="B1259" s="4">
        <v>2008.0</v>
      </c>
      <c r="C1259" s="15">
        <v>81.0</v>
      </c>
      <c r="D1259" s="15">
        <v>65.0</v>
      </c>
      <c r="E1259" s="15">
        <v>1.0</v>
      </c>
      <c r="F1259" s="15" t="s">
        <v>518</v>
      </c>
      <c r="G1259" s="4">
        <v>99.0</v>
      </c>
      <c r="H1259" s="4">
        <v>931.0</v>
      </c>
      <c r="I1259" s="4" t="s">
        <v>5886</v>
      </c>
      <c r="J1259" s="4">
        <v>1.0</v>
      </c>
      <c r="K1259" s="4">
        <v>94.0</v>
      </c>
      <c r="L1259" s="4">
        <v>94.0</v>
      </c>
      <c r="M1259" s="4" t="s">
        <v>5522</v>
      </c>
      <c r="N1259" s="16">
        <v>45658.0</v>
      </c>
    </row>
    <row r="1260">
      <c r="A1260" s="4">
        <f>VLOOKUP(Life_expectancy.csv!A1276,Base!$A$2:$B$235,2,FALSE)</f>
        <v>98</v>
      </c>
      <c r="B1260" s="4">
        <v>2007.0</v>
      </c>
      <c r="C1260" s="15">
        <v>84.0</v>
      </c>
      <c r="D1260" s="15">
        <v>68.0</v>
      </c>
      <c r="E1260" s="15">
        <v>1.0</v>
      </c>
      <c r="F1260" s="15" t="s">
        <v>521</v>
      </c>
      <c r="G1260" s="4">
        <v>99.0</v>
      </c>
      <c r="H1260" s="4">
        <v>539.0</v>
      </c>
      <c r="I1260" s="4" t="s">
        <v>5633</v>
      </c>
      <c r="J1260" s="4">
        <v>1.0</v>
      </c>
      <c r="K1260" s="4">
        <v>95.0</v>
      </c>
      <c r="L1260" s="4">
        <v>95.0</v>
      </c>
      <c r="M1260" s="4" t="s">
        <v>5522</v>
      </c>
      <c r="N1260" s="16">
        <v>45658.0</v>
      </c>
    </row>
    <row r="1261">
      <c r="A1261" s="4">
        <f>VLOOKUP(Life_expectancy.csv!A1277,Base!$A$2:$B$235,2,FALSE)</f>
        <v>98</v>
      </c>
      <c r="B1261" s="4">
        <v>2006.0</v>
      </c>
      <c r="C1261" s="15">
        <v>84.0</v>
      </c>
      <c r="D1261" s="15">
        <v>68.0</v>
      </c>
      <c r="E1261" s="15">
        <v>1.0</v>
      </c>
      <c r="F1261" s="15" t="s">
        <v>1772</v>
      </c>
      <c r="G1261" s="4">
        <v>96.0</v>
      </c>
      <c r="H1261" s="4">
        <v>9.0</v>
      </c>
      <c r="I1261" s="4" t="s">
        <v>5791</v>
      </c>
      <c r="J1261" s="4">
        <v>1.0</v>
      </c>
      <c r="K1261" s="4">
        <v>94.0</v>
      </c>
      <c r="L1261" s="4">
        <v>95.0</v>
      </c>
      <c r="M1261" s="4" t="s">
        <v>5522</v>
      </c>
      <c r="N1261" s="16">
        <v>45658.0</v>
      </c>
    </row>
    <row r="1262">
      <c r="A1262" s="4">
        <f>VLOOKUP(Life_expectancy.csv!A1278,Base!$A$2:$B$235,2,FALSE)</f>
        <v>98</v>
      </c>
      <c r="B1262" s="4">
        <v>2005.0</v>
      </c>
      <c r="C1262" s="15">
        <v>80.0</v>
      </c>
      <c r="D1262" s="15">
        <v>71.0</v>
      </c>
      <c r="E1262" s="15">
        <v>1.0</v>
      </c>
      <c r="F1262" s="15" t="s">
        <v>6066</v>
      </c>
      <c r="G1262" s="4">
        <v>96.0</v>
      </c>
      <c r="H1262" s="4">
        <v>2.0</v>
      </c>
      <c r="I1262" s="5">
        <v>45814.0</v>
      </c>
      <c r="J1262" s="4">
        <v>1.0</v>
      </c>
      <c r="K1262" s="4">
        <v>95.0</v>
      </c>
      <c r="L1262" s="4">
        <v>93.0</v>
      </c>
      <c r="M1262" s="4" t="s">
        <v>5522</v>
      </c>
      <c r="N1262" s="16">
        <v>45658.0</v>
      </c>
    </row>
    <row r="1263">
      <c r="A1263" s="4">
        <f>VLOOKUP(Life_expectancy.csv!A1279,Base!$A$2:$B$235,2,FALSE)</f>
        <v>98</v>
      </c>
      <c r="B1263" s="4">
        <v>2004.0</v>
      </c>
      <c r="C1263" s="15">
        <v>81.0</v>
      </c>
      <c r="D1263" s="15">
        <v>69.0</v>
      </c>
      <c r="E1263" s="15">
        <v>1.0</v>
      </c>
      <c r="F1263" s="15" t="s">
        <v>1772</v>
      </c>
      <c r="G1263" s="4">
        <v>99.0</v>
      </c>
      <c r="H1263" s="4">
        <v>116.0</v>
      </c>
      <c r="I1263" s="5">
        <v>45663.0</v>
      </c>
      <c r="J1263" s="4">
        <v>1.0</v>
      </c>
      <c r="K1263" s="4">
        <v>95.0</v>
      </c>
      <c r="L1263" s="4">
        <v>95.0</v>
      </c>
      <c r="M1263" s="4" t="s">
        <v>5522</v>
      </c>
      <c r="N1263" s="16">
        <v>45658.0</v>
      </c>
    </row>
    <row r="1264">
      <c r="A1264" s="4">
        <f>VLOOKUP(Life_expectancy.csv!A1280,Base!$A$2:$B$235,2,FALSE)</f>
        <v>98</v>
      </c>
      <c r="B1264" s="4">
        <v>2003.0</v>
      </c>
      <c r="C1264" s="15" t="s">
        <v>5914</v>
      </c>
      <c r="D1264" s="15">
        <v>71.0</v>
      </c>
      <c r="E1264" s="15">
        <v>1.0</v>
      </c>
      <c r="F1264" s="15" t="s">
        <v>5333</v>
      </c>
      <c r="G1264" s="4">
        <v>98.0</v>
      </c>
      <c r="H1264" s="4">
        <v>124.0</v>
      </c>
      <c r="I1264" s="4" t="s">
        <v>5683</v>
      </c>
      <c r="J1264" s="4">
        <v>1.0</v>
      </c>
      <c r="K1264" s="4">
        <v>93.0</v>
      </c>
      <c r="L1264" s="4">
        <v>93.0</v>
      </c>
      <c r="M1264" s="4" t="s">
        <v>5522</v>
      </c>
      <c r="N1264" s="16">
        <v>45658.0</v>
      </c>
    </row>
    <row r="1265">
      <c r="A1265" s="4">
        <f>VLOOKUP(Life_expectancy.csv!A1281,Base!$A$2:$B$235,2,FALSE)</f>
        <v>98</v>
      </c>
      <c r="B1265" s="4">
        <v>2002.0</v>
      </c>
      <c r="C1265" s="15" t="s">
        <v>5704</v>
      </c>
      <c r="D1265" s="15">
        <v>74.0</v>
      </c>
      <c r="E1265" s="15">
        <v>1.0</v>
      </c>
      <c r="F1265" s="15" t="s">
        <v>518</v>
      </c>
      <c r="G1265" s="4">
        <v>98.0</v>
      </c>
      <c r="H1265" s="4">
        <v>2.0</v>
      </c>
      <c r="I1265" s="4" t="s">
        <v>5525</v>
      </c>
      <c r="J1265" s="4">
        <v>1.0</v>
      </c>
      <c r="K1265" s="4">
        <v>91.0</v>
      </c>
      <c r="L1265" s="4">
        <v>9.0</v>
      </c>
      <c r="M1265" s="4" t="s">
        <v>5522</v>
      </c>
      <c r="N1265" s="16">
        <v>45658.0</v>
      </c>
    </row>
    <row r="1266">
      <c r="A1266" s="4">
        <f>VLOOKUP(Life_expectancy.csv!A1282,Base!$A$2:$B$235,2,FALSE)</f>
        <v>98</v>
      </c>
      <c r="B1266" s="4">
        <v>2001.0</v>
      </c>
      <c r="C1266" s="15" t="s">
        <v>5704</v>
      </c>
      <c r="D1266" s="15">
        <v>74.0</v>
      </c>
      <c r="E1266" s="15">
        <v>1.0</v>
      </c>
      <c r="F1266" s="15" t="s">
        <v>2547</v>
      </c>
      <c r="G1266" s="4">
        <v>96.0</v>
      </c>
      <c r="H1266" s="4">
        <v>19.0</v>
      </c>
      <c r="I1266" s="4" t="s">
        <v>5745</v>
      </c>
      <c r="J1266" s="4">
        <v>1.0</v>
      </c>
      <c r="K1266" s="4">
        <v>93.0</v>
      </c>
      <c r="L1266" s="4">
        <v>92.0</v>
      </c>
      <c r="M1266" s="4" t="s">
        <v>5522</v>
      </c>
      <c r="N1266" s="16">
        <v>45658.0</v>
      </c>
    </row>
    <row r="1267">
      <c r="A1267" s="4">
        <f>VLOOKUP(Life_expectancy.csv!A1283,Base!$A$2:$B$235,2,FALSE)</f>
        <v>98</v>
      </c>
      <c r="B1267" s="4">
        <v>2000.0</v>
      </c>
      <c r="C1267" s="15" t="s">
        <v>5812</v>
      </c>
      <c r="D1267" s="15">
        <v>76.0</v>
      </c>
      <c r="E1267" s="15">
        <v>1.0</v>
      </c>
      <c r="F1267" s="15" t="s">
        <v>2547</v>
      </c>
      <c r="G1267" s="4">
        <v>98.0</v>
      </c>
      <c r="H1267" s="4">
        <v>36.0</v>
      </c>
      <c r="I1267" s="4" t="s">
        <v>5962</v>
      </c>
      <c r="J1267" s="4">
        <v>1.0</v>
      </c>
      <c r="K1267" s="4">
        <v>93.0</v>
      </c>
      <c r="L1267" s="4">
        <v>93.0</v>
      </c>
      <c r="M1267" s="4" t="s">
        <v>5522</v>
      </c>
      <c r="N1267" s="16">
        <v>45658.0</v>
      </c>
    </row>
    <row r="1268">
      <c r="A1268" s="4">
        <f>VLOOKUP(Life_expectancy.csv!A1284,Base!$A$2:$B$235,2,FALSE)</f>
        <v>25</v>
      </c>
      <c r="B1268" s="4">
        <v>2015.0</v>
      </c>
      <c r="C1268" s="15" t="s">
        <v>5659</v>
      </c>
      <c r="D1268" s="15">
        <v>56.0</v>
      </c>
      <c r="E1268" s="15">
        <v>1.0</v>
      </c>
      <c r="F1268" s="17"/>
      <c r="G1268" s="4">
        <v>93.0</v>
      </c>
      <c r="H1268" s="4">
        <v>159.0</v>
      </c>
      <c r="I1268" s="4" t="s">
        <v>5754</v>
      </c>
      <c r="J1268" s="4">
        <v>2.0</v>
      </c>
      <c r="K1268" s="4">
        <v>93.0</v>
      </c>
      <c r="L1268" s="4">
        <v>93.0</v>
      </c>
      <c r="M1268" s="4" t="s">
        <v>5522</v>
      </c>
      <c r="N1268" s="15" t="s">
        <v>5658</v>
      </c>
    </row>
    <row r="1269">
      <c r="A1269" s="4">
        <f>VLOOKUP(Life_expectancy.csv!A1285,Base!$A$2:$B$235,2,FALSE)</f>
        <v>25</v>
      </c>
      <c r="B1269" s="4">
        <v>2014.0</v>
      </c>
      <c r="C1269" s="15" t="s">
        <v>5661</v>
      </c>
      <c r="D1269" s="15">
        <v>57.0</v>
      </c>
      <c r="E1269" s="15">
        <v>2.0</v>
      </c>
      <c r="F1269" s="15" t="s">
        <v>2346</v>
      </c>
      <c r="G1269" s="4">
        <v>95.0</v>
      </c>
      <c r="H1269" s="4">
        <v>0.0</v>
      </c>
      <c r="I1269" s="4" t="s">
        <v>5923</v>
      </c>
      <c r="J1269" s="4">
        <v>2.0</v>
      </c>
      <c r="K1269" s="4">
        <v>95.0</v>
      </c>
      <c r="L1269" s="4">
        <v>95.0</v>
      </c>
      <c r="M1269" s="4" t="s">
        <v>5522</v>
      </c>
      <c r="N1269" s="15" t="s">
        <v>5658</v>
      </c>
    </row>
    <row r="1270">
      <c r="A1270" s="4">
        <f>VLOOKUP(Life_expectancy.csv!A1286,Base!$A$2:$B$235,2,FALSE)</f>
        <v>25</v>
      </c>
      <c r="B1270" s="4">
        <v>2013.0</v>
      </c>
      <c r="C1270" s="15" t="s">
        <v>5664</v>
      </c>
      <c r="D1270" s="15">
        <v>58.0</v>
      </c>
      <c r="E1270" s="15">
        <v>2.0</v>
      </c>
      <c r="F1270" s="15" t="s">
        <v>2642</v>
      </c>
      <c r="G1270" s="4">
        <v>96.0</v>
      </c>
      <c r="H1270" s="4">
        <v>0.0</v>
      </c>
      <c r="I1270" s="4" t="s">
        <v>5738</v>
      </c>
      <c r="J1270" s="4">
        <v>2.0</v>
      </c>
      <c r="K1270" s="4">
        <v>96.0</v>
      </c>
      <c r="L1270" s="4">
        <v>96.0</v>
      </c>
      <c r="M1270" s="4" t="s">
        <v>5522</v>
      </c>
      <c r="N1270" s="15" t="s">
        <v>5658</v>
      </c>
    </row>
    <row r="1271">
      <c r="A1271" s="4">
        <f>VLOOKUP(Life_expectancy.csv!A1287,Base!$A$2:$B$235,2,FALSE)</f>
        <v>25</v>
      </c>
      <c r="B1271" s="4">
        <v>2012.0</v>
      </c>
      <c r="C1271" s="15">
        <v>82.0</v>
      </c>
      <c r="D1271" s="15">
        <v>6.0</v>
      </c>
      <c r="E1271" s="15">
        <v>2.0</v>
      </c>
      <c r="F1271" s="15" t="s">
        <v>1542</v>
      </c>
      <c r="G1271" s="4">
        <v>96.0</v>
      </c>
      <c r="H1271" s="4">
        <v>376.0</v>
      </c>
      <c r="I1271" s="4" t="s">
        <v>5886</v>
      </c>
      <c r="J1271" s="4">
        <v>2.0</v>
      </c>
      <c r="K1271" s="4">
        <v>96.0</v>
      </c>
      <c r="L1271" s="4">
        <v>97.0</v>
      </c>
      <c r="M1271" s="4" t="s">
        <v>5522</v>
      </c>
      <c r="N1271" s="15" t="s">
        <v>5658</v>
      </c>
    </row>
    <row r="1272">
      <c r="A1272" s="4">
        <f>VLOOKUP(Life_expectancy.csv!A1288,Base!$A$2:$B$235,2,FALSE)</f>
        <v>25</v>
      </c>
      <c r="B1272" s="4">
        <v>2011.0</v>
      </c>
      <c r="C1272" s="15">
        <v>82.0</v>
      </c>
      <c r="D1272" s="15">
        <v>6.0</v>
      </c>
      <c r="E1272" s="15">
        <v>2.0</v>
      </c>
      <c r="F1272" s="15" t="s">
        <v>2555</v>
      </c>
      <c r="G1272" s="4">
        <v>96.0</v>
      </c>
      <c r="H1272" s="4">
        <v>5189.0</v>
      </c>
      <c r="I1272" s="4" t="s">
        <v>5679</v>
      </c>
      <c r="J1272" s="4">
        <v>2.0</v>
      </c>
      <c r="K1272" s="4">
        <v>96.0</v>
      </c>
      <c r="L1272" s="4">
        <v>96.0</v>
      </c>
      <c r="M1272" s="4" t="s">
        <v>5522</v>
      </c>
      <c r="N1272" s="15" t="s">
        <v>5578</v>
      </c>
    </row>
    <row r="1273">
      <c r="A1273" s="4">
        <f>VLOOKUP(Life_expectancy.csv!A1289,Base!$A$2:$B$235,2,FALSE)</f>
        <v>25</v>
      </c>
      <c r="B1273" s="4">
        <v>2010.0</v>
      </c>
      <c r="C1273" s="15" t="s">
        <v>5911</v>
      </c>
      <c r="D1273" s="15">
        <v>6.0</v>
      </c>
      <c r="E1273" s="15">
        <v>2.0</v>
      </c>
      <c r="F1273" s="15" t="s">
        <v>1451</v>
      </c>
      <c r="G1273" s="4">
        <v>96.0</v>
      </c>
      <c r="H1273" s="4">
        <v>372.0</v>
      </c>
      <c r="I1273" s="4">
        <v>61.0</v>
      </c>
      <c r="J1273" s="4">
        <v>2.0</v>
      </c>
      <c r="K1273" s="4">
        <v>96.0</v>
      </c>
      <c r="L1273" s="4">
        <v>96.0</v>
      </c>
      <c r="M1273" s="4" t="s">
        <v>5522</v>
      </c>
      <c r="N1273" s="15" t="s">
        <v>5578</v>
      </c>
    </row>
    <row r="1274">
      <c r="A1274" s="4">
        <f>VLOOKUP(Life_expectancy.csv!A1290,Base!$A$2:$B$235,2,FALSE)</f>
        <v>25</v>
      </c>
      <c r="B1274" s="4">
        <v>2009.0</v>
      </c>
      <c r="C1274" s="15" t="s">
        <v>5912</v>
      </c>
      <c r="D1274" s="15">
        <v>61.0</v>
      </c>
      <c r="E1274" s="15">
        <v>2.0</v>
      </c>
      <c r="F1274" s="15" t="s">
        <v>1427</v>
      </c>
      <c r="G1274" s="4">
        <v>96.0</v>
      </c>
      <c r="H1274" s="4">
        <v>351.0</v>
      </c>
      <c r="I1274" s="5">
        <v>45783.0</v>
      </c>
      <c r="J1274" s="4">
        <v>2.0</v>
      </c>
      <c r="K1274" s="4">
        <v>96.0</v>
      </c>
      <c r="L1274" s="4">
        <v>96.0</v>
      </c>
      <c r="M1274" s="4" t="s">
        <v>5522</v>
      </c>
      <c r="N1274" s="15" t="s">
        <v>5578</v>
      </c>
    </row>
    <row r="1275">
      <c r="A1275" s="4">
        <f>VLOOKUP(Life_expectancy.csv!A1291,Base!$A$2:$B$235,2,FALSE)</f>
        <v>25</v>
      </c>
      <c r="B1275" s="4">
        <v>2008.0</v>
      </c>
      <c r="C1275" s="15" t="s">
        <v>5687</v>
      </c>
      <c r="D1275" s="15">
        <v>61.0</v>
      </c>
      <c r="E1275" s="15">
        <v>2.0</v>
      </c>
      <c r="F1275" s="15" t="s">
        <v>4589</v>
      </c>
      <c r="G1275" s="4">
        <v>96.0</v>
      </c>
      <c r="H1275" s="4">
        <v>1617.0</v>
      </c>
      <c r="I1275" s="4" t="s">
        <v>5523</v>
      </c>
      <c r="J1275" s="4">
        <v>2.0</v>
      </c>
      <c r="K1275" s="4">
        <v>96.0</v>
      </c>
      <c r="L1275" s="4">
        <v>96.0</v>
      </c>
      <c r="M1275" s="4" t="s">
        <v>5522</v>
      </c>
      <c r="N1275" s="15" t="s">
        <v>5578</v>
      </c>
    </row>
    <row r="1276">
      <c r="A1276" s="4">
        <f>VLOOKUP(Life_expectancy.csv!A1292,Base!$A$2:$B$235,2,FALSE)</f>
        <v>25</v>
      </c>
      <c r="B1276" s="4">
        <v>2007.0</v>
      </c>
      <c r="C1276" s="15" t="s">
        <v>5672</v>
      </c>
      <c r="D1276" s="15">
        <v>63.0</v>
      </c>
      <c r="E1276" s="15">
        <v>2.0</v>
      </c>
      <c r="F1276" s="15" t="s">
        <v>796</v>
      </c>
      <c r="G1276" s="4">
        <v>97.0</v>
      </c>
      <c r="H1276" s="4">
        <v>321.0</v>
      </c>
      <c r="I1276" s="4" t="s">
        <v>5744</v>
      </c>
      <c r="J1276" s="4">
        <v>2.0</v>
      </c>
      <c r="K1276" s="4">
        <v>97.0</v>
      </c>
      <c r="L1276" s="4">
        <v>97.0</v>
      </c>
      <c r="M1276" s="4" t="s">
        <v>5522</v>
      </c>
      <c r="N1276" s="15" t="s">
        <v>5578</v>
      </c>
    </row>
    <row r="1277">
      <c r="A1277" s="4">
        <f>VLOOKUP(Life_expectancy.csv!A1293,Base!$A$2:$B$235,2,FALSE)</f>
        <v>25</v>
      </c>
      <c r="B1277" s="4">
        <v>2006.0</v>
      </c>
      <c r="C1277" s="15" t="s">
        <v>5677</v>
      </c>
      <c r="D1277" s="15">
        <v>65.0</v>
      </c>
      <c r="E1277" s="15">
        <v>2.0</v>
      </c>
      <c r="F1277" s="15" t="s">
        <v>895</v>
      </c>
      <c r="G1277" s="4">
        <v>96.0</v>
      </c>
      <c r="H1277" s="4">
        <v>439.0</v>
      </c>
      <c r="I1277" s="4" t="s">
        <v>5526</v>
      </c>
      <c r="J1277" s="4">
        <v>2.0</v>
      </c>
      <c r="K1277" s="4">
        <v>97.0</v>
      </c>
      <c r="L1277" s="4">
        <v>96.0</v>
      </c>
      <c r="M1277" s="4" t="s">
        <v>5522</v>
      </c>
      <c r="N1277" s="15" t="s">
        <v>5578</v>
      </c>
    </row>
    <row r="1278">
      <c r="A1278" s="4">
        <f>VLOOKUP(Life_expectancy.csv!A1294,Base!$A$2:$B$235,2,FALSE)</f>
        <v>25</v>
      </c>
      <c r="B1278" s="4">
        <v>2005.0</v>
      </c>
      <c r="C1278" s="15">
        <v>88.0</v>
      </c>
      <c r="D1278" s="15">
        <v>66.0</v>
      </c>
      <c r="E1278" s="15">
        <v>2.0</v>
      </c>
      <c r="F1278" s="15" t="s">
        <v>868</v>
      </c>
      <c r="G1278" s="4">
        <v>96.0</v>
      </c>
      <c r="H1278" s="4">
        <v>135.0</v>
      </c>
      <c r="I1278" s="4" t="s">
        <v>5686</v>
      </c>
      <c r="J1278" s="4">
        <v>2.0</v>
      </c>
      <c r="K1278" s="4">
        <v>97.0</v>
      </c>
      <c r="L1278" s="4">
        <v>95.0</v>
      </c>
      <c r="M1278" s="4" t="s">
        <v>5522</v>
      </c>
      <c r="N1278" s="15" t="s">
        <v>5578</v>
      </c>
    </row>
    <row r="1279">
      <c r="A1279" s="4">
        <f>VLOOKUP(Life_expectancy.csv!A1295,Base!$A$2:$B$235,2,FALSE)</f>
        <v>25</v>
      </c>
      <c r="B1279" s="4">
        <v>2004.0</v>
      </c>
      <c r="C1279" s="15">
        <v>89.0</v>
      </c>
      <c r="D1279" s="15">
        <v>66.0</v>
      </c>
      <c r="E1279" s="15">
        <v>2.0</v>
      </c>
      <c r="F1279" s="15" t="s">
        <v>6115</v>
      </c>
      <c r="G1279" s="4">
        <v>96.0</v>
      </c>
      <c r="H1279" s="4">
        <v>599.0</v>
      </c>
      <c r="I1279" s="4" t="s">
        <v>5688</v>
      </c>
      <c r="J1279" s="4">
        <v>3.0</v>
      </c>
      <c r="K1279" s="4">
        <v>97.0</v>
      </c>
      <c r="L1279" s="4">
        <v>94.0</v>
      </c>
      <c r="M1279" s="4" t="s">
        <v>5522</v>
      </c>
      <c r="N1279" s="15" t="s">
        <v>5578</v>
      </c>
    </row>
    <row r="1280">
      <c r="A1280" s="4">
        <f>VLOOKUP(Life_expectancy.csv!A1296,Base!$A$2:$B$235,2,FALSE)</f>
        <v>25</v>
      </c>
      <c r="B1280" s="4">
        <v>2003.0</v>
      </c>
      <c r="C1280" s="15" t="s">
        <v>5682</v>
      </c>
      <c r="D1280" s="15">
        <v>72.0</v>
      </c>
      <c r="E1280" s="15">
        <v>2.0</v>
      </c>
      <c r="F1280" s="16">
        <v>45725.0</v>
      </c>
      <c r="G1280" s="4">
        <v>95.0</v>
      </c>
      <c r="H1280" s="4">
        <v>10982.0</v>
      </c>
      <c r="I1280" s="4">
        <v>57.0</v>
      </c>
      <c r="J1280" s="4">
        <v>3.0</v>
      </c>
      <c r="K1280" s="4">
        <v>97.0</v>
      </c>
      <c r="L1280" s="4">
        <v>96.0</v>
      </c>
      <c r="M1280" s="4" t="s">
        <v>5522</v>
      </c>
      <c r="N1280" s="15" t="s">
        <v>5578</v>
      </c>
    </row>
    <row r="1281">
      <c r="A1281" s="4">
        <f>VLOOKUP(Life_expectancy.csv!A1297,Base!$A$2:$B$235,2,FALSE)</f>
        <v>25</v>
      </c>
      <c r="B1281" s="4">
        <v>2002.0</v>
      </c>
      <c r="C1281" s="15">
        <v>80.0</v>
      </c>
      <c r="D1281" s="15">
        <v>72.0</v>
      </c>
      <c r="E1281" s="15">
        <v>2.0</v>
      </c>
      <c r="F1281" s="15" t="s">
        <v>627</v>
      </c>
      <c r="G1281" s="4">
        <v>95.0</v>
      </c>
      <c r="H1281" s="4">
        <v>9385.0</v>
      </c>
      <c r="I1281" s="4" t="s">
        <v>5907</v>
      </c>
      <c r="J1281" s="4">
        <v>3.0</v>
      </c>
      <c r="K1281" s="4">
        <v>96.0</v>
      </c>
      <c r="L1281" s="4">
        <v>93.0</v>
      </c>
      <c r="M1281" s="4" t="s">
        <v>5522</v>
      </c>
      <c r="N1281" s="15" t="s">
        <v>5578</v>
      </c>
    </row>
    <row r="1282">
      <c r="A1282" s="4">
        <f>VLOOKUP(Life_expectancy.csv!A1298,Base!$A$2:$B$235,2,FALSE)</f>
        <v>25</v>
      </c>
      <c r="B1282" s="4">
        <v>2001.0</v>
      </c>
      <c r="C1282" s="15" t="s">
        <v>5700</v>
      </c>
      <c r="D1282" s="15">
        <v>75.0</v>
      </c>
      <c r="E1282" s="15">
        <v>2.0</v>
      </c>
      <c r="F1282" s="15" t="s">
        <v>1408</v>
      </c>
      <c r="G1282" s="4">
        <v>95.0</v>
      </c>
      <c r="H1282" s="4">
        <v>0.0</v>
      </c>
      <c r="I1282" s="4" t="s">
        <v>5640</v>
      </c>
      <c r="J1282" s="4">
        <v>3.0</v>
      </c>
      <c r="K1282" s="4">
        <v>96.0</v>
      </c>
      <c r="L1282" s="4">
        <v>93.0</v>
      </c>
      <c r="M1282" s="4" t="s">
        <v>5522</v>
      </c>
      <c r="N1282" s="15" t="s">
        <v>5578</v>
      </c>
    </row>
    <row r="1283">
      <c r="A1283" s="4">
        <f>VLOOKUP(Life_expectancy.csv!A1299,Base!$A$2:$B$235,2,FALSE)</f>
        <v>25</v>
      </c>
      <c r="B1283" s="4">
        <v>2000.0</v>
      </c>
      <c r="C1283" s="15" t="s">
        <v>5702</v>
      </c>
      <c r="D1283" s="15">
        <v>77.0</v>
      </c>
      <c r="E1283" s="15">
        <v>3.0</v>
      </c>
      <c r="F1283" s="15" t="s">
        <v>2385</v>
      </c>
      <c r="G1283" s="4">
        <v>94.0</v>
      </c>
      <c r="H1283" s="4">
        <v>1457.0</v>
      </c>
      <c r="I1283" s="4">
        <v>55.0</v>
      </c>
      <c r="J1283" s="4">
        <v>3.0</v>
      </c>
      <c r="K1283" s="4">
        <v>97.0</v>
      </c>
      <c r="L1283" s="4">
        <v>87.0</v>
      </c>
      <c r="M1283" s="4" t="s">
        <v>5522</v>
      </c>
      <c r="N1283" s="15" t="s">
        <v>5578</v>
      </c>
    </row>
    <row r="1284">
      <c r="A1284" s="4">
        <f>VLOOKUP(Life_expectancy.csv!A1300,Base!$A$2:$B$235,2,FALSE)</f>
        <v>139</v>
      </c>
      <c r="B1284" s="4">
        <v>2015.0</v>
      </c>
      <c r="C1284" s="15" t="s">
        <v>5547</v>
      </c>
      <c r="D1284" s="15">
        <v>125.0</v>
      </c>
      <c r="E1284" s="15">
        <v>1.0</v>
      </c>
      <c r="F1284" s="17"/>
      <c r="G1284" s="4">
        <v>91.0</v>
      </c>
      <c r="H1284" s="4">
        <v>0.0</v>
      </c>
      <c r="I1284" s="4" t="s">
        <v>5698</v>
      </c>
      <c r="J1284" s="4">
        <v>1.0</v>
      </c>
      <c r="K1284" s="4">
        <v>91.0</v>
      </c>
      <c r="L1284" s="4">
        <v>91.0</v>
      </c>
      <c r="M1284" s="4" t="s">
        <v>5578</v>
      </c>
      <c r="N1284" s="16">
        <v>45839.0</v>
      </c>
    </row>
    <row r="1285">
      <c r="A1285" s="4">
        <f>VLOOKUP(Life_expectancy.csv!A1301,Base!$A$2:$B$235,2,FALSE)</f>
        <v>139</v>
      </c>
      <c r="B1285" s="4">
        <v>2014.0</v>
      </c>
      <c r="C1285" s="15" t="s">
        <v>5762</v>
      </c>
      <c r="D1285" s="15">
        <v>133.0</v>
      </c>
      <c r="E1285" s="15">
        <v>1.0</v>
      </c>
      <c r="F1285" s="15" t="s">
        <v>729</v>
      </c>
      <c r="G1285" s="4">
        <v>92.0</v>
      </c>
      <c r="H1285" s="4">
        <v>0.0</v>
      </c>
      <c r="I1285" s="4" t="s">
        <v>5550</v>
      </c>
      <c r="J1285" s="4">
        <v>1.0</v>
      </c>
      <c r="K1285" s="4">
        <v>93.0</v>
      </c>
      <c r="L1285" s="4">
        <v>92.0</v>
      </c>
      <c r="M1285" s="4" t="s">
        <v>5578</v>
      </c>
      <c r="N1285" s="16">
        <v>45839.0</v>
      </c>
    </row>
    <row r="1286">
      <c r="A1286" s="4">
        <f>VLOOKUP(Life_expectancy.csv!A1302,Base!$A$2:$B$235,2,FALSE)</f>
        <v>139</v>
      </c>
      <c r="B1286" s="4">
        <v>2013.0</v>
      </c>
      <c r="C1286" s="15" t="s">
        <v>5565</v>
      </c>
      <c r="D1286" s="15">
        <v>136.0</v>
      </c>
      <c r="E1286" s="15">
        <v>1.0</v>
      </c>
      <c r="F1286" s="15" t="s">
        <v>456</v>
      </c>
      <c r="G1286" s="4">
        <v>93.0</v>
      </c>
      <c r="H1286" s="4">
        <v>0.0</v>
      </c>
      <c r="I1286" s="4" t="s">
        <v>5703</v>
      </c>
      <c r="J1286" s="4">
        <v>1.0</v>
      </c>
      <c r="K1286" s="4">
        <v>86.0</v>
      </c>
      <c r="L1286" s="4">
        <v>93.0</v>
      </c>
      <c r="M1286" s="4" t="s">
        <v>5658</v>
      </c>
      <c r="N1286" s="16">
        <v>45839.0</v>
      </c>
    </row>
    <row r="1287">
      <c r="A1287" s="4">
        <f>VLOOKUP(Life_expectancy.csv!A1303,Base!$A$2:$B$235,2,FALSE)</f>
        <v>139</v>
      </c>
      <c r="B1287" s="4">
        <v>2012.0</v>
      </c>
      <c r="C1287" s="15" t="s">
        <v>5551</v>
      </c>
      <c r="D1287" s="15">
        <v>138.0</v>
      </c>
      <c r="E1287" s="15">
        <v>1.0</v>
      </c>
      <c r="F1287" s="15" t="s">
        <v>1372</v>
      </c>
      <c r="G1287" s="4">
        <v>96.0</v>
      </c>
      <c r="H1287" s="4">
        <v>0.0</v>
      </c>
      <c r="I1287" s="4">
        <v>52.0</v>
      </c>
      <c r="J1287" s="4">
        <v>1.0</v>
      </c>
      <c r="K1287" s="4">
        <v>96.0</v>
      </c>
      <c r="L1287" s="4">
        <v>96.0</v>
      </c>
      <c r="M1287" s="4" t="s">
        <v>5578</v>
      </c>
      <c r="N1287" s="16">
        <v>45839.0</v>
      </c>
    </row>
    <row r="1288">
      <c r="A1288" s="4">
        <f>VLOOKUP(Life_expectancy.csv!A1304,Base!$A$2:$B$235,2,FALSE)</f>
        <v>139</v>
      </c>
      <c r="B1288" s="4">
        <v>2011.0</v>
      </c>
      <c r="C1288" s="15" t="s">
        <v>5620</v>
      </c>
      <c r="D1288" s="15">
        <v>139.0</v>
      </c>
      <c r="E1288" s="15">
        <v>1.0</v>
      </c>
      <c r="F1288" s="15" t="s">
        <v>1173</v>
      </c>
      <c r="G1288" s="4">
        <v>92.0</v>
      </c>
      <c r="H1288" s="4">
        <v>1.0</v>
      </c>
      <c r="I1288" s="4" t="s">
        <v>5647</v>
      </c>
      <c r="J1288" s="4">
        <v>1.0</v>
      </c>
      <c r="K1288" s="4">
        <v>93.0</v>
      </c>
      <c r="L1288" s="4">
        <v>92.0</v>
      </c>
      <c r="M1288" s="4" t="s">
        <v>5658</v>
      </c>
      <c r="N1288" s="16">
        <v>45839.0</v>
      </c>
    </row>
    <row r="1289">
      <c r="A1289" s="4">
        <f>VLOOKUP(Life_expectancy.csv!A1305,Base!$A$2:$B$235,2,FALSE)</f>
        <v>139</v>
      </c>
      <c r="B1289" s="4">
        <v>2010.0</v>
      </c>
      <c r="C1289" s="15">
        <v>75.0</v>
      </c>
      <c r="D1289" s="15">
        <v>138.0</v>
      </c>
      <c r="E1289" s="15">
        <v>1.0</v>
      </c>
      <c r="F1289" s="15" t="s">
        <v>3903</v>
      </c>
      <c r="G1289" s="4">
        <v>94.0</v>
      </c>
      <c r="H1289" s="4">
        <v>0.0</v>
      </c>
      <c r="I1289" s="5">
        <v>45782.0</v>
      </c>
      <c r="J1289" s="4">
        <v>1.0</v>
      </c>
      <c r="K1289" s="4">
        <v>94.0</v>
      </c>
      <c r="L1289" s="4">
        <v>94.0</v>
      </c>
      <c r="M1289" s="4" t="s">
        <v>5578</v>
      </c>
      <c r="N1289" s="16">
        <v>45839.0</v>
      </c>
    </row>
    <row r="1290">
      <c r="A1290" s="4">
        <f>VLOOKUP(Life_expectancy.csv!A1306,Base!$A$2:$B$235,2,FALSE)</f>
        <v>139</v>
      </c>
      <c r="B1290" s="4">
        <v>2009.0</v>
      </c>
      <c r="C1290" s="15" t="s">
        <v>5574</v>
      </c>
      <c r="D1290" s="15">
        <v>142.0</v>
      </c>
      <c r="E1290" s="15">
        <v>1.0</v>
      </c>
      <c r="F1290" s="15" t="s">
        <v>6116</v>
      </c>
      <c r="G1290" s="4">
        <v>9.0</v>
      </c>
      <c r="H1290" s="4">
        <v>0.0</v>
      </c>
      <c r="I1290" s="4" t="s">
        <v>5649</v>
      </c>
      <c r="J1290" s="4">
        <v>1.0</v>
      </c>
      <c r="K1290" s="4">
        <v>9.0</v>
      </c>
      <c r="L1290" s="4">
        <v>9.0</v>
      </c>
      <c r="M1290" s="4" t="s">
        <v>5658</v>
      </c>
      <c r="N1290" s="16">
        <v>45839.0</v>
      </c>
    </row>
    <row r="1291">
      <c r="A1291" s="4">
        <f>VLOOKUP(Life_expectancy.csv!A1307,Base!$A$2:$B$235,2,FALSE)</f>
        <v>139</v>
      </c>
      <c r="B1291" s="4">
        <v>2008.0</v>
      </c>
      <c r="C1291" s="15" t="s">
        <v>5741</v>
      </c>
      <c r="D1291" s="15">
        <v>145.0</v>
      </c>
      <c r="E1291" s="15">
        <v>1.0</v>
      </c>
      <c r="F1291" s="15" t="s">
        <v>480</v>
      </c>
      <c r="G1291" s="4">
        <v>92.0</v>
      </c>
      <c r="H1291" s="4">
        <v>2.0</v>
      </c>
      <c r="I1291" s="4" t="s">
        <v>5558</v>
      </c>
      <c r="J1291" s="4">
        <v>1.0</v>
      </c>
      <c r="K1291" s="4">
        <v>91.0</v>
      </c>
      <c r="L1291" s="4">
        <v>91.0</v>
      </c>
      <c r="M1291" s="4" t="s">
        <v>5783</v>
      </c>
      <c r="N1291" s="16">
        <v>45839.0</v>
      </c>
    </row>
    <row r="1292">
      <c r="A1292" s="4">
        <f>VLOOKUP(Life_expectancy.csv!A1308,Base!$A$2:$B$235,2,FALSE)</f>
        <v>139</v>
      </c>
      <c r="B1292" s="4">
        <v>2007.0</v>
      </c>
      <c r="C1292" s="15" t="s">
        <v>5555</v>
      </c>
      <c r="D1292" s="15">
        <v>148.0</v>
      </c>
      <c r="E1292" s="15">
        <v>1.0</v>
      </c>
      <c r="F1292" s="15" t="s">
        <v>453</v>
      </c>
      <c r="G1292" s="4">
        <v>92.0</v>
      </c>
      <c r="H1292" s="4">
        <v>0.0</v>
      </c>
      <c r="I1292" s="4" t="s">
        <v>5654</v>
      </c>
      <c r="J1292" s="4">
        <v>1.0</v>
      </c>
      <c r="K1292" s="4">
        <v>94.0</v>
      </c>
      <c r="L1292" s="4">
        <v>92.0</v>
      </c>
      <c r="M1292" s="4" t="s">
        <v>5631</v>
      </c>
      <c r="N1292" s="16">
        <v>45839.0</v>
      </c>
    </row>
    <row r="1293">
      <c r="A1293" s="4">
        <f>VLOOKUP(Life_expectancy.csv!A1309,Base!$A$2:$B$235,2,FALSE)</f>
        <v>139</v>
      </c>
      <c r="B1293" s="4">
        <v>2006.0</v>
      </c>
      <c r="C1293" s="15">
        <v>74.0</v>
      </c>
      <c r="D1293" s="15">
        <v>15.0</v>
      </c>
      <c r="E1293" s="15">
        <v>1.0</v>
      </c>
      <c r="F1293" s="15" t="s">
        <v>177</v>
      </c>
      <c r="G1293" s="4">
        <v>97.0</v>
      </c>
      <c r="H1293" s="4">
        <v>0.0</v>
      </c>
      <c r="I1293" s="4" t="s">
        <v>5997</v>
      </c>
      <c r="J1293" s="4">
        <v>1.0</v>
      </c>
      <c r="K1293" s="4">
        <v>99.0</v>
      </c>
      <c r="L1293" s="4">
        <v>95.0</v>
      </c>
      <c r="M1293" s="5">
        <v>45778.0</v>
      </c>
      <c r="N1293" s="16">
        <v>45839.0</v>
      </c>
    </row>
    <row r="1294">
      <c r="A1294" s="4">
        <f>VLOOKUP(Life_expectancy.csv!A1310,Base!$A$2:$B$235,2,FALSE)</f>
        <v>139</v>
      </c>
      <c r="B1294" s="4">
        <v>2005.0</v>
      </c>
      <c r="C1294" s="15" t="s">
        <v>5556</v>
      </c>
      <c r="D1294" s="15">
        <v>161.0</v>
      </c>
      <c r="E1294" s="15">
        <v>1.0</v>
      </c>
      <c r="F1294" s="15" t="s">
        <v>4496</v>
      </c>
      <c r="G1294" s="4">
        <v>99.0</v>
      </c>
      <c r="H1294" s="4">
        <v>0.0</v>
      </c>
      <c r="I1294" s="4" t="s">
        <v>5820</v>
      </c>
      <c r="J1294" s="4">
        <v>1.0</v>
      </c>
      <c r="K1294" s="4">
        <v>99.0</v>
      </c>
      <c r="L1294" s="4">
        <v>99.0</v>
      </c>
      <c r="M1294" s="5">
        <v>45901.0</v>
      </c>
      <c r="N1294" s="16">
        <v>45839.0</v>
      </c>
    </row>
    <row r="1295">
      <c r="A1295" s="4">
        <f>VLOOKUP(Life_expectancy.csv!A1311,Base!$A$2:$B$235,2,FALSE)</f>
        <v>139</v>
      </c>
      <c r="B1295" s="4">
        <v>2004.0</v>
      </c>
      <c r="C1295" s="15" t="s">
        <v>5561</v>
      </c>
      <c r="D1295" s="15">
        <v>165.0</v>
      </c>
      <c r="E1295" s="15">
        <v>1.0</v>
      </c>
      <c r="F1295" s="15" t="s">
        <v>3831</v>
      </c>
      <c r="G1295" s="4">
        <v>98.0</v>
      </c>
      <c r="H1295" s="4">
        <v>0.0</v>
      </c>
      <c r="I1295" s="4" t="s">
        <v>5782</v>
      </c>
      <c r="J1295" s="4">
        <v>1.0</v>
      </c>
      <c r="K1295" s="4">
        <v>97.0</v>
      </c>
      <c r="L1295" s="4">
        <v>98.0</v>
      </c>
      <c r="M1295" s="5">
        <v>45718.0</v>
      </c>
      <c r="N1295" s="16">
        <v>45870.0</v>
      </c>
    </row>
    <row r="1296">
      <c r="A1296" s="4">
        <f>VLOOKUP(Life_expectancy.csv!A1312,Base!$A$2:$B$235,2,FALSE)</f>
        <v>139</v>
      </c>
      <c r="B1296" s="4">
        <v>2003.0</v>
      </c>
      <c r="C1296" s="15" t="s">
        <v>5749</v>
      </c>
      <c r="D1296" s="15">
        <v>166.0</v>
      </c>
      <c r="E1296" s="15">
        <v>1.0</v>
      </c>
      <c r="F1296" s="15" t="s">
        <v>1905</v>
      </c>
      <c r="G1296" s="4">
        <v>36.0</v>
      </c>
      <c r="H1296" s="4">
        <v>0.0</v>
      </c>
      <c r="I1296" s="4" t="s">
        <v>5879</v>
      </c>
      <c r="J1296" s="4">
        <v>1.0</v>
      </c>
      <c r="K1296" s="4">
        <v>99.0</v>
      </c>
      <c r="L1296" s="4">
        <v>96.0</v>
      </c>
      <c r="M1296" s="5">
        <v>45718.0</v>
      </c>
      <c r="N1296" s="16">
        <v>45870.0</v>
      </c>
    </row>
    <row r="1297">
      <c r="A1297" s="4">
        <f>VLOOKUP(Life_expectancy.csv!A1313,Base!$A$2:$B$235,2,FALSE)</f>
        <v>139</v>
      </c>
      <c r="B1297" s="4">
        <v>2002.0</v>
      </c>
      <c r="C1297" s="15">
        <v>73.0</v>
      </c>
      <c r="D1297" s="15">
        <v>167.0</v>
      </c>
      <c r="E1297" s="15">
        <v>1.0</v>
      </c>
      <c r="F1297" s="15" t="s">
        <v>2272</v>
      </c>
      <c r="G1297" s="10"/>
      <c r="H1297" s="4">
        <v>0.0</v>
      </c>
      <c r="I1297" s="4" t="s">
        <v>6083</v>
      </c>
      <c r="J1297" s="4">
        <v>1.0</v>
      </c>
      <c r="K1297" s="4">
        <v>99.0</v>
      </c>
      <c r="L1297" s="4">
        <v>99.0</v>
      </c>
      <c r="M1297" s="5">
        <v>45718.0</v>
      </c>
      <c r="N1297" s="16">
        <v>45870.0</v>
      </c>
    </row>
    <row r="1298">
      <c r="A1298" s="4">
        <f>VLOOKUP(Life_expectancy.csv!A1314,Base!$A$2:$B$235,2,FALSE)</f>
        <v>139</v>
      </c>
      <c r="B1298" s="4">
        <v>2001.0</v>
      </c>
      <c r="C1298" s="15" t="s">
        <v>5653</v>
      </c>
      <c r="D1298" s="15">
        <v>171.0</v>
      </c>
      <c r="E1298" s="15">
        <v>1.0</v>
      </c>
      <c r="F1298" s="15" t="s">
        <v>475</v>
      </c>
      <c r="G1298" s="10"/>
      <c r="H1298" s="4">
        <v>0.0</v>
      </c>
      <c r="I1298" s="4" t="s">
        <v>6117</v>
      </c>
      <c r="J1298" s="4">
        <v>1.0</v>
      </c>
      <c r="K1298" s="4">
        <v>99.0</v>
      </c>
      <c r="L1298" s="4">
        <v>99.0</v>
      </c>
      <c r="M1298" s="5">
        <v>45690.0</v>
      </c>
      <c r="N1298" s="16">
        <v>45870.0</v>
      </c>
    </row>
    <row r="1299">
      <c r="A1299" s="4">
        <f>VLOOKUP(Life_expectancy.csv!A1315,Base!$A$2:$B$235,2,FALSE)</f>
        <v>139</v>
      </c>
      <c r="B1299" s="4">
        <v>2000.0</v>
      </c>
      <c r="C1299" s="15" t="s">
        <v>5564</v>
      </c>
      <c r="D1299" s="15">
        <v>171.0</v>
      </c>
      <c r="E1299" s="15">
        <v>1.0</v>
      </c>
      <c r="F1299" s="15" t="s">
        <v>2277</v>
      </c>
      <c r="G1299" s="10"/>
      <c r="H1299" s="4">
        <v>0.0</v>
      </c>
      <c r="I1299" s="4" t="s">
        <v>6071</v>
      </c>
      <c r="J1299" s="4">
        <v>1.0</v>
      </c>
      <c r="K1299" s="4">
        <v>95.0</v>
      </c>
      <c r="L1299" s="4">
        <v>93.0</v>
      </c>
      <c r="M1299" s="5">
        <v>45690.0</v>
      </c>
      <c r="N1299" s="16">
        <v>45901.0</v>
      </c>
    </row>
    <row r="1300">
      <c r="A1300" s="4">
        <f>VLOOKUP(Life_expectancy.csv!A1316,Base!$A$2:$B$235,2,FALSE)</f>
        <v>11</v>
      </c>
      <c r="B1300" s="4">
        <v>2015.0</v>
      </c>
      <c r="C1300" s="15" t="s">
        <v>6118</v>
      </c>
      <c r="D1300" s="15">
        <v>55.0</v>
      </c>
      <c r="E1300" s="15">
        <v>2.0</v>
      </c>
      <c r="F1300" s="17"/>
      <c r="G1300" s="10"/>
      <c r="H1300" s="4">
        <v>35.0</v>
      </c>
      <c r="I1300" s="4">
        <v>29.0</v>
      </c>
      <c r="J1300" s="4">
        <v>3.0</v>
      </c>
      <c r="K1300" s="4">
        <v>99.0</v>
      </c>
      <c r="L1300" s="4">
        <v>96.0</v>
      </c>
      <c r="M1300" s="4" t="s">
        <v>5522</v>
      </c>
      <c r="N1300" s="16">
        <v>45870.0</v>
      </c>
    </row>
    <row r="1301">
      <c r="A1301" s="4">
        <f>VLOOKUP(Life_expectancy.csv!A1317,Base!$A$2:$B$235,2,FALSE)</f>
        <v>11</v>
      </c>
      <c r="B1301" s="4">
        <v>2014.0</v>
      </c>
      <c r="C1301" s="15" t="s">
        <v>6119</v>
      </c>
      <c r="D1301" s="15">
        <v>57.0</v>
      </c>
      <c r="E1301" s="15">
        <v>2.0</v>
      </c>
      <c r="F1301" s="15" t="s">
        <v>5521</v>
      </c>
      <c r="G1301" s="10"/>
      <c r="H1301" s="4">
        <v>462.0</v>
      </c>
      <c r="I1301" s="5">
        <v>45836.0</v>
      </c>
      <c r="J1301" s="4">
        <v>3.0</v>
      </c>
      <c r="K1301" s="4">
        <v>99.0</v>
      </c>
      <c r="L1301" s="4">
        <v>96.0</v>
      </c>
      <c r="M1301" s="4" t="s">
        <v>5522</v>
      </c>
      <c r="N1301" s="16">
        <v>45839.0</v>
      </c>
    </row>
    <row r="1302">
      <c r="A1302" s="4">
        <f>VLOOKUP(Life_expectancy.csv!A1318,Base!$A$2:$B$235,2,FALSE)</f>
        <v>11</v>
      </c>
      <c r="B1302" s="4">
        <v>2013.0</v>
      </c>
      <c r="C1302" s="15" t="s">
        <v>6119</v>
      </c>
      <c r="D1302" s="15">
        <v>56.0</v>
      </c>
      <c r="E1302" s="15">
        <v>2.0</v>
      </c>
      <c r="F1302" s="15" t="s">
        <v>1543</v>
      </c>
      <c r="G1302" s="10"/>
      <c r="H1302" s="4">
        <v>229.0</v>
      </c>
      <c r="I1302" s="5">
        <v>45716.0</v>
      </c>
      <c r="J1302" s="4">
        <v>3.0</v>
      </c>
      <c r="K1302" s="4">
        <v>99.0</v>
      </c>
      <c r="L1302" s="4">
        <v>96.0</v>
      </c>
      <c r="M1302" s="4" t="s">
        <v>5522</v>
      </c>
      <c r="N1302" s="16">
        <v>45839.0</v>
      </c>
    </row>
    <row r="1303">
      <c r="A1303" s="4">
        <f>VLOOKUP(Life_expectancy.csv!A1319,Base!$A$2:$B$235,2,FALSE)</f>
        <v>11</v>
      </c>
      <c r="B1303" s="4">
        <v>2012.0</v>
      </c>
      <c r="C1303" s="15" t="s">
        <v>6120</v>
      </c>
      <c r="D1303" s="15">
        <v>58.0</v>
      </c>
      <c r="E1303" s="15">
        <v>2.0</v>
      </c>
      <c r="F1303" s="15" t="s">
        <v>1249</v>
      </c>
      <c r="G1303" s="10"/>
      <c r="H1303" s="4">
        <v>228.0</v>
      </c>
      <c r="I1303" s="5">
        <v>45896.0</v>
      </c>
      <c r="J1303" s="4">
        <v>3.0</v>
      </c>
      <c r="K1303" s="4">
        <v>99.0</v>
      </c>
      <c r="L1303" s="4">
        <v>97.0</v>
      </c>
      <c r="M1303" s="4" t="s">
        <v>5522</v>
      </c>
      <c r="N1303" s="16">
        <v>45839.0</v>
      </c>
    </row>
    <row r="1304">
      <c r="A1304" s="4">
        <f>VLOOKUP(Life_expectancy.csv!A1320,Base!$A$2:$B$235,2,FALSE)</f>
        <v>11</v>
      </c>
      <c r="B1304" s="4">
        <v>2011.0</v>
      </c>
      <c r="C1304" s="15" t="s">
        <v>5661</v>
      </c>
      <c r="D1304" s="15">
        <v>64.0</v>
      </c>
      <c r="E1304" s="15">
        <v>3.0</v>
      </c>
      <c r="F1304" s="15" t="s">
        <v>1249</v>
      </c>
      <c r="G1304" s="10"/>
      <c r="H1304" s="4">
        <v>434.0</v>
      </c>
      <c r="I1304" s="5">
        <v>45774.0</v>
      </c>
      <c r="J1304" s="4">
        <v>4.0</v>
      </c>
      <c r="K1304" s="4">
        <v>96.0</v>
      </c>
      <c r="L1304" s="4">
        <v>97.0</v>
      </c>
      <c r="M1304" s="4" t="s">
        <v>5522</v>
      </c>
      <c r="N1304" s="16">
        <v>45809.0</v>
      </c>
    </row>
    <row r="1305">
      <c r="A1305" s="4">
        <f>VLOOKUP(Life_expectancy.csv!A1321,Base!$A$2:$B$235,2,FALSE)</f>
        <v>11</v>
      </c>
      <c r="B1305" s="4">
        <v>2010.0</v>
      </c>
      <c r="C1305" s="15">
        <v>83.0</v>
      </c>
      <c r="D1305" s="15">
        <v>62.0</v>
      </c>
      <c r="E1305" s="15">
        <v>3.0</v>
      </c>
      <c r="F1305" s="16">
        <v>45906.0</v>
      </c>
      <c r="G1305" s="10"/>
      <c r="H1305" s="4">
        <v>450.0</v>
      </c>
      <c r="I1305" s="5">
        <v>45926.0</v>
      </c>
      <c r="J1305" s="4">
        <v>4.0</v>
      </c>
      <c r="K1305" s="4">
        <v>98.0</v>
      </c>
      <c r="L1305" s="4">
        <v>97.0</v>
      </c>
      <c r="M1305" s="4" t="s">
        <v>5522</v>
      </c>
      <c r="N1305" s="16">
        <v>45809.0</v>
      </c>
    </row>
    <row r="1306">
      <c r="A1306" s="4">
        <f>VLOOKUP(Life_expectancy.csv!A1322,Base!$A$2:$B$235,2,FALSE)</f>
        <v>11</v>
      </c>
      <c r="B1306" s="4">
        <v>2009.0</v>
      </c>
      <c r="C1306" s="15">
        <v>83.0</v>
      </c>
      <c r="D1306" s="15">
        <v>64.0</v>
      </c>
      <c r="E1306" s="15">
        <v>3.0</v>
      </c>
      <c r="F1306" s="18">
        <v>45907.0</v>
      </c>
      <c r="G1306" s="10"/>
      <c r="H1306" s="4">
        <v>741.0</v>
      </c>
      <c r="I1306" s="5">
        <v>45773.0</v>
      </c>
      <c r="J1306" s="4">
        <v>4.0</v>
      </c>
      <c r="K1306" s="4">
        <v>99.0</v>
      </c>
      <c r="L1306" s="4">
        <v>97.0</v>
      </c>
      <c r="M1306" s="4" t="s">
        <v>5522</v>
      </c>
      <c r="N1306" s="16">
        <v>45809.0</v>
      </c>
    </row>
    <row r="1307">
      <c r="A1307" s="4">
        <f>VLOOKUP(Life_expectancy.csv!A1323,Base!$A$2:$B$235,2,FALSE)</f>
        <v>11</v>
      </c>
      <c r="B1307" s="4">
        <v>2008.0</v>
      </c>
      <c r="C1307" s="15" t="s">
        <v>5659</v>
      </c>
      <c r="D1307" s="15">
        <v>66.0</v>
      </c>
      <c r="E1307" s="15">
        <v>3.0</v>
      </c>
      <c r="F1307" s="16">
        <v>45968.0</v>
      </c>
      <c r="G1307" s="10"/>
      <c r="H1307" s="4">
        <v>11015.0</v>
      </c>
      <c r="I1307" s="5">
        <v>45925.0</v>
      </c>
      <c r="J1307" s="4">
        <v>4.0</v>
      </c>
      <c r="K1307" s="4">
        <v>98.0</v>
      </c>
      <c r="L1307" s="4">
        <v>98.0</v>
      </c>
      <c r="M1307" s="4" t="s">
        <v>5522</v>
      </c>
      <c r="N1307" s="16">
        <v>45778.0</v>
      </c>
    </row>
    <row r="1308">
      <c r="A1308" s="4">
        <f>VLOOKUP(Life_expectancy.csv!A1324,Base!$A$2:$B$235,2,FALSE)</f>
        <v>11</v>
      </c>
      <c r="B1308" s="4">
        <v>2007.0</v>
      </c>
      <c r="C1308" s="15" t="s">
        <v>6121</v>
      </c>
      <c r="D1308" s="15">
        <v>67.0</v>
      </c>
      <c r="E1308" s="15">
        <v>3.0</v>
      </c>
      <c r="F1308" s="15" t="s">
        <v>1676</v>
      </c>
      <c r="G1308" s="10"/>
      <c r="H1308" s="4">
        <v>0.0</v>
      </c>
      <c r="I1308" s="5">
        <v>45772.0</v>
      </c>
      <c r="J1308" s="4">
        <v>4.0</v>
      </c>
      <c r="K1308" s="4">
        <v>97.0</v>
      </c>
      <c r="L1308" s="4">
        <v>98.0</v>
      </c>
      <c r="M1308" s="4" t="s">
        <v>5522</v>
      </c>
      <c r="N1308" s="16">
        <v>45778.0</v>
      </c>
    </row>
    <row r="1309">
      <c r="A1309" s="4">
        <f>VLOOKUP(Life_expectancy.csv!A1325,Base!$A$2:$B$235,2,FALSE)</f>
        <v>11</v>
      </c>
      <c r="B1309" s="4">
        <v>2006.0</v>
      </c>
      <c r="C1309" s="15" t="s">
        <v>6029</v>
      </c>
      <c r="D1309" s="15">
        <v>68.0</v>
      </c>
      <c r="E1309" s="15">
        <v>3.0</v>
      </c>
      <c r="F1309" s="15" t="s">
        <v>1542</v>
      </c>
      <c r="G1309" s="10"/>
      <c r="H1309" s="4">
        <v>520.0</v>
      </c>
      <c r="I1309" s="5">
        <v>45924.0</v>
      </c>
      <c r="J1309" s="4">
        <v>4.0</v>
      </c>
      <c r="K1309" s="4">
        <v>95.0</v>
      </c>
      <c r="L1309" s="4">
        <v>98.0</v>
      </c>
      <c r="M1309" s="4" t="s">
        <v>5522</v>
      </c>
      <c r="N1309" s="16">
        <v>45778.0</v>
      </c>
    </row>
    <row r="1310">
      <c r="A1310" s="4">
        <f>VLOOKUP(Life_expectancy.csv!A1326,Base!$A$2:$B$235,2,FALSE)</f>
        <v>11</v>
      </c>
      <c r="B1310" s="4">
        <v>2005.0</v>
      </c>
      <c r="C1310" s="15">
        <v>82.0</v>
      </c>
      <c r="D1310" s="15">
        <v>69.0</v>
      </c>
      <c r="E1310" s="15">
        <v>3.0</v>
      </c>
      <c r="F1310" s="15" t="s">
        <v>4740</v>
      </c>
      <c r="G1310" s="10"/>
      <c r="H1310" s="4">
        <v>0.0</v>
      </c>
      <c r="I1310" s="5">
        <v>45771.0</v>
      </c>
      <c r="J1310" s="4">
        <v>4.0</v>
      </c>
      <c r="K1310" s="4">
        <v>95.0</v>
      </c>
      <c r="L1310" s="4">
        <v>98.0</v>
      </c>
      <c r="M1310" s="4" t="s">
        <v>5522</v>
      </c>
      <c r="N1310" s="16">
        <v>45778.0</v>
      </c>
    </row>
    <row r="1311">
      <c r="A1311" s="4">
        <f>VLOOKUP(Life_expectancy.csv!A1327,Base!$A$2:$B$235,2,FALSE)</f>
        <v>11</v>
      </c>
      <c r="B1311" s="4">
        <v>2004.0</v>
      </c>
      <c r="C1311" s="15" t="s">
        <v>6095</v>
      </c>
      <c r="D1311" s="15">
        <v>68.0</v>
      </c>
      <c r="E1311" s="15">
        <v>3.0</v>
      </c>
      <c r="F1311" s="16">
        <v>45845.0</v>
      </c>
      <c r="G1311" s="10"/>
      <c r="H1311" s="4">
        <v>8752.0</v>
      </c>
      <c r="I1311" s="5">
        <v>45892.0</v>
      </c>
      <c r="J1311" s="4">
        <v>4.0</v>
      </c>
      <c r="K1311" s="4">
        <v>97.0</v>
      </c>
      <c r="L1311" s="4">
        <v>99.0</v>
      </c>
      <c r="M1311" s="4" t="s">
        <v>5522</v>
      </c>
      <c r="N1311" s="16">
        <v>45748.0</v>
      </c>
    </row>
    <row r="1312">
      <c r="A1312" s="4">
        <f>VLOOKUP(Life_expectancy.csv!A1328,Base!$A$2:$B$235,2,FALSE)</f>
        <v>11</v>
      </c>
      <c r="B1312" s="4">
        <v>2003.0</v>
      </c>
      <c r="C1312" s="15" t="s">
        <v>5666</v>
      </c>
      <c r="D1312" s="15">
        <v>7.0</v>
      </c>
      <c r="E1312" s="15">
        <v>3.0</v>
      </c>
      <c r="F1312" s="15" t="s">
        <v>1435</v>
      </c>
      <c r="G1312" s="10"/>
      <c r="H1312" s="4">
        <v>8286.0</v>
      </c>
      <c r="I1312" s="5">
        <v>45770.0</v>
      </c>
      <c r="J1312" s="4">
        <v>5.0</v>
      </c>
      <c r="K1312" s="4">
        <v>97.0</v>
      </c>
      <c r="L1312" s="4">
        <v>97.0</v>
      </c>
      <c r="M1312" s="4" t="s">
        <v>5522</v>
      </c>
      <c r="N1312" s="16">
        <v>45748.0</v>
      </c>
    </row>
    <row r="1313">
      <c r="A1313" s="4">
        <f>VLOOKUP(Life_expectancy.csv!A1329,Base!$A$2:$B$235,2,FALSE)</f>
        <v>11</v>
      </c>
      <c r="B1313" s="4">
        <v>2002.0</v>
      </c>
      <c r="C1313" s="15" t="s">
        <v>5911</v>
      </c>
      <c r="D1313" s="15">
        <v>7.0</v>
      </c>
      <c r="E1313" s="15">
        <v>3.0</v>
      </c>
      <c r="F1313" s="15" t="s">
        <v>27</v>
      </c>
      <c r="G1313" s="10"/>
      <c r="H1313" s="4">
        <v>33812.0</v>
      </c>
      <c r="I1313" s="5">
        <v>45922.0</v>
      </c>
      <c r="J1313" s="4">
        <v>5.0</v>
      </c>
      <c r="K1313" s="4">
        <v>89.0</v>
      </c>
      <c r="L1313" s="4">
        <v>96.0</v>
      </c>
      <c r="M1313" s="4" t="s">
        <v>5522</v>
      </c>
      <c r="N1313" s="16">
        <v>45748.0</v>
      </c>
    </row>
    <row r="1314">
      <c r="A1314" s="4">
        <f>VLOOKUP(Life_expectancy.csv!A1330,Base!$A$2:$B$235,2,FALSE)</f>
        <v>11</v>
      </c>
      <c r="B1314" s="4">
        <v>2001.0</v>
      </c>
      <c r="C1314" s="15" t="s">
        <v>5687</v>
      </c>
      <c r="D1314" s="15">
        <v>72.0</v>
      </c>
      <c r="E1314" s="15">
        <v>4.0</v>
      </c>
      <c r="F1314" s="18">
        <v>45724.0</v>
      </c>
      <c r="G1314" s="10"/>
      <c r="H1314" s="4">
        <v>22552.0</v>
      </c>
      <c r="I1314" s="5">
        <v>45799.0</v>
      </c>
      <c r="J1314" s="4">
        <v>5.0</v>
      </c>
      <c r="K1314" s="4">
        <v>81.0</v>
      </c>
      <c r="L1314" s="4">
        <v>95.0</v>
      </c>
      <c r="M1314" s="4" t="s">
        <v>5522</v>
      </c>
      <c r="N1314" s="16">
        <v>45748.0</v>
      </c>
    </row>
    <row r="1315">
      <c r="A1315" s="4">
        <f>VLOOKUP(Life_expectancy.csv!A1331,Base!$A$2:$B$235,2,FALSE)</f>
        <v>11</v>
      </c>
      <c r="B1315" s="4">
        <v>2000.0</v>
      </c>
      <c r="C1315" s="15" t="s">
        <v>5692</v>
      </c>
      <c r="D1315" s="15">
        <v>74.0</v>
      </c>
      <c r="E1315" s="15">
        <v>4.0</v>
      </c>
      <c r="F1315" s="15" t="s">
        <v>4790</v>
      </c>
      <c r="G1315" s="10"/>
      <c r="H1315" s="4">
        <v>22497.0</v>
      </c>
      <c r="I1315" s="5">
        <v>45710.0</v>
      </c>
      <c r="J1315" s="4">
        <v>5.0</v>
      </c>
      <c r="K1315" s="4">
        <v>98.0</v>
      </c>
      <c r="L1315" s="4">
        <v>85.0</v>
      </c>
      <c r="M1315" s="4" t="s">
        <v>5522</v>
      </c>
      <c r="N1315" s="16">
        <v>45748.0</v>
      </c>
    </row>
    <row r="1316">
      <c r="A1316" s="4">
        <f>VLOOKUP(Life_expectancy.csv!A1332,Base!$A$2:$B$235,2,FALSE)</f>
        <v>83</v>
      </c>
      <c r="B1316" s="4">
        <v>2015.0</v>
      </c>
      <c r="C1316" s="15" t="s">
        <v>5580</v>
      </c>
      <c r="D1316" s="15">
        <v>112.0</v>
      </c>
      <c r="E1316" s="15">
        <v>4.0</v>
      </c>
      <c r="F1316" s="17"/>
      <c r="G1316" s="4">
        <v>99.0</v>
      </c>
      <c r="H1316" s="4">
        <v>0.0</v>
      </c>
      <c r="I1316" s="4" t="s">
        <v>5901</v>
      </c>
      <c r="J1316" s="4">
        <v>4.0</v>
      </c>
      <c r="K1316" s="4">
        <v>99.0</v>
      </c>
      <c r="L1316" s="4">
        <v>99.0</v>
      </c>
      <c r="M1316" s="4" t="s">
        <v>5522</v>
      </c>
      <c r="N1316" s="15">
        <v>4.0</v>
      </c>
    </row>
    <row r="1317">
      <c r="A1317" s="4">
        <f>VLOOKUP(Life_expectancy.csv!A1333,Base!$A$2:$B$235,2,FALSE)</f>
        <v>83</v>
      </c>
      <c r="B1317" s="4">
        <v>2014.0</v>
      </c>
      <c r="C1317" s="15">
        <v>74.0</v>
      </c>
      <c r="D1317" s="15">
        <v>113.0</v>
      </c>
      <c r="E1317" s="15">
        <v>4.0</v>
      </c>
      <c r="F1317" s="15" t="s">
        <v>5922</v>
      </c>
      <c r="G1317" s="4">
        <v>98.0</v>
      </c>
      <c r="H1317" s="4">
        <v>20.0</v>
      </c>
      <c r="I1317" s="4" t="s">
        <v>6018</v>
      </c>
      <c r="J1317" s="4">
        <v>4.0</v>
      </c>
      <c r="K1317" s="4">
        <v>98.0</v>
      </c>
      <c r="L1317" s="4">
        <v>98.0</v>
      </c>
      <c r="M1317" s="4" t="s">
        <v>5522</v>
      </c>
      <c r="N1317" s="16">
        <v>45903.0</v>
      </c>
    </row>
    <row r="1318">
      <c r="A1318" s="4">
        <f>VLOOKUP(Life_expectancy.csv!A1334,Base!$A$2:$B$235,2,FALSE)</f>
        <v>83</v>
      </c>
      <c r="B1318" s="4">
        <v>2013.0</v>
      </c>
      <c r="C1318" s="15" t="s">
        <v>5645</v>
      </c>
      <c r="D1318" s="15">
        <v>114.0</v>
      </c>
      <c r="E1318" s="15">
        <v>4.0</v>
      </c>
      <c r="F1318" s="15" t="s">
        <v>5783</v>
      </c>
      <c r="G1318" s="4">
        <v>98.0</v>
      </c>
      <c r="H1318" s="4">
        <v>120.0</v>
      </c>
      <c r="I1318" s="4">
        <v>64.0</v>
      </c>
      <c r="J1318" s="4">
        <v>4.0</v>
      </c>
      <c r="K1318" s="4">
        <v>98.0</v>
      </c>
      <c r="L1318" s="4">
        <v>98.0</v>
      </c>
      <c r="M1318" s="4" t="s">
        <v>5522</v>
      </c>
      <c r="N1318" s="16">
        <v>45903.0</v>
      </c>
    </row>
    <row r="1319">
      <c r="A1319" s="4">
        <f>VLOOKUP(Life_expectancy.csv!A1335,Base!$A$2:$B$235,2,FALSE)</f>
        <v>83</v>
      </c>
      <c r="B1319" s="4">
        <v>2012.0</v>
      </c>
      <c r="C1319" s="15" t="s">
        <v>5780</v>
      </c>
      <c r="D1319" s="15">
        <v>115.0</v>
      </c>
      <c r="E1319" s="15">
        <v>4.0</v>
      </c>
      <c r="F1319" s="15" t="s">
        <v>5922</v>
      </c>
      <c r="G1319" s="4">
        <v>98.0</v>
      </c>
      <c r="H1319" s="4">
        <v>3.0</v>
      </c>
      <c r="I1319" s="4" t="s">
        <v>5737</v>
      </c>
      <c r="J1319" s="4">
        <v>4.0</v>
      </c>
      <c r="K1319" s="4">
        <v>98.0</v>
      </c>
      <c r="L1319" s="4">
        <v>98.0</v>
      </c>
      <c r="M1319" s="4" t="s">
        <v>5522</v>
      </c>
      <c r="N1319" s="16">
        <v>45903.0</v>
      </c>
    </row>
    <row r="1320">
      <c r="A1320" s="4">
        <f>VLOOKUP(Life_expectancy.csv!A1336,Base!$A$2:$B$235,2,FALSE)</f>
        <v>83</v>
      </c>
      <c r="B1320" s="4">
        <v>2011.0</v>
      </c>
      <c r="C1320" s="15" t="s">
        <v>5563</v>
      </c>
      <c r="D1320" s="15">
        <v>116.0</v>
      </c>
      <c r="E1320" s="15">
        <v>4.0</v>
      </c>
      <c r="F1320" s="15" t="s">
        <v>6122</v>
      </c>
      <c r="G1320" s="4">
        <v>98.0</v>
      </c>
      <c r="H1320" s="4">
        <v>0.0</v>
      </c>
      <c r="I1320" s="4" t="s">
        <v>6049</v>
      </c>
      <c r="J1320" s="4">
        <v>4.0</v>
      </c>
      <c r="K1320" s="4">
        <v>98.0</v>
      </c>
      <c r="L1320" s="4">
        <v>98.0</v>
      </c>
      <c r="M1320" s="4" t="s">
        <v>5522</v>
      </c>
      <c r="N1320" s="16">
        <v>45903.0</v>
      </c>
    </row>
    <row r="1321">
      <c r="A1321" s="4">
        <f>VLOOKUP(Life_expectancy.csv!A1337,Base!$A$2:$B$235,2,FALSE)</f>
        <v>83</v>
      </c>
      <c r="B1321" s="4">
        <v>2010.0</v>
      </c>
      <c r="C1321" s="15" t="s">
        <v>5585</v>
      </c>
      <c r="D1321" s="15">
        <v>117.0</v>
      </c>
      <c r="E1321" s="15">
        <v>4.0</v>
      </c>
      <c r="F1321" s="15" t="s">
        <v>5732</v>
      </c>
      <c r="G1321" s="4">
        <v>98.0</v>
      </c>
      <c r="H1321" s="4">
        <v>0.0</v>
      </c>
      <c r="I1321" s="4" t="s">
        <v>5789</v>
      </c>
      <c r="J1321" s="4">
        <v>4.0</v>
      </c>
      <c r="K1321" s="4">
        <v>98.0</v>
      </c>
      <c r="L1321" s="4">
        <v>98.0</v>
      </c>
      <c r="M1321" s="4" t="s">
        <v>5522</v>
      </c>
      <c r="N1321" s="16">
        <v>45872.0</v>
      </c>
    </row>
    <row r="1322">
      <c r="A1322" s="4">
        <f>VLOOKUP(Life_expectancy.csv!A1338,Base!$A$2:$B$235,2,FALSE)</f>
        <v>83</v>
      </c>
      <c r="B1322" s="4">
        <v>2009.0</v>
      </c>
      <c r="C1322" s="15" t="s">
        <v>5561</v>
      </c>
      <c r="D1322" s="15">
        <v>118.0</v>
      </c>
      <c r="E1322" s="15">
        <v>4.0</v>
      </c>
      <c r="F1322" s="15" t="s">
        <v>6123</v>
      </c>
      <c r="G1322" s="4">
        <v>98.0</v>
      </c>
      <c r="H1322" s="4">
        <v>0.0</v>
      </c>
      <c r="I1322" s="5">
        <v>45906.0</v>
      </c>
      <c r="J1322" s="4">
        <v>4.0</v>
      </c>
      <c r="K1322" s="4">
        <v>98.0</v>
      </c>
      <c r="L1322" s="4">
        <v>98.0</v>
      </c>
      <c r="M1322" s="4" t="s">
        <v>5522</v>
      </c>
      <c r="N1322" s="16">
        <v>45872.0</v>
      </c>
    </row>
    <row r="1323">
      <c r="A1323" s="4">
        <f>VLOOKUP(Life_expectancy.csv!A1339,Base!$A$2:$B$235,2,FALSE)</f>
        <v>83</v>
      </c>
      <c r="B1323" s="4">
        <v>2008.0</v>
      </c>
      <c r="C1323" s="15" t="s">
        <v>5749</v>
      </c>
      <c r="D1323" s="15">
        <v>119.0</v>
      </c>
      <c r="E1323" s="15">
        <v>4.0</v>
      </c>
      <c r="F1323" s="15" t="s">
        <v>6008</v>
      </c>
      <c r="G1323" s="4">
        <v>97.0</v>
      </c>
      <c r="H1323" s="4">
        <v>2.0</v>
      </c>
      <c r="I1323" s="5">
        <v>45663.0</v>
      </c>
      <c r="J1323" s="4">
        <v>4.0</v>
      </c>
      <c r="K1323" s="4">
        <v>98.0</v>
      </c>
      <c r="L1323" s="4">
        <v>97.0</v>
      </c>
      <c r="M1323" s="4" t="s">
        <v>5522</v>
      </c>
      <c r="N1323" s="16">
        <v>45872.0</v>
      </c>
    </row>
    <row r="1324">
      <c r="A1324" s="4">
        <f>VLOOKUP(Life_expectancy.csv!A1340,Base!$A$2:$B$235,2,FALSE)</f>
        <v>83</v>
      </c>
      <c r="B1324" s="4">
        <v>2007.0</v>
      </c>
      <c r="C1324" s="15">
        <v>73.0</v>
      </c>
      <c r="D1324" s="15">
        <v>12.0</v>
      </c>
      <c r="E1324" s="15">
        <v>4.0</v>
      </c>
      <c r="F1324" s="15" t="s">
        <v>5658</v>
      </c>
      <c r="G1324" s="4">
        <v>98.0</v>
      </c>
      <c r="H1324" s="4">
        <v>41.0</v>
      </c>
      <c r="I1324" s="4" t="s">
        <v>5761</v>
      </c>
      <c r="J1324" s="4">
        <v>4.0</v>
      </c>
      <c r="K1324" s="4">
        <v>98.0</v>
      </c>
      <c r="L1324" s="4">
        <v>98.0</v>
      </c>
      <c r="M1324" s="4" t="s">
        <v>5522</v>
      </c>
      <c r="N1324" s="16">
        <v>45872.0</v>
      </c>
    </row>
    <row r="1325">
      <c r="A1325" s="4">
        <f>VLOOKUP(Life_expectancy.csv!A1341,Base!$A$2:$B$235,2,FALSE)</f>
        <v>83</v>
      </c>
      <c r="B1325" s="4">
        <v>2006.0</v>
      </c>
      <c r="C1325" s="15" t="s">
        <v>5559</v>
      </c>
      <c r="D1325" s="15">
        <v>121.0</v>
      </c>
      <c r="E1325" s="15">
        <v>4.0</v>
      </c>
      <c r="F1325" s="15" t="s">
        <v>6123</v>
      </c>
      <c r="G1325" s="4">
        <v>98.0</v>
      </c>
      <c r="H1325" s="4">
        <v>1.0</v>
      </c>
      <c r="I1325" s="4" t="s">
        <v>5527</v>
      </c>
      <c r="J1325" s="4">
        <v>4.0</v>
      </c>
      <c r="K1325" s="4">
        <v>98.0</v>
      </c>
      <c r="L1325" s="4">
        <v>98.0</v>
      </c>
      <c r="M1325" s="4" t="s">
        <v>5522</v>
      </c>
      <c r="N1325" s="16">
        <v>45872.0</v>
      </c>
    </row>
    <row r="1326">
      <c r="A1326" s="4">
        <f>VLOOKUP(Life_expectancy.csv!A1342,Base!$A$2:$B$235,2,FALSE)</f>
        <v>83</v>
      </c>
      <c r="B1326" s="4">
        <v>2005.0</v>
      </c>
      <c r="C1326" s="15" t="s">
        <v>5899</v>
      </c>
      <c r="D1326" s="15">
        <v>127.0</v>
      </c>
      <c r="E1326" s="15">
        <v>4.0</v>
      </c>
      <c r="F1326" s="15" t="s">
        <v>5728</v>
      </c>
      <c r="G1326" s="4">
        <v>95.0</v>
      </c>
      <c r="H1326" s="4">
        <v>28.0</v>
      </c>
      <c r="I1326" s="4" t="s">
        <v>5916</v>
      </c>
      <c r="J1326" s="4">
        <v>4.0</v>
      </c>
      <c r="K1326" s="4">
        <v>95.0</v>
      </c>
      <c r="L1326" s="4">
        <v>95.0</v>
      </c>
      <c r="M1326" s="4" t="s">
        <v>5522</v>
      </c>
      <c r="N1326" s="16">
        <v>45872.0</v>
      </c>
    </row>
    <row r="1327">
      <c r="A1327" s="4">
        <f>VLOOKUP(Life_expectancy.csv!A1343,Base!$A$2:$B$235,2,FALSE)</f>
        <v>83</v>
      </c>
      <c r="B1327" s="4">
        <v>2004.0</v>
      </c>
      <c r="C1327" s="15" t="s">
        <v>5711</v>
      </c>
      <c r="D1327" s="15">
        <v>125.0</v>
      </c>
      <c r="E1327" s="15">
        <v>4.0</v>
      </c>
      <c r="F1327" s="15" t="s">
        <v>6124</v>
      </c>
      <c r="G1327" s="4">
        <v>95.0</v>
      </c>
      <c r="H1327" s="4">
        <v>21.0</v>
      </c>
      <c r="I1327" s="4">
        <v>57.0</v>
      </c>
      <c r="J1327" s="4">
        <v>4.0</v>
      </c>
      <c r="K1327" s="4">
        <v>95.0</v>
      </c>
      <c r="L1327" s="4">
        <v>95.0</v>
      </c>
      <c r="M1327" s="4" t="s">
        <v>5522</v>
      </c>
      <c r="N1327" s="16">
        <v>45872.0</v>
      </c>
    </row>
    <row r="1328">
      <c r="A1328" s="4">
        <f>VLOOKUP(Life_expectancy.csv!A1344,Base!$A$2:$B$235,2,FALSE)</f>
        <v>83</v>
      </c>
      <c r="B1328" s="4">
        <v>2003.0</v>
      </c>
      <c r="C1328" s="15" t="s">
        <v>5589</v>
      </c>
      <c r="D1328" s="15">
        <v>127.0</v>
      </c>
      <c r="E1328" s="15">
        <v>4.0</v>
      </c>
      <c r="F1328" s="15" t="s">
        <v>6124</v>
      </c>
      <c r="G1328" s="4">
        <v>97.0</v>
      </c>
      <c r="H1328" s="4">
        <v>76.0</v>
      </c>
      <c r="I1328" s="4" t="s">
        <v>5638</v>
      </c>
      <c r="J1328" s="4">
        <v>4.0</v>
      </c>
      <c r="K1328" s="4">
        <v>97.0</v>
      </c>
      <c r="L1328" s="4">
        <v>97.0</v>
      </c>
      <c r="M1328" s="4" t="s">
        <v>5522</v>
      </c>
      <c r="N1328" s="16">
        <v>45903.0</v>
      </c>
    </row>
    <row r="1329">
      <c r="A1329" s="4">
        <f>VLOOKUP(Life_expectancy.csv!A1345,Base!$A$2:$B$235,2,FALSE)</f>
        <v>83</v>
      </c>
      <c r="B1329" s="4">
        <v>2002.0</v>
      </c>
      <c r="C1329" s="15" t="s">
        <v>5889</v>
      </c>
      <c r="D1329" s="15">
        <v>129.0</v>
      </c>
      <c r="E1329" s="15">
        <v>4.0</v>
      </c>
      <c r="F1329" s="15" t="s">
        <v>6124</v>
      </c>
      <c r="G1329" s="4">
        <v>95.0</v>
      </c>
      <c r="H1329" s="4">
        <v>19.0</v>
      </c>
      <c r="I1329" s="4" t="s">
        <v>5830</v>
      </c>
      <c r="J1329" s="4">
        <v>4.0</v>
      </c>
      <c r="K1329" s="4">
        <v>95.0</v>
      </c>
      <c r="L1329" s="4">
        <v>95.0</v>
      </c>
      <c r="M1329" s="4" t="s">
        <v>5522</v>
      </c>
      <c r="N1329" s="16">
        <v>45903.0</v>
      </c>
    </row>
    <row r="1330">
      <c r="A1330" s="4">
        <f>VLOOKUP(Life_expectancy.csv!A1346,Base!$A$2:$B$235,2,FALSE)</f>
        <v>83</v>
      </c>
      <c r="B1330" s="4">
        <v>2001.0</v>
      </c>
      <c r="C1330" s="15" t="s">
        <v>5715</v>
      </c>
      <c r="D1330" s="15">
        <v>131.0</v>
      </c>
      <c r="E1330" s="15">
        <v>4.0</v>
      </c>
      <c r="F1330" s="15" t="s">
        <v>5728</v>
      </c>
      <c r="G1330" s="4">
        <v>97.0</v>
      </c>
      <c r="H1330" s="4">
        <v>61.0</v>
      </c>
      <c r="I1330" s="4" t="s">
        <v>5536</v>
      </c>
      <c r="J1330" s="4">
        <v>4.0</v>
      </c>
      <c r="K1330" s="4">
        <v>97.0</v>
      </c>
      <c r="L1330" s="4">
        <v>99.0</v>
      </c>
      <c r="M1330" s="4" t="s">
        <v>5522</v>
      </c>
      <c r="N1330" s="16">
        <v>45903.0</v>
      </c>
    </row>
    <row r="1331">
      <c r="A1331" s="4">
        <f>VLOOKUP(Life_expectancy.csv!A1347,Base!$A$2:$B$235,2,FALSE)</f>
        <v>83</v>
      </c>
      <c r="B1331" s="4">
        <v>2000.0</v>
      </c>
      <c r="C1331" s="15" t="s">
        <v>5590</v>
      </c>
      <c r="D1331" s="15">
        <v>133.0</v>
      </c>
      <c r="E1331" s="15">
        <v>4.0</v>
      </c>
      <c r="F1331" s="15" t="s">
        <v>5993</v>
      </c>
      <c r="G1331" s="4">
        <v>93.0</v>
      </c>
      <c r="H1331" s="4">
        <v>32.0</v>
      </c>
      <c r="I1331" s="4">
        <v>54.0</v>
      </c>
      <c r="J1331" s="4">
        <v>4.0</v>
      </c>
      <c r="K1331" s="4">
        <v>94.0</v>
      </c>
      <c r="L1331" s="4">
        <v>91.0</v>
      </c>
      <c r="M1331" s="4" t="s">
        <v>5522</v>
      </c>
      <c r="N1331" s="15">
        <v>4.0</v>
      </c>
    </row>
    <row r="1332">
      <c r="A1332" s="4">
        <f>VLOOKUP(Life_expectancy.csv!A1348,Base!$A$2:$B$235,2,FALSE)</f>
        <v>66</v>
      </c>
      <c r="B1332" s="4">
        <v>2015.0</v>
      </c>
      <c r="C1332" s="15">
        <v>72.0</v>
      </c>
      <c r="D1332" s="15">
        <v>198.0</v>
      </c>
      <c r="E1332" s="15">
        <v>4.0</v>
      </c>
      <c r="F1332" s="17"/>
      <c r="G1332" s="4">
        <v>98.0</v>
      </c>
      <c r="H1332" s="4">
        <v>526.0</v>
      </c>
      <c r="I1332" s="4" t="s">
        <v>5855</v>
      </c>
      <c r="J1332" s="4">
        <v>5.0</v>
      </c>
      <c r="K1332" s="4">
        <v>98.0</v>
      </c>
      <c r="L1332" s="4">
        <v>98.0</v>
      </c>
      <c r="M1332" s="4" t="s">
        <v>5522</v>
      </c>
      <c r="N1332" s="16">
        <v>45779.0</v>
      </c>
    </row>
    <row r="1333">
      <c r="A1333" s="4">
        <f>VLOOKUP(Life_expectancy.csv!A1349,Base!$A$2:$B$235,2,FALSE)</f>
        <v>66</v>
      </c>
      <c r="B1333" s="4">
        <v>2014.0</v>
      </c>
      <c r="C1333" s="15" t="s">
        <v>5768</v>
      </c>
      <c r="D1333" s="15">
        <v>22.0</v>
      </c>
      <c r="E1333" s="15">
        <v>5.0</v>
      </c>
      <c r="F1333" s="15" t="s">
        <v>2957</v>
      </c>
      <c r="G1333" s="4">
        <v>95.0</v>
      </c>
      <c r="H1333" s="4">
        <v>321.0</v>
      </c>
      <c r="I1333" s="4" t="s">
        <v>5896</v>
      </c>
      <c r="J1333" s="4">
        <v>5.0</v>
      </c>
      <c r="K1333" s="4">
        <v>95.0</v>
      </c>
      <c r="L1333" s="4">
        <v>95.0</v>
      </c>
      <c r="M1333" s="4" t="s">
        <v>5522</v>
      </c>
      <c r="N1333" s="16">
        <v>45779.0</v>
      </c>
    </row>
    <row r="1334">
      <c r="A1334" s="4">
        <f>VLOOKUP(Life_expectancy.csv!A1350,Base!$A$2:$B$235,2,FALSE)</f>
        <v>66</v>
      </c>
      <c r="B1334" s="4">
        <v>2013.0</v>
      </c>
      <c r="C1334" s="15" t="s">
        <v>5769</v>
      </c>
      <c r="D1334" s="15">
        <v>28.0</v>
      </c>
      <c r="E1334" s="15">
        <v>5.0</v>
      </c>
      <c r="F1334" s="15" t="s">
        <v>1267</v>
      </c>
      <c r="G1334" s="4">
        <v>99.0</v>
      </c>
      <c r="H1334" s="4">
        <v>73.0</v>
      </c>
      <c r="I1334" s="4" t="s">
        <v>5778</v>
      </c>
      <c r="J1334" s="4">
        <v>6.0</v>
      </c>
      <c r="K1334" s="4">
        <v>98.0</v>
      </c>
      <c r="L1334" s="4">
        <v>98.0</v>
      </c>
      <c r="M1334" s="4" t="s">
        <v>5522</v>
      </c>
      <c r="N1334" s="16">
        <v>45779.0</v>
      </c>
    </row>
    <row r="1335">
      <c r="A1335" s="4">
        <f>VLOOKUP(Life_expectancy.csv!A1351,Base!$A$2:$B$235,2,FALSE)</f>
        <v>66</v>
      </c>
      <c r="B1335" s="4">
        <v>2012.0</v>
      </c>
      <c r="C1335" s="15" t="s">
        <v>5770</v>
      </c>
      <c r="D1335" s="15">
        <v>214.0</v>
      </c>
      <c r="E1335" s="15">
        <v>6.0</v>
      </c>
      <c r="F1335" s="15" t="s">
        <v>1545</v>
      </c>
      <c r="G1335" s="4">
        <v>95.0</v>
      </c>
      <c r="H1335" s="4">
        <v>55.0</v>
      </c>
      <c r="I1335" s="5">
        <v>45813.0</v>
      </c>
      <c r="J1335" s="4">
        <v>7.0</v>
      </c>
      <c r="K1335" s="4">
        <v>98.0</v>
      </c>
      <c r="L1335" s="4">
        <v>99.0</v>
      </c>
      <c r="M1335" s="4" t="s">
        <v>5522</v>
      </c>
      <c r="N1335" s="16">
        <v>45779.0</v>
      </c>
    </row>
    <row r="1336">
      <c r="A1336" s="4">
        <f>VLOOKUP(Life_expectancy.csv!A1352,Base!$A$2:$B$235,2,FALSE)</f>
        <v>66</v>
      </c>
      <c r="B1336" s="4">
        <v>2011.0</v>
      </c>
      <c r="C1336" s="15" t="s">
        <v>5824</v>
      </c>
      <c r="D1336" s="15">
        <v>224.0</v>
      </c>
      <c r="E1336" s="15">
        <v>7.0</v>
      </c>
      <c r="F1336" s="15" t="s">
        <v>951</v>
      </c>
      <c r="G1336" s="4">
        <v>99.0</v>
      </c>
      <c r="H1336" s="4">
        <v>127.0</v>
      </c>
      <c r="I1336" s="4" t="s">
        <v>5557</v>
      </c>
      <c r="J1336" s="4">
        <v>7.0</v>
      </c>
      <c r="K1336" s="4">
        <v>99.0</v>
      </c>
      <c r="L1336" s="4">
        <v>99.0</v>
      </c>
      <c r="M1336" s="4" t="s">
        <v>5522</v>
      </c>
      <c r="N1336" s="16">
        <v>45779.0</v>
      </c>
    </row>
    <row r="1337">
      <c r="A1337" s="4">
        <f>VLOOKUP(Life_expectancy.csv!A1353,Base!$A$2:$B$235,2,FALSE)</f>
        <v>66</v>
      </c>
      <c r="B1337" s="4">
        <v>2010.0</v>
      </c>
      <c r="C1337" s="15" t="s">
        <v>5727</v>
      </c>
      <c r="D1337" s="15">
        <v>236.0</v>
      </c>
      <c r="E1337" s="15">
        <v>7.0</v>
      </c>
      <c r="F1337" s="15" t="s">
        <v>1532</v>
      </c>
      <c r="G1337" s="4">
        <v>99.0</v>
      </c>
      <c r="H1337" s="4">
        <v>4.0</v>
      </c>
      <c r="I1337" s="4" t="s">
        <v>5650</v>
      </c>
      <c r="J1337" s="4">
        <v>8.0</v>
      </c>
      <c r="K1337" s="4">
        <v>98.0</v>
      </c>
      <c r="L1337" s="4">
        <v>99.0</v>
      </c>
      <c r="M1337" s="4" t="s">
        <v>5522</v>
      </c>
      <c r="N1337" s="16">
        <v>45779.0</v>
      </c>
    </row>
    <row r="1338">
      <c r="A1338" s="4">
        <f>VLOOKUP(Life_expectancy.csv!A1354,Base!$A$2:$B$235,2,FALSE)</f>
        <v>66</v>
      </c>
      <c r="B1338" s="4">
        <v>2009.0</v>
      </c>
      <c r="C1338" s="15" t="s">
        <v>5727</v>
      </c>
      <c r="D1338" s="15">
        <v>235.0</v>
      </c>
      <c r="E1338" s="15">
        <v>7.0</v>
      </c>
      <c r="F1338" s="15" t="s">
        <v>1319</v>
      </c>
      <c r="G1338" s="4">
        <v>99.0</v>
      </c>
      <c r="H1338" s="4">
        <v>0.0</v>
      </c>
      <c r="I1338" s="4" t="s">
        <v>5819</v>
      </c>
      <c r="J1338" s="4">
        <v>8.0</v>
      </c>
      <c r="K1338" s="4">
        <v>99.0</v>
      </c>
      <c r="L1338" s="4">
        <v>98.0</v>
      </c>
      <c r="M1338" s="4" t="s">
        <v>5522</v>
      </c>
      <c r="N1338" s="16">
        <v>45779.0</v>
      </c>
    </row>
    <row r="1339">
      <c r="A1339" s="4">
        <f>VLOOKUP(Life_expectancy.csv!A1355,Base!$A$2:$B$235,2,FALSE)</f>
        <v>66</v>
      </c>
      <c r="B1339" s="4">
        <v>2008.0</v>
      </c>
      <c r="C1339" s="15" t="s">
        <v>5657</v>
      </c>
      <c r="D1339" s="15">
        <v>258.0</v>
      </c>
      <c r="E1339" s="15">
        <v>8.0</v>
      </c>
      <c r="F1339" s="16">
        <v>45815.0</v>
      </c>
      <c r="G1339" s="4">
        <v>99.0</v>
      </c>
      <c r="H1339" s="4">
        <v>20.0</v>
      </c>
      <c r="I1339" s="4" t="s">
        <v>5560</v>
      </c>
      <c r="J1339" s="4">
        <v>9.0</v>
      </c>
      <c r="K1339" s="4">
        <v>99.0</v>
      </c>
      <c r="L1339" s="4">
        <v>99.0</v>
      </c>
      <c r="M1339" s="4" t="s">
        <v>5522</v>
      </c>
      <c r="N1339" s="16">
        <v>45779.0</v>
      </c>
    </row>
    <row r="1340">
      <c r="A1340" s="4">
        <f>VLOOKUP(Life_expectancy.csv!A1356,Base!$A$2:$B$235,2,FALSE)</f>
        <v>66</v>
      </c>
      <c r="B1340" s="4">
        <v>2007.0</v>
      </c>
      <c r="C1340" s="15" t="s">
        <v>5777</v>
      </c>
      <c r="D1340" s="15">
        <v>288.0</v>
      </c>
      <c r="E1340" s="15">
        <v>8.0</v>
      </c>
      <c r="F1340" s="15" t="s">
        <v>435</v>
      </c>
      <c r="G1340" s="4">
        <v>94.0</v>
      </c>
      <c r="H1340" s="4">
        <v>13.0</v>
      </c>
      <c r="I1340" s="4" t="s">
        <v>5717</v>
      </c>
      <c r="J1340" s="4">
        <v>9.0</v>
      </c>
      <c r="K1340" s="4">
        <v>94.0</v>
      </c>
      <c r="L1340" s="4">
        <v>93.0</v>
      </c>
      <c r="M1340" s="4" t="s">
        <v>5522</v>
      </c>
      <c r="N1340" s="16">
        <v>45779.0</v>
      </c>
    </row>
    <row r="1341">
      <c r="A1341" s="4">
        <f>VLOOKUP(Life_expectancy.csv!A1357,Base!$A$2:$B$235,2,FALSE)</f>
        <v>66</v>
      </c>
      <c r="B1341" s="4">
        <v>2006.0</v>
      </c>
      <c r="C1341" s="15">
        <v>65.0</v>
      </c>
      <c r="D1341" s="15">
        <v>295.0</v>
      </c>
      <c r="E1341" s="15">
        <v>8.0</v>
      </c>
      <c r="F1341" s="18">
        <v>45876.0</v>
      </c>
      <c r="G1341" s="4">
        <v>99.0</v>
      </c>
      <c r="H1341" s="4">
        <v>109.0</v>
      </c>
      <c r="I1341" s="4" t="s">
        <v>5609</v>
      </c>
      <c r="J1341" s="4">
        <v>9.0</v>
      </c>
      <c r="K1341" s="4">
        <v>99.0</v>
      </c>
      <c r="L1341" s="4">
        <v>99.0</v>
      </c>
      <c r="M1341" s="4" t="s">
        <v>5522</v>
      </c>
      <c r="N1341" s="16">
        <v>45779.0</v>
      </c>
    </row>
    <row r="1342">
      <c r="A1342" s="4">
        <f>VLOOKUP(Life_expectancy.csv!A1358,Base!$A$2:$B$235,2,FALSE)</f>
        <v>66</v>
      </c>
      <c r="B1342" s="4">
        <v>2005.0</v>
      </c>
      <c r="C1342" s="15" t="s">
        <v>6035</v>
      </c>
      <c r="D1342" s="15">
        <v>294.0</v>
      </c>
      <c r="E1342" s="15">
        <v>8.0</v>
      </c>
      <c r="F1342" s="15" t="s">
        <v>883</v>
      </c>
      <c r="G1342" s="4">
        <v>94.0</v>
      </c>
      <c r="H1342" s="4">
        <v>16118.0</v>
      </c>
      <c r="I1342" s="4" t="s">
        <v>5820</v>
      </c>
      <c r="J1342" s="4">
        <v>9.0</v>
      </c>
      <c r="K1342" s="4">
        <v>99.0</v>
      </c>
      <c r="L1342" s="4">
        <v>98.0</v>
      </c>
      <c r="M1342" s="4" t="s">
        <v>5522</v>
      </c>
      <c r="N1342" s="16">
        <v>45779.0</v>
      </c>
    </row>
    <row r="1343">
      <c r="A1343" s="4">
        <f>VLOOKUP(Life_expectancy.csv!A1359,Base!$A$2:$B$235,2,FALSE)</f>
        <v>66</v>
      </c>
      <c r="B1343" s="4">
        <v>2004.0</v>
      </c>
      <c r="C1343" s="15" t="s">
        <v>5913</v>
      </c>
      <c r="D1343" s="15">
        <v>287.0</v>
      </c>
      <c r="E1343" s="15">
        <v>8.0</v>
      </c>
      <c r="F1343" s="15" t="s">
        <v>242</v>
      </c>
      <c r="G1343" s="4">
        <v>99.0</v>
      </c>
      <c r="H1343" s="4">
        <v>2204.0</v>
      </c>
      <c r="I1343" s="4" t="s">
        <v>6000</v>
      </c>
      <c r="J1343" s="4">
        <v>9.0</v>
      </c>
      <c r="K1343" s="4">
        <v>99.0</v>
      </c>
      <c r="L1343" s="4">
        <v>82.0</v>
      </c>
      <c r="M1343" s="4" t="s">
        <v>5522</v>
      </c>
      <c r="N1343" s="16">
        <v>45810.0</v>
      </c>
    </row>
    <row r="1344">
      <c r="A1344" s="4">
        <f>VLOOKUP(Life_expectancy.csv!A1360,Base!$A$2:$B$235,2,FALSE)</f>
        <v>66</v>
      </c>
      <c r="B1344" s="4">
        <v>2003.0</v>
      </c>
      <c r="C1344" s="15" t="s">
        <v>5665</v>
      </c>
      <c r="D1344" s="15">
        <v>282.0</v>
      </c>
      <c r="E1344" s="15">
        <v>8.0</v>
      </c>
      <c r="F1344" s="15" t="s">
        <v>741</v>
      </c>
      <c r="G1344" s="4">
        <v>99.0</v>
      </c>
      <c r="H1344" s="4">
        <v>24.0</v>
      </c>
      <c r="I1344" s="4" t="s">
        <v>5596</v>
      </c>
      <c r="J1344" s="4">
        <v>9.0</v>
      </c>
      <c r="K1344" s="4">
        <v>99.0</v>
      </c>
      <c r="L1344" s="4">
        <v>99.0</v>
      </c>
      <c r="M1344" s="4" t="s">
        <v>5522</v>
      </c>
      <c r="N1344" s="16">
        <v>45810.0</v>
      </c>
    </row>
    <row r="1345">
      <c r="A1345" s="4">
        <f>VLOOKUP(Life_expectancy.csv!A1361,Base!$A$2:$B$235,2,FALSE)</f>
        <v>66</v>
      </c>
      <c r="B1345" s="4">
        <v>2002.0</v>
      </c>
      <c r="C1345" s="15" t="s">
        <v>5913</v>
      </c>
      <c r="D1345" s="15">
        <v>276.0</v>
      </c>
      <c r="E1345" s="15">
        <v>8.0</v>
      </c>
      <c r="F1345" s="15" t="s">
        <v>2195</v>
      </c>
      <c r="G1345" s="4">
        <v>95.0</v>
      </c>
      <c r="H1345" s="4">
        <v>18.0</v>
      </c>
      <c r="I1345" s="4" t="s">
        <v>6125</v>
      </c>
      <c r="J1345" s="4">
        <v>9.0</v>
      </c>
      <c r="K1345" s="4">
        <v>95.0</v>
      </c>
      <c r="L1345" s="4">
        <v>95.0</v>
      </c>
      <c r="M1345" s="4" t="s">
        <v>5522</v>
      </c>
      <c r="N1345" s="16">
        <v>45810.0</v>
      </c>
    </row>
    <row r="1346">
      <c r="A1346" s="4">
        <f>VLOOKUP(Life_expectancy.csv!A1362,Base!$A$2:$B$235,2,FALSE)</f>
        <v>66</v>
      </c>
      <c r="B1346" s="4">
        <v>2001.0</v>
      </c>
      <c r="C1346" s="15" t="s">
        <v>5665</v>
      </c>
      <c r="D1346" s="15">
        <v>284.0</v>
      </c>
      <c r="E1346" s="15">
        <v>8.0</v>
      </c>
      <c r="F1346" s="15" t="s">
        <v>1632</v>
      </c>
      <c r="G1346" s="4">
        <v>95.0</v>
      </c>
      <c r="H1346" s="4">
        <v>94.0</v>
      </c>
      <c r="I1346" s="4" t="s">
        <v>5599</v>
      </c>
      <c r="J1346" s="4">
        <v>10.0</v>
      </c>
      <c r="K1346" s="4">
        <v>95.0</v>
      </c>
      <c r="L1346" s="4">
        <v>95.0</v>
      </c>
      <c r="M1346" s="4" t="s">
        <v>5522</v>
      </c>
      <c r="N1346" s="16">
        <v>45840.0</v>
      </c>
    </row>
    <row r="1347">
      <c r="A1347" s="4">
        <f>VLOOKUP(Life_expectancy.csv!A1363,Base!$A$2:$B$235,2,FALSE)</f>
        <v>66</v>
      </c>
      <c r="B1347" s="4">
        <v>2000.0</v>
      </c>
      <c r="C1347" s="15" t="s">
        <v>5668</v>
      </c>
      <c r="D1347" s="15">
        <v>292.0</v>
      </c>
      <c r="E1347" s="15">
        <v>9.0</v>
      </c>
      <c r="F1347" s="15">
        <v>6.0</v>
      </c>
      <c r="G1347" s="4">
        <v>99.0</v>
      </c>
      <c r="H1347" s="4">
        <v>245.0</v>
      </c>
      <c r="I1347" s="4" t="s">
        <v>6054</v>
      </c>
      <c r="J1347" s="4">
        <v>10.0</v>
      </c>
      <c r="K1347" s="4">
        <v>96.0</v>
      </c>
      <c r="L1347" s="4">
        <v>97.0</v>
      </c>
      <c r="M1347" s="4" t="s">
        <v>5522</v>
      </c>
      <c r="N1347" s="16">
        <v>45840.0</v>
      </c>
    </row>
    <row r="1348">
      <c r="A1348" s="4">
        <f>VLOOKUP(Life_expectancy.csv!A1364,Base!$A$2:$B$235,2,FALSE)</f>
        <v>27</v>
      </c>
      <c r="B1348" s="4">
        <v>2015.0</v>
      </c>
      <c r="C1348" s="15" t="s">
        <v>5671</v>
      </c>
      <c r="D1348" s="15">
        <v>249.0</v>
      </c>
      <c r="E1348" s="15">
        <v>54.0</v>
      </c>
      <c r="F1348" s="17"/>
      <c r="G1348" s="4">
        <v>89.0</v>
      </c>
      <c r="H1348" s="4">
        <v>95.0</v>
      </c>
      <c r="I1348" s="4">
        <v>22.0</v>
      </c>
      <c r="J1348" s="4">
        <v>75.0</v>
      </c>
      <c r="K1348" s="4">
        <v>83.0</v>
      </c>
      <c r="L1348" s="4">
        <v>89.0</v>
      </c>
      <c r="M1348" s="5">
        <v>45871.0</v>
      </c>
      <c r="N1348" s="16">
        <v>45815.0</v>
      </c>
    </row>
    <row r="1349">
      <c r="A1349" s="4">
        <f>VLOOKUP(Life_expectancy.csv!A1365,Base!$A$2:$B$235,2,FALSE)</f>
        <v>27</v>
      </c>
      <c r="B1349" s="4">
        <v>2014.0</v>
      </c>
      <c r="C1349" s="15" t="s">
        <v>5674</v>
      </c>
      <c r="D1349" s="15">
        <v>255.0</v>
      </c>
      <c r="E1349" s="15">
        <v>56.0</v>
      </c>
      <c r="F1349" s="15" t="s">
        <v>5521</v>
      </c>
      <c r="G1349" s="4">
        <v>92.0</v>
      </c>
      <c r="H1349" s="4">
        <v>354.0</v>
      </c>
      <c r="I1349" s="5">
        <v>45737.0</v>
      </c>
      <c r="J1349" s="4">
        <v>79.0</v>
      </c>
      <c r="K1349" s="4">
        <v>93.0</v>
      </c>
      <c r="L1349" s="4">
        <v>92.0</v>
      </c>
      <c r="M1349" s="5">
        <v>45902.0</v>
      </c>
      <c r="N1349" s="16">
        <v>45845.0</v>
      </c>
    </row>
    <row r="1350">
      <c r="A1350" s="4">
        <f>VLOOKUP(Life_expectancy.csv!A1366,Base!$A$2:$B$235,2,FALSE)</f>
        <v>27</v>
      </c>
      <c r="B1350" s="4">
        <v>2013.0</v>
      </c>
      <c r="C1350" s="15" t="s">
        <v>5738</v>
      </c>
      <c r="D1350" s="15">
        <v>258.0</v>
      </c>
      <c r="E1350" s="15">
        <v>58.0</v>
      </c>
      <c r="F1350" s="15" t="s">
        <v>3632</v>
      </c>
      <c r="G1350" s="4">
        <v>93.0</v>
      </c>
      <c r="H1350" s="4">
        <v>190.0</v>
      </c>
      <c r="I1350" s="5">
        <v>45840.0</v>
      </c>
      <c r="J1350" s="4">
        <v>81.0</v>
      </c>
      <c r="K1350" s="4">
        <v>94.0</v>
      </c>
      <c r="L1350" s="4">
        <v>87.0</v>
      </c>
      <c r="M1350" s="4">
        <v>3.0</v>
      </c>
      <c r="N1350" s="16">
        <v>45845.0</v>
      </c>
    </row>
    <row r="1351">
      <c r="A1351" s="4">
        <f>VLOOKUP(Life_expectancy.csv!A1367,Base!$A$2:$B$235,2,FALSE)</f>
        <v>27</v>
      </c>
      <c r="B1351" s="4">
        <v>2012.0</v>
      </c>
      <c r="C1351" s="15" t="s">
        <v>5886</v>
      </c>
      <c r="D1351" s="15">
        <v>263.0</v>
      </c>
      <c r="E1351" s="15">
        <v>59.0</v>
      </c>
      <c r="F1351" s="15" t="s">
        <v>5985</v>
      </c>
      <c r="G1351" s="4">
        <v>94.0</v>
      </c>
      <c r="H1351" s="4">
        <v>0.0</v>
      </c>
      <c r="I1351" s="5">
        <v>45659.0</v>
      </c>
      <c r="J1351" s="4">
        <v>84.0</v>
      </c>
      <c r="K1351" s="4">
        <v>94.0</v>
      </c>
      <c r="L1351" s="4">
        <v>94.0</v>
      </c>
      <c r="M1351" s="4">
        <v>3.0</v>
      </c>
      <c r="N1351" s="16">
        <v>45876.0</v>
      </c>
    </row>
    <row r="1352">
      <c r="A1352" s="4">
        <f>VLOOKUP(Life_expectancy.csv!A1368,Base!$A$2:$B$235,2,FALSE)</f>
        <v>27</v>
      </c>
      <c r="B1352" s="4">
        <v>2011.0</v>
      </c>
      <c r="C1352" s="15" t="s">
        <v>5925</v>
      </c>
      <c r="D1352" s="15">
        <v>278.0</v>
      </c>
      <c r="E1352" s="15">
        <v>60.0</v>
      </c>
      <c r="F1352" s="16">
        <v>45870.0</v>
      </c>
      <c r="G1352" s="4">
        <v>96.0</v>
      </c>
      <c r="H1352" s="4">
        <v>2395.0</v>
      </c>
      <c r="I1352" s="5">
        <v>45796.0</v>
      </c>
      <c r="J1352" s="4">
        <v>86.0</v>
      </c>
      <c r="K1352" s="4">
        <v>97.0</v>
      </c>
      <c r="L1352" s="4">
        <v>96.0</v>
      </c>
      <c r="M1352" s="5">
        <v>45750.0</v>
      </c>
      <c r="N1352" s="16">
        <v>45907.0</v>
      </c>
    </row>
    <row r="1353">
      <c r="A1353" s="4">
        <f>VLOOKUP(Life_expectancy.csv!A1369,Base!$A$2:$B$235,2,FALSE)</f>
        <v>27</v>
      </c>
      <c r="B1353" s="4">
        <v>2010.0</v>
      </c>
      <c r="C1353" s="15">
        <v>63.0</v>
      </c>
      <c r="D1353" s="15">
        <v>294.0</v>
      </c>
      <c r="E1353" s="15">
        <v>61.0</v>
      </c>
      <c r="F1353" s="15" t="s">
        <v>6126</v>
      </c>
      <c r="G1353" s="4">
        <v>9.0</v>
      </c>
      <c r="H1353" s="4">
        <v>95.0</v>
      </c>
      <c r="I1353" s="5">
        <v>45918.0</v>
      </c>
      <c r="J1353" s="4">
        <v>89.0</v>
      </c>
      <c r="K1353" s="4">
        <v>9.0</v>
      </c>
      <c r="L1353" s="4">
        <v>9.0</v>
      </c>
      <c r="M1353" s="5">
        <v>45720.0</v>
      </c>
      <c r="N1353" s="15">
        <v>8.0</v>
      </c>
    </row>
    <row r="1354">
      <c r="A1354" s="4">
        <f>VLOOKUP(Life_expectancy.csv!A1370,Base!$A$2:$B$235,2,FALSE)</f>
        <v>27</v>
      </c>
      <c r="B1354" s="4">
        <v>2009.0</v>
      </c>
      <c r="C1354" s="15" t="s">
        <v>5827</v>
      </c>
      <c r="D1354" s="15">
        <v>317.0</v>
      </c>
      <c r="E1354" s="15">
        <v>62.0</v>
      </c>
      <c r="F1354" s="15" t="s">
        <v>2996</v>
      </c>
      <c r="G1354" s="4">
        <v>88.0</v>
      </c>
      <c r="H1354" s="4">
        <v>1218.0</v>
      </c>
      <c r="I1354" s="5">
        <v>45765.0</v>
      </c>
      <c r="J1354" s="4">
        <v>91.0</v>
      </c>
      <c r="K1354" s="4">
        <v>89.0</v>
      </c>
      <c r="L1354" s="4">
        <v>88.0</v>
      </c>
      <c r="M1354" s="4">
        <v>5.0</v>
      </c>
      <c r="N1354" s="16">
        <v>45665.0</v>
      </c>
    </row>
    <row r="1355">
      <c r="A1355" s="4">
        <f>VLOOKUP(Life_expectancy.csv!A1371,Base!$A$2:$B$235,2,FALSE)</f>
        <v>27</v>
      </c>
      <c r="B1355" s="4">
        <v>2008.0</v>
      </c>
      <c r="C1355" s="15" t="s">
        <v>5932</v>
      </c>
      <c r="D1355" s="15">
        <v>339.0</v>
      </c>
      <c r="E1355" s="15">
        <v>64.0</v>
      </c>
      <c r="F1355" s="15" t="s">
        <v>5905</v>
      </c>
      <c r="G1355" s="4">
        <v>88.0</v>
      </c>
      <c r="H1355" s="4">
        <v>1282.0</v>
      </c>
      <c r="I1355" s="5">
        <v>45917.0</v>
      </c>
      <c r="J1355" s="4">
        <v>95.0</v>
      </c>
      <c r="K1355" s="4">
        <v>88.0</v>
      </c>
      <c r="L1355" s="4">
        <v>88.0</v>
      </c>
      <c r="M1355" s="5">
        <v>45753.0</v>
      </c>
      <c r="N1355" s="16">
        <v>45696.0</v>
      </c>
    </row>
    <row r="1356">
      <c r="A1356" s="4">
        <f>VLOOKUP(Life_expectancy.csv!A1372,Base!$A$2:$B$235,2,FALSE)</f>
        <v>27</v>
      </c>
      <c r="B1356" s="4">
        <v>2007.0</v>
      </c>
      <c r="C1356" s="15" t="s">
        <v>5764</v>
      </c>
      <c r="D1356" s="15">
        <v>356.0</v>
      </c>
      <c r="E1356" s="15">
        <v>66.0</v>
      </c>
      <c r="F1356" s="15" t="s">
        <v>3623</v>
      </c>
      <c r="G1356" s="4">
        <v>81.0</v>
      </c>
      <c r="H1356" s="4">
        <v>1516.0</v>
      </c>
      <c r="I1356" s="5">
        <v>45733.0</v>
      </c>
      <c r="J1356" s="4">
        <v>100.0</v>
      </c>
      <c r="K1356" s="4">
        <v>76.0</v>
      </c>
      <c r="L1356" s="4">
        <v>81.0</v>
      </c>
      <c r="M1356" s="5">
        <v>45666.0</v>
      </c>
      <c r="N1356" s="16">
        <v>45724.0</v>
      </c>
    </row>
    <row r="1357">
      <c r="A1357" s="4">
        <f>VLOOKUP(Life_expectancy.csv!A1373,Base!$A$2:$B$235,2,FALSE)</f>
        <v>27</v>
      </c>
      <c r="B1357" s="4">
        <v>2006.0</v>
      </c>
      <c r="C1357" s="15" t="s">
        <v>5535</v>
      </c>
      <c r="D1357" s="15">
        <v>388.0</v>
      </c>
      <c r="E1357" s="15">
        <v>68.0</v>
      </c>
      <c r="F1357" s="15" t="s">
        <v>6023</v>
      </c>
      <c r="G1357" s="4">
        <v>8.0</v>
      </c>
      <c r="H1357" s="4">
        <v>1847.0</v>
      </c>
      <c r="I1357" s="5">
        <v>45916.0</v>
      </c>
      <c r="J1357" s="4">
        <v>104.0</v>
      </c>
      <c r="K1357" s="4">
        <v>77.0</v>
      </c>
      <c r="L1357" s="4">
        <v>8.0</v>
      </c>
      <c r="M1357" s="5">
        <v>45726.0</v>
      </c>
      <c r="N1357" s="16">
        <v>45755.0</v>
      </c>
    </row>
    <row r="1358">
      <c r="A1358" s="4">
        <f>VLOOKUP(Life_expectancy.csv!A1374,Base!$A$2:$B$235,2,FALSE)</f>
        <v>27</v>
      </c>
      <c r="B1358" s="4">
        <v>2005.0</v>
      </c>
      <c r="C1358" s="15" t="s">
        <v>5643</v>
      </c>
      <c r="D1358" s="15">
        <v>412.0</v>
      </c>
      <c r="E1358" s="15">
        <v>70.0</v>
      </c>
      <c r="F1358" s="15" t="s">
        <v>1130</v>
      </c>
      <c r="G1358" s="4">
        <v>76.0</v>
      </c>
      <c r="H1358" s="4">
        <v>153.0</v>
      </c>
      <c r="I1358" s="5">
        <v>45763.0</v>
      </c>
      <c r="J1358" s="4">
        <v>108.0</v>
      </c>
      <c r="K1358" s="4">
        <v>7.0</v>
      </c>
      <c r="L1358" s="4">
        <v>76.0</v>
      </c>
      <c r="M1358" s="5">
        <v>45819.0</v>
      </c>
      <c r="N1358" s="16">
        <v>45785.0</v>
      </c>
    </row>
    <row r="1359">
      <c r="A1359" s="4">
        <f>VLOOKUP(Life_expectancy.csv!A1375,Base!$A$2:$B$235,2,FALSE)</f>
        <v>27</v>
      </c>
      <c r="B1359" s="4">
        <v>2004.0</v>
      </c>
      <c r="C1359" s="15">
        <v>53.0</v>
      </c>
      <c r="D1359" s="15">
        <v>432.0</v>
      </c>
      <c r="E1359" s="15">
        <v>72.0</v>
      </c>
      <c r="F1359" s="15" t="s">
        <v>1981</v>
      </c>
      <c r="G1359" s="4">
        <v>73.0</v>
      </c>
      <c r="H1359" s="4">
        <v>20.0</v>
      </c>
      <c r="I1359" s="5">
        <v>45915.0</v>
      </c>
      <c r="J1359" s="4">
        <v>112.0</v>
      </c>
      <c r="K1359" s="4">
        <v>73.0</v>
      </c>
      <c r="L1359" s="4">
        <v>73.0</v>
      </c>
      <c r="M1359" s="5">
        <v>45701.0</v>
      </c>
      <c r="N1359" s="16">
        <v>45816.0</v>
      </c>
    </row>
    <row r="1360">
      <c r="A1360" s="4">
        <f>VLOOKUP(Life_expectancy.csv!A1376,Base!$A$2:$B$235,2,FALSE)</f>
        <v>27</v>
      </c>
      <c r="B1360" s="4">
        <v>2003.0</v>
      </c>
      <c r="C1360" s="15" t="s">
        <v>5600</v>
      </c>
      <c r="D1360" s="15">
        <v>437.0</v>
      </c>
      <c r="E1360" s="15">
        <v>74.0</v>
      </c>
      <c r="F1360" s="15" t="s">
        <v>4038</v>
      </c>
      <c r="G1360" s="4">
        <v>73.0</v>
      </c>
      <c r="H1360" s="4">
        <v>65.0</v>
      </c>
      <c r="I1360" s="5">
        <v>45792.0</v>
      </c>
      <c r="J1360" s="4">
        <v>115.0</v>
      </c>
      <c r="K1360" s="4">
        <v>75.0</v>
      </c>
      <c r="L1360" s="4">
        <v>73.0</v>
      </c>
      <c r="M1360" s="5">
        <v>45791.0</v>
      </c>
      <c r="N1360" s="16">
        <v>45877.0</v>
      </c>
    </row>
    <row r="1361">
      <c r="A1361" s="4">
        <f>VLOOKUP(Life_expectancy.csv!A1377,Base!$A$2:$B$235,2,FALSE)</f>
        <v>27</v>
      </c>
      <c r="B1361" s="4">
        <v>2002.0</v>
      </c>
      <c r="C1361" s="15" t="s">
        <v>5856</v>
      </c>
      <c r="D1361" s="15">
        <v>437.0</v>
      </c>
      <c r="E1361" s="15">
        <v>76.0</v>
      </c>
      <c r="F1361" s="15" t="s">
        <v>5759</v>
      </c>
      <c r="G1361" s="4">
        <v>84.0</v>
      </c>
      <c r="H1361" s="4">
        <v>766.0</v>
      </c>
      <c r="I1361" s="5">
        <v>45672.0</v>
      </c>
      <c r="J1361" s="4">
        <v>118.0</v>
      </c>
      <c r="K1361" s="4">
        <v>83.0</v>
      </c>
      <c r="L1361" s="4">
        <v>84.0</v>
      </c>
      <c r="M1361" s="5">
        <v>45853.0</v>
      </c>
      <c r="N1361" s="16">
        <v>45908.0</v>
      </c>
    </row>
    <row r="1362">
      <c r="A1362" s="4">
        <f>VLOOKUP(Life_expectancy.csv!A1378,Base!$A$2:$B$235,2,FALSE)</f>
        <v>27</v>
      </c>
      <c r="B1362" s="4">
        <v>2001.0</v>
      </c>
      <c r="C1362" s="15" t="s">
        <v>5646</v>
      </c>
      <c r="D1362" s="15">
        <v>434.0</v>
      </c>
      <c r="E1362" s="15">
        <v>77.0</v>
      </c>
      <c r="F1362" s="15" t="s">
        <v>1767</v>
      </c>
      <c r="G1362" s="10"/>
      <c r="H1362" s="4">
        <v>11304.0</v>
      </c>
      <c r="I1362" s="5">
        <v>45852.0</v>
      </c>
      <c r="J1362" s="4">
        <v>120.0</v>
      </c>
      <c r="K1362" s="4">
        <v>77.0</v>
      </c>
      <c r="L1362" s="4">
        <v>8.0</v>
      </c>
      <c r="M1362" s="5">
        <v>45916.0</v>
      </c>
      <c r="N1362" s="15">
        <v>9.0</v>
      </c>
    </row>
    <row r="1363">
      <c r="A1363" s="4">
        <f>VLOOKUP(Life_expectancy.csv!A1379,Base!$A$2:$B$235,2,FALSE)</f>
        <v>27</v>
      </c>
      <c r="B1363" s="4">
        <v>2000.0</v>
      </c>
      <c r="C1363" s="15" t="s">
        <v>5646</v>
      </c>
      <c r="D1363" s="15">
        <v>428.0</v>
      </c>
      <c r="E1363" s="15">
        <v>77.0</v>
      </c>
      <c r="F1363" s="15" t="s">
        <v>5906</v>
      </c>
      <c r="G1363" s="10"/>
      <c r="H1363" s="4">
        <v>21002.0</v>
      </c>
      <c r="I1363" s="5">
        <v>45761.0</v>
      </c>
      <c r="J1363" s="4">
        <v>121.0</v>
      </c>
      <c r="K1363" s="4">
        <v>8.0</v>
      </c>
      <c r="L1363" s="4">
        <v>82.0</v>
      </c>
      <c r="M1363" s="5">
        <v>45675.0</v>
      </c>
      <c r="N1363" s="16">
        <v>45666.0</v>
      </c>
    </row>
    <row r="1364">
      <c r="A1364" s="4">
        <f>VLOOKUP(Life_expectancy.csv!A1380,Base!$A$2:$B$235,2,FALSE)</f>
        <v>192</v>
      </c>
      <c r="B1364" s="4">
        <v>2015.0</v>
      </c>
      <c r="C1364" s="15" t="s">
        <v>5775</v>
      </c>
      <c r="D1364" s="15">
        <v>198.0</v>
      </c>
      <c r="E1364" s="15">
        <v>0.0</v>
      </c>
      <c r="F1364" s="17"/>
      <c r="G1364" s="4">
        <v>82.0</v>
      </c>
      <c r="H1364" s="4">
        <v>0.0</v>
      </c>
      <c r="I1364" s="4" t="s">
        <v>5816</v>
      </c>
      <c r="J1364" s="4">
        <v>0.0</v>
      </c>
      <c r="K1364" s="4">
        <v>8.0</v>
      </c>
      <c r="L1364" s="4">
        <v>78.0</v>
      </c>
      <c r="M1364" s="4" t="s">
        <v>5522</v>
      </c>
      <c r="N1364" s="15" t="s">
        <v>5522</v>
      </c>
    </row>
    <row r="1365">
      <c r="A1365" s="4">
        <f>VLOOKUP(Life_expectancy.csv!A1381,Base!$A$2:$B$235,2,FALSE)</f>
        <v>192</v>
      </c>
      <c r="B1365" s="4">
        <v>2014.0</v>
      </c>
      <c r="C1365" s="15" t="s">
        <v>5660</v>
      </c>
      <c r="D1365" s="15">
        <v>2.0</v>
      </c>
      <c r="E1365" s="15">
        <v>0.0</v>
      </c>
      <c r="F1365" s="15" t="s">
        <v>5521</v>
      </c>
      <c r="G1365" s="4">
        <v>75.0</v>
      </c>
      <c r="H1365" s="4">
        <v>0.0</v>
      </c>
      <c r="I1365" s="4" t="s">
        <v>5950</v>
      </c>
      <c r="J1365" s="4">
        <v>0.0</v>
      </c>
      <c r="K1365" s="4">
        <v>79.0</v>
      </c>
      <c r="L1365" s="4">
        <v>75.0</v>
      </c>
      <c r="M1365" s="4" t="s">
        <v>5522</v>
      </c>
      <c r="N1365" s="15" t="s">
        <v>5522</v>
      </c>
    </row>
    <row r="1366">
      <c r="A1366" s="4">
        <f>VLOOKUP(Life_expectancy.csv!A1382,Base!$A$2:$B$235,2,FALSE)</f>
        <v>192</v>
      </c>
      <c r="B1366" s="4">
        <v>2013.0</v>
      </c>
      <c r="C1366" s="15" t="s">
        <v>5776</v>
      </c>
      <c r="D1366" s="15">
        <v>22.0</v>
      </c>
      <c r="E1366" s="15">
        <v>0.0</v>
      </c>
      <c r="F1366" s="15" t="s">
        <v>5521</v>
      </c>
      <c r="G1366" s="4">
        <v>95.0</v>
      </c>
      <c r="H1366" s="4">
        <v>0.0</v>
      </c>
      <c r="I1366" s="4" t="s">
        <v>5756</v>
      </c>
      <c r="J1366" s="4">
        <v>0.0</v>
      </c>
      <c r="K1366" s="4">
        <v>91.0</v>
      </c>
      <c r="L1366" s="4">
        <v>95.0</v>
      </c>
      <c r="M1366" s="4" t="s">
        <v>5522</v>
      </c>
      <c r="N1366" s="15" t="s">
        <v>5522</v>
      </c>
    </row>
    <row r="1367">
      <c r="A1367" s="4">
        <f>VLOOKUP(Life_expectancy.csv!A1383,Base!$A$2:$B$235,2,FALSE)</f>
        <v>192</v>
      </c>
      <c r="B1367" s="4">
        <v>2012.0</v>
      </c>
      <c r="C1367" s="15" t="s">
        <v>5849</v>
      </c>
      <c r="D1367" s="15">
        <v>24.0</v>
      </c>
      <c r="E1367" s="15">
        <v>0.0</v>
      </c>
      <c r="F1367" s="15" t="s">
        <v>5521</v>
      </c>
      <c r="G1367" s="4">
        <v>94.0</v>
      </c>
      <c r="H1367" s="4">
        <v>0.0</v>
      </c>
      <c r="I1367" s="4" t="s">
        <v>5547</v>
      </c>
      <c r="J1367" s="4">
        <v>0.0</v>
      </c>
      <c r="K1367" s="4">
        <v>92.0</v>
      </c>
      <c r="L1367" s="4">
        <v>94.0</v>
      </c>
      <c r="M1367" s="4" t="s">
        <v>5522</v>
      </c>
      <c r="N1367" s="15" t="s">
        <v>5522</v>
      </c>
    </row>
    <row r="1368">
      <c r="A1368" s="4">
        <f>VLOOKUP(Life_expectancy.csv!A1384,Base!$A$2:$B$235,2,FALSE)</f>
        <v>192</v>
      </c>
      <c r="B1368" s="4">
        <v>2011.0</v>
      </c>
      <c r="C1368" s="15" t="s">
        <v>5663</v>
      </c>
      <c r="D1368" s="15">
        <v>26.0</v>
      </c>
      <c r="E1368" s="15">
        <v>0.0</v>
      </c>
      <c r="F1368" s="15" t="s">
        <v>5568</v>
      </c>
      <c r="G1368" s="4">
        <v>95.0</v>
      </c>
      <c r="H1368" s="4">
        <v>0.0</v>
      </c>
      <c r="I1368" s="4" t="s">
        <v>5617</v>
      </c>
      <c r="J1368" s="4">
        <v>0.0</v>
      </c>
      <c r="K1368" s="4">
        <v>95.0</v>
      </c>
      <c r="L1368" s="4">
        <v>99.0</v>
      </c>
      <c r="M1368" s="4" t="s">
        <v>5522</v>
      </c>
      <c r="N1368" s="15" t="s">
        <v>5522</v>
      </c>
    </row>
    <row r="1369">
      <c r="A1369" s="4">
        <f>VLOOKUP(Life_expectancy.csv!A1385,Base!$A$2:$B$235,2,FALSE)</f>
        <v>192</v>
      </c>
      <c r="B1369" s="4">
        <v>2010.0</v>
      </c>
      <c r="C1369" s="15" t="s">
        <v>5777</v>
      </c>
      <c r="D1369" s="15">
        <v>27.0</v>
      </c>
      <c r="E1369" s="15">
        <v>0.0</v>
      </c>
      <c r="F1369" s="15" t="s">
        <v>6127</v>
      </c>
      <c r="G1369" s="4">
        <v>91.0</v>
      </c>
      <c r="H1369" s="4">
        <v>0.0</v>
      </c>
      <c r="I1369" s="4" t="s">
        <v>5620</v>
      </c>
      <c r="J1369" s="4">
        <v>0.0</v>
      </c>
      <c r="K1369" s="4">
        <v>95.0</v>
      </c>
      <c r="L1369" s="4">
        <v>91.0</v>
      </c>
      <c r="M1369" s="4" t="s">
        <v>5522</v>
      </c>
      <c r="N1369" s="15" t="s">
        <v>5522</v>
      </c>
    </row>
    <row r="1370">
      <c r="A1370" s="4">
        <f>VLOOKUP(Life_expectancy.csv!A1386,Base!$A$2:$B$235,2,FALSE)</f>
        <v>192</v>
      </c>
      <c r="B1370" s="4">
        <v>2009.0</v>
      </c>
      <c r="C1370" s="15" t="s">
        <v>6072</v>
      </c>
      <c r="D1370" s="15">
        <v>28.0</v>
      </c>
      <c r="E1370" s="15">
        <v>0.0</v>
      </c>
      <c r="F1370" s="15" t="s">
        <v>6124</v>
      </c>
      <c r="G1370" s="4">
        <v>86.0</v>
      </c>
      <c r="H1370" s="4">
        <v>0.0</v>
      </c>
      <c r="I1370" s="4" t="s">
        <v>5624</v>
      </c>
      <c r="J1370" s="4">
        <v>0.0</v>
      </c>
      <c r="K1370" s="4">
        <v>84.0</v>
      </c>
      <c r="L1370" s="4">
        <v>86.0</v>
      </c>
      <c r="M1370" s="4" t="s">
        <v>5522</v>
      </c>
      <c r="N1370" s="15" t="s">
        <v>5522</v>
      </c>
    </row>
    <row r="1371">
      <c r="A1371" s="4">
        <f>VLOOKUP(Life_expectancy.csv!A1387,Base!$A$2:$B$235,2,FALSE)</f>
        <v>192</v>
      </c>
      <c r="B1371" s="4">
        <v>2008.0</v>
      </c>
      <c r="C1371" s="15" t="s">
        <v>5850</v>
      </c>
      <c r="D1371" s="15">
        <v>21.0</v>
      </c>
      <c r="E1371" s="15">
        <v>0.0</v>
      </c>
      <c r="F1371" s="15" t="s">
        <v>5581</v>
      </c>
      <c r="G1371" s="4">
        <v>83.0</v>
      </c>
      <c r="H1371" s="4">
        <v>0.0</v>
      </c>
      <c r="I1371" s="4" t="s">
        <v>5580</v>
      </c>
      <c r="J1371" s="4">
        <v>0.0</v>
      </c>
      <c r="K1371" s="4">
        <v>74.0</v>
      </c>
      <c r="L1371" s="4">
        <v>82.0</v>
      </c>
      <c r="M1371" s="4" t="s">
        <v>5522</v>
      </c>
      <c r="N1371" s="15" t="s">
        <v>5522</v>
      </c>
    </row>
    <row r="1372">
      <c r="A1372" s="4">
        <f>VLOOKUP(Life_expectancy.csv!A1388,Base!$A$2:$B$235,2,FALSE)</f>
        <v>192</v>
      </c>
      <c r="B1372" s="4">
        <v>2007.0</v>
      </c>
      <c r="C1372" s="15">
        <v>65.0</v>
      </c>
      <c r="D1372" s="15">
        <v>211.0</v>
      </c>
      <c r="E1372" s="15">
        <v>0.0</v>
      </c>
      <c r="F1372" s="15" t="s">
        <v>6128</v>
      </c>
      <c r="G1372" s="4">
        <v>96.0</v>
      </c>
      <c r="H1372" s="4">
        <v>0.0</v>
      </c>
      <c r="I1372" s="4" t="s">
        <v>5585</v>
      </c>
      <c r="J1372" s="4">
        <v>0.0</v>
      </c>
      <c r="K1372" s="4">
        <v>93.0</v>
      </c>
      <c r="L1372" s="4">
        <v>94.0</v>
      </c>
      <c r="M1372" s="4" t="s">
        <v>5522</v>
      </c>
      <c r="N1372" s="15" t="s">
        <v>5522</v>
      </c>
    </row>
    <row r="1373">
      <c r="A1373" s="4">
        <f>VLOOKUP(Life_expectancy.csv!A1389,Base!$A$2:$B$235,2,FALSE)</f>
        <v>192</v>
      </c>
      <c r="B1373" s="4">
        <v>2006.0</v>
      </c>
      <c r="C1373" s="15">
        <v>65.0</v>
      </c>
      <c r="D1373" s="15">
        <v>212.0</v>
      </c>
      <c r="E1373" s="15">
        <v>0.0</v>
      </c>
      <c r="F1373" s="15" t="s">
        <v>5030</v>
      </c>
      <c r="G1373" s="4">
        <v>88.0</v>
      </c>
      <c r="H1373" s="4">
        <v>0.0</v>
      </c>
      <c r="I1373" s="4" t="s">
        <v>5559</v>
      </c>
      <c r="J1373" s="4">
        <v>0.0</v>
      </c>
      <c r="K1373" s="4">
        <v>86.0</v>
      </c>
      <c r="L1373" s="4">
        <v>86.0</v>
      </c>
      <c r="M1373" s="4" t="s">
        <v>5522</v>
      </c>
      <c r="N1373" s="15" t="s">
        <v>5522</v>
      </c>
    </row>
    <row r="1374">
      <c r="A1374" s="4">
        <f>VLOOKUP(Life_expectancy.csv!A1390,Base!$A$2:$B$235,2,FALSE)</f>
        <v>192</v>
      </c>
      <c r="B1374" s="4">
        <v>2005.0</v>
      </c>
      <c r="C1374" s="15" t="s">
        <v>6052</v>
      </c>
      <c r="D1374" s="15">
        <v>213.0</v>
      </c>
      <c r="E1374" s="15">
        <v>0.0</v>
      </c>
      <c r="F1374" s="15" t="s">
        <v>5658</v>
      </c>
      <c r="G1374" s="4">
        <v>5.0</v>
      </c>
      <c r="H1374" s="4">
        <v>0.0</v>
      </c>
      <c r="I1374" s="4" t="s">
        <v>5889</v>
      </c>
      <c r="J1374" s="4">
        <v>0.0</v>
      </c>
      <c r="K1374" s="4">
        <v>74.0</v>
      </c>
      <c r="L1374" s="4">
        <v>79.0</v>
      </c>
      <c r="M1374" s="4" t="s">
        <v>5522</v>
      </c>
      <c r="N1374" s="15" t="s">
        <v>5614</v>
      </c>
    </row>
    <row r="1375">
      <c r="A1375" s="4">
        <f>VLOOKUP(Life_expectancy.csv!A1391,Base!$A$2:$B$235,2,FALSE)</f>
        <v>192</v>
      </c>
      <c r="B1375" s="4">
        <v>2004.0</v>
      </c>
      <c r="C1375" s="15" t="s">
        <v>6018</v>
      </c>
      <c r="D1375" s="15">
        <v>214.0</v>
      </c>
      <c r="E1375" s="15">
        <v>0.0</v>
      </c>
      <c r="F1375" s="15" t="s">
        <v>6127</v>
      </c>
      <c r="G1375" s="4">
        <v>67.0</v>
      </c>
      <c r="H1375" s="4">
        <v>0.0</v>
      </c>
      <c r="I1375" s="4" t="s">
        <v>5594</v>
      </c>
      <c r="J1375" s="4">
        <v>0.0</v>
      </c>
      <c r="K1375" s="4">
        <v>61.0</v>
      </c>
      <c r="L1375" s="4">
        <v>62.0</v>
      </c>
      <c r="M1375" s="4" t="s">
        <v>5522</v>
      </c>
      <c r="N1375" s="15" t="s">
        <v>5614</v>
      </c>
    </row>
    <row r="1376">
      <c r="A1376" s="4">
        <f>VLOOKUP(Life_expectancy.csv!A1392,Base!$A$2:$B$235,2,FALSE)</f>
        <v>192</v>
      </c>
      <c r="B1376" s="4">
        <v>2003.0</v>
      </c>
      <c r="C1376" s="15" t="s">
        <v>5913</v>
      </c>
      <c r="D1376" s="15">
        <v>215.0</v>
      </c>
      <c r="E1376" s="15">
        <v>0.0</v>
      </c>
      <c r="F1376" s="15" t="s">
        <v>5578</v>
      </c>
      <c r="G1376" s="4">
        <v>73.0</v>
      </c>
      <c r="H1376" s="4">
        <v>0.0</v>
      </c>
      <c r="I1376" s="5">
        <v>45815.0</v>
      </c>
      <c r="J1376" s="4">
        <v>0.0</v>
      </c>
      <c r="K1376" s="4">
        <v>79.0</v>
      </c>
      <c r="L1376" s="4">
        <v>7.0</v>
      </c>
      <c r="M1376" s="4" t="s">
        <v>5522</v>
      </c>
      <c r="N1376" s="15" t="s">
        <v>5614</v>
      </c>
    </row>
    <row r="1377">
      <c r="A1377" s="4">
        <f>VLOOKUP(Life_expectancy.csv!A1393,Base!$A$2:$B$235,2,FALSE)</f>
        <v>192</v>
      </c>
      <c r="B1377" s="4">
        <v>2002.0</v>
      </c>
      <c r="C1377" s="15" t="s">
        <v>6035</v>
      </c>
      <c r="D1377" s="15">
        <v>217.0</v>
      </c>
      <c r="E1377" s="15">
        <v>0.0</v>
      </c>
      <c r="F1377" s="15" t="s">
        <v>5993</v>
      </c>
      <c r="G1377" s="4">
        <v>79.0</v>
      </c>
      <c r="H1377" s="4">
        <v>0.0</v>
      </c>
      <c r="I1377" s="4" t="s">
        <v>5996</v>
      </c>
      <c r="J1377" s="4">
        <v>0.0</v>
      </c>
      <c r="K1377" s="4">
        <v>96.0</v>
      </c>
      <c r="L1377" s="4">
        <v>77.0</v>
      </c>
      <c r="M1377" s="4" t="s">
        <v>5522</v>
      </c>
      <c r="N1377" s="15" t="s">
        <v>5614</v>
      </c>
    </row>
    <row r="1378">
      <c r="A1378" s="4">
        <f>VLOOKUP(Life_expectancy.csv!A1394,Base!$A$2:$B$235,2,FALSE)</f>
        <v>192</v>
      </c>
      <c r="B1378" s="4">
        <v>2001.0</v>
      </c>
      <c r="C1378" s="15" t="s">
        <v>6053</v>
      </c>
      <c r="D1378" s="15">
        <v>219.0</v>
      </c>
      <c r="E1378" s="15">
        <v>0.0</v>
      </c>
      <c r="F1378" s="15" t="s">
        <v>5658</v>
      </c>
      <c r="G1378" s="4">
        <v>85.0</v>
      </c>
      <c r="H1378" s="4">
        <v>0.0</v>
      </c>
      <c r="I1378" s="4" t="s">
        <v>6004</v>
      </c>
      <c r="J1378" s="4">
        <v>0.0</v>
      </c>
      <c r="K1378" s="4">
        <v>88.0</v>
      </c>
      <c r="L1378" s="4">
        <v>85.0</v>
      </c>
      <c r="M1378" s="4" t="s">
        <v>5522</v>
      </c>
      <c r="N1378" s="15" t="s">
        <v>5614</v>
      </c>
    </row>
    <row r="1379">
      <c r="A1379" s="4">
        <f>VLOOKUP(Life_expectancy.csv!A1395,Base!$A$2:$B$235,2,FALSE)</f>
        <v>192</v>
      </c>
      <c r="B1379" s="4">
        <v>2000.0</v>
      </c>
      <c r="C1379" s="15" t="s">
        <v>5903</v>
      </c>
      <c r="D1379" s="15">
        <v>222.0</v>
      </c>
      <c r="E1379" s="15">
        <v>0.0</v>
      </c>
      <c r="F1379" s="15" t="s">
        <v>5581</v>
      </c>
      <c r="G1379" s="4">
        <v>9.0</v>
      </c>
      <c r="H1379" s="4">
        <v>0.0</v>
      </c>
      <c r="I1379" s="4" t="s">
        <v>5832</v>
      </c>
      <c r="J1379" s="4">
        <v>0.0</v>
      </c>
      <c r="K1379" s="4">
        <v>9.0</v>
      </c>
      <c r="L1379" s="4">
        <v>9.0</v>
      </c>
      <c r="M1379" s="4" t="s">
        <v>5522</v>
      </c>
      <c r="N1379" s="15" t="s">
        <v>5614</v>
      </c>
    </row>
    <row r="1380">
      <c r="A1380" s="4">
        <f>VLOOKUP(Life_expectancy.csv!A1396,Base!$A$2:$B$235,2,FALSE)</f>
        <v>129</v>
      </c>
      <c r="B1380" s="4">
        <v>2015.0</v>
      </c>
      <c r="C1380" s="15" t="s">
        <v>5574</v>
      </c>
      <c r="D1380" s="15">
        <v>81.0</v>
      </c>
      <c r="E1380" s="15">
        <v>0.0</v>
      </c>
      <c r="F1380" s="17"/>
      <c r="G1380" s="4">
        <v>99.0</v>
      </c>
      <c r="H1380" s="4">
        <v>18.0</v>
      </c>
      <c r="I1380" s="4" t="s">
        <v>5594</v>
      </c>
      <c r="J1380" s="4">
        <v>1.0</v>
      </c>
      <c r="K1380" s="4">
        <v>99.0</v>
      </c>
      <c r="L1380" s="4">
        <v>99.0</v>
      </c>
      <c r="M1380" s="4" t="s">
        <v>5522</v>
      </c>
      <c r="N1380" s="16">
        <v>45750.0</v>
      </c>
    </row>
    <row r="1381">
      <c r="A1381" s="4">
        <f>VLOOKUP(Life_expectancy.csv!A1397,Base!$A$2:$B$235,2,FALSE)</f>
        <v>129</v>
      </c>
      <c r="B1381" s="4">
        <v>2014.0</v>
      </c>
      <c r="C1381" s="15" t="s">
        <v>5624</v>
      </c>
      <c r="D1381" s="15">
        <v>82.0</v>
      </c>
      <c r="E1381" s="15">
        <v>0.0</v>
      </c>
      <c r="F1381" s="15" t="s">
        <v>5521</v>
      </c>
      <c r="G1381" s="4">
        <v>96.0</v>
      </c>
      <c r="H1381" s="4">
        <v>55.0</v>
      </c>
      <c r="I1381" s="5">
        <v>45876.0</v>
      </c>
      <c r="J1381" s="4">
        <v>1.0</v>
      </c>
      <c r="K1381" s="4">
        <v>94.0</v>
      </c>
      <c r="L1381" s="4">
        <v>95.0</v>
      </c>
      <c r="M1381" s="4" t="s">
        <v>5522</v>
      </c>
      <c r="N1381" s="16">
        <v>45750.0</v>
      </c>
    </row>
    <row r="1382">
      <c r="A1382" s="4">
        <f>VLOOKUP(Life_expectancy.csv!A1398,Base!$A$2:$B$235,2,FALSE)</f>
        <v>129</v>
      </c>
      <c r="B1382" s="4">
        <v>2013.0</v>
      </c>
      <c r="C1382" s="15" t="s">
        <v>5741</v>
      </c>
      <c r="D1382" s="15">
        <v>83.0</v>
      </c>
      <c r="E1382" s="15">
        <v>1.0</v>
      </c>
      <c r="F1382" s="15" t="s">
        <v>5521</v>
      </c>
      <c r="G1382" s="4">
        <v>99.0</v>
      </c>
      <c r="H1382" s="4">
        <v>62.0</v>
      </c>
      <c r="I1382" s="5">
        <v>45695.0</v>
      </c>
      <c r="J1382" s="4">
        <v>1.0</v>
      </c>
      <c r="K1382" s="4">
        <v>99.0</v>
      </c>
      <c r="L1382" s="4">
        <v>99.0</v>
      </c>
      <c r="M1382" s="4" t="s">
        <v>5522</v>
      </c>
      <c r="N1382" s="16">
        <v>45719.0</v>
      </c>
    </row>
    <row r="1383">
      <c r="A1383" s="4">
        <f>VLOOKUP(Life_expectancy.csv!A1399,Base!$A$2:$B$235,2,FALSE)</f>
        <v>129</v>
      </c>
      <c r="B1383" s="4">
        <v>2012.0</v>
      </c>
      <c r="C1383" s="15" t="s">
        <v>5881</v>
      </c>
      <c r="D1383" s="15">
        <v>84.0</v>
      </c>
      <c r="E1383" s="15">
        <v>1.0</v>
      </c>
      <c r="F1383" s="15" t="s">
        <v>5521</v>
      </c>
      <c r="G1383" s="4">
        <v>98.0</v>
      </c>
      <c r="H1383" s="4">
        <v>27.0</v>
      </c>
      <c r="I1383" s="4" t="s">
        <v>5769</v>
      </c>
      <c r="J1383" s="4">
        <v>1.0</v>
      </c>
      <c r="K1383" s="4">
        <v>98.0</v>
      </c>
      <c r="L1383" s="4">
        <v>98.0</v>
      </c>
      <c r="M1383" s="4" t="s">
        <v>5522</v>
      </c>
      <c r="N1383" s="16">
        <v>45719.0</v>
      </c>
    </row>
    <row r="1384">
      <c r="A1384" s="4">
        <f>VLOOKUP(Life_expectancy.csv!A1400,Base!$A$2:$B$235,2,FALSE)</f>
        <v>129</v>
      </c>
      <c r="B1384" s="4">
        <v>2011.0</v>
      </c>
      <c r="C1384" s="15" t="s">
        <v>5555</v>
      </c>
      <c r="D1384" s="15">
        <v>85.0</v>
      </c>
      <c r="E1384" s="15">
        <v>1.0</v>
      </c>
      <c r="F1384" s="15" t="s">
        <v>5531</v>
      </c>
      <c r="G1384" s="4">
        <v>99.0</v>
      </c>
      <c r="H1384" s="4">
        <v>32.0</v>
      </c>
      <c r="I1384" s="4">
        <v>69.0</v>
      </c>
      <c r="J1384" s="4">
        <v>1.0</v>
      </c>
      <c r="K1384" s="4">
        <v>99.0</v>
      </c>
      <c r="L1384" s="4">
        <v>99.0</v>
      </c>
      <c r="M1384" s="4" t="s">
        <v>5522</v>
      </c>
      <c r="N1384" s="16">
        <v>45691.0</v>
      </c>
    </row>
    <row r="1385">
      <c r="A1385" s="4">
        <f>VLOOKUP(Life_expectancy.csv!A1401,Base!$A$2:$B$235,2,FALSE)</f>
        <v>129</v>
      </c>
      <c r="B1385" s="4">
        <v>2010.0</v>
      </c>
      <c r="C1385" s="15">
        <v>74.0</v>
      </c>
      <c r="D1385" s="15">
        <v>86.0</v>
      </c>
      <c r="E1385" s="15">
        <v>1.0</v>
      </c>
      <c r="F1385" s="15" t="s">
        <v>5521</v>
      </c>
      <c r="G1385" s="4">
        <v>99.0</v>
      </c>
      <c r="H1385" s="4">
        <v>13.0</v>
      </c>
      <c r="I1385" s="4" t="s">
        <v>5722</v>
      </c>
      <c r="J1385" s="4">
        <v>1.0</v>
      </c>
      <c r="K1385" s="4">
        <v>98.0</v>
      </c>
      <c r="L1385" s="4">
        <v>98.0</v>
      </c>
      <c r="M1385" s="4" t="s">
        <v>5522</v>
      </c>
      <c r="N1385" s="16">
        <v>45691.0</v>
      </c>
    </row>
    <row r="1386">
      <c r="A1386" s="4">
        <f>VLOOKUP(Life_expectancy.csv!A1402,Base!$A$2:$B$235,2,FALSE)</f>
        <v>129</v>
      </c>
      <c r="B1386" s="4">
        <v>2009.0</v>
      </c>
      <c r="C1386" s="15" t="s">
        <v>5645</v>
      </c>
      <c r="D1386" s="15">
        <v>87.0</v>
      </c>
      <c r="E1386" s="15">
        <v>1.0</v>
      </c>
      <c r="F1386" s="15" t="s">
        <v>5522</v>
      </c>
      <c r="G1386" s="4">
        <v>99.0</v>
      </c>
      <c r="H1386" s="4">
        <v>0.0</v>
      </c>
      <c r="I1386" s="4" t="s">
        <v>5832</v>
      </c>
      <c r="J1386" s="4">
        <v>1.0</v>
      </c>
      <c r="K1386" s="4">
        <v>99.0</v>
      </c>
      <c r="L1386" s="4">
        <v>99.0</v>
      </c>
      <c r="M1386" s="4" t="s">
        <v>5522</v>
      </c>
      <c r="N1386" s="16">
        <v>45691.0</v>
      </c>
    </row>
    <row r="1387">
      <c r="A1387" s="4">
        <f>VLOOKUP(Life_expectancy.csv!A1403,Base!$A$2:$B$235,2,FALSE)</f>
        <v>129</v>
      </c>
      <c r="B1387" s="4">
        <v>2008.0</v>
      </c>
      <c r="C1387" s="15" t="s">
        <v>5583</v>
      </c>
      <c r="D1387" s="15">
        <v>88.0</v>
      </c>
      <c r="E1387" s="15">
        <v>1.0</v>
      </c>
      <c r="F1387" s="15" t="s">
        <v>5529</v>
      </c>
      <c r="G1387" s="4">
        <v>99.0</v>
      </c>
      <c r="H1387" s="4">
        <v>0.0</v>
      </c>
      <c r="I1387" s="4" t="s">
        <v>5731</v>
      </c>
      <c r="J1387" s="4">
        <v>1.0</v>
      </c>
      <c r="K1387" s="4">
        <v>99.0</v>
      </c>
      <c r="L1387" s="4">
        <v>99.0</v>
      </c>
      <c r="M1387" s="4" t="s">
        <v>5522</v>
      </c>
      <c r="N1387" s="16">
        <v>45660.0</v>
      </c>
    </row>
    <row r="1388">
      <c r="A1388" s="4">
        <f>VLOOKUP(Life_expectancy.csv!A1404,Base!$A$2:$B$235,2,FALSE)</f>
        <v>129</v>
      </c>
      <c r="B1388" s="4">
        <v>2007.0</v>
      </c>
      <c r="C1388" s="15" t="s">
        <v>5780</v>
      </c>
      <c r="D1388" s="15">
        <v>89.0</v>
      </c>
      <c r="E1388" s="15">
        <v>1.0</v>
      </c>
      <c r="F1388" s="15" t="s">
        <v>5529</v>
      </c>
      <c r="G1388" s="4">
        <v>99.0</v>
      </c>
      <c r="H1388" s="4">
        <v>0.0</v>
      </c>
      <c r="I1388" s="4" t="s">
        <v>6129</v>
      </c>
      <c r="J1388" s="4">
        <v>1.0</v>
      </c>
      <c r="K1388" s="4">
        <v>99.0</v>
      </c>
      <c r="L1388" s="4">
        <v>99.0</v>
      </c>
      <c r="M1388" s="4" t="s">
        <v>5522</v>
      </c>
      <c r="N1388" s="16">
        <v>45660.0</v>
      </c>
    </row>
    <row r="1389">
      <c r="A1389" s="4">
        <f>VLOOKUP(Life_expectancy.csv!A1405,Base!$A$2:$B$235,2,FALSE)</f>
        <v>129</v>
      </c>
      <c r="B1389" s="4">
        <v>2006.0</v>
      </c>
      <c r="C1389" s="15" t="s">
        <v>5563</v>
      </c>
      <c r="D1389" s="15">
        <v>89.0</v>
      </c>
      <c r="E1389" s="15">
        <v>1.0</v>
      </c>
      <c r="F1389" s="15" t="s">
        <v>5521</v>
      </c>
      <c r="G1389" s="4">
        <v>99.0</v>
      </c>
      <c r="H1389" s="4">
        <v>0.0</v>
      </c>
      <c r="I1389" s="4" t="s">
        <v>6101</v>
      </c>
      <c r="J1389" s="4">
        <v>1.0</v>
      </c>
      <c r="K1389" s="4">
        <v>99.0</v>
      </c>
      <c r="L1389" s="4">
        <v>99.0</v>
      </c>
      <c r="M1389" s="4" t="s">
        <v>5522</v>
      </c>
      <c r="N1389" s="16">
        <v>45660.0</v>
      </c>
    </row>
    <row r="1390">
      <c r="A1390" s="4">
        <f>VLOOKUP(Life_expectancy.csv!A1406,Base!$A$2:$B$235,2,FALSE)</f>
        <v>129</v>
      </c>
      <c r="B1390" s="4">
        <v>2005.0</v>
      </c>
      <c r="C1390" s="15" t="s">
        <v>5563</v>
      </c>
      <c r="D1390" s="15">
        <v>9.0</v>
      </c>
      <c r="E1390" s="15">
        <v>0.0</v>
      </c>
      <c r="F1390" s="15" t="s">
        <v>5521</v>
      </c>
      <c r="G1390" s="4">
        <v>99.0</v>
      </c>
      <c r="H1390" s="4">
        <v>10.0</v>
      </c>
      <c r="I1390" s="4" t="s">
        <v>5775</v>
      </c>
      <c r="J1390" s="4">
        <v>1.0</v>
      </c>
      <c r="K1390" s="4">
        <v>99.0</v>
      </c>
      <c r="L1390" s="4">
        <v>99.0</v>
      </c>
      <c r="M1390" s="4" t="s">
        <v>5522</v>
      </c>
      <c r="N1390" s="16">
        <v>45660.0</v>
      </c>
    </row>
    <row r="1391">
      <c r="A1391" s="4">
        <f>VLOOKUP(Life_expectancy.csv!A1407,Base!$A$2:$B$235,2,FALSE)</f>
        <v>129</v>
      </c>
      <c r="B1391" s="4">
        <v>2004.0</v>
      </c>
      <c r="C1391" s="15" t="s">
        <v>5556</v>
      </c>
      <c r="D1391" s="15">
        <v>91.0</v>
      </c>
      <c r="E1391" s="15">
        <v>0.0</v>
      </c>
      <c r="F1391" s="15" t="s">
        <v>5531</v>
      </c>
      <c r="G1391" s="4">
        <v>94.0</v>
      </c>
      <c r="H1391" s="4">
        <v>23.0</v>
      </c>
      <c r="I1391" s="4" t="s">
        <v>6070</v>
      </c>
      <c r="J1391" s="4">
        <v>1.0</v>
      </c>
      <c r="K1391" s="4">
        <v>98.0</v>
      </c>
      <c r="L1391" s="4">
        <v>98.0</v>
      </c>
      <c r="M1391" s="4" t="s">
        <v>5522</v>
      </c>
      <c r="N1391" s="15">
        <v>3.0</v>
      </c>
    </row>
    <row r="1392">
      <c r="A1392" s="4">
        <f>VLOOKUP(Life_expectancy.csv!A1408,Base!$A$2:$B$235,2,FALSE)</f>
        <v>129</v>
      </c>
      <c r="B1392" s="4">
        <v>2003.0</v>
      </c>
      <c r="C1392" s="15" t="s">
        <v>5585</v>
      </c>
      <c r="D1392" s="15">
        <v>93.0</v>
      </c>
      <c r="E1392" s="15">
        <v>0.0</v>
      </c>
      <c r="F1392" s="15" t="s">
        <v>5529</v>
      </c>
      <c r="G1392" s="4">
        <v>99.0</v>
      </c>
      <c r="H1392" s="4">
        <v>0.0</v>
      </c>
      <c r="I1392" s="4" t="s">
        <v>5663</v>
      </c>
      <c r="J1392" s="4">
        <v>1.0</v>
      </c>
      <c r="K1392" s="4">
        <v>99.0</v>
      </c>
      <c r="L1392" s="4">
        <v>99.0</v>
      </c>
      <c r="M1392" s="4" t="s">
        <v>5522</v>
      </c>
      <c r="N1392" s="15">
        <v>3.0</v>
      </c>
    </row>
    <row r="1393">
      <c r="A1393" s="4">
        <f>VLOOKUP(Life_expectancy.csv!A1409,Base!$A$2:$B$235,2,FALSE)</f>
        <v>129</v>
      </c>
      <c r="B1393" s="4">
        <v>2002.0</v>
      </c>
      <c r="C1393" s="15" t="s">
        <v>5561</v>
      </c>
      <c r="D1393" s="15">
        <v>94.0</v>
      </c>
      <c r="E1393" s="15">
        <v>0.0</v>
      </c>
      <c r="F1393" s="15" t="s">
        <v>5521</v>
      </c>
      <c r="G1393" s="4">
        <v>99.0</v>
      </c>
      <c r="H1393" s="4">
        <v>0.0</v>
      </c>
      <c r="I1393" s="4">
        <v>65.0</v>
      </c>
      <c r="J1393" s="4">
        <v>1.0</v>
      </c>
      <c r="K1393" s="4">
        <v>99.0</v>
      </c>
      <c r="L1393" s="4">
        <v>99.0</v>
      </c>
      <c r="M1393" s="4" t="s">
        <v>5522</v>
      </c>
      <c r="N1393" s="15">
        <v>3.0</v>
      </c>
    </row>
    <row r="1394">
      <c r="A1394" s="4">
        <f>VLOOKUP(Life_expectancy.csv!A1410,Base!$A$2:$B$235,2,FALSE)</f>
        <v>129</v>
      </c>
      <c r="B1394" s="4">
        <v>2001.0</v>
      </c>
      <c r="C1394" s="15" t="s">
        <v>5648</v>
      </c>
      <c r="D1394" s="15">
        <v>95.0</v>
      </c>
      <c r="E1394" s="15">
        <v>0.0</v>
      </c>
      <c r="F1394" s="15" t="s">
        <v>5521</v>
      </c>
      <c r="G1394" s="4">
        <v>99.0</v>
      </c>
      <c r="H1394" s="4">
        <v>0.0</v>
      </c>
      <c r="I1394" s="4" t="s">
        <v>5734</v>
      </c>
      <c r="J1394" s="4">
        <v>1.0</v>
      </c>
      <c r="K1394" s="4">
        <v>99.0</v>
      </c>
      <c r="L1394" s="4">
        <v>99.0</v>
      </c>
      <c r="M1394" s="4" t="s">
        <v>5522</v>
      </c>
      <c r="N1394" s="15">
        <v>3.0</v>
      </c>
    </row>
    <row r="1395">
      <c r="A1395" s="4">
        <f>VLOOKUP(Life_expectancy.csv!A1411,Base!$A$2:$B$235,2,FALSE)</f>
        <v>129</v>
      </c>
      <c r="B1395" s="4">
        <v>2000.0</v>
      </c>
      <c r="C1395" s="15" t="s">
        <v>5648</v>
      </c>
      <c r="D1395" s="15">
        <v>96.0</v>
      </c>
      <c r="E1395" s="15">
        <v>0.0</v>
      </c>
      <c r="F1395" s="15" t="s">
        <v>5521</v>
      </c>
      <c r="G1395" s="4">
        <v>95.0</v>
      </c>
      <c r="H1395" s="4">
        <v>6.0</v>
      </c>
      <c r="I1395" s="4">
        <v>64.0</v>
      </c>
      <c r="J1395" s="4">
        <v>1.0</v>
      </c>
      <c r="K1395" s="4">
        <v>94.0</v>
      </c>
      <c r="L1395" s="4">
        <v>98.0</v>
      </c>
      <c r="M1395" s="4" t="s">
        <v>5522</v>
      </c>
      <c r="N1395" s="16">
        <v>45660.0</v>
      </c>
    </row>
    <row r="1396">
      <c r="A1396" s="4">
        <f>VLOOKUP(Life_expectancy.csv!A1412,Base!$A$2:$B$235,2,FALSE)</f>
        <v>110</v>
      </c>
      <c r="B1396" s="4">
        <v>2015.0</v>
      </c>
      <c r="C1396" s="15" t="s">
        <v>5716</v>
      </c>
      <c r="D1396" s="15">
        <v>166.0</v>
      </c>
      <c r="E1396" s="15">
        <v>3.0</v>
      </c>
      <c r="F1396" s="17"/>
      <c r="G1396" s="4">
        <v>97.0</v>
      </c>
      <c r="H1396" s="4">
        <v>17779.0</v>
      </c>
      <c r="I1396" s="4" t="s">
        <v>6103</v>
      </c>
      <c r="J1396" s="4">
        <v>3.0</v>
      </c>
      <c r="K1396" s="4">
        <v>97.0</v>
      </c>
      <c r="L1396" s="4">
        <v>97.0</v>
      </c>
      <c r="M1396" s="4" t="s">
        <v>5522</v>
      </c>
      <c r="N1396" s="16">
        <v>45750.0</v>
      </c>
    </row>
    <row r="1397">
      <c r="A1397" s="4">
        <f>VLOOKUP(Life_expectancy.csv!A1413,Base!$A$2:$B$235,2,FALSE)</f>
        <v>110</v>
      </c>
      <c r="B1397" s="4">
        <v>2014.0</v>
      </c>
      <c r="C1397" s="15">
        <v>78.0</v>
      </c>
      <c r="D1397" s="15">
        <v>17.0</v>
      </c>
      <c r="E1397" s="15">
        <v>3.0</v>
      </c>
      <c r="F1397" s="15" t="s">
        <v>5521</v>
      </c>
      <c r="G1397" s="4">
        <v>96.0</v>
      </c>
      <c r="H1397" s="4">
        <v>318.0</v>
      </c>
      <c r="I1397" s="4" t="s">
        <v>6054</v>
      </c>
      <c r="J1397" s="4">
        <v>4.0</v>
      </c>
      <c r="K1397" s="4">
        <v>95.0</v>
      </c>
      <c r="L1397" s="4">
        <v>96.0</v>
      </c>
      <c r="M1397" s="4" t="s">
        <v>5522</v>
      </c>
      <c r="N1397" s="16">
        <v>45750.0</v>
      </c>
    </row>
    <row r="1398">
      <c r="A1398" s="4">
        <f>VLOOKUP(Life_expectancy.csv!A1414,Base!$A$2:$B$235,2,FALSE)</f>
        <v>110</v>
      </c>
      <c r="B1398" s="4">
        <v>2013.0</v>
      </c>
      <c r="C1398" s="15">
        <v>77.0</v>
      </c>
      <c r="D1398" s="15">
        <v>174.0</v>
      </c>
      <c r="E1398" s="15">
        <v>3.0</v>
      </c>
      <c r="F1398" s="15" t="s">
        <v>5521</v>
      </c>
      <c r="G1398" s="4">
        <v>97.0</v>
      </c>
      <c r="H1398" s="4">
        <v>1.0</v>
      </c>
      <c r="I1398" s="4">
        <v>43.0</v>
      </c>
      <c r="J1398" s="4">
        <v>4.0</v>
      </c>
      <c r="K1398" s="4">
        <v>97.0</v>
      </c>
      <c r="L1398" s="4">
        <v>97.0</v>
      </c>
      <c r="M1398" s="4" t="s">
        <v>5522</v>
      </c>
      <c r="N1398" s="16">
        <v>45719.0</v>
      </c>
    </row>
    <row r="1399">
      <c r="A1399" s="4">
        <f>VLOOKUP(Life_expectancy.csv!A1415,Base!$A$2:$B$235,2,FALSE)</f>
        <v>110</v>
      </c>
      <c r="B1399" s="4">
        <v>2012.0</v>
      </c>
      <c r="C1399" s="15" t="s">
        <v>5768</v>
      </c>
      <c r="D1399" s="15">
        <v>18.0</v>
      </c>
      <c r="E1399" s="15">
        <v>3.0</v>
      </c>
      <c r="F1399" s="15" t="s">
        <v>5521</v>
      </c>
      <c r="G1399" s="4">
        <v>96.0</v>
      </c>
      <c r="H1399" s="4">
        <v>0.0</v>
      </c>
      <c r="I1399" s="4" t="s">
        <v>6130</v>
      </c>
      <c r="J1399" s="4">
        <v>4.0</v>
      </c>
      <c r="K1399" s="4">
        <v>94.0</v>
      </c>
      <c r="L1399" s="4">
        <v>96.0</v>
      </c>
      <c r="M1399" s="4" t="s">
        <v>5522</v>
      </c>
      <c r="N1399" s="16">
        <v>45719.0</v>
      </c>
    </row>
    <row r="1400">
      <c r="A1400" s="4">
        <f>VLOOKUP(Life_expectancy.csv!A1416,Base!$A$2:$B$235,2,FALSE)</f>
        <v>110</v>
      </c>
      <c r="B1400" s="4">
        <v>2011.0</v>
      </c>
      <c r="C1400" s="15" t="s">
        <v>5818</v>
      </c>
      <c r="D1400" s="15">
        <v>188.0</v>
      </c>
      <c r="E1400" s="15">
        <v>4.0</v>
      </c>
      <c r="F1400" s="15" t="s">
        <v>1908</v>
      </c>
      <c r="G1400" s="4">
        <v>96.0</v>
      </c>
      <c r="H1400" s="4">
        <v>222.0</v>
      </c>
      <c r="I1400" s="4" t="s">
        <v>5625</v>
      </c>
      <c r="J1400" s="4">
        <v>4.0</v>
      </c>
      <c r="K1400" s="4">
        <v>94.0</v>
      </c>
      <c r="L1400" s="4">
        <v>96.0</v>
      </c>
      <c r="M1400" s="4" t="s">
        <v>5614</v>
      </c>
      <c r="N1400" s="16">
        <v>45719.0</v>
      </c>
    </row>
    <row r="1401">
      <c r="A1401" s="4">
        <f>VLOOKUP(Life_expectancy.csv!A1417,Base!$A$2:$B$235,2,FALSE)</f>
        <v>110</v>
      </c>
      <c r="B1401" s="4">
        <v>2010.0</v>
      </c>
      <c r="C1401" s="15" t="s">
        <v>6004</v>
      </c>
      <c r="D1401" s="15">
        <v>199.0</v>
      </c>
      <c r="E1401" s="15">
        <v>4.0</v>
      </c>
      <c r="F1401" s="15" t="s">
        <v>1779</v>
      </c>
      <c r="G1401" s="4">
        <v>96.0</v>
      </c>
      <c r="H1401" s="4">
        <v>0.0</v>
      </c>
      <c r="I1401" s="5">
        <v>45842.0</v>
      </c>
      <c r="J1401" s="4">
        <v>4.0</v>
      </c>
      <c r="K1401" s="4">
        <v>88.0</v>
      </c>
      <c r="L1401" s="4">
        <v>96.0</v>
      </c>
      <c r="M1401" s="4" t="s">
        <v>5522</v>
      </c>
      <c r="N1401" s="16">
        <v>45719.0</v>
      </c>
    </row>
    <row r="1402">
      <c r="A1402" s="4">
        <f>VLOOKUP(Life_expectancy.csv!A1418,Base!$A$2:$B$235,2,FALSE)</f>
        <v>110</v>
      </c>
      <c r="B1402" s="4">
        <v>2009.0</v>
      </c>
      <c r="C1402" s="15" t="s">
        <v>5824</v>
      </c>
      <c r="D1402" s="15">
        <v>21.0</v>
      </c>
      <c r="E1402" s="15">
        <v>4.0</v>
      </c>
      <c r="F1402" s="15" t="s">
        <v>6131</v>
      </c>
      <c r="G1402" s="4">
        <v>96.0</v>
      </c>
      <c r="H1402" s="4">
        <v>1.0</v>
      </c>
      <c r="I1402" s="5">
        <v>45661.0</v>
      </c>
      <c r="J1402" s="4">
        <v>4.0</v>
      </c>
      <c r="K1402" s="4">
        <v>96.0</v>
      </c>
      <c r="L1402" s="4">
        <v>95.0</v>
      </c>
      <c r="M1402" s="4" t="s">
        <v>5522</v>
      </c>
      <c r="N1402" s="16">
        <v>45750.0</v>
      </c>
    </row>
    <row r="1403">
      <c r="A1403" s="4">
        <f>VLOOKUP(Life_expectancy.csv!A1419,Base!$A$2:$B$235,2,FALSE)</f>
        <v>110</v>
      </c>
      <c r="B1403" s="4">
        <v>2008.0</v>
      </c>
      <c r="C1403" s="15" t="s">
        <v>5983</v>
      </c>
      <c r="D1403" s="15">
        <v>217.0</v>
      </c>
      <c r="E1403" s="15">
        <v>4.0</v>
      </c>
      <c r="F1403" s="15" t="s">
        <v>2547</v>
      </c>
      <c r="G1403" s="4">
        <v>97.0</v>
      </c>
      <c r="H1403" s="4">
        <v>16.0</v>
      </c>
      <c r="I1403" s="4" t="s">
        <v>5626</v>
      </c>
      <c r="J1403" s="4">
        <v>4.0</v>
      </c>
      <c r="K1403" s="4">
        <v>95.0</v>
      </c>
      <c r="L1403" s="4">
        <v>95.0</v>
      </c>
      <c r="M1403" s="4" t="s">
        <v>5614</v>
      </c>
      <c r="N1403" s="16">
        <v>45750.0</v>
      </c>
    </row>
    <row r="1404">
      <c r="A1404" s="4">
        <f>VLOOKUP(Life_expectancy.csv!A1420,Base!$A$2:$B$235,2,FALSE)</f>
        <v>110</v>
      </c>
      <c r="B1404" s="4">
        <v>2007.0</v>
      </c>
      <c r="C1404" s="15" t="s">
        <v>5802</v>
      </c>
      <c r="D1404" s="15">
        <v>229.0</v>
      </c>
      <c r="E1404" s="15">
        <v>4.0</v>
      </c>
      <c r="F1404" s="15" t="s">
        <v>2928</v>
      </c>
      <c r="G1404" s="4">
        <v>94.0</v>
      </c>
      <c r="H1404" s="4">
        <v>40.0</v>
      </c>
      <c r="I1404" s="4">
        <v>39.0</v>
      </c>
      <c r="J1404" s="4">
        <v>4.0</v>
      </c>
      <c r="K1404" s="4">
        <v>94.0</v>
      </c>
      <c r="L1404" s="4">
        <v>94.0</v>
      </c>
      <c r="M1404" s="4" t="s">
        <v>5522</v>
      </c>
      <c r="N1404" s="16">
        <v>45750.0</v>
      </c>
    </row>
    <row r="1405">
      <c r="A1405" s="4">
        <f>VLOOKUP(Life_expectancy.csv!A1421,Base!$A$2:$B$235,2,FALSE)</f>
        <v>110</v>
      </c>
      <c r="B1405" s="4">
        <v>2006.0</v>
      </c>
      <c r="C1405" s="15" t="s">
        <v>6101</v>
      </c>
      <c r="D1405" s="15">
        <v>234.0</v>
      </c>
      <c r="E1405" s="15">
        <v>4.0</v>
      </c>
      <c r="F1405" s="15" t="s">
        <v>5052</v>
      </c>
      <c r="G1405" s="4">
        <v>9.0</v>
      </c>
      <c r="H1405" s="4">
        <v>27.0</v>
      </c>
      <c r="I1405" s="4" t="s">
        <v>6078</v>
      </c>
      <c r="J1405" s="4">
        <v>4.0</v>
      </c>
      <c r="K1405" s="4">
        <v>93.0</v>
      </c>
      <c r="L1405" s="4">
        <v>92.0</v>
      </c>
      <c r="M1405" s="4" t="s">
        <v>5522</v>
      </c>
      <c r="N1405" s="16">
        <v>45750.0</v>
      </c>
    </row>
    <row r="1406">
      <c r="A1406" s="4">
        <f>VLOOKUP(Life_expectancy.csv!A1422,Base!$A$2:$B$235,2,FALSE)</f>
        <v>110</v>
      </c>
      <c r="B1406" s="4">
        <v>2005.0</v>
      </c>
      <c r="C1406" s="15" t="s">
        <v>6099</v>
      </c>
      <c r="D1406" s="15">
        <v>224.0</v>
      </c>
      <c r="E1406" s="15">
        <v>4.0</v>
      </c>
      <c r="F1406" s="15" t="s">
        <v>2536</v>
      </c>
      <c r="G1406" s="4">
        <v>97.0</v>
      </c>
      <c r="H1406" s="4">
        <v>53.0</v>
      </c>
      <c r="I1406" s="4">
        <v>38.0</v>
      </c>
      <c r="J1406" s="4">
        <v>4.0</v>
      </c>
      <c r="K1406" s="4">
        <v>98.0</v>
      </c>
      <c r="L1406" s="4">
        <v>98.0</v>
      </c>
      <c r="M1406" s="4" t="s">
        <v>5522</v>
      </c>
      <c r="N1406" s="16">
        <v>45750.0</v>
      </c>
    </row>
    <row r="1407">
      <c r="A1407" s="4">
        <f>VLOOKUP(Life_expectancy.csv!A1423,Base!$A$2:$B$235,2,FALSE)</f>
        <v>110</v>
      </c>
      <c r="B1407" s="4">
        <v>2004.0</v>
      </c>
      <c r="C1407" s="15" t="s">
        <v>6129</v>
      </c>
      <c r="D1407" s="15">
        <v>218.0</v>
      </c>
      <c r="E1407" s="15">
        <v>4.0</v>
      </c>
      <c r="F1407" s="15" t="s">
        <v>2003</v>
      </c>
      <c r="G1407" s="4">
        <v>99.0</v>
      </c>
      <c r="H1407" s="4">
        <v>8.0</v>
      </c>
      <c r="I1407" s="4" t="s">
        <v>6079</v>
      </c>
      <c r="J1407" s="4">
        <v>4.0</v>
      </c>
      <c r="K1407" s="4">
        <v>98.0</v>
      </c>
      <c r="L1407" s="4">
        <v>99.0</v>
      </c>
      <c r="M1407" s="4" t="s">
        <v>5522</v>
      </c>
      <c r="N1407" s="16">
        <v>45750.0</v>
      </c>
    </row>
    <row r="1408">
      <c r="A1408" s="4">
        <f>VLOOKUP(Life_expectancy.csv!A1424,Base!$A$2:$B$235,2,FALSE)</f>
        <v>110</v>
      </c>
      <c r="B1408" s="4">
        <v>2003.0</v>
      </c>
      <c r="C1408" s="15" t="s">
        <v>5657</v>
      </c>
      <c r="D1408" s="15">
        <v>217.0</v>
      </c>
      <c r="E1408" s="15">
        <v>4.0</v>
      </c>
      <c r="F1408" s="15" t="s">
        <v>5446</v>
      </c>
      <c r="G1408" s="4">
        <v>99.0</v>
      </c>
      <c r="H1408" s="4">
        <v>6.0</v>
      </c>
      <c r="I1408" s="4">
        <v>37.0</v>
      </c>
      <c r="J1408" s="4">
        <v>4.0</v>
      </c>
      <c r="K1408" s="4">
        <v>98.0</v>
      </c>
      <c r="L1408" s="4">
        <v>98.0</v>
      </c>
      <c r="M1408" s="4" t="s">
        <v>5522</v>
      </c>
      <c r="N1408" s="16">
        <v>45780.0</v>
      </c>
    </row>
    <row r="1409">
      <c r="A1409" s="4">
        <f>VLOOKUP(Life_expectancy.csv!A1425,Base!$A$2:$B$235,2,FALSE)</f>
        <v>110</v>
      </c>
      <c r="B1409" s="4">
        <v>2002.0</v>
      </c>
      <c r="C1409" s="15" t="s">
        <v>6101</v>
      </c>
      <c r="D1409" s="15">
        <v>215.0</v>
      </c>
      <c r="E1409" s="15">
        <v>4.0</v>
      </c>
      <c r="F1409" s="15" t="s">
        <v>145</v>
      </c>
      <c r="G1409" s="4">
        <v>99.0</v>
      </c>
      <c r="H1409" s="4">
        <v>2.0</v>
      </c>
      <c r="I1409" s="4" t="s">
        <v>6080</v>
      </c>
      <c r="J1409" s="4">
        <v>5.0</v>
      </c>
      <c r="K1409" s="4">
        <v>99.0</v>
      </c>
      <c r="L1409" s="4">
        <v>98.0</v>
      </c>
      <c r="M1409" s="4" t="s">
        <v>5522</v>
      </c>
      <c r="N1409" s="16">
        <v>45780.0</v>
      </c>
    </row>
    <row r="1410">
      <c r="A1410" s="4">
        <f>VLOOKUP(Life_expectancy.csv!A1426,Base!$A$2:$B$235,2,FALSE)</f>
        <v>110</v>
      </c>
      <c r="B1410" s="4">
        <v>2001.0</v>
      </c>
      <c r="C1410" s="15" t="s">
        <v>5802</v>
      </c>
      <c r="D1410" s="15">
        <v>217.0</v>
      </c>
      <c r="E1410" s="15">
        <v>4.0</v>
      </c>
      <c r="F1410" s="15" t="s">
        <v>509</v>
      </c>
      <c r="G1410" s="4">
        <v>57.0</v>
      </c>
      <c r="H1410" s="4">
        <v>17.0</v>
      </c>
      <c r="I1410" s="4">
        <v>36.0</v>
      </c>
      <c r="J1410" s="4">
        <v>5.0</v>
      </c>
      <c r="K1410" s="4">
        <v>99.0</v>
      </c>
      <c r="L1410" s="4">
        <v>99.0</v>
      </c>
      <c r="M1410" s="4" t="s">
        <v>5522</v>
      </c>
      <c r="N1410" s="16">
        <v>45811.0</v>
      </c>
    </row>
    <row r="1411">
      <c r="A1411" s="4">
        <f>VLOOKUP(Life_expectancy.csv!A1427,Base!$A$2:$B$235,2,FALSE)</f>
        <v>110</v>
      </c>
      <c r="B1411" s="4">
        <v>2000.0</v>
      </c>
      <c r="C1411" s="15" t="s">
        <v>5657</v>
      </c>
      <c r="D1411" s="15">
        <v>225.0</v>
      </c>
      <c r="E1411" s="15">
        <v>4.0</v>
      </c>
      <c r="F1411" s="15" t="s">
        <v>1391</v>
      </c>
      <c r="G1411" s="4">
        <v>44.0</v>
      </c>
      <c r="H1411" s="4">
        <v>16.0</v>
      </c>
      <c r="I1411" s="4" t="s">
        <v>6081</v>
      </c>
      <c r="J1411" s="4">
        <v>5.0</v>
      </c>
      <c r="K1411" s="4">
        <v>99.0</v>
      </c>
      <c r="L1411" s="4">
        <v>99.0</v>
      </c>
      <c r="M1411" s="4" t="s">
        <v>5522</v>
      </c>
      <c r="N1411" s="16">
        <v>45811.0</v>
      </c>
    </row>
    <row r="1412">
      <c r="A1412" s="4">
        <f>VLOOKUP(Life_expectancy.csv!A1428,Base!$A$2:$B$235,2,FALSE)</f>
        <v>103</v>
      </c>
      <c r="B1412" s="4">
        <v>2015.0</v>
      </c>
      <c r="C1412" s="15" t="s">
        <v>5849</v>
      </c>
      <c r="D1412" s="15">
        <v>194.0</v>
      </c>
      <c r="E1412" s="15">
        <v>8.0</v>
      </c>
      <c r="F1412" s="17"/>
      <c r="G1412" s="4">
        <v>89.0</v>
      </c>
      <c r="H1412" s="4">
        <v>56.0</v>
      </c>
      <c r="I1412" s="5">
        <v>45859.0</v>
      </c>
      <c r="J1412" s="4">
        <v>11.0</v>
      </c>
      <c r="K1412" s="4">
        <v>89.0</v>
      </c>
      <c r="L1412" s="4">
        <v>89.0</v>
      </c>
      <c r="M1412" s="4" t="s">
        <v>5614</v>
      </c>
      <c r="N1412" s="16">
        <v>45908.0</v>
      </c>
    </row>
    <row r="1413">
      <c r="A1413" s="4">
        <f>VLOOKUP(Life_expectancy.csv!A1429,Base!$A$2:$B$235,2,FALSE)</f>
        <v>103</v>
      </c>
      <c r="B1413" s="4">
        <v>2014.0</v>
      </c>
      <c r="C1413" s="15" t="s">
        <v>5777</v>
      </c>
      <c r="D1413" s="15">
        <v>199.0</v>
      </c>
      <c r="E1413" s="15">
        <v>8.0</v>
      </c>
      <c r="F1413" s="15" t="s">
        <v>5521</v>
      </c>
      <c r="G1413" s="4">
        <v>88.0</v>
      </c>
      <c r="H1413" s="4">
        <v>339.0</v>
      </c>
      <c r="I1413" s="5">
        <v>45902.0</v>
      </c>
      <c r="J1413" s="4">
        <v>11.0</v>
      </c>
      <c r="K1413" s="4">
        <v>88.0</v>
      </c>
      <c r="L1413" s="4">
        <v>88.0</v>
      </c>
      <c r="M1413" s="4" t="s">
        <v>5614</v>
      </c>
      <c r="N1413" s="15">
        <v>9.0</v>
      </c>
    </row>
    <row r="1414">
      <c r="A1414" s="4">
        <f>VLOOKUP(Life_expectancy.csv!A1430,Base!$A$2:$B$235,2,FALSE)</f>
        <v>103</v>
      </c>
      <c r="B1414" s="4">
        <v>2013.0</v>
      </c>
      <c r="C1414" s="15" t="s">
        <v>6052</v>
      </c>
      <c r="D1414" s="15">
        <v>23.0</v>
      </c>
      <c r="E1414" s="15">
        <v>9.0</v>
      </c>
      <c r="F1414" s="15" t="s">
        <v>5521</v>
      </c>
      <c r="G1414" s="4">
        <v>87.0</v>
      </c>
      <c r="H1414" s="4">
        <v>71.0</v>
      </c>
      <c r="I1414" s="5">
        <v>45659.0</v>
      </c>
      <c r="J1414" s="4">
        <v>12.0</v>
      </c>
      <c r="K1414" s="4">
        <v>86.0</v>
      </c>
      <c r="L1414" s="4">
        <v>87.0</v>
      </c>
      <c r="M1414" s="4" t="s">
        <v>5821</v>
      </c>
      <c r="N1414" s="16">
        <v>45666.0</v>
      </c>
    </row>
    <row r="1415">
      <c r="A1415" s="4">
        <f>VLOOKUP(Life_expectancy.csv!A1431,Base!$A$2:$B$235,2,FALSE)</f>
        <v>103</v>
      </c>
      <c r="B1415" s="4">
        <v>2012.0</v>
      </c>
      <c r="C1415" s="15" t="s">
        <v>5665</v>
      </c>
      <c r="D1415" s="15">
        <v>28.0</v>
      </c>
      <c r="E1415" s="15">
        <v>9.0</v>
      </c>
      <c r="F1415" s="15" t="s">
        <v>5521</v>
      </c>
      <c r="G1415" s="4">
        <v>79.0</v>
      </c>
      <c r="H1415" s="4">
        <v>32.0</v>
      </c>
      <c r="I1415" s="5">
        <v>45766.0</v>
      </c>
      <c r="J1415" s="4">
        <v>12.0</v>
      </c>
      <c r="K1415" s="4">
        <v>78.0</v>
      </c>
      <c r="L1415" s="4">
        <v>79.0</v>
      </c>
      <c r="M1415" s="4" t="s">
        <v>5821</v>
      </c>
      <c r="N1415" s="16">
        <v>45697.0</v>
      </c>
    </row>
    <row r="1416">
      <c r="A1416" s="4">
        <f>VLOOKUP(Life_expectancy.csv!A1432,Base!$A$2:$B$235,2,FALSE)</f>
        <v>103</v>
      </c>
      <c r="B1416" s="4">
        <v>2011.0</v>
      </c>
      <c r="C1416" s="15">
        <v>64.0</v>
      </c>
      <c r="D1416" s="15">
        <v>213.0</v>
      </c>
      <c r="E1416" s="15">
        <v>9.0</v>
      </c>
      <c r="F1416" s="15" t="s">
        <v>193</v>
      </c>
      <c r="G1416" s="4">
        <v>78.0</v>
      </c>
      <c r="H1416" s="4">
        <v>113.0</v>
      </c>
      <c r="I1416" s="5">
        <v>45856.0</v>
      </c>
      <c r="J1416" s="4">
        <v>13.0</v>
      </c>
      <c r="K1416" s="4">
        <v>79.0</v>
      </c>
      <c r="L1416" s="4">
        <v>78.0</v>
      </c>
      <c r="M1416" s="4" t="s">
        <v>5821</v>
      </c>
      <c r="N1416" s="16">
        <v>45756.0</v>
      </c>
    </row>
    <row r="1417">
      <c r="A1417" s="4">
        <f>VLOOKUP(Life_expectancy.csv!A1433,Base!$A$2:$B$235,2,FALSE)</f>
        <v>103</v>
      </c>
      <c r="B1417" s="4">
        <v>2010.0</v>
      </c>
      <c r="C1417" s="15" t="s">
        <v>5754</v>
      </c>
      <c r="D1417" s="15">
        <v>218.0</v>
      </c>
      <c r="E1417" s="15">
        <v>10.0</v>
      </c>
      <c r="F1417" s="15" t="s">
        <v>437</v>
      </c>
      <c r="G1417" s="4">
        <v>74.0</v>
      </c>
      <c r="H1417" s="4">
        <v>153.0</v>
      </c>
      <c r="I1417" s="4">
        <v>18.0</v>
      </c>
      <c r="J1417" s="4">
        <v>13.0</v>
      </c>
      <c r="K1417" s="4">
        <v>76.0</v>
      </c>
      <c r="L1417" s="4">
        <v>74.0</v>
      </c>
      <c r="M1417" s="4" t="s">
        <v>5821</v>
      </c>
      <c r="N1417" s="16">
        <v>45786.0</v>
      </c>
    </row>
    <row r="1418">
      <c r="A1418" s="4">
        <f>VLOOKUP(Life_expectancy.csv!A1434,Base!$A$2:$B$235,2,FALSE)</f>
        <v>103</v>
      </c>
      <c r="B1418" s="4">
        <v>2009.0</v>
      </c>
      <c r="C1418" s="15" t="s">
        <v>5923</v>
      </c>
      <c r="D1418" s="15">
        <v>223.0</v>
      </c>
      <c r="E1418" s="15">
        <v>10.0</v>
      </c>
      <c r="F1418" s="15" t="s">
        <v>1100</v>
      </c>
      <c r="G1418" s="4">
        <v>67.0</v>
      </c>
      <c r="H1418" s="4">
        <v>78.0</v>
      </c>
      <c r="I1418" s="5">
        <v>45733.0</v>
      </c>
      <c r="J1418" s="4">
        <v>14.0</v>
      </c>
      <c r="K1418" s="4">
        <v>67.0</v>
      </c>
      <c r="L1418" s="4">
        <v>67.0</v>
      </c>
      <c r="M1418" s="4" t="s">
        <v>5614</v>
      </c>
      <c r="N1418" s="16">
        <v>45817.0</v>
      </c>
    </row>
    <row r="1419">
      <c r="A1419" s="4">
        <f>VLOOKUP(Life_expectancy.csv!A1435,Base!$A$2:$B$235,2,FALSE)</f>
        <v>103</v>
      </c>
      <c r="B1419" s="4">
        <v>2008.0</v>
      </c>
      <c r="C1419" s="15" t="s">
        <v>5738</v>
      </c>
      <c r="D1419" s="15">
        <v>228.0</v>
      </c>
      <c r="E1419" s="15">
        <v>10.0</v>
      </c>
      <c r="F1419" s="16">
        <v>45662.0</v>
      </c>
      <c r="G1419" s="4">
        <v>61.0</v>
      </c>
      <c r="H1419" s="4">
        <v>174.0</v>
      </c>
      <c r="I1419" s="5">
        <v>45854.0</v>
      </c>
      <c r="J1419" s="4">
        <v>14.0</v>
      </c>
      <c r="K1419" s="4">
        <v>6.0</v>
      </c>
      <c r="L1419" s="4">
        <v>61.0</v>
      </c>
      <c r="M1419" s="4" t="s">
        <v>5614</v>
      </c>
      <c r="N1419" s="16">
        <v>45847.0</v>
      </c>
    </row>
    <row r="1420">
      <c r="A1420" s="4">
        <f>VLOOKUP(Life_expectancy.csv!A1436,Base!$A$2:$B$235,2,FALSE)</f>
        <v>103</v>
      </c>
      <c r="B1420" s="4">
        <v>2007.0</v>
      </c>
      <c r="C1420" s="15" t="s">
        <v>5886</v>
      </c>
      <c r="D1420" s="15">
        <v>234.0</v>
      </c>
      <c r="E1420" s="15">
        <v>11.0</v>
      </c>
      <c r="F1420" s="15">
        <v>5.0</v>
      </c>
      <c r="G1420" s="4">
        <v>5.0</v>
      </c>
      <c r="H1420" s="4">
        <v>1678.0</v>
      </c>
      <c r="I1420" s="5">
        <v>45673.0</v>
      </c>
      <c r="J1420" s="4">
        <v>15.0</v>
      </c>
      <c r="K1420" s="4">
        <v>46.0</v>
      </c>
      <c r="L1420" s="4">
        <v>5.0</v>
      </c>
      <c r="M1420" s="4" t="s">
        <v>5614</v>
      </c>
      <c r="N1420" s="16">
        <v>45878.0</v>
      </c>
    </row>
    <row r="1421">
      <c r="A1421" s="4">
        <f>VLOOKUP(Life_expectancy.csv!A1437,Base!$A$2:$B$235,2,FALSE)</f>
        <v>103</v>
      </c>
      <c r="B1421" s="4">
        <v>2006.0</v>
      </c>
      <c r="C1421" s="15" t="s">
        <v>5679</v>
      </c>
      <c r="D1421" s="15">
        <v>24.0</v>
      </c>
      <c r="E1421" s="15">
        <v>11.0</v>
      </c>
      <c r="F1421" s="15" t="s">
        <v>1789</v>
      </c>
      <c r="G1421" s="4">
        <v>57.0</v>
      </c>
      <c r="H1421" s="4">
        <v>58.0</v>
      </c>
      <c r="I1421" s="5">
        <v>45792.0</v>
      </c>
      <c r="J1421" s="4">
        <v>15.0</v>
      </c>
      <c r="K1421" s="4">
        <v>56.0</v>
      </c>
      <c r="L1421" s="4">
        <v>57.0</v>
      </c>
      <c r="M1421" s="4" t="s">
        <v>5614</v>
      </c>
      <c r="N1421" s="16">
        <v>45909.0</v>
      </c>
    </row>
    <row r="1422">
      <c r="A1422" s="4">
        <f>VLOOKUP(Life_expectancy.csv!A1438,Base!$A$2:$B$235,2,FALSE)</f>
        <v>103</v>
      </c>
      <c r="B1422" s="4">
        <v>2005.0</v>
      </c>
      <c r="C1422" s="15">
        <v>61.0</v>
      </c>
      <c r="D1422" s="15">
        <v>246.0</v>
      </c>
      <c r="E1422" s="15">
        <v>11.0</v>
      </c>
      <c r="F1422" s="15" t="s">
        <v>1892</v>
      </c>
      <c r="G1422" s="4">
        <v>49.0</v>
      </c>
      <c r="H1422" s="4">
        <v>295.0</v>
      </c>
      <c r="I1422" s="5">
        <v>45914.0</v>
      </c>
      <c r="J1422" s="4">
        <v>16.0</v>
      </c>
      <c r="K1422" s="4">
        <v>5.0</v>
      </c>
      <c r="L1422" s="4">
        <v>49.0</v>
      </c>
      <c r="M1422" s="4" t="s">
        <v>5614</v>
      </c>
      <c r="N1422" s="16">
        <v>45658.0</v>
      </c>
    </row>
    <row r="1423">
      <c r="A1423" s="4">
        <f>VLOOKUP(Life_expectancy.csv!A1439,Base!$A$2:$B$235,2,FALSE)</f>
        <v>103</v>
      </c>
      <c r="B1423" s="4">
        <v>2004.0</v>
      </c>
      <c r="C1423" s="15">
        <v>64.0</v>
      </c>
      <c r="D1423" s="15">
        <v>252.0</v>
      </c>
      <c r="E1423" s="15">
        <v>12.0</v>
      </c>
      <c r="F1423" s="15" t="s">
        <v>1549</v>
      </c>
      <c r="G1423" s="4">
        <v>45.0</v>
      </c>
      <c r="H1423" s="4">
        <v>1491.0</v>
      </c>
      <c r="I1423" s="5">
        <v>45761.0</v>
      </c>
      <c r="J1423" s="4">
        <v>16.0</v>
      </c>
      <c r="K1423" s="4">
        <v>46.0</v>
      </c>
      <c r="L1423" s="4">
        <v>45.0</v>
      </c>
      <c r="M1423" s="4" t="s">
        <v>5614</v>
      </c>
      <c r="N1423" s="16">
        <v>45689.0</v>
      </c>
    </row>
    <row r="1424">
      <c r="A1424" s="4">
        <f>VLOOKUP(Life_expectancy.csv!A1440,Base!$A$2:$B$235,2,FALSE)</f>
        <v>103</v>
      </c>
      <c r="B1424" s="4">
        <v>2003.0</v>
      </c>
      <c r="C1424" s="15" t="s">
        <v>5635</v>
      </c>
      <c r="D1424" s="15">
        <v>259.0</v>
      </c>
      <c r="E1424" s="15">
        <v>12.0</v>
      </c>
      <c r="F1424" s="15" t="s">
        <v>2003</v>
      </c>
      <c r="G1424" s="4">
        <v>5.0</v>
      </c>
      <c r="H1424" s="4">
        <v>1810.0</v>
      </c>
      <c r="I1424" s="5">
        <v>45882.0</v>
      </c>
      <c r="J1424" s="4">
        <v>17.0</v>
      </c>
      <c r="K1424" s="4">
        <v>52.0</v>
      </c>
      <c r="L1424" s="4">
        <v>49.0</v>
      </c>
      <c r="M1424" s="4" t="s">
        <v>5522</v>
      </c>
      <c r="N1424" s="16">
        <v>45717.0</v>
      </c>
    </row>
    <row r="1425">
      <c r="A1425" s="4">
        <f>VLOOKUP(Life_expectancy.csv!A1441,Base!$A$2:$B$235,2,FALSE)</f>
        <v>103</v>
      </c>
      <c r="B1425" s="4">
        <v>2002.0</v>
      </c>
      <c r="C1425" s="15" t="s">
        <v>5761</v>
      </c>
      <c r="D1425" s="15">
        <v>265.0</v>
      </c>
      <c r="E1425" s="15">
        <v>13.0</v>
      </c>
      <c r="F1425" s="15" t="s">
        <v>6116</v>
      </c>
      <c r="G1425" s="10"/>
      <c r="H1425" s="4">
        <v>2070.0</v>
      </c>
      <c r="I1425" s="5">
        <v>45729.0</v>
      </c>
      <c r="J1425" s="4">
        <v>18.0</v>
      </c>
      <c r="K1425" s="4">
        <v>55.0</v>
      </c>
      <c r="L1425" s="4">
        <v>53.0</v>
      </c>
      <c r="M1425" s="4" t="s">
        <v>5522</v>
      </c>
      <c r="N1425" s="16">
        <v>45748.0</v>
      </c>
    </row>
    <row r="1426">
      <c r="A1426" s="4">
        <f>VLOOKUP(Life_expectancy.csv!A1442,Base!$A$2:$B$235,2,FALSE)</f>
        <v>103</v>
      </c>
      <c r="B1426" s="4">
        <v>2001.0</v>
      </c>
      <c r="C1426" s="15" t="s">
        <v>5745</v>
      </c>
      <c r="D1426" s="15">
        <v>271.0</v>
      </c>
      <c r="E1426" s="15">
        <v>13.0</v>
      </c>
      <c r="F1426" s="15" t="s">
        <v>1998</v>
      </c>
      <c r="G1426" s="10"/>
      <c r="H1426" s="4">
        <v>94.0</v>
      </c>
      <c r="I1426" s="5">
        <v>45850.0</v>
      </c>
      <c r="J1426" s="4">
        <v>19.0</v>
      </c>
      <c r="K1426" s="4">
        <v>55.0</v>
      </c>
      <c r="L1426" s="4">
        <v>52.0</v>
      </c>
      <c r="M1426" s="4" t="s">
        <v>5522</v>
      </c>
      <c r="N1426" s="16">
        <v>45778.0</v>
      </c>
    </row>
    <row r="1427">
      <c r="A1427" s="4">
        <f>VLOOKUP(Life_expectancy.csv!A1443,Base!$A$2:$B$235,2,FALSE)</f>
        <v>103</v>
      </c>
      <c r="B1427" s="4">
        <v>2000.0</v>
      </c>
      <c r="C1427" s="15" t="s">
        <v>5528</v>
      </c>
      <c r="D1427" s="15">
        <v>278.0</v>
      </c>
      <c r="E1427" s="15">
        <v>14.0</v>
      </c>
      <c r="F1427" s="15" t="s">
        <v>562</v>
      </c>
      <c r="G1427" s="10"/>
      <c r="H1427" s="4">
        <v>332.0</v>
      </c>
      <c r="I1427" s="5">
        <v>45728.0</v>
      </c>
      <c r="J1427" s="4">
        <v>20.0</v>
      </c>
      <c r="K1427" s="4">
        <v>57.0</v>
      </c>
      <c r="L1427" s="4">
        <v>51.0</v>
      </c>
      <c r="M1427" s="4" t="s">
        <v>5522</v>
      </c>
      <c r="N1427" s="16">
        <v>45778.0</v>
      </c>
    </row>
    <row r="1428">
      <c r="A1428" s="4">
        <f>VLOOKUP(Life_expectancy.csv!A1444,Base!$A$2:$B$235,2,FALSE)</f>
        <v>151</v>
      </c>
      <c r="B1428" s="4">
        <v>2015.0</v>
      </c>
      <c r="C1428" s="15" t="s">
        <v>5624</v>
      </c>
      <c r="D1428" s="15">
        <v>153.0</v>
      </c>
      <c r="E1428" s="15">
        <v>0.0</v>
      </c>
      <c r="F1428" s="17"/>
      <c r="G1428" s="4">
        <v>94.0</v>
      </c>
      <c r="H1428" s="4">
        <v>0.0</v>
      </c>
      <c r="I1428" s="4" t="s">
        <v>5925</v>
      </c>
      <c r="J1428" s="4">
        <v>0.0</v>
      </c>
      <c r="K1428" s="4">
        <v>95.0</v>
      </c>
      <c r="L1428" s="4">
        <v>95.0</v>
      </c>
      <c r="M1428" s="4" t="s">
        <v>5522</v>
      </c>
      <c r="N1428" s="16">
        <v>45659.0</v>
      </c>
    </row>
    <row r="1429">
      <c r="A1429" s="4">
        <f>VLOOKUP(Life_expectancy.csv!A1445,Base!$A$2:$B$235,2,FALSE)</f>
        <v>151</v>
      </c>
      <c r="B1429" s="4">
        <v>2014.0</v>
      </c>
      <c r="C1429" s="15" t="s">
        <v>5577</v>
      </c>
      <c r="D1429" s="15">
        <v>156.0</v>
      </c>
      <c r="E1429" s="15">
        <v>0.0</v>
      </c>
      <c r="F1429" s="15" t="s">
        <v>5521</v>
      </c>
      <c r="G1429" s="4">
        <v>92.0</v>
      </c>
      <c r="H1429" s="4">
        <v>36.0</v>
      </c>
      <c r="I1429" s="5">
        <v>45844.0</v>
      </c>
      <c r="J1429" s="4">
        <v>0.0</v>
      </c>
      <c r="K1429" s="4">
        <v>92.0</v>
      </c>
      <c r="L1429" s="4">
        <v>92.0</v>
      </c>
      <c r="M1429" s="4" t="s">
        <v>5522</v>
      </c>
      <c r="N1429" s="16">
        <v>45690.0</v>
      </c>
    </row>
    <row r="1430">
      <c r="A1430" s="4">
        <f>VLOOKUP(Life_expectancy.csv!A1446,Base!$A$2:$B$235,2,FALSE)</f>
        <v>151</v>
      </c>
      <c r="B1430" s="4">
        <v>2013.0</v>
      </c>
      <c r="C1430" s="15" t="s">
        <v>5580</v>
      </c>
      <c r="D1430" s="15">
        <v>161.0</v>
      </c>
      <c r="E1430" s="15">
        <v>0.0</v>
      </c>
      <c r="F1430" s="15" t="s">
        <v>6132</v>
      </c>
      <c r="G1430" s="4">
        <v>94.0</v>
      </c>
      <c r="H1430" s="4">
        <v>0.0</v>
      </c>
      <c r="I1430" s="5">
        <v>45694.0</v>
      </c>
      <c r="J1430" s="4">
        <v>0.0</v>
      </c>
      <c r="K1430" s="4">
        <v>94.0</v>
      </c>
      <c r="L1430" s="4">
        <v>94.0</v>
      </c>
      <c r="M1430" s="4" t="s">
        <v>5522</v>
      </c>
      <c r="N1430" s="16">
        <v>45690.0</v>
      </c>
    </row>
    <row r="1431">
      <c r="A1431" s="4">
        <f>VLOOKUP(Life_expectancy.csv!A1447,Base!$A$2:$B$235,2,FALSE)</f>
        <v>151</v>
      </c>
      <c r="B1431" s="4">
        <v>2012.0</v>
      </c>
      <c r="C1431" s="15" t="s">
        <v>5583</v>
      </c>
      <c r="D1431" s="15">
        <v>163.0</v>
      </c>
      <c r="E1431" s="15">
        <v>0.0</v>
      </c>
      <c r="F1431" s="15" t="s">
        <v>6133</v>
      </c>
      <c r="G1431" s="4">
        <v>9.0</v>
      </c>
      <c r="H1431" s="4">
        <v>3.0</v>
      </c>
      <c r="I1431" s="4" t="s">
        <v>5635</v>
      </c>
      <c r="J1431" s="4">
        <v>0.0</v>
      </c>
      <c r="K1431" s="4">
        <v>91.0</v>
      </c>
      <c r="L1431" s="4">
        <v>91.0</v>
      </c>
      <c r="M1431" s="4" t="s">
        <v>5522</v>
      </c>
      <c r="N1431" s="16">
        <v>45690.0</v>
      </c>
    </row>
    <row r="1432">
      <c r="A1432" s="4">
        <f>VLOOKUP(Life_expectancy.csv!A1448,Base!$A$2:$B$235,2,FALSE)</f>
        <v>151</v>
      </c>
      <c r="B1432" s="4">
        <v>2011.0</v>
      </c>
      <c r="C1432" s="15" t="s">
        <v>5563</v>
      </c>
      <c r="D1432" s="15">
        <v>169.0</v>
      </c>
      <c r="E1432" s="15">
        <v>0.0</v>
      </c>
      <c r="F1432" s="15" t="s">
        <v>6134</v>
      </c>
      <c r="G1432" s="4">
        <v>89.0</v>
      </c>
      <c r="H1432" s="4">
        <v>1.0</v>
      </c>
      <c r="I1432" s="4" t="s">
        <v>5744</v>
      </c>
      <c r="J1432" s="4">
        <v>0.0</v>
      </c>
      <c r="K1432" s="4">
        <v>92.0</v>
      </c>
      <c r="L1432" s="4">
        <v>92.0</v>
      </c>
      <c r="M1432" s="4" t="s">
        <v>5522</v>
      </c>
      <c r="N1432" s="16">
        <v>45718.0</v>
      </c>
    </row>
    <row r="1433">
      <c r="A1433" s="4">
        <f>VLOOKUP(Life_expectancy.csv!A1449,Base!$A$2:$B$235,2,FALSE)</f>
        <v>151</v>
      </c>
      <c r="B1433" s="4">
        <v>2010.0</v>
      </c>
      <c r="C1433" s="15" t="s">
        <v>5559</v>
      </c>
      <c r="D1433" s="15">
        <v>18.0</v>
      </c>
      <c r="E1433" s="15">
        <v>0.0</v>
      </c>
      <c r="F1433" s="16">
        <v>45878.0</v>
      </c>
      <c r="G1433" s="4">
        <v>91.0</v>
      </c>
      <c r="H1433" s="4">
        <v>0.0</v>
      </c>
      <c r="I1433" s="4" t="s">
        <v>5995</v>
      </c>
      <c r="J1433" s="4">
        <v>0.0</v>
      </c>
      <c r="K1433" s="4">
        <v>92.0</v>
      </c>
      <c r="L1433" s="4">
        <v>92.0</v>
      </c>
      <c r="M1433" s="4" t="s">
        <v>5522</v>
      </c>
      <c r="N1433" s="16">
        <v>45718.0</v>
      </c>
    </row>
    <row r="1434">
      <c r="A1434" s="4">
        <f>VLOOKUP(Life_expectancy.csv!A1450,Base!$A$2:$B$235,2,FALSE)</f>
        <v>151</v>
      </c>
      <c r="B1434" s="4">
        <v>2009.0</v>
      </c>
      <c r="C1434" s="15" t="s">
        <v>5564</v>
      </c>
      <c r="D1434" s="15">
        <v>184.0</v>
      </c>
      <c r="E1434" s="15">
        <v>0.0</v>
      </c>
      <c r="F1434" s="15" t="s">
        <v>3892</v>
      </c>
      <c r="G1434" s="4">
        <v>92.0</v>
      </c>
      <c r="H1434" s="4">
        <v>0.0</v>
      </c>
      <c r="I1434" s="4" t="s">
        <v>5763</v>
      </c>
      <c r="J1434" s="4">
        <v>0.0</v>
      </c>
      <c r="K1434" s="4">
        <v>94.0</v>
      </c>
      <c r="L1434" s="4">
        <v>94.0</v>
      </c>
      <c r="M1434" s="4" t="s">
        <v>5522</v>
      </c>
      <c r="N1434" s="16">
        <v>45718.0</v>
      </c>
    </row>
    <row r="1435">
      <c r="A1435" s="4">
        <f>VLOOKUP(Life_expectancy.csv!A1451,Base!$A$2:$B$235,2,FALSE)</f>
        <v>151</v>
      </c>
      <c r="B1435" s="4">
        <v>2008.0</v>
      </c>
      <c r="C1435" s="15" t="s">
        <v>5715</v>
      </c>
      <c r="D1435" s="15">
        <v>199.0</v>
      </c>
      <c r="E1435" s="15">
        <v>0.0</v>
      </c>
      <c r="F1435" s="15" t="s">
        <v>6135</v>
      </c>
      <c r="G1435" s="4">
        <v>93.0</v>
      </c>
      <c r="H1435" s="4">
        <v>3.0</v>
      </c>
      <c r="I1435" s="4" t="s">
        <v>5528</v>
      </c>
      <c r="J1435" s="4">
        <v>0.0</v>
      </c>
      <c r="K1435" s="4">
        <v>94.0</v>
      </c>
      <c r="L1435" s="4">
        <v>94.0</v>
      </c>
      <c r="M1435" s="4" t="s">
        <v>5522</v>
      </c>
      <c r="N1435" s="16">
        <v>45749.0</v>
      </c>
    </row>
    <row r="1436">
      <c r="A1436" s="4">
        <f>VLOOKUP(Life_expectancy.csv!A1452,Base!$A$2:$B$235,2,FALSE)</f>
        <v>151</v>
      </c>
      <c r="B1436" s="4">
        <v>2007.0</v>
      </c>
      <c r="C1436" s="15">
        <v>78.0</v>
      </c>
      <c r="D1436" s="15">
        <v>221.0</v>
      </c>
      <c r="E1436" s="15">
        <v>0.0</v>
      </c>
      <c r="F1436" s="16">
        <v>46003.0</v>
      </c>
      <c r="G1436" s="4">
        <v>91.0</v>
      </c>
      <c r="H1436" s="4">
        <v>0.0</v>
      </c>
      <c r="I1436" s="4" t="s">
        <v>5798</v>
      </c>
      <c r="J1436" s="4">
        <v>0.0</v>
      </c>
      <c r="K1436" s="4">
        <v>94.0</v>
      </c>
      <c r="L1436" s="4">
        <v>94.0</v>
      </c>
      <c r="M1436" s="4" t="s">
        <v>5522</v>
      </c>
      <c r="N1436" s="16">
        <v>45749.0</v>
      </c>
    </row>
    <row r="1437">
      <c r="A1437" s="4">
        <f>VLOOKUP(Life_expectancy.csv!A1453,Base!$A$2:$B$235,2,FALSE)</f>
        <v>151</v>
      </c>
      <c r="B1437" s="4">
        <v>2006.0</v>
      </c>
      <c r="C1437" s="15">
        <v>75.0</v>
      </c>
      <c r="D1437" s="15">
        <v>229.0</v>
      </c>
      <c r="E1437" s="15">
        <v>0.0</v>
      </c>
      <c r="F1437" s="16">
        <v>45757.0</v>
      </c>
      <c r="G1437" s="4">
        <v>94.0</v>
      </c>
      <c r="H1437" s="4">
        <v>7.0</v>
      </c>
      <c r="I1437" s="4" t="s">
        <v>5747</v>
      </c>
      <c r="J1437" s="4">
        <v>0.0</v>
      </c>
      <c r="K1437" s="4">
        <v>96.0</v>
      </c>
      <c r="L1437" s="4">
        <v>96.0</v>
      </c>
      <c r="M1437" s="4" t="s">
        <v>5522</v>
      </c>
      <c r="N1437" s="16">
        <v>45779.0</v>
      </c>
    </row>
    <row r="1438">
      <c r="A1438" s="4">
        <f>VLOOKUP(Life_expectancy.csv!A1454,Base!$A$2:$B$235,2,FALSE)</f>
        <v>151</v>
      </c>
      <c r="B1438" s="4">
        <v>2005.0</v>
      </c>
      <c r="C1438" s="15">
        <v>76.0</v>
      </c>
      <c r="D1438" s="15">
        <v>216.0</v>
      </c>
      <c r="E1438" s="15">
        <v>0.0</v>
      </c>
      <c r="F1438" s="15" t="s">
        <v>1578</v>
      </c>
      <c r="G1438" s="4">
        <v>99.0</v>
      </c>
      <c r="H1438" s="4">
        <v>2.0</v>
      </c>
      <c r="I1438" s="4">
        <v>57.0</v>
      </c>
      <c r="J1438" s="4">
        <v>0.0</v>
      </c>
      <c r="K1438" s="4">
        <v>99.0</v>
      </c>
      <c r="L1438" s="4">
        <v>99.0</v>
      </c>
      <c r="M1438" s="4" t="s">
        <v>5522</v>
      </c>
      <c r="N1438" s="16">
        <v>45779.0</v>
      </c>
    </row>
    <row r="1439">
      <c r="A1439" s="4">
        <f>VLOOKUP(Life_expectancy.csv!A1455,Base!$A$2:$B$235,2,FALSE)</f>
        <v>151</v>
      </c>
      <c r="B1439" s="4">
        <v>2004.0</v>
      </c>
      <c r="C1439" s="15">
        <v>71.0</v>
      </c>
      <c r="D1439" s="15">
        <v>26.0</v>
      </c>
      <c r="E1439" s="15">
        <v>0.0</v>
      </c>
      <c r="F1439" s="15" t="s">
        <v>6136</v>
      </c>
      <c r="G1439" s="4">
        <v>98.0</v>
      </c>
      <c r="H1439" s="4">
        <v>0.0</v>
      </c>
      <c r="I1439" s="4" t="s">
        <v>5694</v>
      </c>
      <c r="J1439" s="4">
        <v>0.0</v>
      </c>
      <c r="K1439" s="4">
        <v>99.0</v>
      </c>
      <c r="L1439" s="4">
        <v>99.0</v>
      </c>
      <c r="M1439" s="4" t="s">
        <v>5522</v>
      </c>
      <c r="N1439" s="16">
        <v>45810.0</v>
      </c>
    </row>
    <row r="1440">
      <c r="A1440" s="4">
        <f>VLOOKUP(Life_expectancy.csv!A1456,Base!$A$2:$B$235,2,FALSE)</f>
        <v>151</v>
      </c>
      <c r="B1440" s="4">
        <v>2003.0</v>
      </c>
      <c r="C1440" s="15">
        <v>78.0</v>
      </c>
      <c r="D1440" s="15">
        <v>29.0</v>
      </c>
      <c r="E1440" s="15">
        <v>0.0</v>
      </c>
      <c r="F1440" s="15" t="s">
        <v>871</v>
      </c>
      <c r="G1440" s="4">
        <v>98.0</v>
      </c>
      <c r="H1440" s="4">
        <v>0.0</v>
      </c>
      <c r="I1440" s="4" t="s">
        <v>5638</v>
      </c>
      <c r="J1440" s="4">
        <v>0.0</v>
      </c>
      <c r="K1440" s="4">
        <v>98.0</v>
      </c>
      <c r="L1440" s="4">
        <v>98.0</v>
      </c>
      <c r="M1440" s="4" t="s">
        <v>5522</v>
      </c>
      <c r="N1440" s="16">
        <v>45810.0</v>
      </c>
    </row>
    <row r="1441">
      <c r="A1441" s="4">
        <f>VLOOKUP(Life_expectancy.csv!A1457,Base!$A$2:$B$235,2,FALSE)</f>
        <v>151</v>
      </c>
      <c r="B1441" s="4">
        <v>2002.0</v>
      </c>
      <c r="C1441" s="15">
        <v>73.0</v>
      </c>
      <c r="D1441" s="15">
        <v>219.0</v>
      </c>
      <c r="E1441" s="15">
        <v>0.0</v>
      </c>
      <c r="F1441" s="15" t="s">
        <v>435</v>
      </c>
      <c r="G1441" s="4">
        <v>98.0</v>
      </c>
      <c r="H1441" s="4">
        <v>0.0</v>
      </c>
      <c r="I1441" s="4">
        <v>56.0</v>
      </c>
      <c r="J1441" s="4">
        <v>0.0</v>
      </c>
      <c r="K1441" s="4">
        <v>98.0</v>
      </c>
      <c r="L1441" s="4">
        <v>97.0</v>
      </c>
      <c r="M1441" s="4" t="s">
        <v>5522</v>
      </c>
      <c r="N1441" s="16">
        <v>45840.0</v>
      </c>
    </row>
    <row r="1442">
      <c r="A1442" s="4">
        <f>VLOOKUP(Life_expectancy.csv!A1458,Base!$A$2:$B$235,2,FALSE)</f>
        <v>151</v>
      </c>
      <c r="B1442" s="4">
        <v>2001.0</v>
      </c>
      <c r="C1442" s="15" t="s">
        <v>5768</v>
      </c>
      <c r="D1442" s="15">
        <v>228.0</v>
      </c>
      <c r="E1442" s="15">
        <v>0.0</v>
      </c>
      <c r="F1442" s="15" t="s">
        <v>254</v>
      </c>
      <c r="G1442" s="4">
        <v>96.0</v>
      </c>
      <c r="H1442" s="4">
        <v>1.0</v>
      </c>
      <c r="I1442" s="4" t="s">
        <v>5640</v>
      </c>
      <c r="J1442" s="4">
        <v>0.0</v>
      </c>
      <c r="K1442" s="4">
        <v>97.0</v>
      </c>
      <c r="L1442" s="4">
        <v>97.0</v>
      </c>
      <c r="M1442" s="4" t="s">
        <v>5522</v>
      </c>
      <c r="N1442" s="16">
        <v>45871.0</v>
      </c>
    </row>
    <row r="1443">
      <c r="A1443" s="4">
        <f>VLOOKUP(Life_expectancy.csv!A1459,Base!$A$2:$B$235,2,FALSE)</f>
        <v>151</v>
      </c>
      <c r="B1443" s="4">
        <v>2000.0</v>
      </c>
      <c r="C1443" s="15">
        <v>71.0</v>
      </c>
      <c r="D1443" s="15">
        <v>218.0</v>
      </c>
      <c r="E1443" s="15">
        <v>0.0</v>
      </c>
      <c r="F1443" s="15" t="s">
        <v>886</v>
      </c>
      <c r="G1443" s="4">
        <v>95.0</v>
      </c>
      <c r="H1443" s="4">
        <v>0.0</v>
      </c>
      <c r="I1443" s="4" t="s">
        <v>5831</v>
      </c>
      <c r="J1443" s="4">
        <v>0.0</v>
      </c>
      <c r="K1443" s="4">
        <v>96.0</v>
      </c>
      <c r="L1443" s="4">
        <v>96.0</v>
      </c>
      <c r="M1443" s="4" t="s">
        <v>5522</v>
      </c>
      <c r="N1443" s="16">
        <v>45871.0</v>
      </c>
    </row>
    <row r="1444">
      <c r="A1444" s="4">
        <f>VLOOKUP(Life_expectancy.csv!A1460,Base!$A$2:$B$235,2,FALSE)</f>
        <v>119</v>
      </c>
      <c r="B1444" s="4">
        <v>2015.0</v>
      </c>
      <c r="C1444" s="15" t="s">
        <v>5572</v>
      </c>
      <c r="D1444" s="15">
        <v>98.0</v>
      </c>
      <c r="E1444" s="15">
        <v>1.0</v>
      </c>
      <c r="F1444" s="17"/>
      <c r="G1444" s="4">
        <v>81.0</v>
      </c>
      <c r="H1444" s="4">
        <v>39.0</v>
      </c>
      <c r="I1444" s="4" t="s">
        <v>5660</v>
      </c>
      <c r="J1444" s="4">
        <v>1.0</v>
      </c>
      <c r="K1444" s="4">
        <v>75.0</v>
      </c>
      <c r="L1444" s="4">
        <v>81.0</v>
      </c>
      <c r="M1444" s="4" t="s">
        <v>5522</v>
      </c>
      <c r="N1444" s="16">
        <v>45904.0</v>
      </c>
    </row>
    <row r="1445">
      <c r="A1445" s="4">
        <f>VLOOKUP(Life_expectancy.csv!A1461,Base!$A$2:$B$235,2,FALSE)</f>
        <v>119</v>
      </c>
      <c r="B1445" s="4">
        <v>2014.0</v>
      </c>
      <c r="C1445" s="15" t="s">
        <v>5623</v>
      </c>
      <c r="D1445" s="15">
        <v>99.0</v>
      </c>
      <c r="E1445" s="15">
        <v>1.0</v>
      </c>
      <c r="F1445" s="15" t="s">
        <v>4229</v>
      </c>
      <c r="G1445" s="4">
        <v>81.0</v>
      </c>
      <c r="H1445" s="4">
        <v>112.0</v>
      </c>
      <c r="I1445" s="4" t="s">
        <v>5984</v>
      </c>
      <c r="J1445" s="4">
        <v>1.0</v>
      </c>
      <c r="K1445" s="4">
        <v>75.0</v>
      </c>
      <c r="L1445" s="4">
        <v>81.0</v>
      </c>
      <c r="M1445" s="4" t="s">
        <v>5522</v>
      </c>
      <c r="N1445" s="16">
        <v>45904.0</v>
      </c>
    </row>
    <row r="1446">
      <c r="A1446" s="4">
        <f>VLOOKUP(Life_expectancy.csv!A1462,Base!$A$2:$B$235,2,FALSE)</f>
        <v>119</v>
      </c>
      <c r="B1446" s="4">
        <v>2013.0</v>
      </c>
      <c r="C1446" s="15" t="s">
        <v>5572</v>
      </c>
      <c r="D1446" s="15">
        <v>97.0</v>
      </c>
      <c r="E1446" s="15">
        <v>1.0</v>
      </c>
      <c r="F1446" s="15" t="s">
        <v>3711</v>
      </c>
      <c r="G1446" s="4">
        <v>81.0</v>
      </c>
      <c r="H1446" s="4">
        <v>1761.0</v>
      </c>
      <c r="I1446" s="4" t="s">
        <v>6052</v>
      </c>
      <c r="J1446" s="4">
        <v>1.0</v>
      </c>
      <c r="K1446" s="4">
        <v>75.0</v>
      </c>
      <c r="L1446" s="4">
        <v>81.0</v>
      </c>
      <c r="M1446" s="4" t="s">
        <v>5522</v>
      </c>
      <c r="N1446" s="16">
        <v>45873.0</v>
      </c>
    </row>
    <row r="1447">
      <c r="A1447" s="4">
        <f>VLOOKUP(Life_expectancy.csv!A1463,Base!$A$2:$B$235,2,FALSE)</f>
        <v>119</v>
      </c>
      <c r="B1447" s="4">
        <v>2012.0</v>
      </c>
      <c r="C1447" s="15">
        <v>75.0</v>
      </c>
      <c r="D1447" s="15">
        <v>93.0</v>
      </c>
      <c r="E1447" s="15">
        <v>1.0</v>
      </c>
      <c r="F1447" s="15" t="s">
        <v>380</v>
      </c>
      <c r="G1447" s="4">
        <v>81.0</v>
      </c>
      <c r="H1447" s="4">
        <v>9.0</v>
      </c>
      <c r="I1447" s="4" t="s">
        <v>5665</v>
      </c>
      <c r="J1447" s="4">
        <v>1.0</v>
      </c>
      <c r="K1447" s="4">
        <v>75.0</v>
      </c>
      <c r="L1447" s="4">
        <v>81.0</v>
      </c>
      <c r="M1447" s="4" t="s">
        <v>5522</v>
      </c>
      <c r="N1447" s="16">
        <v>45873.0</v>
      </c>
    </row>
    <row r="1448">
      <c r="A1448" s="4">
        <f>VLOOKUP(Life_expectancy.csv!A1464,Base!$A$2:$B$235,2,FALSE)</f>
        <v>119</v>
      </c>
      <c r="B1448" s="4">
        <v>2011.0</v>
      </c>
      <c r="C1448" s="15">
        <v>75.0</v>
      </c>
      <c r="D1448" s="15">
        <v>93.0</v>
      </c>
      <c r="E1448" s="15">
        <v>1.0</v>
      </c>
      <c r="F1448" s="15" t="s">
        <v>610</v>
      </c>
      <c r="G1448" s="4">
        <v>81.0</v>
      </c>
      <c r="H1448" s="4">
        <v>9.0</v>
      </c>
      <c r="I1448" s="4">
        <v>64.0</v>
      </c>
      <c r="J1448" s="4">
        <v>1.0</v>
      </c>
      <c r="K1448" s="4">
        <v>75.0</v>
      </c>
      <c r="L1448" s="4">
        <v>81.0</v>
      </c>
      <c r="M1448" s="4" t="s">
        <v>5522</v>
      </c>
      <c r="N1448" s="16">
        <v>45842.0</v>
      </c>
    </row>
    <row r="1449">
      <c r="A1449" s="4">
        <f>VLOOKUP(Life_expectancy.csv!A1465,Base!$A$2:$B$235,2,FALSE)</f>
        <v>119</v>
      </c>
      <c r="B1449" s="4">
        <v>2010.0</v>
      </c>
      <c r="C1449" s="15" t="s">
        <v>5572</v>
      </c>
      <c r="D1449" s="15">
        <v>94.0</v>
      </c>
      <c r="E1449" s="15">
        <v>1.0</v>
      </c>
      <c r="F1449" s="15" t="s">
        <v>6137</v>
      </c>
      <c r="G1449" s="4">
        <v>81.0</v>
      </c>
      <c r="H1449" s="4">
        <v>12.0</v>
      </c>
      <c r="I1449" s="4" t="s">
        <v>5935</v>
      </c>
      <c r="J1449" s="4">
        <v>1.0</v>
      </c>
      <c r="K1449" s="4">
        <v>75.0</v>
      </c>
      <c r="L1449" s="4">
        <v>81.0</v>
      </c>
      <c r="M1449" s="4" t="s">
        <v>5522</v>
      </c>
      <c r="N1449" s="16">
        <v>45842.0</v>
      </c>
    </row>
    <row r="1450">
      <c r="A1450" s="4">
        <f>VLOOKUP(Life_expectancy.csv!A1466,Base!$A$2:$B$235,2,FALSE)</f>
        <v>119</v>
      </c>
      <c r="B1450" s="4">
        <v>2009.0</v>
      </c>
      <c r="C1450" s="15" t="s">
        <v>5574</v>
      </c>
      <c r="D1450" s="15">
        <v>95.0</v>
      </c>
      <c r="E1450" s="15">
        <v>1.0</v>
      </c>
      <c r="F1450" s="15" t="s">
        <v>2097</v>
      </c>
      <c r="G1450" s="4">
        <v>81.0</v>
      </c>
      <c r="H1450" s="4">
        <v>22.0</v>
      </c>
      <c r="I1450" s="4">
        <v>63.0</v>
      </c>
      <c r="J1450" s="4">
        <v>1.0</v>
      </c>
      <c r="K1450" s="4">
        <v>75.0</v>
      </c>
      <c r="L1450" s="4">
        <v>81.0</v>
      </c>
      <c r="M1450" s="4" t="s">
        <v>5522</v>
      </c>
      <c r="N1450" s="16">
        <v>45842.0</v>
      </c>
    </row>
    <row r="1451">
      <c r="A1451" s="4">
        <f>VLOOKUP(Life_expectancy.csv!A1467,Base!$A$2:$B$235,2,FALSE)</f>
        <v>119</v>
      </c>
      <c r="B1451" s="4">
        <v>2008.0</v>
      </c>
      <c r="C1451" s="15" t="s">
        <v>5741</v>
      </c>
      <c r="D1451" s="15">
        <v>98.0</v>
      </c>
      <c r="E1451" s="15">
        <v>1.0</v>
      </c>
      <c r="F1451" s="15" t="s">
        <v>1124</v>
      </c>
      <c r="G1451" s="4">
        <v>81.0</v>
      </c>
      <c r="H1451" s="4">
        <v>24.0</v>
      </c>
      <c r="I1451" s="4" t="s">
        <v>5676</v>
      </c>
      <c r="J1451" s="4">
        <v>1.0</v>
      </c>
      <c r="K1451" s="4">
        <v>75.0</v>
      </c>
      <c r="L1451" s="4">
        <v>81.0</v>
      </c>
      <c r="M1451" s="4" t="s">
        <v>5522</v>
      </c>
      <c r="N1451" s="16">
        <v>45842.0</v>
      </c>
    </row>
    <row r="1452">
      <c r="A1452" s="4">
        <f>VLOOKUP(Life_expectancy.csv!A1468,Base!$A$2:$B$235,2,FALSE)</f>
        <v>119</v>
      </c>
      <c r="B1452" s="4">
        <v>2007.0</v>
      </c>
      <c r="C1452" s="15" t="s">
        <v>5577</v>
      </c>
      <c r="D1452" s="15">
        <v>98.0</v>
      </c>
      <c r="E1452" s="15">
        <v>1.0</v>
      </c>
      <c r="F1452" s="15" t="s">
        <v>6138</v>
      </c>
      <c r="G1452" s="4">
        <v>8.0</v>
      </c>
      <c r="H1452" s="4">
        <v>373.0</v>
      </c>
      <c r="I1452" s="4" t="s">
        <v>5808</v>
      </c>
      <c r="J1452" s="4">
        <v>1.0</v>
      </c>
      <c r="K1452" s="4">
        <v>75.0</v>
      </c>
      <c r="L1452" s="4">
        <v>8.0</v>
      </c>
      <c r="M1452" s="4" t="s">
        <v>5522</v>
      </c>
      <c r="N1452" s="16">
        <v>45812.0</v>
      </c>
    </row>
    <row r="1453">
      <c r="A1453" s="4">
        <f>VLOOKUP(Life_expectancy.csv!A1469,Base!$A$2:$B$235,2,FALSE)</f>
        <v>119</v>
      </c>
      <c r="B1453" s="4">
        <v>2006.0</v>
      </c>
      <c r="C1453" s="15" t="s">
        <v>5580</v>
      </c>
      <c r="D1453" s="15">
        <v>1.0</v>
      </c>
      <c r="E1453" s="15">
        <v>1.0</v>
      </c>
      <c r="F1453" s="15" t="s">
        <v>1130</v>
      </c>
      <c r="G1453" s="4">
        <v>78.0</v>
      </c>
      <c r="H1453" s="4">
        <v>956.0</v>
      </c>
      <c r="I1453" s="4" t="s">
        <v>5958</v>
      </c>
      <c r="J1453" s="4">
        <v>1.0</v>
      </c>
      <c r="K1453" s="4">
        <v>75.0</v>
      </c>
      <c r="L1453" s="4">
        <v>78.0</v>
      </c>
      <c r="M1453" s="4" t="s">
        <v>5522</v>
      </c>
      <c r="N1453" s="16">
        <v>45812.0</v>
      </c>
    </row>
    <row r="1454">
      <c r="A1454" s="4">
        <f>VLOOKUP(Life_expectancy.csv!A1470,Base!$A$2:$B$235,2,FALSE)</f>
        <v>119</v>
      </c>
      <c r="B1454" s="4">
        <v>2005.0</v>
      </c>
      <c r="C1454" s="15" t="s">
        <v>5645</v>
      </c>
      <c r="D1454" s="15">
        <v>11.0</v>
      </c>
      <c r="E1454" s="15">
        <v>1.0</v>
      </c>
      <c r="F1454" s="15" t="s">
        <v>365</v>
      </c>
      <c r="G1454" s="4">
        <v>77.0</v>
      </c>
      <c r="H1454" s="4">
        <v>618.0</v>
      </c>
      <c r="I1454" s="5">
        <v>45875.0</v>
      </c>
      <c r="J1454" s="4">
        <v>1.0</v>
      </c>
      <c r="K1454" s="4">
        <v>74.0</v>
      </c>
      <c r="L1454" s="4">
        <v>77.0</v>
      </c>
      <c r="M1454" s="4" t="s">
        <v>5522</v>
      </c>
      <c r="N1454" s="16">
        <v>45812.0</v>
      </c>
    </row>
    <row r="1455">
      <c r="A1455" s="4">
        <f>VLOOKUP(Life_expectancy.csv!A1471,Base!$A$2:$B$235,2,FALSE)</f>
        <v>119</v>
      </c>
      <c r="B1455" s="4">
        <v>2004.0</v>
      </c>
      <c r="C1455" s="15" t="s">
        <v>5780</v>
      </c>
      <c r="D1455" s="15">
        <v>13.0</v>
      </c>
      <c r="E1455" s="15">
        <v>1.0</v>
      </c>
      <c r="F1455" s="16">
        <v>45659.0</v>
      </c>
      <c r="G1455" s="4">
        <v>75.0</v>
      </c>
      <c r="H1455" s="4">
        <v>213.0</v>
      </c>
      <c r="I1455" s="5">
        <v>45694.0</v>
      </c>
      <c r="J1455" s="4">
        <v>1.0</v>
      </c>
      <c r="K1455" s="4">
        <v>74.0</v>
      </c>
      <c r="L1455" s="4">
        <v>75.0</v>
      </c>
      <c r="M1455" s="4" t="s">
        <v>5522</v>
      </c>
      <c r="N1455" s="16">
        <v>45812.0</v>
      </c>
    </row>
    <row r="1456">
      <c r="A1456" s="4">
        <f>VLOOKUP(Life_expectancy.csv!A1472,Base!$A$2:$B$235,2,FALSE)</f>
        <v>119</v>
      </c>
      <c r="B1456" s="4">
        <v>2003.0</v>
      </c>
      <c r="C1456" s="15" t="s">
        <v>5556</v>
      </c>
      <c r="D1456" s="15">
        <v>15.0</v>
      </c>
      <c r="E1456" s="15">
        <v>1.0</v>
      </c>
      <c r="F1456" s="15" t="s">
        <v>4196</v>
      </c>
      <c r="G1456" s="4">
        <v>74.0</v>
      </c>
      <c r="H1456" s="4">
        <v>526.0</v>
      </c>
      <c r="I1456" s="4" t="s">
        <v>5826</v>
      </c>
      <c r="J1456" s="4">
        <v>1.0</v>
      </c>
      <c r="K1456" s="4">
        <v>74.0</v>
      </c>
      <c r="L1456" s="4">
        <v>74.0</v>
      </c>
      <c r="M1456" s="4" t="s">
        <v>5522</v>
      </c>
      <c r="N1456" s="16">
        <v>45842.0</v>
      </c>
    </row>
    <row r="1457">
      <c r="A1457" s="4">
        <f>VLOOKUP(Life_expectancy.csv!A1473,Base!$A$2:$B$235,2,FALSE)</f>
        <v>119</v>
      </c>
      <c r="B1457" s="4">
        <v>2002.0</v>
      </c>
      <c r="C1457" s="15" t="s">
        <v>5648</v>
      </c>
      <c r="D1457" s="15">
        <v>17.0</v>
      </c>
      <c r="E1457" s="15">
        <v>1.0</v>
      </c>
      <c r="F1457" s="15" t="s">
        <v>1561</v>
      </c>
      <c r="G1457" s="4">
        <v>77.0</v>
      </c>
      <c r="H1457" s="4">
        <v>36.0</v>
      </c>
      <c r="I1457" s="4" t="s">
        <v>5827</v>
      </c>
      <c r="J1457" s="4">
        <v>1.0</v>
      </c>
      <c r="K1457" s="4">
        <v>77.0</v>
      </c>
      <c r="L1457" s="4">
        <v>77.0</v>
      </c>
      <c r="M1457" s="4" t="s">
        <v>5522</v>
      </c>
      <c r="N1457" s="16">
        <v>45842.0</v>
      </c>
    </row>
    <row r="1458">
      <c r="A1458" s="4">
        <f>VLOOKUP(Life_expectancy.csv!A1474,Base!$A$2:$B$235,2,FALSE)</f>
        <v>119</v>
      </c>
      <c r="B1458" s="4">
        <v>2001.0</v>
      </c>
      <c r="C1458" s="15">
        <v>73.0</v>
      </c>
      <c r="D1458" s="15">
        <v>11.0</v>
      </c>
      <c r="E1458" s="15">
        <v>1.0</v>
      </c>
      <c r="F1458" s="15" t="s">
        <v>4196</v>
      </c>
      <c r="G1458" s="4">
        <v>8.0</v>
      </c>
      <c r="H1458" s="4">
        <v>8.0</v>
      </c>
      <c r="I1458" s="4" t="s">
        <v>5527</v>
      </c>
      <c r="J1458" s="4">
        <v>1.0</v>
      </c>
      <c r="K1458" s="4">
        <v>8.0</v>
      </c>
      <c r="L1458" s="4">
        <v>8.0</v>
      </c>
      <c r="M1458" s="4" t="s">
        <v>5522</v>
      </c>
      <c r="N1458" s="16">
        <v>45842.0</v>
      </c>
    </row>
    <row r="1459">
      <c r="A1459" s="4">
        <f>VLOOKUP(Life_expectancy.csv!A1475,Base!$A$2:$B$235,2,FALSE)</f>
        <v>119</v>
      </c>
      <c r="B1459" s="4">
        <v>2000.0</v>
      </c>
      <c r="C1459" s="15" t="s">
        <v>5653</v>
      </c>
      <c r="D1459" s="15">
        <v>112.0</v>
      </c>
      <c r="E1459" s="15">
        <v>1.0</v>
      </c>
      <c r="F1459" s="15" t="s">
        <v>5852</v>
      </c>
      <c r="G1459" s="4">
        <v>83.0</v>
      </c>
      <c r="H1459" s="4">
        <v>5.0</v>
      </c>
      <c r="I1459" s="4" t="s">
        <v>5932</v>
      </c>
      <c r="J1459" s="4">
        <v>1.0</v>
      </c>
      <c r="K1459" s="4">
        <v>83.0</v>
      </c>
      <c r="L1459" s="4">
        <v>83.0</v>
      </c>
      <c r="M1459" s="4" t="s">
        <v>5522</v>
      </c>
      <c r="N1459" s="16">
        <v>45873.0</v>
      </c>
    </row>
    <row r="1460">
      <c r="A1460" s="4">
        <f>VLOOKUP(Life_expectancy.csv!A1476,Base!$A$2:$B$235,2,FALSE)</f>
        <v>147</v>
      </c>
      <c r="B1460" s="4">
        <v>2015.0</v>
      </c>
      <c r="C1460" s="15" t="s">
        <v>5699</v>
      </c>
      <c r="D1460" s="15">
        <v>484.0</v>
      </c>
      <c r="E1460" s="15">
        <v>4.0</v>
      </c>
      <c r="F1460" s="17"/>
      <c r="G1460" s="4">
        <v>93.0</v>
      </c>
      <c r="H1460" s="4">
        <v>0.0</v>
      </c>
      <c r="I1460" s="4" t="s">
        <v>6139</v>
      </c>
      <c r="J1460" s="4">
        <v>6.0</v>
      </c>
      <c r="K1460" s="4">
        <v>9.0</v>
      </c>
      <c r="L1460" s="4">
        <v>93.0</v>
      </c>
      <c r="M1460" s="5">
        <v>45725.0</v>
      </c>
      <c r="N1460" s="16">
        <v>45721.0</v>
      </c>
    </row>
    <row r="1461">
      <c r="A1461" s="4">
        <f>VLOOKUP(Life_expectancy.csv!A1477,Base!$A$2:$B$235,2,FALSE)</f>
        <v>147</v>
      </c>
      <c r="B1461" s="4">
        <v>2014.0</v>
      </c>
      <c r="C1461" s="15" t="s">
        <v>5856</v>
      </c>
      <c r="D1461" s="15">
        <v>522.0</v>
      </c>
      <c r="E1461" s="15">
        <v>4.0</v>
      </c>
      <c r="F1461" s="15" t="s">
        <v>5521</v>
      </c>
      <c r="G1461" s="4">
        <v>93.0</v>
      </c>
      <c r="H1461" s="4">
        <v>0.0</v>
      </c>
      <c r="I1461" s="4">
        <v>32.0</v>
      </c>
      <c r="J1461" s="4">
        <v>6.0</v>
      </c>
      <c r="K1461" s="4">
        <v>9.0</v>
      </c>
      <c r="L1461" s="4">
        <v>93.0</v>
      </c>
      <c r="M1461" s="5">
        <v>45756.0</v>
      </c>
      <c r="N1461" s="16">
        <v>45813.0</v>
      </c>
    </row>
    <row r="1462">
      <c r="A1462" s="4">
        <f>VLOOKUP(Life_expectancy.csv!A1478,Base!$A$2:$B$235,2,FALSE)</f>
        <v>147</v>
      </c>
      <c r="B1462" s="4">
        <v>2013.0</v>
      </c>
      <c r="C1462" s="15" t="s">
        <v>5856</v>
      </c>
      <c r="D1462" s="15">
        <v>518.0</v>
      </c>
      <c r="E1462" s="15">
        <v>4.0</v>
      </c>
      <c r="F1462" s="15" t="s">
        <v>5521</v>
      </c>
      <c r="G1462" s="4">
        <v>93.0</v>
      </c>
      <c r="H1462" s="4">
        <v>516.0</v>
      </c>
      <c r="I1462" s="4" t="s">
        <v>6038</v>
      </c>
      <c r="J1462" s="4">
        <v>6.0</v>
      </c>
      <c r="K1462" s="4">
        <v>9.0</v>
      </c>
      <c r="L1462" s="4">
        <v>93.0</v>
      </c>
      <c r="M1462" s="5">
        <v>45817.0</v>
      </c>
      <c r="N1462" s="16">
        <v>45905.0</v>
      </c>
    </row>
    <row r="1463">
      <c r="A1463" s="4">
        <f>VLOOKUP(Life_expectancy.csv!A1479,Base!$A$2:$B$235,2,FALSE)</f>
        <v>147</v>
      </c>
      <c r="B1463" s="4">
        <v>2012.0</v>
      </c>
      <c r="C1463" s="15" t="s">
        <v>5705</v>
      </c>
      <c r="D1463" s="15">
        <v>513.0</v>
      </c>
      <c r="E1463" s="15">
        <v>4.0</v>
      </c>
      <c r="F1463" s="15" t="s">
        <v>5521</v>
      </c>
      <c r="G1463" s="4">
        <v>95.0</v>
      </c>
      <c r="H1463" s="4">
        <v>179.0</v>
      </c>
      <c r="I1463" s="5">
        <v>45872.0</v>
      </c>
      <c r="J1463" s="4">
        <v>6.0</v>
      </c>
      <c r="K1463" s="4">
        <v>93.0</v>
      </c>
      <c r="L1463" s="4">
        <v>95.0</v>
      </c>
      <c r="M1463" s="4">
        <v>9.0</v>
      </c>
      <c r="N1463" s="16">
        <v>45694.0</v>
      </c>
    </row>
    <row r="1464">
      <c r="A1464" s="4">
        <f>VLOOKUP(Life_expectancy.csv!A1480,Base!$A$2:$B$235,2,FALSE)</f>
        <v>147</v>
      </c>
      <c r="B1464" s="4">
        <v>2011.0</v>
      </c>
      <c r="C1464" s="15" t="s">
        <v>5896</v>
      </c>
      <c r="D1464" s="15">
        <v>52.0</v>
      </c>
      <c r="E1464" s="15">
        <v>4.0</v>
      </c>
      <c r="F1464" s="15" t="s">
        <v>6131</v>
      </c>
      <c r="G1464" s="4">
        <v>96.0</v>
      </c>
      <c r="H1464" s="4">
        <v>172.0</v>
      </c>
      <c r="I1464" s="5">
        <v>45691.0</v>
      </c>
      <c r="J1464" s="4">
        <v>6.0</v>
      </c>
      <c r="K1464" s="4">
        <v>95.0</v>
      </c>
      <c r="L1464" s="4">
        <v>96.0</v>
      </c>
      <c r="M1464" s="5">
        <v>45787.0</v>
      </c>
      <c r="N1464" s="16">
        <v>45814.0</v>
      </c>
    </row>
    <row r="1465">
      <c r="A1465" s="4">
        <f>VLOOKUP(Life_expectancy.csv!A1481,Base!$A$2:$B$235,2,FALSE)</f>
        <v>147</v>
      </c>
      <c r="B1465" s="4">
        <v>2010.0</v>
      </c>
      <c r="C1465" s="15" t="s">
        <v>5601</v>
      </c>
      <c r="D1465" s="15">
        <v>527.0</v>
      </c>
      <c r="E1465" s="15">
        <v>4.0</v>
      </c>
      <c r="F1465" s="15" t="s">
        <v>2527</v>
      </c>
      <c r="G1465" s="4">
        <v>93.0</v>
      </c>
      <c r="H1465" s="4">
        <v>2488.0</v>
      </c>
      <c r="I1465" s="5">
        <v>45867.0</v>
      </c>
      <c r="J1465" s="4">
        <v>6.0</v>
      </c>
      <c r="K1465" s="4">
        <v>92.0</v>
      </c>
      <c r="L1465" s="4">
        <v>93.0</v>
      </c>
      <c r="M1465" s="5">
        <v>45760.0</v>
      </c>
      <c r="N1465" s="15">
        <v>7.0</v>
      </c>
    </row>
    <row r="1466">
      <c r="A1466" s="4">
        <f>VLOOKUP(Life_expectancy.csv!A1482,Base!$A$2:$B$235,2,FALSE)</f>
        <v>147</v>
      </c>
      <c r="B1466" s="4">
        <v>2009.0</v>
      </c>
      <c r="C1466" s="15" t="s">
        <v>5857</v>
      </c>
      <c r="D1466" s="15">
        <v>566.0</v>
      </c>
      <c r="E1466" s="15">
        <v>4.0</v>
      </c>
      <c r="F1466" s="15" t="s">
        <v>2927</v>
      </c>
      <c r="G1466" s="4">
        <v>91.0</v>
      </c>
      <c r="H1466" s="4">
        <v>0.0</v>
      </c>
      <c r="I1466" s="4" t="s">
        <v>5982</v>
      </c>
      <c r="J1466" s="4">
        <v>6.0</v>
      </c>
      <c r="K1466" s="4">
        <v>89.0</v>
      </c>
      <c r="L1466" s="4">
        <v>91.0</v>
      </c>
      <c r="M1466" s="5">
        <v>45706.0</v>
      </c>
      <c r="N1466" s="16">
        <v>45754.0</v>
      </c>
    </row>
    <row r="1467">
      <c r="A1467" s="4">
        <f>VLOOKUP(Life_expectancy.csv!A1483,Base!$A$2:$B$235,2,FALSE)</f>
        <v>147</v>
      </c>
      <c r="B1467" s="4">
        <v>2008.0</v>
      </c>
      <c r="C1467" s="15" t="s">
        <v>5655</v>
      </c>
      <c r="D1467" s="15">
        <v>592.0</v>
      </c>
      <c r="E1467" s="15">
        <v>5.0</v>
      </c>
      <c r="F1467" s="15" t="s">
        <v>2927</v>
      </c>
      <c r="G1467" s="4">
        <v>88.0</v>
      </c>
      <c r="H1467" s="4">
        <v>0.0</v>
      </c>
      <c r="I1467" s="5">
        <v>45897.0</v>
      </c>
      <c r="J1467" s="4">
        <v>6.0</v>
      </c>
      <c r="K1467" s="4">
        <v>86.0</v>
      </c>
      <c r="L1467" s="4">
        <v>88.0</v>
      </c>
      <c r="M1467" s="5">
        <v>45743.0</v>
      </c>
      <c r="N1467" s="16">
        <v>45876.0</v>
      </c>
    </row>
    <row r="1468">
      <c r="A1468" s="4">
        <f>VLOOKUP(Life_expectancy.csv!A1484,Base!$A$2:$B$235,2,FALSE)</f>
        <v>147</v>
      </c>
      <c r="B1468" s="4">
        <v>2007.0</v>
      </c>
      <c r="C1468" s="15" t="s">
        <v>5779</v>
      </c>
      <c r="D1468" s="15">
        <v>633.0</v>
      </c>
      <c r="E1468" s="15">
        <v>4.0</v>
      </c>
      <c r="F1468" s="15" t="s">
        <v>5898</v>
      </c>
      <c r="G1468" s="4">
        <v>9.0</v>
      </c>
      <c r="H1468" s="4">
        <v>2.0</v>
      </c>
      <c r="I1468" s="5">
        <v>45744.0</v>
      </c>
      <c r="J1468" s="4">
        <v>6.0</v>
      </c>
      <c r="K1468" s="4">
        <v>87.0</v>
      </c>
      <c r="L1468" s="4">
        <v>88.0</v>
      </c>
      <c r="M1468" s="4">
        <v>30.0</v>
      </c>
      <c r="N1468" s="16">
        <v>45724.0</v>
      </c>
    </row>
    <row r="1469">
      <c r="A1469" s="4">
        <f>VLOOKUP(Life_expectancy.csv!A1485,Base!$A$2:$B$235,2,FALSE)</f>
        <v>147</v>
      </c>
      <c r="B1469" s="4">
        <v>2006.0</v>
      </c>
      <c r="C1469" s="15" t="s">
        <v>5596</v>
      </c>
      <c r="D1469" s="15">
        <v>654.0</v>
      </c>
      <c r="E1469" s="15">
        <v>5.0</v>
      </c>
      <c r="F1469" s="15" t="s">
        <v>1388</v>
      </c>
      <c r="G1469" s="4">
        <v>91.0</v>
      </c>
      <c r="H1469" s="4">
        <v>1.0</v>
      </c>
      <c r="I1469" s="5">
        <v>45927.0</v>
      </c>
      <c r="J1469" s="4">
        <v>6.0</v>
      </c>
      <c r="K1469" s="4">
        <v>88.0</v>
      </c>
      <c r="L1469" s="4">
        <v>89.0</v>
      </c>
      <c r="M1469" s="4" t="s">
        <v>6036</v>
      </c>
      <c r="N1469" s="16">
        <v>45846.0</v>
      </c>
    </row>
    <row r="1470">
      <c r="A1470" s="4">
        <f>VLOOKUP(Life_expectancy.csv!A1486,Base!$A$2:$B$235,2,FALSE)</f>
        <v>147</v>
      </c>
      <c r="B1470" s="4">
        <v>2005.0</v>
      </c>
      <c r="C1470" s="15" t="s">
        <v>5879</v>
      </c>
      <c r="D1470" s="15">
        <v>675.0</v>
      </c>
      <c r="E1470" s="15">
        <v>5.0</v>
      </c>
      <c r="F1470" s="15" t="s">
        <v>1553</v>
      </c>
      <c r="G1470" s="4">
        <v>87.0</v>
      </c>
      <c r="H1470" s="4">
        <v>0.0</v>
      </c>
      <c r="I1470" s="5">
        <v>45774.0</v>
      </c>
      <c r="J1470" s="4">
        <v>6.0</v>
      </c>
      <c r="K1470" s="4">
        <v>88.0</v>
      </c>
      <c r="L1470" s="4">
        <v>89.0</v>
      </c>
      <c r="M1470" s="4" t="s">
        <v>6082</v>
      </c>
      <c r="N1470" s="16">
        <v>45697.0</v>
      </c>
    </row>
    <row r="1471">
      <c r="A1471" s="4">
        <f>VLOOKUP(Life_expectancy.csv!A1487,Base!$A$2:$B$235,2,FALSE)</f>
        <v>147</v>
      </c>
      <c r="B1471" s="4">
        <v>2004.0</v>
      </c>
      <c r="C1471" s="15" t="s">
        <v>6125</v>
      </c>
      <c r="D1471" s="15">
        <v>666.0</v>
      </c>
      <c r="E1471" s="15">
        <v>5.0</v>
      </c>
      <c r="F1471" s="16">
        <v>45870.0</v>
      </c>
      <c r="G1471" s="4">
        <v>6.0</v>
      </c>
      <c r="H1471" s="4">
        <v>31.0</v>
      </c>
      <c r="I1471" s="5">
        <v>45926.0</v>
      </c>
      <c r="J1471" s="4">
        <v>7.0</v>
      </c>
      <c r="K1471" s="4">
        <v>89.0</v>
      </c>
      <c r="L1471" s="4">
        <v>9.0</v>
      </c>
      <c r="M1471" s="4" t="s">
        <v>5874</v>
      </c>
      <c r="N1471" s="16">
        <v>45847.0</v>
      </c>
    </row>
    <row r="1472">
      <c r="A1472" s="4">
        <f>VLOOKUP(Life_expectancy.csv!A1488,Base!$A$2:$B$235,2,FALSE)</f>
        <v>147</v>
      </c>
      <c r="B1472" s="4">
        <v>2003.0</v>
      </c>
      <c r="C1472" s="15" t="s">
        <v>6102</v>
      </c>
      <c r="D1472" s="15">
        <v>648.0</v>
      </c>
      <c r="E1472" s="15">
        <v>5.0</v>
      </c>
      <c r="F1472" s="15" t="s">
        <v>2074</v>
      </c>
      <c r="G1472" s="4">
        <v>17.0</v>
      </c>
      <c r="H1472" s="4">
        <v>1.0</v>
      </c>
      <c r="I1472" s="5">
        <v>45773.0</v>
      </c>
      <c r="J1472" s="4">
        <v>7.0</v>
      </c>
      <c r="K1472" s="4">
        <v>9.0</v>
      </c>
      <c r="L1472" s="4">
        <v>9.0</v>
      </c>
      <c r="M1472" s="4" t="s">
        <v>5991</v>
      </c>
      <c r="N1472" s="16">
        <v>45658.0</v>
      </c>
    </row>
    <row r="1473">
      <c r="A1473" s="4">
        <f>VLOOKUP(Life_expectancy.csv!A1489,Base!$A$2:$B$235,2,FALSE)</f>
        <v>147</v>
      </c>
      <c r="B1473" s="4">
        <v>2002.0</v>
      </c>
      <c r="C1473" s="15" t="s">
        <v>5616</v>
      </c>
      <c r="D1473" s="15">
        <v>622.0</v>
      </c>
      <c r="E1473" s="15">
        <v>5.0</v>
      </c>
      <c r="F1473" s="15" t="s">
        <v>1207</v>
      </c>
      <c r="G1473" s="10"/>
      <c r="H1473" s="4">
        <v>0.0</v>
      </c>
      <c r="I1473" s="5">
        <v>45925.0</v>
      </c>
      <c r="J1473" s="4">
        <v>7.0</v>
      </c>
      <c r="K1473" s="4">
        <v>84.0</v>
      </c>
      <c r="L1473" s="4">
        <v>84.0</v>
      </c>
      <c r="M1473" s="4" t="s">
        <v>6140</v>
      </c>
      <c r="N1473" s="16">
        <v>45809.0</v>
      </c>
    </row>
    <row r="1474">
      <c r="A1474" s="4">
        <f>VLOOKUP(Life_expectancy.csv!A1490,Base!$A$2:$B$235,2,FALSE)</f>
        <v>147</v>
      </c>
      <c r="B1474" s="4">
        <v>2001.0</v>
      </c>
      <c r="C1474" s="15" t="s">
        <v>5655</v>
      </c>
      <c r="D1474" s="15">
        <v>586.0</v>
      </c>
      <c r="E1474" s="15">
        <v>5.0</v>
      </c>
      <c r="F1474" s="15" t="s">
        <v>1377</v>
      </c>
      <c r="G1474" s="10"/>
      <c r="H1474" s="4">
        <v>217.0</v>
      </c>
      <c r="I1474" s="5">
        <v>45772.0</v>
      </c>
      <c r="J1474" s="4">
        <v>7.0</v>
      </c>
      <c r="K1474" s="4">
        <v>78.0</v>
      </c>
      <c r="L1474" s="4">
        <v>78.0</v>
      </c>
      <c r="M1474" s="4" t="s">
        <v>6141</v>
      </c>
      <c r="N1474" s="16">
        <v>45668.0</v>
      </c>
    </row>
    <row r="1475">
      <c r="A1475" s="4">
        <f>VLOOKUP(Life_expectancy.csv!A1491,Base!$A$2:$B$235,2,FALSE)</f>
        <v>147</v>
      </c>
      <c r="B1475" s="4">
        <v>2000.0</v>
      </c>
      <c r="C1475" s="15" t="s">
        <v>5817</v>
      </c>
      <c r="D1475" s="15">
        <v>543.0</v>
      </c>
      <c r="E1475" s="15">
        <v>5.0</v>
      </c>
      <c r="F1475" s="16">
        <v>45660.0</v>
      </c>
      <c r="G1475" s="10"/>
      <c r="H1475" s="4">
        <v>660.0</v>
      </c>
      <c r="I1475" s="5">
        <v>45924.0</v>
      </c>
      <c r="J1475" s="4">
        <v>7.0</v>
      </c>
      <c r="K1475" s="4">
        <v>82.0</v>
      </c>
      <c r="L1475" s="4">
        <v>83.0</v>
      </c>
      <c r="M1475" s="5">
        <v>45898.0</v>
      </c>
      <c r="N1475" s="16">
        <v>45819.0</v>
      </c>
    </row>
    <row r="1476">
      <c r="A1476" s="4">
        <f>VLOOKUP(Life_expectancy.csv!A1492,Base!$A$2:$B$235,2,FALSE)</f>
        <v>121</v>
      </c>
      <c r="B1476" s="4">
        <v>2015.0</v>
      </c>
      <c r="C1476" s="15" t="s">
        <v>5958</v>
      </c>
      <c r="D1476" s="15">
        <v>259.0</v>
      </c>
      <c r="E1476" s="15">
        <v>8.0</v>
      </c>
      <c r="F1476" s="17"/>
      <c r="G1476" s="4">
        <v>52.0</v>
      </c>
      <c r="H1476" s="4">
        <v>1060.0</v>
      </c>
      <c r="I1476" s="5">
        <v>45743.0</v>
      </c>
      <c r="J1476" s="4">
        <v>11.0</v>
      </c>
      <c r="K1476" s="4">
        <v>52.0</v>
      </c>
      <c r="L1476" s="4">
        <v>52.0</v>
      </c>
      <c r="M1476" s="4" t="s">
        <v>5631</v>
      </c>
      <c r="N1476" s="16">
        <v>45753.0</v>
      </c>
    </row>
    <row r="1477">
      <c r="A1477" s="4">
        <f>VLOOKUP(Life_expectancy.csv!A1493,Base!$A$2:$B$235,2,FALSE)</f>
        <v>121</v>
      </c>
      <c r="B1477" s="4">
        <v>2014.0</v>
      </c>
      <c r="C1477" s="15" t="s">
        <v>5528</v>
      </c>
      <c r="D1477" s="15">
        <v>329.0</v>
      </c>
      <c r="E1477" s="15">
        <v>8.0</v>
      </c>
      <c r="F1477" s="15" t="s">
        <v>5521</v>
      </c>
      <c r="G1477" s="4">
        <v>5.0</v>
      </c>
      <c r="H1477" s="4">
        <v>34.0</v>
      </c>
      <c r="I1477" s="5">
        <v>45864.0</v>
      </c>
      <c r="J1477" s="4">
        <v>11.0</v>
      </c>
      <c r="K1477" s="4">
        <v>49.0</v>
      </c>
      <c r="L1477" s="4">
        <v>5.0</v>
      </c>
      <c r="M1477" s="4" t="s">
        <v>5631</v>
      </c>
      <c r="N1477" s="16">
        <v>45783.0</v>
      </c>
    </row>
    <row r="1478">
      <c r="A1478" s="4">
        <f>VLOOKUP(Life_expectancy.csv!A1494,Base!$A$2:$B$235,2,FALSE)</f>
        <v>121</v>
      </c>
      <c r="B1478" s="4">
        <v>2013.0</v>
      </c>
      <c r="C1478" s="15" t="s">
        <v>5791</v>
      </c>
      <c r="D1478" s="15">
        <v>258.0</v>
      </c>
      <c r="E1478" s="15">
        <v>9.0</v>
      </c>
      <c r="F1478" s="15" t="s">
        <v>5521</v>
      </c>
      <c r="G1478" s="4">
        <v>76.0</v>
      </c>
      <c r="H1478" s="4">
        <v>0.0</v>
      </c>
      <c r="I1478" s="5">
        <v>45683.0</v>
      </c>
      <c r="J1478" s="4">
        <v>11.0</v>
      </c>
      <c r="K1478" s="4">
        <v>75.0</v>
      </c>
      <c r="L1478" s="4">
        <v>76.0</v>
      </c>
      <c r="M1478" s="5">
        <v>45658.0</v>
      </c>
      <c r="N1478" s="16">
        <v>45844.0</v>
      </c>
    </row>
    <row r="1479">
      <c r="A1479" s="4">
        <f>VLOOKUP(Life_expectancy.csv!A1495,Base!$A$2:$B$235,2,FALSE)</f>
        <v>121</v>
      </c>
      <c r="B1479" s="4">
        <v>2012.0</v>
      </c>
      <c r="C1479" s="15">
        <v>67.0</v>
      </c>
      <c r="D1479" s="15">
        <v>261.0</v>
      </c>
      <c r="E1479" s="15">
        <v>9.0</v>
      </c>
      <c r="F1479" s="15" t="s">
        <v>5521</v>
      </c>
      <c r="G1479" s="4">
        <v>8.0</v>
      </c>
      <c r="H1479" s="4">
        <v>43.0</v>
      </c>
      <c r="I1479" s="5">
        <v>45833.0</v>
      </c>
      <c r="J1479" s="4">
        <v>12.0</v>
      </c>
      <c r="K1479" s="4">
        <v>8.0</v>
      </c>
      <c r="L1479" s="4">
        <v>8.0</v>
      </c>
      <c r="M1479" s="5">
        <v>45689.0</v>
      </c>
      <c r="N1479" s="16">
        <v>45906.0</v>
      </c>
    </row>
    <row r="1480">
      <c r="A1480" s="4">
        <f>VLOOKUP(Life_expectancy.csv!A1496,Base!$A$2:$B$235,2,FALSE)</f>
        <v>121</v>
      </c>
      <c r="B1480" s="4">
        <v>2011.0</v>
      </c>
      <c r="C1480" s="15">
        <v>62.0</v>
      </c>
      <c r="D1480" s="15">
        <v>266.0</v>
      </c>
      <c r="E1480" s="15">
        <v>9.0</v>
      </c>
      <c r="F1480" s="15" t="s">
        <v>4331</v>
      </c>
      <c r="G1480" s="4">
        <v>77.0</v>
      </c>
      <c r="H1480" s="4">
        <v>279.0</v>
      </c>
      <c r="I1480" s="4">
        <v>25.0</v>
      </c>
      <c r="J1480" s="4">
        <v>12.0</v>
      </c>
      <c r="K1480" s="4">
        <v>77.0</v>
      </c>
      <c r="L1480" s="4">
        <v>77.0</v>
      </c>
      <c r="M1480" s="5">
        <v>45778.0</v>
      </c>
      <c r="N1480" s="15">
        <v>7.0</v>
      </c>
    </row>
    <row r="1481">
      <c r="A1481" s="4">
        <f>VLOOKUP(Life_expectancy.csv!A1497,Base!$A$2:$B$235,2,FALSE)</f>
        <v>121</v>
      </c>
      <c r="B1481" s="4">
        <v>2010.0</v>
      </c>
      <c r="C1481" s="15" t="s">
        <v>5826</v>
      </c>
      <c r="D1481" s="15">
        <v>272.0</v>
      </c>
      <c r="E1481" s="15">
        <v>9.0</v>
      </c>
      <c r="F1481" s="15" t="s">
        <v>453</v>
      </c>
      <c r="G1481" s="4">
        <v>47.0</v>
      </c>
      <c r="H1481" s="4">
        <v>2200.0</v>
      </c>
      <c r="I1481" s="5">
        <v>45801.0</v>
      </c>
      <c r="J1481" s="4">
        <v>13.0</v>
      </c>
      <c r="K1481" s="4">
        <v>71.0</v>
      </c>
      <c r="L1481" s="4">
        <v>7.0</v>
      </c>
      <c r="M1481" s="5">
        <v>45870.0</v>
      </c>
      <c r="N1481" s="16">
        <v>45695.0</v>
      </c>
    </row>
    <row r="1482">
      <c r="A1482" s="4">
        <f>VLOOKUP(Life_expectancy.csv!A1498,Base!$A$2:$B$235,2,FALSE)</f>
        <v>121</v>
      </c>
      <c r="B1482" s="4">
        <v>2009.0</v>
      </c>
      <c r="C1482" s="15" t="s">
        <v>5525</v>
      </c>
      <c r="D1482" s="15">
        <v>277.0</v>
      </c>
      <c r="E1482" s="15">
        <v>10.0</v>
      </c>
      <c r="F1482" s="15" t="s">
        <v>1068</v>
      </c>
      <c r="G1482" s="4">
        <v>64.0</v>
      </c>
      <c r="H1482" s="4">
        <v>6.0</v>
      </c>
      <c r="I1482" s="4">
        <v>24.0</v>
      </c>
      <c r="J1482" s="4">
        <v>13.0</v>
      </c>
      <c r="K1482" s="4">
        <v>84.0</v>
      </c>
      <c r="L1482" s="4">
        <v>81.0</v>
      </c>
      <c r="M1482" s="5">
        <v>45659.0</v>
      </c>
      <c r="N1482" s="16">
        <v>45754.0</v>
      </c>
    </row>
    <row r="1483">
      <c r="A1483" s="4">
        <f>VLOOKUP(Life_expectancy.csv!A1499,Base!$A$2:$B$235,2,FALSE)</f>
        <v>121</v>
      </c>
      <c r="B1483" s="4">
        <v>2008.0</v>
      </c>
      <c r="C1483" s="15" t="s">
        <v>5527</v>
      </c>
      <c r="D1483" s="15">
        <v>281.0</v>
      </c>
      <c r="E1483" s="15">
        <v>10.0</v>
      </c>
      <c r="F1483" s="15" t="s">
        <v>4330</v>
      </c>
      <c r="G1483" s="4">
        <v>64.0</v>
      </c>
      <c r="H1483" s="4">
        <v>1.0</v>
      </c>
      <c r="I1483" s="5">
        <v>45770.0</v>
      </c>
      <c r="J1483" s="4">
        <v>14.0</v>
      </c>
      <c r="K1483" s="4">
        <v>79.0</v>
      </c>
      <c r="L1483" s="4">
        <v>75.0</v>
      </c>
      <c r="M1483" s="5">
        <v>45749.0</v>
      </c>
      <c r="N1483" s="16">
        <v>45815.0</v>
      </c>
    </row>
    <row r="1484">
      <c r="A1484" s="4">
        <f>VLOOKUP(Life_expectancy.csv!A1500,Base!$A$2:$B$235,2,FALSE)</f>
        <v>121</v>
      </c>
      <c r="B1484" s="4">
        <v>2007.0</v>
      </c>
      <c r="C1484" s="15" t="s">
        <v>5932</v>
      </c>
      <c r="D1484" s="15">
        <v>286.0</v>
      </c>
      <c r="E1484" s="15">
        <v>10.0</v>
      </c>
      <c r="F1484" s="18">
        <v>45720.0</v>
      </c>
      <c r="G1484" s="10"/>
      <c r="H1484" s="4">
        <v>1.0</v>
      </c>
      <c r="I1484" s="5">
        <v>45922.0</v>
      </c>
      <c r="J1484" s="4">
        <v>14.0</v>
      </c>
      <c r="K1484" s="4">
        <v>67.0</v>
      </c>
      <c r="L1484" s="4">
        <v>65.0</v>
      </c>
      <c r="M1484" s="5">
        <v>45871.0</v>
      </c>
      <c r="N1484" s="16">
        <v>45876.0</v>
      </c>
    </row>
    <row r="1485">
      <c r="A1485" s="4">
        <f>VLOOKUP(Life_expectancy.csv!A1501,Base!$A$2:$B$235,2,FALSE)</f>
        <v>121</v>
      </c>
      <c r="B1485" s="4">
        <v>2006.0</v>
      </c>
      <c r="C1485" s="15" t="s">
        <v>5533</v>
      </c>
      <c r="D1485" s="15">
        <v>32.0</v>
      </c>
      <c r="E1485" s="15">
        <v>11.0</v>
      </c>
      <c r="F1485" s="18">
        <v>45781.0</v>
      </c>
      <c r="G1485" s="10"/>
      <c r="H1485" s="4">
        <v>20.0</v>
      </c>
      <c r="I1485" s="5">
        <v>45769.0</v>
      </c>
      <c r="J1485" s="4">
        <v>15.0</v>
      </c>
      <c r="K1485" s="4">
        <v>66.0</v>
      </c>
      <c r="L1485" s="4">
        <v>6.0</v>
      </c>
      <c r="M1485" s="4">
        <v>3.0</v>
      </c>
      <c r="N1485" s="16">
        <v>45665.0</v>
      </c>
    </row>
    <row r="1486">
      <c r="A1486" s="4">
        <f>VLOOKUP(Life_expectancy.csv!A1502,Base!$A$2:$B$235,2,FALSE)</f>
        <v>121</v>
      </c>
      <c r="B1486" s="4">
        <v>2005.0</v>
      </c>
      <c r="C1486" s="15" t="s">
        <v>5535</v>
      </c>
      <c r="D1486" s="15">
        <v>316.0</v>
      </c>
      <c r="E1486" s="15">
        <v>12.0</v>
      </c>
      <c r="F1486" s="15" t="s">
        <v>5900</v>
      </c>
      <c r="G1486" s="10"/>
      <c r="H1486" s="4">
        <v>8.0</v>
      </c>
      <c r="I1486" s="4">
        <v>22.0</v>
      </c>
      <c r="J1486" s="4">
        <v>16.0</v>
      </c>
      <c r="K1486" s="4">
        <v>66.0</v>
      </c>
      <c r="L1486" s="4">
        <v>6.0</v>
      </c>
      <c r="M1486" s="5">
        <v>45660.0</v>
      </c>
      <c r="N1486" s="16">
        <v>45724.0</v>
      </c>
    </row>
    <row r="1487">
      <c r="A1487" s="4">
        <f>VLOOKUP(Life_expectancy.csv!A1503,Base!$A$2:$B$235,2,FALSE)</f>
        <v>121</v>
      </c>
      <c r="B1487" s="4">
        <v>2004.0</v>
      </c>
      <c r="C1487" s="15">
        <v>54.0</v>
      </c>
      <c r="D1487" s="15">
        <v>329.0</v>
      </c>
      <c r="E1487" s="15">
        <v>12.0</v>
      </c>
      <c r="F1487" s="15" t="s">
        <v>1026</v>
      </c>
      <c r="G1487" s="10"/>
      <c r="H1487" s="4">
        <v>4.0</v>
      </c>
      <c r="I1487" s="5">
        <v>45798.0</v>
      </c>
      <c r="J1487" s="4">
        <v>17.0</v>
      </c>
      <c r="K1487" s="4">
        <v>47.0</v>
      </c>
      <c r="L1487" s="4">
        <v>31.0</v>
      </c>
      <c r="M1487" s="5">
        <v>45691.0</v>
      </c>
      <c r="N1487" s="16">
        <v>45785.0</v>
      </c>
    </row>
    <row r="1488">
      <c r="A1488" s="4">
        <f>VLOOKUP(Life_expectancy.csv!A1504,Base!$A$2:$B$235,2,FALSE)</f>
        <v>121</v>
      </c>
      <c r="B1488" s="4">
        <v>2003.0</v>
      </c>
      <c r="C1488" s="15">
        <v>50.0</v>
      </c>
      <c r="D1488" s="15">
        <v>42.0</v>
      </c>
      <c r="E1488" s="15">
        <v>13.0</v>
      </c>
      <c r="F1488" s="15" t="s">
        <v>216</v>
      </c>
      <c r="G1488" s="10"/>
      <c r="H1488" s="4">
        <v>142.0</v>
      </c>
      <c r="I1488" s="5">
        <v>45678.0</v>
      </c>
      <c r="J1488" s="4">
        <v>18.0</v>
      </c>
      <c r="K1488" s="4">
        <v>49.0</v>
      </c>
      <c r="L1488" s="4">
        <v>35.0</v>
      </c>
      <c r="M1488" s="5">
        <v>45691.0</v>
      </c>
      <c r="N1488" s="16">
        <v>45846.0</v>
      </c>
    </row>
    <row r="1489">
      <c r="A1489" s="4">
        <f>VLOOKUP(Life_expectancy.csv!A1505,Base!$A$2:$B$235,2,FALSE)</f>
        <v>121</v>
      </c>
      <c r="B1489" s="4">
        <v>2002.0</v>
      </c>
      <c r="C1489" s="15">
        <v>56.0</v>
      </c>
      <c r="D1489" s="15">
        <v>371.0</v>
      </c>
      <c r="E1489" s="15">
        <v>13.0</v>
      </c>
      <c r="F1489" s="15" t="s">
        <v>208</v>
      </c>
      <c r="G1489" s="10"/>
      <c r="H1489" s="4">
        <v>131.0</v>
      </c>
      <c r="I1489" s="5">
        <v>45840.0</v>
      </c>
      <c r="J1489" s="4">
        <v>19.0</v>
      </c>
      <c r="K1489" s="4">
        <v>51.0</v>
      </c>
      <c r="L1489" s="4">
        <v>39.0</v>
      </c>
      <c r="M1489" s="5">
        <v>45660.0</v>
      </c>
      <c r="N1489" s="16">
        <v>45908.0</v>
      </c>
    </row>
    <row r="1490">
      <c r="A1490" s="4">
        <f>VLOOKUP(Life_expectancy.csv!A1506,Base!$A$2:$B$235,2,FALSE)</f>
        <v>121</v>
      </c>
      <c r="B1490" s="4">
        <v>2001.0</v>
      </c>
      <c r="C1490" s="15" t="s">
        <v>5712</v>
      </c>
      <c r="D1490" s="15">
        <v>333.0</v>
      </c>
      <c r="E1490" s="15">
        <v>14.0</v>
      </c>
      <c r="F1490" s="16">
        <v>45751.0</v>
      </c>
      <c r="G1490" s="10"/>
      <c r="H1490" s="4">
        <v>1379.0</v>
      </c>
      <c r="I1490" s="5">
        <v>45749.0</v>
      </c>
      <c r="J1490" s="4">
        <v>20.0</v>
      </c>
      <c r="K1490" s="4">
        <v>54.0</v>
      </c>
      <c r="L1490" s="4">
        <v>42.0</v>
      </c>
      <c r="M1490" s="5">
        <v>45660.0</v>
      </c>
      <c r="N1490" s="15">
        <v>9.0</v>
      </c>
    </row>
    <row r="1491">
      <c r="A1491" s="4">
        <f>VLOOKUP(Life_expectancy.csv!A1507,Base!$A$2:$B$235,2,FALSE)</f>
        <v>121</v>
      </c>
      <c r="B1491" s="4">
        <v>2000.0</v>
      </c>
      <c r="C1491" s="15" t="s">
        <v>5646</v>
      </c>
      <c r="D1491" s="15">
        <v>39.0</v>
      </c>
      <c r="E1491" s="15">
        <v>14.0</v>
      </c>
      <c r="F1491" s="15" t="s">
        <v>701</v>
      </c>
      <c r="G1491" s="10"/>
      <c r="H1491" s="4">
        <v>5977.0</v>
      </c>
      <c r="I1491" s="5">
        <v>45690.0</v>
      </c>
      <c r="J1491" s="4">
        <v>20.0</v>
      </c>
      <c r="K1491" s="4">
        <v>56.0</v>
      </c>
      <c r="L1491" s="4">
        <v>46.0</v>
      </c>
      <c r="M1491" s="5">
        <v>45660.0</v>
      </c>
      <c r="N1491" s="16">
        <v>45697.0</v>
      </c>
    </row>
    <row r="1492">
      <c r="A1492" s="4">
        <f>VLOOKUP(Life_expectancy.csv!A1508,Base!$A$2:$B$235,2,FALSE)</f>
        <v>107</v>
      </c>
      <c r="B1492" s="4">
        <v>2015.0</v>
      </c>
      <c r="C1492" s="15" t="s">
        <v>5653</v>
      </c>
      <c r="D1492" s="15">
        <v>138.0</v>
      </c>
      <c r="E1492" s="15">
        <v>1.0</v>
      </c>
      <c r="F1492" s="17"/>
      <c r="G1492" s="4">
        <v>97.0</v>
      </c>
      <c r="H1492" s="4">
        <v>82.0</v>
      </c>
      <c r="I1492" s="4" t="s">
        <v>6018</v>
      </c>
      <c r="J1492" s="4">
        <v>2.0</v>
      </c>
      <c r="K1492" s="4">
        <v>97.0</v>
      </c>
      <c r="L1492" s="4">
        <v>97.0</v>
      </c>
      <c r="M1492" s="4" t="s">
        <v>5522</v>
      </c>
      <c r="N1492" s="16">
        <v>45782.0</v>
      </c>
    </row>
    <row r="1493">
      <c r="A1493" s="4">
        <f>VLOOKUP(Life_expectancy.csv!A1509,Base!$A$2:$B$235,2,FALSE)</f>
        <v>107</v>
      </c>
      <c r="B1493" s="4">
        <v>2014.0</v>
      </c>
      <c r="C1493" s="15" t="s">
        <v>5899</v>
      </c>
      <c r="D1493" s="15">
        <v>143.0</v>
      </c>
      <c r="E1493" s="15">
        <v>2.0</v>
      </c>
      <c r="F1493" s="15" t="s">
        <v>5521</v>
      </c>
      <c r="G1493" s="4">
        <v>94.0</v>
      </c>
      <c r="H1493" s="4">
        <v>372.0</v>
      </c>
      <c r="I1493" s="4" t="s">
        <v>5736</v>
      </c>
      <c r="J1493" s="4">
        <v>2.0</v>
      </c>
      <c r="K1493" s="4">
        <v>94.0</v>
      </c>
      <c r="L1493" s="4">
        <v>94.0</v>
      </c>
      <c r="M1493" s="4" t="s">
        <v>5522</v>
      </c>
      <c r="N1493" s="16">
        <v>45782.0</v>
      </c>
    </row>
    <row r="1494">
      <c r="A1494" s="4">
        <f>VLOOKUP(Life_expectancy.csv!A1510,Base!$A$2:$B$235,2,FALSE)</f>
        <v>107</v>
      </c>
      <c r="B1494" s="4">
        <v>2013.0</v>
      </c>
      <c r="C1494" s="15" t="s">
        <v>5588</v>
      </c>
      <c r="D1494" s="15">
        <v>134.0</v>
      </c>
      <c r="E1494" s="15">
        <v>2.0</v>
      </c>
      <c r="F1494" s="15" t="s">
        <v>5521</v>
      </c>
      <c r="G1494" s="4">
        <v>96.0</v>
      </c>
      <c r="H1494" s="4">
        <v>0.0</v>
      </c>
      <c r="I1494" s="4" t="s">
        <v>5630</v>
      </c>
      <c r="J1494" s="4">
        <v>2.0</v>
      </c>
      <c r="K1494" s="4">
        <v>96.0</v>
      </c>
      <c r="L1494" s="4">
        <v>96.0</v>
      </c>
      <c r="M1494" s="4" t="s">
        <v>5522</v>
      </c>
      <c r="N1494" s="16">
        <v>45782.0</v>
      </c>
    </row>
    <row r="1495">
      <c r="A1495" s="4">
        <f>VLOOKUP(Life_expectancy.csv!A1511,Base!$A$2:$B$235,2,FALSE)</f>
        <v>107</v>
      </c>
      <c r="B1495" s="4">
        <v>2012.0</v>
      </c>
      <c r="C1495" s="15" t="s">
        <v>5588</v>
      </c>
      <c r="D1495" s="15">
        <v>133.0</v>
      </c>
      <c r="E1495" s="15">
        <v>2.0</v>
      </c>
      <c r="F1495" s="15" t="s">
        <v>5521</v>
      </c>
      <c r="G1495" s="4">
        <v>98.0</v>
      </c>
      <c r="H1495" s="4">
        <v>320.0</v>
      </c>
      <c r="I1495" s="4" t="s">
        <v>5924</v>
      </c>
      <c r="J1495" s="4">
        <v>2.0</v>
      </c>
      <c r="K1495" s="4">
        <v>98.0</v>
      </c>
      <c r="L1495" s="4">
        <v>98.0</v>
      </c>
      <c r="M1495" s="4" t="s">
        <v>5522</v>
      </c>
      <c r="N1495" s="16">
        <v>45752.0</v>
      </c>
    </row>
    <row r="1496">
      <c r="A1496" s="4">
        <f>VLOOKUP(Life_expectancy.csv!A1512,Base!$A$2:$B$235,2,FALSE)</f>
        <v>107</v>
      </c>
      <c r="B1496" s="4">
        <v>2011.0</v>
      </c>
      <c r="C1496" s="15" t="s">
        <v>5597</v>
      </c>
      <c r="D1496" s="15">
        <v>161.0</v>
      </c>
      <c r="E1496" s="15">
        <v>2.0</v>
      </c>
      <c r="F1496" s="15" t="s">
        <v>5521</v>
      </c>
      <c r="G1496" s="4">
        <v>98.0</v>
      </c>
      <c r="H1496" s="4">
        <v>0.0</v>
      </c>
      <c r="I1496" s="5">
        <v>45906.0</v>
      </c>
      <c r="J1496" s="4">
        <v>2.0</v>
      </c>
      <c r="K1496" s="4">
        <v>98.0</v>
      </c>
      <c r="L1496" s="4">
        <v>98.0</v>
      </c>
      <c r="M1496" s="4" t="s">
        <v>5522</v>
      </c>
      <c r="N1496" s="16">
        <v>45752.0</v>
      </c>
    </row>
    <row r="1497">
      <c r="A1497" s="4">
        <f>VLOOKUP(Life_expectancy.csv!A1513,Base!$A$2:$B$235,2,FALSE)</f>
        <v>107</v>
      </c>
      <c r="B1497" s="4">
        <v>2010.0</v>
      </c>
      <c r="C1497" s="15" t="s">
        <v>5559</v>
      </c>
      <c r="D1497" s="15">
        <v>132.0</v>
      </c>
      <c r="E1497" s="15">
        <v>2.0</v>
      </c>
      <c r="F1497" s="15" t="s">
        <v>5521</v>
      </c>
      <c r="G1497" s="4">
        <v>98.0</v>
      </c>
      <c r="H1497" s="4">
        <v>0.0</v>
      </c>
      <c r="I1497" s="4" t="s">
        <v>5523</v>
      </c>
      <c r="J1497" s="4">
        <v>2.0</v>
      </c>
      <c r="K1497" s="4">
        <v>98.0</v>
      </c>
      <c r="L1497" s="4">
        <v>98.0</v>
      </c>
      <c r="M1497" s="4" t="s">
        <v>5522</v>
      </c>
      <c r="N1497" s="16">
        <v>45752.0</v>
      </c>
    </row>
    <row r="1498">
      <c r="A1498" s="4">
        <f>VLOOKUP(Life_expectancy.csv!A1514,Base!$A$2:$B$235,2,FALSE)</f>
        <v>107</v>
      </c>
      <c r="B1498" s="4">
        <v>2009.0</v>
      </c>
      <c r="C1498" s="15" t="s">
        <v>5653</v>
      </c>
      <c r="D1498" s="15">
        <v>132.0</v>
      </c>
      <c r="E1498" s="15">
        <v>2.0</v>
      </c>
      <c r="F1498" s="15" t="s">
        <v>5521</v>
      </c>
      <c r="G1498" s="4">
        <v>98.0</v>
      </c>
      <c r="H1498" s="4">
        <v>329.0</v>
      </c>
      <c r="I1498" s="4">
        <v>59.0</v>
      </c>
      <c r="J1498" s="4">
        <v>2.0</v>
      </c>
      <c r="K1498" s="4">
        <v>98.0</v>
      </c>
      <c r="L1498" s="4">
        <v>98.0</v>
      </c>
      <c r="M1498" s="4" t="s">
        <v>5522</v>
      </c>
      <c r="N1498" s="16">
        <v>45752.0</v>
      </c>
    </row>
    <row r="1499">
      <c r="A1499" s="4">
        <f>VLOOKUP(Life_expectancy.csv!A1515,Base!$A$2:$B$235,2,FALSE)</f>
        <v>107</v>
      </c>
      <c r="B1499" s="4">
        <v>2008.0</v>
      </c>
      <c r="C1499" s="15" t="s">
        <v>5564</v>
      </c>
      <c r="D1499" s="15">
        <v>132.0</v>
      </c>
      <c r="E1499" s="15">
        <v>2.0</v>
      </c>
      <c r="F1499" s="15" t="s">
        <v>5521</v>
      </c>
      <c r="G1499" s="4">
        <v>98.0</v>
      </c>
      <c r="H1499" s="4">
        <v>8.0</v>
      </c>
      <c r="I1499" s="4" t="s">
        <v>5686</v>
      </c>
      <c r="J1499" s="4">
        <v>2.0</v>
      </c>
      <c r="K1499" s="4">
        <v>98.0</v>
      </c>
      <c r="L1499" s="4">
        <v>98.0</v>
      </c>
      <c r="M1499" s="4" t="s">
        <v>5522</v>
      </c>
      <c r="N1499" s="16">
        <v>45752.0</v>
      </c>
    </row>
    <row r="1500">
      <c r="A1500" s="4">
        <f>VLOOKUP(Life_expectancy.csv!A1516,Base!$A$2:$B$235,2,FALSE)</f>
        <v>107</v>
      </c>
      <c r="B1500" s="4">
        <v>2007.0</v>
      </c>
      <c r="C1500" s="15" t="s">
        <v>5711</v>
      </c>
      <c r="D1500" s="15">
        <v>132.0</v>
      </c>
      <c r="E1500" s="15">
        <v>2.0</v>
      </c>
      <c r="F1500" s="15" t="s">
        <v>5521</v>
      </c>
      <c r="G1500" s="4">
        <v>98.0</v>
      </c>
      <c r="H1500" s="4">
        <v>59.0</v>
      </c>
      <c r="I1500" s="4" t="s">
        <v>5747</v>
      </c>
      <c r="J1500" s="4">
        <v>3.0</v>
      </c>
      <c r="K1500" s="4">
        <v>98.0</v>
      </c>
      <c r="L1500" s="4">
        <v>98.0</v>
      </c>
      <c r="M1500" s="4" t="s">
        <v>5522</v>
      </c>
      <c r="N1500" s="16">
        <v>45752.0</v>
      </c>
    </row>
    <row r="1501">
      <c r="A1501" s="4">
        <f>VLOOKUP(Life_expectancy.csv!A1517,Base!$A$2:$B$235,2,FALSE)</f>
        <v>107</v>
      </c>
      <c r="B1501" s="4">
        <v>2006.0</v>
      </c>
      <c r="C1501" s="15" t="s">
        <v>5713</v>
      </c>
      <c r="D1501" s="15">
        <v>134.0</v>
      </c>
      <c r="E1501" s="15">
        <v>2.0</v>
      </c>
      <c r="F1501" s="15" t="s">
        <v>5521</v>
      </c>
      <c r="G1501" s="4">
        <v>98.0</v>
      </c>
      <c r="H1501" s="4">
        <v>1.0</v>
      </c>
      <c r="I1501" s="4" t="s">
        <v>5533</v>
      </c>
      <c r="J1501" s="4">
        <v>3.0</v>
      </c>
      <c r="K1501" s="4">
        <v>98.0</v>
      </c>
      <c r="L1501" s="4">
        <v>98.0</v>
      </c>
      <c r="M1501" s="4" t="s">
        <v>5522</v>
      </c>
      <c r="N1501" s="16">
        <v>45752.0</v>
      </c>
    </row>
    <row r="1502">
      <c r="A1502" s="4">
        <f>VLOOKUP(Life_expectancy.csv!A1518,Base!$A$2:$B$235,2,FALSE)</f>
        <v>107</v>
      </c>
      <c r="B1502" s="4">
        <v>2005.0</v>
      </c>
      <c r="C1502" s="15" t="s">
        <v>5715</v>
      </c>
      <c r="D1502" s="15">
        <v>138.0</v>
      </c>
      <c r="E1502" s="15">
        <v>2.0</v>
      </c>
      <c r="F1502" s="15" t="s">
        <v>5521</v>
      </c>
      <c r="G1502" s="4">
        <v>97.0</v>
      </c>
      <c r="H1502" s="4">
        <v>292.0</v>
      </c>
      <c r="I1502" s="4">
        <v>56.0</v>
      </c>
      <c r="J1502" s="4">
        <v>3.0</v>
      </c>
      <c r="K1502" s="4">
        <v>98.0</v>
      </c>
      <c r="L1502" s="4">
        <v>98.0</v>
      </c>
      <c r="M1502" s="4" t="s">
        <v>5522</v>
      </c>
      <c r="N1502" s="16">
        <v>45752.0</v>
      </c>
    </row>
    <row r="1503">
      <c r="A1503" s="4">
        <f>VLOOKUP(Life_expectancy.csv!A1519,Base!$A$2:$B$235,2,FALSE)</f>
        <v>107</v>
      </c>
      <c r="B1503" s="4">
        <v>2004.0</v>
      </c>
      <c r="C1503" s="15" t="s">
        <v>5933</v>
      </c>
      <c r="D1503" s="15">
        <v>141.0</v>
      </c>
      <c r="E1503" s="15">
        <v>2.0</v>
      </c>
      <c r="F1503" s="15" t="s">
        <v>5521</v>
      </c>
      <c r="G1503" s="4">
        <v>99.0</v>
      </c>
      <c r="H1503" s="4">
        <v>2771.0</v>
      </c>
      <c r="I1503" s="4" t="s">
        <v>5535</v>
      </c>
      <c r="J1503" s="4">
        <v>3.0</v>
      </c>
      <c r="K1503" s="4">
        <v>97.0</v>
      </c>
      <c r="L1503" s="4">
        <v>97.0</v>
      </c>
      <c r="M1503" s="4" t="s">
        <v>5522</v>
      </c>
      <c r="N1503" s="16">
        <v>45752.0</v>
      </c>
    </row>
    <row r="1504">
      <c r="A1504" s="4">
        <f>VLOOKUP(Life_expectancy.csv!A1520,Base!$A$2:$B$235,2,FALSE)</f>
        <v>107</v>
      </c>
      <c r="B1504" s="4">
        <v>2003.0</v>
      </c>
      <c r="C1504" s="15" t="s">
        <v>5597</v>
      </c>
      <c r="D1504" s="15">
        <v>144.0</v>
      </c>
      <c r="E1504" s="15">
        <v>3.0</v>
      </c>
      <c r="F1504" s="15" t="s">
        <v>5521</v>
      </c>
      <c r="G1504" s="4">
        <v>96.0</v>
      </c>
      <c r="H1504" s="4">
        <v>0.0</v>
      </c>
      <c r="I1504" s="4" t="s">
        <v>5641</v>
      </c>
      <c r="J1504" s="4">
        <v>3.0</v>
      </c>
      <c r="K1504" s="4">
        <v>95.0</v>
      </c>
      <c r="L1504" s="4">
        <v>95.0</v>
      </c>
      <c r="M1504" s="4" t="s">
        <v>5522</v>
      </c>
      <c r="N1504" s="16">
        <v>45752.0</v>
      </c>
    </row>
    <row r="1505">
      <c r="A1505" s="4">
        <f>VLOOKUP(Life_expectancy.csv!A1521,Base!$A$2:$B$235,2,FALSE)</f>
        <v>107</v>
      </c>
      <c r="B1505" s="4">
        <v>2002.0</v>
      </c>
      <c r="C1505" s="15" t="s">
        <v>5716</v>
      </c>
      <c r="D1505" s="15">
        <v>146.0</v>
      </c>
      <c r="E1505" s="15">
        <v>3.0</v>
      </c>
      <c r="F1505" s="15" t="s">
        <v>5521</v>
      </c>
      <c r="G1505" s="4">
        <v>91.0</v>
      </c>
      <c r="H1505" s="4">
        <v>3890.0</v>
      </c>
      <c r="I1505" s="4">
        <v>54.0</v>
      </c>
      <c r="J1505" s="4">
        <v>3.0</v>
      </c>
      <c r="K1505" s="4">
        <v>93.0</v>
      </c>
      <c r="L1505" s="4">
        <v>93.0</v>
      </c>
      <c r="M1505" s="4" t="s">
        <v>5522</v>
      </c>
      <c r="N1505" s="16">
        <v>45752.0</v>
      </c>
    </row>
    <row r="1506">
      <c r="A1506" s="4">
        <f>VLOOKUP(Life_expectancy.csv!A1522,Base!$A$2:$B$235,2,FALSE)</f>
        <v>107</v>
      </c>
      <c r="B1506" s="4">
        <v>2001.0</v>
      </c>
      <c r="C1506" s="15">
        <v>71.0</v>
      </c>
      <c r="D1506" s="15">
        <v>147.0</v>
      </c>
      <c r="E1506" s="15">
        <v>3.0</v>
      </c>
      <c r="F1506" s="15" t="s">
        <v>5521</v>
      </c>
      <c r="G1506" s="4">
        <v>93.0</v>
      </c>
      <c r="H1506" s="4">
        <v>633.0</v>
      </c>
      <c r="I1506" s="4" t="s">
        <v>5894</v>
      </c>
      <c r="J1506" s="4">
        <v>3.0</v>
      </c>
      <c r="K1506" s="4">
        <v>94.0</v>
      </c>
      <c r="L1506" s="4">
        <v>94.0</v>
      </c>
      <c r="M1506" s="4" t="s">
        <v>5522</v>
      </c>
      <c r="N1506" s="16">
        <v>45782.0</v>
      </c>
    </row>
    <row r="1507">
      <c r="A1507" s="4">
        <f>VLOOKUP(Life_expectancy.csv!A1523,Base!$A$2:$B$235,2,FALSE)</f>
        <v>107</v>
      </c>
      <c r="B1507" s="4">
        <v>2000.0</v>
      </c>
      <c r="C1507" s="15">
        <v>78.0</v>
      </c>
      <c r="D1507" s="15">
        <v>148.0</v>
      </c>
      <c r="E1507" s="15">
        <v>3.0</v>
      </c>
      <c r="F1507" s="15" t="s">
        <v>5521</v>
      </c>
      <c r="G1507" s="4">
        <v>92.0</v>
      </c>
      <c r="H1507" s="4">
        <v>0.0</v>
      </c>
      <c r="I1507" s="4" t="s">
        <v>5579</v>
      </c>
      <c r="J1507" s="4">
        <v>3.0</v>
      </c>
      <c r="K1507" s="4">
        <v>94.0</v>
      </c>
      <c r="L1507" s="4">
        <v>94.0</v>
      </c>
      <c r="M1507" s="4" t="s">
        <v>5522</v>
      </c>
      <c r="N1507" s="16">
        <v>45782.0</v>
      </c>
    </row>
    <row r="1508">
      <c r="A1508" s="4">
        <f>VLOOKUP(Life_expectancy.csv!A1524,Base!$A$2:$B$235,2,FALSE)</f>
        <v>141</v>
      </c>
      <c r="B1508" s="4">
        <v>2015.0</v>
      </c>
      <c r="C1508" s="15" t="s">
        <v>5563</v>
      </c>
      <c r="D1508" s="15">
        <v>165.0</v>
      </c>
      <c r="E1508" s="15">
        <v>0.0</v>
      </c>
      <c r="F1508" s="17"/>
      <c r="G1508" s="4">
        <v>94.0</v>
      </c>
      <c r="H1508" s="4">
        <v>50.0</v>
      </c>
      <c r="I1508" s="4" t="s">
        <v>6049</v>
      </c>
      <c r="J1508" s="4">
        <v>0.0</v>
      </c>
      <c r="K1508" s="4">
        <v>93.0</v>
      </c>
      <c r="L1508" s="4">
        <v>93.0</v>
      </c>
      <c r="M1508" s="4" t="s">
        <v>5522</v>
      </c>
      <c r="N1508" s="16">
        <v>45810.0</v>
      </c>
    </row>
    <row r="1509">
      <c r="A1509" s="4">
        <f>VLOOKUP(Life_expectancy.csv!A1525,Base!$A$2:$B$235,2,FALSE)</f>
        <v>141</v>
      </c>
      <c r="B1509" s="4">
        <v>2014.0</v>
      </c>
      <c r="C1509" s="15" t="s">
        <v>5585</v>
      </c>
      <c r="D1509" s="15">
        <v>169.0</v>
      </c>
      <c r="E1509" s="15">
        <v>0.0</v>
      </c>
      <c r="F1509" s="15" t="s">
        <v>6142</v>
      </c>
      <c r="G1509" s="4">
        <v>94.0</v>
      </c>
      <c r="H1509" s="4">
        <v>11.0</v>
      </c>
      <c r="I1509" s="4" t="s">
        <v>5808</v>
      </c>
      <c r="J1509" s="4">
        <v>0.0</v>
      </c>
      <c r="K1509" s="4">
        <v>93.0</v>
      </c>
      <c r="L1509" s="4">
        <v>93.0</v>
      </c>
      <c r="M1509" s="4" t="s">
        <v>5522</v>
      </c>
      <c r="N1509" s="16">
        <v>45840.0</v>
      </c>
    </row>
    <row r="1510">
      <c r="A1510" s="4">
        <f>VLOOKUP(Life_expectancy.csv!A1526,Base!$A$2:$B$235,2,FALSE)</f>
        <v>141</v>
      </c>
      <c r="B1510" s="4">
        <v>2013.0</v>
      </c>
      <c r="C1510" s="15">
        <v>73.0</v>
      </c>
      <c r="D1510" s="15">
        <v>178.0</v>
      </c>
      <c r="E1510" s="15">
        <v>0.0</v>
      </c>
      <c r="F1510" s="18">
        <v>45762.0</v>
      </c>
      <c r="G1510" s="4">
        <v>93.0</v>
      </c>
      <c r="H1510" s="4">
        <v>35.0</v>
      </c>
      <c r="I1510" s="4" t="s">
        <v>5958</v>
      </c>
      <c r="J1510" s="4">
        <v>0.0</v>
      </c>
      <c r="K1510" s="4">
        <v>93.0</v>
      </c>
      <c r="L1510" s="4">
        <v>93.0</v>
      </c>
      <c r="M1510" s="4" t="s">
        <v>5522</v>
      </c>
      <c r="N1510" s="16">
        <v>45840.0</v>
      </c>
    </row>
    <row r="1511">
      <c r="A1511" s="4">
        <f>VLOOKUP(Life_expectancy.csv!A1527,Base!$A$2:$B$235,2,FALSE)</f>
        <v>141</v>
      </c>
      <c r="B1511" s="4">
        <v>2012.0</v>
      </c>
      <c r="C1511" s="15">
        <v>73.0</v>
      </c>
      <c r="D1511" s="15">
        <v>176.0</v>
      </c>
      <c r="E1511" s="15">
        <v>0.0</v>
      </c>
      <c r="F1511" s="15" t="s">
        <v>5353</v>
      </c>
      <c r="G1511" s="4">
        <v>93.0</v>
      </c>
      <c r="H1511" s="4">
        <v>0.0</v>
      </c>
      <c r="I1511" s="5">
        <v>45906.0</v>
      </c>
      <c r="J1511" s="4">
        <v>0.0</v>
      </c>
      <c r="K1511" s="4">
        <v>93.0</v>
      </c>
      <c r="L1511" s="4">
        <v>93.0</v>
      </c>
      <c r="M1511" s="4" t="s">
        <v>5522</v>
      </c>
      <c r="N1511" s="16">
        <v>45840.0</v>
      </c>
    </row>
    <row r="1512">
      <c r="A1512" s="4">
        <f>VLOOKUP(Life_expectancy.csv!A1528,Base!$A$2:$B$235,2,FALSE)</f>
        <v>141</v>
      </c>
      <c r="B1512" s="4">
        <v>2011.0</v>
      </c>
      <c r="C1512" s="15" t="s">
        <v>5559</v>
      </c>
      <c r="D1512" s="15">
        <v>18.0</v>
      </c>
      <c r="E1512" s="15">
        <v>0.0</v>
      </c>
      <c r="F1512" s="15" t="s">
        <v>6108</v>
      </c>
      <c r="G1512" s="4">
        <v>95.0</v>
      </c>
      <c r="H1512" s="4">
        <v>7.0</v>
      </c>
      <c r="I1512" s="5">
        <v>45783.0</v>
      </c>
      <c r="J1512" s="4">
        <v>0.0</v>
      </c>
      <c r="K1512" s="4">
        <v>92.0</v>
      </c>
      <c r="L1512" s="4">
        <v>92.0</v>
      </c>
      <c r="M1512" s="4" t="s">
        <v>5522</v>
      </c>
      <c r="N1512" s="16">
        <v>45871.0</v>
      </c>
    </row>
    <row r="1513">
      <c r="A1513" s="4">
        <f>VLOOKUP(Life_expectancy.csv!A1529,Base!$A$2:$B$235,2,FALSE)</f>
        <v>141</v>
      </c>
      <c r="B1513" s="4">
        <v>2010.0</v>
      </c>
      <c r="C1513" s="15" t="s">
        <v>5899</v>
      </c>
      <c r="D1513" s="15">
        <v>188.0</v>
      </c>
      <c r="E1513" s="15">
        <v>0.0</v>
      </c>
      <c r="F1513" s="16">
        <v>45912.0</v>
      </c>
      <c r="G1513" s="4">
        <v>94.0</v>
      </c>
      <c r="H1513" s="4">
        <v>2.0</v>
      </c>
      <c r="I1513" s="4">
        <v>6.0</v>
      </c>
      <c r="J1513" s="4">
        <v>0.0</v>
      </c>
      <c r="K1513" s="4">
        <v>95.0</v>
      </c>
      <c r="L1513" s="4">
        <v>95.0</v>
      </c>
      <c r="M1513" s="4" t="s">
        <v>5522</v>
      </c>
      <c r="N1513" s="16">
        <v>45871.0</v>
      </c>
    </row>
    <row r="1514">
      <c r="A1514" s="4">
        <f>VLOOKUP(Life_expectancy.csv!A1530,Base!$A$2:$B$235,2,FALSE)</f>
        <v>141</v>
      </c>
      <c r="B1514" s="4">
        <v>2009.0</v>
      </c>
      <c r="C1514" s="15" t="s">
        <v>5713</v>
      </c>
      <c r="D1514" s="15">
        <v>192.0</v>
      </c>
      <c r="E1514" s="15">
        <v>0.0</v>
      </c>
      <c r="F1514" s="16">
        <v>45759.0</v>
      </c>
      <c r="G1514" s="4">
        <v>95.0</v>
      </c>
      <c r="H1514" s="4">
        <v>0.0</v>
      </c>
      <c r="I1514" s="4" t="s">
        <v>5826</v>
      </c>
      <c r="J1514" s="4">
        <v>0.0</v>
      </c>
      <c r="K1514" s="4">
        <v>98.0</v>
      </c>
      <c r="L1514" s="4">
        <v>98.0</v>
      </c>
      <c r="M1514" s="4" t="s">
        <v>5522</v>
      </c>
      <c r="N1514" s="16">
        <v>45902.0</v>
      </c>
    </row>
    <row r="1515">
      <c r="A1515" s="4">
        <f>VLOOKUP(Life_expectancy.csv!A1531,Base!$A$2:$B$235,2,FALSE)</f>
        <v>141</v>
      </c>
      <c r="B1515" s="4">
        <v>2008.0</v>
      </c>
      <c r="C1515" s="15" t="s">
        <v>5716</v>
      </c>
      <c r="D1515" s="15">
        <v>224.0</v>
      </c>
      <c r="E1515" s="15">
        <v>0.0</v>
      </c>
      <c r="F1515" s="16">
        <v>45729.0</v>
      </c>
      <c r="G1515" s="4">
        <v>96.0</v>
      </c>
      <c r="H1515" s="4">
        <v>1.0</v>
      </c>
      <c r="I1515" s="4" t="s">
        <v>5761</v>
      </c>
      <c r="J1515" s="4">
        <v>0.0</v>
      </c>
      <c r="K1515" s="4">
        <v>96.0</v>
      </c>
      <c r="L1515" s="4">
        <v>96.0</v>
      </c>
      <c r="M1515" s="4" t="s">
        <v>5522</v>
      </c>
      <c r="N1515" s="16">
        <v>45902.0</v>
      </c>
    </row>
    <row r="1516">
      <c r="A1516" s="4">
        <f>VLOOKUP(Life_expectancy.csv!A1532,Base!$A$2:$B$235,2,FALSE)</f>
        <v>141</v>
      </c>
      <c r="B1516" s="4">
        <v>2007.0</v>
      </c>
      <c r="C1516" s="15">
        <v>72.0</v>
      </c>
      <c r="D1516" s="15">
        <v>24.0</v>
      </c>
      <c r="E1516" s="15">
        <v>0.0</v>
      </c>
      <c r="F1516" s="16">
        <v>45760.0</v>
      </c>
      <c r="G1516" s="4">
        <v>96.0</v>
      </c>
      <c r="H1516" s="4">
        <v>0.0</v>
      </c>
      <c r="I1516" s="4">
        <v>59.0</v>
      </c>
      <c r="J1516" s="4">
        <v>0.0</v>
      </c>
      <c r="K1516" s="4">
        <v>95.0</v>
      </c>
      <c r="L1516" s="4">
        <v>95.0</v>
      </c>
      <c r="M1516" s="4" t="s">
        <v>5522</v>
      </c>
      <c r="N1516" s="15">
        <v>3.0</v>
      </c>
    </row>
    <row r="1517">
      <c r="A1517" s="4">
        <f>VLOOKUP(Life_expectancy.csv!A1533,Base!$A$2:$B$235,2,FALSE)</f>
        <v>141</v>
      </c>
      <c r="B1517" s="4">
        <v>2006.0</v>
      </c>
      <c r="C1517" s="15">
        <v>76.0</v>
      </c>
      <c r="D1517" s="15">
        <v>229.0</v>
      </c>
      <c r="E1517" s="15">
        <v>0.0</v>
      </c>
      <c r="F1517" s="16">
        <v>45850.0</v>
      </c>
      <c r="G1517" s="4">
        <v>95.0</v>
      </c>
      <c r="H1517" s="4">
        <v>1.0</v>
      </c>
      <c r="I1517" s="4" t="s">
        <v>5745</v>
      </c>
      <c r="J1517" s="4">
        <v>0.0</v>
      </c>
      <c r="K1517" s="4">
        <v>94.0</v>
      </c>
      <c r="L1517" s="4">
        <v>94.0</v>
      </c>
      <c r="M1517" s="4" t="s">
        <v>5522</v>
      </c>
      <c r="N1517" s="15">
        <v>3.0</v>
      </c>
    </row>
    <row r="1518">
      <c r="A1518" s="4">
        <f>VLOOKUP(Life_expectancy.csv!A1534,Base!$A$2:$B$235,2,FALSE)</f>
        <v>141</v>
      </c>
      <c r="B1518" s="4">
        <v>2005.0</v>
      </c>
      <c r="C1518" s="15">
        <v>78.0</v>
      </c>
      <c r="D1518" s="15">
        <v>222.0</v>
      </c>
      <c r="E1518" s="15">
        <v>0.0</v>
      </c>
      <c r="F1518" s="16">
        <v>45728.0</v>
      </c>
      <c r="G1518" s="4">
        <v>95.0</v>
      </c>
      <c r="H1518" s="4">
        <v>1.0</v>
      </c>
      <c r="I1518" s="4" t="s">
        <v>5567</v>
      </c>
      <c r="J1518" s="4">
        <v>0.0</v>
      </c>
      <c r="K1518" s="4">
        <v>93.0</v>
      </c>
      <c r="L1518" s="4">
        <v>94.0</v>
      </c>
      <c r="M1518" s="4" t="s">
        <v>5522</v>
      </c>
      <c r="N1518" s="16">
        <v>45660.0</v>
      </c>
    </row>
    <row r="1519">
      <c r="A1519" s="4">
        <f>VLOOKUP(Life_expectancy.csv!A1535,Base!$A$2:$B$235,2,FALSE)</f>
        <v>141</v>
      </c>
      <c r="B1519" s="4">
        <v>2004.0</v>
      </c>
      <c r="C1519" s="15" t="s">
        <v>5592</v>
      </c>
      <c r="D1519" s="15">
        <v>24.0</v>
      </c>
      <c r="E1519" s="15">
        <v>0.0</v>
      </c>
      <c r="F1519" s="16">
        <v>45669.0</v>
      </c>
      <c r="G1519" s="4">
        <v>94.0</v>
      </c>
      <c r="H1519" s="4">
        <v>1.0</v>
      </c>
      <c r="I1519" s="4" t="s">
        <v>5528</v>
      </c>
      <c r="J1519" s="4">
        <v>0.0</v>
      </c>
      <c r="K1519" s="4">
        <v>9.0</v>
      </c>
      <c r="L1519" s="4">
        <v>94.0</v>
      </c>
      <c r="M1519" s="4" t="s">
        <v>5522</v>
      </c>
      <c r="N1519" s="16">
        <v>45660.0</v>
      </c>
    </row>
    <row r="1520">
      <c r="A1520" s="4">
        <f>VLOOKUP(Life_expectancy.csv!A1536,Base!$A$2:$B$235,2,FALSE)</f>
        <v>141</v>
      </c>
      <c r="B1520" s="4">
        <v>2003.0</v>
      </c>
      <c r="C1520" s="15" t="s">
        <v>5592</v>
      </c>
      <c r="D1520" s="15">
        <v>22.0</v>
      </c>
      <c r="E1520" s="15">
        <v>0.0</v>
      </c>
      <c r="F1520" s="15" t="s">
        <v>5815</v>
      </c>
      <c r="G1520" s="4">
        <v>95.0</v>
      </c>
      <c r="H1520" s="4">
        <v>1.0</v>
      </c>
      <c r="I1520" s="4" t="s">
        <v>5916</v>
      </c>
      <c r="J1520" s="4">
        <v>0.0</v>
      </c>
      <c r="K1520" s="4">
        <v>91.0</v>
      </c>
      <c r="L1520" s="4">
        <v>94.0</v>
      </c>
      <c r="M1520" s="4" t="s">
        <v>5522</v>
      </c>
      <c r="N1520" s="16">
        <v>45691.0</v>
      </c>
    </row>
    <row r="1521">
      <c r="A1521" s="4">
        <f>VLOOKUP(Life_expectancy.csv!A1537,Base!$A$2:$B$235,2,FALSE)</f>
        <v>141</v>
      </c>
      <c r="B1521" s="4">
        <v>2002.0</v>
      </c>
      <c r="C1521" s="15" t="s">
        <v>5594</v>
      </c>
      <c r="D1521" s="15">
        <v>22.0</v>
      </c>
      <c r="E1521" s="15">
        <v>0.0</v>
      </c>
      <c r="F1521" s="15">
        <v>11.0</v>
      </c>
      <c r="G1521" s="4">
        <v>94.0</v>
      </c>
      <c r="H1521" s="4">
        <v>103.0</v>
      </c>
      <c r="I1521" s="4" t="s">
        <v>5530</v>
      </c>
      <c r="J1521" s="4">
        <v>0.0</v>
      </c>
      <c r="K1521" s="4">
        <v>97.0</v>
      </c>
      <c r="L1521" s="4">
        <v>95.0</v>
      </c>
      <c r="M1521" s="4" t="s">
        <v>5522</v>
      </c>
      <c r="N1521" s="16">
        <v>45719.0</v>
      </c>
    </row>
    <row r="1522">
      <c r="A1522" s="4">
        <f>VLOOKUP(Life_expectancy.csv!A1538,Base!$A$2:$B$235,2,FALSE)</f>
        <v>141</v>
      </c>
      <c r="B1522" s="4">
        <v>2001.0</v>
      </c>
      <c r="C1522" s="15" t="s">
        <v>5998</v>
      </c>
      <c r="D1522" s="15">
        <v>21.0</v>
      </c>
      <c r="E1522" s="15">
        <v>0.0</v>
      </c>
      <c r="F1522" s="16">
        <v>45698.0</v>
      </c>
      <c r="G1522" s="4">
        <v>95.0</v>
      </c>
      <c r="H1522" s="4">
        <v>7.0</v>
      </c>
      <c r="I1522" s="4" t="s">
        <v>5539</v>
      </c>
      <c r="J1522" s="4">
        <v>0.0</v>
      </c>
      <c r="K1522" s="4">
        <v>97.0</v>
      </c>
      <c r="L1522" s="4">
        <v>95.0</v>
      </c>
      <c r="M1522" s="4" t="s">
        <v>5522</v>
      </c>
      <c r="N1522" s="16">
        <v>45719.0</v>
      </c>
    </row>
    <row r="1523">
      <c r="A1523" s="4">
        <f>VLOOKUP(Life_expectancy.csv!A1539,Base!$A$2:$B$235,2,FALSE)</f>
        <v>141</v>
      </c>
      <c r="B1523" s="4">
        <v>2000.0</v>
      </c>
      <c r="C1523" s="15" t="s">
        <v>5592</v>
      </c>
      <c r="D1523" s="15">
        <v>2.0</v>
      </c>
      <c r="E1523" s="15">
        <v>0.0</v>
      </c>
      <c r="F1523" s="15" t="s">
        <v>5662</v>
      </c>
      <c r="G1523" s="4">
        <v>98.0</v>
      </c>
      <c r="H1523" s="4">
        <v>19.0</v>
      </c>
      <c r="I1523" s="4" t="s">
        <v>5637</v>
      </c>
      <c r="J1523" s="4">
        <v>0.0</v>
      </c>
      <c r="K1523" s="4">
        <v>92.0</v>
      </c>
      <c r="L1523" s="4">
        <v>94.0</v>
      </c>
      <c r="M1523" s="4" t="s">
        <v>5522</v>
      </c>
      <c r="N1523" s="16">
        <v>45750.0</v>
      </c>
    </row>
    <row r="1524">
      <c r="A1524" s="4">
        <f>VLOOKUP(Life_expectancy.csv!A1540,Base!$A$2:$B$235,2,FALSE)</f>
        <v>168</v>
      </c>
      <c r="B1524" s="4">
        <v>2015.0</v>
      </c>
      <c r="C1524" s="15">
        <v>82.0</v>
      </c>
      <c r="D1524" s="15">
        <v>63.0</v>
      </c>
      <c r="E1524" s="15">
        <v>0.0</v>
      </c>
      <c r="F1524" s="17"/>
      <c r="G1524" s="4">
        <v>94.0</v>
      </c>
      <c r="H1524" s="4">
        <v>0.0</v>
      </c>
      <c r="I1524" s="4" t="s">
        <v>5740</v>
      </c>
      <c r="J1524" s="4">
        <v>0.0</v>
      </c>
      <c r="K1524" s="4">
        <v>99.0</v>
      </c>
      <c r="L1524" s="4">
        <v>99.0</v>
      </c>
      <c r="M1524" s="4" t="s">
        <v>5522</v>
      </c>
      <c r="N1524" s="15" t="s">
        <v>5631</v>
      </c>
    </row>
    <row r="1525">
      <c r="A1525" s="4">
        <f>VLOOKUP(Life_expectancy.csv!A1541,Base!$A$2:$B$235,2,FALSE)</f>
        <v>168</v>
      </c>
      <c r="B1525" s="4">
        <v>2014.0</v>
      </c>
      <c r="C1525" s="15" t="s">
        <v>5669</v>
      </c>
      <c r="D1525" s="15">
        <v>65.0</v>
      </c>
      <c r="E1525" s="15">
        <v>0.0</v>
      </c>
      <c r="F1525" s="16">
        <v>46002.0</v>
      </c>
      <c r="G1525" s="4">
        <v>94.0</v>
      </c>
      <c r="H1525" s="4">
        <v>0.0</v>
      </c>
      <c r="I1525" s="5">
        <v>45906.0</v>
      </c>
      <c r="J1525" s="4">
        <v>0.0</v>
      </c>
      <c r="K1525" s="4">
        <v>99.0</v>
      </c>
      <c r="L1525" s="4">
        <v>99.0</v>
      </c>
      <c r="M1525" s="4" t="s">
        <v>5522</v>
      </c>
      <c r="N1525" s="15" t="s">
        <v>5631</v>
      </c>
    </row>
    <row r="1526">
      <c r="A1526" s="4">
        <f>VLOOKUP(Life_expectancy.csv!A1542,Base!$A$2:$B$235,2,FALSE)</f>
        <v>168</v>
      </c>
      <c r="B1526" s="4">
        <v>2013.0</v>
      </c>
      <c r="C1526" s="15" t="s">
        <v>5689</v>
      </c>
      <c r="D1526" s="15">
        <v>68.0</v>
      </c>
      <c r="E1526" s="15">
        <v>0.0</v>
      </c>
      <c r="F1526" s="18">
        <v>45699.0</v>
      </c>
      <c r="G1526" s="4">
        <v>94.0</v>
      </c>
      <c r="H1526" s="4">
        <v>0.0</v>
      </c>
      <c r="I1526" s="5">
        <v>45783.0</v>
      </c>
      <c r="J1526" s="4">
        <v>0.0</v>
      </c>
      <c r="K1526" s="4">
        <v>99.0</v>
      </c>
      <c r="L1526" s="4">
        <v>99.0</v>
      </c>
      <c r="M1526" s="4" t="s">
        <v>5522</v>
      </c>
      <c r="N1526" s="15" t="s">
        <v>5631</v>
      </c>
    </row>
    <row r="1527">
      <c r="A1527" s="4">
        <f>VLOOKUP(Life_expectancy.csv!A1543,Base!$A$2:$B$235,2,FALSE)</f>
        <v>168</v>
      </c>
      <c r="B1527" s="4">
        <v>2012.0</v>
      </c>
      <c r="C1527" s="15" t="s">
        <v>5692</v>
      </c>
      <c r="D1527" s="15">
        <v>7.0</v>
      </c>
      <c r="E1527" s="15">
        <v>0.0</v>
      </c>
      <c r="F1527" s="15" t="s">
        <v>5988</v>
      </c>
      <c r="G1527" s="4">
        <v>94.0</v>
      </c>
      <c r="H1527" s="4">
        <v>2.0</v>
      </c>
      <c r="I1527" s="5">
        <v>45663.0</v>
      </c>
      <c r="J1527" s="4">
        <v>0.0</v>
      </c>
      <c r="K1527" s="4">
        <v>99.0</v>
      </c>
      <c r="L1527" s="4">
        <v>99.0</v>
      </c>
      <c r="M1527" s="4" t="s">
        <v>5522</v>
      </c>
      <c r="N1527" s="15" t="s">
        <v>5631</v>
      </c>
    </row>
    <row r="1528">
      <c r="A1528" s="4">
        <f>VLOOKUP(Life_expectancy.csv!A1544,Base!$A$2:$B$235,2,FALSE)</f>
        <v>168</v>
      </c>
      <c r="B1528" s="4">
        <v>2011.0</v>
      </c>
      <c r="C1528" s="15">
        <v>88.0</v>
      </c>
      <c r="D1528" s="15">
        <v>72.0</v>
      </c>
      <c r="E1528" s="15">
        <v>0.0</v>
      </c>
      <c r="F1528" s="16">
        <v>45788.0</v>
      </c>
      <c r="G1528" s="4">
        <v>95.0</v>
      </c>
      <c r="H1528" s="4">
        <v>6.0</v>
      </c>
      <c r="I1528" s="4" t="s">
        <v>5683</v>
      </c>
      <c r="J1528" s="4">
        <v>0.0</v>
      </c>
      <c r="K1528" s="4">
        <v>96.0</v>
      </c>
      <c r="L1528" s="4">
        <v>99.0</v>
      </c>
      <c r="M1528" s="4" t="s">
        <v>5522</v>
      </c>
      <c r="N1528" s="15" t="s">
        <v>5631</v>
      </c>
    </row>
    <row r="1529">
      <c r="A1529" s="4">
        <f>VLOOKUP(Life_expectancy.csv!A1545,Base!$A$2:$B$235,2,FALSE)</f>
        <v>168</v>
      </c>
      <c r="B1529" s="4">
        <v>2010.0</v>
      </c>
      <c r="C1529" s="15">
        <v>86.0</v>
      </c>
      <c r="D1529" s="15">
        <v>73.0</v>
      </c>
      <c r="E1529" s="15">
        <v>0.0</v>
      </c>
      <c r="F1529" s="15" t="s">
        <v>6045</v>
      </c>
      <c r="G1529" s="4">
        <v>94.0</v>
      </c>
      <c r="H1529" s="4">
        <v>0.0</v>
      </c>
      <c r="I1529" s="4" t="s">
        <v>5525</v>
      </c>
      <c r="J1529" s="4">
        <v>0.0</v>
      </c>
      <c r="K1529" s="4">
        <v>96.0</v>
      </c>
      <c r="L1529" s="4">
        <v>99.0</v>
      </c>
      <c r="M1529" s="4" t="s">
        <v>5522</v>
      </c>
      <c r="N1529" s="15" t="s">
        <v>5631</v>
      </c>
    </row>
    <row r="1530">
      <c r="A1530" s="4">
        <f>VLOOKUP(Life_expectancy.csv!A1546,Base!$A$2:$B$235,2,FALSE)</f>
        <v>168</v>
      </c>
      <c r="B1530" s="4">
        <v>2009.0</v>
      </c>
      <c r="C1530" s="15">
        <v>83.0</v>
      </c>
      <c r="D1530" s="15">
        <v>76.0</v>
      </c>
      <c r="E1530" s="15">
        <v>0.0</v>
      </c>
      <c r="F1530" s="15" t="s">
        <v>6143</v>
      </c>
      <c r="G1530" s="4">
        <v>95.0</v>
      </c>
      <c r="H1530" s="4">
        <v>0.0</v>
      </c>
      <c r="I1530" s="4" t="s">
        <v>5526</v>
      </c>
      <c r="J1530" s="4">
        <v>0.0</v>
      </c>
      <c r="K1530" s="4">
        <v>96.0</v>
      </c>
      <c r="L1530" s="4">
        <v>99.0</v>
      </c>
      <c r="M1530" s="4" t="s">
        <v>5522</v>
      </c>
      <c r="N1530" s="15" t="s">
        <v>5631</v>
      </c>
    </row>
    <row r="1531">
      <c r="A1531" s="4">
        <f>VLOOKUP(Life_expectancy.csv!A1547,Base!$A$2:$B$235,2,FALSE)</f>
        <v>168</v>
      </c>
      <c r="B1531" s="4">
        <v>2008.0</v>
      </c>
      <c r="C1531" s="15">
        <v>80.0</v>
      </c>
      <c r="D1531" s="15">
        <v>8.0</v>
      </c>
      <c r="E1531" s="15">
        <v>0.0</v>
      </c>
      <c r="F1531" s="15" t="s">
        <v>3738</v>
      </c>
      <c r="G1531" s="4">
        <v>94.0</v>
      </c>
      <c r="H1531" s="4">
        <v>1.0</v>
      </c>
      <c r="I1531" s="4" t="s">
        <v>5567</v>
      </c>
      <c r="J1531" s="4">
        <v>0.0</v>
      </c>
      <c r="K1531" s="4">
        <v>96.0</v>
      </c>
      <c r="L1531" s="4">
        <v>99.0</v>
      </c>
      <c r="M1531" s="4" t="s">
        <v>5522</v>
      </c>
      <c r="N1531" s="15" t="s">
        <v>5631</v>
      </c>
    </row>
    <row r="1532">
      <c r="A1532" s="4">
        <f>VLOOKUP(Life_expectancy.csv!A1548,Base!$A$2:$B$235,2,FALSE)</f>
        <v>168</v>
      </c>
      <c r="B1532" s="4">
        <v>2007.0</v>
      </c>
      <c r="C1532" s="15" t="s">
        <v>5914</v>
      </c>
      <c r="D1532" s="15">
        <v>82.0</v>
      </c>
      <c r="E1532" s="15">
        <v>0.0</v>
      </c>
      <c r="F1532" s="15" t="s">
        <v>6144</v>
      </c>
      <c r="G1532" s="4">
        <v>87.0</v>
      </c>
      <c r="H1532" s="4">
        <v>0.0</v>
      </c>
      <c r="I1532" s="4" t="s">
        <v>5932</v>
      </c>
      <c r="J1532" s="4">
        <v>0.0</v>
      </c>
      <c r="K1532" s="4">
        <v>96.0</v>
      </c>
      <c r="L1532" s="4">
        <v>99.0</v>
      </c>
      <c r="M1532" s="4" t="s">
        <v>5522</v>
      </c>
      <c r="N1532" s="15" t="s">
        <v>5631</v>
      </c>
    </row>
    <row r="1533">
      <c r="A1533" s="4">
        <f>VLOOKUP(Life_expectancy.csv!A1549,Base!$A$2:$B$235,2,FALSE)</f>
        <v>168</v>
      </c>
      <c r="B1533" s="4">
        <v>2006.0</v>
      </c>
      <c r="C1533" s="15" t="s">
        <v>5702</v>
      </c>
      <c r="D1533" s="15">
        <v>85.0</v>
      </c>
      <c r="E1533" s="15">
        <v>0.0</v>
      </c>
      <c r="F1533" s="15" t="s">
        <v>4528</v>
      </c>
      <c r="G1533" s="4">
        <v>95.0</v>
      </c>
      <c r="H1533" s="4">
        <v>8.0</v>
      </c>
      <c r="I1533" s="4" t="s">
        <v>5530</v>
      </c>
      <c r="J1533" s="4">
        <v>0.0</v>
      </c>
      <c r="K1533" s="4">
        <v>99.0</v>
      </c>
      <c r="L1533" s="4">
        <v>99.0</v>
      </c>
      <c r="M1533" s="4" t="s">
        <v>5522</v>
      </c>
      <c r="N1533" s="15" t="s">
        <v>5631</v>
      </c>
    </row>
    <row r="1534">
      <c r="A1534" s="4">
        <f>VLOOKUP(Life_expectancy.csv!A1550,Base!$A$2:$B$235,2,FALSE)</f>
        <v>168</v>
      </c>
      <c r="B1534" s="4">
        <v>2005.0</v>
      </c>
      <c r="C1534" s="15" t="s">
        <v>5706</v>
      </c>
      <c r="D1534" s="15">
        <v>9.0</v>
      </c>
      <c r="E1534" s="15">
        <v>0.0</v>
      </c>
      <c r="F1534" s="15" t="s">
        <v>6135</v>
      </c>
      <c r="G1534" s="4">
        <v>95.0</v>
      </c>
      <c r="H1534" s="4">
        <v>0.0</v>
      </c>
      <c r="I1534" s="4">
        <v>57.0</v>
      </c>
      <c r="J1534" s="4">
        <v>0.0</v>
      </c>
      <c r="K1534" s="4">
        <v>99.0</v>
      </c>
      <c r="L1534" s="4">
        <v>99.0</v>
      </c>
      <c r="M1534" s="4" t="s">
        <v>5522</v>
      </c>
      <c r="N1534" s="15" t="s">
        <v>5631</v>
      </c>
    </row>
    <row r="1535">
      <c r="A1535" s="4">
        <f>VLOOKUP(Life_expectancy.csv!A1551,Base!$A$2:$B$235,2,FALSE)</f>
        <v>168</v>
      </c>
      <c r="B1535" s="4">
        <v>2004.0</v>
      </c>
      <c r="C1535" s="15" t="s">
        <v>5707</v>
      </c>
      <c r="D1535" s="15">
        <v>92.0</v>
      </c>
      <c r="E1535" s="15">
        <v>0.0</v>
      </c>
      <c r="F1535" s="15" t="s">
        <v>6145</v>
      </c>
      <c r="G1535" s="4">
        <v>94.0</v>
      </c>
      <c r="H1535" s="4">
        <v>0.0</v>
      </c>
      <c r="I1535" s="4" t="s">
        <v>5907</v>
      </c>
      <c r="J1535" s="4">
        <v>0.0</v>
      </c>
      <c r="K1535" s="4">
        <v>99.0</v>
      </c>
      <c r="L1535" s="4">
        <v>99.0</v>
      </c>
      <c r="M1535" s="4" t="s">
        <v>5522</v>
      </c>
      <c r="N1535" s="15" t="s">
        <v>5631</v>
      </c>
    </row>
    <row r="1536">
      <c r="A1536" s="4">
        <f>VLOOKUP(Life_expectancy.csv!A1552,Base!$A$2:$B$235,2,FALSE)</f>
        <v>168</v>
      </c>
      <c r="B1536" s="4">
        <v>2003.0</v>
      </c>
      <c r="C1536" s="15" t="s">
        <v>5708</v>
      </c>
      <c r="D1536" s="15">
        <v>92.0</v>
      </c>
      <c r="E1536" s="15">
        <v>0.0</v>
      </c>
      <c r="F1536" s="15" t="s">
        <v>6146</v>
      </c>
      <c r="G1536" s="4">
        <v>95.0</v>
      </c>
      <c r="H1536" s="4">
        <v>1.0</v>
      </c>
      <c r="I1536" s="4" t="s">
        <v>5544</v>
      </c>
      <c r="J1536" s="4">
        <v>0.0</v>
      </c>
      <c r="K1536" s="4">
        <v>99.0</v>
      </c>
      <c r="L1536" s="4">
        <v>98.0</v>
      </c>
      <c r="M1536" s="4" t="s">
        <v>5522</v>
      </c>
      <c r="N1536" s="15" t="s">
        <v>5631</v>
      </c>
    </row>
    <row r="1537">
      <c r="A1537" s="4">
        <f>VLOOKUP(Life_expectancy.csv!A1553,Base!$A$2:$B$235,2,FALSE)</f>
        <v>168</v>
      </c>
      <c r="B1537" s="4">
        <v>2002.0</v>
      </c>
      <c r="C1537" s="15" t="s">
        <v>5814</v>
      </c>
      <c r="D1537" s="15">
        <v>95.0</v>
      </c>
      <c r="E1537" s="15">
        <v>0.0</v>
      </c>
      <c r="F1537" s="15" t="s">
        <v>6048</v>
      </c>
      <c r="G1537" s="4">
        <v>95.0</v>
      </c>
      <c r="H1537" s="4">
        <v>0.0</v>
      </c>
      <c r="I1537" s="4" t="s">
        <v>5696</v>
      </c>
      <c r="J1537" s="4">
        <v>0.0</v>
      </c>
      <c r="K1537" s="4">
        <v>99.0</v>
      </c>
      <c r="L1537" s="4">
        <v>99.0</v>
      </c>
      <c r="M1537" s="4" t="s">
        <v>5522</v>
      </c>
      <c r="N1537" s="15" t="s">
        <v>5631</v>
      </c>
    </row>
    <row r="1538">
      <c r="A1538" s="4">
        <f>VLOOKUP(Life_expectancy.csv!A1554,Base!$A$2:$B$235,2,FALSE)</f>
        <v>168</v>
      </c>
      <c r="B1538" s="4">
        <v>2001.0</v>
      </c>
      <c r="C1538" s="15">
        <v>78.0</v>
      </c>
      <c r="D1538" s="15">
        <v>96.0</v>
      </c>
      <c r="E1538" s="15">
        <v>0.0</v>
      </c>
      <c r="F1538" s="15" t="s">
        <v>6147</v>
      </c>
      <c r="G1538" s="4">
        <v>86.0</v>
      </c>
      <c r="H1538" s="4">
        <v>0.0</v>
      </c>
      <c r="I1538" s="4" t="s">
        <v>5641</v>
      </c>
      <c r="J1538" s="4">
        <v>0.0</v>
      </c>
      <c r="K1538" s="4">
        <v>99.0</v>
      </c>
      <c r="L1538" s="4">
        <v>99.0</v>
      </c>
      <c r="M1538" s="4" t="s">
        <v>5522</v>
      </c>
      <c r="N1538" s="15">
        <v>1.0</v>
      </c>
    </row>
    <row r="1539">
      <c r="A1539" s="4">
        <f>VLOOKUP(Life_expectancy.csv!A1555,Base!$A$2:$B$235,2,FALSE)</f>
        <v>168</v>
      </c>
      <c r="B1539" s="4">
        <v>2000.0</v>
      </c>
      <c r="C1539" s="15" t="s">
        <v>5537</v>
      </c>
      <c r="D1539" s="15">
        <v>98.0</v>
      </c>
      <c r="E1539" s="15">
        <v>0.0</v>
      </c>
      <c r="F1539" s="15" t="s">
        <v>6148</v>
      </c>
      <c r="G1539" s="4">
        <v>77.0</v>
      </c>
      <c r="H1539" s="4">
        <v>0.0</v>
      </c>
      <c r="I1539" s="4">
        <v>54.0</v>
      </c>
      <c r="J1539" s="4">
        <v>0.0</v>
      </c>
      <c r="K1539" s="4">
        <v>99.0</v>
      </c>
      <c r="L1539" s="4">
        <v>99.0</v>
      </c>
      <c r="M1539" s="4" t="s">
        <v>5522</v>
      </c>
      <c r="N1539" s="15">
        <v>1.0</v>
      </c>
    </row>
    <row r="1540">
      <c r="A1540" s="4">
        <f>VLOOKUP(Life_expectancy.csv!A1556,Base!$A$2:$B$235,2,FALSE)</f>
        <v>50</v>
      </c>
      <c r="B1540" s="4">
        <v>2015.0</v>
      </c>
      <c r="C1540" s="15" t="s">
        <v>5663</v>
      </c>
      <c r="D1540" s="15">
        <v>22.0</v>
      </c>
      <c r="E1540" s="15">
        <v>28.0</v>
      </c>
      <c r="F1540" s="17"/>
      <c r="G1540" s="4">
        <v>69.0</v>
      </c>
      <c r="H1540" s="4">
        <v>3.0</v>
      </c>
      <c r="I1540" s="5">
        <v>45779.0</v>
      </c>
      <c r="J1540" s="4">
        <v>38.0</v>
      </c>
      <c r="K1540" s="4">
        <v>71.0</v>
      </c>
      <c r="L1540" s="4">
        <v>69.0</v>
      </c>
      <c r="M1540" s="4" t="s">
        <v>5821</v>
      </c>
      <c r="N1540" s="16">
        <v>45664.0</v>
      </c>
    </row>
    <row r="1541">
      <c r="A1541" s="4">
        <f>VLOOKUP(Life_expectancy.csv!A1557,Base!$A$2:$B$235,2,FALSE)</f>
        <v>50</v>
      </c>
      <c r="B1541" s="4">
        <v>2014.0</v>
      </c>
      <c r="C1541" s="15" t="s">
        <v>5850</v>
      </c>
      <c r="D1541" s="15">
        <v>225.0</v>
      </c>
      <c r="E1541" s="15">
        <v>29.0</v>
      </c>
      <c r="F1541" s="15" t="s">
        <v>5521</v>
      </c>
      <c r="G1541" s="4">
        <v>73.0</v>
      </c>
      <c r="H1541" s="4">
        <v>3.0</v>
      </c>
      <c r="I1541" s="4">
        <v>2.0</v>
      </c>
      <c r="J1541" s="4">
        <v>39.0</v>
      </c>
      <c r="K1541" s="4">
        <v>73.0</v>
      </c>
      <c r="L1541" s="4">
        <v>73.0</v>
      </c>
      <c r="M1541" s="4" t="s">
        <v>5821</v>
      </c>
      <c r="N1541" s="16">
        <v>45664.0</v>
      </c>
    </row>
    <row r="1542">
      <c r="A1542" s="4">
        <f>VLOOKUP(Life_expectancy.csv!A1558,Base!$A$2:$B$235,2,FALSE)</f>
        <v>50</v>
      </c>
      <c r="B1542" s="4">
        <v>2013.0</v>
      </c>
      <c r="C1542" s="15" t="s">
        <v>5913</v>
      </c>
      <c r="D1542" s="15">
        <v>23.0</v>
      </c>
      <c r="E1542" s="15">
        <v>29.0</v>
      </c>
      <c r="F1542" s="15" t="s">
        <v>6149</v>
      </c>
      <c r="G1542" s="4">
        <v>74.0</v>
      </c>
      <c r="H1542" s="4">
        <v>6.0</v>
      </c>
      <c r="I1542" s="5">
        <v>45796.0</v>
      </c>
      <c r="J1542" s="4">
        <v>40.0</v>
      </c>
      <c r="K1542" s="4">
        <v>73.0</v>
      </c>
      <c r="L1542" s="4">
        <v>74.0</v>
      </c>
      <c r="M1542" s="4" t="s">
        <v>5783</v>
      </c>
      <c r="N1542" s="16">
        <v>45695.0</v>
      </c>
    </row>
    <row r="1543">
      <c r="A1543" s="4">
        <f>VLOOKUP(Life_expectancy.csv!A1559,Base!$A$2:$B$235,2,FALSE)</f>
        <v>50</v>
      </c>
      <c r="B1543" s="4">
        <v>2012.0</v>
      </c>
      <c r="C1543" s="15" t="s">
        <v>6053</v>
      </c>
      <c r="D1543" s="15">
        <v>235.0</v>
      </c>
      <c r="E1543" s="15">
        <v>30.0</v>
      </c>
      <c r="F1543" s="15" t="s">
        <v>6149</v>
      </c>
      <c r="G1543" s="4">
        <v>7.0</v>
      </c>
      <c r="H1543" s="4">
        <v>2.0</v>
      </c>
      <c r="I1543" s="4">
        <v>19.0</v>
      </c>
      <c r="J1543" s="4">
        <v>42.0</v>
      </c>
      <c r="K1543" s="4">
        <v>71.0</v>
      </c>
      <c r="L1543" s="4">
        <v>7.0</v>
      </c>
      <c r="M1543" s="4" t="s">
        <v>5783</v>
      </c>
      <c r="N1543" s="16">
        <v>45723.0</v>
      </c>
    </row>
    <row r="1544">
      <c r="A1544" s="4">
        <f>VLOOKUP(Life_expectancy.csv!A1560,Base!$A$2:$B$235,2,FALSE)</f>
        <v>50</v>
      </c>
      <c r="B1544" s="4">
        <v>2011.0</v>
      </c>
      <c r="C1544" s="15" t="s">
        <v>5736</v>
      </c>
      <c r="D1544" s="15">
        <v>241.0</v>
      </c>
      <c r="E1544" s="15">
        <v>31.0</v>
      </c>
      <c r="F1544" s="15" t="s">
        <v>6010</v>
      </c>
      <c r="G1544" s="4">
        <v>73.0</v>
      </c>
      <c r="H1544" s="4">
        <v>0.0</v>
      </c>
      <c r="I1544" s="5">
        <v>45795.0</v>
      </c>
      <c r="J1544" s="4">
        <v>43.0</v>
      </c>
      <c r="K1544" s="4">
        <v>73.0</v>
      </c>
      <c r="L1544" s="4">
        <v>73.0</v>
      </c>
      <c r="M1544" s="4" t="s">
        <v>5783</v>
      </c>
      <c r="N1544" s="16">
        <v>45754.0</v>
      </c>
    </row>
    <row r="1545">
      <c r="A1545" s="4">
        <f>VLOOKUP(Life_expectancy.csv!A1561,Base!$A$2:$B$235,2,FALSE)</f>
        <v>50</v>
      </c>
      <c r="B1545" s="4">
        <v>2010.0</v>
      </c>
      <c r="C1545" s="15" t="s">
        <v>5842</v>
      </c>
      <c r="D1545" s="15">
        <v>248.0</v>
      </c>
      <c r="E1545" s="15">
        <v>32.0</v>
      </c>
      <c r="F1545" s="18">
        <v>45717.0</v>
      </c>
      <c r="G1545" s="4">
        <v>7.0</v>
      </c>
      <c r="H1545" s="4">
        <v>1.0</v>
      </c>
      <c r="I1545" s="4">
        <v>18.0</v>
      </c>
      <c r="J1545" s="4">
        <v>45.0</v>
      </c>
      <c r="K1545" s="4">
        <v>7.0</v>
      </c>
      <c r="L1545" s="4">
        <v>7.0</v>
      </c>
      <c r="M1545" s="4" t="s">
        <v>5578</v>
      </c>
      <c r="N1545" s="16">
        <v>45784.0</v>
      </c>
    </row>
    <row r="1546">
      <c r="A1546" s="4">
        <f>VLOOKUP(Life_expectancy.csv!A1562,Base!$A$2:$B$235,2,FALSE)</f>
        <v>50</v>
      </c>
      <c r="B1546" s="4">
        <v>2009.0</v>
      </c>
      <c r="C1546" s="15" t="s">
        <v>5630</v>
      </c>
      <c r="D1546" s="15">
        <v>254.0</v>
      </c>
      <c r="E1546" s="15">
        <v>33.0</v>
      </c>
      <c r="F1546" s="15" t="s">
        <v>6150</v>
      </c>
      <c r="G1546" s="4">
        <v>77.0</v>
      </c>
      <c r="H1546" s="4">
        <v>0.0</v>
      </c>
      <c r="I1546" s="5">
        <v>45825.0</v>
      </c>
      <c r="J1546" s="4">
        <v>47.0</v>
      </c>
      <c r="K1546" s="4">
        <v>76.0</v>
      </c>
      <c r="L1546" s="4">
        <v>77.0</v>
      </c>
      <c r="M1546" s="4" t="s">
        <v>5578</v>
      </c>
      <c r="N1546" s="16">
        <v>45815.0</v>
      </c>
    </row>
    <row r="1547">
      <c r="A1547" s="4">
        <f>VLOOKUP(Life_expectancy.csv!A1563,Base!$A$2:$B$235,2,FALSE)</f>
        <v>50</v>
      </c>
      <c r="B1547" s="4">
        <v>2008.0</v>
      </c>
      <c r="C1547" s="15" t="s">
        <v>5787</v>
      </c>
      <c r="D1547" s="15">
        <v>259.0</v>
      </c>
      <c r="E1547" s="15">
        <v>34.0</v>
      </c>
      <c r="F1547" s="15" t="s">
        <v>6128</v>
      </c>
      <c r="G1547" s="4">
        <v>77.0</v>
      </c>
      <c r="H1547" s="4">
        <v>3.0</v>
      </c>
      <c r="I1547" s="5">
        <v>45674.0</v>
      </c>
      <c r="J1547" s="4">
        <v>49.0</v>
      </c>
      <c r="K1547" s="4">
        <v>77.0</v>
      </c>
      <c r="L1547" s="4">
        <v>77.0</v>
      </c>
      <c r="M1547" s="4" t="s">
        <v>5578</v>
      </c>
      <c r="N1547" s="16">
        <v>45845.0</v>
      </c>
    </row>
    <row r="1548">
      <c r="A1548" s="4">
        <f>VLOOKUP(Life_expectancy.csv!A1564,Base!$A$2:$B$235,2,FALSE)</f>
        <v>50</v>
      </c>
      <c r="B1548" s="4">
        <v>2007.0</v>
      </c>
      <c r="C1548" s="15" t="s">
        <v>5808</v>
      </c>
      <c r="D1548" s="15">
        <v>261.0</v>
      </c>
      <c r="E1548" s="15">
        <v>35.0</v>
      </c>
      <c r="F1548" s="15" t="s">
        <v>6151</v>
      </c>
      <c r="G1548" s="4">
        <v>84.0</v>
      </c>
      <c r="H1548" s="4">
        <v>0.0</v>
      </c>
      <c r="I1548" s="5">
        <v>45854.0</v>
      </c>
      <c r="J1548" s="4">
        <v>51.0</v>
      </c>
      <c r="K1548" s="4">
        <v>83.0</v>
      </c>
      <c r="L1548" s="4">
        <v>84.0</v>
      </c>
      <c r="M1548" s="4" t="s">
        <v>5658</v>
      </c>
      <c r="N1548" s="16">
        <v>45876.0</v>
      </c>
    </row>
    <row r="1549">
      <c r="A1549" s="4">
        <f>VLOOKUP(Life_expectancy.csv!A1565,Base!$A$2:$B$235,2,FALSE)</f>
        <v>50</v>
      </c>
      <c r="B1549" s="4">
        <v>2006.0</v>
      </c>
      <c r="C1549" s="15" t="s">
        <v>5958</v>
      </c>
      <c r="D1549" s="15">
        <v>263.0</v>
      </c>
      <c r="E1549" s="15">
        <v>36.0</v>
      </c>
      <c r="F1549" s="15" t="s">
        <v>6128</v>
      </c>
      <c r="G1549" s="4">
        <v>82.0</v>
      </c>
      <c r="H1549" s="4">
        <v>2.0</v>
      </c>
      <c r="I1549" s="5">
        <v>45732.0</v>
      </c>
      <c r="J1549" s="4">
        <v>54.0</v>
      </c>
      <c r="K1549" s="4">
        <v>83.0</v>
      </c>
      <c r="L1549" s="4">
        <v>85.0</v>
      </c>
      <c r="M1549" s="4" t="s">
        <v>5658</v>
      </c>
      <c r="N1549" s="16">
        <v>45907.0</v>
      </c>
    </row>
    <row r="1550">
      <c r="A1550" s="4">
        <f>VLOOKUP(Life_expectancy.csv!A1566,Base!$A$2:$B$235,2,FALSE)</f>
        <v>50</v>
      </c>
      <c r="B1550" s="4">
        <v>2005.0</v>
      </c>
      <c r="C1550" s="15">
        <v>69.0</v>
      </c>
      <c r="D1550" s="15">
        <v>265.0</v>
      </c>
      <c r="E1550" s="15">
        <v>37.0</v>
      </c>
      <c r="F1550" s="15" t="s">
        <v>6152</v>
      </c>
      <c r="G1550" s="4">
        <v>81.0</v>
      </c>
      <c r="H1550" s="4">
        <v>0.0</v>
      </c>
      <c r="I1550" s="5">
        <v>45884.0</v>
      </c>
      <c r="J1550" s="4">
        <v>56.0</v>
      </c>
      <c r="K1550" s="4">
        <v>8.0</v>
      </c>
      <c r="L1550" s="4">
        <v>85.0</v>
      </c>
      <c r="M1550" s="4" t="s">
        <v>5658</v>
      </c>
      <c r="N1550" s="15">
        <v>8.0</v>
      </c>
    </row>
    <row r="1551">
      <c r="A1551" s="4">
        <f>VLOOKUP(Life_expectancy.csv!A1567,Base!$A$2:$B$235,2,FALSE)</f>
        <v>50</v>
      </c>
      <c r="B1551" s="4">
        <v>2004.0</v>
      </c>
      <c r="C1551" s="15">
        <v>64.0</v>
      </c>
      <c r="D1551" s="15">
        <v>267.0</v>
      </c>
      <c r="E1551" s="15">
        <v>38.0</v>
      </c>
      <c r="F1551" s="15" t="s">
        <v>6153</v>
      </c>
      <c r="G1551" s="4">
        <v>71.0</v>
      </c>
      <c r="H1551" s="4">
        <v>35558.0</v>
      </c>
      <c r="I1551" s="5">
        <v>45762.0</v>
      </c>
      <c r="J1551" s="4">
        <v>58.0</v>
      </c>
      <c r="K1551" s="4">
        <v>74.0</v>
      </c>
      <c r="L1551" s="4">
        <v>78.0</v>
      </c>
      <c r="M1551" s="4" t="s">
        <v>5658</v>
      </c>
      <c r="N1551" s="16">
        <v>45665.0</v>
      </c>
    </row>
    <row r="1552">
      <c r="A1552" s="4">
        <f>VLOOKUP(Life_expectancy.csv!A1568,Base!$A$2:$B$235,2,FALSE)</f>
        <v>50</v>
      </c>
      <c r="B1552" s="4">
        <v>2003.0</v>
      </c>
      <c r="C1552" s="15" t="s">
        <v>5523</v>
      </c>
      <c r="D1552" s="15">
        <v>268.0</v>
      </c>
      <c r="E1552" s="15">
        <v>40.0</v>
      </c>
      <c r="F1552" s="15" t="s">
        <v>6096</v>
      </c>
      <c r="G1552" s="4">
        <v>61.0</v>
      </c>
      <c r="H1552" s="4">
        <v>62233.0</v>
      </c>
      <c r="I1552" s="4">
        <v>15.0</v>
      </c>
      <c r="J1552" s="4">
        <v>60.0</v>
      </c>
      <c r="K1552" s="4">
        <v>65.0</v>
      </c>
      <c r="L1552" s="4">
        <v>66.0</v>
      </c>
      <c r="M1552" s="4" t="s">
        <v>5681</v>
      </c>
      <c r="N1552" s="16">
        <v>45724.0</v>
      </c>
    </row>
    <row r="1553">
      <c r="A1553" s="4">
        <f>VLOOKUP(Life_expectancy.csv!A1569,Base!$A$2:$B$235,2,FALSE)</f>
        <v>50</v>
      </c>
      <c r="B1553" s="4">
        <v>2002.0</v>
      </c>
      <c r="C1553" s="15" t="s">
        <v>5761</v>
      </c>
      <c r="D1553" s="15">
        <v>271.0</v>
      </c>
      <c r="E1553" s="15">
        <v>41.0</v>
      </c>
      <c r="F1553" s="15" t="s">
        <v>5631</v>
      </c>
      <c r="G1553" s="4">
        <v>51.0</v>
      </c>
      <c r="H1553" s="4">
        <v>10795.0</v>
      </c>
      <c r="I1553" s="5">
        <v>45852.0</v>
      </c>
      <c r="J1553" s="4">
        <v>63.0</v>
      </c>
      <c r="K1553" s="4">
        <v>61.0</v>
      </c>
      <c r="L1553" s="4">
        <v>62.0</v>
      </c>
      <c r="M1553" s="4" t="s">
        <v>5681</v>
      </c>
      <c r="N1553" s="16">
        <v>45755.0</v>
      </c>
    </row>
    <row r="1554">
      <c r="A1554" s="4">
        <f>VLOOKUP(Life_expectancy.csv!A1570,Base!$A$2:$B$235,2,FALSE)</f>
        <v>50</v>
      </c>
      <c r="B1554" s="4">
        <v>2001.0</v>
      </c>
      <c r="C1554" s="15" t="s">
        <v>5745</v>
      </c>
      <c r="D1554" s="15">
        <v>276.0</v>
      </c>
      <c r="E1554" s="15">
        <v>42.0</v>
      </c>
      <c r="F1554" s="18">
        <v>45778.0</v>
      </c>
      <c r="G1554" s="10"/>
      <c r="H1554" s="4">
        <v>9357.0</v>
      </c>
      <c r="I1554" s="5">
        <v>45730.0</v>
      </c>
      <c r="J1554" s="4">
        <v>65.0</v>
      </c>
      <c r="K1554" s="4">
        <v>6.0</v>
      </c>
      <c r="L1554" s="4">
        <v>6.0</v>
      </c>
      <c r="M1554" s="4" t="s">
        <v>5681</v>
      </c>
      <c r="N1554" s="16">
        <v>45785.0</v>
      </c>
    </row>
    <row r="1555">
      <c r="A1555" s="4">
        <f>VLOOKUP(Life_expectancy.csv!A1571,Base!$A$2:$B$235,2,FALSE)</f>
        <v>50</v>
      </c>
      <c r="B1555" s="4">
        <v>2000.0</v>
      </c>
      <c r="C1555" s="15" t="s">
        <v>5932</v>
      </c>
      <c r="D1555" s="15">
        <v>283.0</v>
      </c>
      <c r="E1555" s="15">
        <v>44.0</v>
      </c>
      <c r="F1555" s="15" t="s">
        <v>5828</v>
      </c>
      <c r="G1555" s="10"/>
      <c r="H1555" s="4">
        <v>35256.0</v>
      </c>
      <c r="I1555" s="5">
        <v>45913.0</v>
      </c>
      <c r="J1555" s="4">
        <v>68.0</v>
      </c>
      <c r="K1555" s="4">
        <v>58.0</v>
      </c>
      <c r="L1555" s="4">
        <v>57.0</v>
      </c>
      <c r="M1555" s="4" t="s">
        <v>5658</v>
      </c>
      <c r="N1555" s="16">
        <v>45816.0</v>
      </c>
    </row>
    <row r="1556">
      <c r="A1556" s="4">
        <f>VLOOKUP(Life_expectancy.csv!A1572,Base!$A$2:$B$235,2,FALSE)</f>
        <v>62</v>
      </c>
      <c r="B1556" s="4">
        <v>2015.0</v>
      </c>
      <c r="C1556" s="15" t="s">
        <v>5962</v>
      </c>
      <c r="D1556" s="15">
        <v>365.0</v>
      </c>
      <c r="E1556" s="15">
        <v>26.0</v>
      </c>
      <c r="F1556" s="17"/>
      <c r="G1556" s="4">
        <v>88.0</v>
      </c>
      <c r="H1556" s="4">
        <v>0.0</v>
      </c>
      <c r="I1556" s="5">
        <v>45827.0</v>
      </c>
      <c r="J1556" s="4">
        <v>38.0</v>
      </c>
      <c r="K1556" s="4">
        <v>88.0</v>
      </c>
      <c r="L1556" s="4">
        <v>88.0</v>
      </c>
      <c r="M1556" s="5">
        <v>45873.0</v>
      </c>
      <c r="N1556" s="16">
        <v>45694.0</v>
      </c>
    </row>
    <row r="1557">
      <c r="A1557" s="4">
        <f>VLOOKUP(Life_expectancy.csv!A1573,Base!$A$2:$B$235,2,FALSE)</f>
        <v>62</v>
      </c>
      <c r="B1557" s="4">
        <v>2014.0</v>
      </c>
      <c r="C1557" s="15" t="s">
        <v>5688</v>
      </c>
      <c r="D1557" s="15">
        <v>377.0</v>
      </c>
      <c r="E1557" s="15">
        <v>27.0</v>
      </c>
      <c r="F1557" s="15" t="s">
        <v>5521</v>
      </c>
      <c r="G1557" s="4">
        <v>91.0</v>
      </c>
      <c r="H1557" s="4">
        <v>3.0</v>
      </c>
      <c r="I1557" s="5">
        <v>45707.0</v>
      </c>
      <c r="J1557" s="4">
        <v>40.0</v>
      </c>
      <c r="K1557" s="4">
        <v>87.0</v>
      </c>
      <c r="L1557" s="4">
        <v>91.0</v>
      </c>
      <c r="M1557" s="5">
        <v>45662.0</v>
      </c>
      <c r="N1557" s="16">
        <v>45722.0</v>
      </c>
    </row>
    <row r="1558">
      <c r="A1558" s="4">
        <f>VLOOKUP(Life_expectancy.csv!A1574,Base!$A$2:$B$235,2,FALSE)</f>
        <v>62</v>
      </c>
      <c r="B1558" s="4">
        <v>2013.0</v>
      </c>
      <c r="C1558" s="15" t="s">
        <v>5533</v>
      </c>
      <c r="D1558" s="15">
        <v>394.0</v>
      </c>
      <c r="E1558" s="15">
        <v>29.0</v>
      </c>
      <c r="F1558" s="15" t="s">
        <v>5521</v>
      </c>
      <c r="G1558" s="4">
        <v>89.0</v>
      </c>
      <c r="H1558" s="4">
        <v>1.0</v>
      </c>
      <c r="I1558" s="5">
        <v>45887.0</v>
      </c>
      <c r="J1558" s="4">
        <v>42.0</v>
      </c>
      <c r="K1558" s="4">
        <v>89.0</v>
      </c>
      <c r="L1558" s="4">
        <v>89.0</v>
      </c>
      <c r="M1558" s="5">
        <v>45722.0</v>
      </c>
      <c r="N1558" s="16">
        <v>45753.0</v>
      </c>
    </row>
    <row r="1559">
      <c r="A1559" s="4">
        <f>VLOOKUP(Life_expectancy.csv!A1575,Base!$A$2:$B$235,2,FALSE)</f>
        <v>62</v>
      </c>
      <c r="B1559" s="4">
        <v>2012.0</v>
      </c>
      <c r="C1559" s="15" t="s">
        <v>5535</v>
      </c>
      <c r="D1559" s="15">
        <v>42.0</v>
      </c>
      <c r="E1559" s="15">
        <v>31.0</v>
      </c>
      <c r="F1559" s="15" t="s">
        <v>5521</v>
      </c>
      <c r="G1559" s="4">
        <v>96.0</v>
      </c>
      <c r="H1559" s="4">
        <v>11.0</v>
      </c>
      <c r="I1559" s="5">
        <v>45765.0</v>
      </c>
      <c r="J1559" s="4">
        <v>46.0</v>
      </c>
      <c r="K1559" s="4">
        <v>95.0</v>
      </c>
      <c r="L1559" s="4">
        <v>96.0</v>
      </c>
      <c r="M1559" s="5">
        <v>45724.0</v>
      </c>
      <c r="N1559" s="16">
        <v>45783.0</v>
      </c>
    </row>
    <row r="1560">
      <c r="A1560" s="4">
        <f>VLOOKUP(Life_expectancy.csv!A1576,Base!$A$2:$B$235,2,FALSE)</f>
        <v>62</v>
      </c>
      <c r="B1560" s="4">
        <v>2011.0</v>
      </c>
      <c r="C1560" s="15" t="s">
        <v>5643</v>
      </c>
      <c r="D1560" s="15">
        <v>441.0</v>
      </c>
      <c r="E1560" s="15">
        <v>32.0</v>
      </c>
      <c r="F1560" s="15" t="s">
        <v>2721</v>
      </c>
      <c r="G1560" s="4">
        <v>97.0</v>
      </c>
      <c r="H1560" s="4">
        <v>26.0</v>
      </c>
      <c r="I1560" s="4">
        <v>18.0</v>
      </c>
      <c r="J1560" s="4">
        <v>50.0</v>
      </c>
      <c r="K1560" s="4">
        <v>97.0</v>
      </c>
      <c r="L1560" s="4">
        <v>97.0</v>
      </c>
      <c r="M1560" s="5">
        <v>45699.0</v>
      </c>
      <c r="N1560" s="16">
        <v>45814.0</v>
      </c>
    </row>
    <row r="1561">
      <c r="A1561" s="4">
        <f>VLOOKUP(Life_expectancy.csv!A1577,Base!$A$2:$B$235,2,FALSE)</f>
        <v>62</v>
      </c>
      <c r="B1561" s="4">
        <v>2010.0</v>
      </c>
      <c r="C1561" s="15" t="s">
        <v>5944</v>
      </c>
      <c r="D1561" s="15">
        <v>462.0</v>
      </c>
      <c r="E1561" s="15">
        <v>35.0</v>
      </c>
      <c r="F1561" s="18">
        <v>45870.0</v>
      </c>
      <c r="G1561" s="4">
        <v>93.0</v>
      </c>
      <c r="H1561" s="4">
        <v>118712.0</v>
      </c>
      <c r="I1561" s="5">
        <v>45825.0</v>
      </c>
      <c r="J1561" s="4">
        <v>54.0</v>
      </c>
      <c r="K1561" s="4">
        <v>86.0</v>
      </c>
      <c r="L1561" s="4">
        <v>93.0</v>
      </c>
      <c r="M1561" s="5">
        <v>45851.0</v>
      </c>
      <c r="N1561" s="16">
        <v>45844.0</v>
      </c>
    </row>
    <row r="1562">
      <c r="A1562" s="4">
        <f>VLOOKUP(Life_expectancy.csv!A1578,Base!$A$2:$B$235,2,FALSE)</f>
        <v>62</v>
      </c>
      <c r="B1562" s="4">
        <v>2009.0</v>
      </c>
      <c r="C1562" s="15" t="s">
        <v>5712</v>
      </c>
      <c r="D1562" s="15">
        <v>491.0</v>
      </c>
      <c r="E1562" s="15">
        <v>36.0</v>
      </c>
      <c r="F1562" s="15" t="s">
        <v>5828</v>
      </c>
      <c r="G1562" s="4">
        <v>93.0</v>
      </c>
      <c r="H1562" s="4">
        <v>21.0</v>
      </c>
      <c r="I1562" s="5">
        <v>45733.0</v>
      </c>
      <c r="J1562" s="4">
        <v>56.0</v>
      </c>
      <c r="K1562" s="4">
        <v>93.0</v>
      </c>
      <c r="L1562" s="4">
        <v>93.0</v>
      </c>
      <c r="M1562" s="5">
        <v>45914.0</v>
      </c>
      <c r="N1562" s="16">
        <v>45875.0</v>
      </c>
    </row>
    <row r="1563">
      <c r="A1563" s="4">
        <f>VLOOKUP(Life_expectancy.csv!A1579,Base!$A$2:$B$235,2,FALSE)</f>
        <v>62</v>
      </c>
      <c r="B1563" s="4">
        <v>2008.0</v>
      </c>
      <c r="C1563" s="15">
        <v>50.0</v>
      </c>
      <c r="D1563" s="15">
        <v>525.0</v>
      </c>
      <c r="E1563" s="15">
        <v>36.0</v>
      </c>
      <c r="F1563" s="15" t="s">
        <v>389</v>
      </c>
      <c r="G1563" s="4">
        <v>91.0</v>
      </c>
      <c r="H1563" s="4">
        <v>20.0</v>
      </c>
      <c r="I1563" s="5">
        <v>45916.0</v>
      </c>
      <c r="J1563" s="4">
        <v>58.0</v>
      </c>
      <c r="K1563" s="4">
        <v>92.0</v>
      </c>
      <c r="L1563" s="4">
        <v>91.0</v>
      </c>
      <c r="M1563" s="5">
        <v>45916.0</v>
      </c>
      <c r="N1563" s="16">
        <v>45906.0</v>
      </c>
    </row>
    <row r="1564">
      <c r="A1564" s="4">
        <f>VLOOKUP(Life_expectancy.csv!A1580,Base!$A$2:$B$235,2,FALSE)</f>
        <v>62</v>
      </c>
      <c r="B1564" s="4">
        <v>2007.0</v>
      </c>
      <c r="C1564" s="15" t="s">
        <v>5819</v>
      </c>
      <c r="D1564" s="15">
        <v>559.0</v>
      </c>
      <c r="E1564" s="15">
        <v>37.0</v>
      </c>
      <c r="F1564" s="15" t="s">
        <v>1572</v>
      </c>
      <c r="G1564" s="4">
        <v>87.0</v>
      </c>
      <c r="H1564" s="4">
        <v>143.0</v>
      </c>
      <c r="I1564" s="5">
        <v>45824.0</v>
      </c>
      <c r="J1564" s="4">
        <v>59.0</v>
      </c>
      <c r="K1564" s="4">
        <v>88.0</v>
      </c>
      <c r="L1564" s="4">
        <v>87.0</v>
      </c>
      <c r="M1564" s="5">
        <v>45735.0</v>
      </c>
      <c r="N1564" s="15">
        <v>7.0</v>
      </c>
    </row>
    <row r="1565">
      <c r="A1565" s="4">
        <f>VLOOKUP(Life_expectancy.csv!A1581,Base!$A$2:$B$235,2,FALSE)</f>
        <v>62</v>
      </c>
      <c r="B1565" s="4">
        <v>2006.0</v>
      </c>
      <c r="C1565" s="15" t="s">
        <v>5608</v>
      </c>
      <c r="D1565" s="15">
        <v>587.0</v>
      </c>
      <c r="E1565" s="15">
        <v>38.0</v>
      </c>
      <c r="F1565" s="15" t="s">
        <v>1572</v>
      </c>
      <c r="G1565" s="4">
        <v>99.0</v>
      </c>
      <c r="H1565" s="4">
        <v>1.0</v>
      </c>
      <c r="I1565" s="5">
        <v>45704.0</v>
      </c>
      <c r="J1565" s="4">
        <v>61.0</v>
      </c>
      <c r="K1565" s="4">
        <v>99.0</v>
      </c>
      <c r="L1565" s="4">
        <v>99.0</v>
      </c>
      <c r="M1565" s="5">
        <v>45678.0</v>
      </c>
      <c r="N1565" s="16">
        <v>45664.0</v>
      </c>
    </row>
    <row r="1566">
      <c r="A1566" s="4">
        <f>VLOOKUP(Life_expectancy.csv!A1582,Base!$A$2:$B$235,2,FALSE)</f>
        <v>62</v>
      </c>
      <c r="B1566" s="4">
        <v>2005.0</v>
      </c>
      <c r="C1566" s="15">
        <v>46.0</v>
      </c>
      <c r="D1566" s="15">
        <v>66.0</v>
      </c>
      <c r="E1566" s="15">
        <v>39.0</v>
      </c>
      <c r="F1566" s="18">
        <v>45748.0</v>
      </c>
      <c r="G1566" s="4">
        <v>93.0</v>
      </c>
      <c r="H1566" s="4">
        <v>184.0</v>
      </c>
      <c r="I1566" s="5">
        <v>45915.0</v>
      </c>
      <c r="J1566" s="4">
        <v>62.0</v>
      </c>
      <c r="K1566" s="4">
        <v>94.0</v>
      </c>
      <c r="L1566" s="4">
        <v>93.0</v>
      </c>
      <c r="M1566" s="5">
        <v>45769.0</v>
      </c>
      <c r="N1566" s="16">
        <v>45695.0</v>
      </c>
    </row>
    <row r="1567">
      <c r="A1567" s="4">
        <f>VLOOKUP(Life_expectancy.csv!A1583,Base!$A$2:$B$235,2,FALSE)</f>
        <v>62</v>
      </c>
      <c r="B1567" s="4">
        <v>2004.0</v>
      </c>
      <c r="C1567" s="15" t="s">
        <v>5618</v>
      </c>
      <c r="D1567" s="15">
        <v>615.0</v>
      </c>
      <c r="E1567" s="15">
        <v>40.0</v>
      </c>
      <c r="F1567" s="16">
        <v>45962.0</v>
      </c>
      <c r="G1567" s="4">
        <v>89.0</v>
      </c>
      <c r="H1567" s="4">
        <v>1116.0</v>
      </c>
      <c r="I1567" s="5">
        <v>45792.0</v>
      </c>
      <c r="J1567" s="4">
        <v>65.0</v>
      </c>
      <c r="K1567" s="4">
        <v>94.0</v>
      </c>
      <c r="L1567" s="4">
        <v>89.0</v>
      </c>
      <c r="M1567" s="5">
        <v>45770.0</v>
      </c>
      <c r="N1567" s="16">
        <v>45754.0</v>
      </c>
    </row>
    <row r="1568">
      <c r="A1568" s="4">
        <f>VLOOKUP(Life_expectancy.csv!A1584,Base!$A$2:$B$235,2,FALSE)</f>
        <v>62</v>
      </c>
      <c r="B1568" s="4">
        <v>2003.0</v>
      </c>
      <c r="C1568" s="15" t="s">
        <v>5785</v>
      </c>
      <c r="D1568" s="15">
        <v>613.0</v>
      </c>
      <c r="E1568" s="15">
        <v>43.0</v>
      </c>
      <c r="F1568" s="18">
        <v>45870.0</v>
      </c>
      <c r="G1568" s="4">
        <v>84.0</v>
      </c>
      <c r="H1568" s="4">
        <v>167.0</v>
      </c>
      <c r="I1568" s="5">
        <v>45703.0</v>
      </c>
      <c r="J1568" s="4">
        <v>70.0</v>
      </c>
      <c r="K1568" s="4">
        <v>85.0</v>
      </c>
      <c r="L1568" s="4">
        <v>84.0</v>
      </c>
      <c r="M1568" s="5">
        <v>45712.0</v>
      </c>
      <c r="N1568" s="16">
        <v>45784.0</v>
      </c>
    </row>
    <row r="1569">
      <c r="A1569" s="4">
        <f>VLOOKUP(Life_expectancy.csv!A1585,Base!$A$2:$B$235,2,FALSE)</f>
        <v>62</v>
      </c>
      <c r="B1569" s="4">
        <v>2002.0</v>
      </c>
      <c r="C1569" s="15">
        <v>44.0</v>
      </c>
      <c r="D1569" s="15">
        <v>67.0</v>
      </c>
      <c r="E1569" s="15">
        <v>46.0</v>
      </c>
      <c r="F1569" s="16">
        <v>45658.0</v>
      </c>
      <c r="G1569" s="4">
        <v>64.0</v>
      </c>
      <c r="H1569" s="4">
        <v>92.0</v>
      </c>
      <c r="I1569" s="5">
        <v>45883.0</v>
      </c>
      <c r="J1569" s="4">
        <v>75.0</v>
      </c>
      <c r="K1569" s="4">
        <v>79.0</v>
      </c>
      <c r="L1569" s="4">
        <v>64.0</v>
      </c>
      <c r="M1569" s="5">
        <v>45862.0</v>
      </c>
      <c r="N1569" s="16">
        <v>45815.0</v>
      </c>
    </row>
    <row r="1570">
      <c r="A1570" s="4">
        <f>VLOOKUP(Life_expectancy.csv!A1586,Base!$A$2:$B$235,2,FALSE)</f>
        <v>62</v>
      </c>
      <c r="B1570" s="4">
        <v>2001.0</v>
      </c>
      <c r="C1570" s="15" t="s">
        <v>6083</v>
      </c>
      <c r="D1570" s="15">
        <v>599.0</v>
      </c>
      <c r="E1570" s="15">
        <v>48.0</v>
      </c>
      <c r="F1570" s="15" t="s">
        <v>2102</v>
      </c>
      <c r="G1570" s="10"/>
      <c r="H1570" s="4">
        <v>150.0</v>
      </c>
      <c r="I1570" s="5">
        <v>45761.0</v>
      </c>
      <c r="J1570" s="4">
        <v>80.0</v>
      </c>
      <c r="K1570" s="4">
        <v>86.0</v>
      </c>
      <c r="L1570" s="4">
        <v>9.0</v>
      </c>
      <c r="M1570" s="5">
        <v>45682.0</v>
      </c>
      <c r="N1570" s="16">
        <v>45845.0</v>
      </c>
    </row>
    <row r="1571">
      <c r="A1571" s="4">
        <f>VLOOKUP(Life_expectancy.csv!A1587,Base!$A$2:$B$235,2,FALSE)</f>
        <v>62</v>
      </c>
      <c r="B1571" s="4">
        <v>2000.0</v>
      </c>
      <c r="C1571" s="15" t="s">
        <v>5730</v>
      </c>
      <c r="D1571" s="15">
        <v>588.0</v>
      </c>
      <c r="E1571" s="15">
        <v>51.0</v>
      </c>
      <c r="F1571" s="15" t="s">
        <v>1572</v>
      </c>
      <c r="G1571" s="10"/>
      <c r="H1571" s="4">
        <v>304.0</v>
      </c>
      <c r="I1571" s="5">
        <v>45671.0</v>
      </c>
      <c r="J1571" s="4">
        <v>84.0</v>
      </c>
      <c r="K1571" s="4">
        <v>73.0</v>
      </c>
      <c r="L1571" s="4">
        <v>75.0</v>
      </c>
      <c r="M1571" s="5">
        <v>45802.0</v>
      </c>
      <c r="N1571" s="16">
        <v>45907.0</v>
      </c>
    </row>
    <row r="1572">
      <c r="A1572" s="4">
        <f>VLOOKUP(Life_expectancy.csv!A1588,Base!$A$2:$B$235,2,FALSE)</f>
        <v>45</v>
      </c>
      <c r="B1572" s="4">
        <v>2015.0</v>
      </c>
      <c r="C1572" s="15">
        <v>75.0</v>
      </c>
      <c r="D1572" s="15">
        <v>123.0</v>
      </c>
      <c r="E1572" s="15">
        <v>4.0</v>
      </c>
      <c r="F1572" s="17"/>
      <c r="G1572" s="4">
        <v>99.0</v>
      </c>
      <c r="H1572" s="4">
        <v>1318.0</v>
      </c>
      <c r="I1572" s="5">
        <v>45812.0</v>
      </c>
      <c r="J1572" s="4">
        <v>4.0</v>
      </c>
      <c r="K1572" s="4">
        <v>99.0</v>
      </c>
      <c r="L1572" s="4">
        <v>99.0</v>
      </c>
      <c r="M1572" s="4" t="s">
        <v>5522</v>
      </c>
      <c r="N1572" s="16">
        <v>45723.0</v>
      </c>
    </row>
    <row r="1573">
      <c r="A1573" s="4">
        <f>VLOOKUP(Life_expectancy.csv!A1589,Base!$A$2:$B$235,2,FALSE)</f>
        <v>45</v>
      </c>
      <c r="B1573" s="4">
        <v>2014.0</v>
      </c>
      <c r="C1573" s="15" t="s">
        <v>5623</v>
      </c>
      <c r="D1573" s="15">
        <v>126.0</v>
      </c>
      <c r="E1573" s="15">
        <v>4.0</v>
      </c>
      <c r="F1573" s="15" t="s">
        <v>5843</v>
      </c>
      <c r="G1573" s="4">
        <v>96.0</v>
      </c>
      <c r="H1573" s="4">
        <v>221.0</v>
      </c>
      <c r="I1573" s="4" t="s">
        <v>5626</v>
      </c>
      <c r="J1573" s="4">
        <v>4.0</v>
      </c>
      <c r="K1573" s="4">
        <v>97.0</v>
      </c>
      <c r="L1573" s="4">
        <v>97.0</v>
      </c>
      <c r="M1573" s="4" t="s">
        <v>5522</v>
      </c>
      <c r="N1573" s="16">
        <v>45754.0</v>
      </c>
    </row>
    <row r="1574">
      <c r="A1574" s="4">
        <f>VLOOKUP(Life_expectancy.csv!A1590,Base!$A$2:$B$235,2,FALSE)</f>
        <v>45</v>
      </c>
      <c r="B1574" s="4">
        <v>2013.0</v>
      </c>
      <c r="C1574" s="15" t="s">
        <v>5624</v>
      </c>
      <c r="D1574" s="15">
        <v>128.0</v>
      </c>
      <c r="E1574" s="15">
        <v>3.0</v>
      </c>
      <c r="F1574" s="15" t="s">
        <v>5568</v>
      </c>
      <c r="G1574" s="4">
        <v>96.0</v>
      </c>
      <c r="H1574" s="4">
        <v>195.0</v>
      </c>
      <c r="I1574" s="4" t="s">
        <v>6078</v>
      </c>
      <c r="J1574" s="4">
        <v>4.0</v>
      </c>
      <c r="K1574" s="4">
        <v>97.0</v>
      </c>
      <c r="L1574" s="4">
        <v>97.0</v>
      </c>
      <c r="M1574" s="4" t="s">
        <v>5522</v>
      </c>
      <c r="N1574" s="16">
        <v>45815.0</v>
      </c>
    </row>
    <row r="1575">
      <c r="A1575" s="4">
        <f>VLOOKUP(Life_expectancy.csv!A1591,Base!$A$2:$B$235,2,FALSE)</f>
        <v>45</v>
      </c>
      <c r="B1575" s="4">
        <v>2012.0</v>
      </c>
      <c r="C1575" s="15" t="s">
        <v>5741</v>
      </c>
      <c r="D1575" s="15">
        <v>129.0</v>
      </c>
      <c r="E1575" s="15">
        <v>3.0</v>
      </c>
      <c r="F1575" s="15" t="s">
        <v>5568</v>
      </c>
      <c r="G1575" s="4">
        <v>97.0</v>
      </c>
      <c r="H1575" s="4">
        <v>1868.0</v>
      </c>
      <c r="I1575" s="4" t="s">
        <v>6154</v>
      </c>
      <c r="J1575" s="4">
        <v>4.0</v>
      </c>
      <c r="K1575" s="4">
        <v>97.0</v>
      </c>
      <c r="L1575" s="4">
        <v>97.0</v>
      </c>
      <c r="M1575" s="4" t="s">
        <v>5522</v>
      </c>
      <c r="N1575" s="16">
        <v>45845.0</v>
      </c>
    </row>
    <row r="1576">
      <c r="A1576" s="4">
        <f>VLOOKUP(Life_expectancy.csv!A1592,Base!$A$2:$B$235,2,FALSE)</f>
        <v>45</v>
      </c>
      <c r="B1576" s="4">
        <v>2011.0</v>
      </c>
      <c r="C1576" s="15" t="s">
        <v>5881</v>
      </c>
      <c r="D1576" s="15">
        <v>13.0</v>
      </c>
      <c r="E1576" s="15">
        <v>3.0</v>
      </c>
      <c r="F1576" s="15" t="s">
        <v>5732</v>
      </c>
      <c r="G1576" s="4">
        <v>96.0</v>
      </c>
      <c r="H1576" s="4">
        <v>1569.0</v>
      </c>
      <c r="I1576" s="4" t="s">
        <v>6033</v>
      </c>
      <c r="J1576" s="4">
        <v>4.0</v>
      </c>
      <c r="K1576" s="4">
        <v>96.0</v>
      </c>
      <c r="L1576" s="4">
        <v>96.0</v>
      </c>
      <c r="M1576" s="4" t="s">
        <v>5522</v>
      </c>
      <c r="N1576" s="16">
        <v>45876.0</v>
      </c>
    </row>
    <row r="1577">
      <c r="A1577" s="4">
        <f>VLOOKUP(Life_expectancy.csv!A1593,Base!$A$2:$B$235,2,FALSE)</f>
        <v>45</v>
      </c>
      <c r="B1577" s="4">
        <v>2010.0</v>
      </c>
      <c r="C1577" s="15" t="s">
        <v>5580</v>
      </c>
      <c r="D1577" s="15">
        <v>131.0</v>
      </c>
      <c r="E1577" s="15">
        <v>3.0</v>
      </c>
      <c r="F1577" s="15" t="s">
        <v>5993</v>
      </c>
      <c r="G1577" s="4">
        <v>96.0</v>
      </c>
      <c r="H1577" s="4">
        <v>73.0</v>
      </c>
      <c r="I1577" s="4" t="s">
        <v>6155</v>
      </c>
      <c r="J1577" s="4">
        <v>4.0</v>
      </c>
      <c r="K1577" s="4">
        <v>96.0</v>
      </c>
      <c r="L1577" s="4">
        <v>96.0</v>
      </c>
      <c r="M1577" s="4" t="s">
        <v>5522</v>
      </c>
      <c r="N1577" s="15">
        <v>8.0</v>
      </c>
    </row>
    <row r="1578">
      <c r="A1578" s="4">
        <f>VLOOKUP(Life_expectancy.csv!A1594,Base!$A$2:$B$235,2,FALSE)</f>
        <v>45</v>
      </c>
      <c r="B1578" s="4">
        <v>2009.0</v>
      </c>
      <c r="C1578" s="15">
        <v>74.0</v>
      </c>
      <c r="D1578" s="15">
        <v>131.0</v>
      </c>
      <c r="E1578" s="15">
        <v>3.0</v>
      </c>
      <c r="F1578" s="15" t="s">
        <v>5920</v>
      </c>
      <c r="G1578" s="4">
        <v>96.0</v>
      </c>
      <c r="H1578" s="4">
        <v>153.0</v>
      </c>
      <c r="I1578" s="4" t="s">
        <v>5990</v>
      </c>
      <c r="J1578" s="4">
        <v>4.0</v>
      </c>
      <c r="K1578" s="4">
        <v>97.0</v>
      </c>
      <c r="L1578" s="4">
        <v>97.0</v>
      </c>
      <c r="M1578" s="4" t="s">
        <v>5522</v>
      </c>
      <c r="N1578" s="16">
        <v>45696.0</v>
      </c>
    </row>
    <row r="1579">
      <c r="A1579" s="4">
        <f>VLOOKUP(Life_expectancy.csv!A1595,Base!$A$2:$B$235,2,FALSE)</f>
        <v>45</v>
      </c>
      <c r="B1579" s="4">
        <v>2008.0</v>
      </c>
      <c r="C1579" s="15" t="s">
        <v>5583</v>
      </c>
      <c r="D1579" s="15">
        <v>132.0</v>
      </c>
      <c r="E1579" s="15">
        <v>3.0</v>
      </c>
      <c r="F1579" s="15" t="s">
        <v>5920</v>
      </c>
      <c r="G1579" s="4">
        <v>97.0</v>
      </c>
      <c r="H1579" s="4">
        <v>334.0</v>
      </c>
      <c r="I1579" s="4" t="s">
        <v>6156</v>
      </c>
      <c r="J1579" s="4">
        <v>4.0</v>
      </c>
      <c r="K1579" s="4">
        <v>97.0</v>
      </c>
      <c r="L1579" s="4">
        <v>97.0</v>
      </c>
      <c r="M1579" s="4" t="s">
        <v>5522</v>
      </c>
      <c r="N1579" s="16">
        <v>45724.0</v>
      </c>
    </row>
    <row r="1580">
      <c r="A1580" s="4">
        <f>VLOOKUP(Life_expectancy.csv!A1596,Base!$A$2:$B$235,2,FALSE)</f>
        <v>45</v>
      </c>
      <c r="B1580" s="4">
        <v>2007.0</v>
      </c>
      <c r="C1580" s="15" t="s">
        <v>5780</v>
      </c>
      <c r="D1580" s="15">
        <v>133.0</v>
      </c>
      <c r="E1580" s="15">
        <v>3.0</v>
      </c>
      <c r="F1580" s="15" t="s">
        <v>6122</v>
      </c>
      <c r="G1580" s="4">
        <v>96.0</v>
      </c>
      <c r="H1580" s="4">
        <v>394.0</v>
      </c>
      <c r="I1580" s="4" t="s">
        <v>6140</v>
      </c>
      <c r="J1580" s="4">
        <v>4.0</v>
      </c>
      <c r="K1580" s="4">
        <v>97.0</v>
      </c>
      <c r="L1580" s="4">
        <v>97.0</v>
      </c>
      <c r="M1580" s="4" t="s">
        <v>5522</v>
      </c>
      <c r="N1580" s="16">
        <v>45785.0</v>
      </c>
    </row>
    <row r="1581">
      <c r="A1581" s="4">
        <f>VLOOKUP(Life_expectancy.csv!A1597,Base!$A$2:$B$235,2,FALSE)</f>
        <v>45</v>
      </c>
      <c r="B1581" s="4">
        <v>2006.0</v>
      </c>
      <c r="C1581" s="15" t="s">
        <v>5563</v>
      </c>
      <c r="D1581" s="15">
        <v>134.0</v>
      </c>
      <c r="E1581" s="15">
        <v>3.0</v>
      </c>
      <c r="F1581" s="15" t="s">
        <v>5921</v>
      </c>
      <c r="G1581" s="4">
        <v>95.0</v>
      </c>
      <c r="H1581" s="4">
        <v>564.0</v>
      </c>
      <c r="I1581" s="4" t="s">
        <v>5872</v>
      </c>
      <c r="J1581" s="4">
        <v>4.0</v>
      </c>
      <c r="K1581" s="4">
        <v>95.0</v>
      </c>
      <c r="L1581" s="4">
        <v>95.0</v>
      </c>
      <c r="M1581" s="4" t="s">
        <v>5522</v>
      </c>
      <c r="N1581" s="16">
        <v>45816.0</v>
      </c>
    </row>
    <row r="1582">
      <c r="A1582" s="4">
        <f>VLOOKUP(Life_expectancy.csv!A1598,Base!$A$2:$B$235,2,FALSE)</f>
        <v>45</v>
      </c>
      <c r="B1582" s="4">
        <v>2005.0</v>
      </c>
      <c r="C1582" s="15" t="s">
        <v>5585</v>
      </c>
      <c r="D1582" s="15">
        <v>135.0</v>
      </c>
      <c r="E1582" s="15">
        <v>3.0</v>
      </c>
      <c r="F1582" s="15" t="s">
        <v>5581</v>
      </c>
      <c r="G1582" s="4">
        <v>96.0</v>
      </c>
      <c r="H1582" s="4">
        <v>1407.0</v>
      </c>
      <c r="I1582" s="5">
        <v>45841.0</v>
      </c>
      <c r="J1582" s="4">
        <v>4.0</v>
      </c>
      <c r="K1582" s="4">
        <v>96.0</v>
      </c>
      <c r="L1582" s="4">
        <v>96.0</v>
      </c>
      <c r="M1582" s="4" t="s">
        <v>5522</v>
      </c>
      <c r="N1582" s="16">
        <v>45877.0</v>
      </c>
    </row>
    <row r="1583">
      <c r="A1583" s="4">
        <f>VLOOKUP(Life_expectancy.csv!A1599,Base!$A$2:$B$235,2,FALSE)</f>
        <v>45</v>
      </c>
      <c r="B1583" s="4">
        <v>2004.0</v>
      </c>
      <c r="C1583" s="15" t="s">
        <v>5648</v>
      </c>
      <c r="D1583" s="15">
        <v>137.0</v>
      </c>
      <c r="E1583" s="15">
        <v>3.0</v>
      </c>
      <c r="F1583" s="15" t="s">
        <v>5993</v>
      </c>
      <c r="G1583" s="4">
        <v>94.0</v>
      </c>
      <c r="H1583" s="4">
        <v>5729.0</v>
      </c>
      <c r="I1583" s="5">
        <v>45898.0</v>
      </c>
      <c r="J1583" s="4">
        <v>4.0</v>
      </c>
      <c r="K1583" s="4">
        <v>95.0</v>
      </c>
      <c r="L1583" s="4">
        <v>95.0</v>
      </c>
      <c r="M1583" s="4" t="s">
        <v>5522</v>
      </c>
      <c r="N1583" s="16">
        <v>45908.0</v>
      </c>
    </row>
    <row r="1584">
      <c r="A1584" s="4">
        <f>VLOOKUP(Life_expectancy.csv!A1600,Base!$A$2:$B$235,2,FALSE)</f>
        <v>45</v>
      </c>
      <c r="B1584" s="4">
        <v>2003.0</v>
      </c>
      <c r="C1584" s="15" t="s">
        <v>5749</v>
      </c>
      <c r="D1584" s="15">
        <v>138.0</v>
      </c>
      <c r="E1584" s="15">
        <v>3.0</v>
      </c>
      <c r="F1584" s="15" t="s">
        <v>6127</v>
      </c>
      <c r="G1584" s="4">
        <v>95.0</v>
      </c>
      <c r="H1584" s="4">
        <v>632.0</v>
      </c>
      <c r="I1584" s="5">
        <v>45897.0</v>
      </c>
      <c r="J1584" s="4">
        <v>4.0</v>
      </c>
      <c r="K1584" s="4">
        <v>96.0</v>
      </c>
      <c r="L1584" s="4">
        <v>96.0</v>
      </c>
      <c r="M1584" s="4" t="s">
        <v>5522</v>
      </c>
      <c r="N1584" s="16">
        <v>45666.0</v>
      </c>
    </row>
    <row r="1585">
      <c r="A1585" s="4">
        <f>VLOOKUP(Life_expectancy.csv!A1601,Base!$A$2:$B$235,2,FALSE)</f>
        <v>45</v>
      </c>
      <c r="B1585" s="4">
        <v>2002.0</v>
      </c>
      <c r="C1585" s="15" t="s">
        <v>5588</v>
      </c>
      <c r="D1585" s="15">
        <v>14.0</v>
      </c>
      <c r="E1585" s="15">
        <v>4.0</v>
      </c>
      <c r="F1585" s="15" t="s">
        <v>5993</v>
      </c>
      <c r="G1585" s="4">
        <v>95.0</v>
      </c>
      <c r="H1585" s="4">
        <v>408.0</v>
      </c>
      <c r="I1585" s="5">
        <v>45927.0</v>
      </c>
      <c r="J1585" s="4">
        <v>4.0</v>
      </c>
      <c r="K1585" s="4">
        <v>94.0</v>
      </c>
      <c r="L1585" s="4">
        <v>94.0</v>
      </c>
      <c r="M1585" s="4" t="s">
        <v>5522</v>
      </c>
      <c r="N1585" s="16">
        <v>45725.0</v>
      </c>
    </row>
    <row r="1586">
      <c r="A1586" s="4">
        <f>VLOOKUP(Life_expectancy.csv!A1602,Base!$A$2:$B$235,2,FALSE)</f>
        <v>45</v>
      </c>
      <c r="B1586" s="4">
        <v>2001.0</v>
      </c>
      <c r="C1586" s="15" t="s">
        <v>5653</v>
      </c>
      <c r="D1586" s="15">
        <v>144.0</v>
      </c>
      <c r="E1586" s="15">
        <v>4.0</v>
      </c>
      <c r="F1586" s="15" t="s">
        <v>5568</v>
      </c>
      <c r="G1586" s="4">
        <v>95.0</v>
      </c>
      <c r="H1586" s="4">
        <v>2198.0</v>
      </c>
      <c r="I1586" s="4">
        <v>27.0</v>
      </c>
      <c r="J1586" s="4">
        <v>5.0</v>
      </c>
      <c r="K1586" s="4">
        <v>95.0</v>
      </c>
      <c r="L1586" s="4">
        <v>96.0</v>
      </c>
      <c r="M1586" s="4" t="s">
        <v>5522</v>
      </c>
      <c r="N1586" s="16">
        <v>45756.0</v>
      </c>
    </row>
    <row r="1587">
      <c r="A1587" s="4">
        <f>VLOOKUP(Life_expectancy.csv!A1603,Base!$A$2:$B$235,2,FALSE)</f>
        <v>45</v>
      </c>
      <c r="B1587" s="4">
        <v>2000.0</v>
      </c>
      <c r="C1587" s="15" t="s">
        <v>5899</v>
      </c>
      <c r="D1587" s="15">
        <v>149.0</v>
      </c>
      <c r="E1587" s="15">
        <v>4.0</v>
      </c>
      <c r="F1587" s="15" t="s">
        <v>6124</v>
      </c>
      <c r="G1587" s="4">
        <v>97.0</v>
      </c>
      <c r="H1587" s="4">
        <v>6187.0</v>
      </c>
      <c r="I1587" s="4">
        <v>26.0</v>
      </c>
      <c r="J1587" s="4">
        <v>5.0</v>
      </c>
      <c r="K1587" s="4">
        <v>98.0</v>
      </c>
      <c r="L1587" s="4">
        <v>98.0</v>
      </c>
      <c r="M1587" s="4" t="s">
        <v>5522</v>
      </c>
      <c r="N1587" s="16">
        <v>45817.0</v>
      </c>
    </row>
    <row r="1588">
      <c r="A1588" s="4">
        <f>VLOOKUP(Life_expectancy.csv!A1604,Base!$A$2:$B$235,2,FALSE)</f>
        <v>174</v>
      </c>
      <c r="B1588" s="4">
        <v>2015.0</v>
      </c>
      <c r="C1588" s="15" t="s">
        <v>5964</v>
      </c>
      <c r="D1588" s="15">
        <v>61.0</v>
      </c>
      <c r="E1588" s="15">
        <v>0.0</v>
      </c>
      <c r="F1588" s="17"/>
      <c r="G1588" s="4">
        <v>99.0</v>
      </c>
      <c r="H1588" s="4">
        <v>0.0</v>
      </c>
      <c r="I1588" s="5">
        <v>45774.0</v>
      </c>
      <c r="J1588" s="4">
        <v>0.0</v>
      </c>
      <c r="K1588" s="4">
        <v>99.0</v>
      </c>
      <c r="L1588" s="4">
        <v>99.0</v>
      </c>
      <c r="M1588" s="4" t="s">
        <v>5522</v>
      </c>
      <c r="N1588" s="16">
        <v>45821.0</v>
      </c>
    </row>
    <row r="1589">
      <c r="A1589" s="4">
        <f>VLOOKUP(Life_expectancy.csv!A1605,Base!$A$2:$B$235,2,FALSE)</f>
        <v>174</v>
      </c>
      <c r="B1589" s="4">
        <v>2014.0</v>
      </c>
      <c r="C1589" s="15" t="s">
        <v>5966</v>
      </c>
      <c r="D1589" s="15">
        <v>62.0</v>
      </c>
      <c r="E1589" s="15">
        <v>0.0</v>
      </c>
      <c r="F1589" s="15" t="s">
        <v>5521</v>
      </c>
      <c r="G1589" s="4">
        <v>99.0</v>
      </c>
      <c r="H1589" s="4">
        <v>0.0</v>
      </c>
      <c r="I1589" s="5">
        <v>45714.0</v>
      </c>
      <c r="J1589" s="4">
        <v>0.0</v>
      </c>
      <c r="K1589" s="4">
        <v>99.0</v>
      </c>
      <c r="L1589" s="4">
        <v>99.0</v>
      </c>
      <c r="M1589" s="4" t="s">
        <v>5522</v>
      </c>
      <c r="N1589" s="16">
        <v>45851.0</v>
      </c>
    </row>
    <row r="1590">
      <c r="A1590" s="4">
        <f>VLOOKUP(Life_expectancy.csv!A1606,Base!$A$2:$B$235,2,FALSE)</f>
        <v>174</v>
      </c>
      <c r="B1590" s="4">
        <v>2013.0</v>
      </c>
      <c r="C1590" s="15" t="s">
        <v>5928</v>
      </c>
      <c r="D1590" s="15">
        <v>64.0</v>
      </c>
      <c r="E1590" s="15">
        <v>0.0</v>
      </c>
      <c r="F1590" s="15" t="s">
        <v>5521</v>
      </c>
      <c r="G1590" s="4">
        <v>99.0</v>
      </c>
      <c r="H1590" s="4">
        <v>0.0</v>
      </c>
      <c r="I1590" s="5">
        <v>45682.0</v>
      </c>
      <c r="J1590" s="4">
        <v>0.0</v>
      </c>
      <c r="K1590" s="4">
        <v>99.0</v>
      </c>
      <c r="L1590" s="4">
        <v>99.0</v>
      </c>
      <c r="M1590" s="4" t="s">
        <v>5522</v>
      </c>
      <c r="N1590" s="16">
        <v>45882.0</v>
      </c>
    </row>
    <row r="1591">
      <c r="A1591" s="4">
        <f>VLOOKUP(Life_expectancy.csv!A1607,Base!$A$2:$B$235,2,FALSE)</f>
        <v>174</v>
      </c>
      <c r="B1591" s="4">
        <v>2012.0</v>
      </c>
      <c r="C1591" s="15" t="s">
        <v>5816</v>
      </c>
      <c r="D1591" s="15">
        <v>65.0</v>
      </c>
      <c r="E1591" s="15">
        <v>0.0</v>
      </c>
      <c r="F1591" s="15" t="s">
        <v>5521</v>
      </c>
      <c r="G1591" s="4">
        <v>99.0</v>
      </c>
      <c r="H1591" s="4">
        <v>0.0</v>
      </c>
      <c r="I1591" s="5">
        <v>45681.0</v>
      </c>
      <c r="J1591" s="4">
        <v>0.0</v>
      </c>
      <c r="K1591" s="4">
        <v>99.0</v>
      </c>
      <c r="L1591" s="4">
        <v>99.0</v>
      </c>
      <c r="M1591" s="4" t="s">
        <v>5522</v>
      </c>
      <c r="N1591" s="16">
        <v>45913.0</v>
      </c>
    </row>
    <row r="1592">
      <c r="A1592" s="4">
        <f>VLOOKUP(Life_expectancy.csv!A1608,Base!$A$2:$B$235,2,FALSE)</f>
        <v>174</v>
      </c>
      <c r="B1592" s="4">
        <v>2011.0</v>
      </c>
      <c r="C1592" s="15" t="s">
        <v>5929</v>
      </c>
      <c r="D1592" s="15">
        <v>67.0</v>
      </c>
      <c r="E1592" s="15">
        <v>0.0</v>
      </c>
      <c r="F1592" s="15" t="s">
        <v>3608</v>
      </c>
      <c r="G1592" s="4">
        <v>96.0</v>
      </c>
      <c r="H1592" s="4">
        <v>0.0</v>
      </c>
      <c r="I1592" s="5">
        <v>45680.0</v>
      </c>
      <c r="J1592" s="4">
        <v>0.0</v>
      </c>
      <c r="K1592" s="4">
        <v>96.0</v>
      </c>
      <c r="L1592" s="4">
        <v>96.0</v>
      </c>
      <c r="M1592" s="4" t="s">
        <v>5522</v>
      </c>
      <c r="N1592" s="15">
        <v>14.0</v>
      </c>
    </row>
    <row r="1593">
      <c r="A1593" s="4">
        <f>VLOOKUP(Life_expectancy.csv!A1609,Base!$A$2:$B$235,2,FALSE)</f>
        <v>174</v>
      </c>
      <c r="B1593" s="4">
        <v>2010.0</v>
      </c>
      <c r="C1593" s="15" t="s">
        <v>5756</v>
      </c>
      <c r="D1593" s="15">
        <v>73.0</v>
      </c>
      <c r="E1593" s="15">
        <v>0.0</v>
      </c>
      <c r="F1593" s="15" t="s">
        <v>3620</v>
      </c>
      <c r="G1593" s="4">
        <v>97.0</v>
      </c>
      <c r="H1593" s="4">
        <v>0.0</v>
      </c>
      <c r="I1593" s="5">
        <v>45679.0</v>
      </c>
      <c r="J1593" s="4">
        <v>0.0</v>
      </c>
      <c r="K1593" s="4">
        <v>97.0</v>
      </c>
      <c r="L1593" s="4">
        <v>96.0</v>
      </c>
      <c r="M1593" s="4" t="s">
        <v>5522</v>
      </c>
      <c r="N1593" s="16">
        <v>45671.0</v>
      </c>
    </row>
    <row r="1594">
      <c r="A1594" s="4">
        <f>VLOOKUP(Life_expectancy.csv!A1610,Base!$A$2:$B$235,2,FALSE)</f>
        <v>174</v>
      </c>
      <c r="B1594" s="4">
        <v>2009.0</v>
      </c>
      <c r="C1594" s="15" t="s">
        <v>5629</v>
      </c>
      <c r="D1594" s="15">
        <v>75.0</v>
      </c>
      <c r="E1594" s="15">
        <v>0.0</v>
      </c>
      <c r="F1594" s="15" t="s">
        <v>607</v>
      </c>
      <c r="G1594" s="4">
        <v>98.0</v>
      </c>
      <c r="H1594" s="4">
        <v>6.0</v>
      </c>
      <c r="I1594" s="5">
        <v>45709.0</v>
      </c>
      <c r="J1594" s="4">
        <v>0.0</v>
      </c>
      <c r="K1594" s="4">
        <v>98.0</v>
      </c>
      <c r="L1594" s="4">
        <v>98.0</v>
      </c>
      <c r="M1594" s="4" t="s">
        <v>5522</v>
      </c>
      <c r="N1594" s="16">
        <v>45702.0</v>
      </c>
    </row>
    <row r="1595">
      <c r="A1595" s="4">
        <f>VLOOKUP(Life_expectancy.csv!A1611,Base!$A$2:$B$235,2,FALSE)</f>
        <v>174</v>
      </c>
      <c r="B1595" s="4">
        <v>2008.0</v>
      </c>
      <c r="C1595" s="15" t="s">
        <v>5553</v>
      </c>
      <c r="D1595" s="15">
        <v>81.0</v>
      </c>
      <c r="E1595" s="15">
        <v>0.0</v>
      </c>
      <c r="F1595" s="15" t="s">
        <v>6023</v>
      </c>
      <c r="G1595" s="4">
        <v>98.0</v>
      </c>
      <c r="H1595" s="4">
        <v>0.0</v>
      </c>
      <c r="I1595" s="5">
        <v>45718.0</v>
      </c>
      <c r="J1595" s="4">
        <v>0.0</v>
      </c>
      <c r="K1595" s="4">
        <v>98.0</v>
      </c>
      <c r="L1595" s="4">
        <v>98.0</v>
      </c>
      <c r="M1595" s="4" t="s">
        <v>5522</v>
      </c>
      <c r="N1595" s="16">
        <v>45730.0</v>
      </c>
    </row>
    <row r="1596">
      <c r="A1596" s="4">
        <f>VLOOKUP(Life_expectancy.csv!A1612,Base!$A$2:$B$235,2,FALSE)</f>
        <v>174</v>
      </c>
      <c r="B1596" s="4">
        <v>2007.0</v>
      </c>
      <c r="C1596" s="15" t="s">
        <v>5566</v>
      </c>
      <c r="D1596" s="15">
        <v>82.0</v>
      </c>
      <c r="E1596" s="15">
        <v>0.0</v>
      </c>
      <c r="F1596" s="15" t="s">
        <v>1127</v>
      </c>
      <c r="G1596" s="4">
        <v>98.0</v>
      </c>
      <c r="H1596" s="4">
        <v>20.0</v>
      </c>
      <c r="I1596" s="5">
        <v>45796.0</v>
      </c>
      <c r="J1596" s="4">
        <v>0.0</v>
      </c>
      <c r="K1596" s="4">
        <v>98.0</v>
      </c>
      <c r="L1596" s="4">
        <v>98.0</v>
      </c>
      <c r="M1596" s="4" t="s">
        <v>5522</v>
      </c>
      <c r="N1596" s="16">
        <v>45761.0</v>
      </c>
    </row>
    <row r="1597">
      <c r="A1597" s="4">
        <f>VLOOKUP(Life_expectancy.csv!A1613,Base!$A$2:$B$235,2,FALSE)</f>
        <v>174</v>
      </c>
      <c r="B1597" s="4">
        <v>2006.0</v>
      </c>
      <c r="C1597" s="15">
        <v>75.0</v>
      </c>
      <c r="D1597" s="15">
        <v>88.0</v>
      </c>
      <c r="E1597" s="15">
        <v>0.0</v>
      </c>
      <c r="F1597" s="15" t="s">
        <v>2097</v>
      </c>
      <c r="G1597" s="4">
        <v>98.0</v>
      </c>
      <c r="H1597" s="4">
        <v>47.0</v>
      </c>
      <c r="I1597" s="5">
        <v>45856.0</v>
      </c>
      <c r="J1597" s="4">
        <v>0.0</v>
      </c>
      <c r="K1597" s="4">
        <v>98.0</v>
      </c>
      <c r="L1597" s="4">
        <v>98.0</v>
      </c>
      <c r="M1597" s="4" t="s">
        <v>5522</v>
      </c>
      <c r="N1597" s="16">
        <v>45791.0</v>
      </c>
    </row>
    <row r="1598">
      <c r="A1598" s="4">
        <f>VLOOKUP(Life_expectancy.csv!A1614,Base!$A$2:$B$235,2,FALSE)</f>
        <v>174</v>
      </c>
      <c r="B1598" s="4">
        <v>2005.0</v>
      </c>
      <c r="C1598" s="15" t="s">
        <v>5881</v>
      </c>
      <c r="D1598" s="15">
        <v>93.0</v>
      </c>
      <c r="E1598" s="15">
        <v>0.0</v>
      </c>
      <c r="F1598" s="15" t="s">
        <v>5918</v>
      </c>
      <c r="G1598" s="4">
        <v>98.0</v>
      </c>
      <c r="H1598" s="4">
        <v>1395.0</v>
      </c>
      <c r="I1598" s="4">
        <v>18.0</v>
      </c>
      <c r="J1598" s="4">
        <v>0.0</v>
      </c>
      <c r="K1598" s="4">
        <v>98.0</v>
      </c>
      <c r="L1598" s="4">
        <v>98.0</v>
      </c>
      <c r="M1598" s="4" t="s">
        <v>5522</v>
      </c>
      <c r="N1598" s="16">
        <v>45791.0</v>
      </c>
    </row>
    <row r="1599">
      <c r="A1599" s="4">
        <f>VLOOKUP(Life_expectancy.csv!A1615,Base!$A$2:$B$235,2,FALSE)</f>
        <v>174</v>
      </c>
      <c r="B1599" s="4">
        <v>2004.0</v>
      </c>
      <c r="C1599" s="15" t="s">
        <v>5585</v>
      </c>
      <c r="D1599" s="15">
        <v>16.0</v>
      </c>
      <c r="E1599" s="15">
        <v>0.0</v>
      </c>
      <c r="F1599" s="16">
        <v>45809.0</v>
      </c>
      <c r="G1599" s="4">
        <v>97.0</v>
      </c>
      <c r="H1599" s="4">
        <v>37.0</v>
      </c>
      <c r="I1599" s="5">
        <v>45733.0</v>
      </c>
      <c r="J1599" s="4">
        <v>0.0</v>
      </c>
      <c r="K1599" s="4">
        <v>96.0</v>
      </c>
      <c r="L1599" s="4">
        <v>96.0</v>
      </c>
      <c r="M1599" s="4" t="s">
        <v>5522</v>
      </c>
      <c r="N1599" s="16">
        <v>45822.0</v>
      </c>
    </row>
    <row r="1600">
      <c r="A1600" s="4">
        <f>VLOOKUP(Life_expectancy.csv!A1616,Base!$A$2:$B$235,2,FALSE)</f>
        <v>174</v>
      </c>
      <c r="B1600" s="4">
        <v>2003.0</v>
      </c>
      <c r="C1600" s="15" t="s">
        <v>5653</v>
      </c>
      <c r="D1600" s="15">
        <v>112.0</v>
      </c>
      <c r="E1600" s="15">
        <v>0.0</v>
      </c>
      <c r="F1600" s="15" t="s">
        <v>6157</v>
      </c>
      <c r="G1600" s="4">
        <v>98.0</v>
      </c>
      <c r="H1600" s="4">
        <v>75.0</v>
      </c>
      <c r="I1600" s="5">
        <v>45854.0</v>
      </c>
      <c r="J1600" s="4">
        <v>0.0</v>
      </c>
      <c r="K1600" s="4">
        <v>98.0</v>
      </c>
      <c r="L1600" s="4">
        <v>98.0</v>
      </c>
      <c r="M1600" s="4" t="s">
        <v>5522</v>
      </c>
      <c r="N1600" s="16">
        <v>45852.0</v>
      </c>
    </row>
    <row r="1601">
      <c r="A1601" s="4">
        <f>VLOOKUP(Life_expectancy.csv!A1617,Base!$A$2:$B$235,2,FALSE)</f>
        <v>174</v>
      </c>
      <c r="B1601" s="4">
        <v>2002.0</v>
      </c>
      <c r="C1601" s="15" t="s">
        <v>5767</v>
      </c>
      <c r="D1601" s="15">
        <v>124.0</v>
      </c>
      <c r="E1601" s="15">
        <v>0.0</v>
      </c>
      <c r="F1601" s="15" t="s">
        <v>5760</v>
      </c>
      <c r="G1601" s="4">
        <v>98.0</v>
      </c>
      <c r="H1601" s="4">
        <v>926.0</v>
      </c>
      <c r="I1601" s="5">
        <v>45704.0</v>
      </c>
      <c r="J1601" s="4">
        <v>0.0</v>
      </c>
      <c r="K1601" s="4">
        <v>98.0</v>
      </c>
      <c r="L1601" s="4">
        <v>98.0</v>
      </c>
      <c r="M1601" s="4" t="s">
        <v>5522</v>
      </c>
      <c r="N1601" s="16">
        <v>45852.0</v>
      </c>
    </row>
    <row r="1602">
      <c r="A1602" s="4">
        <f>VLOOKUP(Life_expectancy.csv!A1618,Base!$A$2:$B$235,2,FALSE)</f>
        <v>174</v>
      </c>
      <c r="B1602" s="4">
        <v>2001.0</v>
      </c>
      <c r="C1602" s="15">
        <v>78.0</v>
      </c>
      <c r="D1602" s="15">
        <v>129.0</v>
      </c>
      <c r="E1602" s="15">
        <v>0.0</v>
      </c>
      <c r="F1602" s="15" t="s">
        <v>1561</v>
      </c>
      <c r="G1602" s="4">
        <v>98.0</v>
      </c>
      <c r="H1602" s="4">
        <v>0.0</v>
      </c>
      <c r="I1602" s="5">
        <v>45823.0</v>
      </c>
      <c r="J1602" s="4">
        <v>0.0</v>
      </c>
      <c r="K1602" s="4">
        <v>97.0</v>
      </c>
      <c r="L1602" s="4">
        <v>98.0</v>
      </c>
      <c r="M1602" s="4" t="s">
        <v>5522</v>
      </c>
      <c r="N1602" s="16">
        <v>45883.0</v>
      </c>
    </row>
    <row r="1603">
      <c r="A1603" s="4">
        <f>VLOOKUP(Life_expectancy.csv!A1619,Base!$A$2:$B$235,2,FALSE)</f>
        <v>174</v>
      </c>
      <c r="B1603" s="4">
        <v>2000.0</v>
      </c>
      <c r="C1603" s="15" t="s">
        <v>5822</v>
      </c>
      <c r="D1603" s="15">
        <v>139.0</v>
      </c>
      <c r="E1603" s="15">
        <v>0.0</v>
      </c>
      <c r="F1603" s="15" t="s">
        <v>3620</v>
      </c>
      <c r="G1603" s="4">
        <v>96.0</v>
      </c>
      <c r="H1603" s="4">
        <v>20.0</v>
      </c>
      <c r="I1603" s="5">
        <v>45703.0</v>
      </c>
      <c r="J1603" s="4">
        <v>0.0</v>
      </c>
      <c r="K1603" s="4">
        <v>98.0</v>
      </c>
      <c r="L1603" s="4">
        <v>98.0</v>
      </c>
      <c r="M1603" s="4" t="s">
        <v>5522</v>
      </c>
      <c r="N1603" s="16">
        <v>45883.0</v>
      </c>
    </row>
    <row r="1604">
      <c r="A1604" s="4">
        <f>VLOOKUP(Life_expectancy.csv!A1620,Base!$A$2:$B$235,2,FALSE)</f>
        <v>59</v>
      </c>
      <c r="B1604" s="4">
        <v>2015.0</v>
      </c>
      <c r="C1604" s="15" t="s">
        <v>5686</v>
      </c>
      <c r="D1604" s="15">
        <v>266.0</v>
      </c>
      <c r="E1604" s="15">
        <v>52.0</v>
      </c>
      <c r="F1604" s="17"/>
      <c r="G1604" s="4">
        <v>64.0</v>
      </c>
      <c r="H1604" s="4">
        <v>215.0</v>
      </c>
      <c r="I1604" s="5">
        <v>45892.0</v>
      </c>
      <c r="J1604" s="4">
        <v>84.0</v>
      </c>
      <c r="K1604" s="4">
        <v>66.0</v>
      </c>
      <c r="L1604" s="4">
        <v>64.0</v>
      </c>
      <c r="M1604" s="5">
        <v>45778.0</v>
      </c>
      <c r="N1604" s="16">
        <v>45784.0</v>
      </c>
    </row>
    <row r="1605">
      <c r="A1605" s="4">
        <f>VLOOKUP(Life_expectancy.csv!A1621,Base!$A$2:$B$235,2,FALSE)</f>
        <v>59</v>
      </c>
      <c r="B1605" s="4">
        <v>2014.0</v>
      </c>
      <c r="C1605" s="15" t="s">
        <v>5916</v>
      </c>
      <c r="D1605" s="15">
        <v>272.0</v>
      </c>
      <c r="E1605" s="15">
        <v>52.0</v>
      </c>
      <c r="F1605" s="15" t="s">
        <v>5521</v>
      </c>
      <c r="G1605" s="4">
        <v>73.0</v>
      </c>
      <c r="H1605" s="4">
        <v>290.0</v>
      </c>
      <c r="I1605" s="5">
        <v>45711.0</v>
      </c>
      <c r="J1605" s="4">
        <v>85.0</v>
      </c>
      <c r="K1605" s="4">
        <v>74.0</v>
      </c>
      <c r="L1605" s="4">
        <v>73.0</v>
      </c>
      <c r="M1605" s="5">
        <v>45809.0</v>
      </c>
      <c r="N1605" s="16">
        <v>45845.0</v>
      </c>
    </row>
    <row r="1606">
      <c r="A1606" s="4">
        <f>VLOOKUP(Life_expectancy.csv!A1622,Base!$A$2:$B$235,2,FALSE)</f>
        <v>59</v>
      </c>
      <c r="B1606" s="4">
        <v>2013.0</v>
      </c>
      <c r="C1606" s="15" t="s">
        <v>5532</v>
      </c>
      <c r="D1606" s="15">
        <v>275.0</v>
      </c>
      <c r="E1606" s="15">
        <v>53.0</v>
      </c>
      <c r="F1606" s="15" t="s">
        <v>5521</v>
      </c>
      <c r="G1606" s="4">
        <v>69.0</v>
      </c>
      <c r="H1606" s="4">
        <v>221.0</v>
      </c>
      <c r="I1606" s="5">
        <v>45799.0</v>
      </c>
      <c r="J1606" s="4">
        <v>86.0</v>
      </c>
      <c r="K1606" s="4">
        <v>7.0</v>
      </c>
      <c r="L1606" s="4">
        <v>69.0</v>
      </c>
      <c r="M1606" s="5">
        <v>45809.0</v>
      </c>
      <c r="N1606" s="16">
        <v>45907.0</v>
      </c>
    </row>
    <row r="1607">
      <c r="A1607" s="4">
        <f>VLOOKUP(Life_expectancy.csv!A1623,Base!$A$2:$B$235,2,FALSE)</f>
        <v>59</v>
      </c>
      <c r="B1607" s="4">
        <v>2012.0</v>
      </c>
      <c r="C1607" s="15" t="s">
        <v>5539</v>
      </c>
      <c r="D1607" s="15">
        <v>27.0</v>
      </c>
      <c r="E1607" s="15">
        <v>53.0</v>
      </c>
      <c r="F1607" s="15" t="s">
        <v>5521</v>
      </c>
      <c r="G1607" s="4">
        <v>66.0</v>
      </c>
      <c r="H1607" s="4">
        <v>341.0</v>
      </c>
      <c r="I1607" s="5">
        <v>45921.0</v>
      </c>
      <c r="J1607" s="4">
        <v>88.0</v>
      </c>
      <c r="K1607" s="4">
        <v>72.0</v>
      </c>
      <c r="L1607" s="4">
        <v>66.0</v>
      </c>
      <c r="M1607" s="5">
        <v>45778.0</v>
      </c>
      <c r="N1607" s="16">
        <v>45665.0</v>
      </c>
    </row>
    <row r="1608">
      <c r="A1608" s="4">
        <f>VLOOKUP(Life_expectancy.csv!A1624,Base!$A$2:$B$235,2,FALSE)</f>
        <v>59</v>
      </c>
      <c r="B1608" s="4">
        <v>2011.0</v>
      </c>
      <c r="C1608" s="15" t="s">
        <v>5764</v>
      </c>
      <c r="D1608" s="15">
        <v>271.0</v>
      </c>
      <c r="E1608" s="15">
        <v>54.0</v>
      </c>
      <c r="F1608" s="15" t="s">
        <v>6008</v>
      </c>
      <c r="G1608" s="4">
        <v>66.0</v>
      </c>
      <c r="H1608" s="4">
        <v>24.0</v>
      </c>
      <c r="I1608" s="5">
        <v>45737.0</v>
      </c>
      <c r="J1608" s="4">
        <v>90.0</v>
      </c>
      <c r="K1608" s="4">
        <v>72.0</v>
      </c>
      <c r="L1608" s="4">
        <v>66.0</v>
      </c>
      <c r="M1608" s="5">
        <v>45778.0</v>
      </c>
      <c r="N1608" s="16">
        <v>45724.0</v>
      </c>
    </row>
    <row r="1609">
      <c r="A1609" s="4">
        <f>VLOOKUP(Life_expectancy.csv!A1625,Base!$A$2:$B$235,2,FALSE)</f>
        <v>59</v>
      </c>
      <c r="B1609" s="4">
        <v>2010.0</v>
      </c>
      <c r="C1609" s="15" t="s">
        <v>5541</v>
      </c>
      <c r="D1609" s="15">
        <v>273.0</v>
      </c>
      <c r="E1609" s="15">
        <v>54.0</v>
      </c>
      <c r="F1609" s="15" t="s">
        <v>5658</v>
      </c>
      <c r="G1609" s="4">
        <v>72.0</v>
      </c>
      <c r="H1609" s="4">
        <v>1719.0</v>
      </c>
      <c r="I1609" s="5">
        <v>45840.0</v>
      </c>
      <c r="J1609" s="4">
        <v>91.0</v>
      </c>
      <c r="K1609" s="4">
        <v>77.0</v>
      </c>
      <c r="L1609" s="4">
        <v>73.0</v>
      </c>
      <c r="M1609" s="5">
        <v>45778.0</v>
      </c>
      <c r="N1609" s="16">
        <v>45785.0</v>
      </c>
    </row>
    <row r="1610">
      <c r="A1610" s="4">
        <f>VLOOKUP(Life_expectancy.csv!A1626,Base!$A$2:$B$235,2,FALSE)</f>
        <v>59</v>
      </c>
      <c r="B1610" s="4">
        <v>2009.0</v>
      </c>
      <c r="C1610" s="15">
        <v>56.0</v>
      </c>
      <c r="D1610" s="15">
        <v>276.0</v>
      </c>
      <c r="E1610" s="15">
        <v>55.0</v>
      </c>
      <c r="F1610" s="15" t="s">
        <v>6123</v>
      </c>
      <c r="G1610" s="4">
        <v>71.0</v>
      </c>
      <c r="H1610" s="4">
        <v>2939.0</v>
      </c>
      <c r="I1610" s="5">
        <v>45690.0</v>
      </c>
      <c r="J1610" s="4">
        <v>93.0</v>
      </c>
      <c r="K1610" s="4">
        <v>77.0</v>
      </c>
      <c r="L1610" s="4">
        <v>73.0</v>
      </c>
      <c r="M1610" s="5">
        <v>45809.0</v>
      </c>
      <c r="N1610" s="16">
        <v>45877.0</v>
      </c>
    </row>
    <row r="1611">
      <c r="A1611" s="4">
        <f>VLOOKUP(Life_expectancy.csv!A1627,Base!$A$2:$B$235,2,FALSE)</f>
        <v>59</v>
      </c>
      <c r="B1611" s="4">
        <v>2008.0</v>
      </c>
      <c r="C1611" s="15" t="s">
        <v>5830</v>
      </c>
      <c r="D1611" s="15">
        <v>278.0</v>
      </c>
      <c r="E1611" s="15">
        <v>55.0</v>
      </c>
      <c r="F1611" s="15" t="s">
        <v>6158</v>
      </c>
      <c r="G1611" s="4">
        <v>74.0</v>
      </c>
      <c r="H1611" s="4">
        <v>98.0</v>
      </c>
      <c r="I1611" s="5">
        <v>45827.0</v>
      </c>
      <c r="J1611" s="4">
        <v>94.0</v>
      </c>
      <c r="K1611" s="4">
        <v>74.0</v>
      </c>
      <c r="L1611" s="4">
        <v>74.0</v>
      </c>
      <c r="M1611" s="5">
        <v>45809.0</v>
      </c>
      <c r="N1611" s="15">
        <v>9.0</v>
      </c>
    </row>
    <row r="1612">
      <c r="A1612" s="4">
        <f>VLOOKUP(Life_expectancy.csv!A1628,Base!$A$2:$B$235,2,FALSE)</f>
        <v>59</v>
      </c>
      <c r="B1612" s="4">
        <v>2007.0</v>
      </c>
      <c r="C1612" s="15">
        <v>55.0</v>
      </c>
      <c r="D1612" s="15">
        <v>282.0</v>
      </c>
      <c r="E1612" s="15">
        <v>56.0</v>
      </c>
      <c r="F1612" s="15" t="s">
        <v>5728</v>
      </c>
      <c r="G1612" s="4">
        <v>74.0</v>
      </c>
      <c r="H1612" s="4">
        <v>2.0</v>
      </c>
      <c r="I1612" s="4">
        <v>19.0</v>
      </c>
      <c r="J1612" s="4">
        <v>96.0</v>
      </c>
      <c r="K1612" s="4">
        <v>76.0</v>
      </c>
      <c r="L1612" s="4">
        <v>74.0</v>
      </c>
      <c r="M1612" s="5">
        <v>45839.0</v>
      </c>
      <c r="N1612" s="16">
        <v>45725.0</v>
      </c>
    </row>
    <row r="1613">
      <c r="A1613" s="4">
        <f>VLOOKUP(Life_expectancy.csv!A1629,Base!$A$2:$B$235,2,FALSE)</f>
        <v>59</v>
      </c>
      <c r="B1613" s="4">
        <v>2006.0</v>
      </c>
      <c r="C1613" s="15" t="s">
        <v>5548</v>
      </c>
      <c r="D1613" s="15">
        <v>288.0</v>
      </c>
      <c r="E1613" s="15">
        <v>57.0</v>
      </c>
      <c r="F1613" s="15" t="s">
        <v>5568</v>
      </c>
      <c r="G1613" s="4">
        <v>9.0</v>
      </c>
      <c r="H1613" s="4">
        <v>128.0</v>
      </c>
      <c r="I1613" s="5">
        <v>45795.0</v>
      </c>
      <c r="J1613" s="4">
        <v>98.0</v>
      </c>
      <c r="K1613" s="4">
        <v>79.0</v>
      </c>
      <c r="L1613" s="4">
        <v>78.0</v>
      </c>
      <c r="M1613" s="5">
        <v>45870.0</v>
      </c>
      <c r="N1613" s="16">
        <v>45786.0</v>
      </c>
    </row>
    <row r="1614">
      <c r="A1614" s="4">
        <f>VLOOKUP(Life_expectancy.csv!A1630,Base!$A$2:$B$235,2,FALSE)</f>
        <v>59</v>
      </c>
      <c r="B1614" s="4">
        <v>2005.0</v>
      </c>
      <c r="C1614" s="15" t="s">
        <v>5877</v>
      </c>
      <c r="D1614" s="15">
        <v>29.0</v>
      </c>
      <c r="E1614" s="15">
        <v>57.0</v>
      </c>
      <c r="F1614" s="15" t="s">
        <v>5728</v>
      </c>
      <c r="G1614" s="4">
        <v>83.0</v>
      </c>
      <c r="H1614" s="4">
        <v>33.0</v>
      </c>
      <c r="I1614" s="4">
        <v>18.0</v>
      </c>
      <c r="J1614" s="4">
        <v>101.0</v>
      </c>
      <c r="K1614" s="4">
        <v>78.0</v>
      </c>
      <c r="L1614" s="4">
        <v>77.0</v>
      </c>
      <c r="M1614" s="5">
        <v>45901.0</v>
      </c>
      <c r="N1614" s="16">
        <v>45847.0</v>
      </c>
    </row>
    <row r="1615">
      <c r="A1615" s="4">
        <f>VLOOKUP(Life_expectancy.csv!A1631,Base!$A$2:$B$235,2,FALSE)</f>
        <v>59</v>
      </c>
      <c r="B1615" s="4">
        <v>2004.0</v>
      </c>
      <c r="C1615" s="15" t="s">
        <v>5579</v>
      </c>
      <c r="D1615" s="15">
        <v>296.0</v>
      </c>
      <c r="E1615" s="15">
        <v>58.0</v>
      </c>
      <c r="F1615" s="15" t="s">
        <v>5993</v>
      </c>
      <c r="G1615" s="4">
        <v>73.0</v>
      </c>
      <c r="H1615" s="4">
        <v>172.0</v>
      </c>
      <c r="I1615" s="5">
        <v>45794.0</v>
      </c>
      <c r="J1615" s="4">
        <v>103.0</v>
      </c>
      <c r="K1615" s="4">
        <v>7.0</v>
      </c>
      <c r="L1615" s="4">
        <v>69.0</v>
      </c>
      <c r="M1615" s="4">
        <v>2.0</v>
      </c>
      <c r="N1615" s="15">
        <v>1.0</v>
      </c>
    </row>
    <row r="1616">
      <c r="A1616" s="4">
        <f>VLOOKUP(Life_expectancy.csv!A1632,Base!$A$2:$B$235,2,FALSE)</f>
        <v>59</v>
      </c>
      <c r="B1616" s="4">
        <v>2003.0</v>
      </c>
      <c r="C1616" s="15">
        <v>52.0</v>
      </c>
      <c r="D1616" s="15">
        <v>299.0</v>
      </c>
      <c r="E1616" s="15">
        <v>59.0</v>
      </c>
      <c r="F1616" s="15" t="s">
        <v>6124</v>
      </c>
      <c r="G1616" s="4">
        <v>79.0</v>
      </c>
      <c r="H1616" s="4">
        <v>232.0</v>
      </c>
      <c r="I1616" s="4">
        <v>17.0</v>
      </c>
      <c r="J1616" s="4">
        <v>106.0</v>
      </c>
      <c r="K1616" s="4">
        <v>67.0</v>
      </c>
      <c r="L1616" s="4">
        <v>63.0</v>
      </c>
      <c r="M1616" s="5">
        <v>45690.0</v>
      </c>
      <c r="N1616" s="16">
        <v>45689.0</v>
      </c>
    </row>
    <row r="1617">
      <c r="A1617" s="4">
        <f>VLOOKUP(Life_expectancy.csv!A1633,Base!$A$2:$B$235,2,FALSE)</f>
        <v>59</v>
      </c>
      <c r="B1617" s="4">
        <v>2002.0</v>
      </c>
      <c r="C1617" s="15" t="s">
        <v>5647</v>
      </c>
      <c r="D1617" s="15">
        <v>31.0</v>
      </c>
      <c r="E1617" s="15">
        <v>60.0</v>
      </c>
      <c r="F1617" s="15" t="s">
        <v>5568</v>
      </c>
      <c r="G1617" s="10"/>
      <c r="H1617" s="4">
        <v>717.0</v>
      </c>
      <c r="I1617" s="5">
        <v>45793.0</v>
      </c>
      <c r="J1617" s="4">
        <v>108.0</v>
      </c>
      <c r="K1617" s="4">
        <v>65.0</v>
      </c>
      <c r="L1617" s="4">
        <v>61.0</v>
      </c>
      <c r="M1617" s="5">
        <v>45718.0</v>
      </c>
      <c r="N1617" s="16">
        <v>45778.0</v>
      </c>
    </row>
    <row r="1618">
      <c r="A1618" s="4">
        <f>VLOOKUP(Life_expectancy.csv!A1634,Base!$A$2:$B$235,2,FALSE)</f>
        <v>59</v>
      </c>
      <c r="B1618" s="4">
        <v>2001.0</v>
      </c>
      <c r="C1618" s="15">
        <v>55.0</v>
      </c>
      <c r="D1618" s="15">
        <v>34.0</v>
      </c>
      <c r="E1618" s="15">
        <v>60.0</v>
      </c>
      <c r="F1618" s="15" t="s">
        <v>5732</v>
      </c>
      <c r="G1618" s="10"/>
      <c r="H1618" s="4">
        <v>4464.0</v>
      </c>
      <c r="I1618" s="5">
        <v>45673.0</v>
      </c>
      <c r="J1618" s="4">
        <v>110.0</v>
      </c>
      <c r="K1618" s="4">
        <v>56.0</v>
      </c>
      <c r="L1618" s="4">
        <v>49.0</v>
      </c>
      <c r="M1618" s="5">
        <v>45749.0</v>
      </c>
      <c r="N1618" s="16">
        <v>45839.0</v>
      </c>
    </row>
    <row r="1619">
      <c r="A1619" s="4">
        <f>VLOOKUP(Life_expectancy.csv!A1635,Base!$A$2:$B$235,2,FALSE)</f>
        <v>59</v>
      </c>
      <c r="B1619" s="4">
        <v>2000.0</v>
      </c>
      <c r="C1619" s="15" t="s">
        <v>5587</v>
      </c>
      <c r="D1619" s="15">
        <v>37.0</v>
      </c>
      <c r="E1619" s="15">
        <v>60.0</v>
      </c>
      <c r="F1619" s="15" t="s">
        <v>5920</v>
      </c>
      <c r="G1619" s="10"/>
      <c r="H1619" s="4">
        <v>1578.0</v>
      </c>
      <c r="I1619" s="5">
        <v>45823.0</v>
      </c>
      <c r="J1619" s="4">
        <v>111.0</v>
      </c>
      <c r="K1619" s="4">
        <v>53.0</v>
      </c>
      <c r="L1619" s="4">
        <v>43.0</v>
      </c>
      <c r="M1619" s="5">
        <v>45779.0</v>
      </c>
      <c r="N1619" s="16">
        <v>45901.0</v>
      </c>
    </row>
    <row r="1620">
      <c r="A1620" s="4">
        <f>VLOOKUP(Life_expectancy.csv!A1636,Base!$A$2:$B$235,2,FALSE)</f>
        <v>173</v>
      </c>
      <c r="B1620" s="4">
        <v>2015.0</v>
      </c>
      <c r="C1620" s="15" t="s">
        <v>5669</v>
      </c>
      <c r="D1620" s="15">
        <v>54.0</v>
      </c>
      <c r="E1620" s="15">
        <v>0.0</v>
      </c>
      <c r="F1620" s="17"/>
      <c r="G1620" s="4">
        <v>95.0</v>
      </c>
      <c r="H1620" s="4">
        <v>2.0</v>
      </c>
      <c r="I1620" s="4" t="s">
        <v>5822</v>
      </c>
      <c r="J1620" s="4">
        <v>0.0</v>
      </c>
      <c r="K1620" s="4">
        <v>97.0</v>
      </c>
      <c r="L1620" s="4">
        <v>97.0</v>
      </c>
      <c r="M1620" s="4" t="s">
        <v>5522</v>
      </c>
      <c r="N1620" s="15" t="s">
        <v>5786</v>
      </c>
    </row>
    <row r="1621">
      <c r="A1621" s="4">
        <f>VLOOKUP(Life_expectancy.csv!A1637,Base!$A$2:$B$235,2,FALSE)</f>
        <v>173</v>
      </c>
      <c r="B1621" s="4">
        <v>2014.0</v>
      </c>
      <c r="C1621" s="15" t="s">
        <v>5689</v>
      </c>
      <c r="D1621" s="15">
        <v>55.0</v>
      </c>
      <c r="E1621" s="15">
        <v>0.0</v>
      </c>
      <c r="F1621" s="15" t="s">
        <v>336</v>
      </c>
      <c r="G1621" s="4">
        <v>9.0</v>
      </c>
      <c r="H1621" s="4">
        <v>0.0</v>
      </c>
      <c r="I1621" s="4" t="s">
        <v>5720</v>
      </c>
      <c r="J1621" s="4">
        <v>0.0</v>
      </c>
      <c r="K1621" s="4">
        <v>99.0</v>
      </c>
      <c r="L1621" s="4">
        <v>99.0</v>
      </c>
      <c r="M1621" s="4" t="s">
        <v>5522</v>
      </c>
      <c r="N1621" s="15" t="s">
        <v>5786</v>
      </c>
    </row>
    <row r="1622">
      <c r="A1622" s="4">
        <f>VLOOKUP(Life_expectancy.csv!A1638,Base!$A$2:$B$235,2,FALSE)</f>
        <v>173</v>
      </c>
      <c r="B1622" s="4">
        <v>2013.0</v>
      </c>
      <c r="C1622" s="15" t="s">
        <v>5692</v>
      </c>
      <c r="D1622" s="15">
        <v>57.0</v>
      </c>
      <c r="E1622" s="15">
        <v>0.0</v>
      </c>
      <c r="F1622" s="15" t="s">
        <v>793</v>
      </c>
      <c r="G1622" s="4">
        <v>94.0</v>
      </c>
      <c r="H1622" s="4">
        <v>0.0</v>
      </c>
      <c r="I1622" s="4" t="s">
        <v>6004</v>
      </c>
      <c r="J1622" s="4">
        <v>0.0</v>
      </c>
      <c r="K1622" s="4">
        <v>99.0</v>
      </c>
      <c r="L1622" s="4">
        <v>99.0</v>
      </c>
      <c r="M1622" s="4" t="s">
        <v>5522</v>
      </c>
      <c r="N1622" s="15" t="s">
        <v>5681</v>
      </c>
    </row>
    <row r="1623">
      <c r="A1623" s="4">
        <f>VLOOKUP(Life_expectancy.csv!A1639,Base!$A$2:$B$235,2,FALSE)</f>
        <v>173</v>
      </c>
      <c r="B1623" s="4">
        <v>2012.0</v>
      </c>
      <c r="C1623" s="15">
        <v>81.0</v>
      </c>
      <c r="D1623" s="15">
        <v>58.0</v>
      </c>
      <c r="E1623" s="15">
        <v>0.0</v>
      </c>
      <c r="F1623" s="15" t="s">
        <v>1490</v>
      </c>
      <c r="G1623" s="4">
        <v>93.0</v>
      </c>
      <c r="H1623" s="4">
        <v>0.0</v>
      </c>
      <c r="I1623" s="4" t="s">
        <v>5722</v>
      </c>
      <c r="J1623" s="4">
        <v>0.0</v>
      </c>
      <c r="K1623" s="4">
        <v>99.0</v>
      </c>
      <c r="L1623" s="4">
        <v>99.0</v>
      </c>
      <c r="M1623" s="4" t="s">
        <v>5522</v>
      </c>
      <c r="N1623" s="15" t="s">
        <v>5681</v>
      </c>
    </row>
    <row r="1624">
      <c r="A1624" s="4">
        <f>VLOOKUP(Life_expectancy.csv!A1640,Base!$A$2:$B$235,2,FALSE)</f>
        <v>173</v>
      </c>
      <c r="B1624" s="4">
        <v>2011.0</v>
      </c>
      <c r="C1624" s="15">
        <v>87.0</v>
      </c>
      <c r="D1624" s="15">
        <v>59.0</v>
      </c>
      <c r="E1624" s="15">
        <v>0.0</v>
      </c>
      <c r="F1624" s="15" t="s">
        <v>761</v>
      </c>
      <c r="G1624" s="4">
        <v>82.0</v>
      </c>
      <c r="H1624" s="4">
        <v>3.0</v>
      </c>
      <c r="I1624" s="4">
        <v>68.0</v>
      </c>
      <c r="J1624" s="4">
        <v>0.0</v>
      </c>
      <c r="K1624" s="4">
        <v>96.0</v>
      </c>
      <c r="L1624" s="4">
        <v>96.0</v>
      </c>
      <c r="M1624" s="4" t="s">
        <v>5522</v>
      </c>
      <c r="N1624" s="15" t="s">
        <v>5681</v>
      </c>
    </row>
    <row r="1625">
      <c r="A1625" s="4">
        <f>VLOOKUP(Life_expectancy.csv!A1641,Base!$A$2:$B$235,2,FALSE)</f>
        <v>173</v>
      </c>
      <c r="B1625" s="4">
        <v>2010.0</v>
      </c>
      <c r="C1625" s="15">
        <v>83.0</v>
      </c>
      <c r="D1625" s="15">
        <v>62.0</v>
      </c>
      <c r="E1625" s="15">
        <v>0.0</v>
      </c>
      <c r="F1625" s="15" t="s">
        <v>2685</v>
      </c>
      <c r="G1625" s="4">
        <v>75.0</v>
      </c>
      <c r="H1625" s="4">
        <v>0.0</v>
      </c>
      <c r="I1625" s="4" t="s">
        <v>5983</v>
      </c>
      <c r="J1625" s="4">
        <v>0.0</v>
      </c>
      <c r="K1625" s="4">
        <v>76.0</v>
      </c>
      <c r="L1625" s="4">
        <v>76.0</v>
      </c>
      <c r="M1625" s="4" t="s">
        <v>5522</v>
      </c>
      <c r="N1625" s="15" t="s">
        <v>5681</v>
      </c>
    </row>
    <row r="1626">
      <c r="A1626" s="4">
        <f>VLOOKUP(Life_expectancy.csv!A1642,Base!$A$2:$B$235,2,FALSE)</f>
        <v>173</v>
      </c>
      <c r="B1626" s="4">
        <v>2009.0</v>
      </c>
      <c r="C1626" s="15">
        <v>82.0</v>
      </c>
      <c r="D1626" s="15">
        <v>63.0</v>
      </c>
      <c r="E1626" s="15">
        <v>0.0</v>
      </c>
      <c r="F1626" s="15" t="s">
        <v>2637</v>
      </c>
      <c r="G1626" s="4">
        <v>86.0</v>
      </c>
      <c r="H1626" s="4">
        <v>1.0</v>
      </c>
      <c r="I1626" s="4" t="s">
        <v>6129</v>
      </c>
      <c r="J1626" s="4">
        <v>0.0</v>
      </c>
      <c r="K1626" s="4">
        <v>73.0</v>
      </c>
      <c r="L1626" s="4">
        <v>73.0</v>
      </c>
      <c r="M1626" s="4" t="s">
        <v>5522</v>
      </c>
      <c r="N1626" s="15" t="s">
        <v>5681</v>
      </c>
    </row>
    <row r="1627">
      <c r="A1627" s="4">
        <f>VLOOKUP(Life_expectancy.csv!A1643,Base!$A$2:$B$235,2,FALSE)</f>
        <v>173</v>
      </c>
      <c r="B1627" s="4">
        <v>2008.0</v>
      </c>
      <c r="C1627" s="15">
        <v>80.0</v>
      </c>
      <c r="D1627" s="15">
        <v>64.0</v>
      </c>
      <c r="E1627" s="15">
        <v>0.0</v>
      </c>
      <c r="F1627" s="15" t="s">
        <v>4839</v>
      </c>
      <c r="G1627" s="4">
        <v>86.0</v>
      </c>
      <c r="H1627" s="4">
        <v>1.0</v>
      </c>
      <c r="I1627" s="4" t="s">
        <v>5657</v>
      </c>
      <c r="J1627" s="4">
        <v>0.0</v>
      </c>
      <c r="K1627" s="4">
        <v>72.0</v>
      </c>
      <c r="L1627" s="4">
        <v>72.0</v>
      </c>
      <c r="M1627" s="4" t="s">
        <v>5522</v>
      </c>
      <c r="N1627" s="15" t="s">
        <v>5681</v>
      </c>
    </row>
    <row r="1628">
      <c r="A1628" s="4">
        <f>VLOOKUP(Life_expectancy.csv!A1644,Base!$A$2:$B$235,2,FALSE)</f>
        <v>173</v>
      </c>
      <c r="B1628" s="4">
        <v>2007.0</v>
      </c>
      <c r="C1628" s="15" t="s">
        <v>5926</v>
      </c>
      <c r="D1628" s="15">
        <v>65.0</v>
      </c>
      <c r="E1628" s="15">
        <v>0.0</v>
      </c>
      <c r="F1628" s="15" t="s">
        <v>2755</v>
      </c>
      <c r="G1628" s="4">
        <v>82.0</v>
      </c>
      <c r="H1628" s="4">
        <v>2.0</v>
      </c>
      <c r="I1628" s="4" t="s">
        <v>5660</v>
      </c>
      <c r="J1628" s="4">
        <v>0.0</v>
      </c>
      <c r="K1628" s="4">
        <v>76.0</v>
      </c>
      <c r="L1628" s="4">
        <v>74.0</v>
      </c>
      <c r="M1628" s="4" t="s">
        <v>5522</v>
      </c>
      <c r="N1628" s="15" t="s">
        <v>5681</v>
      </c>
    </row>
    <row r="1629">
      <c r="A1629" s="4">
        <f>VLOOKUP(Life_expectancy.csv!A1645,Base!$A$2:$B$235,2,FALSE)</f>
        <v>173</v>
      </c>
      <c r="B1629" s="4">
        <v>2006.0</v>
      </c>
      <c r="C1629" s="15" t="s">
        <v>5704</v>
      </c>
      <c r="D1629" s="15">
        <v>66.0</v>
      </c>
      <c r="E1629" s="15">
        <v>0.0</v>
      </c>
      <c r="F1629" s="15" t="s">
        <v>1609</v>
      </c>
      <c r="G1629" s="4">
        <v>86.0</v>
      </c>
      <c r="H1629" s="4">
        <v>1.0</v>
      </c>
      <c r="I1629" s="4" t="s">
        <v>5901</v>
      </c>
      <c r="J1629" s="4">
        <v>0.0</v>
      </c>
      <c r="K1629" s="4">
        <v>83.0</v>
      </c>
      <c r="L1629" s="4">
        <v>85.0</v>
      </c>
      <c r="M1629" s="4" t="s">
        <v>5522</v>
      </c>
      <c r="N1629" s="15" t="s">
        <v>5681</v>
      </c>
    </row>
    <row r="1630">
      <c r="A1630" s="4">
        <f>VLOOKUP(Life_expectancy.csv!A1646,Base!$A$2:$B$235,2,FALSE)</f>
        <v>173</v>
      </c>
      <c r="B1630" s="4">
        <v>2005.0</v>
      </c>
      <c r="C1630" s="15">
        <v>79.0</v>
      </c>
      <c r="D1630" s="15">
        <v>67.0</v>
      </c>
      <c r="E1630" s="15">
        <v>0.0</v>
      </c>
      <c r="F1630" s="15" t="s">
        <v>915</v>
      </c>
      <c r="G1630" s="4">
        <v>85.0</v>
      </c>
      <c r="H1630" s="4">
        <v>6.0</v>
      </c>
      <c r="I1630" s="4">
        <v>65.0</v>
      </c>
      <c r="J1630" s="4">
        <v>0.0</v>
      </c>
      <c r="K1630" s="4">
        <v>94.0</v>
      </c>
      <c r="L1630" s="4">
        <v>92.0</v>
      </c>
      <c r="M1630" s="4" t="s">
        <v>5522</v>
      </c>
      <c r="N1630" s="15" t="s">
        <v>5681</v>
      </c>
    </row>
    <row r="1631">
      <c r="A1631" s="4">
        <f>VLOOKUP(Life_expectancy.csv!A1647,Base!$A$2:$B$235,2,FALSE)</f>
        <v>173</v>
      </c>
      <c r="B1631" s="4">
        <v>2004.0</v>
      </c>
      <c r="C1631" s="15" t="s">
        <v>5707</v>
      </c>
      <c r="D1631" s="15">
        <v>69.0</v>
      </c>
      <c r="E1631" s="15">
        <v>0.0</v>
      </c>
      <c r="F1631" s="15" t="s">
        <v>771</v>
      </c>
      <c r="G1631" s="4">
        <v>85.0</v>
      </c>
      <c r="H1631" s="4">
        <v>4.0</v>
      </c>
      <c r="I1631" s="4" t="s">
        <v>5734</v>
      </c>
      <c r="J1631" s="4">
        <v>0.0</v>
      </c>
      <c r="K1631" s="4">
        <v>89.0</v>
      </c>
      <c r="L1631" s="4">
        <v>89.0</v>
      </c>
      <c r="M1631" s="4" t="s">
        <v>5522</v>
      </c>
      <c r="N1631" s="15" t="s">
        <v>5681</v>
      </c>
    </row>
    <row r="1632">
      <c r="A1632" s="4">
        <f>VLOOKUP(Life_expectancy.csv!A1648,Base!$A$2:$B$235,2,FALSE)</f>
        <v>173</v>
      </c>
      <c r="B1632" s="4">
        <v>2003.0</v>
      </c>
      <c r="C1632" s="15" t="s">
        <v>5964</v>
      </c>
      <c r="D1632" s="15">
        <v>71.0</v>
      </c>
      <c r="E1632" s="15">
        <v>0.0</v>
      </c>
      <c r="F1632" s="16">
        <v>45844.0</v>
      </c>
      <c r="G1632" s="4">
        <v>89.0</v>
      </c>
      <c r="H1632" s="4">
        <v>4.0</v>
      </c>
      <c r="I1632" s="4" t="s">
        <v>5668</v>
      </c>
      <c r="J1632" s="4">
        <v>0.0</v>
      </c>
      <c r="K1632" s="4">
        <v>94.0</v>
      </c>
      <c r="L1632" s="4">
        <v>94.0</v>
      </c>
      <c r="M1632" s="4" t="s">
        <v>5522</v>
      </c>
      <c r="N1632" s="15" t="s">
        <v>5681</v>
      </c>
    </row>
    <row r="1633">
      <c r="A1633" s="4">
        <f>VLOOKUP(Life_expectancy.csv!A1649,Base!$A$2:$B$235,2,FALSE)</f>
        <v>173</v>
      </c>
      <c r="B1633" s="4">
        <v>2002.0</v>
      </c>
      <c r="C1633" s="15" t="s">
        <v>5966</v>
      </c>
      <c r="D1633" s="15">
        <v>75.0</v>
      </c>
      <c r="E1633" s="15">
        <v>0.0</v>
      </c>
      <c r="F1633" s="15" t="s">
        <v>848</v>
      </c>
      <c r="G1633" s="10"/>
      <c r="H1633" s="4">
        <v>7.0</v>
      </c>
      <c r="I1633" s="4" t="s">
        <v>5671</v>
      </c>
      <c r="J1633" s="4">
        <v>0.0</v>
      </c>
      <c r="K1633" s="4">
        <v>95.0</v>
      </c>
      <c r="L1633" s="4">
        <v>95.0</v>
      </c>
      <c r="M1633" s="4" t="s">
        <v>5522</v>
      </c>
      <c r="N1633" s="15" t="s">
        <v>5681</v>
      </c>
    </row>
    <row r="1634">
      <c r="A1634" s="4">
        <f>VLOOKUP(Life_expectancy.csv!A1650,Base!$A$2:$B$235,2,FALSE)</f>
        <v>173</v>
      </c>
      <c r="B1634" s="4">
        <v>2001.0</v>
      </c>
      <c r="C1634" s="15" t="s">
        <v>5537</v>
      </c>
      <c r="D1634" s="15">
        <v>79.0</v>
      </c>
      <c r="E1634" s="15">
        <v>0.0</v>
      </c>
      <c r="F1634" s="15" t="s">
        <v>438</v>
      </c>
      <c r="G1634" s="10"/>
      <c r="H1634" s="4">
        <v>2.0</v>
      </c>
      <c r="I1634" s="4" t="s">
        <v>5630</v>
      </c>
      <c r="J1634" s="4">
        <v>0.0</v>
      </c>
      <c r="K1634" s="4">
        <v>95.0</v>
      </c>
      <c r="L1634" s="4">
        <v>95.0</v>
      </c>
      <c r="M1634" s="4" t="s">
        <v>5522</v>
      </c>
      <c r="N1634" s="15" t="s">
        <v>5681</v>
      </c>
    </row>
    <row r="1635">
      <c r="A1635" s="4">
        <f>VLOOKUP(Life_expectancy.csv!A1651,Base!$A$2:$B$235,2,FALSE)</f>
        <v>173</v>
      </c>
      <c r="B1635" s="4">
        <v>2000.0</v>
      </c>
      <c r="C1635" s="15" t="s">
        <v>5538</v>
      </c>
      <c r="D1635" s="15">
        <v>8.0</v>
      </c>
      <c r="E1635" s="15">
        <v>0.0</v>
      </c>
      <c r="F1635" s="15" t="s">
        <v>67</v>
      </c>
      <c r="G1635" s="10"/>
      <c r="H1635" s="4">
        <v>2.0</v>
      </c>
      <c r="I1635" s="4" t="s">
        <v>5787</v>
      </c>
      <c r="J1635" s="4">
        <v>0.0</v>
      </c>
      <c r="K1635" s="4">
        <v>94.0</v>
      </c>
      <c r="L1635" s="4">
        <v>94.0</v>
      </c>
      <c r="M1635" s="4" t="s">
        <v>5522</v>
      </c>
      <c r="N1635" s="15" t="s">
        <v>5681</v>
      </c>
    </row>
    <row r="1636">
      <c r="A1636" s="4">
        <f>VLOOKUP(Life_expectancy.csv!A1652,Base!$A$2:$B$235,2,FALSE)</f>
        <v>215</v>
      </c>
      <c r="B1636" s="4">
        <v>2013.0</v>
      </c>
      <c r="C1636" s="17"/>
      <c r="D1636" s="17"/>
      <c r="E1636" s="15">
        <v>0.0</v>
      </c>
      <c r="F1636" s="15" t="s">
        <v>5521</v>
      </c>
      <c r="G1636" s="4">
        <v>8.0</v>
      </c>
      <c r="H1636" s="4">
        <v>0.0</v>
      </c>
      <c r="I1636" s="4" t="s">
        <v>5912</v>
      </c>
      <c r="J1636" s="4">
        <v>0.0</v>
      </c>
      <c r="K1636" s="4">
        <v>79.0</v>
      </c>
      <c r="L1636" s="4">
        <v>79.0</v>
      </c>
      <c r="M1636" s="4" t="s">
        <v>5522</v>
      </c>
      <c r="N1636" s="15" t="s">
        <v>5522</v>
      </c>
    </row>
    <row r="1637">
      <c r="A1637" s="4">
        <f>VLOOKUP(Life_expectancy.csv!A1653,Base!$A$2:$B$235,2,FALSE)</f>
        <v>126</v>
      </c>
      <c r="B1637" s="4">
        <v>2015.0</v>
      </c>
      <c r="C1637" s="15" t="s">
        <v>5923</v>
      </c>
      <c r="D1637" s="15">
        <v>25.0</v>
      </c>
      <c r="E1637" s="15">
        <v>8.0</v>
      </c>
      <c r="F1637" s="17"/>
      <c r="G1637" s="4">
        <v>73.0</v>
      </c>
      <c r="H1637" s="4">
        <v>1.0</v>
      </c>
      <c r="I1637" s="5">
        <v>45872.0</v>
      </c>
      <c r="J1637" s="4">
        <v>12.0</v>
      </c>
      <c r="K1637" s="4">
        <v>67.0</v>
      </c>
      <c r="L1637" s="4">
        <v>73.0</v>
      </c>
      <c r="M1637" s="4" t="s">
        <v>5631</v>
      </c>
      <c r="N1637" s="16">
        <v>45784.0</v>
      </c>
    </row>
    <row r="1638">
      <c r="A1638" s="4">
        <f>VLOOKUP(Life_expectancy.csv!A1654,Base!$A$2:$B$235,2,FALSE)</f>
        <v>126</v>
      </c>
      <c r="B1638" s="4">
        <v>2014.0</v>
      </c>
      <c r="C1638" s="15">
        <v>63.0</v>
      </c>
      <c r="D1638" s="15">
        <v>26.0</v>
      </c>
      <c r="E1638" s="15">
        <v>8.0</v>
      </c>
      <c r="F1638" s="15" t="s">
        <v>5521</v>
      </c>
      <c r="G1638" s="4">
        <v>84.0</v>
      </c>
      <c r="H1638" s="4">
        <v>14.0</v>
      </c>
      <c r="I1638" s="5">
        <v>45660.0</v>
      </c>
      <c r="J1638" s="4">
        <v>12.0</v>
      </c>
      <c r="K1638" s="4">
        <v>84.0</v>
      </c>
      <c r="L1638" s="4">
        <v>84.0</v>
      </c>
      <c r="M1638" s="4" t="s">
        <v>5631</v>
      </c>
      <c r="N1638" s="16">
        <v>45845.0</v>
      </c>
    </row>
    <row r="1639">
      <c r="A1639" s="4">
        <f>VLOOKUP(Life_expectancy.csv!A1655,Base!$A$2:$B$235,2,FALSE)</f>
        <v>126</v>
      </c>
      <c r="B1639" s="4">
        <v>2013.0</v>
      </c>
      <c r="C1639" s="15" t="s">
        <v>5884</v>
      </c>
      <c r="D1639" s="15">
        <v>28.0</v>
      </c>
      <c r="E1639" s="15">
        <v>8.0</v>
      </c>
      <c r="F1639" s="15" t="s">
        <v>5521</v>
      </c>
      <c r="G1639" s="4">
        <v>8.0</v>
      </c>
      <c r="H1639" s="4">
        <v>62.0</v>
      </c>
      <c r="I1639" s="5">
        <v>45776.0</v>
      </c>
      <c r="J1639" s="4">
        <v>12.0</v>
      </c>
      <c r="K1639" s="4">
        <v>8.0</v>
      </c>
      <c r="L1639" s="4">
        <v>8.0</v>
      </c>
      <c r="M1639" s="5">
        <v>45658.0</v>
      </c>
      <c r="N1639" s="16">
        <v>45907.0</v>
      </c>
    </row>
    <row r="1640">
      <c r="A1640" s="4">
        <f>VLOOKUP(Life_expectancy.csv!A1656,Base!$A$2:$B$235,2,FALSE)</f>
        <v>126</v>
      </c>
      <c r="B1640" s="4">
        <v>2012.0</v>
      </c>
      <c r="C1640" s="15" t="s">
        <v>5676</v>
      </c>
      <c r="D1640" s="15">
        <v>29.0</v>
      </c>
      <c r="E1640" s="15">
        <v>8.0</v>
      </c>
      <c r="F1640" s="15" t="s">
        <v>5521</v>
      </c>
      <c r="G1640" s="4">
        <v>8.0</v>
      </c>
      <c r="H1640" s="4">
        <v>35.0</v>
      </c>
      <c r="I1640" s="5">
        <v>45897.0</v>
      </c>
      <c r="J1640" s="4">
        <v>12.0</v>
      </c>
      <c r="K1640" s="4">
        <v>8.0</v>
      </c>
      <c r="L1640" s="4">
        <v>8.0</v>
      </c>
      <c r="M1640" s="5">
        <v>45689.0</v>
      </c>
      <c r="N1640" s="16">
        <v>45665.0</v>
      </c>
    </row>
    <row r="1641">
      <c r="A1641" s="4">
        <f>VLOOKUP(Life_expectancy.csv!A1657,Base!$A$2:$B$235,2,FALSE)</f>
        <v>126</v>
      </c>
      <c r="B1641" s="4">
        <v>2011.0</v>
      </c>
      <c r="C1641" s="15" t="s">
        <v>5632</v>
      </c>
      <c r="D1641" s="15">
        <v>212.0</v>
      </c>
      <c r="E1641" s="15">
        <v>8.0</v>
      </c>
      <c r="F1641" s="15" t="s">
        <v>5521</v>
      </c>
      <c r="G1641" s="4">
        <v>75.0</v>
      </c>
      <c r="H1641" s="4">
        <v>234.0</v>
      </c>
      <c r="I1641" s="5">
        <v>45685.0</v>
      </c>
      <c r="J1641" s="4">
        <v>12.0</v>
      </c>
      <c r="K1641" s="4">
        <v>73.0</v>
      </c>
      <c r="L1641" s="4">
        <v>75.0</v>
      </c>
      <c r="M1641" s="5">
        <v>45689.0</v>
      </c>
      <c r="N1641" s="16">
        <v>45724.0</v>
      </c>
    </row>
    <row r="1642">
      <c r="A1642" s="4">
        <f>VLOOKUP(Life_expectancy.csv!A1658,Base!$A$2:$B$235,2,FALSE)</f>
        <v>126</v>
      </c>
      <c r="B1642" s="4">
        <v>2010.0</v>
      </c>
      <c r="C1642" s="15">
        <v>62.0</v>
      </c>
      <c r="D1642" s="15">
        <v>214.0</v>
      </c>
      <c r="E1642" s="15">
        <v>8.0</v>
      </c>
      <c r="F1642" s="15" t="s">
        <v>5521</v>
      </c>
      <c r="G1642" s="4">
        <v>64.0</v>
      </c>
      <c r="H1642" s="4">
        <v>1292.0</v>
      </c>
      <c r="I1642" s="5">
        <v>45774.0</v>
      </c>
      <c r="J1642" s="4">
        <v>12.0</v>
      </c>
      <c r="K1642" s="4">
        <v>52.0</v>
      </c>
      <c r="L1642" s="4">
        <v>64.0</v>
      </c>
      <c r="M1642" s="5">
        <v>45689.0</v>
      </c>
      <c r="N1642" s="16">
        <v>45785.0</v>
      </c>
    </row>
    <row r="1643">
      <c r="A1643" s="4">
        <f>VLOOKUP(Life_expectancy.csv!A1659,Base!$A$2:$B$235,2,FALSE)</f>
        <v>126</v>
      </c>
      <c r="B1643" s="4">
        <v>2009.0</v>
      </c>
      <c r="C1643" s="15" t="s">
        <v>5789</v>
      </c>
      <c r="D1643" s="15">
        <v>215.0</v>
      </c>
      <c r="E1643" s="15">
        <v>8.0</v>
      </c>
      <c r="F1643" s="15" t="s">
        <v>5521</v>
      </c>
      <c r="G1643" s="4">
        <v>64.0</v>
      </c>
      <c r="H1643" s="4">
        <v>322.0</v>
      </c>
      <c r="I1643" s="5">
        <v>45895.0</v>
      </c>
      <c r="J1643" s="4">
        <v>12.0</v>
      </c>
      <c r="K1643" s="4">
        <v>63.0</v>
      </c>
      <c r="L1643" s="4">
        <v>64.0</v>
      </c>
      <c r="M1643" s="5">
        <v>45689.0</v>
      </c>
      <c r="N1643" s="16">
        <v>45846.0</v>
      </c>
    </row>
    <row r="1644">
      <c r="A1644" s="4">
        <f>VLOOKUP(Life_expectancy.csv!A1660,Base!$A$2:$B$235,2,FALSE)</f>
        <v>126</v>
      </c>
      <c r="B1644" s="4">
        <v>2008.0</v>
      </c>
      <c r="C1644" s="15" t="s">
        <v>5958</v>
      </c>
      <c r="D1644" s="15">
        <v>217.0</v>
      </c>
      <c r="E1644" s="15">
        <v>8.0</v>
      </c>
      <c r="F1644" s="15" t="s">
        <v>5531</v>
      </c>
      <c r="G1644" s="4">
        <v>74.0</v>
      </c>
      <c r="H1644" s="4">
        <v>4.0</v>
      </c>
      <c r="I1644" s="5">
        <v>45683.0</v>
      </c>
      <c r="J1644" s="4">
        <v>12.0</v>
      </c>
      <c r="K1644" s="4">
        <v>73.0</v>
      </c>
      <c r="L1644" s="4">
        <v>74.0</v>
      </c>
      <c r="M1644" s="5">
        <v>45717.0</v>
      </c>
      <c r="N1644" s="16">
        <v>45908.0</v>
      </c>
    </row>
    <row r="1645">
      <c r="A1645" s="4">
        <f>VLOOKUP(Life_expectancy.csv!A1661,Base!$A$2:$B$235,2,FALSE)</f>
        <v>126</v>
      </c>
      <c r="B1645" s="4">
        <v>2007.0</v>
      </c>
      <c r="C1645" s="15" t="s">
        <v>5925</v>
      </c>
      <c r="D1645" s="15">
        <v>219.0</v>
      </c>
      <c r="E1645" s="15">
        <v>8.0</v>
      </c>
      <c r="F1645" s="15" t="s">
        <v>5531</v>
      </c>
      <c r="G1645" s="4">
        <v>74.0</v>
      </c>
      <c r="H1645" s="4">
        <v>11.0</v>
      </c>
      <c r="I1645" s="5">
        <v>45802.0</v>
      </c>
      <c r="J1645" s="4">
        <v>12.0</v>
      </c>
      <c r="K1645" s="4">
        <v>75.0</v>
      </c>
      <c r="L1645" s="4">
        <v>75.0</v>
      </c>
      <c r="M1645" s="5">
        <v>45717.0</v>
      </c>
      <c r="N1645" s="16">
        <v>45666.0</v>
      </c>
    </row>
    <row r="1646">
      <c r="A1646" s="4">
        <f>VLOOKUP(Life_expectancy.csv!A1662,Base!$A$2:$B$235,2,FALSE)</f>
        <v>126</v>
      </c>
      <c r="B1646" s="4">
        <v>2006.0</v>
      </c>
      <c r="C1646" s="15">
        <v>69.0</v>
      </c>
      <c r="D1646" s="15">
        <v>221.0</v>
      </c>
      <c r="E1646" s="15">
        <v>8.0</v>
      </c>
      <c r="F1646" s="15" t="s">
        <v>5521</v>
      </c>
      <c r="G1646" s="4">
        <v>68.0</v>
      </c>
      <c r="H1646" s="4">
        <v>22.0</v>
      </c>
      <c r="I1646" s="5">
        <v>45893.0</v>
      </c>
      <c r="J1646" s="4">
        <v>12.0</v>
      </c>
      <c r="K1646" s="4">
        <v>68.0</v>
      </c>
      <c r="L1646" s="4">
        <v>68.0</v>
      </c>
      <c r="M1646" s="5">
        <v>45717.0</v>
      </c>
      <c r="N1646" s="16">
        <v>45756.0</v>
      </c>
    </row>
    <row r="1647">
      <c r="A1647" s="4">
        <f>VLOOKUP(Life_expectancy.csv!A1663,Base!$A$2:$B$235,2,FALSE)</f>
        <v>126</v>
      </c>
      <c r="B1647" s="4">
        <v>2005.0</v>
      </c>
      <c r="C1647" s="15">
        <v>66.0</v>
      </c>
      <c r="D1647" s="15">
        <v>223.0</v>
      </c>
      <c r="E1647" s="15">
        <v>8.0</v>
      </c>
      <c r="F1647" s="15" t="s">
        <v>5521</v>
      </c>
      <c r="G1647" s="4">
        <v>42.0</v>
      </c>
      <c r="H1647" s="4">
        <v>127.0</v>
      </c>
      <c r="I1647" s="5">
        <v>45712.0</v>
      </c>
      <c r="J1647" s="4">
        <v>12.0</v>
      </c>
      <c r="K1647" s="4">
        <v>71.0</v>
      </c>
      <c r="L1647" s="4">
        <v>71.0</v>
      </c>
      <c r="M1647" s="5">
        <v>45717.0</v>
      </c>
      <c r="N1647" s="16">
        <v>45817.0</v>
      </c>
    </row>
    <row r="1648">
      <c r="A1648" s="4">
        <f>VLOOKUP(Life_expectancy.csv!A1664,Base!$A$2:$B$235,2,FALSE)</f>
        <v>126</v>
      </c>
      <c r="B1648" s="4">
        <v>2004.0</v>
      </c>
      <c r="C1648" s="15">
        <v>64.0</v>
      </c>
      <c r="D1648" s="15">
        <v>224.0</v>
      </c>
      <c r="E1648" s="15">
        <v>8.0</v>
      </c>
      <c r="F1648" s="15" t="s">
        <v>5521</v>
      </c>
      <c r="G1648" s="10"/>
      <c r="H1648" s="4">
        <v>5039.0</v>
      </c>
      <c r="I1648" s="5">
        <v>45831.0</v>
      </c>
      <c r="J1648" s="4">
        <v>12.0</v>
      </c>
      <c r="K1648" s="4">
        <v>68.0</v>
      </c>
      <c r="L1648" s="4">
        <v>7.0</v>
      </c>
      <c r="M1648" s="5">
        <v>45717.0</v>
      </c>
      <c r="N1648" s="16">
        <v>45878.0</v>
      </c>
    </row>
    <row r="1649">
      <c r="A1649" s="4">
        <f>VLOOKUP(Life_expectancy.csv!A1665,Base!$A$2:$B$235,2,FALSE)</f>
        <v>126</v>
      </c>
      <c r="B1649" s="4">
        <v>2003.0</v>
      </c>
      <c r="C1649" s="15">
        <v>63.0</v>
      </c>
      <c r="D1649" s="15">
        <v>226.0</v>
      </c>
      <c r="E1649" s="15">
        <v>8.0</v>
      </c>
      <c r="F1649" s="15" t="s">
        <v>5521</v>
      </c>
      <c r="G1649" s="10"/>
      <c r="H1649" s="4">
        <v>3611.0</v>
      </c>
      <c r="I1649" s="5">
        <v>45922.0</v>
      </c>
      <c r="J1649" s="4">
        <v>12.0</v>
      </c>
      <c r="K1649" s="4">
        <v>75.0</v>
      </c>
      <c r="L1649" s="4">
        <v>76.0</v>
      </c>
      <c r="M1649" s="5">
        <v>45717.0</v>
      </c>
      <c r="N1649" s="16">
        <v>45658.0</v>
      </c>
    </row>
    <row r="1650">
      <c r="A1650" s="4">
        <f>VLOOKUP(Life_expectancy.csv!A1666,Base!$A$2:$B$235,2,FALSE)</f>
        <v>126</v>
      </c>
      <c r="B1650" s="4">
        <v>2002.0</v>
      </c>
      <c r="C1650" s="15">
        <v>62.0</v>
      </c>
      <c r="D1650" s="15">
        <v>228.0</v>
      </c>
      <c r="E1650" s="15">
        <v>7.0</v>
      </c>
      <c r="F1650" s="15" t="s">
        <v>5531</v>
      </c>
      <c r="G1650" s="10"/>
      <c r="H1650" s="4">
        <v>883.0</v>
      </c>
      <c r="I1650" s="5">
        <v>45738.0</v>
      </c>
      <c r="J1650" s="4">
        <v>12.0</v>
      </c>
      <c r="K1650" s="4">
        <v>91.0</v>
      </c>
      <c r="L1650" s="4">
        <v>89.0</v>
      </c>
      <c r="M1650" s="5">
        <v>45689.0</v>
      </c>
      <c r="N1650" s="16">
        <v>45717.0</v>
      </c>
    </row>
    <row r="1651">
      <c r="A1651" s="4">
        <f>VLOOKUP(Life_expectancy.csv!A1667,Base!$A$2:$B$235,2,FALSE)</f>
        <v>126</v>
      </c>
      <c r="B1651" s="4">
        <v>2001.0</v>
      </c>
      <c r="C1651" s="15">
        <v>61.0</v>
      </c>
      <c r="D1651" s="15">
        <v>229.0</v>
      </c>
      <c r="E1651" s="15">
        <v>7.0</v>
      </c>
      <c r="F1651" s="15" t="s">
        <v>5521</v>
      </c>
      <c r="G1651" s="10"/>
      <c r="H1651" s="4">
        <v>1398.0</v>
      </c>
      <c r="I1651" s="5">
        <v>45859.0</v>
      </c>
      <c r="J1651" s="4">
        <v>12.0</v>
      </c>
      <c r="K1651" s="4">
        <v>75.0</v>
      </c>
      <c r="L1651" s="4">
        <v>75.0</v>
      </c>
      <c r="M1651" s="5">
        <v>45689.0</v>
      </c>
      <c r="N1651" s="16">
        <v>45778.0</v>
      </c>
    </row>
    <row r="1652">
      <c r="A1652" s="4">
        <f>VLOOKUP(Life_expectancy.csv!A1668,Base!$A$2:$B$235,2,FALSE)</f>
        <v>126</v>
      </c>
      <c r="B1652" s="4">
        <v>2000.0</v>
      </c>
      <c r="C1652" s="15">
        <v>60.0</v>
      </c>
      <c r="D1652" s="15">
        <v>23.0</v>
      </c>
      <c r="E1652" s="15">
        <v>7.0</v>
      </c>
      <c r="F1652" s="15" t="s">
        <v>5529</v>
      </c>
      <c r="G1652" s="10"/>
      <c r="H1652" s="4">
        <v>0.0</v>
      </c>
      <c r="I1652" s="5">
        <v>45678.0</v>
      </c>
      <c r="J1652" s="4">
        <v>11.0</v>
      </c>
      <c r="K1652" s="4">
        <v>58.0</v>
      </c>
      <c r="L1652" s="4">
        <v>51.0</v>
      </c>
      <c r="M1652" s="5">
        <v>45658.0</v>
      </c>
      <c r="N1652" s="16">
        <v>45839.0</v>
      </c>
    </row>
    <row r="1653">
      <c r="A1653" s="4">
        <f>VLOOKUP(Life_expectancy.csv!A1669,Base!$A$2:$B$235,2,FALSE)</f>
        <v>157</v>
      </c>
      <c r="B1653" s="4">
        <v>2015.0</v>
      </c>
      <c r="C1653" s="15" t="s">
        <v>5624</v>
      </c>
      <c r="D1653" s="15">
        <v>146.0</v>
      </c>
      <c r="E1653" s="15">
        <v>0.0</v>
      </c>
      <c r="F1653" s="17"/>
      <c r="G1653" s="4">
        <v>97.0</v>
      </c>
      <c r="H1653" s="4">
        <v>0.0</v>
      </c>
      <c r="I1653" s="4" t="s">
        <v>6159</v>
      </c>
      <c r="J1653" s="4">
        <v>0.0</v>
      </c>
      <c r="K1653" s="4">
        <v>98.0</v>
      </c>
      <c r="L1653" s="4">
        <v>97.0</v>
      </c>
      <c r="M1653" s="4" t="s">
        <v>5522</v>
      </c>
      <c r="N1653" s="16">
        <v>45875.0</v>
      </c>
    </row>
    <row r="1654">
      <c r="A1654" s="4">
        <f>VLOOKUP(Life_expectancy.csv!A1670,Base!$A$2:$B$235,2,FALSE)</f>
        <v>157</v>
      </c>
      <c r="B1654" s="4">
        <v>2014.0</v>
      </c>
      <c r="C1654" s="15" t="s">
        <v>5555</v>
      </c>
      <c r="D1654" s="15">
        <v>148.0</v>
      </c>
      <c r="E1654" s="15">
        <v>0.0</v>
      </c>
      <c r="F1654" s="15" t="s">
        <v>5521</v>
      </c>
      <c r="G1654" s="4">
        <v>97.0</v>
      </c>
      <c r="H1654" s="4">
        <v>0.0</v>
      </c>
      <c r="I1654" s="4" t="s">
        <v>6160</v>
      </c>
      <c r="J1654" s="4">
        <v>0.0</v>
      </c>
      <c r="K1654" s="4">
        <v>98.0</v>
      </c>
      <c r="L1654" s="4">
        <v>97.0</v>
      </c>
      <c r="M1654" s="4" t="s">
        <v>5522</v>
      </c>
      <c r="N1654" s="16">
        <v>45906.0</v>
      </c>
    </row>
    <row r="1655">
      <c r="A1655" s="4">
        <f>VLOOKUP(Life_expectancy.csv!A1671,Base!$A$2:$B$235,2,FALSE)</f>
        <v>157</v>
      </c>
      <c r="B1655" s="4">
        <v>2013.0</v>
      </c>
      <c r="C1655" s="15" t="s">
        <v>5580</v>
      </c>
      <c r="D1655" s="15">
        <v>147.0</v>
      </c>
      <c r="E1655" s="15">
        <v>0.0</v>
      </c>
      <c r="F1655" s="15" t="s">
        <v>5521</v>
      </c>
      <c r="G1655" s="4">
        <v>98.0</v>
      </c>
      <c r="H1655" s="4">
        <v>0.0</v>
      </c>
      <c r="I1655" s="4" t="s">
        <v>6161</v>
      </c>
      <c r="J1655" s="4">
        <v>0.0</v>
      </c>
      <c r="K1655" s="4">
        <v>98.0</v>
      </c>
      <c r="L1655" s="4">
        <v>98.0</v>
      </c>
      <c r="M1655" s="4" t="s">
        <v>5522</v>
      </c>
      <c r="N1655" s="15">
        <v>7.0</v>
      </c>
    </row>
    <row r="1656">
      <c r="A1656" s="4">
        <f>VLOOKUP(Life_expectancy.csv!A1672,Base!$A$2:$B$235,2,FALSE)</f>
        <v>157</v>
      </c>
      <c r="B1656" s="4">
        <v>2012.0</v>
      </c>
      <c r="C1656" s="15" t="s">
        <v>5645</v>
      </c>
      <c r="D1656" s="15">
        <v>154.0</v>
      </c>
      <c r="E1656" s="15">
        <v>0.0</v>
      </c>
      <c r="F1656" s="15" t="s">
        <v>5521</v>
      </c>
      <c r="G1656" s="4">
        <v>98.0</v>
      </c>
      <c r="H1656" s="4">
        <v>0.0</v>
      </c>
      <c r="I1656" s="5">
        <v>45900.0</v>
      </c>
      <c r="J1656" s="4">
        <v>0.0</v>
      </c>
      <c r="K1656" s="4">
        <v>98.0</v>
      </c>
      <c r="L1656" s="4">
        <v>98.0</v>
      </c>
      <c r="M1656" s="4" t="s">
        <v>5522</v>
      </c>
      <c r="N1656" s="15">
        <v>7.0</v>
      </c>
    </row>
    <row r="1657">
      <c r="A1657" s="4">
        <f>VLOOKUP(Life_expectancy.csv!A1673,Base!$A$2:$B$235,2,FALSE)</f>
        <v>157</v>
      </c>
      <c r="B1657" s="4">
        <v>2011.0</v>
      </c>
      <c r="C1657" s="15" t="s">
        <v>5563</v>
      </c>
      <c r="D1657" s="15">
        <v>158.0</v>
      </c>
      <c r="E1657" s="15">
        <v>0.0</v>
      </c>
      <c r="F1657" s="18">
        <v>45719.0</v>
      </c>
      <c r="G1657" s="4">
        <v>98.0</v>
      </c>
      <c r="H1657" s="4">
        <v>2.0</v>
      </c>
      <c r="I1657" s="5">
        <v>45747.0</v>
      </c>
      <c r="J1657" s="4">
        <v>0.0</v>
      </c>
      <c r="K1657" s="4">
        <v>98.0</v>
      </c>
      <c r="L1657" s="4">
        <v>98.0</v>
      </c>
      <c r="M1657" s="4" t="s">
        <v>5522</v>
      </c>
      <c r="N1657" s="16">
        <v>45664.0</v>
      </c>
    </row>
    <row r="1658">
      <c r="A1658" s="4">
        <f>VLOOKUP(Life_expectancy.csv!A1674,Base!$A$2:$B$235,2,FALSE)</f>
        <v>157</v>
      </c>
      <c r="B1658" s="4">
        <v>2010.0</v>
      </c>
      <c r="C1658" s="15" t="s">
        <v>5561</v>
      </c>
      <c r="D1658" s="15">
        <v>163.0</v>
      </c>
      <c r="E1658" s="15">
        <v>0.0</v>
      </c>
      <c r="F1658" s="15" t="s">
        <v>1207</v>
      </c>
      <c r="G1658" s="4">
        <v>99.0</v>
      </c>
      <c r="H1658" s="4">
        <v>12.0</v>
      </c>
      <c r="I1658" s="5">
        <v>45841.0</v>
      </c>
      <c r="J1658" s="4">
        <v>0.0</v>
      </c>
      <c r="K1658" s="4">
        <v>99.0</v>
      </c>
      <c r="L1658" s="4">
        <v>99.0</v>
      </c>
      <c r="M1658" s="4" t="s">
        <v>5614</v>
      </c>
      <c r="N1658" s="16">
        <v>45695.0</v>
      </c>
    </row>
    <row r="1659">
      <c r="A1659" s="4">
        <f>VLOOKUP(Life_expectancy.csv!A1675,Base!$A$2:$B$235,2,FALSE)</f>
        <v>157</v>
      </c>
      <c r="B1659" s="4">
        <v>2009.0</v>
      </c>
      <c r="C1659" s="15" t="s">
        <v>5559</v>
      </c>
      <c r="D1659" s="15">
        <v>166.0</v>
      </c>
      <c r="E1659" s="15">
        <v>0.0</v>
      </c>
      <c r="F1659" s="15" t="s">
        <v>2533</v>
      </c>
      <c r="G1659" s="4">
        <v>99.0</v>
      </c>
      <c r="H1659" s="4">
        <v>15.0</v>
      </c>
      <c r="I1659" s="5">
        <v>45691.0</v>
      </c>
      <c r="J1659" s="4">
        <v>0.0</v>
      </c>
      <c r="K1659" s="4">
        <v>99.0</v>
      </c>
      <c r="L1659" s="4">
        <v>99.0</v>
      </c>
      <c r="M1659" s="4" t="s">
        <v>5522</v>
      </c>
      <c r="N1659" s="16">
        <v>45723.0</v>
      </c>
    </row>
    <row r="1660">
      <c r="A1660" s="4">
        <f>VLOOKUP(Life_expectancy.csv!A1676,Base!$A$2:$B$235,2,FALSE)</f>
        <v>157</v>
      </c>
      <c r="B1660" s="4">
        <v>2008.0</v>
      </c>
      <c r="C1660" s="15" t="s">
        <v>5653</v>
      </c>
      <c r="D1660" s="15">
        <v>166.0</v>
      </c>
      <c r="E1660" s="15">
        <v>0.0</v>
      </c>
      <c r="F1660" s="15" t="s">
        <v>3911</v>
      </c>
      <c r="G1660" s="4">
        <v>99.0</v>
      </c>
      <c r="H1660" s="4">
        <v>12.0</v>
      </c>
      <c r="I1660" s="5">
        <v>45867.0</v>
      </c>
      <c r="J1660" s="4">
        <v>0.0</v>
      </c>
      <c r="K1660" s="4">
        <v>99.0</v>
      </c>
      <c r="L1660" s="4">
        <v>99.0</v>
      </c>
      <c r="M1660" s="4" t="s">
        <v>5522</v>
      </c>
      <c r="N1660" s="16">
        <v>45723.0</v>
      </c>
    </row>
    <row r="1661">
      <c r="A1661" s="4">
        <f>VLOOKUP(Life_expectancy.csv!A1677,Base!$A$2:$B$235,2,FALSE)</f>
        <v>157</v>
      </c>
      <c r="B1661" s="4">
        <v>2007.0</v>
      </c>
      <c r="C1661" s="15" t="s">
        <v>5588</v>
      </c>
      <c r="D1661" s="15">
        <v>161.0</v>
      </c>
      <c r="E1661" s="15">
        <v>0.0</v>
      </c>
      <c r="F1661" s="15" t="s">
        <v>127</v>
      </c>
      <c r="G1661" s="4">
        <v>97.0</v>
      </c>
      <c r="H1661" s="4">
        <v>13.0</v>
      </c>
      <c r="I1661" s="5">
        <v>45686.0</v>
      </c>
      <c r="J1661" s="4">
        <v>0.0</v>
      </c>
      <c r="K1661" s="4">
        <v>96.0</v>
      </c>
      <c r="L1661" s="4">
        <v>97.0</v>
      </c>
      <c r="M1661" s="4" t="s">
        <v>5522</v>
      </c>
      <c r="N1661" s="16">
        <v>45754.0</v>
      </c>
    </row>
    <row r="1662">
      <c r="A1662" s="4">
        <f>VLOOKUP(Life_expectancy.csv!A1678,Base!$A$2:$B$235,2,FALSE)</f>
        <v>157</v>
      </c>
      <c r="B1662" s="4">
        <v>2006.0</v>
      </c>
      <c r="C1662" s="15" t="s">
        <v>5767</v>
      </c>
      <c r="D1662" s="15">
        <v>165.0</v>
      </c>
      <c r="E1662" s="15">
        <v>0.0</v>
      </c>
      <c r="F1662" s="15" t="s">
        <v>135</v>
      </c>
      <c r="G1662" s="4">
        <v>97.0</v>
      </c>
      <c r="H1662" s="4">
        <v>3.0</v>
      </c>
      <c r="I1662" s="5">
        <v>45836.0</v>
      </c>
      <c r="J1662" s="4">
        <v>0.0</v>
      </c>
      <c r="K1662" s="4">
        <v>98.0</v>
      </c>
      <c r="L1662" s="4">
        <v>97.0</v>
      </c>
      <c r="M1662" s="4" t="s">
        <v>5522</v>
      </c>
      <c r="N1662" s="16">
        <v>45784.0</v>
      </c>
    </row>
    <row r="1663">
      <c r="A1663" s="4">
        <f>VLOOKUP(Life_expectancy.csv!A1679,Base!$A$2:$B$235,2,FALSE)</f>
        <v>157</v>
      </c>
      <c r="B1663" s="4">
        <v>2005.0</v>
      </c>
      <c r="C1663" s="15" t="s">
        <v>5889</v>
      </c>
      <c r="D1663" s="15">
        <v>168.0</v>
      </c>
      <c r="E1663" s="15">
        <v>0.0</v>
      </c>
      <c r="F1663" s="15" t="s">
        <v>4114</v>
      </c>
      <c r="G1663" s="4">
        <v>97.0</v>
      </c>
      <c r="H1663" s="4">
        <v>7.0</v>
      </c>
      <c r="I1663" s="4">
        <v>28.0</v>
      </c>
      <c r="J1663" s="4">
        <v>0.0</v>
      </c>
      <c r="K1663" s="4">
        <v>97.0</v>
      </c>
      <c r="L1663" s="4">
        <v>97.0</v>
      </c>
      <c r="M1663" s="4" t="s">
        <v>5522</v>
      </c>
      <c r="N1663" s="16">
        <v>45815.0</v>
      </c>
    </row>
    <row r="1664">
      <c r="A1664" s="4">
        <f>VLOOKUP(Life_expectancy.csv!A1680,Base!$A$2:$B$235,2,FALSE)</f>
        <v>157</v>
      </c>
      <c r="B1664" s="4">
        <v>2004.0</v>
      </c>
      <c r="C1664" s="15" t="s">
        <v>5715</v>
      </c>
      <c r="D1664" s="15">
        <v>168.0</v>
      </c>
      <c r="E1664" s="15">
        <v>0.0</v>
      </c>
      <c r="F1664" s="15" t="s">
        <v>1189</v>
      </c>
      <c r="G1664" s="4">
        <v>98.0</v>
      </c>
      <c r="H1664" s="4">
        <v>28.0</v>
      </c>
      <c r="I1664" s="5">
        <v>45804.0</v>
      </c>
      <c r="J1664" s="4">
        <v>0.0</v>
      </c>
      <c r="K1664" s="4">
        <v>98.0</v>
      </c>
      <c r="L1664" s="4">
        <v>98.0</v>
      </c>
      <c r="M1664" s="4" t="s">
        <v>5522</v>
      </c>
      <c r="N1664" s="16">
        <v>45845.0</v>
      </c>
    </row>
    <row r="1665">
      <c r="A1665" s="4">
        <f>VLOOKUP(Life_expectancy.csv!A1681,Base!$A$2:$B$235,2,FALSE)</f>
        <v>157</v>
      </c>
      <c r="B1665" s="4">
        <v>2003.0</v>
      </c>
      <c r="C1665" s="15" t="s">
        <v>5933</v>
      </c>
      <c r="D1665" s="15">
        <v>174.0</v>
      </c>
      <c r="E1665" s="15">
        <v>0.0</v>
      </c>
      <c r="F1665" s="18">
        <v>45873.0</v>
      </c>
      <c r="G1665" s="4">
        <v>97.0</v>
      </c>
      <c r="H1665" s="4">
        <v>777.0</v>
      </c>
      <c r="I1665" s="5">
        <v>45926.0</v>
      </c>
      <c r="J1665" s="4">
        <v>0.0</v>
      </c>
      <c r="K1665" s="4">
        <v>99.0</v>
      </c>
      <c r="L1665" s="4">
        <v>99.0</v>
      </c>
      <c r="M1665" s="4" t="s">
        <v>5522</v>
      </c>
      <c r="N1665" s="16">
        <v>45876.0</v>
      </c>
    </row>
    <row r="1666">
      <c r="A1666" s="4">
        <f>VLOOKUP(Life_expectancy.csv!A1682,Base!$A$2:$B$235,2,FALSE)</f>
        <v>157</v>
      </c>
      <c r="B1666" s="4">
        <v>2002.0</v>
      </c>
      <c r="C1666" s="15" t="s">
        <v>5933</v>
      </c>
      <c r="D1666" s="15">
        <v>179.0</v>
      </c>
      <c r="E1666" s="15">
        <v>0.0</v>
      </c>
      <c r="F1666" s="15" t="s">
        <v>2929</v>
      </c>
      <c r="G1666" s="4">
        <v>88.0</v>
      </c>
      <c r="H1666" s="4">
        <v>0.0</v>
      </c>
      <c r="I1666" s="5">
        <v>45773.0</v>
      </c>
      <c r="J1666" s="4">
        <v>0.0</v>
      </c>
      <c r="K1666" s="4">
        <v>88.0</v>
      </c>
      <c r="L1666" s="4">
        <v>88.0</v>
      </c>
      <c r="M1666" s="4" t="s">
        <v>5522</v>
      </c>
      <c r="N1666" s="16">
        <v>45907.0</v>
      </c>
    </row>
    <row r="1667">
      <c r="A1667" s="4">
        <f>VLOOKUP(Life_expectancy.csv!A1683,Base!$A$2:$B$235,2,FALSE)</f>
        <v>157</v>
      </c>
      <c r="B1667" s="4">
        <v>2001.0</v>
      </c>
      <c r="C1667" s="15" t="s">
        <v>5933</v>
      </c>
      <c r="D1667" s="15">
        <v>177.0</v>
      </c>
      <c r="E1667" s="15">
        <v>0.0</v>
      </c>
      <c r="F1667" s="15" t="s">
        <v>680</v>
      </c>
      <c r="G1667" s="4">
        <v>92.0</v>
      </c>
      <c r="H1667" s="4">
        <v>0.0</v>
      </c>
      <c r="I1667" s="5">
        <v>45894.0</v>
      </c>
      <c r="J1667" s="4">
        <v>0.0</v>
      </c>
      <c r="K1667" s="4">
        <v>93.0</v>
      </c>
      <c r="L1667" s="4">
        <v>92.0</v>
      </c>
      <c r="M1667" s="4" t="s">
        <v>5522</v>
      </c>
      <c r="N1667" s="15">
        <v>8.0</v>
      </c>
    </row>
    <row r="1668">
      <c r="A1668" s="4">
        <f>VLOOKUP(Life_expectancy.csv!A1684,Base!$A$2:$B$235,2,FALSE)</f>
        <v>157</v>
      </c>
      <c r="B1668" s="4">
        <v>2000.0</v>
      </c>
      <c r="C1668" s="15">
        <v>71.0</v>
      </c>
      <c r="D1668" s="15">
        <v>177.0</v>
      </c>
      <c r="E1668" s="15">
        <v>0.0</v>
      </c>
      <c r="F1668" s="16">
        <v>45812.0</v>
      </c>
      <c r="G1668" s="4">
        <v>88.0</v>
      </c>
      <c r="H1668" s="4">
        <v>0.0</v>
      </c>
      <c r="I1668" s="5">
        <v>45741.0</v>
      </c>
      <c r="J1668" s="4">
        <v>0.0</v>
      </c>
      <c r="K1668" s="4">
        <v>88.0</v>
      </c>
      <c r="L1668" s="4">
        <v>88.0</v>
      </c>
      <c r="M1668" s="4" t="s">
        <v>5522</v>
      </c>
      <c r="N1668" s="16">
        <v>45665.0</v>
      </c>
    </row>
    <row r="1669">
      <c r="A1669" s="4">
        <f>VLOOKUP(Life_expectancy.csv!A1685,Base!$A$2:$B$235,2,FALSE)</f>
        <v>10</v>
      </c>
      <c r="B1669" s="4">
        <v>2015.0</v>
      </c>
      <c r="C1669" s="15" t="s">
        <v>5756</v>
      </c>
      <c r="D1669" s="15">
        <v>122.0</v>
      </c>
      <c r="E1669" s="15">
        <v>30.0</v>
      </c>
      <c r="F1669" s="17"/>
      <c r="G1669" s="4">
        <v>82.0</v>
      </c>
      <c r="H1669" s="4">
        <v>0.0</v>
      </c>
      <c r="I1669" s="4" t="s">
        <v>5935</v>
      </c>
      <c r="J1669" s="4">
        <v>35.0</v>
      </c>
      <c r="K1669" s="4">
        <v>87.0</v>
      </c>
      <c r="L1669" s="4">
        <v>87.0</v>
      </c>
      <c r="M1669" s="4" t="s">
        <v>5522</v>
      </c>
      <c r="N1669" s="16">
        <v>45778.0</v>
      </c>
    </row>
    <row r="1670">
      <c r="A1670" s="4">
        <f>VLOOKUP(Life_expectancy.csv!A1686,Base!$A$2:$B$235,2,FALSE)</f>
        <v>10</v>
      </c>
      <c r="B1670" s="4">
        <v>2014.0</v>
      </c>
      <c r="C1670" s="15" t="s">
        <v>5545</v>
      </c>
      <c r="D1670" s="15">
        <v>122.0</v>
      </c>
      <c r="E1670" s="15">
        <v>31.0</v>
      </c>
      <c r="F1670" s="15" t="s">
        <v>439</v>
      </c>
      <c r="G1670" s="4">
        <v>84.0</v>
      </c>
      <c r="H1670" s="4">
        <v>3.0</v>
      </c>
      <c r="I1670" s="4" t="s">
        <v>5630</v>
      </c>
      <c r="J1670" s="4">
        <v>36.0</v>
      </c>
      <c r="K1670" s="4">
        <v>87.0</v>
      </c>
      <c r="L1670" s="4">
        <v>87.0</v>
      </c>
      <c r="M1670" s="4" t="s">
        <v>5522</v>
      </c>
      <c r="N1670" s="16">
        <v>45778.0</v>
      </c>
    </row>
    <row r="1671">
      <c r="A1671" s="4">
        <f>VLOOKUP(Life_expectancy.csv!A1687,Base!$A$2:$B$235,2,FALSE)</f>
        <v>10</v>
      </c>
      <c r="B1671" s="4">
        <v>2013.0</v>
      </c>
      <c r="C1671" s="15" t="s">
        <v>5545</v>
      </c>
      <c r="D1671" s="15">
        <v>12.0</v>
      </c>
      <c r="E1671" s="15">
        <v>32.0</v>
      </c>
      <c r="F1671" s="15" t="s">
        <v>2830</v>
      </c>
      <c r="G1671" s="4">
        <v>82.0</v>
      </c>
      <c r="H1671" s="4">
        <v>0.0</v>
      </c>
      <c r="I1671" s="4" t="s">
        <v>5886</v>
      </c>
      <c r="J1671" s="4">
        <v>37.0</v>
      </c>
      <c r="K1671" s="4">
        <v>83.0</v>
      </c>
      <c r="L1671" s="4">
        <v>83.0</v>
      </c>
      <c r="M1671" s="4" t="s">
        <v>5522</v>
      </c>
      <c r="N1671" s="16">
        <v>45778.0</v>
      </c>
    </row>
    <row r="1672">
      <c r="A1672" s="4">
        <f>VLOOKUP(Life_expectancy.csv!A1688,Base!$A$2:$B$235,2,FALSE)</f>
        <v>10</v>
      </c>
      <c r="B1672" s="4">
        <v>2012.0</v>
      </c>
      <c r="C1672" s="15" t="s">
        <v>5629</v>
      </c>
      <c r="D1672" s="15">
        <v>123.0</v>
      </c>
      <c r="E1672" s="15">
        <v>33.0</v>
      </c>
      <c r="F1672" s="15" t="s">
        <v>111</v>
      </c>
      <c r="G1672" s="4">
        <v>99.0</v>
      </c>
      <c r="H1672" s="4">
        <v>0.0</v>
      </c>
      <c r="I1672" s="4" t="s">
        <v>5679</v>
      </c>
      <c r="J1672" s="4">
        <v>38.0</v>
      </c>
      <c r="K1672" s="4">
        <v>99.0</v>
      </c>
      <c r="L1672" s="4">
        <v>99.0</v>
      </c>
      <c r="M1672" s="4" t="s">
        <v>5522</v>
      </c>
      <c r="N1672" s="16">
        <v>45778.0</v>
      </c>
    </row>
    <row r="1673">
      <c r="A1673" s="4">
        <f>VLOOKUP(Life_expectancy.csv!A1689,Base!$A$2:$B$235,2,FALSE)</f>
        <v>10</v>
      </c>
      <c r="B1673" s="4">
        <v>2011.0</v>
      </c>
      <c r="C1673" s="15" t="s">
        <v>5549</v>
      </c>
      <c r="D1673" s="15">
        <v>124.0</v>
      </c>
      <c r="E1673" s="15">
        <v>34.0</v>
      </c>
      <c r="F1673" s="16">
        <v>45721.0</v>
      </c>
      <c r="G1673" s="4">
        <v>98.0</v>
      </c>
      <c r="H1673" s="4">
        <v>3.0</v>
      </c>
      <c r="I1673" s="5">
        <v>45875.0</v>
      </c>
      <c r="J1673" s="4">
        <v>39.0</v>
      </c>
      <c r="K1673" s="4">
        <v>97.0</v>
      </c>
      <c r="L1673" s="4">
        <v>97.0</v>
      </c>
      <c r="M1673" s="4" t="s">
        <v>5522</v>
      </c>
      <c r="N1673" s="16">
        <v>45809.0</v>
      </c>
    </row>
    <row r="1674">
      <c r="A1674" s="4">
        <f>VLOOKUP(Life_expectancy.csv!A1690,Base!$A$2:$B$235,2,FALSE)</f>
        <v>10</v>
      </c>
      <c r="B1674" s="4">
        <v>2010.0</v>
      </c>
      <c r="C1674" s="15" t="s">
        <v>5565</v>
      </c>
      <c r="D1674" s="15">
        <v>127.0</v>
      </c>
      <c r="E1674" s="15">
        <v>35.0</v>
      </c>
      <c r="F1674" s="15" t="s">
        <v>441</v>
      </c>
      <c r="G1674" s="4">
        <v>93.0</v>
      </c>
      <c r="H1674" s="4">
        <v>0.0</v>
      </c>
      <c r="I1674" s="5">
        <v>45663.0</v>
      </c>
      <c r="J1674" s="4">
        <v>40.0</v>
      </c>
      <c r="K1674" s="4">
        <v>95.0</v>
      </c>
      <c r="L1674" s="4">
        <v>95.0</v>
      </c>
      <c r="M1674" s="4" t="s">
        <v>5522</v>
      </c>
      <c r="N1674" s="16">
        <v>45809.0</v>
      </c>
    </row>
    <row r="1675">
      <c r="A1675" s="4">
        <f>VLOOKUP(Life_expectancy.csv!A1691,Base!$A$2:$B$235,2,FALSE)</f>
        <v>10</v>
      </c>
      <c r="B1675" s="4">
        <v>2009.0</v>
      </c>
      <c r="C1675" s="15" t="s">
        <v>5617</v>
      </c>
      <c r="D1675" s="15">
        <v>13.0</v>
      </c>
      <c r="E1675" s="15">
        <v>36.0</v>
      </c>
      <c r="F1675" s="15" t="s">
        <v>546</v>
      </c>
      <c r="G1675" s="4">
        <v>95.0</v>
      </c>
      <c r="H1675" s="4">
        <v>0.0</v>
      </c>
      <c r="I1675" s="4" t="s">
        <v>5744</v>
      </c>
      <c r="J1675" s="4">
        <v>42.0</v>
      </c>
      <c r="K1675" s="4">
        <v>95.0</v>
      </c>
      <c r="L1675" s="4">
        <v>95.0</v>
      </c>
      <c r="M1675" s="4" t="s">
        <v>5522</v>
      </c>
      <c r="N1675" s="16">
        <v>45809.0</v>
      </c>
    </row>
    <row r="1676">
      <c r="A1676" s="4">
        <f>VLOOKUP(Life_expectancy.csv!A1692,Base!$A$2:$B$235,2,FALSE)</f>
        <v>10</v>
      </c>
      <c r="B1676" s="4">
        <v>2008.0</v>
      </c>
      <c r="C1676" s="15" t="s">
        <v>5565</v>
      </c>
      <c r="D1676" s="15">
        <v>127.0</v>
      </c>
      <c r="E1676" s="15">
        <v>37.0</v>
      </c>
      <c r="F1676" s="15" t="s">
        <v>116</v>
      </c>
      <c r="G1676" s="4">
        <v>97.0</v>
      </c>
      <c r="H1676" s="4">
        <v>0.0</v>
      </c>
      <c r="I1676" s="4" t="s">
        <v>5745</v>
      </c>
      <c r="J1676" s="4">
        <v>43.0</v>
      </c>
      <c r="K1676" s="4">
        <v>96.0</v>
      </c>
      <c r="L1676" s="4">
        <v>96.0</v>
      </c>
      <c r="M1676" s="4" t="s">
        <v>5522</v>
      </c>
      <c r="N1676" s="16">
        <v>45809.0</v>
      </c>
    </row>
    <row r="1677">
      <c r="A1677" s="4">
        <f>VLOOKUP(Life_expectancy.csv!A1693,Base!$A$2:$B$235,2,FALSE)</f>
        <v>10</v>
      </c>
      <c r="B1677" s="4">
        <v>2007.0</v>
      </c>
      <c r="C1677" s="15">
        <v>76.0</v>
      </c>
      <c r="D1677" s="15">
        <v>123.0</v>
      </c>
      <c r="E1677" s="15">
        <v>38.0</v>
      </c>
      <c r="F1677" s="15" t="s">
        <v>3451</v>
      </c>
      <c r="G1677" s="4">
        <v>98.0</v>
      </c>
      <c r="H1677" s="4">
        <v>0.0</v>
      </c>
      <c r="I1677" s="4" t="s">
        <v>5932</v>
      </c>
      <c r="J1677" s="4">
        <v>45.0</v>
      </c>
      <c r="K1677" s="4">
        <v>98.0</v>
      </c>
      <c r="L1677" s="4">
        <v>98.0</v>
      </c>
      <c r="M1677" s="4" t="s">
        <v>5522</v>
      </c>
      <c r="N1677" s="16">
        <v>45839.0</v>
      </c>
    </row>
    <row r="1678">
      <c r="A1678" s="4">
        <f>VLOOKUP(Life_expectancy.csv!A1694,Base!$A$2:$B$235,2,FALSE)</f>
        <v>10</v>
      </c>
      <c r="B1678" s="4">
        <v>2006.0</v>
      </c>
      <c r="C1678" s="15" t="s">
        <v>5762</v>
      </c>
      <c r="D1678" s="15">
        <v>125.0</v>
      </c>
      <c r="E1678" s="15">
        <v>40.0</v>
      </c>
      <c r="F1678" s="16">
        <v>45966.0</v>
      </c>
      <c r="G1678" s="4">
        <v>98.0</v>
      </c>
      <c r="H1678" s="4">
        <v>23.0</v>
      </c>
      <c r="I1678" s="4" t="s">
        <v>5539</v>
      </c>
      <c r="J1678" s="4">
        <v>47.0</v>
      </c>
      <c r="K1678" s="4">
        <v>98.0</v>
      </c>
      <c r="L1678" s="4">
        <v>98.0</v>
      </c>
      <c r="M1678" s="4" t="s">
        <v>5522</v>
      </c>
      <c r="N1678" s="16">
        <v>45839.0</v>
      </c>
    </row>
    <row r="1679">
      <c r="A1679" s="4">
        <f>VLOOKUP(Life_expectancy.csv!A1695,Base!$A$2:$B$235,2,FALSE)</f>
        <v>10</v>
      </c>
      <c r="B1679" s="4">
        <v>2005.0</v>
      </c>
      <c r="C1679" s="15" t="s">
        <v>5551</v>
      </c>
      <c r="D1679" s="15">
        <v>126.0</v>
      </c>
      <c r="E1679" s="15">
        <v>42.0</v>
      </c>
      <c r="F1679" s="15" t="s">
        <v>836</v>
      </c>
      <c r="G1679" s="4">
        <v>98.0</v>
      </c>
      <c r="H1679" s="4">
        <v>6.0</v>
      </c>
      <c r="I1679" s="4" t="s">
        <v>5907</v>
      </c>
      <c r="J1679" s="4">
        <v>49.0</v>
      </c>
      <c r="K1679" s="4">
        <v>98.0</v>
      </c>
      <c r="L1679" s="4">
        <v>98.0</v>
      </c>
      <c r="M1679" s="4" t="s">
        <v>5522</v>
      </c>
      <c r="N1679" s="16">
        <v>45839.0</v>
      </c>
    </row>
    <row r="1680">
      <c r="A1680" s="4">
        <f>VLOOKUP(Life_expectancy.csv!A1696,Base!$A$2:$B$235,2,FALSE)</f>
        <v>10</v>
      </c>
      <c r="B1680" s="4">
        <v>2004.0</v>
      </c>
      <c r="C1680" s="15" t="s">
        <v>5566</v>
      </c>
      <c r="D1680" s="15">
        <v>124.0</v>
      </c>
      <c r="E1680" s="15">
        <v>44.0</v>
      </c>
      <c r="F1680" s="16">
        <v>45904.0</v>
      </c>
      <c r="G1680" s="4">
        <v>98.0</v>
      </c>
      <c r="H1680" s="4">
        <v>64.0</v>
      </c>
      <c r="I1680" s="4" t="s">
        <v>5640</v>
      </c>
      <c r="J1680" s="4">
        <v>52.0</v>
      </c>
      <c r="K1680" s="4">
        <v>98.0</v>
      </c>
      <c r="L1680" s="4">
        <v>98.0</v>
      </c>
      <c r="M1680" s="4" t="s">
        <v>5522</v>
      </c>
      <c r="N1680" s="16">
        <v>45870.0</v>
      </c>
    </row>
    <row r="1681">
      <c r="A1681" s="4">
        <f>VLOOKUP(Life_expectancy.csv!A1697,Base!$A$2:$B$235,2,FALSE)</f>
        <v>10</v>
      </c>
      <c r="B1681" s="4">
        <v>2003.0</v>
      </c>
      <c r="C1681" s="15">
        <v>75.0</v>
      </c>
      <c r="D1681" s="15">
        <v>127.0</v>
      </c>
      <c r="E1681" s="15">
        <v>46.0</v>
      </c>
      <c r="F1681" s="15" t="s">
        <v>1844</v>
      </c>
      <c r="G1681" s="4">
        <v>98.0</v>
      </c>
      <c r="H1681" s="4">
        <v>44.0</v>
      </c>
      <c r="I1681" s="4" t="s">
        <v>5642</v>
      </c>
      <c r="J1681" s="4">
        <v>55.0</v>
      </c>
      <c r="K1681" s="4">
        <v>98.0</v>
      </c>
      <c r="L1681" s="4">
        <v>98.0</v>
      </c>
      <c r="M1681" s="4" t="s">
        <v>5522</v>
      </c>
      <c r="N1681" s="16">
        <v>45870.0</v>
      </c>
    </row>
    <row r="1682">
      <c r="A1682" s="4">
        <f>VLOOKUP(Life_expectancy.csv!A1698,Base!$A$2:$B$235,2,FALSE)</f>
        <v>10</v>
      </c>
      <c r="B1682" s="4">
        <v>2002.0</v>
      </c>
      <c r="C1682" s="15">
        <v>75.0</v>
      </c>
      <c r="D1682" s="15">
        <v>127.0</v>
      </c>
      <c r="E1682" s="15">
        <v>49.0</v>
      </c>
      <c r="F1682" s="15" t="s">
        <v>3070</v>
      </c>
      <c r="G1682" s="4">
        <v>97.0</v>
      </c>
      <c r="H1682" s="4">
        <v>0.0</v>
      </c>
      <c r="I1682" s="4" t="s">
        <v>5643</v>
      </c>
      <c r="J1682" s="4">
        <v>58.0</v>
      </c>
      <c r="K1682" s="4">
        <v>98.0</v>
      </c>
      <c r="L1682" s="4">
        <v>97.0</v>
      </c>
      <c r="M1682" s="4" t="s">
        <v>5522</v>
      </c>
      <c r="N1682" s="16">
        <v>45870.0</v>
      </c>
    </row>
    <row r="1683">
      <c r="A1683" s="4">
        <f>VLOOKUP(Life_expectancy.csv!A1699,Base!$A$2:$B$235,2,FALSE)</f>
        <v>10</v>
      </c>
      <c r="B1683" s="4">
        <v>2001.0</v>
      </c>
      <c r="C1683" s="15">
        <v>75.0</v>
      </c>
      <c r="D1683" s="15">
        <v>126.0</v>
      </c>
      <c r="E1683" s="15">
        <v>52.0</v>
      </c>
      <c r="F1683" s="15" t="s">
        <v>202</v>
      </c>
      <c r="G1683" s="4">
        <v>97.0</v>
      </c>
      <c r="H1683" s="4">
        <v>3.0</v>
      </c>
      <c r="I1683" s="4" t="s">
        <v>5701</v>
      </c>
      <c r="J1683" s="4">
        <v>62.0</v>
      </c>
      <c r="K1683" s="4">
        <v>97.0</v>
      </c>
      <c r="L1683" s="4">
        <v>97.0</v>
      </c>
      <c r="M1683" s="4" t="s">
        <v>5522</v>
      </c>
      <c r="N1683" s="16">
        <v>45901.0</v>
      </c>
    </row>
    <row r="1684">
      <c r="A1684" s="4">
        <f>VLOOKUP(Life_expectancy.csv!A1700,Base!$A$2:$B$235,2,FALSE)</f>
        <v>10</v>
      </c>
      <c r="B1684" s="4">
        <v>2000.0</v>
      </c>
      <c r="C1684" s="15" t="s">
        <v>5623</v>
      </c>
      <c r="D1684" s="15">
        <v>129.0</v>
      </c>
      <c r="E1684" s="15">
        <v>55.0</v>
      </c>
      <c r="F1684" s="15" t="s">
        <v>234</v>
      </c>
      <c r="G1684" s="4">
        <v>97.0</v>
      </c>
      <c r="H1684" s="4">
        <v>30.0</v>
      </c>
      <c r="I1684" s="4" t="s">
        <v>5600</v>
      </c>
      <c r="J1684" s="4">
        <v>66.0</v>
      </c>
      <c r="K1684" s="4">
        <v>97.0</v>
      </c>
      <c r="L1684" s="4">
        <v>97.0</v>
      </c>
      <c r="M1684" s="4" t="s">
        <v>5522</v>
      </c>
      <c r="N1684" s="16">
        <v>45901.0</v>
      </c>
    </row>
    <row r="1685">
      <c r="A1685" s="4">
        <f>VLOOKUP(Life_expectancy.csv!A1701,Base!$A$2:$B$235,2,FALSE)</f>
        <v>194</v>
      </c>
      <c r="B1685" s="4">
        <v>2015.0</v>
      </c>
      <c r="C1685" s="15" t="s">
        <v>5818</v>
      </c>
      <c r="D1685" s="15">
        <v>166.0</v>
      </c>
      <c r="E1685" s="15">
        <v>0.0</v>
      </c>
      <c r="F1685" s="17"/>
      <c r="G1685" s="4">
        <v>78.0</v>
      </c>
      <c r="H1685" s="4">
        <v>0.0</v>
      </c>
      <c r="I1685" s="4" t="s">
        <v>5818</v>
      </c>
      <c r="J1685" s="4">
        <v>0.0</v>
      </c>
      <c r="K1685" s="4">
        <v>71.0</v>
      </c>
      <c r="L1685" s="4">
        <v>72.0</v>
      </c>
      <c r="M1685" s="4" t="s">
        <v>5522</v>
      </c>
      <c r="N1685" s="15" t="s">
        <v>5614</v>
      </c>
    </row>
    <row r="1686">
      <c r="A1686" s="4">
        <f>VLOOKUP(Life_expectancy.csv!A1702,Base!$A$2:$B$235,2,FALSE)</f>
        <v>194</v>
      </c>
      <c r="B1686" s="4">
        <v>2014.0</v>
      </c>
      <c r="C1686" s="15" t="s">
        <v>5818</v>
      </c>
      <c r="D1686" s="15">
        <v>164.0</v>
      </c>
      <c r="E1686" s="15">
        <v>0.0</v>
      </c>
      <c r="F1686" s="15" t="s">
        <v>6137</v>
      </c>
      <c r="G1686" s="4">
        <v>81.0</v>
      </c>
      <c r="H1686" s="4">
        <v>140.0</v>
      </c>
      <c r="I1686" s="4" t="s">
        <v>5823</v>
      </c>
      <c r="J1686" s="4">
        <v>0.0</v>
      </c>
      <c r="K1686" s="4">
        <v>76.0</v>
      </c>
      <c r="L1686" s="4">
        <v>77.0</v>
      </c>
      <c r="M1686" s="4" t="s">
        <v>5522</v>
      </c>
      <c r="N1686" s="15" t="s">
        <v>5614</v>
      </c>
    </row>
    <row r="1687">
      <c r="A1687" s="4">
        <f>VLOOKUP(Life_expectancy.csv!A1703,Base!$A$2:$B$235,2,FALSE)</f>
        <v>194</v>
      </c>
      <c r="B1687" s="4">
        <v>2013.0</v>
      </c>
      <c r="C1687" s="15" t="s">
        <v>5720</v>
      </c>
      <c r="D1687" s="15">
        <v>166.0</v>
      </c>
      <c r="E1687" s="15">
        <v>0.0</v>
      </c>
      <c r="F1687" s="15" t="s">
        <v>1124</v>
      </c>
      <c r="G1687" s="4">
        <v>83.0</v>
      </c>
      <c r="H1687" s="4">
        <v>0.0</v>
      </c>
      <c r="I1687" s="4" t="s">
        <v>5800</v>
      </c>
      <c r="J1687" s="4">
        <v>0.0</v>
      </c>
      <c r="K1687" s="4">
        <v>81.0</v>
      </c>
      <c r="L1687" s="4">
        <v>81.0</v>
      </c>
      <c r="M1687" s="4" t="s">
        <v>5522</v>
      </c>
      <c r="N1687" s="15" t="s">
        <v>5614</v>
      </c>
    </row>
    <row r="1688">
      <c r="A1688" s="4">
        <f>VLOOKUP(Life_expectancy.csv!A1704,Base!$A$2:$B$235,2,FALSE)</f>
        <v>194</v>
      </c>
      <c r="B1688" s="4">
        <v>2012.0</v>
      </c>
      <c r="C1688" s="15">
        <v>69.0</v>
      </c>
      <c r="D1688" s="15">
        <v>168.0</v>
      </c>
      <c r="E1688" s="15">
        <v>0.0</v>
      </c>
      <c r="F1688" s="15" t="s">
        <v>1781</v>
      </c>
      <c r="G1688" s="4">
        <v>82.0</v>
      </c>
      <c r="H1688" s="4">
        <v>0.0</v>
      </c>
      <c r="I1688" s="4" t="s">
        <v>5731</v>
      </c>
      <c r="J1688" s="4">
        <v>0.0</v>
      </c>
      <c r="K1688" s="4">
        <v>81.0</v>
      </c>
      <c r="L1688" s="4">
        <v>81.0</v>
      </c>
      <c r="M1688" s="4" t="s">
        <v>5522</v>
      </c>
      <c r="N1688" s="15" t="s">
        <v>5614</v>
      </c>
    </row>
    <row r="1689">
      <c r="A1689" s="4">
        <f>VLOOKUP(Life_expectancy.csv!A1705,Base!$A$2:$B$235,2,FALSE)</f>
        <v>194</v>
      </c>
      <c r="B1689" s="4">
        <v>2011.0</v>
      </c>
      <c r="C1689" s="15" t="s">
        <v>5799</v>
      </c>
      <c r="D1689" s="15">
        <v>169.0</v>
      </c>
      <c r="E1689" s="15">
        <v>0.0</v>
      </c>
      <c r="F1689" s="15" t="s">
        <v>6162</v>
      </c>
      <c r="G1689" s="4">
        <v>83.0</v>
      </c>
      <c r="H1689" s="4">
        <v>0.0</v>
      </c>
      <c r="I1689" s="4">
        <v>67.0</v>
      </c>
      <c r="J1689" s="4">
        <v>0.0</v>
      </c>
      <c r="K1689" s="4">
        <v>83.0</v>
      </c>
      <c r="L1689" s="4">
        <v>84.0</v>
      </c>
      <c r="M1689" s="4" t="s">
        <v>5522</v>
      </c>
      <c r="N1689" s="15" t="s">
        <v>5614</v>
      </c>
    </row>
    <row r="1690">
      <c r="A1690" s="4">
        <f>VLOOKUP(Life_expectancy.csv!A1706,Base!$A$2:$B$235,2,FALSE)</f>
        <v>194</v>
      </c>
      <c r="B1690" s="4">
        <v>2010.0</v>
      </c>
      <c r="C1690" s="15" t="s">
        <v>5823</v>
      </c>
      <c r="D1690" s="15">
        <v>171.0</v>
      </c>
      <c r="E1690" s="15">
        <v>0.0</v>
      </c>
      <c r="F1690" s="15" t="s">
        <v>6023</v>
      </c>
      <c r="G1690" s="4">
        <v>88.0</v>
      </c>
      <c r="H1690" s="4">
        <v>0.0</v>
      </c>
      <c r="I1690" s="4" t="s">
        <v>5910</v>
      </c>
      <c r="J1690" s="4">
        <v>0.0</v>
      </c>
      <c r="K1690" s="4">
        <v>85.0</v>
      </c>
      <c r="L1690" s="4">
        <v>85.0</v>
      </c>
      <c r="M1690" s="4" t="s">
        <v>5522</v>
      </c>
      <c r="N1690" s="15" t="s">
        <v>5614</v>
      </c>
    </row>
    <row r="1691">
      <c r="A1691" s="4">
        <f>VLOOKUP(Life_expectancy.csv!A1707,Base!$A$2:$B$235,2,FALSE)</f>
        <v>194</v>
      </c>
      <c r="B1691" s="4">
        <v>2009.0</v>
      </c>
      <c r="C1691" s="15" t="s">
        <v>5824</v>
      </c>
      <c r="D1691" s="15">
        <v>172.0</v>
      </c>
      <c r="E1691" s="15">
        <v>0.0</v>
      </c>
      <c r="F1691" s="18">
        <v>45810.0</v>
      </c>
      <c r="G1691" s="4">
        <v>89.0</v>
      </c>
      <c r="H1691" s="4">
        <v>0.0</v>
      </c>
      <c r="I1691" s="4" t="s">
        <v>5776</v>
      </c>
      <c r="J1691" s="4">
        <v>0.0</v>
      </c>
      <c r="K1691" s="4">
        <v>81.0</v>
      </c>
      <c r="L1691" s="4">
        <v>91.0</v>
      </c>
      <c r="M1691" s="4" t="s">
        <v>5522</v>
      </c>
      <c r="N1691" s="15" t="s">
        <v>5614</v>
      </c>
    </row>
    <row r="1692">
      <c r="A1692" s="4">
        <f>VLOOKUP(Life_expectancy.csv!A1708,Base!$A$2:$B$235,2,FALSE)</f>
        <v>194</v>
      </c>
      <c r="B1692" s="4">
        <v>2008.0</v>
      </c>
      <c r="C1692" s="15" t="s">
        <v>5722</v>
      </c>
      <c r="D1692" s="15">
        <v>174.0</v>
      </c>
      <c r="E1692" s="15">
        <v>0.0</v>
      </c>
      <c r="F1692" s="15" t="s">
        <v>3623</v>
      </c>
      <c r="G1692" s="4">
        <v>89.0</v>
      </c>
      <c r="H1692" s="4">
        <v>0.0</v>
      </c>
      <c r="I1692" s="4" t="s">
        <v>6072</v>
      </c>
      <c r="J1692" s="4">
        <v>0.0</v>
      </c>
      <c r="K1692" s="4">
        <v>88.0</v>
      </c>
      <c r="L1692" s="4">
        <v>85.0</v>
      </c>
      <c r="M1692" s="4" t="s">
        <v>5522</v>
      </c>
      <c r="N1692" s="15" t="s">
        <v>5614</v>
      </c>
    </row>
    <row r="1693">
      <c r="A1693" s="4">
        <f>VLOOKUP(Life_expectancy.csv!A1709,Base!$A$2:$B$235,2,FALSE)</f>
        <v>194</v>
      </c>
      <c r="B1693" s="4">
        <v>2007.0</v>
      </c>
      <c r="C1693" s="15" t="s">
        <v>5772</v>
      </c>
      <c r="D1693" s="15">
        <v>175.0</v>
      </c>
      <c r="E1693" s="15">
        <v>0.0</v>
      </c>
      <c r="F1693" s="15" t="s">
        <v>3464</v>
      </c>
      <c r="G1693" s="4">
        <v>9.0</v>
      </c>
      <c r="H1693" s="4">
        <v>0.0</v>
      </c>
      <c r="I1693" s="4" t="s">
        <v>5913</v>
      </c>
      <c r="J1693" s="4">
        <v>0.0</v>
      </c>
      <c r="K1693" s="4">
        <v>79.0</v>
      </c>
      <c r="L1693" s="4">
        <v>79.0</v>
      </c>
      <c r="M1693" s="4" t="s">
        <v>5522</v>
      </c>
      <c r="N1693" s="15" t="s">
        <v>5614</v>
      </c>
    </row>
    <row r="1694">
      <c r="A1694" s="4">
        <f>VLOOKUP(Life_expectancy.csv!A1710,Base!$A$2:$B$235,2,FALSE)</f>
        <v>194</v>
      </c>
      <c r="B1694" s="4">
        <v>2006.0</v>
      </c>
      <c r="C1694" s="15">
        <v>68.0</v>
      </c>
      <c r="D1694" s="15">
        <v>176.0</v>
      </c>
      <c r="E1694" s="15">
        <v>0.0</v>
      </c>
      <c r="F1694" s="15" t="s">
        <v>6126</v>
      </c>
      <c r="G1694" s="4">
        <v>84.0</v>
      </c>
      <c r="H1694" s="4">
        <v>0.0</v>
      </c>
      <c r="I1694" s="4" t="s">
        <v>5903</v>
      </c>
      <c r="J1694" s="4">
        <v>0.0</v>
      </c>
      <c r="K1694" s="4">
        <v>81.0</v>
      </c>
      <c r="L1694" s="4">
        <v>67.0</v>
      </c>
      <c r="M1694" s="4" t="s">
        <v>5522</v>
      </c>
      <c r="N1694" s="15" t="s">
        <v>5614</v>
      </c>
    </row>
    <row r="1695">
      <c r="A1695" s="4">
        <f>VLOOKUP(Life_expectancy.csv!A1711,Base!$A$2:$B$235,2,FALSE)</f>
        <v>194</v>
      </c>
      <c r="B1695" s="4">
        <v>2005.0</v>
      </c>
      <c r="C1695" s="15" t="s">
        <v>5832</v>
      </c>
      <c r="D1695" s="15">
        <v>178.0</v>
      </c>
      <c r="E1695" s="15">
        <v>0.0</v>
      </c>
      <c r="F1695" s="16">
        <v>45901.0</v>
      </c>
      <c r="G1695" s="4">
        <v>91.0</v>
      </c>
      <c r="H1695" s="4">
        <v>0.0</v>
      </c>
      <c r="I1695" s="4" t="s">
        <v>5754</v>
      </c>
      <c r="J1695" s="4">
        <v>0.0</v>
      </c>
      <c r="K1695" s="4">
        <v>94.0</v>
      </c>
      <c r="L1695" s="4">
        <v>94.0</v>
      </c>
      <c r="M1695" s="4" t="s">
        <v>5522</v>
      </c>
      <c r="N1695" s="15" t="s">
        <v>5614</v>
      </c>
    </row>
    <row r="1696">
      <c r="A1696" s="4">
        <f>VLOOKUP(Life_expectancy.csv!A1712,Base!$A$2:$B$235,2,FALSE)</f>
        <v>194</v>
      </c>
      <c r="B1696" s="4">
        <v>2004.0</v>
      </c>
      <c r="C1696" s="15" t="s">
        <v>5801</v>
      </c>
      <c r="D1696" s="15">
        <v>179.0</v>
      </c>
      <c r="E1696" s="15">
        <v>0.0</v>
      </c>
      <c r="F1696" s="18">
        <v>45690.0</v>
      </c>
      <c r="G1696" s="4">
        <v>8.0</v>
      </c>
      <c r="H1696" s="4">
        <v>0.0</v>
      </c>
      <c r="I1696" s="4" t="s">
        <v>5737</v>
      </c>
      <c r="J1696" s="4">
        <v>0.0</v>
      </c>
      <c r="K1696" s="4">
        <v>82.0</v>
      </c>
      <c r="L1696" s="4">
        <v>78.0</v>
      </c>
      <c r="M1696" s="4" t="s">
        <v>5522</v>
      </c>
      <c r="N1696" s="15" t="s">
        <v>5614</v>
      </c>
    </row>
    <row r="1697">
      <c r="A1697" s="4">
        <f>VLOOKUP(Life_expectancy.csv!A1713,Base!$A$2:$B$235,2,FALSE)</f>
        <v>194</v>
      </c>
      <c r="B1697" s="4">
        <v>2003.0</v>
      </c>
      <c r="C1697" s="15" t="s">
        <v>5731</v>
      </c>
      <c r="D1697" s="15">
        <v>18.0</v>
      </c>
      <c r="E1697" s="15">
        <v>0.0</v>
      </c>
      <c r="F1697" s="15" t="s">
        <v>5897</v>
      </c>
      <c r="G1697" s="4">
        <v>89.0</v>
      </c>
      <c r="H1697" s="4">
        <v>0.0</v>
      </c>
      <c r="I1697" s="4" t="s">
        <v>5630</v>
      </c>
      <c r="J1697" s="4">
        <v>0.0</v>
      </c>
      <c r="K1697" s="4">
        <v>88.0</v>
      </c>
      <c r="L1697" s="4">
        <v>92.0</v>
      </c>
      <c r="M1697" s="4" t="s">
        <v>5522</v>
      </c>
      <c r="N1697" s="15" t="s">
        <v>5614</v>
      </c>
    </row>
    <row r="1698">
      <c r="A1698" s="4">
        <f>VLOOKUP(Life_expectancy.csv!A1714,Base!$A$2:$B$235,2,FALSE)</f>
        <v>194</v>
      </c>
      <c r="B1698" s="4">
        <v>2002.0</v>
      </c>
      <c r="C1698" s="15" t="s">
        <v>5847</v>
      </c>
      <c r="D1698" s="15">
        <v>21.0</v>
      </c>
      <c r="E1698" s="15">
        <v>0.0</v>
      </c>
      <c r="F1698" s="15" t="s">
        <v>6114</v>
      </c>
      <c r="G1698" s="4">
        <v>85.0</v>
      </c>
      <c r="H1698" s="4">
        <v>0.0</v>
      </c>
      <c r="I1698" s="4" t="s">
        <v>6049</v>
      </c>
      <c r="J1698" s="4">
        <v>0.0</v>
      </c>
      <c r="K1698" s="4">
        <v>84.0</v>
      </c>
      <c r="L1698" s="4">
        <v>84.0</v>
      </c>
      <c r="M1698" s="4" t="s">
        <v>5522</v>
      </c>
      <c r="N1698" s="15" t="s">
        <v>5614</v>
      </c>
    </row>
    <row r="1699">
      <c r="A1699" s="4">
        <f>VLOOKUP(Life_expectancy.csv!A1715,Base!$A$2:$B$235,2,FALSE)</f>
        <v>194</v>
      </c>
      <c r="B1699" s="4">
        <v>2001.0</v>
      </c>
      <c r="C1699" s="15" t="s">
        <v>5802</v>
      </c>
      <c r="D1699" s="15">
        <v>183.0</v>
      </c>
      <c r="E1699" s="15">
        <v>0.0</v>
      </c>
      <c r="F1699" s="15" t="s">
        <v>484</v>
      </c>
      <c r="G1699" s="4">
        <v>81.0</v>
      </c>
      <c r="H1699" s="4">
        <v>0.0</v>
      </c>
      <c r="I1699" s="4">
        <v>62.0</v>
      </c>
      <c r="J1699" s="4">
        <v>0.0</v>
      </c>
      <c r="K1699" s="4">
        <v>79.0</v>
      </c>
      <c r="L1699" s="4">
        <v>75.0</v>
      </c>
      <c r="M1699" s="4" t="s">
        <v>5522</v>
      </c>
      <c r="N1699" s="15" t="s">
        <v>5614</v>
      </c>
    </row>
    <row r="1700">
      <c r="A1700" s="4">
        <f>VLOOKUP(Life_expectancy.csv!A1716,Base!$A$2:$B$235,2,FALSE)</f>
        <v>194</v>
      </c>
      <c r="B1700" s="4">
        <v>2000.0</v>
      </c>
      <c r="C1700" s="15">
        <v>67.0</v>
      </c>
      <c r="D1700" s="15">
        <v>185.0</v>
      </c>
      <c r="E1700" s="15">
        <v>0.0</v>
      </c>
      <c r="F1700" s="15" t="s">
        <v>1772</v>
      </c>
      <c r="G1700" s="4">
        <v>87.0</v>
      </c>
      <c r="H1700" s="4">
        <v>0.0</v>
      </c>
      <c r="I1700" s="4" t="s">
        <v>5679</v>
      </c>
      <c r="J1700" s="4">
        <v>0.0</v>
      </c>
      <c r="K1700" s="4">
        <v>85.0</v>
      </c>
      <c r="L1700" s="4">
        <v>85.0</v>
      </c>
      <c r="M1700" s="4" t="s">
        <v>5522</v>
      </c>
      <c r="N1700" s="15" t="s">
        <v>5821</v>
      </c>
    </row>
    <row r="1701">
      <c r="A1701" s="4">
        <f>VLOOKUP(Life_expectancy.csv!A1717,Base!$A$2:$B$235,2,FALSE)</f>
        <v>217</v>
      </c>
      <c r="B1701" s="4">
        <v>2013.0</v>
      </c>
      <c r="C1701" s="17"/>
      <c r="D1701" s="17"/>
      <c r="E1701" s="15">
        <v>0.0</v>
      </c>
      <c r="F1701" s="15" t="s">
        <v>5521</v>
      </c>
      <c r="G1701" s="4">
        <v>99.0</v>
      </c>
      <c r="H1701" s="4">
        <v>0.0</v>
      </c>
      <c r="I1701" s="10"/>
      <c r="J1701" s="4">
        <v>0.0</v>
      </c>
      <c r="K1701" s="4">
        <v>99.0</v>
      </c>
      <c r="L1701" s="4">
        <v>99.0</v>
      </c>
      <c r="M1701" s="4" t="s">
        <v>5522</v>
      </c>
      <c r="N1701" s="17"/>
    </row>
    <row r="1702">
      <c r="A1702" s="4">
        <f>VLOOKUP(Life_expectancy.csv!A1718,Base!$A$2:$B$235,2,FALSE)</f>
        <v>134</v>
      </c>
      <c r="B1702" s="4">
        <v>2015.0</v>
      </c>
      <c r="C1702" s="15" t="s">
        <v>6004</v>
      </c>
      <c r="D1702" s="15">
        <v>222.0</v>
      </c>
      <c r="E1702" s="15">
        <v>1.0</v>
      </c>
      <c r="F1702" s="17"/>
      <c r="G1702" s="4">
        <v>99.0</v>
      </c>
      <c r="H1702" s="4">
        <v>20359.0</v>
      </c>
      <c r="I1702" s="4" t="s">
        <v>5703</v>
      </c>
      <c r="J1702" s="4">
        <v>1.0</v>
      </c>
      <c r="K1702" s="4">
        <v>99.0</v>
      </c>
      <c r="L1702" s="4">
        <v>99.0</v>
      </c>
      <c r="M1702" s="4" t="s">
        <v>5522</v>
      </c>
      <c r="N1702" s="16">
        <v>45718.0</v>
      </c>
    </row>
    <row r="1703">
      <c r="A1703" s="4">
        <f>VLOOKUP(Life_expectancy.csv!A1719,Base!$A$2:$B$235,2,FALSE)</f>
        <v>134</v>
      </c>
      <c r="B1703" s="4">
        <v>2014.0</v>
      </c>
      <c r="C1703" s="15" t="s">
        <v>5722</v>
      </c>
      <c r="D1703" s="15">
        <v>225.0</v>
      </c>
      <c r="E1703" s="15">
        <v>1.0</v>
      </c>
      <c r="F1703" s="15" t="s">
        <v>5521</v>
      </c>
      <c r="G1703" s="4">
        <v>99.0</v>
      </c>
      <c r="H1703" s="4">
        <v>0.0</v>
      </c>
      <c r="I1703" s="4" t="s">
        <v>5712</v>
      </c>
      <c r="J1703" s="4">
        <v>1.0</v>
      </c>
      <c r="K1703" s="4">
        <v>99.0</v>
      </c>
      <c r="L1703" s="4">
        <v>99.0</v>
      </c>
      <c r="M1703" s="4" t="s">
        <v>5522</v>
      </c>
      <c r="N1703" s="16">
        <v>45718.0</v>
      </c>
    </row>
    <row r="1704">
      <c r="A1704" s="4">
        <f>VLOOKUP(Life_expectancy.csv!A1720,Base!$A$2:$B$235,2,FALSE)</f>
        <v>134</v>
      </c>
      <c r="B1704" s="4">
        <v>2013.0</v>
      </c>
      <c r="C1704" s="15" t="s">
        <v>5800</v>
      </c>
      <c r="D1704" s="15">
        <v>227.0</v>
      </c>
      <c r="E1704" s="15">
        <v>1.0</v>
      </c>
      <c r="F1704" s="15" t="s">
        <v>5521</v>
      </c>
      <c r="G1704" s="4">
        <v>98.0</v>
      </c>
      <c r="H1704" s="4">
        <v>0.0</v>
      </c>
      <c r="I1704" s="5">
        <v>45752.0</v>
      </c>
      <c r="J1704" s="4">
        <v>1.0</v>
      </c>
      <c r="K1704" s="4">
        <v>98.0</v>
      </c>
      <c r="L1704" s="4">
        <v>98.0</v>
      </c>
      <c r="M1704" s="4" t="s">
        <v>5522</v>
      </c>
      <c r="N1704" s="16">
        <v>45718.0</v>
      </c>
    </row>
    <row r="1705">
      <c r="A1705" s="4">
        <f>VLOOKUP(Life_expectancy.csv!A1721,Base!$A$2:$B$235,2,FALSE)</f>
        <v>134</v>
      </c>
      <c r="B1705" s="4">
        <v>2012.0</v>
      </c>
      <c r="C1705" s="15" t="s">
        <v>5727</v>
      </c>
      <c r="D1705" s="15">
        <v>231.0</v>
      </c>
      <c r="E1705" s="15">
        <v>1.0</v>
      </c>
      <c r="F1705" s="15" t="s">
        <v>5521</v>
      </c>
      <c r="G1705" s="4">
        <v>99.0</v>
      </c>
      <c r="H1705" s="4">
        <v>0.0</v>
      </c>
      <c r="I1705" s="4" t="s">
        <v>5650</v>
      </c>
      <c r="J1705" s="4">
        <v>2.0</v>
      </c>
      <c r="K1705" s="4">
        <v>99.0</v>
      </c>
      <c r="L1705" s="4">
        <v>99.0</v>
      </c>
      <c r="M1705" s="4" t="s">
        <v>5522</v>
      </c>
      <c r="N1705" s="16">
        <v>45718.0</v>
      </c>
    </row>
    <row r="1706">
      <c r="A1706" s="4">
        <f>VLOOKUP(Life_expectancy.csv!A1722,Base!$A$2:$B$235,2,FALSE)</f>
        <v>134</v>
      </c>
      <c r="B1706" s="4">
        <v>2011.0</v>
      </c>
      <c r="C1706" s="15" t="s">
        <v>5773</v>
      </c>
      <c r="D1706" s="15">
        <v>235.0</v>
      </c>
      <c r="E1706" s="15">
        <v>1.0</v>
      </c>
      <c r="F1706" s="15" t="s">
        <v>5521</v>
      </c>
      <c r="G1706" s="4">
        <v>99.0</v>
      </c>
      <c r="H1706" s="4">
        <v>0.0</v>
      </c>
      <c r="I1706" s="4">
        <v>48.0</v>
      </c>
      <c r="J1706" s="4">
        <v>2.0</v>
      </c>
      <c r="K1706" s="4">
        <v>99.0</v>
      </c>
      <c r="L1706" s="4">
        <v>99.0</v>
      </c>
      <c r="M1706" s="4" t="s">
        <v>5522</v>
      </c>
      <c r="N1706" s="16">
        <v>45718.0</v>
      </c>
    </row>
    <row r="1707">
      <c r="A1707" s="4">
        <f>VLOOKUP(Life_expectancy.csv!A1723,Base!$A$2:$B$235,2,FALSE)</f>
        <v>134</v>
      </c>
      <c r="B1707" s="4">
        <v>2010.0</v>
      </c>
      <c r="C1707" s="15" t="s">
        <v>5775</v>
      </c>
      <c r="D1707" s="15">
        <v>25.0</v>
      </c>
      <c r="E1707" s="15">
        <v>1.0</v>
      </c>
      <c r="F1707" s="16">
        <v>45874.0</v>
      </c>
      <c r="G1707" s="4">
        <v>96.0</v>
      </c>
      <c r="H1707" s="4">
        <v>7.0</v>
      </c>
      <c r="I1707" s="4" t="s">
        <v>5562</v>
      </c>
      <c r="J1707" s="4">
        <v>2.0</v>
      </c>
      <c r="K1707" s="4">
        <v>96.0</v>
      </c>
      <c r="L1707" s="4">
        <v>96.0</v>
      </c>
      <c r="M1707" s="4" t="s">
        <v>5522</v>
      </c>
      <c r="N1707" s="16">
        <v>45718.0</v>
      </c>
    </row>
    <row r="1708">
      <c r="A1708" s="4">
        <f>VLOOKUP(Life_expectancy.csv!A1724,Base!$A$2:$B$235,2,FALSE)</f>
        <v>134</v>
      </c>
      <c r="B1708" s="4">
        <v>2009.0</v>
      </c>
      <c r="C1708" s="15" t="s">
        <v>6099</v>
      </c>
      <c r="D1708" s="15">
        <v>235.0</v>
      </c>
      <c r="E1708" s="15">
        <v>1.0</v>
      </c>
      <c r="F1708" s="15" t="s">
        <v>1018</v>
      </c>
      <c r="G1708" s="4">
        <v>97.0</v>
      </c>
      <c r="H1708" s="4">
        <v>8.0</v>
      </c>
      <c r="I1708" s="4" t="s">
        <v>5719</v>
      </c>
      <c r="J1708" s="4">
        <v>2.0</v>
      </c>
      <c r="K1708" s="4">
        <v>96.0</v>
      </c>
      <c r="L1708" s="4">
        <v>95.0</v>
      </c>
      <c r="M1708" s="4" t="s">
        <v>5522</v>
      </c>
      <c r="N1708" s="16">
        <v>45718.0</v>
      </c>
    </row>
    <row r="1709">
      <c r="A1709" s="4">
        <f>VLOOKUP(Life_expectancy.csv!A1725,Base!$A$2:$B$235,2,FALSE)</f>
        <v>134</v>
      </c>
      <c r="B1709" s="4">
        <v>2008.0</v>
      </c>
      <c r="C1709" s="15" t="s">
        <v>5834</v>
      </c>
      <c r="D1709" s="15">
        <v>225.0</v>
      </c>
      <c r="E1709" s="15">
        <v>2.0</v>
      </c>
      <c r="F1709" s="15" t="s">
        <v>148</v>
      </c>
      <c r="G1709" s="4">
        <v>96.0</v>
      </c>
      <c r="H1709" s="4">
        <v>31.0</v>
      </c>
      <c r="I1709" s="4" t="s">
        <v>6103</v>
      </c>
      <c r="J1709" s="4">
        <v>2.0</v>
      </c>
      <c r="K1709" s="4">
        <v>95.0</v>
      </c>
      <c r="L1709" s="4">
        <v>96.0</v>
      </c>
      <c r="M1709" s="4" t="s">
        <v>5522</v>
      </c>
      <c r="N1709" s="16">
        <v>45718.0</v>
      </c>
    </row>
    <row r="1710">
      <c r="A1710" s="4">
        <f>VLOOKUP(Life_expectancy.csv!A1726,Base!$A$2:$B$235,2,FALSE)</f>
        <v>134</v>
      </c>
      <c r="B1710" s="4">
        <v>2007.0</v>
      </c>
      <c r="C1710" s="15" t="s">
        <v>6070</v>
      </c>
      <c r="D1710" s="15">
        <v>26.0</v>
      </c>
      <c r="E1710" s="15">
        <v>2.0</v>
      </c>
      <c r="F1710" s="15" t="s">
        <v>456</v>
      </c>
      <c r="G1710" s="4">
        <v>98.0</v>
      </c>
      <c r="H1710" s="4">
        <v>12.0</v>
      </c>
      <c r="I1710" s="4" t="s">
        <v>6054</v>
      </c>
      <c r="J1710" s="4">
        <v>2.0</v>
      </c>
      <c r="K1710" s="4">
        <v>99.0</v>
      </c>
      <c r="L1710" s="4">
        <v>95.0</v>
      </c>
      <c r="M1710" s="4" t="s">
        <v>5522</v>
      </c>
      <c r="N1710" s="16">
        <v>45749.0</v>
      </c>
    </row>
    <row r="1711">
      <c r="A1711" s="4">
        <f>VLOOKUP(Life_expectancy.csv!A1727,Base!$A$2:$B$235,2,FALSE)</f>
        <v>134</v>
      </c>
      <c r="B1711" s="4">
        <v>2006.0</v>
      </c>
      <c r="C1711" s="15">
        <v>65.0</v>
      </c>
      <c r="D1711" s="15">
        <v>271.0</v>
      </c>
      <c r="E1711" s="15">
        <v>2.0</v>
      </c>
      <c r="F1711" s="15" t="s">
        <v>496</v>
      </c>
      <c r="G1711" s="4">
        <v>98.0</v>
      </c>
      <c r="H1711" s="4">
        <v>26.0</v>
      </c>
      <c r="I1711" s="4">
        <v>43.0</v>
      </c>
      <c r="J1711" s="4">
        <v>2.0</v>
      </c>
      <c r="K1711" s="4">
        <v>98.0</v>
      </c>
      <c r="L1711" s="4">
        <v>99.0</v>
      </c>
      <c r="M1711" s="4" t="s">
        <v>5522</v>
      </c>
      <c r="N1711" s="16">
        <v>45749.0</v>
      </c>
    </row>
    <row r="1712">
      <c r="A1712" s="4">
        <f>VLOOKUP(Life_expectancy.csv!A1728,Base!$A$2:$B$235,2,FALSE)</f>
        <v>134</v>
      </c>
      <c r="B1712" s="4">
        <v>2005.0</v>
      </c>
      <c r="C1712" s="15" t="s">
        <v>5734</v>
      </c>
      <c r="D1712" s="15">
        <v>274.0</v>
      </c>
      <c r="E1712" s="15">
        <v>2.0</v>
      </c>
      <c r="F1712" s="15" t="s">
        <v>2927</v>
      </c>
      <c r="G1712" s="4">
        <v>98.0</v>
      </c>
      <c r="H1712" s="4">
        <v>0.0</v>
      </c>
      <c r="I1712" s="4" t="s">
        <v>5733</v>
      </c>
      <c r="J1712" s="4">
        <v>2.0</v>
      </c>
      <c r="K1712" s="4">
        <v>99.0</v>
      </c>
      <c r="L1712" s="4">
        <v>99.0</v>
      </c>
      <c r="M1712" s="4" t="s">
        <v>5522</v>
      </c>
      <c r="N1712" s="16">
        <v>45749.0</v>
      </c>
    </row>
    <row r="1713">
      <c r="A1713" s="4">
        <f>VLOOKUP(Life_expectancy.csv!A1729,Base!$A$2:$B$235,2,FALSE)</f>
        <v>134</v>
      </c>
      <c r="B1713" s="4">
        <v>2004.0</v>
      </c>
      <c r="C1713" s="15">
        <v>64.0</v>
      </c>
      <c r="D1713" s="15">
        <v>284.0</v>
      </c>
      <c r="E1713" s="15">
        <v>2.0</v>
      </c>
      <c r="F1713" s="15" t="s">
        <v>6157</v>
      </c>
      <c r="G1713" s="4">
        <v>98.0</v>
      </c>
      <c r="H1713" s="4">
        <v>0.0</v>
      </c>
      <c r="I1713" s="4" t="s">
        <v>6163</v>
      </c>
      <c r="J1713" s="4">
        <v>2.0</v>
      </c>
      <c r="K1713" s="4">
        <v>99.0</v>
      </c>
      <c r="L1713" s="4">
        <v>99.0</v>
      </c>
      <c r="M1713" s="4" t="s">
        <v>5522</v>
      </c>
      <c r="N1713" s="16">
        <v>45749.0</v>
      </c>
    </row>
    <row r="1714">
      <c r="A1714" s="4">
        <f>VLOOKUP(Life_expectancy.csv!A1730,Base!$A$2:$B$235,2,FALSE)</f>
        <v>134</v>
      </c>
      <c r="B1714" s="4">
        <v>2003.0</v>
      </c>
      <c r="C1714" s="15">
        <v>64.0</v>
      </c>
      <c r="D1714" s="15">
        <v>271.0</v>
      </c>
      <c r="E1714" s="15">
        <v>2.0</v>
      </c>
      <c r="F1714" s="15" t="s">
        <v>5049</v>
      </c>
      <c r="G1714" s="4">
        <v>98.0</v>
      </c>
      <c r="H1714" s="4">
        <v>18.0</v>
      </c>
      <c r="I1714" s="5">
        <v>45781.0</v>
      </c>
      <c r="J1714" s="4">
        <v>2.0</v>
      </c>
      <c r="K1714" s="4">
        <v>98.0</v>
      </c>
      <c r="L1714" s="4">
        <v>98.0</v>
      </c>
      <c r="M1714" s="4" t="s">
        <v>5522</v>
      </c>
      <c r="N1714" s="16">
        <v>45779.0</v>
      </c>
    </row>
    <row r="1715">
      <c r="A1715" s="4">
        <f>VLOOKUP(Life_expectancy.csv!A1731,Base!$A$2:$B$235,2,FALSE)</f>
        <v>134</v>
      </c>
      <c r="B1715" s="4">
        <v>2002.0</v>
      </c>
      <c r="C1715" s="15" t="s">
        <v>5736</v>
      </c>
      <c r="D1715" s="15">
        <v>263.0</v>
      </c>
      <c r="E1715" s="15">
        <v>2.0</v>
      </c>
      <c r="F1715" s="15" t="s">
        <v>3857</v>
      </c>
      <c r="G1715" s="4">
        <v>98.0</v>
      </c>
      <c r="H1715" s="4">
        <v>1205.0</v>
      </c>
      <c r="I1715" s="4" t="s">
        <v>6164</v>
      </c>
      <c r="J1715" s="4">
        <v>2.0</v>
      </c>
      <c r="K1715" s="4">
        <v>98.0</v>
      </c>
      <c r="L1715" s="4">
        <v>98.0</v>
      </c>
      <c r="M1715" s="4" t="s">
        <v>5522</v>
      </c>
      <c r="N1715" s="16">
        <v>45779.0</v>
      </c>
    </row>
    <row r="1716">
      <c r="A1716" s="4">
        <f>VLOOKUP(Life_expectancy.csv!A1732,Base!$A$2:$B$235,2,FALSE)</f>
        <v>134</v>
      </c>
      <c r="B1716" s="4">
        <v>2001.0</v>
      </c>
      <c r="C1716" s="15" t="s">
        <v>5737</v>
      </c>
      <c r="D1716" s="15">
        <v>266.0</v>
      </c>
      <c r="E1716" s="15">
        <v>2.0</v>
      </c>
      <c r="F1716" s="15" t="s">
        <v>3366</v>
      </c>
      <c r="G1716" s="4">
        <v>95.0</v>
      </c>
      <c r="H1716" s="4">
        <v>10677.0</v>
      </c>
      <c r="I1716" s="4" t="s">
        <v>6165</v>
      </c>
      <c r="J1716" s="4">
        <v>3.0</v>
      </c>
      <c r="K1716" s="4">
        <v>95.0</v>
      </c>
      <c r="L1716" s="4">
        <v>95.0</v>
      </c>
      <c r="M1716" s="4" t="s">
        <v>5522</v>
      </c>
      <c r="N1716" s="16">
        <v>45810.0</v>
      </c>
    </row>
    <row r="1717">
      <c r="A1717" s="4">
        <f>VLOOKUP(Life_expectancy.csv!A1733,Base!$A$2:$B$235,2,FALSE)</f>
        <v>134</v>
      </c>
      <c r="B1717" s="4">
        <v>2000.0</v>
      </c>
      <c r="C1717" s="15" t="s">
        <v>5630</v>
      </c>
      <c r="D1717" s="15">
        <v>274.0</v>
      </c>
      <c r="E1717" s="15">
        <v>2.0</v>
      </c>
      <c r="F1717" s="15" t="s">
        <v>183</v>
      </c>
      <c r="G1717" s="4">
        <v>93.0</v>
      </c>
      <c r="H1717" s="4">
        <v>925.0</v>
      </c>
      <c r="I1717" s="4" t="s">
        <v>6078</v>
      </c>
      <c r="J1717" s="4">
        <v>3.0</v>
      </c>
      <c r="K1717" s="4">
        <v>94.0</v>
      </c>
      <c r="L1717" s="4">
        <v>94.0</v>
      </c>
      <c r="M1717" s="4" t="s">
        <v>5522</v>
      </c>
      <c r="N1717" s="16">
        <v>45810.0</v>
      </c>
    </row>
    <row r="1718">
      <c r="A1718" s="4">
        <f>VLOOKUP(Life_expectancy.csv!A1734,Base!$A$2:$B$235,2,FALSE)</f>
        <v>169</v>
      </c>
      <c r="B1718" s="4">
        <v>2015.0</v>
      </c>
      <c r="C1718" s="15" t="s">
        <v>5549</v>
      </c>
      <c r="D1718" s="15">
        <v>16.0</v>
      </c>
      <c r="E1718" s="15">
        <v>0.0</v>
      </c>
      <c r="F1718" s="17"/>
      <c r="G1718" s="4">
        <v>82.0</v>
      </c>
      <c r="H1718" s="4">
        <v>0.0</v>
      </c>
      <c r="I1718" s="4" t="s">
        <v>5924</v>
      </c>
      <c r="J1718" s="4">
        <v>0.0</v>
      </c>
      <c r="K1718" s="4">
        <v>89.0</v>
      </c>
      <c r="L1718" s="4">
        <v>89.0</v>
      </c>
      <c r="M1718" s="4" t="s">
        <v>5522</v>
      </c>
      <c r="N1718" s="16">
        <v>45870.0</v>
      </c>
    </row>
    <row r="1719">
      <c r="A1719" s="4">
        <f>VLOOKUP(Life_expectancy.csv!A1735,Base!$A$2:$B$235,2,FALSE)</f>
        <v>169</v>
      </c>
      <c r="B1719" s="4">
        <v>2014.0</v>
      </c>
      <c r="C1719" s="15" t="s">
        <v>5553</v>
      </c>
      <c r="D1719" s="15">
        <v>17.0</v>
      </c>
      <c r="E1719" s="15">
        <v>0.0</v>
      </c>
      <c r="F1719" s="15" t="s">
        <v>5521</v>
      </c>
      <c r="G1719" s="4">
        <v>87.0</v>
      </c>
      <c r="H1719" s="4">
        <v>0.0</v>
      </c>
      <c r="I1719" s="4" t="s">
        <v>5740</v>
      </c>
      <c r="J1719" s="4">
        <v>0.0</v>
      </c>
      <c r="K1719" s="4">
        <v>91.0</v>
      </c>
      <c r="L1719" s="4">
        <v>91.0</v>
      </c>
      <c r="M1719" s="4" t="s">
        <v>5522</v>
      </c>
      <c r="N1719" s="16">
        <v>45901.0</v>
      </c>
    </row>
    <row r="1720">
      <c r="A1720" s="4">
        <f>VLOOKUP(Life_expectancy.csv!A1736,Base!$A$2:$B$235,2,FALSE)</f>
        <v>169</v>
      </c>
      <c r="B1720" s="4">
        <v>2013.0</v>
      </c>
      <c r="C1720" s="15" t="s">
        <v>5762</v>
      </c>
      <c r="D1720" s="15">
        <v>19.0</v>
      </c>
      <c r="E1720" s="15">
        <v>0.0</v>
      </c>
      <c r="F1720" s="15" t="s">
        <v>5521</v>
      </c>
      <c r="G1720" s="4">
        <v>9.0</v>
      </c>
      <c r="H1720" s="4">
        <v>0.0</v>
      </c>
      <c r="I1720" s="5">
        <v>45844.0</v>
      </c>
      <c r="J1720" s="4">
        <v>0.0</v>
      </c>
      <c r="K1720" s="4">
        <v>94.0</v>
      </c>
      <c r="L1720" s="4">
        <v>94.0</v>
      </c>
      <c r="M1720" s="4" t="s">
        <v>5522</v>
      </c>
      <c r="N1720" s="16">
        <v>45901.0</v>
      </c>
    </row>
    <row r="1721">
      <c r="A1721" s="4">
        <f>VLOOKUP(Life_expectancy.csv!A1737,Base!$A$2:$B$235,2,FALSE)</f>
        <v>169</v>
      </c>
      <c r="B1721" s="4">
        <v>2012.0</v>
      </c>
      <c r="C1721" s="15" t="s">
        <v>5565</v>
      </c>
      <c r="D1721" s="15">
        <v>11.0</v>
      </c>
      <c r="E1721" s="15">
        <v>0.0</v>
      </c>
      <c r="F1721" s="15" t="s">
        <v>5521</v>
      </c>
      <c r="G1721" s="4">
        <v>9.0</v>
      </c>
      <c r="H1721" s="4">
        <v>0.0</v>
      </c>
      <c r="I1721" s="5">
        <v>45694.0</v>
      </c>
      <c r="J1721" s="4">
        <v>0.0</v>
      </c>
      <c r="K1721" s="4">
        <v>94.0</v>
      </c>
      <c r="L1721" s="4">
        <v>94.0</v>
      </c>
      <c r="M1721" s="4" t="s">
        <v>5522</v>
      </c>
      <c r="N1721" s="16">
        <v>45901.0</v>
      </c>
    </row>
    <row r="1722">
      <c r="A1722" s="4">
        <f>VLOOKUP(Life_expectancy.csv!A1738,Base!$A$2:$B$235,2,FALSE)</f>
        <v>169</v>
      </c>
      <c r="B1722" s="4">
        <v>2011.0</v>
      </c>
      <c r="C1722" s="15" t="s">
        <v>5566</v>
      </c>
      <c r="D1722" s="15">
        <v>113.0</v>
      </c>
      <c r="E1722" s="15">
        <v>0.0</v>
      </c>
      <c r="F1722" s="15" t="s">
        <v>424</v>
      </c>
      <c r="G1722" s="4">
        <v>91.0</v>
      </c>
      <c r="H1722" s="4">
        <v>5.0</v>
      </c>
      <c r="I1722" s="4" t="s">
        <v>5826</v>
      </c>
      <c r="J1722" s="4">
        <v>0.0</v>
      </c>
      <c r="K1722" s="4">
        <v>95.0</v>
      </c>
      <c r="L1722" s="4">
        <v>95.0</v>
      </c>
      <c r="M1722" s="4" t="s">
        <v>5522</v>
      </c>
      <c r="N1722" s="15">
        <v>2.0</v>
      </c>
    </row>
    <row r="1723">
      <c r="A1723" s="4">
        <f>VLOOKUP(Life_expectancy.csv!A1739,Base!$A$2:$B$235,2,FALSE)</f>
        <v>169</v>
      </c>
      <c r="B1723" s="4">
        <v>2010.0</v>
      </c>
      <c r="C1723" s="15" t="s">
        <v>5551</v>
      </c>
      <c r="D1723" s="15">
        <v>115.0</v>
      </c>
      <c r="E1723" s="15">
        <v>0.0</v>
      </c>
      <c r="F1723" s="15" t="s">
        <v>424</v>
      </c>
      <c r="G1723" s="4">
        <v>9.0</v>
      </c>
      <c r="H1723" s="4">
        <v>5.0</v>
      </c>
      <c r="I1723" s="4" t="s">
        <v>5827</v>
      </c>
      <c r="J1723" s="4">
        <v>0.0</v>
      </c>
      <c r="K1723" s="4">
        <v>93.0</v>
      </c>
      <c r="L1723" s="4">
        <v>94.0</v>
      </c>
      <c r="M1723" s="4" t="s">
        <v>5522</v>
      </c>
      <c r="N1723" s="15">
        <v>2.0</v>
      </c>
    </row>
    <row r="1724">
      <c r="A1724" s="4">
        <f>VLOOKUP(Life_expectancy.csv!A1740,Base!$A$2:$B$235,2,FALSE)</f>
        <v>169</v>
      </c>
      <c r="B1724" s="4">
        <v>2009.0</v>
      </c>
      <c r="C1724" s="15">
        <v>75.0</v>
      </c>
      <c r="D1724" s="15">
        <v>117.0</v>
      </c>
      <c r="E1724" s="15">
        <v>0.0</v>
      </c>
      <c r="F1724" s="15" t="s">
        <v>959</v>
      </c>
      <c r="G1724" s="4">
        <v>87.0</v>
      </c>
      <c r="H1724" s="4">
        <v>0.0</v>
      </c>
      <c r="I1724" s="4" t="s">
        <v>5763</v>
      </c>
      <c r="J1724" s="4">
        <v>0.0</v>
      </c>
      <c r="K1724" s="4">
        <v>91.0</v>
      </c>
      <c r="L1724" s="4">
        <v>92.0</v>
      </c>
      <c r="M1724" s="4" t="s">
        <v>5522</v>
      </c>
      <c r="N1724" s="16">
        <v>45659.0</v>
      </c>
    </row>
    <row r="1725">
      <c r="A1725" s="4">
        <f>VLOOKUP(Life_expectancy.csv!A1741,Base!$A$2:$B$235,2,FALSE)</f>
        <v>169</v>
      </c>
      <c r="B1725" s="4">
        <v>2008.0</v>
      </c>
      <c r="C1725" s="15" t="s">
        <v>5624</v>
      </c>
      <c r="D1725" s="15">
        <v>121.0</v>
      </c>
      <c r="E1725" s="15">
        <v>0.0</v>
      </c>
      <c r="F1725" s="15" t="s">
        <v>415</v>
      </c>
      <c r="G1725" s="4">
        <v>93.0</v>
      </c>
      <c r="H1725" s="4">
        <v>0.0</v>
      </c>
      <c r="I1725" s="4" t="s">
        <v>5916</v>
      </c>
      <c r="J1725" s="4">
        <v>0.0</v>
      </c>
      <c r="K1725" s="4">
        <v>95.0</v>
      </c>
      <c r="L1725" s="4">
        <v>95.0</v>
      </c>
      <c r="M1725" s="4" t="s">
        <v>5522</v>
      </c>
      <c r="N1725" s="16">
        <v>45659.0</v>
      </c>
    </row>
    <row r="1726">
      <c r="A1726" s="4">
        <f>VLOOKUP(Life_expectancy.csv!A1742,Base!$A$2:$B$235,2,FALSE)</f>
        <v>169</v>
      </c>
      <c r="B1726" s="4">
        <v>2007.0</v>
      </c>
      <c r="C1726" s="15" t="s">
        <v>5555</v>
      </c>
      <c r="D1726" s="15">
        <v>125.0</v>
      </c>
      <c r="E1726" s="15">
        <v>0.0</v>
      </c>
      <c r="F1726" s="15" t="s">
        <v>444</v>
      </c>
      <c r="G1726" s="4">
        <v>9.0</v>
      </c>
      <c r="H1726" s="4">
        <v>0.0</v>
      </c>
      <c r="I1726" s="4" t="s">
        <v>5539</v>
      </c>
      <c r="J1726" s="4">
        <v>0.0</v>
      </c>
      <c r="K1726" s="4">
        <v>92.0</v>
      </c>
      <c r="L1726" s="4">
        <v>92.0</v>
      </c>
      <c r="M1726" s="4" t="s">
        <v>5522</v>
      </c>
      <c r="N1726" s="16">
        <v>45690.0</v>
      </c>
    </row>
    <row r="1727">
      <c r="A1727" s="4">
        <f>VLOOKUP(Life_expectancy.csv!A1743,Base!$A$2:$B$235,2,FALSE)</f>
        <v>169</v>
      </c>
      <c r="B1727" s="4">
        <v>2006.0</v>
      </c>
      <c r="C1727" s="15" t="s">
        <v>5583</v>
      </c>
      <c r="D1727" s="15">
        <v>13.0</v>
      </c>
      <c r="E1727" s="15">
        <v>0.0</v>
      </c>
      <c r="F1727" s="15" t="s">
        <v>180</v>
      </c>
      <c r="G1727" s="4">
        <v>9.0</v>
      </c>
      <c r="H1727" s="4">
        <v>0.0</v>
      </c>
      <c r="I1727" s="4" t="s">
        <v>5541</v>
      </c>
      <c r="J1727" s="4">
        <v>0.0</v>
      </c>
      <c r="K1727" s="4">
        <v>9.0</v>
      </c>
      <c r="L1727" s="4">
        <v>9.0</v>
      </c>
      <c r="M1727" s="4" t="s">
        <v>5522</v>
      </c>
      <c r="N1727" s="16">
        <v>45690.0</v>
      </c>
    </row>
    <row r="1728">
      <c r="A1728" s="4">
        <f>VLOOKUP(Life_expectancy.csv!A1744,Base!$A$2:$B$235,2,FALSE)</f>
        <v>169</v>
      </c>
      <c r="B1728" s="4">
        <v>2005.0</v>
      </c>
      <c r="C1728" s="15" t="s">
        <v>5563</v>
      </c>
      <c r="D1728" s="15">
        <v>133.0</v>
      </c>
      <c r="E1728" s="15">
        <v>0.0</v>
      </c>
      <c r="F1728" s="17"/>
      <c r="G1728" s="10"/>
      <c r="H1728" s="4">
        <v>0.0</v>
      </c>
      <c r="I1728" s="4" t="s">
        <v>5640</v>
      </c>
      <c r="J1728" s="4">
        <v>0.0</v>
      </c>
      <c r="K1728" s="10"/>
      <c r="L1728" s="10"/>
      <c r="M1728" s="4" t="s">
        <v>5522</v>
      </c>
      <c r="N1728" s="16">
        <v>45718.0</v>
      </c>
    </row>
    <row r="1729">
      <c r="A1729" s="4">
        <f>VLOOKUP(Life_expectancy.csv!A1745,Base!$A$2:$B$235,2,FALSE)</f>
        <v>169</v>
      </c>
      <c r="B1729" s="4">
        <v>2004.0</v>
      </c>
      <c r="C1729" s="15" t="s">
        <v>5556</v>
      </c>
      <c r="D1729" s="15">
        <v>134.0</v>
      </c>
      <c r="E1729" s="15">
        <v>0.0</v>
      </c>
      <c r="F1729" s="15" t="s">
        <v>5521</v>
      </c>
      <c r="G1729" s="10"/>
      <c r="H1729" s="4">
        <v>0.0</v>
      </c>
      <c r="I1729" s="4">
        <v>55.0</v>
      </c>
      <c r="J1729" s="4">
        <v>0.0</v>
      </c>
      <c r="K1729" s="10"/>
      <c r="L1729" s="10"/>
      <c r="M1729" s="4" t="s">
        <v>5522</v>
      </c>
      <c r="N1729" s="16">
        <v>45749.0</v>
      </c>
    </row>
    <row r="1730">
      <c r="A1730" s="4">
        <f>VLOOKUP(Life_expectancy.csv!A1746,Base!$A$2:$B$235,2,FALSE)</f>
        <v>169</v>
      </c>
      <c r="B1730" s="4">
        <v>2003.0</v>
      </c>
      <c r="C1730" s="15" t="s">
        <v>5556</v>
      </c>
      <c r="D1730" s="15">
        <v>134.0</v>
      </c>
      <c r="E1730" s="15">
        <v>0.0</v>
      </c>
      <c r="F1730" s="15" t="s">
        <v>5521</v>
      </c>
      <c r="G1730" s="10"/>
      <c r="H1730" s="4">
        <v>0.0</v>
      </c>
      <c r="I1730" s="4" t="s">
        <v>5698</v>
      </c>
      <c r="J1730" s="4">
        <v>0.0</v>
      </c>
      <c r="K1730" s="10"/>
      <c r="L1730" s="10"/>
      <c r="M1730" s="4" t="s">
        <v>5522</v>
      </c>
      <c r="N1730" s="16">
        <v>45749.0</v>
      </c>
    </row>
    <row r="1731">
      <c r="A1731" s="4">
        <f>VLOOKUP(Life_expectancy.csv!A1747,Base!$A$2:$B$235,2,FALSE)</f>
        <v>169</v>
      </c>
      <c r="B1731" s="4">
        <v>2002.0</v>
      </c>
      <c r="C1731" s="15" t="s">
        <v>5585</v>
      </c>
      <c r="D1731" s="15">
        <v>136.0</v>
      </c>
      <c r="E1731" s="15">
        <v>0.0</v>
      </c>
      <c r="F1731" s="15" t="s">
        <v>5521</v>
      </c>
      <c r="G1731" s="10"/>
      <c r="H1731" s="4">
        <v>0.0</v>
      </c>
      <c r="I1731" s="4" t="s">
        <v>5550</v>
      </c>
      <c r="J1731" s="4">
        <v>0.0</v>
      </c>
      <c r="K1731" s="10"/>
      <c r="L1731" s="10"/>
      <c r="M1731" s="4" t="s">
        <v>5522</v>
      </c>
      <c r="N1731" s="16">
        <v>45779.0</v>
      </c>
    </row>
    <row r="1732">
      <c r="A1732" s="4">
        <f>VLOOKUP(Life_expectancy.csv!A1748,Base!$A$2:$B$235,2,FALSE)</f>
        <v>169</v>
      </c>
      <c r="B1732" s="4">
        <v>2001.0</v>
      </c>
      <c r="C1732" s="15" t="s">
        <v>5561</v>
      </c>
      <c r="D1732" s="15">
        <v>136.0</v>
      </c>
      <c r="E1732" s="15">
        <v>0.0</v>
      </c>
      <c r="F1732" s="15" t="s">
        <v>5521</v>
      </c>
      <c r="G1732" s="10"/>
      <c r="H1732" s="4">
        <v>0.0</v>
      </c>
      <c r="I1732" s="4" t="s">
        <v>5703</v>
      </c>
      <c r="J1732" s="4">
        <v>0.0</v>
      </c>
      <c r="K1732" s="10"/>
      <c r="L1732" s="10"/>
      <c r="M1732" s="4" t="s">
        <v>5522</v>
      </c>
      <c r="N1732" s="16">
        <v>45810.0</v>
      </c>
    </row>
    <row r="1733">
      <c r="A1733" s="4">
        <f>VLOOKUP(Life_expectancy.csv!A1749,Base!$A$2:$B$235,2,FALSE)</f>
        <v>169</v>
      </c>
      <c r="B1733" s="4">
        <v>2000.0</v>
      </c>
      <c r="C1733" s="15">
        <v>73.0</v>
      </c>
      <c r="D1733" s="15">
        <v>144.0</v>
      </c>
      <c r="E1733" s="15">
        <v>0.0</v>
      </c>
      <c r="F1733" s="15" t="s">
        <v>5521</v>
      </c>
      <c r="G1733" s="10"/>
      <c r="H1733" s="4">
        <v>0.0</v>
      </c>
      <c r="I1733" s="4" t="s">
        <v>5646</v>
      </c>
      <c r="J1733" s="4">
        <v>0.0</v>
      </c>
      <c r="K1733" s="10"/>
      <c r="L1733" s="10"/>
      <c r="M1733" s="4" t="s">
        <v>5522</v>
      </c>
      <c r="N1733" s="16">
        <v>45840.0</v>
      </c>
    </row>
    <row r="1734">
      <c r="A1734" s="4">
        <f>VLOOKUP(Life_expectancy.csv!A1750,Base!$A$2:$B$235,2,FALSE)</f>
        <v>40</v>
      </c>
      <c r="B1734" s="4">
        <v>2015.0</v>
      </c>
      <c r="C1734" s="15" t="s">
        <v>5881</v>
      </c>
      <c r="D1734" s="15">
        <v>95.0</v>
      </c>
      <c r="E1734" s="15">
        <v>17.0</v>
      </c>
      <c r="F1734" s="17"/>
      <c r="G1734" s="4">
        <v>99.0</v>
      </c>
      <c r="H1734" s="4">
        <v>17.0</v>
      </c>
      <c r="I1734" s="4" t="s">
        <v>5763</v>
      </c>
      <c r="J1734" s="4">
        <v>20.0</v>
      </c>
      <c r="K1734" s="4">
        <v>99.0</v>
      </c>
      <c r="L1734" s="4">
        <v>99.0</v>
      </c>
      <c r="M1734" s="4" t="s">
        <v>5522</v>
      </c>
      <c r="N1734" s="16">
        <v>45694.0</v>
      </c>
    </row>
    <row r="1735">
      <c r="A1735" s="4">
        <f>VLOOKUP(Life_expectancy.csv!A1751,Base!$A$2:$B$235,2,FALSE)</f>
        <v>40</v>
      </c>
      <c r="B1735" s="4">
        <v>2014.0</v>
      </c>
      <c r="C1735" s="15" t="s">
        <v>5580</v>
      </c>
      <c r="D1735" s="15">
        <v>96.0</v>
      </c>
      <c r="E1735" s="15">
        <v>18.0</v>
      </c>
      <c r="F1735" s="15" t="s">
        <v>6122</v>
      </c>
      <c r="G1735" s="4">
        <v>99.0</v>
      </c>
      <c r="H1735" s="4">
        <v>10.0</v>
      </c>
      <c r="I1735" s="4" t="s">
        <v>5530</v>
      </c>
      <c r="J1735" s="4">
        <v>21.0</v>
      </c>
      <c r="K1735" s="4">
        <v>99.0</v>
      </c>
      <c r="L1735" s="4">
        <v>99.0</v>
      </c>
      <c r="M1735" s="4" t="s">
        <v>5522</v>
      </c>
      <c r="N1735" s="16">
        <v>45694.0</v>
      </c>
    </row>
    <row r="1736">
      <c r="A1736" s="4">
        <f>VLOOKUP(Life_expectancy.csv!A1752,Base!$A$2:$B$235,2,FALSE)</f>
        <v>40</v>
      </c>
      <c r="B1736" s="4">
        <v>2013.0</v>
      </c>
      <c r="C1736" s="15" t="s">
        <v>5645</v>
      </c>
      <c r="D1736" s="15">
        <v>97.0</v>
      </c>
      <c r="E1736" s="15">
        <v>18.0</v>
      </c>
      <c r="F1736" s="15" t="s">
        <v>5575</v>
      </c>
      <c r="G1736" s="4">
        <v>99.0</v>
      </c>
      <c r="H1736" s="4">
        <v>92.0</v>
      </c>
      <c r="I1736" s="4" t="s">
        <v>5541</v>
      </c>
      <c r="J1736" s="4">
        <v>21.0</v>
      </c>
      <c r="K1736" s="4">
        <v>99.0</v>
      </c>
      <c r="L1736" s="4">
        <v>99.0</v>
      </c>
      <c r="M1736" s="4" t="s">
        <v>5522</v>
      </c>
      <c r="N1736" s="16">
        <v>45694.0</v>
      </c>
    </row>
    <row r="1737">
      <c r="A1737" s="4">
        <f>VLOOKUP(Life_expectancy.csv!A1753,Base!$A$2:$B$235,2,FALSE)</f>
        <v>40</v>
      </c>
      <c r="B1737" s="4">
        <v>2012.0</v>
      </c>
      <c r="C1737" s="15" t="s">
        <v>5563</v>
      </c>
      <c r="D1737" s="15">
        <v>99.0</v>
      </c>
      <c r="E1737" s="15">
        <v>19.0</v>
      </c>
      <c r="F1737" s="15" t="s">
        <v>5728</v>
      </c>
      <c r="G1737" s="4">
        <v>99.0</v>
      </c>
      <c r="H1737" s="4">
        <v>668.0</v>
      </c>
      <c r="I1737" s="4" t="s">
        <v>5830</v>
      </c>
      <c r="J1737" s="4">
        <v>22.0</v>
      </c>
      <c r="K1737" s="4">
        <v>99.0</v>
      </c>
      <c r="L1737" s="4">
        <v>99.0</v>
      </c>
      <c r="M1737" s="4" t="s">
        <v>5522</v>
      </c>
      <c r="N1737" s="16">
        <v>45694.0</v>
      </c>
    </row>
    <row r="1738">
      <c r="A1738" s="4">
        <f>VLOOKUP(Life_expectancy.csv!A1754,Base!$A$2:$B$235,2,FALSE)</f>
        <v>40</v>
      </c>
      <c r="B1738" s="4">
        <v>2011.0</v>
      </c>
      <c r="C1738" s="15" t="s">
        <v>5561</v>
      </c>
      <c r="D1738" s="15">
        <v>14.0</v>
      </c>
      <c r="E1738" s="15">
        <v>19.0</v>
      </c>
      <c r="F1738" s="15" t="s">
        <v>6124</v>
      </c>
      <c r="G1738" s="4">
        <v>98.0</v>
      </c>
      <c r="H1738" s="4">
        <v>982.0</v>
      </c>
      <c r="I1738" s="4" t="s">
        <v>5641</v>
      </c>
      <c r="J1738" s="4">
        <v>22.0</v>
      </c>
      <c r="K1738" s="4">
        <v>98.0</v>
      </c>
      <c r="L1738" s="4">
        <v>99.0</v>
      </c>
      <c r="M1738" s="4" t="s">
        <v>5522</v>
      </c>
      <c r="N1738" s="16">
        <v>45694.0</v>
      </c>
    </row>
    <row r="1739">
      <c r="A1739" s="4">
        <f>VLOOKUP(Life_expectancy.csv!A1755,Base!$A$2:$B$235,2,FALSE)</f>
        <v>40</v>
      </c>
      <c r="B1739" s="4">
        <v>2010.0</v>
      </c>
      <c r="C1739" s="15" t="s">
        <v>5559</v>
      </c>
      <c r="D1739" s="15">
        <v>11.0</v>
      </c>
      <c r="E1739" s="15">
        <v>20.0</v>
      </c>
      <c r="F1739" s="15" t="s">
        <v>5573</v>
      </c>
      <c r="G1739" s="4">
        <v>98.0</v>
      </c>
      <c r="H1739" s="4">
        <v>633.0</v>
      </c>
      <c r="I1739" s="4" t="s">
        <v>5877</v>
      </c>
      <c r="J1739" s="4">
        <v>23.0</v>
      </c>
      <c r="K1739" s="4">
        <v>99.0</v>
      </c>
      <c r="L1739" s="4">
        <v>99.0</v>
      </c>
      <c r="M1739" s="4" t="s">
        <v>5522</v>
      </c>
      <c r="N1739" s="16">
        <v>45694.0</v>
      </c>
    </row>
    <row r="1740">
      <c r="A1740" s="4">
        <f>VLOOKUP(Life_expectancy.csv!A1756,Base!$A$2:$B$235,2,FALSE)</f>
        <v>40</v>
      </c>
      <c r="B1740" s="4">
        <v>2009.0</v>
      </c>
      <c r="C1740" s="15" t="s">
        <v>5589</v>
      </c>
      <c r="D1740" s="15">
        <v>116.0</v>
      </c>
      <c r="E1740" s="15">
        <v>20.0</v>
      </c>
      <c r="F1740" s="15" t="s">
        <v>5725</v>
      </c>
      <c r="G1740" s="4">
        <v>98.0</v>
      </c>
      <c r="H1740" s="4">
        <v>834.0</v>
      </c>
      <c r="I1740" s="4" t="s">
        <v>5703</v>
      </c>
      <c r="J1740" s="4">
        <v>23.0</v>
      </c>
      <c r="K1740" s="4">
        <v>99.0</v>
      </c>
      <c r="L1740" s="4">
        <v>99.0</v>
      </c>
      <c r="M1740" s="4" t="s">
        <v>5522</v>
      </c>
      <c r="N1740" s="16">
        <v>45694.0</v>
      </c>
    </row>
    <row r="1741">
      <c r="A1741" s="4">
        <f>VLOOKUP(Life_expectancy.csv!A1757,Base!$A$2:$B$235,2,FALSE)</f>
        <v>40</v>
      </c>
      <c r="B1741" s="4">
        <v>2008.0</v>
      </c>
      <c r="C1741" s="15" t="s">
        <v>5767</v>
      </c>
      <c r="D1741" s="15">
        <v>123.0</v>
      </c>
      <c r="E1741" s="15">
        <v>21.0</v>
      </c>
      <c r="F1741" s="15" t="s">
        <v>5732</v>
      </c>
      <c r="G1741" s="4">
        <v>97.0</v>
      </c>
      <c r="H1741" s="4">
        <v>1455.0</v>
      </c>
      <c r="I1741" s="4" t="s">
        <v>5554</v>
      </c>
      <c r="J1741" s="4">
        <v>24.0</v>
      </c>
      <c r="K1741" s="4">
        <v>99.0</v>
      </c>
      <c r="L1741" s="4">
        <v>99.0</v>
      </c>
      <c r="M1741" s="4" t="s">
        <v>5522</v>
      </c>
      <c r="N1741" s="16">
        <v>45722.0</v>
      </c>
    </row>
    <row r="1742">
      <c r="A1742" s="4">
        <f>VLOOKUP(Life_expectancy.csv!A1758,Base!$A$2:$B$235,2,FALSE)</f>
        <v>40</v>
      </c>
      <c r="B1742" s="4">
        <v>2007.0</v>
      </c>
      <c r="C1742" s="15" t="s">
        <v>5594</v>
      </c>
      <c r="D1742" s="15">
        <v>128.0</v>
      </c>
      <c r="E1742" s="15">
        <v>21.0</v>
      </c>
      <c r="F1742" s="15" t="s">
        <v>5573</v>
      </c>
      <c r="G1742" s="4">
        <v>95.0</v>
      </c>
      <c r="H1742" s="4">
        <v>2248.0</v>
      </c>
      <c r="I1742" s="5">
        <v>45874.0</v>
      </c>
      <c r="J1742" s="4">
        <v>25.0</v>
      </c>
      <c r="K1742" s="4">
        <v>95.0</v>
      </c>
      <c r="L1742" s="4">
        <v>95.0</v>
      </c>
      <c r="M1742" s="4" t="s">
        <v>5522</v>
      </c>
      <c r="N1742" s="16">
        <v>45722.0</v>
      </c>
    </row>
    <row r="1743">
      <c r="A1743" s="4">
        <f>VLOOKUP(Life_expectancy.csv!A1759,Base!$A$2:$B$235,2,FALSE)</f>
        <v>40</v>
      </c>
      <c r="B1743" s="4">
        <v>2006.0</v>
      </c>
      <c r="C1743" s="15">
        <v>71.0</v>
      </c>
      <c r="D1743" s="15">
        <v>133.0</v>
      </c>
      <c r="E1743" s="15">
        <v>22.0</v>
      </c>
      <c r="F1743" s="15" t="s">
        <v>6166</v>
      </c>
      <c r="G1743" s="4">
        <v>95.0</v>
      </c>
      <c r="H1743" s="4">
        <v>1217.0</v>
      </c>
      <c r="I1743" s="4" t="s">
        <v>5557</v>
      </c>
      <c r="J1743" s="4">
        <v>25.0</v>
      </c>
      <c r="K1743" s="4">
        <v>97.0</v>
      </c>
      <c r="L1743" s="4">
        <v>97.0</v>
      </c>
      <c r="M1743" s="4" t="s">
        <v>5522</v>
      </c>
      <c r="N1743" s="16">
        <v>45722.0</v>
      </c>
    </row>
    <row r="1744">
      <c r="A1744" s="4">
        <f>VLOOKUP(Life_expectancy.csv!A1760,Base!$A$2:$B$235,2,FALSE)</f>
        <v>40</v>
      </c>
      <c r="B1744" s="4">
        <v>2005.0</v>
      </c>
      <c r="C1744" s="15">
        <v>77.0</v>
      </c>
      <c r="D1744" s="15">
        <v>137.0</v>
      </c>
      <c r="E1744" s="15">
        <v>22.0</v>
      </c>
      <c r="F1744" s="15" t="s">
        <v>5920</v>
      </c>
      <c r="G1744" s="4">
        <v>96.0</v>
      </c>
      <c r="H1744" s="4">
        <v>0.0</v>
      </c>
      <c r="I1744" s="4" t="s">
        <v>5603</v>
      </c>
      <c r="J1744" s="4">
        <v>26.0</v>
      </c>
      <c r="K1744" s="4">
        <v>98.0</v>
      </c>
      <c r="L1744" s="4">
        <v>98.0</v>
      </c>
      <c r="M1744" s="4" t="s">
        <v>5522</v>
      </c>
      <c r="N1744" s="16">
        <v>45722.0</v>
      </c>
    </row>
    <row r="1745">
      <c r="A1745" s="4">
        <f>VLOOKUP(Life_expectancy.csv!A1761,Base!$A$2:$B$235,2,FALSE)</f>
        <v>40</v>
      </c>
      <c r="B1745" s="4">
        <v>2004.0</v>
      </c>
      <c r="C1745" s="15">
        <v>72.0</v>
      </c>
      <c r="D1745" s="15">
        <v>142.0</v>
      </c>
      <c r="E1745" s="15">
        <v>23.0</v>
      </c>
      <c r="F1745" s="15" t="s">
        <v>5573</v>
      </c>
      <c r="G1745" s="4">
        <v>95.0</v>
      </c>
      <c r="H1745" s="4">
        <v>6399.0</v>
      </c>
      <c r="I1745" s="4" t="s">
        <v>5605</v>
      </c>
      <c r="J1745" s="4">
        <v>27.0</v>
      </c>
      <c r="K1745" s="4">
        <v>97.0</v>
      </c>
      <c r="L1745" s="4">
        <v>97.0</v>
      </c>
      <c r="M1745" s="4" t="s">
        <v>5522</v>
      </c>
      <c r="N1745" s="16">
        <v>45753.0</v>
      </c>
    </row>
    <row r="1746">
      <c r="A1746" s="4">
        <f>VLOOKUP(Life_expectancy.csv!A1762,Base!$A$2:$B$235,2,FALSE)</f>
        <v>40</v>
      </c>
      <c r="B1746" s="4">
        <v>2003.0</v>
      </c>
      <c r="C1746" s="15" t="s">
        <v>5768</v>
      </c>
      <c r="D1746" s="15">
        <v>146.0</v>
      </c>
      <c r="E1746" s="15">
        <v>24.0</v>
      </c>
      <c r="F1746" s="15" t="s">
        <v>6166</v>
      </c>
      <c r="G1746" s="4">
        <v>9.0</v>
      </c>
      <c r="H1746" s="4">
        <v>10841.0</v>
      </c>
      <c r="I1746" s="4" t="s">
        <v>5717</v>
      </c>
      <c r="J1746" s="4">
        <v>28.0</v>
      </c>
      <c r="K1746" s="4">
        <v>91.0</v>
      </c>
      <c r="L1746" s="4">
        <v>91.0</v>
      </c>
      <c r="M1746" s="4" t="s">
        <v>5522</v>
      </c>
      <c r="N1746" s="16">
        <v>45753.0</v>
      </c>
    </row>
    <row r="1747">
      <c r="A1747" s="4">
        <f>VLOOKUP(Life_expectancy.csv!A1763,Base!$A$2:$B$235,2,FALSE)</f>
        <v>40</v>
      </c>
      <c r="B1747" s="4">
        <v>2002.0</v>
      </c>
      <c r="C1747" s="15" t="s">
        <v>5769</v>
      </c>
      <c r="D1747" s="15">
        <v>15.0</v>
      </c>
      <c r="E1747" s="15">
        <v>25.0</v>
      </c>
      <c r="F1747" s="15" t="s">
        <v>5581</v>
      </c>
      <c r="G1747" s="4">
        <v>92.0</v>
      </c>
      <c r="H1747" s="4">
        <v>6000.0</v>
      </c>
      <c r="I1747" s="4" t="s">
        <v>5610</v>
      </c>
      <c r="J1747" s="4">
        <v>29.0</v>
      </c>
      <c r="K1747" s="4">
        <v>94.0</v>
      </c>
      <c r="L1747" s="4">
        <v>94.0</v>
      </c>
      <c r="M1747" s="4" t="s">
        <v>5522</v>
      </c>
      <c r="N1747" s="16">
        <v>45783.0</v>
      </c>
    </row>
    <row r="1748">
      <c r="A1748" s="4">
        <f>VLOOKUP(Life_expectancy.csv!A1764,Base!$A$2:$B$235,2,FALSE)</f>
        <v>40</v>
      </c>
      <c r="B1748" s="4">
        <v>2001.0</v>
      </c>
      <c r="C1748" s="15">
        <v>69.0</v>
      </c>
      <c r="D1748" s="15">
        <v>155.0</v>
      </c>
      <c r="E1748" s="15">
        <v>26.0</v>
      </c>
      <c r="F1748" s="15" t="s">
        <v>5581</v>
      </c>
      <c r="G1748" s="4">
        <v>84.0</v>
      </c>
      <c r="H1748" s="4">
        <v>2724.0</v>
      </c>
      <c r="I1748" s="4" t="s">
        <v>5611</v>
      </c>
      <c r="J1748" s="4">
        <v>30.0</v>
      </c>
      <c r="K1748" s="4">
        <v>93.0</v>
      </c>
      <c r="L1748" s="4">
        <v>96.0</v>
      </c>
      <c r="M1748" s="4" t="s">
        <v>5522</v>
      </c>
      <c r="N1748" s="16">
        <v>45783.0</v>
      </c>
    </row>
    <row r="1749">
      <c r="A1749" s="4">
        <f>VLOOKUP(Life_expectancy.csv!A1765,Base!$A$2:$B$235,2,FALSE)</f>
        <v>40</v>
      </c>
      <c r="B1749" s="4">
        <v>2000.0</v>
      </c>
      <c r="C1749" s="15" t="s">
        <v>5771</v>
      </c>
      <c r="D1749" s="15">
        <v>16.0</v>
      </c>
      <c r="E1749" s="15">
        <v>27.0</v>
      </c>
      <c r="F1749" s="15" t="s">
        <v>5575</v>
      </c>
      <c r="G1749" s="4">
        <v>43.0</v>
      </c>
      <c r="H1749" s="4">
        <v>7368.0</v>
      </c>
      <c r="I1749" s="4" t="s">
        <v>6125</v>
      </c>
      <c r="J1749" s="4">
        <v>32.0</v>
      </c>
      <c r="K1749" s="4">
        <v>95.0</v>
      </c>
      <c r="L1749" s="4">
        <v>95.0</v>
      </c>
      <c r="M1749" s="4" t="s">
        <v>5522</v>
      </c>
      <c r="N1749" s="16">
        <v>45814.0</v>
      </c>
    </row>
    <row r="1750">
      <c r="A1750" s="4">
        <f>VLOOKUP(Life_expectancy.csv!A1766,Base!$A$2:$B$235,2,FALSE)</f>
        <v>48</v>
      </c>
      <c r="B1750" s="4">
        <v>2015.0</v>
      </c>
      <c r="C1750" s="15" t="s">
        <v>5688</v>
      </c>
      <c r="D1750" s="15">
        <v>355.0</v>
      </c>
      <c r="E1750" s="15">
        <v>60.0</v>
      </c>
      <c r="F1750" s="17"/>
      <c r="G1750" s="4">
        <v>8.0</v>
      </c>
      <c r="H1750" s="4">
        <v>79.0</v>
      </c>
      <c r="I1750" s="5">
        <v>45830.0</v>
      </c>
      <c r="J1750" s="4">
        <v>81.0</v>
      </c>
      <c r="K1750" s="4">
        <v>8.0</v>
      </c>
      <c r="L1750" s="4">
        <v>8.0</v>
      </c>
      <c r="M1750" s="5">
        <v>45903.0</v>
      </c>
      <c r="N1750" s="16">
        <v>45780.0</v>
      </c>
    </row>
    <row r="1751">
      <c r="A1751" s="4">
        <f>VLOOKUP(Life_expectancy.csv!A1767,Base!$A$2:$B$235,2,FALSE)</f>
        <v>48</v>
      </c>
      <c r="B1751" s="4">
        <v>2014.0</v>
      </c>
      <c r="C1751" s="15" t="s">
        <v>5533</v>
      </c>
      <c r="D1751" s="15">
        <v>375.0</v>
      </c>
      <c r="E1751" s="15">
        <v>61.0</v>
      </c>
      <c r="F1751" s="15" t="s">
        <v>5521</v>
      </c>
      <c r="G1751" s="4">
        <v>79.0</v>
      </c>
      <c r="H1751" s="4">
        <v>9.0</v>
      </c>
      <c r="I1751" s="5">
        <v>45710.0</v>
      </c>
      <c r="J1751" s="4">
        <v>84.0</v>
      </c>
      <c r="K1751" s="4">
        <v>79.0</v>
      </c>
      <c r="L1751" s="4">
        <v>79.0</v>
      </c>
      <c r="M1751" s="5">
        <v>45661.0</v>
      </c>
      <c r="N1751" s="16">
        <v>45780.0</v>
      </c>
    </row>
    <row r="1752">
      <c r="A1752" s="4">
        <f>VLOOKUP(Life_expectancy.csv!A1768,Base!$A$2:$B$235,2,FALSE)</f>
        <v>48</v>
      </c>
      <c r="B1752" s="4">
        <v>2013.0</v>
      </c>
      <c r="C1752" s="15" t="s">
        <v>5535</v>
      </c>
      <c r="D1752" s="15">
        <v>46.0</v>
      </c>
      <c r="E1752" s="15">
        <v>62.0</v>
      </c>
      <c r="F1752" s="15" t="s">
        <v>5828</v>
      </c>
      <c r="G1752" s="4">
        <v>78.0</v>
      </c>
      <c r="H1752" s="4">
        <v>8.0</v>
      </c>
      <c r="I1752" s="5">
        <v>45890.0</v>
      </c>
      <c r="J1752" s="4">
        <v>87.0</v>
      </c>
      <c r="K1752" s="4">
        <v>78.0</v>
      </c>
      <c r="L1752" s="4">
        <v>78.0</v>
      </c>
      <c r="M1752" s="5">
        <v>45662.0</v>
      </c>
      <c r="N1752" s="16">
        <v>45780.0</v>
      </c>
    </row>
    <row r="1753">
      <c r="A1753" s="4">
        <f>VLOOKUP(Life_expectancy.csv!A1769,Base!$A$2:$B$235,2,FALSE)</f>
        <v>48</v>
      </c>
      <c r="B1753" s="4">
        <v>2012.0</v>
      </c>
      <c r="C1753" s="15" t="s">
        <v>5536</v>
      </c>
      <c r="D1753" s="15">
        <v>48.0</v>
      </c>
      <c r="E1753" s="15">
        <v>64.0</v>
      </c>
      <c r="F1753" s="15" t="s">
        <v>1479</v>
      </c>
      <c r="G1753" s="4">
        <v>76.0</v>
      </c>
      <c r="H1753" s="4">
        <v>145.0</v>
      </c>
      <c r="I1753" s="5">
        <v>45737.0</v>
      </c>
      <c r="J1753" s="4">
        <v>90.0</v>
      </c>
      <c r="K1753" s="4">
        <v>73.0</v>
      </c>
      <c r="L1753" s="4">
        <v>76.0</v>
      </c>
      <c r="M1753" s="5">
        <v>45906.0</v>
      </c>
      <c r="N1753" s="16">
        <v>45780.0</v>
      </c>
    </row>
    <row r="1754">
      <c r="A1754" s="4">
        <f>VLOOKUP(Life_expectancy.csv!A1770,Base!$A$2:$B$235,2,FALSE)</f>
        <v>48</v>
      </c>
      <c r="B1754" s="4">
        <v>2011.0</v>
      </c>
      <c r="C1754" s="15" t="s">
        <v>5548</v>
      </c>
      <c r="D1754" s="15">
        <v>47.0</v>
      </c>
      <c r="E1754" s="15">
        <v>66.0</v>
      </c>
      <c r="F1754" s="15" t="s">
        <v>6167</v>
      </c>
      <c r="G1754" s="4">
        <v>76.0</v>
      </c>
      <c r="H1754" s="4">
        <v>177.0</v>
      </c>
      <c r="I1754" s="5">
        <v>45902.0</v>
      </c>
      <c r="J1754" s="4">
        <v>94.0</v>
      </c>
      <c r="K1754" s="4">
        <v>73.0</v>
      </c>
      <c r="L1754" s="4">
        <v>76.0</v>
      </c>
      <c r="M1754" s="5">
        <v>45817.0</v>
      </c>
      <c r="N1754" s="16">
        <v>45811.0</v>
      </c>
    </row>
    <row r="1755">
      <c r="A1755" s="4">
        <f>VLOOKUP(Life_expectancy.csv!A1771,Base!$A$2:$B$235,2,FALSE)</f>
        <v>48</v>
      </c>
      <c r="B1755" s="4">
        <v>2010.0</v>
      </c>
      <c r="C1755" s="15">
        <v>54.0</v>
      </c>
      <c r="D1755" s="15">
        <v>47.0</v>
      </c>
      <c r="E1755" s="15">
        <v>69.0</v>
      </c>
      <c r="F1755" s="15" t="s">
        <v>5841</v>
      </c>
      <c r="G1755" s="4">
        <v>74.0</v>
      </c>
      <c r="H1755" s="4">
        <v>2321.0</v>
      </c>
      <c r="I1755" s="5">
        <v>45779.0</v>
      </c>
      <c r="J1755" s="4">
        <v>98.0</v>
      </c>
      <c r="K1755" s="4">
        <v>73.0</v>
      </c>
      <c r="L1755" s="4">
        <v>74.0</v>
      </c>
      <c r="M1755" s="5">
        <v>45879.0</v>
      </c>
      <c r="N1755" s="16">
        <v>45811.0</v>
      </c>
    </row>
    <row r="1756">
      <c r="A1756" s="4">
        <f>VLOOKUP(Life_expectancy.csv!A1772,Base!$A$2:$B$235,2,FALSE)</f>
        <v>48</v>
      </c>
      <c r="B1756" s="4">
        <v>2009.0</v>
      </c>
      <c r="C1756" s="15" t="s">
        <v>5959</v>
      </c>
      <c r="D1756" s="15">
        <v>4.0</v>
      </c>
      <c r="E1756" s="15">
        <v>70.0</v>
      </c>
      <c r="F1756" s="15" t="s">
        <v>1572</v>
      </c>
      <c r="G1756" s="4">
        <v>74.0</v>
      </c>
      <c r="H1756" s="4">
        <v>60.0</v>
      </c>
      <c r="I1756" s="5">
        <v>45659.0</v>
      </c>
      <c r="J1756" s="4">
        <v>101.0</v>
      </c>
      <c r="K1756" s="4">
        <v>74.0</v>
      </c>
      <c r="L1756" s="4">
        <v>74.0</v>
      </c>
      <c r="M1756" s="5">
        <v>45727.0</v>
      </c>
      <c r="N1756" s="16">
        <v>45811.0</v>
      </c>
    </row>
    <row r="1757">
      <c r="A1757" s="4">
        <f>VLOOKUP(Life_expectancy.csv!A1773,Base!$A$2:$B$235,2,FALSE)</f>
        <v>48</v>
      </c>
      <c r="B1757" s="4">
        <v>2008.0</v>
      </c>
      <c r="C1757" s="15" t="s">
        <v>5701</v>
      </c>
      <c r="D1757" s="15">
        <v>45.0</v>
      </c>
      <c r="E1757" s="15">
        <v>72.0</v>
      </c>
      <c r="F1757" s="15" t="s">
        <v>386</v>
      </c>
      <c r="G1757" s="4">
        <v>75.0</v>
      </c>
      <c r="H1757" s="4">
        <v>4.0</v>
      </c>
      <c r="I1757" s="5">
        <v>45857.0</v>
      </c>
      <c r="J1757" s="4">
        <v>104.0</v>
      </c>
      <c r="K1757" s="4">
        <v>74.0</v>
      </c>
      <c r="L1757" s="4">
        <v>75.0</v>
      </c>
      <c r="M1757" s="5">
        <v>45820.0</v>
      </c>
      <c r="N1757" s="16">
        <v>45841.0</v>
      </c>
    </row>
    <row r="1758">
      <c r="A1758" s="4">
        <f>VLOOKUP(Life_expectancy.csv!A1774,Base!$A$2:$B$235,2,FALSE)</f>
        <v>48</v>
      </c>
      <c r="B1758" s="4">
        <v>2007.0</v>
      </c>
      <c r="C1758" s="15" t="s">
        <v>5856</v>
      </c>
      <c r="D1758" s="15">
        <v>425.0</v>
      </c>
      <c r="E1758" s="15">
        <v>74.0</v>
      </c>
      <c r="F1758" s="18">
        <v>45717.0</v>
      </c>
      <c r="G1758" s="4">
        <v>75.0</v>
      </c>
      <c r="H1758" s="4">
        <v>267.0</v>
      </c>
      <c r="I1758" s="5">
        <v>45735.0</v>
      </c>
      <c r="J1758" s="4">
        <v>108.0</v>
      </c>
      <c r="K1758" s="4">
        <v>75.0</v>
      </c>
      <c r="L1758" s="4">
        <v>75.0</v>
      </c>
      <c r="M1758" s="5">
        <v>45671.0</v>
      </c>
      <c r="N1758" s="16">
        <v>45841.0</v>
      </c>
    </row>
    <row r="1759">
      <c r="A1759" s="4">
        <f>VLOOKUP(Life_expectancy.csv!A1775,Base!$A$2:$B$235,2,FALSE)</f>
        <v>48</v>
      </c>
      <c r="B1759" s="4">
        <v>2006.0</v>
      </c>
      <c r="C1759" s="15" t="s">
        <v>5647</v>
      </c>
      <c r="D1759" s="15">
        <v>434.0</v>
      </c>
      <c r="E1759" s="15">
        <v>78.0</v>
      </c>
      <c r="F1759" s="16">
        <v>45689.0</v>
      </c>
      <c r="G1759" s="4">
        <v>75.0</v>
      </c>
      <c r="H1759" s="4">
        <v>183.0</v>
      </c>
      <c r="I1759" s="5">
        <v>45918.0</v>
      </c>
      <c r="J1759" s="4">
        <v>113.0</v>
      </c>
      <c r="K1759" s="4">
        <v>73.0</v>
      </c>
      <c r="L1759" s="4">
        <v>78.0</v>
      </c>
      <c r="M1759" s="5">
        <v>45732.0</v>
      </c>
      <c r="N1759" s="16">
        <v>45841.0</v>
      </c>
    </row>
    <row r="1760">
      <c r="A1760" s="4">
        <f>VLOOKUP(Life_expectancy.csv!A1776,Base!$A$2:$B$235,2,FALSE)</f>
        <v>48</v>
      </c>
      <c r="B1760" s="4">
        <v>2005.0</v>
      </c>
      <c r="C1760" s="15">
        <v>58.0</v>
      </c>
      <c r="D1760" s="15">
        <v>434.0</v>
      </c>
      <c r="E1760" s="15">
        <v>80.0</v>
      </c>
      <c r="F1760" s="15" t="s">
        <v>2721</v>
      </c>
      <c r="G1760" s="4">
        <v>75.0</v>
      </c>
      <c r="H1760" s="4">
        <v>12598.0</v>
      </c>
      <c r="I1760" s="5">
        <v>45795.0</v>
      </c>
      <c r="J1760" s="4">
        <v>117.0</v>
      </c>
      <c r="K1760" s="4">
        <v>71.0</v>
      </c>
      <c r="L1760" s="4">
        <v>8.0</v>
      </c>
      <c r="M1760" s="5">
        <v>45704.0</v>
      </c>
      <c r="N1760" s="16">
        <v>45872.0</v>
      </c>
    </row>
    <row r="1761">
      <c r="A1761" s="4">
        <f>VLOOKUP(Life_expectancy.csv!A1777,Base!$A$2:$B$235,2,FALSE)</f>
        <v>48</v>
      </c>
      <c r="B1761" s="4">
        <v>2004.0</v>
      </c>
      <c r="C1761" s="15">
        <v>54.0</v>
      </c>
      <c r="D1761" s="15">
        <v>429.0</v>
      </c>
      <c r="E1761" s="15">
        <v>82.0</v>
      </c>
      <c r="F1761" s="15" t="s">
        <v>613</v>
      </c>
      <c r="G1761" s="4">
        <v>76.0</v>
      </c>
      <c r="H1761" s="4">
        <v>9396.0</v>
      </c>
      <c r="I1761" s="5">
        <v>45675.0</v>
      </c>
      <c r="J1761" s="4">
        <v>120.0</v>
      </c>
      <c r="K1761" s="4">
        <v>69.0</v>
      </c>
      <c r="L1761" s="4">
        <v>83.0</v>
      </c>
      <c r="M1761" s="5">
        <v>45915.0</v>
      </c>
      <c r="N1761" s="16">
        <v>45872.0</v>
      </c>
    </row>
    <row r="1762">
      <c r="A1762" s="4">
        <f>VLOOKUP(Life_expectancy.csv!A1778,Base!$A$2:$B$235,2,FALSE)</f>
        <v>48</v>
      </c>
      <c r="B1762" s="4">
        <v>2003.0</v>
      </c>
      <c r="C1762" s="15">
        <v>51.0</v>
      </c>
      <c r="D1762" s="15">
        <v>424.0</v>
      </c>
      <c r="E1762" s="15">
        <v>85.0</v>
      </c>
      <c r="F1762" s="15" t="s">
        <v>3615</v>
      </c>
      <c r="G1762" s="4">
        <v>76.0</v>
      </c>
      <c r="H1762" s="4">
        <v>28898.0</v>
      </c>
      <c r="I1762" s="5">
        <v>45855.0</v>
      </c>
      <c r="J1762" s="4">
        <v>124.0</v>
      </c>
      <c r="K1762" s="4">
        <v>67.0</v>
      </c>
      <c r="L1762" s="4">
        <v>85.0</v>
      </c>
      <c r="M1762" s="5">
        <v>45731.0</v>
      </c>
      <c r="N1762" s="16">
        <v>45903.0</v>
      </c>
    </row>
    <row r="1763">
      <c r="A1763" s="4">
        <f>VLOOKUP(Life_expectancy.csv!A1779,Base!$A$2:$B$235,2,FALSE)</f>
        <v>48</v>
      </c>
      <c r="B1763" s="4">
        <v>2002.0</v>
      </c>
      <c r="C1763" s="15" t="s">
        <v>5587</v>
      </c>
      <c r="D1763" s="15">
        <v>416.0</v>
      </c>
      <c r="E1763" s="15">
        <v>87.0</v>
      </c>
      <c r="F1763" s="15" t="s">
        <v>3600</v>
      </c>
      <c r="G1763" s="4">
        <v>76.0</v>
      </c>
      <c r="H1763" s="4">
        <v>7155.0</v>
      </c>
      <c r="I1763" s="5">
        <v>45733.0</v>
      </c>
      <c r="J1763" s="4">
        <v>127.0</v>
      </c>
      <c r="K1763" s="4">
        <v>76.0</v>
      </c>
      <c r="L1763" s="4">
        <v>76.0</v>
      </c>
      <c r="M1763" s="5">
        <v>45791.0</v>
      </c>
      <c r="N1763" s="15">
        <v>4.0</v>
      </c>
    </row>
    <row r="1764">
      <c r="A1764" s="4">
        <f>VLOOKUP(Life_expectancy.csv!A1780,Base!$A$2:$B$235,2,FALSE)</f>
        <v>48</v>
      </c>
      <c r="B1764" s="4">
        <v>2001.0</v>
      </c>
      <c r="C1764" s="15" t="s">
        <v>6105</v>
      </c>
      <c r="D1764" s="15">
        <v>48.0</v>
      </c>
      <c r="E1764" s="15">
        <v>90.0</v>
      </c>
      <c r="F1764" s="18">
        <v>45902.0</v>
      </c>
      <c r="G1764" s="4">
        <v>25.0</v>
      </c>
      <c r="H1764" s="4">
        <v>7085.0</v>
      </c>
      <c r="I1764" s="5">
        <v>45916.0</v>
      </c>
      <c r="J1764" s="4">
        <v>132.0</v>
      </c>
      <c r="K1764" s="4">
        <v>72.0</v>
      </c>
      <c r="L1764" s="4">
        <v>73.0</v>
      </c>
      <c r="M1764" s="5">
        <v>45760.0</v>
      </c>
      <c r="N1764" s="15">
        <v>4.0</v>
      </c>
    </row>
    <row r="1765">
      <c r="A1765" s="4">
        <f>VLOOKUP(Life_expectancy.csv!A1781,Base!$A$2:$B$235,2,FALSE)</f>
        <v>48</v>
      </c>
      <c r="B1765" s="4">
        <v>2000.0</v>
      </c>
      <c r="C1765" s="15">
        <v>49.0</v>
      </c>
      <c r="D1765" s="15">
        <v>43.0</v>
      </c>
      <c r="E1765" s="15">
        <v>93.0</v>
      </c>
      <c r="F1765" s="15" t="s">
        <v>6168</v>
      </c>
      <c r="G1765" s="10"/>
      <c r="H1765" s="4">
        <v>7375.0</v>
      </c>
      <c r="I1765" s="5">
        <v>45793.0</v>
      </c>
      <c r="J1765" s="4">
        <v>136.0</v>
      </c>
      <c r="K1765" s="4">
        <v>69.0</v>
      </c>
      <c r="L1765" s="4">
        <v>7.0</v>
      </c>
      <c r="M1765" s="5">
        <v>45700.0</v>
      </c>
      <c r="N1765" s="16">
        <v>45661.0</v>
      </c>
    </row>
    <row r="1766">
      <c r="A1766" s="4">
        <f>VLOOKUP(Life_expectancy.csv!A1782,Base!$A$2:$B$235,2,FALSE)</f>
        <v>26</v>
      </c>
      <c r="B1766" s="4">
        <v>2015.0</v>
      </c>
      <c r="C1766" s="15" t="s">
        <v>5657</v>
      </c>
      <c r="D1766" s="15">
        <v>199.0</v>
      </c>
      <c r="E1766" s="15">
        <v>39.0</v>
      </c>
      <c r="F1766" s="17"/>
      <c r="G1766" s="4">
        <v>89.0</v>
      </c>
      <c r="H1766" s="4">
        <v>6.0</v>
      </c>
      <c r="I1766" s="5">
        <v>45892.0</v>
      </c>
      <c r="J1766" s="4">
        <v>50.0</v>
      </c>
      <c r="K1766" s="4">
        <v>89.0</v>
      </c>
      <c r="L1766" s="4">
        <v>89.0</v>
      </c>
      <c r="M1766" s="4" t="s">
        <v>5821</v>
      </c>
      <c r="N1766" s="15">
        <v>13.0</v>
      </c>
    </row>
    <row r="1767">
      <c r="A1767" s="4">
        <f>VLOOKUP(Life_expectancy.csv!A1783,Base!$A$2:$B$235,2,FALSE)</f>
        <v>26</v>
      </c>
      <c r="B1767" s="4">
        <v>2014.0</v>
      </c>
      <c r="C1767" s="15" t="s">
        <v>5910</v>
      </c>
      <c r="D1767" s="15">
        <v>21.0</v>
      </c>
      <c r="E1767" s="15">
        <v>40.0</v>
      </c>
      <c r="F1767" s="15" t="s">
        <v>5521</v>
      </c>
      <c r="G1767" s="4">
        <v>88.0</v>
      </c>
      <c r="H1767" s="4">
        <v>122.0</v>
      </c>
      <c r="I1767" s="5">
        <v>45922.0</v>
      </c>
      <c r="J1767" s="4">
        <v>52.0</v>
      </c>
      <c r="K1767" s="4">
        <v>88.0</v>
      </c>
      <c r="L1767" s="4">
        <v>88.0</v>
      </c>
      <c r="M1767" s="4" t="s">
        <v>5821</v>
      </c>
      <c r="N1767" s="16">
        <v>45670.0</v>
      </c>
    </row>
    <row r="1768">
      <c r="A1768" s="4">
        <f>VLOOKUP(Life_expectancy.csv!A1784,Base!$A$2:$B$235,2,FALSE)</f>
        <v>26</v>
      </c>
      <c r="B1768" s="4">
        <v>2013.0</v>
      </c>
      <c r="C1768" s="15" t="s">
        <v>5847</v>
      </c>
      <c r="D1768" s="15">
        <v>22.0</v>
      </c>
      <c r="E1768" s="15">
        <v>42.0</v>
      </c>
      <c r="F1768" s="15" t="s">
        <v>5681</v>
      </c>
      <c r="G1768" s="4">
        <v>75.0</v>
      </c>
      <c r="H1768" s="4">
        <v>1010.0</v>
      </c>
      <c r="I1768" s="5">
        <v>45679.0</v>
      </c>
      <c r="J1768" s="4">
        <v>55.0</v>
      </c>
      <c r="K1768" s="4">
        <v>76.0</v>
      </c>
      <c r="L1768" s="4">
        <v>75.0</v>
      </c>
      <c r="M1768" s="4" t="s">
        <v>5783</v>
      </c>
      <c r="N1768" s="16">
        <v>45701.0</v>
      </c>
    </row>
    <row r="1769">
      <c r="A1769" s="4">
        <f>VLOOKUP(Life_expectancy.csv!A1785,Base!$A$2:$B$235,2,FALSE)</f>
        <v>26</v>
      </c>
      <c r="B1769" s="4">
        <v>2012.0</v>
      </c>
      <c r="C1769" s="15" t="s">
        <v>6070</v>
      </c>
      <c r="D1769" s="15">
        <v>25.0</v>
      </c>
      <c r="E1769" s="15">
        <v>44.0</v>
      </c>
      <c r="F1769" s="15" t="s">
        <v>5728</v>
      </c>
      <c r="G1769" s="4">
        <v>58.0</v>
      </c>
      <c r="H1769" s="4">
        <v>2175.0</v>
      </c>
      <c r="I1769" s="5">
        <v>45737.0</v>
      </c>
      <c r="J1769" s="4">
        <v>58.0</v>
      </c>
      <c r="K1769" s="4">
        <v>87.0</v>
      </c>
      <c r="L1769" s="4">
        <v>84.0</v>
      </c>
      <c r="M1769" s="4" t="s">
        <v>5578</v>
      </c>
      <c r="N1769" s="16">
        <v>45701.0</v>
      </c>
    </row>
    <row r="1770">
      <c r="A1770" s="4">
        <f>VLOOKUP(Life_expectancy.csv!A1786,Base!$A$2:$B$235,2,FALSE)</f>
        <v>26</v>
      </c>
      <c r="B1770" s="4">
        <v>2011.0</v>
      </c>
      <c r="C1770" s="15" t="s">
        <v>5901</v>
      </c>
      <c r="D1770" s="15">
        <v>27.0</v>
      </c>
      <c r="E1770" s="15">
        <v>47.0</v>
      </c>
      <c r="F1770" s="15" t="s">
        <v>6169</v>
      </c>
      <c r="G1770" s="4">
        <v>4.0</v>
      </c>
      <c r="H1770" s="4">
        <v>2046.0</v>
      </c>
      <c r="I1770" s="5">
        <v>45779.0</v>
      </c>
      <c r="J1770" s="4">
        <v>61.0</v>
      </c>
      <c r="K1770" s="4">
        <v>9.0</v>
      </c>
      <c r="L1770" s="4">
        <v>84.0</v>
      </c>
      <c r="M1770" s="4" t="s">
        <v>5578</v>
      </c>
      <c r="N1770" s="16">
        <v>45729.0</v>
      </c>
    </row>
    <row r="1771">
      <c r="A1771" s="4">
        <f>VLOOKUP(Life_expectancy.csv!A1787,Base!$A$2:$B$235,2,FALSE)</f>
        <v>26</v>
      </c>
      <c r="B1771" s="4">
        <v>2010.0</v>
      </c>
      <c r="C1771" s="15" t="s">
        <v>5984</v>
      </c>
      <c r="D1771" s="15">
        <v>29.0</v>
      </c>
      <c r="E1771" s="15">
        <v>49.0</v>
      </c>
      <c r="F1771" s="15" t="s">
        <v>5821</v>
      </c>
      <c r="G1771" s="4">
        <v>92.0</v>
      </c>
      <c r="H1771" s="4">
        <v>190.0</v>
      </c>
      <c r="I1771" s="5">
        <v>45888.0</v>
      </c>
      <c r="J1771" s="4">
        <v>65.0</v>
      </c>
      <c r="K1771" s="4">
        <v>9.0</v>
      </c>
      <c r="L1771" s="4">
        <v>9.0</v>
      </c>
      <c r="M1771" s="4" t="s">
        <v>5578</v>
      </c>
      <c r="N1771" s="16">
        <v>45729.0</v>
      </c>
    </row>
    <row r="1772">
      <c r="A1772" s="4">
        <f>VLOOKUP(Life_expectancy.csv!A1788,Base!$A$2:$B$235,2,FALSE)</f>
        <v>26</v>
      </c>
      <c r="B1772" s="4">
        <v>2009.0</v>
      </c>
      <c r="C1772" s="15" t="s">
        <v>6072</v>
      </c>
      <c r="D1772" s="15">
        <v>211.0</v>
      </c>
      <c r="E1772" s="15">
        <v>52.0</v>
      </c>
      <c r="F1772" s="15" t="s">
        <v>5833</v>
      </c>
      <c r="G1772" s="4">
        <v>91.0</v>
      </c>
      <c r="H1772" s="4">
        <v>329.0</v>
      </c>
      <c r="I1772" s="5">
        <v>45676.0</v>
      </c>
      <c r="J1772" s="4">
        <v>69.0</v>
      </c>
      <c r="K1772" s="4">
        <v>9.0</v>
      </c>
      <c r="L1772" s="4">
        <v>9.0</v>
      </c>
      <c r="M1772" s="4" t="s">
        <v>5658</v>
      </c>
      <c r="N1772" s="16">
        <v>45760.0</v>
      </c>
    </row>
    <row r="1773">
      <c r="A1773" s="4">
        <f>VLOOKUP(Life_expectancy.csv!A1789,Base!$A$2:$B$235,2,FALSE)</f>
        <v>26</v>
      </c>
      <c r="B1773" s="4">
        <v>2008.0</v>
      </c>
      <c r="C1773" s="15" t="s">
        <v>5525</v>
      </c>
      <c r="D1773" s="15">
        <v>296.0</v>
      </c>
      <c r="E1773" s="15">
        <v>59.0</v>
      </c>
      <c r="F1773" s="15" t="s">
        <v>5821</v>
      </c>
      <c r="G1773" s="4">
        <v>85.0</v>
      </c>
      <c r="H1773" s="4">
        <v>333.0</v>
      </c>
      <c r="I1773" s="5">
        <v>45734.0</v>
      </c>
      <c r="J1773" s="4">
        <v>96.0</v>
      </c>
      <c r="K1773" s="4">
        <v>85.0</v>
      </c>
      <c r="L1773" s="4">
        <v>85.0</v>
      </c>
      <c r="M1773" s="4" t="s">
        <v>5658</v>
      </c>
      <c r="N1773" s="16">
        <v>45760.0</v>
      </c>
    </row>
    <row r="1774">
      <c r="A1774" s="4">
        <f>VLOOKUP(Life_expectancy.csv!A1790,Base!$A$2:$B$235,2,FALSE)</f>
        <v>26</v>
      </c>
      <c r="B1774" s="4">
        <v>2007.0</v>
      </c>
      <c r="C1774" s="15" t="s">
        <v>5734</v>
      </c>
      <c r="D1774" s="15">
        <v>217.0</v>
      </c>
      <c r="E1774" s="15">
        <v>58.0</v>
      </c>
      <c r="F1774" s="15" t="s">
        <v>5940</v>
      </c>
      <c r="G1774" s="4">
        <v>85.0</v>
      </c>
      <c r="H1774" s="4">
        <v>1088.0</v>
      </c>
      <c r="I1774" s="5">
        <v>45825.0</v>
      </c>
      <c r="J1774" s="4">
        <v>78.0</v>
      </c>
      <c r="K1774" s="4">
        <v>84.0</v>
      </c>
      <c r="L1774" s="4">
        <v>86.0</v>
      </c>
      <c r="M1774" s="4" t="s">
        <v>5658</v>
      </c>
      <c r="N1774" s="16">
        <v>45790.0</v>
      </c>
    </row>
    <row r="1775">
      <c r="A1775" s="4">
        <f>VLOOKUP(Life_expectancy.csv!A1791,Base!$A$2:$B$235,2,FALSE)</f>
        <v>26</v>
      </c>
      <c r="B1775" s="4">
        <v>2006.0</v>
      </c>
      <c r="C1775" s="15" t="s">
        <v>5840</v>
      </c>
      <c r="D1775" s="15">
        <v>22.0</v>
      </c>
      <c r="E1775" s="15">
        <v>61.0</v>
      </c>
      <c r="F1775" s="15" t="s">
        <v>5833</v>
      </c>
      <c r="G1775" s="4">
        <v>75.0</v>
      </c>
      <c r="H1775" s="4">
        <v>760.0</v>
      </c>
      <c r="I1775" s="4">
        <v>17.0</v>
      </c>
      <c r="J1775" s="4">
        <v>83.0</v>
      </c>
      <c r="K1775" s="4">
        <v>82.0</v>
      </c>
      <c r="L1775" s="4">
        <v>82.0</v>
      </c>
      <c r="M1775" s="4" t="s">
        <v>5658</v>
      </c>
      <c r="N1775" s="16">
        <v>45790.0</v>
      </c>
    </row>
    <row r="1776">
      <c r="A1776" s="4">
        <f>VLOOKUP(Life_expectancy.csv!A1792,Base!$A$2:$B$235,2,FALSE)</f>
        <v>26</v>
      </c>
      <c r="B1776" s="4">
        <v>2005.0</v>
      </c>
      <c r="C1776" s="15" t="s">
        <v>5668</v>
      </c>
      <c r="D1776" s="15">
        <v>224.0</v>
      </c>
      <c r="E1776" s="15">
        <v>64.0</v>
      </c>
      <c r="F1776" s="15" t="s">
        <v>5833</v>
      </c>
      <c r="G1776" s="4">
        <v>62.0</v>
      </c>
      <c r="H1776" s="4">
        <v>314.0</v>
      </c>
      <c r="I1776" s="5">
        <v>45763.0</v>
      </c>
      <c r="J1776" s="4">
        <v>87.0</v>
      </c>
      <c r="K1776" s="4">
        <v>86.0</v>
      </c>
      <c r="L1776" s="4">
        <v>73.0</v>
      </c>
      <c r="M1776" s="4" t="s">
        <v>5578</v>
      </c>
      <c r="N1776" s="16">
        <v>45821.0</v>
      </c>
    </row>
    <row r="1777">
      <c r="A1777" s="4">
        <f>VLOOKUP(Life_expectancy.csv!A1793,Base!$A$2:$B$235,2,FALSE)</f>
        <v>26</v>
      </c>
      <c r="B1777" s="4">
        <v>2004.0</v>
      </c>
      <c r="C1777" s="15" t="s">
        <v>5935</v>
      </c>
      <c r="D1777" s="15">
        <v>228.0</v>
      </c>
      <c r="E1777" s="15">
        <v>66.0</v>
      </c>
      <c r="F1777" s="15" t="s">
        <v>5584</v>
      </c>
      <c r="G1777" s="4">
        <v>39.0</v>
      </c>
      <c r="H1777" s="4">
        <v>1329.0</v>
      </c>
      <c r="I1777" s="5">
        <v>45853.0</v>
      </c>
      <c r="J1777" s="4">
        <v>90.0</v>
      </c>
      <c r="K1777" s="4">
        <v>92.0</v>
      </c>
      <c r="L1777" s="4">
        <v>82.0</v>
      </c>
      <c r="M1777" s="4" t="s">
        <v>5578</v>
      </c>
      <c r="N1777" s="16">
        <v>45821.0</v>
      </c>
    </row>
    <row r="1778">
      <c r="A1778" s="4">
        <f>VLOOKUP(Life_expectancy.csv!A1794,Base!$A$2:$B$235,2,FALSE)</f>
        <v>26</v>
      </c>
      <c r="B1778" s="4">
        <v>2003.0</v>
      </c>
      <c r="C1778" s="15" t="s">
        <v>5737</v>
      </c>
      <c r="D1778" s="15">
        <v>231.0</v>
      </c>
      <c r="E1778" s="15">
        <v>69.0</v>
      </c>
      <c r="F1778" s="15" t="s">
        <v>5783</v>
      </c>
      <c r="G1778" s="4">
        <v>8.0</v>
      </c>
      <c r="H1778" s="4">
        <v>830.0</v>
      </c>
      <c r="I1778" s="5">
        <v>45703.0</v>
      </c>
      <c r="J1778" s="4">
        <v>93.0</v>
      </c>
      <c r="K1778" s="4">
        <v>86.0</v>
      </c>
      <c r="L1778" s="4">
        <v>78.0</v>
      </c>
      <c r="M1778" s="4" t="s">
        <v>5578</v>
      </c>
      <c r="N1778" s="16">
        <v>45821.0</v>
      </c>
    </row>
    <row r="1779">
      <c r="A1779" s="4">
        <f>VLOOKUP(Life_expectancy.csv!A1795,Base!$A$2:$B$235,2,FALSE)</f>
        <v>26</v>
      </c>
      <c r="B1779" s="4">
        <v>2002.0</v>
      </c>
      <c r="C1779" s="15" t="s">
        <v>5630</v>
      </c>
      <c r="D1779" s="15">
        <v>235.0</v>
      </c>
      <c r="E1779" s="15">
        <v>71.0</v>
      </c>
      <c r="F1779" s="15" t="s">
        <v>5922</v>
      </c>
      <c r="G1779" s="10"/>
      <c r="H1779" s="4">
        <v>736.0</v>
      </c>
      <c r="I1779" s="5">
        <v>45822.0</v>
      </c>
      <c r="J1779" s="4">
        <v>96.0</v>
      </c>
      <c r="K1779" s="4">
        <v>84.0</v>
      </c>
      <c r="L1779" s="4">
        <v>79.0</v>
      </c>
      <c r="M1779" s="4" t="s">
        <v>5783</v>
      </c>
      <c r="N1779" s="16">
        <v>45851.0</v>
      </c>
    </row>
    <row r="1780">
      <c r="A1780" s="4">
        <f>VLOOKUP(Life_expectancy.csv!A1796,Base!$A$2:$B$235,2,FALSE)</f>
        <v>26</v>
      </c>
      <c r="B1780" s="4">
        <v>2001.0</v>
      </c>
      <c r="C1780" s="15" t="s">
        <v>5676</v>
      </c>
      <c r="D1780" s="15">
        <v>239.0</v>
      </c>
      <c r="E1780" s="15">
        <v>72.0</v>
      </c>
      <c r="F1780" s="15" t="s">
        <v>5989</v>
      </c>
      <c r="G1780" s="10"/>
      <c r="H1780" s="4">
        <v>2519.0</v>
      </c>
      <c r="I1780" s="5">
        <v>45671.0</v>
      </c>
      <c r="J1780" s="4">
        <v>98.0</v>
      </c>
      <c r="K1780" s="4">
        <v>77.0</v>
      </c>
      <c r="L1780" s="4">
        <v>73.0</v>
      </c>
      <c r="M1780" s="4" t="s">
        <v>5783</v>
      </c>
      <c r="N1780" s="16">
        <v>45851.0</v>
      </c>
    </row>
    <row r="1781">
      <c r="A1781" s="4">
        <f>VLOOKUP(Life_expectancy.csv!A1797,Base!$A$2:$B$235,2,FALSE)</f>
        <v>26</v>
      </c>
      <c r="B1781" s="4">
        <v>2000.0</v>
      </c>
      <c r="C1781" s="15" t="s">
        <v>5886</v>
      </c>
      <c r="D1781" s="15">
        <v>243.0</v>
      </c>
      <c r="E1781" s="15">
        <v>73.0</v>
      </c>
      <c r="F1781" s="15" t="s">
        <v>6170</v>
      </c>
      <c r="G1781" s="10"/>
      <c r="H1781" s="4">
        <v>845.0</v>
      </c>
      <c r="I1781" s="5">
        <v>45821.0</v>
      </c>
      <c r="J1781" s="4">
        <v>100.0</v>
      </c>
      <c r="K1781" s="4">
        <v>88.0</v>
      </c>
      <c r="L1781" s="4">
        <v>82.0</v>
      </c>
      <c r="M1781" s="4" t="s">
        <v>5783</v>
      </c>
      <c r="N1781" s="16">
        <v>45851.0</v>
      </c>
    </row>
    <row r="1782">
      <c r="A1782" s="4">
        <f>VLOOKUP(Life_expectancy.csv!A1798,Base!$A$2:$B$235,2,FALSE)</f>
        <v>145</v>
      </c>
      <c r="B1782" s="4">
        <v>2015.0</v>
      </c>
      <c r="C1782" s="15" t="s">
        <v>5776</v>
      </c>
      <c r="D1782" s="15">
        <v>248.0</v>
      </c>
      <c r="E1782" s="15">
        <v>2.0</v>
      </c>
      <c r="F1782" s="17"/>
      <c r="G1782" s="4">
        <v>92.0</v>
      </c>
      <c r="H1782" s="4">
        <v>212.0</v>
      </c>
      <c r="I1782" s="4" t="s">
        <v>5863</v>
      </c>
      <c r="J1782" s="4">
        <v>3.0</v>
      </c>
      <c r="K1782" s="4">
        <v>92.0</v>
      </c>
      <c r="L1782" s="4">
        <v>92.0</v>
      </c>
      <c r="M1782" s="5">
        <v>45659.0</v>
      </c>
      <c r="N1782" s="16">
        <v>45665.0</v>
      </c>
    </row>
    <row r="1783">
      <c r="A1783" s="4">
        <f>VLOOKUP(Life_expectancy.csv!A1799,Base!$A$2:$B$235,2,FALSE)</f>
        <v>145</v>
      </c>
      <c r="B1783" s="4">
        <v>2014.0</v>
      </c>
      <c r="C1783" s="15" t="s">
        <v>6070</v>
      </c>
      <c r="D1783" s="15">
        <v>242.0</v>
      </c>
      <c r="E1783" s="15">
        <v>2.0</v>
      </c>
      <c r="F1783" s="15" t="s">
        <v>5521</v>
      </c>
      <c r="G1783" s="4">
        <v>88.0</v>
      </c>
      <c r="H1783" s="4">
        <v>477.0</v>
      </c>
      <c r="I1783" s="4" t="s">
        <v>6171</v>
      </c>
      <c r="J1783" s="4">
        <v>3.0</v>
      </c>
      <c r="K1783" s="4">
        <v>88.0</v>
      </c>
      <c r="L1783" s="4">
        <v>88.0</v>
      </c>
      <c r="M1783" s="5">
        <v>45690.0</v>
      </c>
      <c r="N1783" s="16">
        <v>45785.0</v>
      </c>
    </row>
    <row r="1784">
      <c r="A1784" s="4">
        <f>VLOOKUP(Life_expectancy.csv!A1800,Base!$A$2:$B$235,2,FALSE)</f>
        <v>145</v>
      </c>
      <c r="B1784" s="4">
        <v>2013.0</v>
      </c>
      <c r="C1784" s="15" t="s">
        <v>5660</v>
      </c>
      <c r="D1784" s="15">
        <v>232.0</v>
      </c>
      <c r="E1784" s="15">
        <v>3.0</v>
      </c>
      <c r="F1784" s="15" t="s">
        <v>5521</v>
      </c>
      <c r="G1784" s="4">
        <v>89.0</v>
      </c>
      <c r="H1784" s="4">
        <v>1028.0</v>
      </c>
      <c r="I1784" s="4" t="s">
        <v>6036</v>
      </c>
      <c r="J1784" s="4">
        <v>3.0</v>
      </c>
      <c r="K1784" s="4">
        <v>89.0</v>
      </c>
      <c r="L1784" s="4">
        <v>89.0</v>
      </c>
      <c r="M1784" s="5">
        <v>45779.0</v>
      </c>
      <c r="N1784" s="16">
        <v>45908.0</v>
      </c>
    </row>
    <row r="1785">
      <c r="A1785" s="4">
        <f>VLOOKUP(Life_expectancy.csv!A1801,Base!$A$2:$B$235,2,FALSE)</f>
        <v>145</v>
      </c>
      <c r="B1785" s="4">
        <v>2012.0</v>
      </c>
      <c r="C1785" s="15" t="s">
        <v>5776</v>
      </c>
      <c r="D1785" s="15">
        <v>232.0</v>
      </c>
      <c r="E1785" s="15">
        <v>3.0</v>
      </c>
      <c r="F1785" s="15" t="s">
        <v>5521</v>
      </c>
      <c r="G1785" s="4">
        <v>84.0</v>
      </c>
      <c r="H1785" s="4">
        <v>86.0</v>
      </c>
      <c r="I1785" s="4" t="s">
        <v>6159</v>
      </c>
      <c r="J1785" s="4">
        <v>4.0</v>
      </c>
      <c r="K1785" s="4">
        <v>84.0</v>
      </c>
      <c r="L1785" s="4">
        <v>84.0</v>
      </c>
      <c r="M1785" s="5">
        <v>45841.0</v>
      </c>
      <c r="N1785" s="16">
        <v>45756.0</v>
      </c>
    </row>
    <row r="1786">
      <c r="A1786" s="4">
        <f>VLOOKUP(Life_expectancy.csv!A1802,Base!$A$2:$B$235,2,FALSE)</f>
        <v>145</v>
      </c>
      <c r="B1786" s="4">
        <v>2011.0</v>
      </c>
      <c r="C1786" s="15" t="s">
        <v>6053</v>
      </c>
      <c r="D1786" s="15">
        <v>268.0</v>
      </c>
      <c r="E1786" s="15">
        <v>3.0</v>
      </c>
      <c r="F1786" s="15" t="s">
        <v>2421</v>
      </c>
      <c r="G1786" s="4">
        <v>82.0</v>
      </c>
      <c r="H1786" s="4">
        <v>79.0</v>
      </c>
      <c r="I1786" s="4" t="s">
        <v>6140</v>
      </c>
      <c r="J1786" s="4">
        <v>4.0</v>
      </c>
      <c r="K1786" s="4">
        <v>85.0</v>
      </c>
      <c r="L1786" s="4">
        <v>82.0</v>
      </c>
      <c r="M1786" s="5">
        <v>45842.0</v>
      </c>
      <c r="N1786" s="16">
        <v>45909.0</v>
      </c>
    </row>
    <row r="1787">
      <c r="A1787" s="4">
        <f>VLOOKUP(Life_expectancy.csv!A1803,Base!$A$2:$B$235,2,FALSE)</f>
        <v>145</v>
      </c>
      <c r="B1787" s="4">
        <v>2010.0</v>
      </c>
      <c r="C1787" s="15">
        <v>63.0</v>
      </c>
      <c r="D1787" s="15">
        <v>299.0</v>
      </c>
      <c r="E1787" s="15">
        <v>3.0</v>
      </c>
      <c r="F1787" s="15" t="s">
        <v>3763</v>
      </c>
      <c r="G1787" s="4">
        <v>83.0</v>
      </c>
      <c r="H1787" s="4">
        <v>3138.0</v>
      </c>
      <c r="I1787" s="5">
        <v>45900.0</v>
      </c>
      <c r="J1787" s="4">
        <v>4.0</v>
      </c>
      <c r="K1787" s="4">
        <v>83.0</v>
      </c>
      <c r="L1787" s="4">
        <v>83.0</v>
      </c>
      <c r="M1787" s="5">
        <v>45694.0</v>
      </c>
      <c r="N1787" s="16">
        <v>45748.0</v>
      </c>
    </row>
    <row r="1788">
      <c r="A1788" s="4">
        <f>VLOOKUP(Life_expectancy.csv!A1804,Base!$A$2:$B$235,2,FALSE)</f>
        <v>145</v>
      </c>
      <c r="B1788" s="4">
        <v>2009.0</v>
      </c>
      <c r="C1788" s="15" t="s">
        <v>6049</v>
      </c>
      <c r="D1788" s="15">
        <v>36.0</v>
      </c>
      <c r="E1788" s="15">
        <v>3.0</v>
      </c>
      <c r="F1788" s="15" t="s">
        <v>4740</v>
      </c>
      <c r="G1788" s="10"/>
      <c r="H1788" s="4">
        <v>4076.0</v>
      </c>
      <c r="I1788" s="4">
        <v>31.0</v>
      </c>
      <c r="J1788" s="4">
        <v>4.0</v>
      </c>
      <c r="K1788" s="4">
        <v>83.0</v>
      </c>
      <c r="L1788" s="4">
        <v>83.0</v>
      </c>
      <c r="M1788" s="5">
        <v>45846.0</v>
      </c>
      <c r="N1788" s="16">
        <v>45901.0</v>
      </c>
    </row>
    <row r="1789">
      <c r="A1789" s="4">
        <f>VLOOKUP(Life_expectancy.csv!A1805,Base!$A$2:$B$235,2,FALSE)</f>
        <v>145</v>
      </c>
      <c r="B1789" s="4">
        <v>2008.0</v>
      </c>
      <c r="C1789" s="15" t="s">
        <v>5789</v>
      </c>
      <c r="D1789" s="15">
        <v>317.0</v>
      </c>
      <c r="E1789" s="15">
        <v>3.0</v>
      </c>
      <c r="F1789" s="15" t="s">
        <v>1232</v>
      </c>
      <c r="G1789" s="10"/>
      <c r="H1789" s="4">
        <v>0.0</v>
      </c>
      <c r="I1789" s="5">
        <v>45691.0</v>
      </c>
      <c r="J1789" s="4">
        <v>4.0</v>
      </c>
      <c r="K1789" s="4">
        <v>83.0</v>
      </c>
      <c r="L1789" s="4">
        <v>83.0</v>
      </c>
      <c r="M1789" s="5">
        <v>45849.0</v>
      </c>
      <c r="N1789" s="16">
        <v>45758.0</v>
      </c>
    </row>
    <row r="1790">
      <c r="A1790" s="4">
        <f>VLOOKUP(Life_expectancy.csv!A1806,Base!$A$2:$B$235,2,FALSE)</f>
        <v>145</v>
      </c>
      <c r="B1790" s="4">
        <v>2007.0</v>
      </c>
      <c r="C1790" s="15">
        <v>60.0</v>
      </c>
      <c r="D1790" s="15">
        <v>356.0</v>
      </c>
      <c r="E1790" s="15">
        <v>3.0</v>
      </c>
      <c r="F1790" s="16">
        <v>45996.0</v>
      </c>
      <c r="G1790" s="10"/>
      <c r="H1790" s="4">
        <v>21.0</v>
      </c>
      <c r="I1790" s="5">
        <v>45776.0</v>
      </c>
      <c r="J1790" s="4">
        <v>4.0</v>
      </c>
      <c r="K1790" s="4">
        <v>81.0</v>
      </c>
      <c r="L1790" s="4">
        <v>86.0</v>
      </c>
      <c r="M1790" s="5">
        <v>45703.0</v>
      </c>
      <c r="N1790" s="15">
        <v>12.0</v>
      </c>
    </row>
    <row r="1791">
      <c r="A1791" s="4">
        <f>VLOOKUP(Life_expectancy.csv!A1807,Base!$A$2:$B$235,2,FALSE)</f>
        <v>145</v>
      </c>
      <c r="B1791" s="4">
        <v>2006.0</v>
      </c>
      <c r="C1791" s="15">
        <v>57.0</v>
      </c>
      <c r="D1791" s="15">
        <v>431.0</v>
      </c>
      <c r="E1791" s="15">
        <v>3.0</v>
      </c>
      <c r="F1791" s="15" t="s">
        <v>2309</v>
      </c>
      <c r="G1791" s="10"/>
      <c r="H1791" s="4">
        <v>3.0</v>
      </c>
      <c r="I1791" s="5">
        <v>45866.0</v>
      </c>
      <c r="J1791" s="4">
        <v>4.0</v>
      </c>
      <c r="K1791" s="4">
        <v>74.0</v>
      </c>
      <c r="L1791" s="4">
        <v>86.0</v>
      </c>
      <c r="M1791" s="5">
        <v>45707.0</v>
      </c>
      <c r="N1791" s="16">
        <v>45820.0</v>
      </c>
    </row>
    <row r="1792">
      <c r="A1792" s="4">
        <f>VLOOKUP(Life_expectancy.csv!A1808,Base!$A$2:$B$235,2,FALSE)</f>
        <v>145</v>
      </c>
      <c r="B1792" s="4">
        <v>2005.0</v>
      </c>
      <c r="C1792" s="15" t="s">
        <v>5546</v>
      </c>
      <c r="D1792" s="15">
        <v>477.0</v>
      </c>
      <c r="E1792" s="15">
        <v>3.0</v>
      </c>
      <c r="F1792" s="15" t="s">
        <v>1284</v>
      </c>
      <c r="G1792" s="10"/>
      <c r="H1792" s="4">
        <v>4.0</v>
      </c>
      <c r="I1792" s="5">
        <v>45927.0</v>
      </c>
      <c r="J1792" s="4">
        <v>4.0</v>
      </c>
      <c r="K1792" s="4">
        <v>86.0</v>
      </c>
      <c r="L1792" s="4">
        <v>86.0</v>
      </c>
      <c r="M1792" s="5">
        <v>45679.0</v>
      </c>
      <c r="N1792" s="16">
        <v>45670.0</v>
      </c>
    </row>
    <row r="1793">
      <c r="A1793" s="4">
        <f>VLOOKUP(Life_expectancy.csv!A1809,Base!$A$2:$B$235,2,FALSE)</f>
        <v>145</v>
      </c>
      <c r="B1793" s="4">
        <v>2004.0</v>
      </c>
      <c r="C1793" s="15" t="s">
        <v>5697</v>
      </c>
      <c r="D1793" s="15">
        <v>483.0</v>
      </c>
      <c r="E1793" s="15">
        <v>3.0</v>
      </c>
      <c r="F1793" s="16">
        <v>45873.0</v>
      </c>
      <c r="G1793" s="10"/>
      <c r="H1793" s="4">
        <v>4.0</v>
      </c>
      <c r="I1793" s="5">
        <v>45715.0</v>
      </c>
      <c r="J1793" s="4">
        <v>4.0</v>
      </c>
      <c r="K1793" s="4">
        <v>81.0</v>
      </c>
      <c r="L1793" s="4">
        <v>81.0</v>
      </c>
      <c r="M1793" s="4">
        <v>24.0</v>
      </c>
      <c r="N1793" s="16">
        <v>45851.0</v>
      </c>
    </row>
    <row r="1794">
      <c r="A1794" s="4">
        <f>VLOOKUP(Life_expectancy.csv!A1810,Base!$A$2:$B$235,2,FALSE)</f>
        <v>145</v>
      </c>
      <c r="B1794" s="4">
        <v>2003.0</v>
      </c>
      <c r="C1794" s="15">
        <v>55.0</v>
      </c>
      <c r="D1794" s="15">
        <v>471.0</v>
      </c>
      <c r="E1794" s="15">
        <v>3.0</v>
      </c>
      <c r="F1794" s="15" t="s">
        <v>748</v>
      </c>
      <c r="G1794" s="10"/>
      <c r="H1794" s="4">
        <v>262.0</v>
      </c>
      <c r="I1794" s="5">
        <v>45803.0</v>
      </c>
      <c r="J1794" s="4">
        <v>4.0</v>
      </c>
      <c r="K1794" s="4">
        <v>82.0</v>
      </c>
      <c r="L1794" s="4">
        <v>79.0</v>
      </c>
      <c r="M1794" s="5">
        <v>45862.0</v>
      </c>
      <c r="N1794" s="16">
        <v>45730.0</v>
      </c>
    </row>
    <row r="1795">
      <c r="A1795" s="4">
        <f>VLOOKUP(Life_expectancy.csv!A1811,Base!$A$2:$B$235,2,FALSE)</f>
        <v>145</v>
      </c>
      <c r="B1795" s="4">
        <v>2002.0</v>
      </c>
      <c r="C1795" s="15" t="s">
        <v>5640</v>
      </c>
      <c r="D1795" s="15">
        <v>452.0</v>
      </c>
      <c r="E1795" s="15">
        <v>3.0</v>
      </c>
      <c r="F1795" s="18">
        <v>45905.0</v>
      </c>
      <c r="G1795" s="10"/>
      <c r="H1795" s="4">
        <v>1278.0</v>
      </c>
      <c r="I1795" s="5">
        <v>45894.0</v>
      </c>
      <c r="J1795" s="4">
        <v>4.0</v>
      </c>
      <c r="K1795" s="4">
        <v>78.0</v>
      </c>
      <c r="L1795" s="4">
        <v>77.0</v>
      </c>
      <c r="M1795" s="5">
        <v>45832.0</v>
      </c>
      <c r="N1795" s="16">
        <v>45883.0</v>
      </c>
    </row>
    <row r="1796">
      <c r="A1796" s="4">
        <f>VLOOKUP(Life_expectancy.csv!A1812,Base!$A$2:$B$235,2,FALSE)</f>
        <v>145</v>
      </c>
      <c r="B1796" s="4">
        <v>2001.0</v>
      </c>
      <c r="C1796" s="15" t="s">
        <v>5541</v>
      </c>
      <c r="D1796" s="15">
        <v>426.0</v>
      </c>
      <c r="E1796" s="15">
        <v>3.0</v>
      </c>
      <c r="F1796" s="18">
        <v>45905.0</v>
      </c>
      <c r="G1796" s="10"/>
      <c r="H1796" s="4">
        <v>416.0</v>
      </c>
      <c r="I1796" s="5">
        <v>45682.0</v>
      </c>
      <c r="J1796" s="4">
        <v>4.0</v>
      </c>
      <c r="K1796" s="4">
        <v>79.0</v>
      </c>
      <c r="L1796" s="4">
        <v>78.0</v>
      </c>
      <c r="M1796" s="5">
        <v>45923.0</v>
      </c>
      <c r="N1796" s="16">
        <v>45762.0</v>
      </c>
    </row>
    <row r="1797">
      <c r="A1797" s="4">
        <f>VLOOKUP(Life_expectancy.csv!A1813,Base!$A$2:$B$235,2,FALSE)</f>
        <v>145</v>
      </c>
      <c r="B1797" s="4">
        <v>2000.0</v>
      </c>
      <c r="C1797" s="15" t="s">
        <v>5747</v>
      </c>
      <c r="D1797" s="15">
        <v>41.0</v>
      </c>
      <c r="E1797" s="15">
        <v>3.0</v>
      </c>
      <c r="F1797" s="15" t="s">
        <v>848</v>
      </c>
      <c r="G1797" s="10"/>
      <c r="H1797" s="4">
        <v>469.0</v>
      </c>
      <c r="I1797" s="5">
        <v>45801.0</v>
      </c>
      <c r="J1797" s="4">
        <v>4.0</v>
      </c>
      <c r="K1797" s="4">
        <v>8.0</v>
      </c>
      <c r="L1797" s="4">
        <v>79.0</v>
      </c>
      <c r="M1797" s="5">
        <v>45891.0</v>
      </c>
      <c r="N1797" s="16">
        <v>45915.0</v>
      </c>
    </row>
    <row r="1798">
      <c r="A1798" s="4">
        <f>VLOOKUP(Life_expectancy.csv!A1814,Base!$A$2:$B$235,2,FALSE)</f>
        <v>225</v>
      </c>
      <c r="B1798" s="4">
        <v>2013.0</v>
      </c>
      <c r="C1798" s="17"/>
      <c r="D1798" s="17"/>
      <c r="E1798" s="15">
        <v>0.0</v>
      </c>
      <c r="F1798" s="15" t="s">
        <v>5521</v>
      </c>
      <c r="G1798" s="4">
        <v>87.0</v>
      </c>
      <c r="H1798" s="4">
        <v>0.0</v>
      </c>
      <c r="I1798" s="4" t="s">
        <v>6172</v>
      </c>
      <c r="J1798" s="4">
        <v>0.0</v>
      </c>
      <c r="K1798" s="4">
        <v>87.0</v>
      </c>
      <c r="L1798" s="4">
        <v>87.0</v>
      </c>
      <c r="M1798" s="4" t="s">
        <v>5522</v>
      </c>
      <c r="N1798" s="15" t="s">
        <v>5522</v>
      </c>
    </row>
    <row r="1799">
      <c r="A1799" s="4">
        <f>VLOOKUP(Life_expectancy.csv!A1815,Base!$A$2:$B$235,2,FALSE)</f>
        <v>49</v>
      </c>
      <c r="B1799" s="4">
        <v>2015.0</v>
      </c>
      <c r="C1799" s="15" t="s">
        <v>5720</v>
      </c>
      <c r="D1799" s="15">
        <v>165.0</v>
      </c>
      <c r="E1799" s="15">
        <v>17.0</v>
      </c>
      <c r="F1799" s="17"/>
      <c r="G1799" s="4">
        <v>91.0</v>
      </c>
      <c r="H1799" s="4">
        <v>1599.0</v>
      </c>
      <c r="I1799" s="5">
        <v>45676.0</v>
      </c>
      <c r="J1799" s="4">
        <v>21.0</v>
      </c>
      <c r="K1799" s="4">
        <v>9.0</v>
      </c>
      <c r="L1799" s="4">
        <v>91.0</v>
      </c>
      <c r="M1799" s="4" t="s">
        <v>5522</v>
      </c>
      <c r="N1799" s="16">
        <v>45673.0</v>
      </c>
    </row>
    <row r="1800">
      <c r="A1800" s="4">
        <f>VLOOKUP(Life_expectancy.csv!A1816,Base!$A$2:$B$235,2,FALSE)</f>
        <v>49</v>
      </c>
      <c r="B1800" s="4">
        <v>2014.0</v>
      </c>
      <c r="C1800" s="15" t="s">
        <v>5822</v>
      </c>
      <c r="D1800" s="15">
        <v>158.0</v>
      </c>
      <c r="E1800" s="15">
        <v>18.0</v>
      </c>
      <c r="F1800" s="15" t="s">
        <v>5521</v>
      </c>
      <c r="G1800" s="4">
        <v>92.0</v>
      </c>
      <c r="H1800" s="4">
        <v>1279.0</v>
      </c>
      <c r="I1800" s="5">
        <v>45795.0</v>
      </c>
      <c r="J1800" s="4">
        <v>22.0</v>
      </c>
      <c r="K1800" s="4">
        <v>92.0</v>
      </c>
      <c r="L1800" s="4">
        <v>92.0</v>
      </c>
      <c r="M1800" s="4" t="s">
        <v>5522</v>
      </c>
      <c r="N1800" s="16">
        <v>45732.0</v>
      </c>
    </row>
    <row r="1801">
      <c r="A1801" s="4">
        <f>VLOOKUP(Life_expectancy.csv!A1817,Base!$A$2:$B$235,2,FALSE)</f>
        <v>49</v>
      </c>
      <c r="B1801" s="4">
        <v>2013.0</v>
      </c>
      <c r="C1801" s="15" t="s">
        <v>5845</v>
      </c>
      <c r="D1801" s="15">
        <v>162.0</v>
      </c>
      <c r="E1801" s="15">
        <v>19.0</v>
      </c>
      <c r="F1801" s="15" t="s">
        <v>5939</v>
      </c>
      <c r="G1801" s="4">
        <v>92.0</v>
      </c>
      <c r="H1801" s="4">
        <v>1861.0</v>
      </c>
      <c r="I1801" s="4">
        <v>18.0</v>
      </c>
      <c r="J1801" s="4">
        <v>24.0</v>
      </c>
      <c r="K1801" s="4">
        <v>92.0</v>
      </c>
      <c r="L1801" s="4">
        <v>92.0</v>
      </c>
      <c r="M1801" s="4" t="s">
        <v>5522</v>
      </c>
      <c r="N1801" s="16">
        <v>45793.0</v>
      </c>
    </row>
    <row r="1802">
      <c r="A1802" s="4">
        <f>VLOOKUP(Life_expectancy.csv!A1818,Base!$A$2:$B$235,2,FALSE)</f>
        <v>49</v>
      </c>
      <c r="B1802" s="4">
        <v>2012.0</v>
      </c>
      <c r="C1802" s="15" t="s">
        <v>5799</v>
      </c>
      <c r="D1802" s="15">
        <v>167.0</v>
      </c>
      <c r="E1802" s="15">
        <v>20.0</v>
      </c>
      <c r="F1802" s="15" t="s">
        <v>5940</v>
      </c>
      <c r="G1802" s="4">
        <v>9.0</v>
      </c>
      <c r="H1802" s="4">
        <v>3362.0</v>
      </c>
      <c r="I1802" s="5">
        <v>45764.0</v>
      </c>
      <c r="J1802" s="4">
        <v>25.0</v>
      </c>
      <c r="K1802" s="4">
        <v>9.0</v>
      </c>
      <c r="L1802" s="4">
        <v>9.0</v>
      </c>
      <c r="M1802" s="4" t="s">
        <v>5614</v>
      </c>
      <c r="N1802" s="16">
        <v>45854.0</v>
      </c>
    </row>
    <row r="1803">
      <c r="A1803" s="4">
        <f>VLOOKUP(Life_expectancy.csv!A1819,Base!$A$2:$B$235,2,FALSE)</f>
        <v>49</v>
      </c>
      <c r="B1803" s="4">
        <v>2011.0</v>
      </c>
      <c r="C1803" s="15" t="s">
        <v>5722</v>
      </c>
      <c r="D1803" s="15">
        <v>172.0</v>
      </c>
      <c r="E1803" s="15">
        <v>22.0</v>
      </c>
      <c r="F1803" s="15" t="s">
        <v>5939</v>
      </c>
      <c r="G1803" s="4">
        <v>92.0</v>
      </c>
      <c r="H1803" s="4">
        <v>2359.0</v>
      </c>
      <c r="I1803" s="5">
        <v>45916.0</v>
      </c>
      <c r="J1803" s="4">
        <v>27.0</v>
      </c>
      <c r="K1803" s="4">
        <v>92.0</v>
      </c>
      <c r="L1803" s="4">
        <v>92.0</v>
      </c>
      <c r="M1803" s="4" t="s">
        <v>5614</v>
      </c>
      <c r="N1803" s="16">
        <v>45916.0</v>
      </c>
    </row>
    <row r="1804">
      <c r="A1804" s="4">
        <f>VLOOKUP(Life_expectancy.csv!A1820,Base!$A$2:$B$235,2,FALSE)</f>
        <v>49</v>
      </c>
      <c r="B1804" s="4">
        <v>2010.0</v>
      </c>
      <c r="C1804" s="15">
        <v>68.0</v>
      </c>
      <c r="D1804" s="15">
        <v>178.0</v>
      </c>
      <c r="E1804" s="15">
        <v>23.0</v>
      </c>
      <c r="F1804" s="15" t="s">
        <v>5938</v>
      </c>
      <c r="G1804" s="4">
        <v>82.0</v>
      </c>
      <c r="H1804" s="4">
        <v>190.0</v>
      </c>
      <c r="I1804" s="5">
        <v>45763.0</v>
      </c>
      <c r="J1804" s="4">
        <v>30.0</v>
      </c>
      <c r="K1804" s="4">
        <v>83.0</v>
      </c>
      <c r="L1804" s="4">
        <v>82.0</v>
      </c>
      <c r="M1804" s="4" t="s">
        <v>5614</v>
      </c>
      <c r="N1804" s="16">
        <v>45705.0</v>
      </c>
    </row>
    <row r="1805">
      <c r="A1805" s="4">
        <f>VLOOKUP(Life_expectancy.csv!A1821,Base!$A$2:$B$235,2,FALSE)</f>
        <v>49</v>
      </c>
      <c r="B1805" s="4">
        <v>2009.0</v>
      </c>
      <c r="C1805" s="15" t="s">
        <v>5731</v>
      </c>
      <c r="D1805" s="15">
        <v>183.0</v>
      </c>
      <c r="E1805" s="15">
        <v>25.0</v>
      </c>
      <c r="F1805" s="15" t="s">
        <v>6002</v>
      </c>
      <c r="G1805" s="4">
        <v>89.0</v>
      </c>
      <c r="H1805" s="4">
        <v>189.0</v>
      </c>
      <c r="I1805" s="5">
        <v>45915.0</v>
      </c>
      <c r="J1805" s="4">
        <v>32.0</v>
      </c>
      <c r="K1805" s="4">
        <v>93.0</v>
      </c>
      <c r="L1805" s="4">
        <v>89.0</v>
      </c>
      <c r="M1805" s="4" t="s">
        <v>5614</v>
      </c>
      <c r="N1805" s="16">
        <v>45764.0</v>
      </c>
    </row>
    <row r="1806">
      <c r="A1806" s="4">
        <f>VLOOKUP(Life_expectancy.csv!A1822,Base!$A$2:$B$235,2,FALSE)</f>
        <v>49</v>
      </c>
      <c r="B1806" s="4">
        <v>2008.0</v>
      </c>
      <c r="C1806" s="15">
        <v>67.0</v>
      </c>
      <c r="D1806" s="15">
        <v>189.0</v>
      </c>
      <c r="E1806" s="15">
        <v>27.0</v>
      </c>
      <c r="F1806" s="15" t="s">
        <v>5836</v>
      </c>
      <c r="G1806" s="4">
        <v>82.0</v>
      </c>
      <c r="H1806" s="4">
        <v>2089.0</v>
      </c>
      <c r="I1806" s="5">
        <v>45762.0</v>
      </c>
      <c r="J1806" s="4">
        <v>35.0</v>
      </c>
      <c r="K1806" s="4">
        <v>82.0</v>
      </c>
      <c r="L1806" s="4">
        <v>82.0</v>
      </c>
      <c r="M1806" s="4" t="s">
        <v>5614</v>
      </c>
      <c r="N1806" s="16">
        <v>45825.0</v>
      </c>
    </row>
    <row r="1807">
      <c r="A1807" s="4">
        <f>VLOOKUP(Life_expectancy.csv!A1823,Base!$A$2:$B$235,2,FALSE)</f>
        <v>49</v>
      </c>
      <c r="B1807" s="4">
        <v>2007.0</v>
      </c>
      <c r="C1807" s="15" t="s">
        <v>5657</v>
      </c>
      <c r="D1807" s="15">
        <v>194.0</v>
      </c>
      <c r="E1807" s="15">
        <v>29.0</v>
      </c>
      <c r="F1807" s="15" t="s">
        <v>5614</v>
      </c>
      <c r="G1807" s="4">
        <v>82.0</v>
      </c>
      <c r="H1807" s="4">
        <v>1415.0</v>
      </c>
      <c r="I1807" s="5">
        <v>45914.0</v>
      </c>
      <c r="J1807" s="4">
        <v>38.0</v>
      </c>
      <c r="K1807" s="4">
        <v>82.0</v>
      </c>
      <c r="L1807" s="4">
        <v>82.0</v>
      </c>
      <c r="M1807" s="4" t="s">
        <v>5614</v>
      </c>
      <c r="N1807" s="16">
        <v>45886.0</v>
      </c>
    </row>
    <row r="1808">
      <c r="A1808" s="4">
        <f>VLOOKUP(Life_expectancy.csv!A1824,Base!$A$2:$B$235,2,FALSE)</f>
        <v>49</v>
      </c>
      <c r="B1808" s="4">
        <v>2006.0</v>
      </c>
      <c r="C1808" s="15">
        <v>66.0</v>
      </c>
      <c r="D1808" s="15">
        <v>21.0</v>
      </c>
      <c r="E1808" s="15">
        <v>31.0</v>
      </c>
      <c r="F1808" s="15" t="s">
        <v>5614</v>
      </c>
      <c r="G1808" s="4">
        <v>69.0</v>
      </c>
      <c r="H1808" s="4">
        <v>2838.0</v>
      </c>
      <c r="I1808" s="5">
        <v>45761.0</v>
      </c>
      <c r="J1808" s="4">
        <v>41.0</v>
      </c>
      <c r="K1808" s="4">
        <v>91.0</v>
      </c>
      <c r="L1808" s="4">
        <v>89.0</v>
      </c>
      <c r="M1808" s="4" t="s">
        <v>5614</v>
      </c>
      <c r="N1808" s="15">
        <v>18.0</v>
      </c>
    </row>
    <row r="1809">
      <c r="A1809" s="4">
        <f>VLOOKUP(Life_expectancy.csv!A1825,Base!$A$2:$B$235,2,FALSE)</f>
        <v>49</v>
      </c>
      <c r="B1809" s="4">
        <v>2005.0</v>
      </c>
      <c r="C1809" s="15" t="s">
        <v>5984</v>
      </c>
      <c r="D1809" s="15">
        <v>28.0</v>
      </c>
      <c r="E1809" s="15">
        <v>33.0</v>
      </c>
      <c r="F1809" s="15" t="s">
        <v>5614</v>
      </c>
      <c r="G1809" s="4">
        <v>41.0</v>
      </c>
      <c r="H1809" s="4">
        <v>5023.0</v>
      </c>
      <c r="I1809" s="5">
        <v>45913.0</v>
      </c>
      <c r="J1809" s="4">
        <v>44.0</v>
      </c>
      <c r="K1809" s="4">
        <v>78.0</v>
      </c>
      <c r="L1809" s="4">
        <v>75.0</v>
      </c>
      <c r="M1809" s="4" t="s">
        <v>5614</v>
      </c>
      <c r="N1809" s="16">
        <v>45706.0</v>
      </c>
    </row>
    <row r="1810">
      <c r="A1810" s="4">
        <f>VLOOKUP(Life_expectancy.csv!A1826,Base!$A$2:$B$235,2,FALSE)</f>
        <v>49</v>
      </c>
      <c r="B1810" s="4">
        <v>2004.0</v>
      </c>
      <c r="C1810" s="15" t="s">
        <v>5913</v>
      </c>
      <c r="D1810" s="15">
        <v>218.0</v>
      </c>
      <c r="E1810" s="15">
        <v>35.0</v>
      </c>
      <c r="F1810" s="15" t="s">
        <v>5836</v>
      </c>
      <c r="G1810" s="4">
        <v>27.0</v>
      </c>
      <c r="H1810" s="4">
        <v>12074.0</v>
      </c>
      <c r="I1810" s="5">
        <v>45760.0</v>
      </c>
      <c r="J1810" s="4">
        <v>47.0</v>
      </c>
      <c r="K1810" s="4">
        <v>8.0</v>
      </c>
      <c r="L1810" s="4">
        <v>8.0</v>
      </c>
      <c r="M1810" s="4" t="s">
        <v>5614</v>
      </c>
      <c r="N1810" s="16">
        <v>45765.0</v>
      </c>
    </row>
    <row r="1811">
      <c r="A1811" s="4">
        <f>VLOOKUP(Life_expectancy.csv!A1827,Base!$A$2:$B$235,2,FALSE)</f>
        <v>49</v>
      </c>
      <c r="B1811" s="4">
        <v>2003.0</v>
      </c>
      <c r="C1811" s="15" t="s">
        <v>6053</v>
      </c>
      <c r="D1811" s="15">
        <v>22.0</v>
      </c>
      <c r="E1811" s="15">
        <v>38.0</v>
      </c>
      <c r="F1811" s="15" t="s">
        <v>5614</v>
      </c>
      <c r="G1811" s="4">
        <v>2.0</v>
      </c>
      <c r="H1811" s="4">
        <v>13344.0</v>
      </c>
      <c r="I1811" s="5">
        <v>45912.0</v>
      </c>
      <c r="J1811" s="4">
        <v>50.0</v>
      </c>
      <c r="K1811" s="4">
        <v>76.0</v>
      </c>
      <c r="L1811" s="4">
        <v>78.0</v>
      </c>
      <c r="M1811" s="4" t="s">
        <v>5522</v>
      </c>
      <c r="N1811" s="16">
        <v>45826.0</v>
      </c>
    </row>
    <row r="1812">
      <c r="A1812" s="4">
        <f>VLOOKUP(Life_expectancy.csv!A1828,Base!$A$2:$B$235,2,FALSE)</f>
        <v>49</v>
      </c>
      <c r="B1812" s="4">
        <v>2002.0</v>
      </c>
      <c r="C1812" s="15" t="s">
        <v>5923</v>
      </c>
      <c r="D1812" s="15">
        <v>238.0</v>
      </c>
      <c r="E1812" s="15">
        <v>40.0</v>
      </c>
      <c r="F1812" s="15" t="s">
        <v>6068</v>
      </c>
      <c r="G1812" s="10"/>
      <c r="H1812" s="4">
        <v>6749.0</v>
      </c>
      <c r="I1812" s="5">
        <v>45759.0</v>
      </c>
      <c r="J1812" s="4">
        <v>54.0</v>
      </c>
      <c r="K1812" s="4">
        <v>72.0</v>
      </c>
      <c r="L1812" s="4">
        <v>72.0</v>
      </c>
      <c r="M1812" s="4" t="s">
        <v>5522</v>
      </c>
      <c r="N1812" s="16">
        <v>45887.0</v>
      </c>
    </row>
    <row r="1813">
      <c r="A1813" s="4">
        <f>VLOOKUP(Life_expectancy.csv!A1829,Base!$A$2:$B$235,2,FALSE)</f>
        <v>49</v>
      </c>
      <c r="B1813" s="4">
        <v>2001.0</v>
      </c>
      <c r="C1813" s="15" t="s">
        <v>5737</v>
      </c>
      <c r="D1813" s="15">
        <v>23.0</v>
      </c>
      <c r="E1813" s="15">
        <v>43.0</v>
      </c>
      <c r="F1813" s="15" t="s">
        <v>5942</v>
      </c>
      <c r="G1813" s="10"/>
      <c r="H1813" s="4">
        <v>10849.0</v>
      </c>
      <c r="I1813" s="5">
        <v>45911.0</v>
      </c>
      <c r="J1813" s="4">
        <v>58.0</v>
      </c>
      <c r="K1813" s="4">
        <v>73.0</v>
      </c>
      <c r="L1813" s="4">
        <v>72.0</v>
      </c>
      <c r="M1813" s="4" t="s">
        <v>5522</v>
      </c>
      <c r="N1813" s="15">
        <v>19.0</v>
      </c>
    </row>
    <row r="1814">
      <c r="A1814" s="4">
        <f>VLOOKUP(Life_expectancy.csv!A1830,Base!$A$2:$B$235,2,FALSE)</f>
        <v>49</v>
      </c>
      <c r="B1814" s="4">
        <v>2000.0</v>
      </c>
      <c r="C1814" s="15" t="s">
        <v>5676</v>
      </c>
      <c r="D1814" s="15">
        <v>238.0</v>
      </c>
      <c r="E1814" s="15">
        <v>46.0</v>
      </c>
      <c r="F1814" s="15" t="s">
        <v>5941</v>
      </c>
      <c r="G1814" s="10"/>
      <c r="H1814" s="4">
        <v>9397.0</v>
      </c>
      <c r="I1814" s="5">
        <v>45758.0</v>
      </c>
      <c r="J1814" s="4">
        <v>62.0</v>
      </c>
      <c r="K1814" s="4">
        <v>74.0</v>
      </c>
      <c r="L1814" s="4">
        <v>74.0</v>
      </c>
      <c r="M1814" s="4" t="s">
        <v>5522</v>
      </c>
      <c r="N1814" s="16">
        <v>45707.0</v>
      </c>
    </row>
    <row r="1815">
      <c r="A1815" s="4">
        <f>VLOOKUP(Life_expectancy.csv!A1831,Base!$A$2:$B$235,2,FALSE)</f>
        <v>71</v>
      </c>
      <c r="B1815" s="4">
        <v>2015.0</v>
      </c>
      <c r="C1815" s="15" t="s">
        <v>5666</v>
      </c>
      <c r="D1815" s="15">
        <v>57.0</v>
      </c>
      <c r="E1815" s="15">
        <v>1.0</v>
      </c>
      <c r="F1815" s="17"/>
      <c r="G1815" s="4">
        <v>94.0</v>
      </c>
      <c r="H1815" s="4">
        <v>7.0</v>
      </c>
      <c r="I1815" s="4" t="s">
        <v>5886</v>
      </c>
      <c r="J1815" s="4">
        <v>1.0</v>
      </c>
      <c r="K1815" s="4">
        <v>95.0</v>
      </c>
      <c r="L1815" s="4">
        <v>95.0</v>
      </c>
      <c r="M1815" s="4" t="s">
        <v>5522</v>
      </c>
      <c r="N1815" s="15" t="s">
        <v>5631</v>
      </c>
    </row>
    <row r="1816">
      <c r="A1816" s="4">
        <f>VLOOKUP(Life_expectancy.csv!A1832,Base!$A$2:$B$235,2,FALSE)</f>
        <v>71</v>
      </c>
      <c r="B1816" s="4">
        <v>2014.0</v>
      </c>
      <c r="C1816" s="15" t="s">
        <v>5669</v>
      </c>
      <c r="D1816" s="15">
        <v>58.0</v>
      </c>
      <c r="E1816" s="15">
        <v>1.0</v>
      </c>
      <c r="F1816" s="15" t="s">
        <v>5521</v>
      </c>
      <c r="G1816" s="4">
        <v>92.0</v>
      </c>
      <c r="H1816" s="4">
        <v>140.0</v>
      </c>
      <c r="I1816" s="4" t="s">
        <v>5633</v>
      </c>
      <c r="J1816" s="4">
        <v>1.0</v>
      </c>
      <c r="K1816" s="4">
        <v>96.0</v>
      </c>
      <c r="L1816" s="4">
        <v>96.0</v>
      </c>
      <c r="M1816" s="4" t="s">
        <v>5522</v>
      </c>
      <c r="N1816" s="15" t="s">
        <v>5631</v>
      </c>
    </row>
    <row r="1817">
      <c r="A1817" s="4">
        <f>VLOOKUP(Life_expectancy.csv!A1833,Base!$A$2:$B$235,2,FALSE)</f>
        <v>71</v>
      </c>
      <c r="B1817" s="4">
        <v>2013.0</v>
      </c>
      <c r="C1817" s="15" t="s">
        <v>5689</v>
      </c>
      <c r="D1817" s="15">
        <v>6.0</v>
      </c>
      <c r="E1817" s="15">
        <v>1.0</v>
      </c>
      <c r="F1817" s="15" t="s">
        <v>2456</v>
      </c>
      <c r="G1817" s="4">
        <v>51.0</v>
      </c>
      <c r="H1817" s="4">
        <v>2632.0</v>
      </c>
      <c r="I1817" s="4">
        <v>61.0</v>
      </c>
      <c r="J1817" s="4">
        <v>1.0</v>
      </c>
      <c r="K1817" s="4">
        <v>97.0</v>
      </c>
      <c r="L1817" s="4">
        <v>97.0</v>
      </c>
      <c r="M1817" s="4" t="s">
        <v>5522</v>
      </c>
      <c r="N1817" s="15" t="s">
        <v>5631</v>
      </c>
    </row>
    <row r="1818">
      <c r="A1818" s="4">
        <f>VLOOKUP(Life_expectancy.csv!A1834,Base!$A$2:$B$235,2,FALSE)</f>
        <v>71</v>
      </c>
      <c r="B1818" s="4">
        <v>2012.0</v>
      </c>
      <c r="C1818" s="15" t="s">
        <v>5692</v>
      </c>
      <c r="D1818" s="15">
        <v>62.0</v>
      </c>
      <c r="E1818" s="15">
        <v>1.0</v>
      </c>
      <c r="F1818" s="18">
        <v>45786.0</v>
      </c>
      <c r="G1818" s="4">
        <v>2.0</v>
      </c>
      <c r="H1818" s="4">
        <v>10.0</v>
      </c>
      <c r="I1818" s="5">
        <v>45783.0</v>
      </c>
      <c r="J1818" s="4">
        <v>1.0</v>
      </c>
      <c r="K1818" s="4">
        <v>97.0</v>
      </c>
      <c r="L1818" s="4">
        <v>97.0</v>
      </c>
      <c r="M1818" s="4" t="s">
        <v>5522</v>
      </c>
      <c r="N1818" s="15" t="s">
        <v>5631</v>
      </c>
    </row>
    <row r="1819">
      <c r="A1819" s="4">
        <f>VLOOKUP(Life_expectancy.csv!A1835,Base!$A$2:$B$235,2,FALSE)</f>
        <v>71</v>
      </c>
      <c r="B1819" s="4">
        <v>2011.0</v>
      </c>
      <c r="C1819" s="15" t="s">
        <v>5692</v>
      </c>
      <c r="D1819" s="15">
        <v>63.0</v>
      </c>
      <c r="E1819" s="15">
        <v>1.0</v>
      </c>
      <c r="F1819" s="15" t="s">
        <v>2469</v>
      </c>
      <c r="G1819" s="4">
        <v>2.0</v>
      </c>
      <c r="H1819" s="4">
        <v>51.0</v>
      </c>
      <c r="I1819" s="4" t="s">
        <v>5523</v>
      </c>
      <c r="J1819" s="4">
        <v>1.0</v>
      </c>
      <c r="K1819" s="4">
        <v>97.0</v>
      </c>
      <c r="L1819" s="4">
        <v>97.0</v>
      </c>
      <c r="M1819" s="4" t="s">
        <v>5522</v>
      </c>
      <c r="N1819" s="15" t="s">
        <v>5631</v>
      </c>
    </row>
    <row r="1820">
      <c r="A1820" s="4">
        <f>VLOOKUP(Life_expectancy.csv!A1836,Base!$A$2:$B$235,2,FALSE)</f>
        <v>71</v>
      </c>
      <c r="B1820" s="4">
        <v>2010.0</v>
      </c>
      <c r="C1820" s="15">
        <v>88.0</v>
      </c>
      <c r="D1820" s="15">
        <v>64.0</v>
      </c>
      <c r="E1820" s="15">
        <v>1.0</v>
      </c>
      <c r="F1820" s="15" t="s">
        <v>1590</v>
      </c>
      <c r="G1820" s="10"/>
      <c r="H1820" s="4">
        <v>15.0</v>
      </c>
      <c r="I1820" s="4" t="s">
        <v>5761</v>
      </c>
      <c r="J1820" s="4">
        <v>1.0</v>
      </c>
      <c r="K1820" s="4">
        <v>97.0</v>
      </c>
      <c r="L1820" s="4">
        <v>97.0</v>
      </c>
      <c r="M1820" s="4" t="s">
        <v>5522</v>
      </c>
      <c r="N1820" s="15" t="s">
        <v>5631</v>
      </c>
    </row>
    <row r="1821">
      <c r="A1821" s="4">
        <f>VLOOKUP(Life_expectancy.csv!A1837,Base!$A$2:$B$235,2,FALSE)</f>
        <v>71</v>
      </c>
      <c r="B1821" s="4">
        <v>2009.0</v>
      </c>
      <c r="C1821" s="15">
        <v>86.0</v>
      </c>
      <c r="D1821" s="15">
        <v>65.0</v>
      </c>
      <c r="E1821" s="15">
        <v>1.0</v>
      </c>
      <c r="F1821" s="15" t="s">
        <v>4593</v>
      </c>
      <c r="G1821" s="10"/>
      <c r="H1821" s="4">
        <v>15.0</v>
      </c>
      <c r="I1821" s="4" t="s">
        <v>5527</v>
      </c>
      <c r="J1821" s="4">
        <v>1.0</v>
      </c>
      <c r="K1821" s="4">
        <v>97.0</v>
      </c>
      <c r="L1821" s="4">
        <v>97.0</v>
      </c>
      <c r="M1821" s="4" t="s">
        <v>5522</v>
      </c>
      <c r="N1821" s="15" t="s">
        <v>5631</v>
      </c>
    </row>
    <row r="1822">
      <c r="A1822" s="4">
        <f>VLOOKUP(Life_expectancy.csv!A1838,Base!$A$2:$B$235,2,FALSE)</f>
        <v>71</v>
      </c>
      <c r="B1822" s="4">
        <v>2008.0</v>
      </c>
      <c r="C1822" s="15">
        <v>83.0</v>
      </c>
      <c r="D1822" s="15">
        <v>68.0</v>
      </c>
      <c r="E1822" s="15">
        <v>1.0</v>
      </c>
      <c r="F1822" s="15" t="s">
        <v>3895</v>
      </c>
      <c r="G1822" s="10"/>
      <c r="H1822" s="4">
        <v>109.0</v>
      </c>
      <c r="I1822" s="4" t="s">
        <v>5932</v>
      </c>
      <c r="J1822" s="4">
        <v>1.0</v>
      </c>
      <c r="K1822" s="4">
        <v>97.0</v>
      </c>
      <c r="L1822" s="4">
        <v>97.0</v>
      </c>
      <c r="M1822" s="4" t="s">
        <v>5522</v>
      </c>
      <c r="N1822" s="15" t="s">
        <v>5631</v>
      </c>
    </row>
    <row r="1823">
      <c r="A1823" s="4">
        <f>VLOOKUP(Life_expectancy.csv!A1839,Base!$A$2:$B$235,2,FALSE)</f>
        <v>71</v>
      </c>
      <c r="B1823" s="4">
        <v>2007.0</v>
      </c>
      <c r="C1823" s="15">
        <v>82.0</v>
      </c>
      <c r="D1823" s="15">
        <v>68.0</v>
      </c>
      <c r="E1823" s="15">
        <v>1.0</v>
      </c>
      <c r="F1823" s="15" t="s">
        <v>2595</v>
      </c>
      <c r="G1823" s="10"/>
      <c r="H1823" s="4">
        <v>10.0</v>
      </c>
      <c r="I1823" s="4" t="s">
        <v>5532</v>
      </c>
      <c r="J1823" s="4">
        <v>1.0</v>
      </c>
      <c r="K1823" s="4">
        <v>97.0</v>
      </c>
      <c r="L1823" s="4">
        <v>97.0</v>
      </c>
      <c r="M1823" s="4" t="s">
        <v>5522</v>
      </c>
      <c r="N1823" s="15">
        <v>1.0</v>
      </c>
    </row>
    <row r="1824">
      <c r="A1824" s="4">
        <f>VLOOKUP(Life_expectancy.csv!A1840,Base!$A$2:$B$235,2,FALSE)</f>
        <v>71</v>
      </c>
      <c r="B1824" s="4">
        <v>2006.0</v>
      </c>
      <c r="C1824" s="15" t="s">
        <v>5700</v>
      </c>
      <c r="D1824" s="15">
        <v>71.0</v>
      </c>
      <c r="E1824" s="15">
        <v>1.0</v>
      </c>
      <c r="F1824" s="15" t="s">
        <v>6173</v>
      </c>
      <c r="G1824" s="10"/>
      <c r="H1824" s="4">
        <v>1.0</v>
      </c>
      <c r="I1824" s="4" t="s">
        <v>5541</v>
      </c>
      <c r="J1824" s="4">
        <v>1.0</v>
      </c>
      <c r="K1824" s="4">
        <v>96.0</v>
      </c>
      <c r="L1824" s="4">
        <v>96.0</v>
      </c>
      <c r="M1824" s="4" t="s">
        <v>5522</v>
      </c>
      <c r="N1824" s="15">
        <v>1.0</v>
      </c>
    </row>
    <row r="1825">
      <c r="A1825" s="4">
        <f>VLOOKUP(Life_expectancy.csv!A1841,Base!$A$2:$B$235,2,FALSE)</f>
        <v>71</v>
      </c>
      <c r="B1825" s="4">
        <v>2005.0</v>
      </c>
      <c r="C1825" s="15" t="s">
        <v>5702</v>
      </c>
      <c r="D1825" s="15">
        <v>72.0</v>
      </c>
      <c r="E1825" s="15">
        <v>1.0</v>
      </c>
      <c r="F1825" s="15" t="s">
        <v>1408</v>
      </c>
      <c r="G1825" s="10"/>
      <c r="H1825" s="4">
        <v>4.0</v>
      </c>
      <c r="I1825" s="4" t="s">
        <v>5544</v>
      </c>
      <c r="J1825" s="4">
        <v>1.0</v>
      </c>
      <c r="K1825" s="4">
        <v>96.0</v>
      </c>
      <c r="L1825" s="4">
        <v>96.0</v>
      </c>
      <c r="M1825" s="4" t="s">
        <v>5522</v>
      </c>
      <c r="N1825" s="15">
        <v>1.0</v>
      </c>
    </row>
    <row r="1826">
      <c r="A1826" s="4">
        <f>VLOOKUP(Life_expectancy.csv!A1842,Base!$A$2:$B$235,2,FALSE)</f>
        <v>71</v>
      </c>
      <c r="B1826" s="4">
        <v>2004.0</v>
      </c>
      <c r="C1826" s="15" t="s">
        <v>5945</v>
      </c>
      <c r="D1826" s="15">
        <v>77.0</v>
      </c>
      <c r="E1826" s="15">
        <v>1.0</v>
      </c>
      <c r="F1826" s="15" t="s">
        <v>1147</v>
      </c>
      <c r="G1826" s="10"/>
      <c r="H1826" s="4">
        <v>11.0</v>
      </c>
      <c r="I1826" s="4">
        <v>55.0</v>
      </c>
      <c r="J1826" s="4">
        <v>1.0</v>
      </c>
      <c r="K1826" s="4">
        <v>98.0</v>
      </c>
      <c r="L1826" s="4">
        <v>98.0</v>
      </c>
      <c r="M1826" s="4" t="s">
        <v>5522</v>
      </c>
      <c r="N1826" s="15">
        <v>1.0</v>
      </c>
    </row>
    <row r="1827">
      <c r="A1827" s="4">
        <f>VLOOKUP(Life_expectancy.csv!A1843,Base!$A$2:$B$235,2,FALSE)</f>
        <v>71</v>
      </c>
      <c r="B1827" s="4">
        <v>2003.0</v>
      </c>
      <c r="C1827" s="15" t="s">
        <v>5707</v>
      </c>
      <c r="D1827" s="15">
        <v>8.0</v>
      </c>
      <c r="E1827" s="15">
        <v>1.0</v>
      </c>
      <c r="F1827" s="15" t="s">
        <v>1147</v>
      </c>
      <c r="G1827" s="10"/>
      <c r="H1827" s="4">
        <v>4.0</v>
      </c>
      <c r="I1827" s="4" t="s">
        <v>5698</v>
      </c>
      <c r="J1827" s="4">
        <v>1.0</v>
      </c>
      <c r="K1827" s="4">
        <v>98.0</v>
      </c>
      <c r="L1827" s="4">
        <v>98.0</v>
      </c>
      <c r="M1827" s="4" t="s">
        <v>5522</v>
      </c>
      <c r="N1827" s="15">
        <v>1.0</v>
      </c>
    </row>
    <row r="1828">
      <c r="A1828" s="4">
        <f>VLOOKUP(Life_expectancy.csv!A1844,Base!$A$2:$B$235,2,FALSE)</f>
        <v>71</v>
      </c>
      <c r="B1828" s="4">
        <v>2002.0</v>
      </c>
      <c r="C1828" s="15" t="s">
        <v>5927</v>
      </c>
      <c r="D1828" s="15">
        <v>81.0</v>
      </c>
      <c r="E1828" s="15">
        <v>1.0</v>
      </c>
      <c r="F1828" s="15" t="s">
        <v>1915</v>
      </c>
      <c r="G1828" s="10"/>
      <c r="H1828" s="4">
        <v>3.0</v>
      </c>
      <c r="I1828" s="4" t="s">
        <v>5894</v>
      </c>
      <c r="J1828" s="4">
        <v>1.0</v>
      </c>
      <c r="K1828" s="4">
        <v>97.0</v>
      </c>
      <c r="L1828" s="4">
        <v>97.0</v>
      </c>
      <c r="M1828" s="4" t="s">
        <v>5522</v>
      </c>
      <c r="N1828" s="15">
        <v>1.0</v>
      </c>
    </row>
    <row r="1829">
      <c r="A1829" s="4">
        <f>VLOOKUP(Life_expectancy.csv!A1845,Base!$A$2:$B$235,2,FALSE)</f>
        <v>71</v>
      </c>
      <c r="B1829" s="4">
        <v>2001.0</v>
      </c>
      <c r="C1829" s="15" t="s">
        <v>5814</v>
      </c>
      <c r="D1829" s="15">
        <v>82.0</v>
      </c>
      <c r="E1829" s="15">
        <v>1.0</v>
      </c>
      <c r="F1829" s="15" t="s">
        <v>3328</v>
      </c>
      <c r="G1829" s="10"/>
      <c r="H1829" s="4">
        <v>0.0</v>
      </c>
      <c r="I1829" s="4" t="s">
        <v>5552</v>
      </c>
      <c r="J1829" s="4">
        <v>1.0</v>
      </c>
      <c r="K1829" s="4">
        <v>97.0</v>
      </c>
      <c r="L1829" s="4">
        <v>97.0</v>
      </c>
      <c r="M1829" s="4" t="s">
        <v>5522</v>
      </c>
      <c r="N1829" s="16">
        <v>45658.0</v>
      </c>
    </row>
    <row r="1830">
      <c r="A1830" s="4">
        <f>VLOOKUP(Life_expectancy.csv!A1846,Base!$A$2:$B$235,2,FALSE)</f>
        <v>71</v>
      </c>
      <c r="B1830" s="4">
        <v>2000.0</v>
      </c>
      <c r="C1830" s="15" t="s">
        <v>5709</v>
      </c>
      <c r="D1830" s="15">
        <v>84.0</v>
      </c>
      <c r="E1830" s="15">
        <v>1.0</v>
      </c>
      <c r="F1830" s="18">
        <v>45818.0</v>
      </c>
      <c r="G1830" s="10"/>
      <c r="H1830" s="4">
        <v>1019.0</v>
      </c>
      <c r="I1830" s="4" t="s">
        <v>5582</v>
      </c>
      <c r="J1830" s="4">
        <v>1.0</v>
      </c>
      <c r="K1830" s="4">
        <v>97.0</v>
      </c>
      <c r="L1830" s="4">
        <v>97.0</v>
      </c>
      <c r="M1830" s="4" t="s">
        <v>5522</v>
      </c>
      <c r="N1830" s="16">
        <v>45658.0</v>
      </c>
    </row>
    <row r="1831">
      <c r="A1831" s="4">
        <f>VLOOKUP(Life_expectancy.csv!A1847,Base!$A$2:$B$235,2,FALSE)</f>
        <v>123</v>
      </c>
      <c r="B1831" s="4">
        <v>2015.0</v>
      </c>
      <c r="C1831" s="15" t="s">
        <v>5912</v>
      </c>
      <c r="D1831" s="15">
        <v>66.0</v>
      </c>
      <c r="E1831" s="15">
        <v>0.0</v>
      </c>
      <c r="F1831" s="16">
        <v>45846.0</v>
      </c>
      <c r="G1831" s="4">
        <v>92.0</v>
      </c>
      <c r="H1831" s="4">
        <v>10.0</v>
      </c>
      <c r="I1831" s="4" t="s">
        <v>5731</v>
      </c>
      <c r="J1831" s="4">
        <v>0.0</v>
      </c>
      <c r="K1831" s="4">
        <v>92.0</v>
      </c>
      <c r="L1831" s="4">
        <v>92.0</v>
      </c>
      <c r="M1831" s="4" t="s">
        <v>5522</v>
      </c>
      <c r="N1831" s="15" t="s">
        <v>5821</v>
      </c>
    </row>
    <row r="1832">
      <c r="A1832" s="4">
        <f>VLOOKUP(Life_expectancy.csv!A1848,Base!$A$2:$B$235,2,FALSE)</f>
        <v>123</v>
      </c>
      <c r="B1832" s="4">
        <v>2014.0</v>
      </c>
      <c r="C1832" s="15" t="s">
        <v>5687</v>
      </c>
      <c r="D1832" s="15">
        <v>67.0</v>
      </c>
      <c r="E1832" s="15">
        <v>0.0</v>
      </c>
      <c r="F1832" s="18">
        <v>45847.0</v>
      </c>
      <c r="G1832" s="4">
        <v>93.0</v>
      </c>
      <c r="H1832" s="4">
        <v>280.0</v>
      </c>
      <c r="I1832" s="4" t="s">
        <v>6099</v>
      </c>
      <c r="J1832" s="4">
        <v>0.0</v>
      </c>
      <c r="K1832" s="4">
        <v>93.0</v>
      </c>
      <c r="L1832" s="4">
        <v>93.0</v>
      </c>
      <c r="M1832" s="4" t="s">
        <v>5522</v>
      </c>
      <c r="N1832" s="15" t="s">
        <v>5821</v>
      </c>
    </row>
    <row r="1833">
      <c r="A1833" s="4">
        <f>VLOOKUP(Life_expectancy.csv!A1849,Base!$A$2:$B$235,2,FALSE)</f>
        <v>123</v>
      </c>
      <c r="B1833" s="4">
        <v>2013.0</v>
      </c>
      <c r="C1833" s="15" t="s">
        <v>5672</v>
      </c>
      <c r="D1833" s="15">
        <v>69.0</v>
      </c>
      <c r="E1833" s="15">
        <v>0.0</v>
      </c>
      <c r="F1833" s="15" t="s">
        <v>2149</v>
      </c>
      <c r="G1833" s="4">
        <v>93.0</v>
      </c>
      <c r="H1833" s="4">
        <v>8.0</v>
      </c>
      <c r="I1833" s="4" t="s">
        <v>5910</v>
      </c>
      <c r="J1833" s="4">
        <v>0.0</v>
      </c>
      <c r="K1833" s="4">
        <v>92.0</v>
      </c>
      <c r="L1833" s="4">
        <v>92.0</v>
      </c>
      <c r="M1833" s="4" t="s">
        <v>5522</v>
      </c>
      <c r="N1833" s="15" t="s">
        <v>5821</v>
      </c>
    </row>
    <row r="1834">
      <c r="A1834" s="4">
        <f>VLOOKUP(Life_expectancy.csv!A1850,Base!$A$2:$B$235,2,FALSE)</f>
        <v>123</v>
      </c>
      <c r="B1834" s="4">
        <v>2012.0</v>
      </c>
      <c r="C1834" s="15" t="s">
        <v>5692</v>
      </c>
      <c r="D1834" s="15">
        <v>7.0</v>
      </c>
      <c r="E1834" s="15">
        <v>0.0</v>
      </c>
      <c r="F1834" s="16">
        <v>45697.0</v>
      </c>
      <c r="G1834" s="4">
        <v>93.0</v>
      </c>
      <c r="H1834" s="4">
        <v>68.0</v>
      </c>
      <c r="I1834" s="4" t="s">
        <v>6070</v>
      </c>
      <c r="J1834" s="4">
        <v>0.0</v>
      </c>
      <c r="K1834" s="4">
        <v>93.0</v>
      </c>
      <c r="L1834" s="4">
        <v>93.0</v>
      </c>
      <c r="M1834" s="4" t="s">
        <v>5522</v>
      </c>
      <c r="N1834" s="15" t="s">
        <v>5821</v>
      </c>
    </row>
    <row r="1835">
      <c r="A1835" s="4">
        <f>VLOOKUP(Life_expectancy.csv!A1851,Base!$A$2:$B$235,2,FALSE)</f>
        <v>123</v>
      </c>
      <c r="B1835" s="4">
        <v>2011.0</v>
      </c>
      <c r="C1835" s="15">
        <v>86.0</v>
      </c>
      <c r="D1835" s="15">
        <v>72.0</v>
      </c>
      <c r="E1835" s="15">
        <v>0.0</v>
      </c>
      <c r="F1835" s="15" t="s">
        <v>1397</v>
      </c>
      <c r="G1835" s="4">
        <v>95.0</v>
      </c>
      <c r="H1835" s="4">
        <v>597.0</v>
      </c>
      <c r="I1835" s="4" t="s">
        <v>5777</v>
      </c>
      <c r="J1835" s="4">
        <v>0.0</v>
      </c>
      <c r="K1835" s="4">
        <v>95.0</v>
      </c>
      <c r="L1835" s="4">
        <v>95.0</v>
      </c>
      <c r="M1835" s="4" t="s">
        <v>5522</v>
      </c>
      <c r="N1835" s="15" t="s">
        <v>5821</v>
      </c>
    </row>
    <row r="1836">
      <c r="A1836" s="4">
        <f>VLOOKUP(Life_expectancy.csv!A1852,Base!$A$2:$B$235,2,FALSE)</f>
        <v>123</v>
      </c>
      <c r="B1836" s="4">
        <v>2010.0</v>
      </c>
      <c r="C1836" s="15">
        <v>89.0</v>
      </c>
      <c r="D1836" s="15">
        <v>71.0</v>
      </c>
      <c r="E1836" s="15">
        <v>0.0</v>
      </c>
      <c r="F1836" s="15" t="s">
        <v>3895</v>
      </c>
      <c r="G1836" s="4">
        <v>9.0</v>
      </c>
      <c r="H1836" s="4">
        <v>43.0</v>
      </c>
      <c r="I1836" s="4" t="s">
        <v>6018</v>
      </c>
      <c r="J1836" s="4">
        <v>0.0</v>
      </c>
      <c r="K1836" s="4">
        <v>93.0</v>
      </c>
      <c r="L1836" s="4">
        <v>93.0</v>
      </c>
      <c r="M1836" s="4" t="s">
        <v>5522</v>
      </c>
      <c r="N1836" s="15" t="s">
        <v>5821</v>
      </c>
    </row>
    <row r="1837">
      <c r="A1837" s="4">
        <f>VLOOKUP(Life_expectancy.csv!A1853,Base!$A$2:$B$235,2,FALSE)</f>
        <v>123</v>
      </c>
      <c r="B1837" s="4">
        <v>2009.0</v>
      </c>
      <c r="C1837" s="15">
        <v>85.0</v>
      </c>
      <c r="D1837" s="15">
        <v>73.0</v>
      </c>
      <c r="E1837" s="15">
        <v>0.0</v>
      </c>
      <c r="F1837" s="15" t="s">
        <v>633</v>
      </c>
      <c r="G1837" s="4">
        <v>93.0</v>
      </c>
      <c r="H1837" s="4">
        <v>198.0</v>
      </c>
      <c r="I1837" s="4" t="s">
        <v>6053</v>
      </c>
      <c r="J1837" s="4">
        <v>0.0</v>
      </c>
      <c r="K1837" s="4">
        <v>92.0</v>
      </c>
      <c r="L1837" s="4">
        <v>92.0</v>
      </c>
      <c r="M1837" s="4" t="s">
        <v>5522</v>
      </c>
      <c r="N1837" s="15" t="s">
        <v>5821</v>
      </c>
    </row>
    <row r="1838">
      <c r="A1838" s="4">
        <f>VLOOKUP(Life_expectancy.csv!A1854,Base!$A$2:$B$235,2,FALSE)</f>
        <v>123</v>
      </c>
      <c r="B1838" s="4">
        <v>2008.0</v>
      </c>
      <c r="C1838" s="15">
        <v>81.0</v>
      </c>
      <c r="D1838" s="15">
        <v>75.0</v>
      </c>
      <c r="E1838" s="15">
        <v>0.0</v>
      </c>
      <c r="F1838" s="15" t="s">
        <v>3878</v>
      </c>
      <c r="G1838" s="4">
        <v>9.0</v>
      </c>
      <c r="H1838" s="4">
        <v>0.0</v>
      </c>
      <c r="I1838" s="4" t="s">
        <v>5736</v>
      </c>
      <c r="J1838" s="4">
        <v>0.0</v>
      </c>
      <c r="K1838" s="4">
        <v>89.0</v>
      </c>
      <c r="L1838" s="4">
        <v>89.0</v>
      </c>
      <c r="M1838" s="4" t="s">
        <v>5522</v>
      </c>
      <c r="N1838" s="15" t="s">
        <v>5821</v>
      </c>
    </row>
    <row r="1839">
      <c r="A1839" s="4">
        <f>VLOOKUP(Life_expectancy.csv!A1855,Base!$A$2:$B$235,2,FALSE)</f>
        <v>123</v>
      </c>
      <c r="B1839" s="4">
        <v>2007.0</v>
      </c>
      <c r="C1839" s="15">
        <v>81.0</v>
      </c>
      <c r="D1839" s="15">
        <v>76.0</v>
      </c>
      <c r="E1839" s="15">
        <v>0.0</v>
      </c>
      <c r="F1839" s="15" t="s">
        <v>5739</v>
      </c>
      <c r="G1839" s="4">
        <v>88.0</v>
      </c>
      <c r="H1839" s="4">
        <v>25.0</v>
      </c>
      <c r="I1839" s="4" t="s">
        <v>5737</v>
      </c>
      <c r="J1839" s="4">
        <v>0.0</v>
      </c>
      <c r="K1839" s="4">
        <v>88.0</v>
      </c>
      <c r="L1839" s="4">
        <v>88.0</v>
      </c>
      <c r="M1839" s="4" t="s">
        <v>5522</v>
      </c>
      <c r="N1839" s="15" t="s">
        <v>5821</v>
      </c>
    </row>
    <row r="1840">
      <c r="A1840" s="4">
        <f>VLOOKUP(Life_expectancy.csv!A1856,Base!$A$2:$B$235,2,FALSE)</f>
        <v>123</v>
      </c>
      <c r="B1840" s="4">
        <v>2006.0</v>
      </c>
      <c r="C1840" s="15" t="s">
        <v>5682</v>
      </c>
      <c r="D1840" s="15">
        <v>76.0</v>
      </c>
      <c r="E1840" s="15">
        <v>0.0</v>
      </c>
      <c r="F1840" s="15" t="s">
        <v>2160</v>
      </c>
      <c r="G1840" s="4">
        <v>87.0</v>
      </c>
      <c r="H1840" s="4">
        <v>20.0</v>
      </c>
      <c r="I1840" s="4" t="s">
        <v>5738</v>
      </c>
      <c r="J1840" s="4">
        <v>0.0</v>
      </c>
      <c r="K1840" s="4">
        <v>89.0</v>
      </c>
      <c r="L1840" s="4">
        <v>89.0</v>
      </c>
      <c r="M1840" s="4" t="s">
        <v>5522</v>
      </c>
      <c r="N1840" s="15" t="s">
        <v>5821</v>
      </c>
    </row>
    <row r="1841">
      <c r="A1841" s="4">
        <f>VLOOKUP(Life_expectancy.csv!A1857,Base!$A$2:$B$235,2,FALSE)</f>
        <v>123</v>
      </c>
      <c r="B1841" s="4">
        <v>2005.0</v>
      </c>
      <c r="C1841" s="15" t="s">
        <v>5682</v>
      </c>
      <c r="D1841" s="15">
        <v>78.0</v>
      </c>
      <c r="E1841" s="15">
        <v>0.0</v>
      </c>
      <c r="F1841" s="15" t="s">
        <v>1394</v>
      </c>
      <c r="G1841" s="4">
        <v>87.0</v>
      </c>
      <c r="H1841" s="4">
        <v>20.0</v>
      </c>
      <c r="I1841" s="4" t="s">
        <v>5886</v>
      </c>
      <c r="J1841" s="4">
        <v>0.0</v>
      </c>
      <c r="K1841" s="4">
        <v>89.0</v>
      </c>
      <c r="L1841" s="4">
        <v>89.0</v>
      </c>
      <c r="M1841" s="4" t="s">
        <v>5522</v>
      </c>
      <c r="N1841" s="15" t="s">
        <v>5821</v>
      </c>
    </row>
    <row r="1842">
      <c r="A1842" s="4">
        <f>VLOOKUP(Life_expectancy.csv!A1858,Base!$A$2:$B$235,2,FALSE)</f>
        <v>123</v>
      </c>
      <c r="B1842" s="4">
        <v>2004.0</v>
      </c>
      <c r="C1842" s="15" t="s">
        <v>5945</v>
      </c>
      <c r="D1842" s="15">
        <v>79.0</v>
      </c>
      <c r="E1842" s="15">
        <v>0.0</v>
      </c>
      <c r="F1842" s="15" t="s">
        <v>2382</v>
      </c>
      <c r="G1842" s="4">
        <v>88.0</v>
      </c>
      <c r="H1842" s="4">
        <v>33.0</v>
      </c>
      <c r="I1842" s="4" t="s">
        <v>5679</v>
      </c>
      <c r="J1842" s="4">
        <v>0.0</v>
      </c>
      <c r="K1842" s="4">
        <v>87.0</v>
      </c>
      <c r="L1842" s="4">
        <v>89.0</v>
      </c>
      <c r="M1842" s="4" t="s">
        <v>5522</v>
      </c>
      <c r="N1842" s="15" t="s">
        <v>5821</v>
      </c>
    </row>
    <row r="1843">
      <c r="A1843" s="4">
        <f>VLOOKUP(Life_expectancy.csv!A1859,Base!$A$2:$B$235,2,FALSE)</f>
        <v>123</v>
      </c>
      <c r="B1843" s="4">
        <v>2003.0</v>
      </c>
      <c r="C1843" s="15" t="s">
        <v>5915</v>
      </c>
      <c r="D1843" s="15">
        <v>82.0</v>
      </c>
      <c r="E1843" s="15">
        <v>0.0</v>
      </c>
      <c r="F1843" s="15" t="s">
        <v>2987</v>
      </c>
      <c r="G1843" s="4">
        <v>89.0</v>
      </c>
      <c r="H1843" s="4">
        <v>66.0</v>
      </c>
      <c r="I1843" s="5">
        <v>45906.0</v>
      </c>
      <c r="J1843" s="4">
        <v>0.0</v>
      </c>
      <c r="K1843" s="4">
        <v>86.0</v>
      </c>
      <c r="L1843" s="4">
        <v>9.0</v>
      </c>
      <c r="M1843" s="4" t="s">
        <v>5522</v>
      </c>
      <c r="N1843" s="15" t="s">
        <v>5821</v>
      </c>
    </row>
    <row r="1844">
      <c r="A1844" s="4">
        <f>VLOOKUP(Life_expectancy.csv!A1860,Base!$A$2:$B$235,2,FALSE)</f>
        <v>123</v>
      </c>
      <c r="B1844" s="4">
        <v>2002.0</v>
      </c>
      <c r="C1844" s="15" t="s">
        <v>5707</v>
      </c>
      <c r="D1844" s="15">
        <v>83.0</v>
      </c>
      <c r="E1844" s="15">
        <v>0.0</v>
      </c>
      <c r="F1844" s="15" t="s">
        <v>6174</v>
      </c>
      <c r="G1844" s="4">
        <v>89.0</v>
      </c>
      <c r="H1844" s="4">
        <v>21.0</v>
      </c>
      <c r="I1844" s="5">
        <v>45722.0</v>
      </c>
      <c r="J1844" s="4">
        <v>0.0</v>
      </c>
      <c r="K1844" s="4">
        <v>84.0</v>
      </c>
      <c r="L1844" s="4">
        <v>9.0</v>
      </c>
      <c r="M1844" s="4" t="s">
        <v>5522</v>
      </c>
      <c r="N1844" s="15" t="s">
        <v>5821</v>
      </c>
    </row>
    <row r="1845">
      <c r="A1845" s="4">
        <f>VLOOKUP(Life_expectancy.csv!A1861,Base!$A$2:$B$235,2,FALSE)</f>
        <v>123</v>
      </c>
      <c r="B1845" s="4">
        <v>2001.0</v>
      </c>
      <c r="C1845" s="15" t="s">
        <v>5964</v>
      </c>
      <c r="D1845" s="15">
        <v>83.0</v>
      </c>
      <c r="E1845" s="15">
        <v>0.0</v>
      </c>
      <c r="F1845" s="15" t="s">
        <v>2453</v>
      </c>
      <c r="G1845" s="4">
        <v>9.0</v>
      </c>
      <c r="H1845" s="4">
        <v>65.0</v>
      </c>
      <c r="I1845" s="4" t="s">
        <v>5683</v>
      </c>
      <c r="J1845" s="4">
        <v>0.0</v>
      </c>
      <c r="K1845" s="4">
        <v>82.0</v>
      </c>
      <c r="L1845" s="4">
        <v>9.0</v>
      </c>
      <c r="M1845" s="4" t="s">
        <v>5522</v>
      </c>
      <c r="N1845" s="15" t="s">
        <v>5821</v>
      </c>
    </row>
    <row r="1846">
      <c r="A1846" s="4">
        <f>VLOOKUP(Life_expectancy.csv!A1862,Base!$A$2:$B$235,2,FALSE)</f>
        <v>123</v>
      </c>
      <c r="B1846" s="4">
        <v>2000.0</v>
      </c>
      <c r="C1846" s="15" t="s">
        <v>5708</v>
      </c>
      <c r="D1846" s="15">
        <v>87.0</v>
      </c>
      <c r="E1846" s="15">
        <v>0.0</v>
      </c>
      <c r="F1846" s="15" t="s">
        <v>2987</v>
      </c>
      <c r="G1846" s="4">
        <v>9.0</v>
      </c>
      <c r="H1846" s="4">
        <v>65.0</v>
      </c>
      <c r="I1846" s="4" t="s">
        <v>5995</v>
      </c>
      <c r="J1846" s="4">
        <v>0.0</v>
      </c>
      <c r="K1846" s="4">
        <v>82.0</v>
      </c>
      <c r="L1846" s="4">
        <v>9.0</v>
      </c>
      <c r="M1846" s="4" t="s">
        <v>5522</v>
      </c>
      <c r="N1846" s="15" t="s">
        <v>5821</v>
      </c>
    </row>
    <row r="1847">
      <c r="A1847" s="4">
        <f>VLOOKUP(Life_expectancy.csv!A1863,Base!$A$2:$B$235,2,FALSE)</f>
        <v>106</v>
      </c>
      <c r="B1847" s="4">
        <v>2015.0</v>
      </c>
      <c r="C1847" s="15" t="s">
        <v>5623</v>
      </c>
      <c r="D1847" s="15">
        <v>145.0</v>
      </c>
      <c r="E1847" s="15">
        <v>2.0</v>
      </c>
      <c r="F1847" s="17"/>
      <c r="G1847" s="4">
        <v>98.0</v>
      </c>
      <c r="H1847" s="4">
        <v>0.0</v>
      </c>
      <c r="I1847" s="4">
        <v>54.0</v>
      </c>
      <c r="J1847" s="4">
        <v>2.0</v>
      </c>
      <c r="K1847" s="4">
        <v>99.0</v>
      </c>
      <c r="L1847" s="4">
        <v>98.0</v>
      </c>
      <c r="M1847" s="4" t="s">
        <v>5522</v>
      </c>
      <c r="N1847" s="16">
        <v>45839.0</v>
      </c>
    </row>
    <row r="1848">
      <c r="A1848" s="4">
        <f>VLOOKUP(Life_expectancy.csv!A1864,Base!$A$2:$B$235,2,FALSE)</f>
        <v>106</v>
      </c>
      <c r="B1848" s="4">
        <v>2014.0</v>
      </c>
      <c r="C1848" s="15" t="s">
        <v>5741</v>
      </c>
      <c r="D1848" s="15">
        <v>148.0</v>
      </c>
      <c r="E1848" s="15">
        <v>2.0</v>
      </c>
      <c r="F1848" s="15" t="s">
        <v>3903</v>
      </c>
      <c r="G1848" s="4">
        <v>98.0</v>
      </c>
      <c r="H1848" s="4">
        <v>0.0</v>
      </c>
      <c r="I1848" s="4" t="s">
        <v>5701</v>
      </c>
      <c r="J1848" s="4">
        <v>3.0</v>
      </c>
      <c r="K1848" s="4">
        <v>99.0</v>
      </c>
      <c r="L1848" s="4">
        <v>98.0</v>
      </c>
      <c r="M1848" s="4" t="s">
        <v>5522</v>
      </c>
      <c r="N1848" s="16">
        <v>45839.0</v>
      </c>
    </row>
    <row r="1849">
      <c r="A1849" s="4">
        <f>VLOOKUP(Life_expectancy.csv!A1865,Base!$A$2:$B$235,2,FALSE)</f>
        <v>106</v>
      </c>
      <c r="B1849" s="4">
        <v>2013.0</v>
      </c>
      <c r="C1849" s="15" t="s">
        <v>5645</v>
      </c>
      <c r="D1849" s="15">
        <v>157.0</v>
      </c>
      <c r="E1849" s="15">
        <v>2.0</v>
      </c>
      <c r="F1849" s="15" t="s">
        <v>1173</v>
      </c>
      <c r="G1849" s="4">
        <v>98.0</v>
      </c>
      <c r="H1849" s="4">
        <v>0.0</v>
      </c>
      <c r="I1849" s="4" t="s">
        <v>5600</v>
      </c>
      <c r="J1849" s="4">
        <v>3.0</v>
      </c>
      <c r="K1849" s="4">
        <v>99.0</v>
      </c>
      <c r="L1849" s="4">
        <v>98.0</v>
      </c>
      <c r="M1849" s="4" t="s">
        <v>5522</v>
      </c>
      <c r="N1849" s="16">
        <v>45839.0</v>
      </c>
    </row>
    <row r="1850">
      <c r="A1850" s="4">
        <f>VLOOKUP(Life_expectancy.csv!A1866,Base!$A$2:$B$235,2,FALSE)</f>
        <v>106</v>
      </c>
      <c r="B1850" s="4">
        <v>2012.0</v>
      </c>
      <c r="C1850" s="15" t="s">
        <v>5645</v>
      </c>
      <c r="D1850" s="15">
        <v>157.0</v>
      </c>
      <c r="E1850" s="15">
        <v>2.0</v>
      </c>
      <c r="F1850" s="15" t="s">
        <v>177</v>
      </c>
      <c r="G1850" s="4">
        <v>98.0</v>
      </c>
      <c r="H1850" s="4">
        <v>0.0</v>
      </c>
      <c r="I1850" s="4" t="s">
        <v>5554</v>
      </c>
      <c r="J1850" s="4">
        <v>3.0</v>
      </c>
      <c r="K1850" s="4">
        <v>99.0</v>
      </c>
      <c r="L1850" s="4">
        <v>98.0</v>
      </c>
      <c r="M1850" s="4" t="s">
        <v>5522</v>
      </c>
      <c r="N1850" s="16">
        <v>45839.0</v>
      </c>
    </row>
    <row r="1851">
      <c r="A1851" s="4">
        <f>VLOOKUP(Life_expectancy.csv!A1867,Base!$A$2:$B$235,2,FALSE)</f>
        <v>106</v>
      </c>
      <c r="B1851" s="4">
        <v>2011.0</v>
      </c>
      <c r="C1851" s="15" t="s">
        <v>5741</v>
      </c>
      <c r="D1851" s="15">
        <v>147.0</v>
      </c>
      <c r="E1851" s="15">
        <v>3.0</v>
      </c>
      <c r="F1851" s="15" t="s">
        <v>156</v>
      </c>
      <c r="G1851" s="4">
        <v>98.0</v>
      </c>
      <c r="H1851" s="4">
        <v>0.0</v>
      </c>
      <c r="I1851" s="5">
        <v>45905.0</v>
      </c>
      <c r="J1851" s="4">
        <v>3.0</v>
      </c>
      <c r="K1851" s="4">
        <v>99.0</v>
      </c>
      <c r="L1851" s="4">
        <v>98.0</v>
      </c>
      <c r="M1851" s="4" t="s">
        <v>5522</v>
      </c>
      <c r="N1851" s="16">
        <v>45870.0</v>
      </c>
    </row>
    <row r="1852">
      <c r="A1852" s="4">
        <f>VLOOKUP(Life_expectancy.csv!A1868,Base!$A$2:$B$235,2,FALSE)</f>
        <v>106</v>
      </c>
      <c r="B1852" s="4">
        <v>2010.0</v>
      </c>
      <c r="C1852" s="15" t="s">
        <v>5648</v>
      </c>
      <c r="D1852" s="15">
        <v>154.0</v>
      </c>
      <c r="E1852" s="15">
        <v>3.0</v>
      </c>
      <c r="F1852" s="15" t="s">
        <v>153</v>
      </c>
      <c r="G1852" s="4">
        <v>98.0</v>
      </c>
      <c r="H1852" s="4">
        <v>0.0</v>
      </c>
      <c r="I1852" s="5">
        <v>45693.0</v>
      </c>
      <c r="J1852" s="4">
        <v>3.0</v>
      </c>
      <c r="K1852" s="4">
        <v>99.0</v>
      </c>
      <c r="L1852" s="4">
        <v>98.0</v>
      </c>
      <c r="M1852" s="4" t="s">
        <v>5522</v>
      </c>
      <c r="N1852" s="16">
        <v>45870.0</v>
      </c>
    </row>
    <row r="1853">
      <c r="A1853" s="4">
        <f>VLOOKUP(Life_expectancy.csv!A1869,Base!$A$2:$B$235,2,FALSE)</f>
        <v>106</v>
      </c>
      <c r="B1853" s="4">
        <v>2009.0</v>
      </c>
      <c r="C1853" s="15" t="s">
        <v>5648</v>
      </c>
      <c r="D1853" s="15">
        <v>163.0</v>
      </c>
      <c r="E1853" s="15">
        <v>3.0</v>
      </c>
      <c r="F1853" s="15" t="s">
        <v>124</v>
      </c>
      <c r="G1853" s="4">
        <v>98.0</v>
      </c>
      <c r="H1853" s="4">
        <v>0.0</v>
      </c>
      <c r="I1853" s="4" t="s">
        <v>5857</v>
      </c>
      <c r="J1853" s="4">
        <v>3.0</v>
      </c>
      <c r="K1853" s="4">
        <v>99.0</v>
      </c>
      <c r="L1853" s="4">
        <v>98.0</v>
      </c>
      <c r="M1853" s="4" t="s">
        <v>5614</v>
      </c>
      <c r="N1853" s="16">
        <v>45870.0</v>
      </c>
    </row>
    <row r="1854">
      <c r="A1854" s="4">
        <f>VLOOKUP(Life_expectancy.csv!A1870,Base!$A$2:$B$235,2,FALSE)</f>
        <v>106</v>
      </c>
      <c r="B1854" s="4">
        <v>2008.0</v>
      </c>
      <c r="C1854" s="15" t="s">
        <v>5711</v>
      </c>
      <c r="D1854" s="15">
        <v>169.0</v>
      </c>
      <c r="E1854" s="15">
        <v>3.0</v>
      </c>
      <c r="F1854" s="15" t="s">
        <v>453</v>
      </c>
      <c r="G1854" s="4">
        <v>97.0</v>
      </c>
      <c r="H1854" s="4">
        <v>0.0</v>
      </c>
      <c r="I1854" s="4" t="s">
        <v>5846</v>
      </c>
      <c r="J1854" s="4">
        <v>3.0</v>
      </c>
      <c r="K1854" s="4">
        <v>97.0</v>
      </c>
      <c r="L1854" s="4">
        <v>97.0</v>
      </c>
      <c r="M1854" s="4" t="s">
        <v>5614</v>
      </c>
      <c r="N1854" s="16">
        <v>45870.0</v>
      </c>
    </row>
    <row r="1855">
      <c r="A1855" s="4">
        <f>VLOOKUP(Life_expectancy.csv!A1871,Base!$A$2:$B$235,2,FALSE)</f>
        <v>106</v>
      </c>
      <c r="B1855" s="4">
        <v>2007.0</v>
      </c>
      <c r="C1855" s="15" t="s">
        <v>5711</v>
      </c>
      <c r="D1855" s="15">
        <v>173.0</v>
      </c>
      <c r="E1855" s="15">
        <v>3.0</v>
      </c>
      <c r="F1855" s="15" t="s">
        <v>729</v>
      </c>
      <c r="G1855" s="4">
        <v>93.0</v>
      </c>
      <c r="H1855" s="4">
        <v>0.0</v>
      </c>
      <c r="I1855" s="4" t="s">
        <v>5560</v>
      </c>
      <c r="J1855" s="4">
        <v>4.0</v>
      </c>
      <c r="K1855" s="4">
        <v>93.0</v>
      </c>
      <c r="L1855" s="4">
        <v>93.0</v>
      </c>
      <c r="M1855" s="4" t="s">
        <v>5614</v>
      </c>
      <c r="N1855" s="16">
        <v>45901.0</v>
      </c>
    </row>
    <row r="1856">
      <c r="A1856" s="4">
        <f>VLOOKUP(Life_expectancy.csv!A1872,Base!$A$2:$B$235,2,FALSE)</f>
        <v>106</v>
      </c>
      <c r="B1856" s="4">
        <v>2006.0</v>
      </c>
      <c r="C1856" s="15">
        <v>73.0</v>
      </c>
      <c r="D1856" s="15">
        <v>17.0</v>
      </c>
      <c r="E1856" s="15">
        <v>3.0</v>
      </c>
      <c r="F1856" s="15" t="s">
        <v>1789</v>
      </c>
      <c r="G1856" s="4">
        <v>88.0</v>
      </c>
      <c r="H1856" s="4">
        <v>0.0</v>
      </c>
      <c r="I1856" s="4" t="s">
        <v>5608</v>
      </c>
      <c r="J1856" s="4">
        <v>4.0</v>
      </c>
      <c r="K1856" s="4">
        <v>88.0</v>
      </c>
      <c r="L1856" s="4">
        <v>88.0</v>
      </c>
      <c r="M1856" s="4" t="s">
        <v>5821</v>
      </c>
      <c r="N1856" s="16">
        <v>45901.0</v>
      </c>
    </row>
    <row r="1857">
      <c r="A1857" s="4">
        <f>VLOOKUP(Life_expectancy.csv!A1873,Base!$A$2:$B$235,2,FALSE)</f>
        <v>106</v>
      </c>
      <c r="B1857" s="4">
        <v>2005.0</v>
      </c>
      <c r="C1857" s="15" t="s">
        <v>5998</v>
      </c>
      <c r="D1857" s="15">
        <v>194.0</v>
      </c>
      <c r="E1857" s="15">
        <v>3.0</v>
      </c>
      <c r="F1857" s="16">
        <v>45841.0</v>
      </c>
      <c r="G1857" s="4">
        <v>86.0</v>
      </c>
      <c r="H1857" s="4">
        <v>0.0</v>
      </c>
      <c r="I1857" s="4" t="s">
        <v>5616</v>
      </c>
      <c r="J1857" s="4">
        <v>4.0</v>
      </c>
      <c r="K1857" s="4">
        <v>87.0</v>
      </c>
      <c r="L1857" s="4">
        <v>86.0</v>
      </c>
      <c r="M1857" s="4" t="s">
        <v>5821</v>
      </c>
      <c r="N1857" s="16">
        <v>45901.0</v>
      </c>
    </row>
    <row r="1858">
      <c r="A1858" s="4">
        <f>VLOOKUP(Life_expectancy.csv!A1874,Base!$A$2:$B$235,2,FALSE)</f>
        <v>106</v>
      </c>
      <c r="B1858" s="4">
        <v>2004.0</v>
      </c>
      <c r="C1858" s="15">
        <v>71.0</v>
      </c>
      <c r="D1858" s="15">
        <v>194.0</v>
      </c>
      <c r="E1858" s="15">
        <v>4.0</v>
      </c>
      <c r="F1858" s="15" t="s">
        <v>4776</v>
      </c>
      <c r="G1858" s="4">
        <v>79.0</v>
      </c>
      <c r="H1858" s="4">
        <v>0.0</v>
      </c>
      <c r="I1858" s="4" t="s">
        <v>5611</v>
      </c>
      <c r="J1858" s="4">
        <v>4.0</v>
      </c>
      <c r="K1858" s="4">
        <v>8.0</v>
      </c>
      <c r="L1858" s="4">
        <v>79.0</v>
      </c>
      <c r="M1858" s="4" t="s">
        <v>5821</v>
      </c>
      <c r="N1858" s="15">
        <v>2.0</v>
      </c>
    </row>
    <row r="1859">
      <c r="A1859" s="4">
        <f>VLOOKUP(Life_expectancy.csv!A1875,Base!$A$2:$B$235,2,FALSE)</f>
        <v>106</v>
      </c>
      <c r="B1859" s="4">
        <v>2003.0</v>
      </c>
      <c r="C1859" s="15">
        <v>76.0</v>
      </c>
      <c r="D1859" s="15">
        <v>198.0</v>
      </c>
      <c r="E1859" s="15">
        <v>4.0</v>
      </c>
      <c r="F1859" s="15" t="s">
        <v>1548</v>
      </c>
      <c r="G1859" s="4">
        <v>86.0</v>
      </c>
      <c r="H1859" s="4">
        <v>0.0</v>
      </c>
      <c r="I1859" s="4" t="s">
        <v>6103</v>
      </c>
      <c r="J1859" s="4">
        <v>5.0</v>
      </c>
      <c r="K1859" s="4">
        <v>86.0</v>
      </c>
      <c r="L1859" s="4">
        <v>86.0</v>
      </c>
      <c r="M1859" s="4" t="s">
        <v>5821</v>
      </c>
      <c r="N1859" s="15">
        <v>2.0</v>
      </c>
    </row>
    <row r="1860">
      <c r="A1860" s="4">
        <f>VLOOKUP(Life_expectancy.csv!A1876,Base!$A$2:$B$235,2,FALSE)</f>
        <v>106</v>
      </c>
      <c r="B1860" s="4">
        <v>2002.0</v>
      </c>
      <c r="C1860" s="15">
        <v>75.0</v>
      </c>
      <c r="D1860" s="15">
        <v>197.0</v>
      </c>
      <c r="E1860" s="15">
        <v>4.0</v>
      </c>
      <c r="F1860" s="16">
        <v>45780.0</v>
      </c>
      <c r="G1860" s="4">
        <v>85.0</v>
      </c>
      <c r="H1860" s="4">
        <v>0.0</v>
      </c>
      <c r="I1860" s="4" t="s">
        <v>5726</v>
      </c>
      <c r="J1860" s="4">
        <v>5.0</v>
      </c>
      <c r="K1860" s="4">
        <v>85.0</v>
      </c>
      <c r="L1860" s="4">
        <v>85.0</v>
      </c>
      <c r="M1860" s="4" t="s">
        <v>5783</v>
      </c>
      <c r="N1860" s="16">
        <v>45659.0</v>
      </c>
    </row>
    <row r="1861">
      <c r="A1861" s="4">
        <f>VLOOKUP(Life_expectancy.csv!A1877,Base!$A$2:$B$235,2,FALSE)</f>
        <v>106</v>
      </c>
      <c r="B1861" s="4">
        <v>2001.0</v>
      </c>
      <c r="C1861" s="15">
        <v>73.0</v>
      </c>
      <c r="D1861" s="15">
        <v>193.0</v>
      </c>
      <c r="E1861" s="15">
        <v>4.0</v>
      </c>
      <c r="F1861" s="15" t="s">
        <v>480</v>
      </c>
      <c r="G1861" s="4">
        <v>87.0</v>
      </c>
      <c r="H1861" s="4">
        <v>0.0</v>
      </c>
      <c r="I1861" s="4" t="s">
        <v>6083</v>
      </c>
      <c r="J1861" s="4">
        <v>5.0</v>
      </c>
      <c r="K1861" s="4">
        <v>89.0</v>
      </c>
      <c r="L1861" s="4">
        <v>87.0</v>
      </c>
      <c r="M1861" s="4" t="s">
        <v>5783</v>
      </c>
      <c r="N1861" s="16">
        <v>45659.0</v>
      </c>
    </row>
    <row r="1862">
      <c r="A1862" s="4">
        <f>VLOOKUP(Life_expectancy.csv!A1878,Base!$A$2:$B$235,2,FALSE)</f>
        <v>106</v>
      </c>
      <c r="B1862" s="4">
        <v>2000.0</v>
      </c>
      <c r="C1862" s="15">
        <v>73.0</v>
      </c>
      <c r="D1862" s="15">
        <v>192.0</v>
      </c>
      <c r="E1862" s="15">
        <v>4.0</v>
      </c>
      <c r="F1862" s="15" t="s">
        <v>1550</v>
      </c>
      <c r="G1862" s="4">
        <v>83.0</v>
      </c>
      <c r="H1862" s="4">
        <v>0.0</v>
      </c>
      <c r="I1862" s="4" t="s">
        <v>6084</v>
      </c>
      <c r="J1862" s="4">
        <v>5.0</v>
      </c>
      <c r="K1862" s="4">
        <v>85.0</v>
      </c>
      <c r="L1862" s="4">
        <v>83.0</v>
      </c>
      <c r="M1862" s="4" t="s">
        <v>5783</v>
      </c>
      <c r="N1862" s="16">
        <v>45659.0</v>
      </c>
    </row>
    <row r="1863">
      <c r="A1863" s="4">
        <f>VLOOKUP(Life_expectancy.csv!A1879,Base!$A$2:$B$235,2,FALSE)</f>
        <v>54</v>
      </c>
      <c r="B1863" s="4">
        <v>2015.0</v>
      </c>
      <c r="C1863" s="15" t="s">
        <v>5924</v>
      </c>
      <c r="D1863" s="15">
        <v>22.0</v>
      </c>
      <c r="E1863" s="15">
        <v>49.0</v>
      </c>
      <c r="F1863" s="17"/>
      <c r="G1863" s="4">
        <v>65.0</v>
      </c>
      <c r="H1863" s="4">
        <v>7693.0</v>
      </c>
      <c r="I1863" s="5">
        <v>45735.0</v>
      </c>
      <c r="J1863" s="4">
        <v>87.0</v>
      </c>
      <c r="K1863" s="4">
        <v>65.0</v>
      </c>
      <c r="L1863" s="4">
        <v>65.0</v>
      </c>
      <c r="M1863" s="4" t="s">
        <v>5783</v>
      </c>
      <c r="N1863" s="16">
        <v>45756.0</v>
      </c>
    </row>
    <row r="1864">
      <c r="A1864" s="4">
        <f>VLOOKUP(Life_expectancy.csv!A1880,Base!$A$2:$B$235,2,FALSE)</f>
        <v>54</v>
      </c>
      <c r="B1864" s="4">
        <v>2014.0</v>
      </c>
      <c r="C1864" s="15" t="s">
        <v>5958</v>
      </c>
      <c r="D1864" s="15">
        <v>223.0</v>
      </c>
      <c r="E1864" s="15">
        <v>49.0</v>
      </c>
      <c r="F1864" s="15" t="s">
        <v>5521</v>
      </c>
      <c r="G1864" s="4">
        <v>68.0</v>
      </c>
      <c r="H1864" s="4">
        <v>1142.0</v>
      </c>
      <c r="I1864" s="5">
        <v>45918.0</v>
      </c>
      <c r="J1864" s="4">
        <v>88.0</v>
      </c>
      <c r="K1864" s="4">
        <v>67.0</v>
      </c>
      <c r="L1864" s="4">
        <v>68.0</v>
      </c>
      <c r="M1864" s="4" t="s">
        <v>5578</v>
      </c>
      <c r="N1864" s="16">
        <v>45817.0</v>
      </c>
    </row>
    <row r="1865">
      <c r="A1865" s="4">
        <f>VLOOKUP(Life_expectancy.csv!A1881,Base!$A$2:$B$235,2,FALSE)</f>
        <v>54</v>
      </c>
      <c r="B1865" s="4">
        <v>2013.0</v>
      </c>
      <c r="C1865" s="15">
        <v>69.0</v>
      </c>
      <c r="D1865" s="15">
        <v>227.0</v>
      </c>
      <c r="E1865" s="15">
        <v>49.0</v>
      </c>
      <c r="F1865" s="15" t="s">
        <v>5521</v>
      </c>
      <c r="G1865" s="4">
        <v>67.0</v>
      </c>
      <c r="H1865" s="4">
        <v>1224.0</v>
      </c>
      <c r="I1865" s="5">
        <v>45795.0</v>
      </c>
      <c r="J1865" s="4">
        <v>89.0</v>
      </c>
      <c r="K1865" s="4">
        <v>56.0</v>
      </c>
      <c r="L1865" s="4">
        <v>67.0</v>
      </c>
      <c r="M1865" s="4" t="s">
        <v>5658</v>
      </c>
      <c r="N1865" s="16">
        <v>45909.0</v>
      </c>
    </row>
    <row r="1866">
      <c r="A1866" s="4">
        <f>VLOOKUP(Life_expectancy.csv!A1882,Base!$A$2:$B$235,2,FALSE)</f>
        <v>54</v>
      </c>
      <c r="B1866" s="4">
        <v>2012.0</v>
      </c>
      <c r="C1866" s="15">
        <v>63.0</v>
      </c>
      <c r="D1866" s="15">
        <v>232.0</v>
      </c>
      <c r="E1866" s="15">
        <v>49.0</v>
      </c>
      <c r="F1866" s="15" t="s">
        <v>5521</v>
      </c>
      <c r="G1866" s="4">
        <v>71.0</v>
      </c>
      <c r="H1866" s="4">
        <v>272.0</v>
      </c>
      <c r="I1866" s="5">
        <v>45675.0</v>
      </c>
      <c r="J1866" s="4">
        <v>90.0</v>
      </c>
      <c r="K1866" s="4">
        <v>71.0</v>
      </c>
      <c r="L1866" s="4">
        <v>71.0</v>
      </c>
      <c r="M1866" s="4" t="s">
        <v>5681</v>
      </c>
      <c r="N1866" s="16">
        <v>45658.0</v>
      </c>
    </row>
    <row r="1867">
      <c r="A1867" s="4">
        <f>VLOOKUP(Life_expectancy.csv!A1883,Base!$A$2:$B$235,2,FALSE)</f>
        <v>54</v>
      </c>
      <c r="B1867" s="4">
        <v>2011.0</v>
      </c>
      <c r="C1867" s="15" t="s">
        <v>5744</v>
      </c>
      <c r="D1867" s="15">
        <v>241.0</v>
      </c>
      <c r="E1867" s="15">
        <v>50.0</v>
      </c>
      <c r="F1867" s="15" t="s">
        <v>5937</v>
      </c>
      <c r="G1867" s="4">
        <v>75.0</v>
      </c>
      <c r="H1867" s="4">
        <v>771.0</v>
      </c>
      <c r="I1867" s="5">
        <v>45855.0</v>
      </c>
      <c r="J1867" s="4">
        <v>93.0</v>
      </c>
      <c r="K1867" s="4">
        <v>4.0</v>
      </c>
      <c r="L1867" s="4">
        <v>75.0</v>
      </c>
      <c r="M1867" s="4" t="s">
        <v>5681</v>
      </c>
      <c r="N1867" s="16">
        <v>45717.0</v>
      </c>
    </row>
    <row r="1868">
      <c r="A1868" s="4">
        <f>VLOOKUP(Life_expectancy.csv!A1884,Base!$A$2:$B$235,2,FALSE)</f>
        <v>54</v>
      </c>
      <c r="B1868" s="4">
        <v>2010.0</v>
      </c>
      <c r="C1868" s="15" t="s">
        <v>5686</v>
      </c>
      <c r="D1868" s="15">
        <v>252.0</v>
      </c>
      <c r="E1868" s="15">
        <v>50.0</v>
      </c>
      <c r="F1868" s="15" t="s">
        <v>5936</v>
      </c>
      <c r="G1868" s="4">
        <v>7.0</v>
      </c>
      <c r="H1868" s="4">
        <v>372.0</v>
      </c>
      <c r="I1868" s="5">
        <v>45733.0</v>
      </c>
      <c r="J1868" s="4">
        <v>95.0</v>
      </c>
      <c r="K1868" s="4">
        <v>75.0</v>
      </c>
      <c r="L1868" s="4">
        <v>7.0</v>
      </c>
      <c r="M1868" s="4" t="s">
        <v>5631</v>
      </c>
      <c r="N1868" s="16">
        <v>45809.0</v>
      </c>
    </row>
    <row r="1869">
      <c r="A1869" s="4">
        <f>VLOOKUP(Life_expectancy.csv!A1885,Base!$A$2:$B$235,2,FALSE)</f>
        <v>54</v>
      </c>
      <c r="B1869" s="4">
        <v>2009.0</v>
      </c>
      <c r="C1869" s="15" t="s">
        <v>5691</v>
      </c>
      <c r="D1869" s="15">
        <v>263.0</v>
      </c>
      <c r="E1869" s="15">
        <v>51.0</v>
      </c>
      <c r="F1869" s="15" t="s">
        <v>6175</v>
      </c>
      <c r="G1869" s="4">
        <v>71.0</v>
      </c>
      <c r="H1869" s="4">
        <v>801.0</v>
      </c>
      <c r="I1869" s="5">
        <v>45916.0</v>
      </c>
      <c r="J1869" s="4">
        <v>99.0</v>
      </c>
      <c r="K1869" s="4">
        <v>71.0</v>
      </c>
      <c r="L1869" s="4">
        <v>71.0</v>
      </c>
      <c r="M1869" s="5">
        <v>45658.0</v>
      </c>
      <c r="N1869" s="16">
        <v>45870.0</v>
      </c>
    </row>
    <row r="1870">
      <c r="A1870" s="4">
        <f>VLOOKUP(Life_expectancy.csv!A1886,Base!$A$2:$B$235,2,FALSE)</f>
        <v>54</v>
      </c>
      <c r="B1870" s="4">
        <v>2008.0</v>
      </c>
      <c r="C1870" s="15">
        <v>56.0</v>
      </c>
      <c r="D1870" s="15">
        <v>272.0</v>
      </c>
      <c r="E1870" s="15">
        <v>52.0</v>
      </c>
      <c r="F1870" s="15" t="s">
        <v>5936</v>
      </c>
      <c r="G1870" s="10"/>
      <c r="H1870" s="4">
        <v>1317.0</v>
      </c>
      <c r="I1870" s="5">
        <v>45793.0</v>
      </c>
      <c r="J1870" s="4">
        <v>102.0</v>
      </c>
      <c r="K1870" s="4">
        <v>68.0</v>
      </c>
      <c r="L1870" s="4">
        <v>67.0</v>
      </c>
      <c r="M1870" s="5">
        <v>45717.0</v>
      </c>
      <c r="N1870" s="15">
        <v>11.0</v>
      </c>
    </row>
    <row r="1871">
      <c r="A1871" s="4">
        <f>VLOOKUP(Life_expectancy.csv!A1887,Base!$A$2:$B$235,2,FALSE)</f>
        <v>54</v>
      </c>
      <c r="B1871" s="4">
        <v>2007.0</v>
      </c>
      <c r="C1871" s="15" t="s">
        <v>5696</v>
      </c>
      <c r="D1871" s="15">
        <v>276.0</v>
      </c>
      <c r="E1871" s="15">
        <v>53.0</v>
      </c>
      <c r="F1871" s="15" t="s">
        <v>5522</v>
      </c>
      <c r="G1871" s="10"/>
      <c r="H1871" s="4">
        <v>282.0</v>
      </c>
      <c r="I1871" s="5">
        <v>45673.0</v>
      </c>
      <c r="J1871" s="4">
        <v>106.0</v>
      </c>
      <c r="K1871" s="4">
        <v>57.0</v>
      </c>
      <c r="L1871" s="4">
        <v>57.0</v>
      </c>
      <c r="M1871" s="5">
        <v>45748.0</v>
      </c>
      <c r="N1871" s="16">
        <v>45727.0</v>
      </c>
    </row>
    <row r="1872">
      <c r="A1872" s="4">
        <f>VLOOKUP(Life_expectancy.csv!A1888,Base!$A$2:$B$235,2,FALSE)</f>
        <v>54</v>
      </c>
      <c r="B1872" s="4">
        <v>2006.0</v>
      </c>
      <c r="C1872" s="15" t="s">
        <v>5766</v>
      </c>
      <c r="D1872" s="15">
        <v>277.0</v>
      </c>
      <c r="E1872" s="15">
        <v>54.0</v>
      </c>
      <c r="F1872" s="15" t="s">
        <v>6175</v>
      </c>
      <c r="G1872" s="10"/>
      <c r="H1872" s="4">
        <v>59.0</v>
      </c>
      <c r="I1872" s="5">
        <v>45853.0</v>
      </c>
      <c r="J1872" s="4">
        <v>110.0</v>
      </c>
      <c r="K1872" s="4">
        <v>52.0</v>
      </c>
      <c r="L1872" s="4">
        <v>51.0</v>
      </c>
      <c r="M1872" s="5">
        <v>45778.0</v>
      </c>
      <c r="N1872" s="16">
        <v>45788.0</v>
      </c>
    </row>
    <row r="1873">
      <c r="A1873" s="4">
        <f>VLOOKUP(Life_expectancy.csv!A1889,Base!$A$2:$B$235,2,FALSE)</f>
        <v>54</v>
      </c>
      <c r="B1873" s="4">
        <v>2005.0</v>
      </c>
      <c r="C1873" s="15" t="s">
        <v>5699</v>
      </c>
      <c r="D1873" s="15">
        <v>278.0</v>
      </c>
      <c r="E1873" s="15">
        <v>55.0</v>
      </c>
      <c r="F1873" s="15" t="s">
        <v>6175</v>
      </c>
      <c r="G1873" s="10"/>
      <c r="H1873" s="4">
        <v>2183.0</v>
      </c>
      <c r="I1873" s="5">
        <v>45762.0</v>
      </c>
      <c r="J1873" s="4">
        <v>114.0</v>
      </c>
      <c r="K1873" s="4">
        <v>46.0</v>
      </c>
      <c r="L1873" s="4">
        <v>45.0</v>
      </c>
      <c r="M1873" s="5">
        <v>45809.0</v>
      </c>
      <c r="N1873" s="16">
        <v>45880.0</v>
      </c>
    </row>
    <row r="1874">
      <c r="A1874" s="4">
        <f>VLOOKUP(Life_expectancy.csv!A1890,Base!$A$2:$B$235,2,FALSE)</f>
        <v>54</v>
      </c>
      <c r="B1874" s="4">
        <v>2004.0</v>
      </c>
      <c r="C1874" s="15" t="s">
        <v>5944</v>
      </c>
      <c r="D1874" s="15">
        <v>279.0</v>
      </c>
      <c r="E1874" s="15">
        <v>56.0</v>
      </c>
      <c r="F1874" s="15" t="s">
        <v>6175</v>
      </c>
      <c r="G1874" s="10"/>
      <c r="H1874" s="4">
        <v>63057.0</v>
      </c>
      <c r="I1874" s="4">
        <v>15.0</v>
      </c>
      <c r="J1874" s="4">
        <v>118.0</v>
      </c>
      <c r="K1874" s="4">
        <v>45.0</v>
      </c>
      <c r="L1874" s="4">
        <v>43.0</v>
      </c>
      <c r="M1874" s="5">
        <v>45809.0</v>
      </c>
      <c r="N1874" s="15">
        <v>12.0</v>
      </c>
    </row>
    <row r="1875">
      <c r="A1875" s="4">
        <f>VLOOKUP(Life_expectancy.csv!A1891,Base!$A$2:$B$235,2,FALSE)</f>
        <v>54</v>
      </c>
      <c r="B1875" s="4">
        <v>2003.0</v>
      </c>
      <c r="C1875" s="15" t="s">
        <v>5856</v>
      </c>
      <c r="D1875" s="15">
        <v>28.0</v>
      </c>
      <c r="E1875" s="15">
        <v>56.0</v>
      </c>
      <c r="F1875" s="15" t="s">
        <v>5522</v>
      </c>
      <c r="G1875" s="10"/>
      <c r="H1875" s="4">
        <v>54190.0</v>
      </c>
      <c r="I1875" s="5">
        <v>45822.0</v>
      </c>
      <c r="J1875" s="4">
        <v>121.0</v>
      </c>
      <c r="K1875" s="4">
        <v>44.0</v>
      </c>
      <c r="L1875" s="4">
        <v>41.0</v>
      </c>
      <c r="M1875" s="5">
        <v>45809.0</v>
      </c>
      <c r="N1875" s="16">
        <v>45700.0</v>
      </c>
    </row>
    <row r="1876">
      <c r="A1876" s="4">
        <f>VLOOKUP(Life_expectancy.csv!A1892,Base!$A$2:$B$235,2,FALSE)</f>
        <v>54</v>
      </c>
      <c r="B1876" s="4">
        <v>2002.0</v>
      </c>
      <c r="C1876" s="15" t="s">
        <v>5778</v>
      </c>
      <c r="D1876" s="15">
        <v>282.0</v>
      </c>
      <c r="E1876" s="15">
        <v>57.0</v>
      </c>
      <c r="F1876" s="15" t="s">
        <v>5522</v>
      </c>
      <c r="G1876" s="10"/>
      <c r="H1876" s="4">
        <v>31584.0</v>
      </c>
      <c r="I1876" s="5">
        <v>45730.0</v>
      </c>
      <c r="J1876" s="4">
        <v>124.0</v>
      </c>
      <c r="K1876" s="4">
        <v>43.0</v>
      </c>
      <c r="L1876" s="4">
        <v>39.0</v>
      </c>
      <c r="M1876" s="5">
        <v>45809.0</v>
      </c>
      <c r="N1876" s="16">
        <v>45789.0</v>
      </c>
    </row>
    <row r="1877">
      <c r="A1877" s="4">
        <f>VLOOKUP(Life_expectancy.csv!A1893,Base!$A$2:$B$235,2,FALSE)</f>
        <v>54</v>
      </c>
      <c r="B1877" s="4">
        <v>2001.0</v>
      </c>
      <c r="C1877" s="15">
        <v>56.0</v>
      </c>
      <c r="D1877" s="15">
        <v>283.0</v>
      </c>
      <c r="E1877" s="15">
        <v>57.0</v>
      </c>
      <c r="F1877" s="15" t="s">
        <v>6175</v>
      </c>
      <c r="G1877" s="10"/>
      <c r="H1877" s="4">
        <v>61208.0</v>
      </c>
      <c r="I1877" s="5">
        <v>45913.0</v>
      </c>
      <c r="J1877" s="4">
        <v>127.0</v>
      </c>
      <c r="K1877" s="4">
        <v>42.0</v>
      </c>
      <c r="L1877" s="4">
        <v>36.0</v>
      </c>
      <c r="M1877" s="5">
        <v>45809.0</v>
      </c>
      <c r="N1877" s="16">
        <v>45850.0</v>
      </c>
    </row>
    <row r="1878">
      <c r="A1878" s="4">
        <f>VLOOKUP(Life_expectancy.csv!A1894,Base!$A$2:$B$235,2,FALSE)</f>
        <v>54</v>
      </c>
      <c r="B1878" s="4">
        <v>2000.0</v>
      </c>
      <c r="C1878" s="15">
        <v>50.0</v>
      </c>
      <c r="D1878" s="15">
        <v>284.0</v>
      </c>
      <c r="E1878" s="15">
        <v>58.0</v>
      </c>
      <c r="F1878" s="15" t="s">
        <v>5522</v>
      </c>
      <c r="G1878" s="10"/>
      <c r="H1878" s="4">
        <v>21319.0</v>
      </c>
      <c r="I1878" s="5">
        <v>45821.0</v>
      </c>
      <c r="J1878" s="4">
        <v>128.0</v>
      </c>
      <c r="K1878" s="4">
        <v>41.0</v>
      </c>
      <c r="L1878" s="4">
        <v>34.0</v>
      </c>
      <c r="M1878" s="5">
        <v>45778.0</v>
      </c>
      <c r="N1878" s="16">
        <v>45912.0</v>
      </c>
    </row>
    <row r="1879">
      <c r="A1879" s="4">
        <f>VLOOKUP(Life_expectancy.csv!A1895,Base!$A$2:$B$235,2,FALSE)</f>
        <v>6</v>
      </c>
      <c r="B1879" s="4">
        <v>2015.0</v>
      </c>
      <c r="C1879" s="15" t="s">
        <v>5766</v>
      </c>
      <c r="D1879" s="15">
        <v>344.0</v>
      </c>
      <c r="E1879" s="15">
        <v>483.0</v>
      </c>
      <c r="F1879" s="17"/>
      <c r="G1879" s="4">
        <v>49.0</v>
      </c>
      <c r="H1879" s="4">
        <v>12423.0</v>
      </c>
      <c r="I1879" s="5">
        <v>45772.0</v>
      </c>
      <c r="J1879" s="4">
        <v>747.0</v>
      </c>
      <c r="K1879" s="4">
        <v>49.0</v>
      </c>
      <c r="L1879" s="4">
        <v>49.0</v>
      </c>
      <c r="M1879" s="5">
        <v>45841.0</v>
      </c>
      <c r="N1879" s="16">
        <v>45847.0</v>
      </c>
    </row>
    <row r="1880">
      <c r="A1880" s="4">
        <f>VLOOKUP(Life_expectancy.csv!A1896,Base!$A$2:$B$235,2,FALSE)</f>
        <v>6</v>
      </c>
      <c r="B1880" s="4">
        <v>2014.0</v>
      </c>
      <c r="C1880" s="15" t="s">
        <v>5877</v>
      </c>
      <c r="D1880" s="15">
        <v>362.0</v>
      </c>
      <c r="E1880" s="15">
        <v>490.0</v>
      </c>
      <c r="F1880" s="15" t="s">
        <v>5521</v>
      </c>
      <c r="G1880" s="4">
        <v>49.0</v>
      </c>
      <c r="H1880" s="4">
        <v>6855.0</v>
      </c>
      <c r="I1880" s="5">
        <v>45862.0</v>
      </c>
      <c r="J1880" s="4">
        <v>759.0</v>
      </c>
      <c r="K1880" s="4">
        <v>49.0</v>
      </c>
      <c r="L1880" s="4">
        <v>49.0</v>
      </c>
      <c r="M1880" s="5">
        <v>45903.0</v>
      </c>
      <c r="N1880" s="16">
        <v>45909.0</v>
      </c>
    </row>
    <row r="1881">
      <c r="A1881" s="4">
        <f>VLOOKUP(Life_expectancy.csv!A1897,Base!$A$2:$B$235,2,FALSE)</f>
        <v>6</v>
      </c>
      <c r="B1881" s="4">
        <v>2013.0</v>
      </c>
      <c r="C1881" s="15" t="s">
        <v>5701</v>
      </c>
      <c r="D1881" s="15">
        <v>367.0</v>
      </c>
      <c r="E1881" s="15">
        <v>498.0</v>
      </c>
      <c r="F1881" s="16">
        <v>45724.0</v>
      </c>
      <c r="G1881" s="4">
        <v>46.0</v>
      </c>
      <c r="H1881" s="4">
        <v>52852.0</v>
      </c>
      <c r="I1881" s="5">
        <v>45681.0</v>
      </c>
      <c r="J1881" s="4">
        <v>773.0</v>
      </c>
      <c r="K1881" s="4">
        <v>46.0</v>
      </c>
      <c r="L1881" s="4">
        <v>46.0</v>
      </c>
      <c r="M1881" s="5">
        <v>45903.0</v>
      </c>
      <c r="N1881" s="16">
        <v>45689.0</v>
      </c>
    </row>
    <row r="1882">
      <c r="A1882" s="4">
        <f>VLOOKUP(Life_expectancy.csv!A1898,Base!$A$2:$B$235,2,FALSE)</f>
        <v>6</v>
      </c>
      <c r="B1882" s="4">
        <v>2012.0</v>
      </c>
      <c r="C1882" s="15" t="s">
        <v>5703</v>
      </c>
      <c r="D1882" s="15">
        <v>374.0</v>
      </c>
      <c r="E1882" s="15">
        <v>505.0</v>
      </c>
      <c r="F1882" s="15" t="s">
        <v>6176</v>
      </c>
      <c r="G1882" s="4">
        <v>42.0</v>
      </c>
      <c r="H1882" s="4">
        <v>6447.0</v>
      </c>
      <c r="I1882" s="5">
        <v>45800.0</v>
      </c>
      <c r="J1882" s="4">
        <v>788.0</v>
      </c>
      <c r="K1882" s="4">
        <v>42.0</v>
      </c>
      <c r="L1882" s="4">
        <v>42.0</v>
      </c>
      <c r="M1882" s="5">
        <v>45751.0</v>
      </c>
      <c r="N1882" s="16">
        <v>45809.0</v>
      </c>
    </row>
    <row r="1883">
      <c r="A1883" s="4">
        <f>VLOOKUP(Life_expectancy.csv!A1899,Base!$A$2:$B$235,2,FALSE)</f>
        <v>6</v>
      </c>
      <c r="B1883" s="4">
        <v>2011.0</v>
      </c>
      <c r="C1883" s="15" t="s">
        <v>5896</v>
      </c>
      <c r="D1883" s="15">
        <v>375.0</v>
      </c>
      <c r="E1883" s="15">
        <v>513.0</v>
      </c>
      <c r="F1883" s="15" t="s">
        <v>2453</v>
      </c>
      <c r="G1883" s="4">
        <v>46.0</v>
      </c>
      <c r="H1883" s="4">
        <v>18843.0</v>
      </c>
      <c r="I1883" s="5">
        <v>45891.0</v>
      </c>
      <c r="J1883" s="4">
        <v>802.0</v>
      </c>
      <c r="K1883" s="4">
        <v>48.0</v>
      </c>
      <c r="L1883" s="4">
        <v>48.0</v>
      </c>
      <c r="M1883" s="5">
        <v>45842.0</v>
      </c>
      <c r="N1883" s="16">
        <v>45901.0</v>
      </c>
    </row>
    <row r="1884">
      <c r="A1884" s="4">
        <f>VLOOKUP(Life_expectancy.csv!A1900,Base!$A$2:$B$235,2,FALSE)</f>
        <v>6</v>
      </c>
      <c r="B1884" s="4">
        <v>2010.0</v>
      </c>
      <c r="C1884" s="15">
        <v>52.0</v>
      </c>
      <c r="D1884" s="15">
        <v>374.0</v>
      </c>
      <c r="E1884" s="15">
        <v>521.0</v>
      </c>
      <c r="F1884" s="16">
        <v>45908.0</v>
      </c>
      <c r="G1884" s="4">
        <v>49.0</v>
      </c>
      <c r="H1884" s="4">
        <v>8491.0</v>
      </c>
      <c r="I1884" s="5">
        <v>45710.0</v>
      </c>
      <c r="J1884" s="4">
        <v>817.0</v>
      </c>
      <c r="K1884" s="4">
        <v>54.0</v>
      </c>
      <c r="L1884" s="4">
        <v>54.0</v>
      </c>
      <c r="M1884" s="5">
        <v>45873.0</v>
      </c>
      <c r="N1884" s="16">
        <v>45699.0</v>
      </c>
    </row>
    <row r="1885">
      <c r="A1885" s="4">
        <f>VLOOKUP(Life_expectancy.csv!A1901,Base!$A$2:$B$235,2,FALSE)</f>
        <v>6</v>
      </c>
      <c r="B1885" s="4">
        <v>2009.0</v>
      </c>
      <c r="C1885" s="15" t="s">
        <v>5893</v>
      </c>
      <c r="D1885" s="15">
        <v>376.0</v>
      </c>
      <c r="E1885" s="15">
        <v>527.0</v>
      </c>
      <c r="F1885" s="18">
        <v>45786.0</v>
      </c>
      <c r="G1885" s="4">
        <v>63.0</v>
      </c>
      <c r="H1885" s="4">
        <v>1272.0</v>
      </c>
      <c r="I1885" s="5">
        <v>45829.0</v>
      </c>
      <c r="J1885" s="4">
        <v>832.0</v>
      </c>
      <c r="K1885" s="4">
        <v>66.0</v>
      </c>
      <c r="L1885" s="4">
        <v>63.0</v>
      </c>
      <c r="M1885" s="5">
        <v>45904.0</v>
      </c>
      <c r="N1885" s="16">
        <v>45819.0</v>
      </c>
    </row>
    <row r="1886">
      <c r="A1886" s="4">
        <f>VLOOKUP(Life_expectancy.csv!A1902,Base!$A$2:$B$235,2,FALSE)</f>
        <v>6</v>
      </c>
      <c r="B1886" s="4">
        <v>2008.0</v>
      </c>
      <c r="C1886" s="15">
        <v>59.0</v>
      </c>
      <c r="D1886" s="15">
        <v>386.0</v>
      </c>
      <c r="E1886" s="15">
        <v>536.0</v>
      </c>
      <c r="F1886" s="16">
        <v>45725.0</v>
      </c>
      <c r="G1886" s="4">
        <v>41.0</v>
      </c>
      <c r="H1886" s="4">
        <v>9960.0</v>
      </c>
      <c r="I1886" s="4">
        <v>21.0</v>
      </c>
      <c r="J1886" s="4">
        <v>848.0</v>
      </c>
      <c r="K1886" s="4">
        <v>6.0</v>
      </c>
      <c r="L1886" s="4">
        <v>53.0</v>
      </c>
      <c r="M1886" s="4">
        <v>5.0</v>
      </c>
      <c r="N1886" s="16">
        <v>45911.0</v>
      </c>
    </row>
    <row r="1887">
      <c r="A1887" s="4">
        <f>VLOOKUP(Life_expectancy.csv!A1903,Base!$A$2:$B$235,2,FALSE)</f>
        <v>6</v>
      </c>
      <c r="B1887" s="4">
        <v>2007.0</v>
      </c>
      <c r="C1887" s="15">
        <v>55.0</v>
      </c>
      <c r="D1887" s="15">
        <v>388.0</v>
      </c>
      <c r="E1887" s="15">
        <v>542.0</v>
      </c>
      <c r="F1887" s="15" t="s">
        <v>1918</v>
      </c>
      <c r="G1887" s="4">
        <v>42.0</v>
      </c>
      <c r="H1887" s="4">
        <v>2613.0</v>
      </c>
      <c r="I1887" s="5">
        <v>45749.0</v>
      </c>
      <c r="J1887" s="4">
        <v>863.0</v>
      </c>
      <c r="K1887" s="4">
        <v>54.0</v>
      </c>
      <c r="L1887" s="4">
        <v>42.0</v>
      </c>
      <c r="M1887" s="5">
        <v>45693.0</v>
      </c>
      <c r="N1887" s="16">
        <v>45728.0</v>
      </c>
    </row>
    <row r="1888">
      <c r="A1888" s="4">
        <f>VLOOKUP(Life_expectancy.csv!A1904,Base!$A$2:$B$235,2,FALSE)</f>
        <v>6</v>
      </c>
      <c r="B1888" s="4">
        <v>2006.0</v>
      </c>
      <c r="C1888" s="15" t="s">
        <v>5587</v>
      </c>
      <c r="D1888" s="15">
        <v>396.0</v>
      </c>
      <c r="E1888" s="15">
        <v>549.0</v>
      </c>
      <c r="F1888" s="15" t="s">
        <v>1405</v>
      </c>
      <c r="G1888" s="4">
        <v>27.0</v>
      </c>
      <c r="H1888" s="4">
        <v>704.0</v>
      </c>
      <c r="I1888" s="5">
        <v>45919.0</v>
      </c>
      <c r="J1888" s="4">
        <v>879.0</v>
      </c>
      <c r="K1888" s="4">
        <v>46.0</v>
      </c>
      <c r="L1888" s="4">
        <v>4.0</v>
      </c>
      <c r="M1888" s="5">
        <v>45721.0</v>
      </c>
      <c r="N1888" s="16">
        <v>45820.0</v>
      </c>
    </row>
    <row r="1889">
      <c r="A1889" s="4">
        <f>VLOOKUP(Life_expectancy.csv!A1905,Base!$A$2:$B$235,2,FALSE)</f>
        <v>6</v>
      </c>
      <c r="B1889" s="4">
        <v>2005.0</v>
      </c>
      <c r="C1889" s="15" t="s">
        <v>5650</v>
      </c>
      <c r="D1889" s="15">
        <v>4.0</v>
      </c>
      <c r="E1889" s="15">
        <v>556.0</v>
      </c>
      <c r="F1889" s="15" t="s">
        <v>784</v>
      </c>
      <c r="G1889" s="4">
        <v>18.0</v>
      </c>
      <c r="H1889" s="4">
        <v>110927.0</v>
      </c>
      <c r="I1889" s="5">
        <v>45735.0</v>
      </c>
      <c r="J1889" s="4">
        <v>893.0</v>
      </c>
      <c r="K1889" s="4">
        <v>45.0</v>
      </c>
      <c r="L1889" s="4">
        <v>36.0</v>
      </c>
      <c r="M1889" s="5">
        <v>45752.0</v>
      </c>
      <c r="N1889" s="16">
        <v>45912.0</v>
      </c>
    </row>
    <row r="1890">
      <c r="A1890" s="4">
        <f>VLOOKUP(Life_expectancy.csv!A1906,Base!$A$2:$B$235,2,FALSE)</f>
        <v>6</v>
      </c>
      <c r="B1890" s="4">
        <v>2004.0</v>
      </c>
      <c r="C1890" s="15" t="s">
        <v>5819</v>
      </c>
      <c r="D1890" s="15">
        <v>47.0</v>
      </c>
      <c r="E1890" s="15">
        <v>563.0</v>
      </c>
      <c r="F1890" s="15" t="s">
        <v>2152</v>
      </c>
      <c r="G1890" s="10"/>
      <c r="H1890" s="4">
        <v>31521.0</v>
      </c>
      <c r="I1890" s="5">
        <v>45887.0</v>
      </c>
      <c r="J1890" s="4">
        <v>907.0</v>
      </c>
      <c r="K1890" s="4">
        <v>43.0</v>
      </c>
      <c r="L1890" s="4">
        <v>33.0</v>
      </c>
      <c r="M1890" s="5">
        <v>45752.0</v>
      </c>
      <c r="N1890" s="16">
        <v>45701.0</v>
      </c>
    </row>
    <row r="1891">
      <c r="A1891" s="4">
        <f>VLOOKUP(Life_expectancy.csv!A1907,Base!$A$2:$B$235,2,FALSE)</f>
        <v>6</v>
      </c>
      <c r="B1891" s="4">
        <v>2003.0</v>
      </c>
      <c r="C1891" s="15" t="s">
        <v>5654</v>
      </c>
      <c r="D1891" s="15">
        <v>41.0</v>
      </c>
      <c r="E1891" s="15">
        <v>567.0</v>
      </c>
      <c r="F1891" s="15" t="s">
        <v>1142</v>
      </c>
      <c r="G1891" s="10"/>
      <c r="H1891" s="4">
        <v>141258.0</v>
      </c>
      <c r="I1891" s="5">
        <v>45734.0</v>
      </c>
      <c r="J1891" s="4">
        <v>918.0</v>
      </c>
      <c r="K1891" s="4">
        <v>42.0</v>
      </c>
      <c r="L1891" s="4">
        <v>29.0</v>
      </c>
      <c r="M1891" s="5">
        <v>45752.0</v>
      </c>
      <c r="N1891" s="16">
        <v>45821.0</v>
      </c>
    </row>
    <row r="1892">
      <c r="A1892" s="4">
        <f>VLOOKUP(Life_expectancy.csv!A1908,Base!$A$2:$B$235,2,FALSE)</f>
        <v>6</v>
      </c>
      <c r="B1892" s="4">
        <v>2002.0</v>
      </c>
      <c r="C1892" s="15" t="s">
        <v>5606</v>
      </c>
      <c r="D1892" s="15">
        <v>49.0</v>
      </c>
      <c r="E1892" s="15">
        <v>571.0</v>
      </c>
      <c r="F1892" s="15" t="s">
        <v>6061</v>
      </c>
      <c r="G1892" s="10"/>
      <c r="H1892" s="4">
        <v>42007.0</v>
      </c>
      <c r="I1892" s="5">
        <v>45886.0</v>
      </c>
      <c r="J1892" s="4">
        <v>928.0</v>
      </c>
      <c r="K1892" s="4">
        <v>4.0</v>
      </c>
      <c r="L1892" s="4">
        <v>25.0</v>
      </c>
      <c r="M1892" s="5">
        <v>45721.0</v>
      </c>
      <c r="N1892" s="16">
        <v>45882.0</v>
      </c>
    </row>
    <row r="1893">
      <c r="A1893" s="4">
        <f>VLOOKUP(Life_expectancy.csv!A1909,Base!$A$2:$B$235,2,FALSE)</f>
        <v>6</v>
      </c>
      <c r="B1893" s="4">
        <v>2001.0</v>
      </c>
      <c r="C1893" s="15" t="s">
        <v>5607</v>
      </c>
      <c r="D1893" s="15">
        <v>48.0</v>
      </c>
      <c r="E1893" s="15">
        <v>574.0</v>
      </c>
      <c r="F1893" s="15" t="s">
        <v>787</v>
      </c>
      <c r="G1893" s="10"/>
      <c r="H1893" s="4">
        <v>168107.0</v>
      </c>
      <c r="I1893" s="5">
        <v>45733.0</v>
      </c>
      <c r="J1893" s="4">
        <v>936.0</v>
      </c>
      <c r="K1893" s="4">
        <v>36.0</v>
      </c>
      <c r="L1893" s="4">
        <v>27.0</v>
      </c>
      <c r="M1893" s="5">
        <v>45662.0</v>
      </c>
      <c r="N1893" s="16">
        <v>45671.0</v>
      </c>
    </row>
    <row r="1894">
      <c r="A1894" s="4">
        <f>VLOOKUP(Life_expectancy.csv!A1910,Base!$A$2:$B$235,2,FALSE)</f>
        <v>6</v>
      </c>
      <c r="B1894" s="4">
        <v>2000.0</v>
      </c>
      <c r="C1894" s="15" t="s">
        <v>5608</v>
      </c>
      <c r="D1894" s="15">
        <v>45.0</v>
      </c>
      <c r="E1894" s="15">
        <v>576.0</v>
      </c>
      <c r="F1894" s="15" t="s">
        <v>4593</v>
      </c>
      <c r="G1894" s="10"/>
      <c r="H1894" s="4">
        <v>212183.0</v>
      </c>
      <c r="I1894" s="5">
        <v>45916.0</v>
      </c>
      <c r="J1894" s="4">
        <v>943.0</v>
      </c>
      <c r="K1894" s="4">
        <v>31.0</v>
      </c>
      <c r="L1894" s="4">
        <v>29.0</v>
      </c>
      <c r="M1894" s="5">
        <v>45904.0</v>
      </c>
      <c r="N1894" s="16">
        <v>45761.0</v>
      </c>
    </row>
    <row r="1895">
      <c r="A1895" s="4">
        <f>VLOOKUP(Life_expectancy.csv!A1911,Base!$A$2:$B$235,2,FALSE)</f>
        <v>232</v>
      </c>
      <c r="B1895" s="4">
        <v>2013.0</v>
      </c>
      <c r="C1895" s="17"/>
      <c r="D1895" s="17"/>
      <c r="E1895" s="15">
        <v>0.0</v>
      </c>
      <c r="F1895" s="15" t="s">
        <v>5521</v>
      </c>
      <c r="G1895" s="4">
        <v>99.0</v>
      </c>
      <c r="H1895" s="4">
        <v>0.0</v>
      </c>
      <c r="I1895" s="4" t="s">
        <v>5929</v>
      </c>
      <c r="J1895" s="4">
        <v>0.0</v>
      </c>
      <c r="K1895" s="4">
        <v>99.0</v>
      </c>
      <c r="L1895" s="4">
        <v>99.0</v>
      </c>
      <c r="M1895" s="4" t="s">
        <v>5522</v>
      </c>
      <c r="N1895" s="15" t="s">
        <v>5522</v>
      </c>
    </row>
    <row r="1896">
      <c r="A1896" s="4">
        <f>VLOOKUP(Life_expectancy.csv!A1912,Base!$A$2:$B$235,2,FALSE)</f>
        <v>120</v>
      </c>
      <c r="B1896" s="4">
        <v>2015.0</v>
      </c>
      <c r="C1896" s="15" t="s">
        <v>5911</v>
      </c>
      <c r="D1896" s="15">
        <v>59.0</v>
      </c>
      <c r="E1896" s="15">
        <v>0.0</v>
      </c>
      <c r="F1896" s="15" t="s">
        <v>1708</v>
      </c>
      <c r="G1896" s="10"/>
      <c r="H1896" s="4">
        <v>14.0</v>
      </c>
      <c r="I1896" s="4" t="s">
        <v>5925</v>
      </c>
      <c r="J1896" s="4">
        <v>0.0</v>
      </c>
      <c r="K1896" s="4">
        <v>95.0</v>
      </c>
      <c r="L1896" s="4">
        <v>95.0</v>
      </c>
      <c r="M1896" s="4" t="s">
        <v>5522</v>
      </c>
      <c r="N1896" s="15" t="s">
        <v>5681</v>
      </c>
    </row>
    <row r="1897">
      <c r="A1897" s="4">
        <f>VLOOKUP(Life_expectancy.csv!A1913,Base!$A$2:$B$235,2,FALSE)</f>
        <v>120</v>
      </c>
      <c r="B1897" s="4">
        <v>2014.0</v>
      </c>
      <c r="C1897" s="15" t="s">
        <v>5912</v>
      </c>
      <c r="D1897" s="15">
        <v>61.0</v>
      </c>
      <c r="E1897" s="15">
        <v>0.0</v>
      </c>
      <c r="F1897" s="18">
        <v>45814.0</v>
      </c>
      <c r="G1897" s="10"/>
      <c r="H1897" s="4">
        <v>3.0</v>
      </c>
      <c r="I1897" s="5">
        <v>45875.0</v>
      </c>
      <c r="J1897" s="4">
        <v>0.0</v>
      </c>
      <c r="K1897" s="4">
        <v>93.0</v>
      </c>
      <c r="L1897" s="4">
        <v>93.0</v>
      </c>
      <c r="M1897" s="4" t="s">
        <v>5522</v>
      </c>
      <c r="N1897" s="15" t="s">
        <v>5681</v>
      </c>
    </row>
    <row r="1898">
      <c r="A1898" s="4">
        <f>VLOOKUP(Life_expectancy.csv!A1914,Base!$A$2:$B$235,2,FALSE)</f>
        <v>120</v>
      </c>
      <c r="B1898" s="4">
        <v>2013.0</v>
      </c>
      <c r="C1898" s="15" t="s">
        <v>5687</v>
      </c>
      <c r="D1898" s="15">
        <v>62.0</v>
      </c>
      <c r="E1898" s="15">
        <v>0.0</v>
      </c>
      <c r="F1898" s="15" t="s">
        <v>538</v>
      </c>
      <c r="G1898" s="10"/>
      <c r="H1898" s="4">
        <v>8.0</v>
      </c>
      <c r="I1898" s="5">
        <v>45722.0</v>
      </c>
      <c r="J1898" s="4">
        <v>0.0</v>
      </c>
      <c r="K1898" s="4">
        <v>94.0</v>
      </c>
      <c r="L1898" s="4">
        <v>94.0</v>
      </c>
      <c r="M1898" s="4" t="s">
        <v>5522</v>
      </c>
      <c r="N1898" s="15" t="s">
        <v>5681</v>
      </c>
    </row>
    <row r="1899">
      <c r="A1899" s="4">
        <f>VLOOKUP(Life_expectancy.csv!A1915,Base!$A$2:$B$235,2,FALSE)</f>
        <v>120</v>
      </c>
      <c r="B1899" s="4">
        <v>2012.0</v>
      </c>
      <c r="C1899" s="15" t="s">
        <v>5672</v>
      </c>
      <c r="D1899" s="15">
        <v>61.0</v>
      </c>
      <c r="E1899" s="15">
        <v>0.0</v>
      </c>
      <c r="F1899" s="15" t="s">
        <v>538</v>
      </c>
      <c r="G1899" s="10"/>
      <c r="H1899" s="4">
        <v>4.0</v>
      </c>
      <c r="I1899" s="4" t="s">
        <v>5635</v>
      </c>
      <c r="J1899" s="4">
        <v>0.0</v>
      </c>
      <c r="K1899" s="4">
        <v>95.0</v>
      </c>
      <c r="L1899" s="4">
        <v>95.0</v>
      </c>
      <c r="M1899" s="4" t="s">
        <v>5522</v>
      </c>
      <c r="N1899" s="15" t="s">
        <v>5681</v>
      </c>
    </row>
    <row r="1900">
      <c r="A1900" s="4">
        <f>VLOOKUP(Life_expectancy.csv!A1916,Base!$A$2:$B$235,2,FALSE)</f>
        <v>120</v>
      </c>
      <c r="B1900" s="4">
        <v>2011.0</v>
      </c>
      <c r="C1900" s="15" t="s">
        <v>5692</v>
      </c>
      <c r="D1900" s="15">
        <v>67.0</v>
      </c>
      <c r="E1900" s="15">
        <v>0.0</v>
      </c>
      <c r="F1900" s="15" t="s">
        <v>771</v>
      </c>
      <c r="G1900" s="10"/>
      <c r="H1900" s="4">
        <v>39.0</v>
      </c>
      <c r="I1900" s="4" t="s">
        <v>5744</v>
      </c>
      <c r="J1900" s="4">
        <v>0.0</v>
      </c>
      <c r="K1900" s="4">
        <v>94.0</v>
      </c>
      <c r="L1900" s="4">
        <v>94.0</v>
      </c>
      <c r="M1900" s="4" t="s">
        <v>5522</v>
      </c>
      <c r="N1900" s="15" t="s">
        <v>5681</v>
      </c>
    </row>
    <row r="1901">
      <c r="A1901" s="4">
        <f>VLOOKUP(Life_expectancy.csv!A1917,Base!$A$2:$B$235,2,FALSE)</f>
        <v>120</v>
      </c>
      <c r="B1901" s="4">
        <v>2010.0</v>
      </c>
      <c r="C1901" s="15">
        <v>81.0</v>
      </c>
      <c r="D1901" s="15">
        <v>66.0</v>
      </c>
      <c r="E1901" s="15">
        <v>0.0</v>
      </c>
      <c r="F1901" s="15" t="s">
        <v>592</v>
      </c>
      <c r="G1901" s="10"/>
      <c r="H1901" s="4">
        <v>3.0</v>
      </c>
      <c r="I1901" s="4" t="s">
        <v>5995</v>
      </c>
      <c r="J1901" s="4">
        <v>0.0</v>
      </c>
      <c r="K1901" s="4">
        <v>93.0</v>
      </c>
      <c r="L1901" s="4">
        <v>93.0</v>
      </c>
      <c r="M1901" s="4" t="s">
        <v>5522</v>
      </c>
      <c r="N1901" s="15" t="s">
        <v>5681</v>
      </c>
    </row>
    <row r="1902">
      <c r="A1902" s="4">
        <f>VLOOKUP(Life_expectancy.csv!A1918,Base!$A$2:$B$235,2,FALSE)</f>
        <v>120</v>
      </c>
      <c r="B1902" s="4">
        <v>2009.0</v>
      </c>
      <c r="C1902" s="15">
        <v>89.0</v>
      </c>
      <c r="D1902" s="15">
        <v>67.0</v>
      </c>
      <c r="E1902" s="15">
        <v>0.0</v>
      </c>
      <c r="F1902" s="15" t="s">
        <v>254</v>
      </c>
      <c r="G1902" s="10"/>
      <c r="H1902" s="4">
        <v>2.0</v>
      </c>
      <c r="I1902" s="4" t="s">
        <v>5763</v>
      </c>
      <c r="J1902" s="4">
        <v>0.0</v>
      </c>
      <c r="K1902" s="4">
        <v>94.0</v>
      </c>
      <c r="L1902" s="4">
        <v>94.0</v>
      </c>
      <c r="M1902" s="4" t="s">
        <v>5522</v>
      </c>
      <c r="N1902" s="15" t="s">
        <v>5681</v>
      </c>
    </row>
    <row r="1903">
      <c r="A1903" s="4">
        <f>VLOOKUP(Life_expectancy.csv!A1919,Base!$A$2:$B$235,2,FALSE)</f>
        <v>120</v>
      </c>
      <c r="B1903" s="4">
        <v>2008.0</v>
      </c>
      <c r="C1903" s="15">
        <v>86.0</v>
      </c>
      <c r="D1903" s="15">
        <v>67.0</v>
      </c>
      <c r="E1903" s="15">
        <v>0.0</v>
      </c>
      <c r="F1903" s="15" t="s">
        <v>1347</v>
      </c>
      <c r="G1903" s="10"/>
      <c r="H1903" s="4">
        <v>4.0</v>
      </c>
      <c r="I1903" s="4">
        <v>58.0</v>
      </c>
      <c r="J1903" s="4">
        <v>0.0</v>
      </c>
      <c r="K1903" s="4">
        <v>94.0</v>
      </c>
      <c r="L1903" s="4">
        <v>94.0</v>
      </c>
      <c r="M1903" s="4" t="s">
        <v>5522</v>
      </c>
      <c r="N1903" s="15" t="s">
        <v>5681</v>
      </c>
    </row>
    <row r="1904">
      <c r="A1904" s="4">
        <f>VLOOKUP(Life_expectancy.csv!A1920,Base!$A$2:$B$235,2,FALSE)</f>
        <v>120</v>
      </c>
      <c r="B1904" s="4">
        <v>2007.0</v>
      </c>
      <c r="C1904" s="15">
        <v>85.0</v>
      </c>
      <c r="D1904" s="15">
        <v>67.0</v>
      </c>
      <c r="E1904" s="15">
        <v>0.0</v>
      </c>
      <c r="F1904" s="16">
        <v>45814.0</v>
      </c>
      <c r="G1904" s="10"/>
      <c r="H1904" s="4">
        <v>0.0</v>
      </c>
      <c r="I1904" s="4" t="s">
        <v>5530</v>
      </c>
      <c r="J1904" s="4">
        <v>0.0</v>
      </c>
      <c r="K1904" s="4">
        <v>93.0</v>
      </c>
      <c r="L1904" s="4">
        <v>93.0</v>
      </c>
      <c r="M1904" s="4" t="s">
        <v>5522</v>
      </c>
      <c r="N1904" s="15" t="s">
        <v>5681</v>
      </c>
    </row>
    <row r="1905">
      <c r="A1905" s="4">
        <f>VLOOKUP(Life_expectancy.csv!A1921,Base!$A$2:$B$235,2,FALSE)</f>
        <v>120</v>
      </c>
      <c r="B1905" s="4">
        <v>2006.0</v>
      </c>
      <c r="C1905" s="15">
        <v>84.0</v>
      </c>
      <c r="D1905" s="15">
        <v>7.0</v>
      </c>
      <c r="E1905" s="15">
        <v>0.0</v>
      </c>
      <c r="F1905" s="15" t="s">
        <v>597</v>
      </c>
      <c r="G1905" s="10"/>
      <c r="H1905" s="4">
        <v>0.0</v>
      </c>
      <c r="I1905" s="4">
        <v>57.0</v>
      </c>
      <c r="J1905" s="4">
        <v>0.0</v>
      </c>
      <c r="K1905" s="4">
        <v>94.0</v>
      </c>
      <c r="L1905" s="4">
        <v>94.0</v>
      </c>
      <c r="M1905" s="4" t="s">
        <v>5522</v>
      </c>
      <c r="N1905" s="15" t="s">
        <v>5681</v>
      </c>
    </row>
    <row r="1906">
      <c r="A1906" s="4">
        <f>VLOOKUP(Life_expectancy.csv!A1922,Base!$A$2:$B$235,2,FALSE)</f>
        <v>120</v>
      </c>
      <c r="B1906" s="4">
        <v>2005.0</v>
      </c>
      <c r="C1906" s="15">
        <v>81.0</v>
      </c>
      <c r="D1906" s="15">
        <v>73.0</v>
      </c>
      <c r="E1906" s="15">
        <v>0.0</v>
      </c>
      <c r="F1906" s="15" t="s">
        <v>1527</v>
      </c>
      <c r="G1906" s="10"/>
      <c r="H1906" s="4">
        <v>0.0</v>
      </c>
      <c r="I1906" s="4" t="s">
        <v>5541</v>
      </c>
      <c r="J1906" s="4">
        <v>0.0</v>
      </c>
      <c r="K1906" s="4">
        <v>91.0</v>
      </c>
      <c r="L1906" s="4">
        <v>91.0</v>
      </c>
      <c r="M1906" s="4" t="s">
        <v>5522</v>
      </c>
      <c r="N1906" s="15" t="s">
        <v>5681</v>
      </c>
    </row>
    <row r="1907">
      <c r="A1907" s="4">
        <f>VLOOKUP(Life_expectancy.csv!A1923,Base!$A$2:$B$235,2,FALSE)</f>
        <v>120</v>
      </c>
      <c r="B1907" s="4">
        <v>2004.0</v>
      </c>
      <c r="C1907" s="15" t="s">
        <v>5700</v>
      </c>
      <c r="D1907" s="15">
        <v>77.0</v>
      </c>
      <c r="E1907" s="15">
        <v>0.0</v>
      </c>
      <c r="F1907" s="15" t="s">
        <v>1625</v>
      </c>
      <c r="G1907" s="10"/>
      <c r="H1907" s="4">
        <v>7.0</v>
      </c>
      <c r="I1907" s="4" t="s">
        <v>5908</v>
      </c>
      <c r="J1907" s="4">
        <v>0.0</v>
      </c>
      <c r="K1907" s="4">
        <v>92.0</v>
      </c>
      <c r="L1907" s="4">
        <v>92.0</v>
      </c>
      <c r="M1907" s="4" t="s">
        <v>5522</v>
      </c>
      <c r="N1907" s="15" t="s">
        <v>5681</v>
      </c>
    </row>
    <row r="1908">
      <c r="A1908" s="4">
        <f>VLOOKUP(Life_expectancy.csv!A1924,Base!$A$2:$B$235,2,FALSE)</f>
        <v>120</v>
      </c>
      <c r="B1908" s="4">
        <v>2003.0</v>
      </c>
      <c r="C1908" s="15" t="s">
        <v>5702</v>
      </c>
      <c r="D1908" s="15">
        <v>78.0</v>
      </c>
      <c r="E1908" s="15">
        <v>0.0</v>
      </c>
      <c r="F1908" s="18">
        <v>45753.0</v>
      </c>
      <c r="G1908" s="10"/>
      <c r="H1908" s="4">
        <v>8.0</v>
      </c>
      <c r="I1908" s="4" t="s">
        <v>5535</v>
      </c>
      <c r="J1908" s="4">
        <v>0.0</v>
      </c>
      <c r="K1908" s="4">
        <v>92.0</v>
      </c>
      <c r="L1908" s="4">
        <v>92.0</v>
      </c>
      <c r="M1908" s="4" t="s">
        <v>5522</v>
      </c>
      <c r="N1908" s="15" t="s">
        <v>5681</v>
      </c>
    </row>
    <row r="1909">
      <c r="A1909" s="4">
        <f>VLOOKUP(Life_expectancy.csv!A1925,Base!$A$2:$B$235,2,FALSE)</f>
        <v>120</v>
      </c>
      <c r="B1909" s="4">
        <v>2002.0</v>
      </c>
      <c r="C1909" s="15" t="s">
        <v>5812</v>
      </c>
      <c r="D1909" s="15">
        <v>81.0</v>
      </c>
      <c r="E1909" s="15">
        <v>0.0</v>
      </c>
      <c r="F1909" s="15" t="s">
        <v>239</v>
      </c>
      <c r="G1909" s="10"/>
      <c r="H1909" s="4">
        <v>5.0</v>
      </c>
      <c r="I1909" s="4" t="s">
        <v>5641</v>
      </c>
      <c r="J1909" s="4">
        <v>0.0</v>
      </c>
      <c r="K1909" s="4">
        <v>93.0</v>
      </c>
      <c r="L1909" s="4">
        <v>93.0</v>
      </c>
      <c r="M1909" s="4" t="s">
        <v>5522</v>
      </c>
      <c r="N1909" s="15" t="s">
        <v>5681</v>
      </c>
    </row>
    <row r="1910">
      <c r="A1910" s="4">
        <f>VLOOKUP(Life_expectancy.csv!A1926,Base!$A$2:$B$235,2,FALSE)</f>
        <v>120</v>
      </c>
      <c r="B1910" s="4">
        <v>2001.0</v>
      </c>
      <c r="C1910" s="15" t="s">
        <v>5706</v>
      </c>
      <c r="D1910" s="15">
        <v>82.0</v>
      </c>
      <c r="E1910" s="15">
        <v>0.0</v>
      </c>
      <c r="F1910" s="15" t="s">
        <v>765</v>
      </c>
      <c r="G1910" s="10"/>
      <c r="H1910" s="4">
        <v>4.0</v>
      </c>
      <c r="I1910" s="4">
        <v>54.0</v>
      </c>
      <c r="J1910" s="4">
        <v>0.0</v>
      </c>
      <c r="K1910" s="4">
        <v>91.0</v>
      </c>
      <c r="L1910" s="4">
        <v>91.0</v>
      </c>
      <c r="M1910" s="4" t="s">
        <v>5522</v>
      </c>
      <c r="N1910" s="15" t="s">
        <v>5681</v>
      </c>
    </row>
    <row r="1911">
      <c r="A1911" s="4">
        <f>VLOOKUP(Life_expectancy.csv!A1927,Base!$A$2:$B$235,2,FALSE)</f>
        <v>120</v>
      </c>
      <c r="B1911" s="4">
        <v>2000.0</v>
      </c>
      <c r="C1911" s="15" t="s">
        <v>5964</v>
      </c>
      <c r="D1911" s="15">
        <v>85.0</v>
      </c>
      <c r="E1911" s="15">
        <v>0.0</v>
      </c>
      <c r="F1911" s="15" t="s">
        <v>769</v>
      </c>
      <c r="G1911" s="10"/>
      <c r="H1911" s="4">
        <v>0.0</v>
      </c>
      <c r="I1911" s="4" t="s">
        <v>5644</v>
      </c>
      <c r="J1911" s="4">
        <v>0.0</v>
      </c>
      <c r="K1911" s="4">
        <v>91.0</v>
      </c>
      <c r="L1911" s="4">
        <v>9.0</v>
      </c>
      <c r="M1911" s="4" t="s">
        <v>5522</v>
      </c>
      <c r="N1911" s="15" t="s">
        <v>5681</v>
      </c>
    </row>
    <row r="1912">
      <c r="A1912" s="4">
        <f>VLOOKUP(Life_expectancy.csv!A1928,Base!$A$2:$B$235,2,FALSE)</f>
        <v>127</v>
      </c>
      <c r="B1912" s="4">
        <v>2015.0</v>
      </c>
      <c r="C1912" s="15" t="s">
        <v>5545</v>
      </c>
      <c r="D1912" s="15">
        <v>99.0</v>
      </c>
      <c r="E1912" s="15">
        <v>1.0</v>
      </c>
      <c r="F1912" s="17"/>
      <c r="G1912" s="4">
        <v>99.0</v>
      </c>
      <c r="H1912" s="4">
        <v>0.0</v>
      </c>
      <c r="I1912" s="4" t="s">
        <v>5641</v>
      </c>
      <c r="J1912" s="4">
        <v>1.0</v>
      </c>
      <c r="K1912" s="4">
        <v>99.0</v>
      </c>
      <c r="L1912" s="4">
        <v>99.0</v>
      </c>
      <c r="M1912" s="4" t="s">
        <v>5522</v>
      </c>
      <c r="N1912" s="16">
        <v>45906.0</v>
      </c>
    </row>
    <row r="1913">
      <c r="A1913" s="4">
        <f>VLOOKUP(Life_expectancy.csv!A1929,Base!$A$2:$B$235,2,FALSE)</f>
        <v>127</v>
      </c>
      <c r="B1913" s="4">
        <v>2014.0</v>
      </c>
      <c r="C1913" s="15" t="s">
        <v>5613</v>
      </c>
      <c r="D1913" s="15">
        <v>11.0</v>
      </c>
      <c r="E1913" s="15">
        <v>1.0</v>
      </c>
      <c r="F1913" s="15" t="s">
        <v>5783</v>
      </c>
      <c r="G1913" s="4">
        <v>99.0</v>
      </c>
      <c r="H1913" s="4">
        <v>0.0</v>
      </c>
      <c r="I1913" s="4" t="s">
        <v>5550</v>
      </c>
      <c r="J1913" s="4">
        <v>1.0</v>
      </c>
      <c r="K1913" s="4">
        <v>99.0</v>
      </c>
      <c r="L1913" s="4">
        <v>99.0</v>
      </c>
      <c r="M1913" s="4" t="s">
        <v>5522</v>
      </c>
      <c r="N1913" s="16">
        <v>45906.0</v>
      </c>
    </row>
    <row r="1914">
      <c r="A1914" s="4">
        <f>VLOOKUP(Life_expectancy.csv!A1930,Base!$A$2:$B$235,2,FALSE)</f>
        <v>127</v>
      </c>
      <c r="B1914" s="4">
        <v>2013.0</v>
      </c>
      <c r="C1914" s="15" t="s">
        <v>5547</v>
      </c>
      <c r="D1914" s="15">
        <v>12.0</v>
      </c>
      <c r="E1914" s="15">
        <v>1.0</v>
      </c>
      <c r="F1914" s="15" t="s">
        <v>5581</v>
      </c>
      <c r="G1914" s="4">
        <v>98.0</v>
      </c>
      <c r="H1914" s="4">
        <v>0.0</v>
      </c>
      <c r="I1914" s="4" t="s">
        <v>5579</v>
      </c>
      <c r="J1914" s="4">
        <v>1.0</v>
      </c>
      <c r="K1914" s="4">
        <v>99.0</v>
      </c>
      <c r="L1914" s="4">
        <v>98.0</v>
      </c>
      <c r="M1914" s="4" t="s">
        <v>5522</v>
      </c>
      <c r="N1914" s="16">
        <v>45875.0</v>
      </c>
    </row>
    <row r="1915">
      <c r="A1915" s="4">
        <f>VLOOKUP(Life_expectancy.csv!A1931,Base!$A$2:$B$235,2,FALSE)</f>
        <v>127</v>
      </c>
      <c r="B1915" s="4">
        <v>2012.0</v>
      </c>
      <c r="C1915" s="15">
        <v>76.0</v>
      </c>
      <c r="D1915" s="15">
        <v>14.0</v>
      </c>
      <c r="E1915" s="15">
        <v>1.0</v>
      </c>
      <c r="F1915" s="15" t="s">
        <v>5732</v>
      </c>
      <c r="G1915" s="4">
        <v>98.0</v>
      </c>
      <c r="H1915" s="4">
        <v>13.0</v>
      </c>
      <c r="I1915" s="4" t="s">
        <v>5896</v>
      </c>
      <c r="J1915" s="4">
        <v>1.0</v>
      </c>
      <c r="K1915" s="4">
        <v>99.0</v>
      </c>
      <c r="L1915" s="4">
        <v>98.0</v>
      </c>
      <c r="M1915" s="4" t="s">
        <v>5522</v>
      </c>
      <c r="N1915" s="16">
        <v>45875.0</v>
      </c>
    </row>
    <row r="1916">
      <c r="A1916" s="4">
        <f>VLOOKUP(Life_expectancy.csv!A1932,Base!$A$2:$B$235,2,FALSE)</f>
        <v>127</v>
      </c>
      <c r="B1916" s="4">
        <v>2011.0</v>
      </c>
      <c r="C1916" s="15" t="s">
        <v>5762</v>
      </c>
      <c r="D1916" s="15">
        <v>15.0</v>
      </c>
      <c r="E1916" s="15">
        <v>1.0</v>
      </c>
      <c r="F1916" s="15" t="s">
        <v>6124</v>
      </c>
      <c r="G1916" s="4">
        <v>99.0</v>
      </c>
      <c r="H1916" s="4">
        <v>5.0</v>
      </c>
      <c r="I1916" s="4">
        <v>52.0</v>
      </c>
      <c r="J1916" s="4">
        <v>1.0</v>
      </c>
      <c r="K1916" s="4">
        <v>99.0</v>
      </c>
      <c r="L1916" s="4">
        <v>99.0</v>
      </c>
      <c r="M1916" s="4" t="s">
        <v>5522</v>
      </c>
      <c r="N1916" s="16">
        <v>45875.0</v>
      </c>
    </row>
    <row r="1917">
      <c r="A1917" s="4">
        <f>VLOOKUP(Life_expectancy.csv!A1933,Base!$A$2:$B$235,2,FALSE)</f>
        <v>127</v>
      </c>
      <c r="B1917" s="4">
        <v>2010.0</v>
      </c>
      <c r="C1917" s="15" t="s">
        <v>5565</v>
      </c>
      <c r="D1917" s="15">
        <v>16.0</v>
      </c>
      <c r="E1917" s="15">
        <v>1.0</v>
      </c>
      <c r="F1917" s="15" t="s">
        <v>5573</v>
      </c>
      <c r="G1917" s="4">
        <v>99.0</v>
      </c>
      <c r="H1917" s="4">
        <v>3.0</v>
      </c>
      <c r="I1917" s="4" t="s">
        <v>5582</v>
      </c>
      <c r="J1917" s="4">
        <v>1.0</v>
      </c>
      <c r="K1917" s="4">
        <v>99.0</v>
      </c>
      <c r="L1917" s="4">
        <v>99.0</v>
      </c>
      <c r="M1917" s="4" t="s">
        <v>5522</v>
      </c>
      <c r="N1917" s="16">
        <v>45875.0</v>
      </c>
    </row>
    <row r="1918">
      <c r="A1918" s="4">
        <f>VLOOKUP(Life_expectancy.csv!A1934,Base!$A$2:$B$235,2,FALSE)</f>
        <v>127</v>
      </c>
      <c r="B1918" s="4">
        <v>2009.0</v>
      </c>
      <c r="C1918" s="15" t="s">
        <v>5566</v>
      </c>
      <c r="D1918" s="15">
        <v>18.0</v>
      </c>
      <c r="E1918" s="15">
        <v>1.0</v>
      </c>
      <c r="F1918" s="15" t="s">
        <v>5573</v>
      </c>
      <c r="G1918" s="4">
        <v>98.0</v>
      </c>
      <c r="H1918" s="4">
        <v>19.0</v>
      </c>
      <c r="I1918" s="4" t="s">
        <v>5712</v>
      </c>
      <c r="J1918" s="4">
        <v>1.0</v>
      </c>
      <c r="K1918" s="4">
        <v>96.0</v>
      </c>
      <c r="L1918" s="4">
        <v>98.0</v>
      </c>
      <c r="M1918" s="4" t="s">
        <v>5522</v>
      </c>
      <c r="N1918" s="16">
        <v>45875.0</v>
      </c>
    </row>
    <row r="1919">
      <c r="A1919" s="4">
        <f>VLOOKUP(Life_expectancy.csv!A1935,Base!$A$2:$B$235,2,FALSE)</f>
        <v>127</v>
      </c>
      <c r="B1919" s="4">
        <v>2008.0</v>
      </c>
      <c r="C1919" s="15" t="s">
        <v>5620</v>
      </c>
      <c r="D1919" s="15">
        <v>19.0</v>
      </c>
      <c r="E1919" s="15">
        <v>1.0</v>
      </c>
      <c r="F1919" s="15" t="s">
        <v>6158</v>
      </c>
      <c r="G1919" s="4">
        <v>99.0</v>
      </c>
      <c r="H1919" s="4">
        <v>18.0</v>
      </c>
      <c r="I1919" s="4" t="s">
        <v>5601</v>
      </c>
      <c r="J1919" s="4">
        <v>1.0</v>
      </c>
      <c r="K1919" s="4">
        <v>97.0</v>
      </c>
      <c r="L1919" s="4">
        <v>99.0</v>
      </c>
      <c r="M1919" s="4" t="s">
        <v>5522</v>
      </c>
      <c r="N1919" s="16">
        <v>45875.0</v>
      </c>
    </row>
    <row r="1920">
      <c r="A1920" s="4">
        <f>VLOOKUP(Life_expectancy.csv!A1936,Base!$A$2:$B$235,2,FALSE)</f>
        <v>127</v>
      </c>
      <c r="B1920" s="4">
        <v>2007.0</v>
      </c>
      <c r="C1920" s="15" t="s">
        <v>5572</v>
      </c>
      <c r="D1920" s="15">
        <v>113.0</v>
      </c>
      <c r="E1920" s="15">
        <v>1.0</v>
      </c>
      <c r="F1920" s="15" t="s">
        <v>6158</v>
      </c>
      <c r="G1920" s="4">
        <v>99.0</v>
      </c>
      <c r="H1920" s="4">
        <v>24.0</v>
      </c>
      <c r="I1920" s="5">
        <v>45813.0</v>
      </c>
      <c r="J1920" s="4">
        <v>1.0</v>
      </c>
      <c r="K1920" s="4">
        <v>97.0</v>
      </c>
      <c r="L1920" s="4">
        <v>99.0</v>
      </c>
      <c r="M1920" s="4" t="s">
        <v>5522</v>
      </c>
      <c r="N1920" s="16">
        <v>45875.0</v>
      </c>
    </row>
    <row r="1921">
      <c r="A1921" s="4">
        <f>VLOOKUP(Life_expectancy.csv!A1937,Base!$A$2:$B$235,2,FALSE)</f>
        <v>127</v>
      </c>
      <c r="B1921" s="4">
        <v>2006.0</v>
      </c>
      <c r="C1921" s="15" t="s">
        <v>5574</v>
      </c>
      <c r="D1921" s="15">
        <v>115.0</v>
      </c>
      <c r="E1921" s="15">
        <v>1.0</v>
      </c>
      <c r="F1921" s="15" t="s">
        <v>6166</v>
      </c>
      <c r="G1921" s="4">
        <v>99.0</v>
      </c>
      <c r="H1921" s="4">
        <v>13.0</v>
      </c>
      <c r="I1921" s="5">
        <v>45662.0</v>
      </c>
      <c r="J1921" s="4">
        <v>1.0</v>
      </c>
      <c r="K1921" s="4">
        <v>98.0</v>
      </c>
      <c r="L1921" s="4">
        <v>98.0</v>
      </c>
      <c r="M1921" s="4" t="s">
        <v>5522</v>
      </c>
      <c r="N1921" s="16">
        <v>45875.0</v>
      </c>
    </row>
    <row r="1922">
      <c r="A1922" s="4">
        <f>VLOOKUP(Life_expectancy.csv!A1938,Base!$A$2:$B$235,2,FALSE)</f>
        <v>127</v>
      </c>
      <c r="B1922" s="4">
        <v>2005.0</v>
      </c>
      <c r="C1922" s="15" t="s">
        <v>5881</v>
      </c>
      <c r="D1922" s="15">
        <v>118.0</v>
      </c>
      <c r="E1922" s="15">
        <v>1.0</v>
      </c>
      <c r="F1922" s="15" t="s">
        <v>6009</v>
      </c>
      <c r="G1922" s="4">
        <v>99.0</v>
      </c>
      <c r="H1922" s="4">
        <v>25.0</v>
      </c>
      <c r="I1922" s="4" t="s">
        <v>6105</v>
      </c>
      <c r="J1922" s="4">
        <v>1.0</v>
      </c>
      <c r="K1922" s="4">
        <v>99.0</v>
      </c>
      <c r="L1922" s="4">
        <v>99.0</v>
      </c>
      <c r="M1922" s="4" t="s">
        <v>5522</v>
      </c>
      <c r="N1922" s="16">
        <v>45875.0</v>
      </c>
    </row>
    <row r="1923">
      <c r="A1923" s="4">
        <f>VLOOKUP(Life_expectancy.csv!A1939,Base!$A$2:$B$235,2,FALSE)</f>
        <v>127</v>
      </c>
      <c r="B1923" s="4">
        <v>2004.0</v>
      </c>
      <c r="C1923" s="15">
        <v>74.0</v>
      </c>
      <c r="D1923" s="15">
        <v>122.0</v>
      </c>
      <c r="E1923" s="15">
        <v>1.0</v>
      </c>
      <c r="F1923" s="15" t="s">
        <v>6008</v>
      </c>
      <c r="G1923" s="4">
        <v>99.0</v>
      </c>
      <c r="H1923" s="4">
        <v>18.0</v>
      </c>
      <c r="I1923" s="4" t="s">
        <v>5558</v>
      </c>
      <c r="J1923" s="4">
        <v>1.0</v>
      </c>
      <c r="K1923" s="4">
        <v>99.0</v>
      </c>
      <c r="L1923" s="4">
        <v>99.0</v>
      </c>
      <c r="M1923" s="4" t="s">
        <v>5522</v>
      </c>
      <c r="N1923" s="16">
        <v>45875.0</v>
      </c>
    </row>
    <row r="1924">
      <c r="A1924" s="4">
        <f>VLOOKUP(Life_expectancy.csv!A1940,Base!$A$2:$B$235,2,FALSE)</f>
        <v>127</v>
      </c>
      <c r="B1924" s="4">
        <v>2003.0</v>
      </c>
      <c r="C1924" s="15" t="s">
        <v>5563</v>
      </c>
      <c r="D1924" s="15">
        <v>127.0</v>
      </c>
      <c r="E1924" s="15">
        <v>1.0</v>
      </c>
      <c r="F1924" s="15" t="s">
        <v>5573</v>
      </c>
      <c r="G1924" s="4">
        <v>99.0</v>
      </c>
      <c r="H1924" s="4">
        <v>1.0</v>
      </c>
      <c r="I1924" s="4" t="s">
        <v>5654</v>
      </c>
      <c r="J1924" s="4">
        <v>1.0</v>
      </c>
      <c r="K1924" s="4">
        <v>99.0</v>
      </c>
      <c r="L1924" s="4">
        <v>99.0</v>
      </c>
      <c r="M1924" s="4" t="s">
        <v>5522</v>
      </c>
      <c r="N1924" s="16">
        <v>45875.0</v>
      </c>
    </row>
    <row r="1925">
      <c r="A1925" s="4">
        <f>VLOOKUP(Life_expectancy.csv!A1941,Base!$A$2:$B$235,2,FALSE)</f>
        <v>127</v>
      </c>
      <c r="B1925" s="4">
        <v>2002.0</v>
      </c>
      <c r="C1925" s="15" t="s">
        <v>5561</v>
      </c>
      <c r="D1925" s="15">
        <v>13.0</v>
      </c>
      <c r="E1925" s="15">
        <v>1.0</v>
      </c>
      <c r="F1925" s="15" t="s">
        <v>6124</v>
      </c>
      <c r="G1925" s="4">
        <v>99.0</v>
      </c>
      <c r="H1925" s="4">
        <v>5.0</v>
      </c>
      <c r="I1925" s="4" t="s">
        <v>5717</v>
      </c>
      <c r="J1925" s="4">
        <v>1.0</v>
      </c>
      <c r="K1925" s="4">
        <v>99.0</v>
      </c>
      <c r="L1925" s="4">
        <v>99.0</v>
      </c>
      <c r="M1925" s="4" t="s">
        <v>5522</v>
      </c>
      <c r="N1925" s="16">
        <v>45875.0</v>
      </c>
    </row>
    <row r="1926">
      <c r="A1926" s="4">
        <f>VLOOKUP(Life_expectancy.csv!A1942,Base!$A$2:$B$235,2,FALSE)</f>
        <v>127</v>
      </c>
      <c r="B1926" s="4">
        <v>2001.0</v>
      </c>
      <c r="C1926" s="15" t="s">
        <v>5588</v>
      </c>
      <c r="D1926" s="15">
        <v>134.0</v>
      </c>
      <c r="E1926" s="15">
        <v>1.0</v>
      </c>
      <c r="F1926" s="15" t="s">
        <v>5728</v>
      </c>
      <c r="G1926" s="4">
        <v>99.0</v>
      </c>
      <c r="H1926" s="4">
        <v>15.0</v>
      </c>
      <c r="I1926" s="4" t="s">
        <v>5610</v>
      </c>
      <c r="J1926" s="4">
        <v>1.0</v>
      </c>
      <c r="K1926" s="4">
        <v>99.0</v>
      </c>
      <c r="L1926" s="4">
        <v>99.0</v>
      </c>
      <c r="M1926" s="4" t="s">
        <v>5522</v>
      </c>
      <c r="N1926" s="16">
        <v>45906.0</v>
      </c>
    </row>
    <row r="1927">
      <c r="A1927" s="4">
        <f>VLOOKUP(Life_expectancy.csv!A1943,Base!$A$2:$B$235,2,FALSE)</f>
        <v>127</v>
      </c>
      <c r="B1927" s="4">
        <v>2000.0</v>
      </c>
      <c r="C1927" s="15" t="s">
        <v>5564</v>
      </c>
      <c r="D1927" s="15">
        <v>138.0</v>
      </c>
      <c r="E1927" s="15">
        <v>1.0</v>
      </c>
      <c r="F1927" s="15" t="s">
        <v>5989</v>
      </c>
      <c r="G1927" s="4">
        <v>99.0</v>
      </c>
      <c r="H1927" s="4">
        <v>15.0</v>
      </c>
      <c r="I1927" s="4" t="s">
        <v>5719</v>
      </c>
      <c r="J1927" s="4">
        <v>1.0</v>
      </c>
      <c r="K1927" s="4">
        <v>99.0</v>
      </c>
      <c r="L1927" s="4">
        <v>99.0</v>
      </c>
      <c r="M1927" s="4" t="s">
        <v>5522</v>
      </c>
      <c r="N1927" s="16">
        <v>45906.0</v>
      </c>
    </row>
    <row r="1928">
      <c r="A1928" s="4">
        <f>VLOOKUP(Life_expectancy.csv!A1944,Base!$A$2:$B$235,2,FALSE)</f>
        <v>5</v>
      </c>
      <c r="B1928" s="4">
        <v>2015.0</v>
      </c>
      <c r="C1928" s="15" t="s">
        <v>5910</v>
      </c>
      <c r="D1928" s="15">
        <v>161.0</v>
      </c>
      <c r="E1928" s="15">
        <v>352.0</v>
      </c>
      <c r="F1928" s="17"/>
      <c r="G1928" s="4">
        <v>72.0</v>
      </c>
      <c r="H1928" s="4">
        <v>386.0</v>
      </c>
      <c r="I1928" s="5">
        <v>45772.0</v>
      </c>
      <c r="J1928" s="4">
        <v>433.0</v>
      </c>
      <c r="K1928" s="4">
        <v>72.0</v>
      </c>
      <c r="L1928" s="4">
        <v>72.0</v>
      </c>
      <c r="M1928" s="4" t="s">
        <v>5522</v>
      </c>
      <c r="N1928" s="16">
        <v>45827.0</v>
      </c>
    </row>
    <row r="1929">
      <c r="A1929" s="4">
        <f>VLOOKUP(Life_expectancy.csv!A1945,Base!$A$2:$B$235,2,FALSE)</f>
        <v>5</v>
      </c>
      <c r="B1929" s="4">
        <v>2014.0</v>
      </c>
      <c r="C1929" s="15" t="s">
        <v>5847</v>
      </c>
      <c r="D1929" s="15">
        <v>162.0</v>
      </c>
      <c r="E1929" s="15">
        <v>359.0</v>
      </c>
      <c r="F1929" s="15" t="s">
        <v>5521</v>
      </c>
      <c r="G1929" s="4">
        <v>72.0</v>
      </c>
      <c r="H1929" s="4">
        <v>1370.0</v>
      </c>
      <c r="I1929" s="5">
        <v>45862.0</v>
      </c>
      <c r="J1929" s="4">
        <v>442.0</v>
      </c>
      <c r="K1929" s="4">
        <v>72.0</v>
      </c>
      <c r="L1929" s="4">
        <v>72.0</v>
      </c>
      <c r="M1929" s="4" t="s">
        <v>5522</v>
      </c>
      <c r="N1929" s="16">
        <v>45888.0</v>
      </c>
    </row>
    <row r="1930">
      <c r="A1930" s="4">
        <f>VLOOKUP(Life_expectancy.csv!A1946,Base!$A$2:$B$235,2,FALSE)</f>
        <v>5</v>
      </c>
      <c r="B1930" s="4">
        <v>2013.0</v>
      </c>
      <c r="C1930" s="15">
        <v>66.0</v>
      </c>
      <c r="D1930" s="15">
        <v>163.0</v>
      </c>
      <c r="E1930" s="15">
        <v>365.0</v>
      </c>
      <c r="F1930" s="15" t="s">
        <v>6177</v>
      </c>
      <c r="G1930" s="4">
        <v>72.0</v>
      </c>
      <c r="H1930" s="4">
        <v>8749.0</v>
      </c>
      <c r="I1930" s="5">
        <v>45923.0</v>
      </c>
      <c r="J1930" s="4">
        <v>450.0</v>
      </c>
      <c r="K1930" s="4">
        <v>72.0</v>
      </c>
      <c r="L1930" s="4">
        <v>72.0</v>
      </c>
      <c r="M1930" s="4" t="s">
        <v>5522</v>
      </c>
      <c r="N1930" s="15">
        <v>2.0</v>
      </c>
    </row>
    <row r="1931">
      <c r="A1931" s="4">
        <f>VLOOKUP(Life_expectancy.csv!A1947,Base!$A$2:$B$235,2,FALSE)</f>
        <v>5</v>
      </c>
      <c r="B1931" s="4">
        <v>2012.0</v>
      </c>
      <c r="C1931" s="15" t="s">
        <v>5849</v>
      </c>
      <c r="D1931" s="15">
        <v>165.0</v>
      </c>
      <c r="E1931" s="15">
        <v>369.0</v>
      </c>
      <c r="F1931" s="15" t="s">
        <v>6177</v>
      </c>
      <c r="G1931" s="4">
        <v>72.0</v>
      </c>
      <c r="H1931" s="4">
        <v>8046.0</v>
      </c>
      <c r="I1931" s="5">
        <v>45711.0</v>
      </c>
      <c r="J1931" s="4">
        <v>456.0</v>
      </c>
      <c r="K1931" s="4">
        <v>72.0</v>
      </c>
      <c r="L1931" s="4">
        <v>72.0</v>
      </c>
      <c r="M1931" s="4" t="s">
        <v>5522</v>
      </c>
      <c r="N1931" s="16">
        <v>45690.0</v>
      </c>
    </row>
    <row r="1932">
      <c r="A1932" s="4">
        <f>VLOOKUP(Life_expectancy.csv!A1948,Base!$A$2:$B$235,2,FALSE)</f>
        <v>5</v>
      </c>
      <c r="B1932" s="4">
        <v>2011.0</v>
      </c>
      <c r="C1932" s="15" t="s">
        <v>5663</v>
      </c>
      <c r="D1932" s="15">
        <v>167.0</v>
      </c>
      <c r="E1932" s="15">
        <v>371.0</v>
      </c>
      <c r="F1932" s="15" t="s">
        <v>6177</v>
      </c>
      <c r="G1932" s="4">
        <v>74.0</v>
      </c>
      <c r="H1932" s="4">
        <v>4386.0</v>
      </c>
      <c r="I1932" s="5">
        <v>45799.0</v>
      </c>
      <c r="J1932" s="4">
        <v>459.0</v>
      </c>
      <c r="K1932" s="4">
        <v>75.0</v>
      </c>
      <c r="L1932" s="4">
        <v>74.0</v>
      </c>
      <c r="M1932" s="4" t="s">
        <v>5522</v>
      </c>
      <c r="N1932" s="16">
        <v>45749.0</v>
      </c>
    </row>
    <row r="1933">
      <c r="A1933" s="4">
        <f>VLOOKUP(Life_expectancy.csv!A1949,Base!$A$2:$B$235,2,FALSE)</f>
        <v>5</v>
      </c>
      <c r="B1933" s="4">
        <v>2010.0</v>
      </c>
      <c r="C1933" s="15" t="s">
        <v>5850</v>
      </c>
      <c r="D1933" s="15">
        <v>172.0</v>
      </c>
      <c r="E1933" s="15">
        <v>372.0</v>
      </c>
      <c r="F1933" s="15" t="s">
        <v>6177</v>
      </c>
      <c r="G1933" s="4">
        <v>82.0</v>
      </c>
      <c r="H1933" s="4">
        <v>4321.0</v>
      </c>
      <c r="I1933" s="5">
        <v>45921.0</v>
      </c>
      <c r="J1933" s="4">
        <v>461.0</v>
      </c>
      <c r="K1933" s="4">
        <v>82.0</v>
      </c>
      <c r="L1933" s="4">
        <v>82.0</v>
      </c>
      <c r="M1933" s="4" t="s">
        <v>5522</v>
      </c>
      <c r="N1933" s="16">
        <v>45840.0</v>
      </c>
    </row>
    <row r="1934">
      <c r="A1934" s="4">
        <f>VLOOKUP(Life_expectancy.csv!A1950,Base!$A$2:$B$235,2,FALSE)</f>
        <v>5</v>
      </c>
      <c r="B1934" s="4">
        <v>2009.0</v>
      </c>
      <c r="C1934" s="15" t="s">
        <v>6018</v>
      </c>
      <c r="D1934" s="15">
        <v>175.0</v>
      </c>
      <c r="E1934" s="15">
        <v>371.0</v>
      </c>
      <c r="F1934" s="15" t="s">
        <v>5529</v>
      </c>
      <c r="G1934" s="4">
        <v>78.0</v>
      </c>
      <c r="H1934" s="4">
        <v>863.0</v>
      </c>
      <c r="I1934" s="5">
        <v>45737.0</v>
      </c>
      <c r="J1934" s="4">
        <v>460.0</v>
      </c>
      <c r="K1934" s="4">
        <v>7.0</v>
      </c>
      <c r="L1934" s="4">
        <v>71.0</v>
      </c>
      <c r="M1934" s="4" t="s">
        <v>5522</v>
      </c>
      <c r="N1934" s="16">
        <v>45902.0</v>
      </c>
    </row>
    <row r="1935">
      <c r="A1935" s="4">
        <f>VLOOKUP(Life_expectancy.csv!A1951,Base!$A$2:$B$235,2,FALSE)</f>
        <v>5</v>
      </c>
      <c r="B1935" s="4">
        <v>2008.0</v>
      </c>
      <c r="C1935" s="15" t="s">
        <v>6035</v>
      </c>
      <c r="D1935" s="15">
        <v>177.0</v>
      </c>
      <c r="E1935" s="15">
        <v>369.0</v>
      </c>
      <c r="F1935" s="15" t="s">
        <v>5529</v>
      </c>
      <c r="G1935" s="4">
        <v>65.0</v>
      </c>
      <c r="H1935" s="4">
        <v>1129.0</v>
      </c>
      <c r="I1935" s="5">
        <v>45810.0</v>
      </c>
      <c r="J1935" s="4">
        <v>460.0</v>
      </c>
      <c r="K1935" s="4">
        <v>7.0</v>
      </c>
      <c r="L1935" s="4">
        <v>62.0</v>
      </c>
      <c r="M1935" s="4" t="s">
        <v>5522</v>
      </c>
      <c r="N1935" s="16">
        <v>45678.0</v>
      </c>
    </row>
    <row r="1936">
      <c r="A1936" s="4">
        <f>VLOOKUP(Life_expectancy.csv!A1952,Base!$A$2:$B$235,2,FALSE)</f>
        <v>5</v>
      </c>
      <c r="B1936" s="4">
        <v>2007.0</v>
      </c>
      <c r="C1936" s="15" t="s">
        <v>5665</v>
      </c>
      <c r="D1936" s="15">
        <v>178.0</v>
      </c>
      <c r="E1936" s="15">
        <v>367.0</v>
      </c>
      <c r="F1936" s="15" t="s">
        <v>5529</v>
      </c>
      <c r="G1936" s="4">
        <v>75.0</v>
      </c>
      <c r="H1936" s="4">
        <v>2801.0</v>
      </c>
      <c r="I1936" s="5">
        <v>45659.0</v>
      </c>
      <c r="J1936" s="4">
        <v>459.0</v>
      </c>
      <c r="K1936" s="4">
        <v>75.0</v>
      </c>
      <c r="L1936" s="4">
        <v>75.0</v>
      </c>
      <c r="M1936" s="4" t="s">
        <v>5522</v>
      </c>
      <c r="N1936" s="16">
        <v>45737.0</v>
      </c>
    </row>
    <row r="1937">
      <c r="A1937" s="4">
        <f>VLOOKUP(Life_expectancy.csv!A1953,Base!$A$2:$B$235,2,FALSE)</f>
        <v>5</v>
      </c>
      <c r="B1937" s="4">
        <v>2006.0</v>
      </c>
      <c r="C1937" s="15" t="s">
        <v>5840</v>
      </c>
      <c r="D1937" s="15">
        <v>179.0</v>
      </c>
      <c r="E1937" s="15">
        <v>365.0</v>
      </c>
      <c r="F1937" s="15" t="s">
        <v>5529</v>
      </c>
      <c r="G1937" s="4">
        <v>78.0</v>
      </c>
      <c r="H1937" s="4">
        <v>7641.0</v>
      </c>
      <c r="I1937" s="5">
        <v>45796.0</v>
      </c>
      <c r="J1937" s="4">
        <v>458.0</v>
      </c>
      <c r="K1937" s="4">
        <v>77.0</v>
      </c>
      <c r="L1937" s="4">
        <v>78.0</v>
      </c>
      <c r="M1937" s="4" t="s">
        <v>5522</v>
      </c>
      <c r="N1937" s="16">
        <v>45798.0</v>
      </c>
    </row>
    <row r="1938">
      <c r="A1938" s="4">
        <f>VLOOKUP(Life_expectancy.csv!A1954,Base!$A$2:$B$235,2,FALSE)</f>
        <v>5</v>
      </c>
      <c r="B1938" s="4">
        <v>2005.0</v>
      </c>
      <c r="C1938" s="15" t="s">
        <v>5674</v>
      </c>
      <c r="D1938" s="15">
        <v>2.0</v>
      </c>
      <c r="E1938" s="15">
        <v>364.0</v>
      </c>
      <c r="F1938" s="15" t="s">
        <v>6177</v>
      </c>
      <c r="G1938" s="4">
        <v>7.0</v>
      </c>
      <c r="H1938" s="4">
        <v>2981.0</v>
      </c>
      <c r="I1938" s="5">
        <v>45918.0</v>
      </c>
      <c r="J1938" s="4">
        <v>459.0</v>
      </c>
      <c r="K1938" s="4">
        <v>78.0</v>
      </c>
      <c r="L1938" s="4">
        <v>77.0</v>
      </c>
      <c r="M1938" s="4" t="s">
        <v>5522</v>
      </c>
      <c r="N1938" s="16">
        <v>45859.0</v>
      </c>
    </row>
    <row r="1939">
      <c r="A1939" s="4">
        <f>VLOOKUP(Life_expectancy.csv!A1955,Base!$A$2:$B$235,2,FALSE)</f>
        <v>5</v>
      </c>
      <c r="B1939" s="4">
        <v>2004.0</v>
      </c>
      <c r="C1939" s="15" t="s">
        <v>5805</v>
      </c>
      <c r="D1939" s="15">
        <v>183.0</v>
      </c>
      <c r="E1939" s="15">
        <v>364.0</v>
      </c>
      <c r="F1939" s="15" t="s">
        <v>5521</v>
      </c>
      <c r="G1939" s="4">
        <v>65.0</v>
      </c>
      <c r="H1939" s="4">
        <v>4248.0</v>
      </c>
      <c r="I1939" s="5">
        <v>45765.0</v>
      </c>
      <c r="J1939" s="4">
        <v>461.0</v>
      </c>
      <c r="K1939" s="4">
        <v>65.0</v>
      </c>
      <c r="L1939" s="4">
        <v>65.0</v>
      </c>
      <c r="M1939" s="4" t="s">
        <v>5522</v>
      </c>
      <c r="N1939" s="16">
        <v>45890.0</v>
      </c>
    </row>
    <row r="1940">
      <c r="A1940" s="4">
        <f>VLOOKUP(Life_expectancy.csv!A1956,Base!$A$2:$B$235,2,FALSE)</f>
        <v>5</v>
      </c>
      <c r="B1940" s="4">
        <v>2003.0</v>
      </c>
      <c r="C1940" s="15" t="s">
        <v>5935</v>
      </c>
      <c r="D1940" s="15">
        <v>185.0</v>
      </c>
      <c r="E1940" s="15">
        <v>366.0</v>
      </c>
      <c r="F1940" s="15" t="s">
        <v>5521</v>
      </c>
      <c r="G1940" s="4">
        <v>63.0</v>
      </c>
      <c r="H1940" s="4">
        <v>4740.0</v>
      </c>
      <c r="I1940" s="5">
        <v>45917.0</v>
      </c>
      <c r="J1940" s="4">
        <v>466.0</v>
      </c>
      <c r="K1940" s="4">
        <v>69.0</v>
      </c>
      <c r="L1940" s="4">
        <v>67.0</v>
      </c>
      <c r="M1940" s="4" t="s">
        <v>5522</v>
      </c>
      <c r="N1940" s="15">
        <v>22.0</v>
      </c>
    </row>
    <row r="1941">
      <c r="A1941" s="4">
        <f>VLOOKUP(Life_expectancy.csv!A1957,Base!$A$2:$B$235,2,FALSE)</f>
        <v>5</v>
      </c>
      <c r="B1941" s="4">
        <v>2002.0</v>
      </c>
      <c r="C1941" s="15" t="s">
        <v>5737</v>
      </c>
      <c r="D1941" s="15">
        <v>187.0</v>
      </c>
      <c r="E1941" s="15">
        <v>371.0</v>
      </c>
      <c r="F1941" s="15" t="s">
        <v>5521</v>
      </c>
      <c r="G1941" s="10"/>
      <c r="H1941" s="4">
        <v>3903.0</v>
      </c>
      <c r="I1941" s="5">
        <v>45764.0</v>
      </c>
      <c r="J1941" s="4">
        <v>474.0</v>
      </c>
      <c r="K1941" s="4">
        <v>71.0</v>
      </c>
      <c r="L1941" s="4">
        <v>68.0</v>
      </c>
      <c r="M1941" s="4" t="s">
        <v>5522</v>
      </c>
      <c r="N1941" s="16">
        <v>45710.0</v>
      </c>
    </row>
    <row r="1942">
      <c r="A1942" s="4">
        <f>VLOOKUP(Life_expectancy.csv!A1958,Base!$A$2:$B$235,2,FALSE)</f>
        <v>5</v>
      </c>
      <c r="B1942" s="4">
        <v>2001.0</v>
      </c>
      <c r="C1942" s="15">
        <v>63.0</v>
      </c>
      <c r="D1942" s="15">
        <v>189.0</v>
      </c>
      <c r="E1942" s="15">
        <v>377.0</v>
      </c>
      <c r="F1942" s="15" t="s">
        <v>5521</v>
      </c>
      <c r="G1942" s="10"/>
      <c r="H1942" s="4">
        <v>3849.0</v>
      </c>
      <c r="I1942" s="5">
        <v>45916.0</v>
      </c>
      <c r="J1942" s="4">
        <v>483.0</v>
      </c>
      <c r="K1942" s="4">
        <v>68.0</v>
      </c>
      <c r="L1942" s="4">
        <v>65.0</v>
      </c>
      <c r="M1942" s="4" t="s">
        <v>5522</v>
      </c>
      <c r="N1942" s="16">
        <v>45769.0</v>
      </c>
    </row>
    <row r="1943">
      <c r="A1943" s="4">
        <f>VLOOKUP(Life_expectancy.csv!A1959,Base!$A$2:$B$235,2,FALSE)</f>
        <v>5</v>
      </c>
      <c r="B1943" s="4">
        <v>2000.0</v>
      </c>
      <c r="C1943" s="15" t="s">
        <v>5630</v>
      </c>
      <c r="D1943" s="15">
        <v>19.0</v>
      </c>
      <c r="E1943" s="15">
        <v>385.0</v>
      </c>
      <c r="F1943" s="15" t="s">
        <v>5531</v>
      </c>
      <c r="G1943" s="10"/>
      <c r="H1943" s="4">
        <v>2064.0</v>
      </c>
      <c r="I1943" s="5">
        <v>45763.0</v>
      </c>
      <c r="J1943" s="4">
        <v>495.0</v>
      </c>
      <c r="K1943" s="4">
        <v>65.0</v>
      </c>
      <c r="L1943" s="4">
        <v>62.0</v>
      </c>
      <c r="M1943" s="4" t="s">
        <v>5522</v>
      </c>
      <c r="N1943" s="16">
        <v>45830.0</v>
      </c>
    </row>
    <row r="1944">
      <c r="A1944" s="4">
        <f>VLOOKUP(Life_expectancy.csv!A1960,Base!$A$2:$B$235,2,FALSE)</f>
        <v>222</v>
      </c>
      <c r="B1944" s="4">
        <v>2013.0</v>
      </c>
      <c r="C1944" s="17"/>
      <c r="D1944" s="17"/>
      <c r="E1944" s="15">
        <v>0.0</v>
      </c>
      <c r="F1944" s="17"/>
      <c r="G1944" s="4">
        <v>99.0</v>
      </c>
      <c r="H1944" s="4">
        <v>0.0</v>
      </c>
      <c r="I1944" s="4" t="s">
        <v>6120</v>
      </c>
      <c r="J1944" s="4">
        <v>0.0</v>
      </c>
      <c r="K1944" s="4">
        <v>99.0</v>
      </c>
      <c r="L1944" s="4">
        <v>99.0</v>
      </c>
      <c r="M1944" s="4" t="s">
        <v>5522</v>
      </c>
      <c r="N1944" s="15" t="s">
        <v>5522</v>
      </c>
    </row>
    <row r="1945">
      <c r="A1945" s="4">
        <f>VLOOKUP(Life_expectancy.csv!A1961,Base!$A$2:$B$235,2,FALSE)</f>
        <v>128</v>
      </c>
      <c r="B1945" s="4">
        <v>2015.0</v>
      </c>
      <c r="C1945" s="15" t="s">
        <v>5537</v>
      </c>
      <c r="D1945" s="15">
        <v>118.0</v>
      </c>
      <c r="E1945" s="15">
        <v>1.0</v>
      </c>
      <c r="F1945" s="17"/>
      <c r="G1945" s="4">
        <v>73.0</v>
      </c>
      <c r="H1945" s="4">
        <v>0.0</v>
      </c>
      <c r="I1945" s="4" t="s">
        <v>5916</v>
      </c>
      <c r="J1945" s="4">
        <v>1.0</v>
      </c>
      <c r="K1945" s="4">
        <v>72.0</v>
      </c>
      <c r="L1945" s="4">
        <v>73.0</v>
      </c>
      <c r="M1945" s="4" t="s">
        <v>5522</v>
      </c>
      <c r="N1945" s="16">
        <v>45870.0</v>
      </c>
    </row>
    <row r="1946">
      <c r="A1946" s="4">
        <f>VLOOKUP(Life_expectancy.csv!A1962,Base!$A$2:$B$235,2,FALSE)</f>
        <v>128</v>
      </c>
      <c r="B1946" s="4">
        <v>2014.0</v>
      </c>
      <c r="C1946" s="15" t="s">
        <v>5816</v>
      </c>
      <c r="D1946" s="15">
        <v>119.0</v>
      </c>
      <c r="E1946" s="15">
        <v>1.0</v>
      </c>
      <c r="F1946" s="15" t="s">
        <v>1078</v>
      </c>
      <c r="G1946" s="4">
        <v>8.0</v>
      </c>
      <c r="H1946" s="4">
        <v>0.0</v>
      </c>
      <c r="I1946" s="4" t="s">
        <v>5691</v>
      </c>
      <c r="J1946" s="4">
        <v>1.0</v>
      </c>
      <c r="K1946" s="4">
        <v>8.0</v>
      </c>
      <c r="L1946" s="4">
        <v>8.0</v>
      </c>
      <c r="M1946" s="4" t="s">
        <v>5522</v>
      </c>
      <c r="N1946" s="16">
        <v>45870.0</v>
      </c>
    </row>
    <row r="1947">
      <c r="A1947" s="4">
        <f>VLOOKUP(Life_expectancy.csv!A1963,Base!$A$2:$B$235,2,FALSE)</f>
        <v>128</v>
      </c>
      <c r="B1947" s="4">
        <v>2013.0</v>
      </c>
      <c r="C1947" s="15" t="s">
        <v>5538</v>
      </c>
      <c r="D1947" s="15">
        <v>118.0</v>
      </c>
      <c r="E1947" s="15">
        <v>1.0</v>
      </c>
      <c r="F1947" s="15" t="s">
        <v>589</v>
      </c>
      <c r="G1947" s="4">
        <v>8.0</v>
      </c>
      <c r="H1947" s="4">
        <v>0.0</v>
      </c>
      <c r="I1947" s="4" t="s">
        <v>5638</v>
      </c>
      <c r="J1947" s="4">
        <v>1.0</v>
      </c>
      <c r="K1947" s="4">
        <v>81.0</v>
      </c>
      <c r="L1947" s="4">
        <v>8.0</v>
      </c>
      <c r="M1947" s="4" t="s">
        <v>5522</v>
      </c>
      <c r="N1947" s="16">
        <v>45901.0</v>
      </c>
    </row>
    <row r="1948">
      <c r="A1948" s="4">
        <f>VLOOKUP(Life_expectancy.csv!A1964,Base!$A$2:$B$235,2,FALSE)</f>
        <v>128</v>
      </c>
      <c r="B1948" s="4">
        <v>2012.0</v>
      </c>
      <c r="C1948" s="15" t="s">
        <v>5540</v>
      </c>
      <c r="D1948" s="15">
        <v>12.0</v>
      </c>
      <c r="E1948" s="15">
        <v>1.0</v>
      </c>
      <c r="F1948" s="15" t="s">
        <v>1451</v>
      </c>
      <c r="G1948" s="4">
        <v>85.0</v>
      </c>
      <c r="H1948" s="4">
        <v>0.0</v>
      </c>
      <c r="I1948" s="4" t="s">
        <v>5765</v>
      </c>
      <c r="J1948" s="4">
        <v>1.0</v>
      </c>
      <c r="K1948" s="4">
        <v>87.0</v>
      </c>
      <c r="L1948" s="4">
        <v>85.0</v>
      </c>
      <c r="M1948" s="4" t="s">
        <v>5522</v>
      </c>
      <c r="N1948" s="16">
        <v>45901.0</v>
      </c>
    </row>
    <row r="1949">
      <c r="A1949" s="4">
        <f>VLOOKUP(Life_expectancy.csv!A1965,Base!$A$2:$B$235,2,FALSE)</f>
        <v>128</v>
      </c>
      <c r="B1949" s="4">
        <v>2011.0</v>
      </c>
      <c r="C1949" s="15" t="s">
        <v>5929</v>
      </c>
      <c r="D1949" s="15">
        <v>121.0</v>
      </c>
      <c r="E1949" s="15">
        <v>1.0</v>
      </c>
      <c r="F1949" s="16">
        <v>45906.0</v>
      </c>
      <c r="G1949" s="4">
        <v>87.0</v>
      </c>
      <c r="H1949" s="4">
        <v>4.0</v>
      </c>
      <c r="I1949" s="4" t="s">
        <v>5642</v>
      </c>
      <c r="J1949" s="4">
        <v>1.0</v>
      </c>
      <c r="K1949" s="4">
        <v>91.0</v>
      </c>
      <c r="L1949" s="4">
        <v>87.0</v>
      </c>
      <c r="M1949" s="4" t="s">
        <v>5522</v>
      </c>
      <c r="N1949" s="16">
        <v>45901.0</v>
      </c>
    </row>
    <row r="1950">
      <c r="A1950" s="4">
        <f>VLOOKUP(Life_expectancy.csv!A1966,Base!$A$2:$B$235,2,FALSE)</f>
        <v>128</v>
      </c>
      <c r="B1950" s="4">
        <v>2010.0</v>
      </c>
      <c r="C1950" s="15" t="s">
        <v>5758</v>
      </c>
      <c r="D1950" s="15">
        <v>122.0</v>
      </c>
      <c r="E1950" s="15">
        <v>1.0</v>
      </c>
      <c r="F1950" s="15" t="s">
        <v>883</v>
      </c>
      <c r="G1950" s="4">
        <v>94.0</v>
      </c>
      <c r="H1950" s="4">
        <v>0.0</v>
      </c>
      <c r="I1950" s="4" t="s">
        <v>5698</v>
      </c>
      <c r="J1950" s="4">
        <v>2.0</v>
      </c>
      <c r="K1950" s="4">
        <v>95.0</v>
      </c>
      <c r="L1950" s="4">
        <v>94.0</v>
      </c>
      <c r="M1950" s="4" t="s">
        <v>5522</v>
      </c>
      <c r="N1950" s="16">
        <v>45901.0</v>
      </c>
    </row>
    <row r="1951">
      <c r="A1951" s="4">
        <f>VLOOKUP(Life_expectancy.csv!A1967,Base!$A$2:$B$235,2,FALSE)</f>
        <v>128</v>
      </c>
      <c r="B1951" s="4">
        <v>2009.0</v>
      </c>
      <c r="C1951" s="15" t="s">
        <v>5755</v>
      </c>
      <c r="D1951" s="15">
        <v>127.0</v>
      </c>
      <c r="E1951" s="15">
        <v>1.0</v>
      </c>
      <c r="F1951" s="15" t="s">
        <v>956</v>
      </c>
      <c r="G1951" s="4">
        <v>85.0</v>
      </c>
      <c r="H1951" s="4">
        <v>0.0</v>
      </c>
      <c r="I1951" s="4" t="s">
        <v>5894</v>
      </c>
      <c r="J1951" s="4">
        <v>2.0</v>
      </c>
      <c r="K1951" s="4">
        <v>85.0</v>
      </c>
      <c r="L1951" s="4">
        <v>85.0</v>
      </c>
      <c r="M1951" s="4" t="s">
        <v>5522</v>
      </c>
      <c r="N1951" s="16">
        <v>45901.0</v>
      </c>
    </row>
    <row r="1952">
      <c r="A1952" s="4">
        <f>VLOOKUP(Life_expectancy.csv!A1968,Base!$A$2:$B$235,2,FALSE)</f>
        <v>128</v>
      </c>
      <c r="B1952" s="4">
        <v>2008.0</v>
      </c>
      <c r="C1952" s="15" t="s">
        <v>5758</v>
      </c>
      <c r="D1952" s="15">
        <v>127.0</v>
      </c>
      <c r="E1952" s="15">
        <v>1.0</v>
      </c>
      <c r="F1952" s="15" t="s">
        <v>1078</v>
      </c>
      <c r="G1952" s="4">
        <v>86.0</v>
      </c>
      <c r="H1952" s="4">
        <v>0.0</v>
      </c>
      <c r="I1952" s="4" t="s">
        <v>5703</v>
      </c>
      <c r="J1952" s="4">
        <v>2.0</v>
      </c>
      <c r="K1952" s="4">
        <v>86.0</v>
      </c>
      <c r="L1952" s="4">
        <v>86.0</v>
      </c>
      <c r="M1952" s="4" t="s">
        <v>5522</v>
      </c>
      <c r="N1952" s="15">
        <v>2.0</v>
      </c>
    </row>
    <row r="1953">
      <c r="A1953" s="4">
        <f>VLOOKUP(Life_expectancy.csv!A1969,Base!$A$2:$B$235,2,FALSE)</f>
        <v>128</v>
      </c>
      <c r="B1953" s="4">
        <v>2007.0</v>
      </c>
      <c r="C1953" s="15" t="s">
        <v>5613</v>
      </c>
      <c r="D1953" s="15">
        <v>124.0</v>
      </c>
      <c r="E1953" s="15">
        <v>1.0</v>
      </c>
      <c r="F1953" s="15" t="s">
        <v>3593</v>
      </c>
      <c r="G1953" s="4">
        <v>85.0</v>
      </c>
      <c r="H1953" s="4">
        <v>0.0</v>
      </c>
      <c r="I1953" s="4" t="s">
        <v>5646</v>
      </c>
      <c r="J1953" s="4">
        <v>2.0</v>
      </c>
      <c r="K1953" s="4">
        <v>84.0</v>
      </c>
      <c r="L1953" s="4">
        <v>85.0</v>
      </c>
      <c r="M1953" s="4" t="s">
        <v>5614</v>
      </c>
      <c r="N1953" s="15">
        <v>2.0</v>
      </c>
    </row>
    <row r="1954">
      <c r="A1954" s="4">
        <f>VLOOKUP(Life_expectancy.csv!A1970,Base!$A$2:$B$235,2,FALSE)</f>
        <v>128</v>
      </c>
      <c r="B1954" s="4">
        <v>2006.0</v>
      </c>
      <c r="C1954" s="15" t="s">
        <v>5547</v>
      </c>
      <c r="D1954" s="15">
        <v>125.0</v>
      </c>
      <c r="E1954" s="15">
        <v>1.0</v>
      </c>
      <c r="F1954" s="15" t="s">
        <v>1006</v>
      </c>
      <c r="G1954" s="4">
        <v>88.0</v>
      </c>
      <c r="H1954" s="4">
        <v>0.0</v>
      </c>
      <c r="I1954" s="4" t="s">
        <v>5601</v>
      </c>
      <c r="J1954" s="4">
        <v>2.0</v>
      </c>
      <c r="K1954" s="4">
        <v>98.0</v>
      </c>
      <c r="L1954" s="4">
        <v>88.0</v>
      </c>
      <c r="M1954" s="4" t="s">
        <v>5522</v>
      </c>
      <c r="N1954" s="15">
        <v>2.0</v>
      </c>
    </row>
    <row r="1955">
      <c r="A1955" s="4">
        <f>VLOOKUP(Life_expectancy.csv!A1971,Base!$A$2:$B$235,2,FALSE)</f>
        <v>128</v>
      </c>
      <c r="B1955" s="4">
        <v>2005.0</v>
      </c>
      <c r="C1955" s="15" t="s">
        <v>5762</v>
      </c>
      <c r="D1955" s="15">
        <v>122.0</v>
      </c>
      <c r="E1955" s="15">
        <v>1.0</v>
      </c>
      <c r="F1955" s="15" t="s">
        <v>1663</v>
      </c>
      <c r="G1955" s="4">
        <v>92.0</v>
      </c>
      <c r="H1955" s="4">
        <v>0.0</v>
      </c>
      <c r="I1955" s="5">
        <v>45721.0</v>
      </c>
      <c r="J1955" s="4">
        <v>2.0</v>
      </c>
      <c r="K1955" s="4">
        <v>88.0</v>
      </c>
      <c r="L1955" s="4">
        <v>92.0</v>
      </c>
      <c r="M1955" s="4" t="s">
        <v>5522</v>
      </c>
      <c r="N1955" s="16">
        <v>45659.0</v>
      </c>
    </row>
    <row r="1956">
      <c r="A1956" s="4">
        <f>VLOOKUP(Life_expectancy.csv!A1972,Base!$A$2:$B$235,2,FALSE)</f>
        <v>128</v>
      </c>
      <c r="B1956" s="4">
        <v>2004.0</v>
      </c>
      <c r="C1956" s="15" t="s">
        <v>5762</v>
      </c>
      <c r="D1956" s="15">
        <v>123.0</v>
      </c>
      <c r="E1956" s="15">
        <v>1.0</v>
      </c>
      <c r="F1956" s="15" t="s">
        <v>566</v>
      </c>
      <c r="G1956" s="4">
        <v>95.0</v>
      </c>
      <c r="H1956" s="4">
        <v>0.0</v>
      </c>
      <c r="I1956" s="4" t="s">
        <v>6105</v>
      </c>
      <c r="J1956" s="4">
        <v>2.0</v>
      </c>
      <c r="K1956" s="4">
        <v>92.0</v>
      </c>
      <c r="L1956" s="4">
        <v>95.0</v>
      </c>
      <c r="M1956" s="4" t="s">
        <v>5614</v>
      </c>
      <c r="N1956" s="16">
        <v>45659.0</v>
      </c>
    </row>
    <row r="1957">
      <c r="A1957" s="4">
        <f>VLOOKUP(Life_expectancy.csv!A1973,Base!$A$2:$B$235,2,FALSE)</f>
        <v>128</v>
      </c>
      <c r="B1957" s="4">
        <v>2003.0</v>
      </c>
      <c r="C1957" s="15" t="s">
        <v>5634</v>
      </c>
      <c r="D1957" s="15">
        <v>126.0</v>
      </c>
      <c r="E1957" s="15">
        <v>1.0</v>
      </c>
      <c r="F1957" s="15" t="s">
        <v>2031</v>
      </c>
      <c r="G1957" s="4">
        <v>98.0</v>
      </c>
      <c r="H1957" s="4">
        <v>0.0</v>
      </c>
      <c r="I1957" s="4" t="s">
        <v>5846</v>
      </c>
      <c r="J1957" s="4">
        <v>2.0</v>
      </c>
      <c r="K1957" s="4">
        <v>95.0</v>
      </c>
      <c r="L1957" s="4">
        <v>98.0</v>
      </c>
      <c r="M1957" s="4" t="s">
        <v>5522</v>
      </c>
      <c r="N1957" s="16">
        <v>45690.0</v>
      </c>
    </row>
    <row r="1958">
      <c r="A1958" s="4">
        <f>VLOOKUP(Life_expectancy.csv!A1974,Base!$A$2:$B$235,2,FALSE)</f>
        <v>128</v>
      </c>
      <c r="B1958" s="4">
        <v>2002.0</v>
      </c>
      <c r="C1958" s="15" t="s">
        <v>5617</v>
      </c>
      <c r="D1958" s="15">
        <v>125.0</v>
      </c>
      <c r="E1958" s="15">
        <v>1.0</v>
      </c>
      <c r="F1958" s="15" t="s">
        <v>2031</v>
      </c>
      <c r="G1958" s="4">
        <v>98.0</v>
      </c>
      <c r="H1958" s="4">
        <v>0.0</v>
      </c>
      <c r="I1958" s="4" t="s">
        <v>5655</v>
      </c>
      <c r="J1958" s="4">
        <v>2.0</v>
      </c>
      <c r="K1958" s="4">
        <v>99.0</v>
      </c>
      <c r="L1958" s="4">
        <v>99.0</v>
      </c>
      <c r="M1958" s="4" t="s">
        <v>5614</v>
      </c>
      <c r="N1958" s="16">
        <v>45690.0</v>
      </c>
    </row>
    <row r="1959">
      <c r="A1959" s="4">
        <f>VLOOKUP(Life_expectancy.csv!A1975,Base!$A$2:$B$235,2,FALSE)</f>
        <v>128</v>
      </c>
      <c r="B1959" s="4">
        <v>2001.0</v>
      </c>
      <c r="C1959" s="15" t="s">
        <v>5634</v>
      </c>
      <c r="D1959" s="15">
        <v>124.0</v>
      </c>
      <c r="E1959" s="15">
        <v>2.0</v>
      </c>
      <c r="F1959" s="15" t="s">
        <v>2926</v>
      </c>
      <c r="G1959" s="4">
        <v>98.0</v>
      </c>
      <c r="H1959" s="4">
        <v>0.0</v>
      </c>
      <c r="I1959" s="4" t="s">
        <v>5562</v>
      </c>
      <c r="J1959" s="4">
        <v>2.0</v>
      </c>
      <c r="K1959" s="4">
        <v>95.0</v>
      </c>
      <c r="L1959" s="4">
        <v>99.0</v>
      </c>
      <c r="M1959" s="4" t="s">
        <v>5522</v>
      </c>
      <c r="N1959" s="16">
        <v>45718.0</v>
      </c>
    </row>
    <row r="1960">
      <c r="A1960" s="4">
        <f>VLOOKUP(Life_expectancy.csv!A1976,Base!$A$2:$B$235,2,FALSE)</f>
        <v>128</v>
      </c>
      <c r="B1960" s="4">
        <v>2000.0</v>
      </c>
      <c r="C1960" s="15" t="s">
        <v>5617</v>
      </c>
      <c r="D1960" s="15">
        <v>121.0</v>
      </c>
      <c r="E1960" s="15">
        <v>2.0</v>
      </c>
      <c r="F1960" s="15" t="s">
        <v>1635</v>
      </c>
      <c r="G1960" s="10"/>
      <c r="H1960" s="4">
        <v>0.0</v>
      </c>
      <c r="I1960" s="4" t="s">
        <v>5719</v>
      </c>
      <c r="J1960" s="4">
        <v>2.0</v>
      </c>
      <c r="K1960" s="4">
        <v>99.0</v>
      </c>
      <c r="L1960" s="4">
        <v>98.0</v>
      </c>
      <c r="M1960" s="4" t="s">
        <v>5614</v>
      </c>
      <c r="N1960" s="16">
        <v>45718.0</v>
      </c>
    </row>
    <row r="1961">
      <c r="A1961" s="4">
        <f>VLOOKUP(Life_expectancy.csv!A1977,Base!$A$2:$B$235,2,FALSE)</f>
        <v>93</v>
      </c>
      <c r="B1961" s="4">
        <v>2015.0</v>
      </c>
      <c r="C1961" s="15" t="s">
        <v>5674</v>
      </c>
      <c r="D1961" s="15">
        <v>275.0</v>
      </c>
      <c r="E1961" s="15">
        <v>10.0</v>
      </c>
      <c r="F1961" s="17"/>
      <c r="G1961" s="4">
        <v>67.0</v>
      </c>
      <c r="H1961" s="4">
        <v>38.0</v>
      </c>
      <c r="I1961" s="4" t="s">
        <v>5846</v>
      </c>
      <c r="J1961" s="4">
        <v>12.0</v>
      </c>
      <c r="K1961" s="4">
        <v>74.0</v>
      </c>
      <c r="L1961" s="4">
        <v>73.0</v>
      </c>
      <c r="M1961" s="4" t="s">
        <v>5658</v>
      </c>
      <c r="N1961" s="16">
        <v>45717.0</v>
      </c>
    </row>
    <row r="1962">
      <c r="A1962" s="4">
        <f>VLOOKUP(Life_expectancy.csv!A1978,Base!$A$2:$B$235,2,FALSE)</f>
        <v>93</v>
      </c>
      <c r="B1962" s="4">
        <v>2014.0</v>
      </c>
      <c r="C1962" s="15" t="s">
        <v>5884</v>
      </c>
      <c r="D1962" s="15">
        <v>278.0</v>
      </c>
      <c r="E1962" s="15">
        <v>10.0</v>
      </c>
      <c r="F1962" s="15" t="s">
        <v>5521</v>
      </c>
      <c r="G1962" s="4">
        <v>67.0</v>
      </c>
      <c r="H1962" s="4">
        <v>2299.0</v>
      </c>
      <c r="I1962" s="4" t="s">
        <v>5560</v>
      </c>
      <c r="J1962" s="4">
        <v>13.0</v>
      </c>
      <c r="K1962" s="4">
        <v>64.0</v>
      </c>
      <c r="L1962" s="4">
        <v>73.0</v>
      </c>
      <c r="M1962" s="4" t="s">
        <v>5681</v>
      </c>
      <c r="N1962" s="16">
        <v>45717.0</v>
      </c>
    </row>
    <row r="1963">
      <c r="A1963" s="4">
        <f>VLOOKUP(Life_expectancy.csv!A1979,Base!$A$2:$B$235,2,FALSE)</f>
        <v>93</v>
      </c>
      <c r="B1963" s="4">
        <v>2013.0</v>
      </c>
      <c r="C1963" s="15" t="s">
        <v>6049</v>
      </c>
      <c r="D1963" s="15">
        <v>281.0</v>
      </c>
      <c r="E1963" s="15">
        <v>10.0</v>
      </c>
      <c r="F1963" s="15" t="s">
        <v>5521</v>
      </c>
      <c r="G1963" s="4">
        <v>73.0</v>
      </c>
      <c r="H1963" s="4">
        <v>12.0</v>
      </c>
      <c r="I1963" s="4" t="s">
        <v>5997</v>
      </c>
      <c r="J1963" s="4">
        <v>13.0</v>
      </c>
      <c r="K1963" s="4">
        <v>8.0</v>
      </c>
      <c r="L1963" s="4">
        <v>79.0</v>
      </c>
      <c r="M1963" s="4" t="s">
        <v>5786</v>
      </c>
      <c r="N1963" s="16">
        <v>45717.0</v>
      </c>
    </row>
    <row r="1964">
      <c r="A1964" s="4">
        <f>VLOOKUP(Life_expectancy.csv!A1980,Base!$A$2:$B$235,2,FALSE)</f>
        <v>93</v>
      </c>
      <c r="B1964" s="4">
        <v>2012.0</v>
      </c>
      <c r="C1964" s="15" t="s">
        <v>5632</v>
      </c>
      <c r="D1964" s="15">
        <v>284.0</v>
      </c>
      <c r="E1964" s="15">
        <v>10.0</v>
      </c>
      <c r="F1964" s="15" t="s">
        <v>5521</v>
      </c>
      <c r="G1964" s="4">
        <v>68.0</v>
      </c>
      <c r="H1964" s="4">
        <v>0.0</v>
      </c>
      <c r="I1964" s="4" t="s">
        <v>5616</v>
      </c>
      <c r="J1964" s="4">
        <v>13.0</v>
      </c>
      <c r="K1964" s="4">
        <v>81.0</v>
      </c>
      <c r="L1964" s="4">
        <v>74.0</v>
      </c>
      <c r="M1964" s="4">
        <v>1.0</v>
      </c>
      <c r="N1964" s="16">
        <v>45717.0</v>
      </c>
    </row>
    <row r="1965">
      <c r="A1965" s="4">
        <f>VLOOKUP(Life_expectancy.csv!A1981,Base!$A$2:$B$235,2,FALSE)</f>
        <v>93</v>
      </c>
      <c r="B1965" s="4">
        <v>2011.0</v>
      </c>
      <c r="C1965" s="15">
        <v>62.0</v>
      </c>
      <c r="D1965" s="15">
        <v>285.0</v>
      </c>
      <c r="E1965" s="15">
        <v>10.0</v>
      </c>
      <c r="F1965" s="15" t="s">
        <v>6022</v>
      </c>
      <c r="G1965" s="4">
        <v>66.0</v>
      </c>
      <c r="H1965" s="4">
        <v>0.0</v>
      </c>
      <c r="I1965" s="4" t="s">
        <v>5611</v>
      </c>
      <c r="J1965" s="4">
        <v>13.0</v>
      </c>
      <c r="K1965" s="4">
        <v>69.0</v>
      </c>
      <c r="L1965" s="4">
        <v>72.0</v>
      </c>
      <c r="M1965" s="4">
        <v>1.0</v>
      </c>
      <c r="N1965" s="16">
        <v>45717.0</v>
      </c>
    </row>
    <row r="1966">
      <c r="A1966" s="4">
        <f>VLOOKUP(Life_expectancy.csv!A1982,Base!$A$2:$B$235,2,FALSE)</f>
        <v>93</v>
      </c>
      <c r="B1966" s="4">
        <v>2010.0</v>
      </c>
      <c r="C1966" s="15" t="s">
        <v>5924</v>
      </c>
      <c r="D1966" s="15">
        <v>286.0</v>
      </c>
      <c r="E1966" s="15">
        <v>10.0</v>
      </c>
      <c r="F1966" s="15" t="s">
        <v>6021</v>
      </c>
      <c r="G1966" s="4">
        <v>56.0</v>
      </c>
      <c r="H1966" s="4">
        <v>0.0</v>
      </c>
      <c r="I1966" s="4" t="s">
        <v>6103</v>
      </c>
      <c r="J1966" s="4">
        <v>14.0</v>
      </c>
      <c r="K1966" s="4">
        <v>72.0</v>
      </c>
      <c r="L1966" s="4">
        <v>67.0</v>
      </c>
      <c r="M1966" s="5">
        <v>45658.0</v>
      </c>
      <c r="N1966" s="16">
        <v>45717.0</v>
      </c>
    </row>
    <row r="1967">
      <c r="A1967" s="4">
        <f>VLOOKUP(Life_expectancy.csv!A1983,Base!$A$2:$B$235,2,FALSE)</f>
        <v>93</v>
      </c>
      <c r="B1967" s="4">
        <v>2009.0</v>
      </c>
      <c r="C1967" s="15" t="s">
        <v>5633</v>
      </c>
      <c r="D1967" s="15">
        <v>288.0</v>
      </c>
      <c r="E1967" s="15">
        <v>11.0</v>
      </c>
      <c r="F1967" s="15" t="s">
        <v>6178</v>
      </c>
      <c r="G1967" s="4">
        <v>66.0</v>
      </c>
      <c r="H1967" s="4">
        <v>0.0</v>
      </c>
      <c r="I1967" s="4" t="s">
        <v>5726</v>
      </c>
      <c r="J1967" s="4">
        <v>14.0</v>
      </c>
      <c r="K1967" s="4">
        <v>79.0</v>
      </c>
      <c r="L1967" s="4">
        <v>73.0</v>
      </c>
      <c r="M1967" s="5">
        <v>45658.0</v>
      </c>
      <c r="N1967" s="16">
        <v>45717.0</v>
      </c>
    </row>
    <row r="1968">
      <c r="A1968" s="4">
        <f>VLOOKUP(Life_expectancy.csv!A1984,Base!$A$2:$B$235,2,FALSE)</f>
        <v>93</v>
      </c>
      <c r="B1968" s="4">
        <v>2008.0</v>
      </c>
      <c r="C1968" s="15" t="s">
        <v>5958</v>
      </c>
      <c r="D1968" s="15">
        <v>29.0</v>
      </c>
      <c r="E1968" s="15">
        <v>11.0</v>
      </c>
      <c r="F1968" s="15" t="s">
        <v>6153</v>
      </c>
      <c r="G1968" s="4">
        <v>59.0</v>
      </c>
      <c r="H1968" s="4">
        <v>0.0</v>
      </c>
      <c r="I1968" s="4" t="s">
        <v>6179</v>
      </c>
      <c r="J1968" s="4">
        <v>14.0</v>
      </c>
      <c r="K1968" s="4">
        <v>76.0</v>
      </c>
      <c r="L1968" s="4">
        <v>63.0</v>
      </c>
      <c r="M1968" s="5">
        <v>45717.0</v>
      </c>
      <c r="N1968" s="16">
        <v>45717.0</v>
      </c>
    </row>
    <row r="1969">
      <c r="A1969" s="4">
        <f>VLOOKUP(Life_expectancy.csv!A1985,Base!$A$2:$B$235,2,FALSE)</f>
        <v>93</v>
      </c>
      <c r="B1969" s="4">
        <v>2007.0</v>
      </c>
      <c r="C1969" s="15" t="s">
        <v>5791</v>
      </c>
      <c r="D1969" s="15">
        <v>295.0</v>
      </c>
      <c r="E1969" s="15">
        <v>11.0</v>
      </c>
      <c r="F1969" s="15" t="s">
        <v>6151</v>
      </c>
      <c r="G1969" s="4">
        <v>61.0</v>
      </c>
      <c r="H1969" s="4">
        <v>0.0</v>
      </c>
      <c r="I1969" s="4" t="s">
        <v>6180</v>
      </c>
      <c r="J1969" s="4">
        <v>14.0</v>
      </c>
      <c r="K1969" s="4">
        <v>72.0</v>
      </c>
      <c r="L1969" s="4">
        <v>71.0</v>
      </c>
      <c r="M1969" s="5">
        <v>45748.0</v>
      </c>
      <c r="N1969" s="16">
        <v>45717.0</v>
      </c>
    </row>
    <row r="1970">
      <c r="A1970" s="4">
        <f>VLOOKUP(Life_expectancy.csv!A1986,Base!$A$2:$B$235,2,FALSE)</f>
        <v>93</v>
      </c>
      <c r="B1970" s="4">
        <v>2006.0</v>
      </c>
      <c r="C1970" s="15">
        <v>68.0</v>
      </c>
      <c r="D1970" s="15">
        <v>299.0</v>
      </c>
      <c r="E1970" s="15">
        <v>11.0</v>
      </c>
      <c r="F1970" s="15" t="s">
        <v>5919</v>
      </c>
      <c r="G1970" s="4">
        <v>71.0</v>
      </c>
      <c r="H1970" s="4">
        <v>1.0</v>
      </c>
      <c r="I1970" s="4" t="s">
        <v>6181</v>
      </c>
      <c r="J1970" s="4">
        <v>14.0</v>
      </c>
      <c r="K1970" s="4">
        <v>67.0</v>
      </c>
      <c r="L1970" s="4">
        <v>72.0</v>
      </c>
      <c r="M1970" s="5">
        <v>45778.0</v>
      </c>
      <c r="N1970" s="16">
        <v>45748.0</v>
      </c>
    </row>
    <row r="1971">
      <c r="A1971" s="4">
        <f>VLOOKUP(Life_expectancy.csv!A1987,Base!$A$2:$B$235,2,FALSE)</f>
        <v>93</v>
      </c>
      <c r="B1971" s="4">
        <v>2005.0</v>
      </c>
      <c r="C1971" s="15">
        <v>64.0</v>
      </c>
      <c r="D1971" s="15">
        <v>37.0</v>
      </c>
      <c r="E1971" s="15">
        <v>11.0</v>
      </c>
      <c r="F1971" s="15" t="s">
        <v>6182</v>
      </c>
      <c r="G1971" s="4">
        <v>63.0</v>
      </c>
      <c r="H1971" s="4">
        <v>1222.0</v>
      </c>
      <c r="I1971" s="4" t="s">
        <v>6057</v>
      </c>
      <c r="J1971" s="4">
        <v>15.0</v>
      </c>
      <c r="K1971" s="4">
        <v>61.0</v>
      </c>
      <c r="L1971" s="4">
        <v>72.0</v>
      </c>
      <c r="M1971" s="5">
        <v>45778.0</v>
      </c>
      <c r="N1971" s="16">
        <v>45748.0</v>
      </c>
    </row>
    <row r="1972">
      <c r="A1972" s="4">
        <f>VLOOKUP(Life_expectancy.csv!A1988,Base!$A$2:$B$235,2,FALSE)</f>
        <v>93</v>
      </c>
      <c r="B1972" s="4">
        <v>2004.0</v>
      </c>
      <c r="C1972" s="15" t="s">
        <v>5523</v>
      </c>
      <c r="D1972" s="15">
        <v>314.0</v>
      </c>
      <c r="E1972" s="15">
        <v>11.0</v>
      </c>
      <c r="F1972" s="15" t="s">
        <v>6166</v>
      </c>
      <c r="G1972" s="4">
        <v>6.0</v>
      </c>
      <c r="H1972" s="4">
        <v>1385.0</v>
      </c>
      <c r="I1972" s="5">
        <v>45751.0</v>
      </c>
      <c r="J1972" s="4">
        <v>15.0</v>
      </c>
      <c r="K1972" s="4">
        <v>59.0</v>
      </c>
      <c r="L1972" s="4">
        <v>62.0</v>
      </c>
      <c r="M1972" s="5">
        <v>45778.0</v>
      </c>
      <c r="N1972" s="16">
        <v>45748.0</v>
      </c>
    </row>
    <row r="1973">
      <c r="A1973" s="4">
        <f>VLOOKUP(Life_expectancy.csv!A1989,Base!$A$2:$B$235,2,FALSE)</f>
        <v>93</v>
      </c>
      <c r="B1973" s="4">
        <v>2003.0</v>
      </c>
      <c r="C1973" s="15" t="s">
        <v>5683</v>
      </c>
      <c r="D1973" s="15">
        <v>321.0</v>
      </c>
      <c r="E1973" s="15">
        <v>11.0</v>
      </c>
      <c r="F1973" s="15" t="s">
        <v>6123</v>
      </c>
      <c r="G1973" s="4">
        <v>67.0</v>
      </c>
      <c r="H1973" s="4">
        <v>3863.0</v>
      </c>
      <c r="I1973" s="4" t="s">
        <v>6073</v>
      </c>
      <c r="J1973" s="4">
        <v>14.0</v>
      </c>
      <c r="K1973" s="4">
        <v>62.0</v>
      </c>
      <c r="L1973" s="4">
        <v>68.0</v>
      </c>
      <c r="M1973" s="5">
        <v>45748.0</v>
      </c>
      <c r="N1973" s="16">
        <v>45748.0</v>
      </c>
    </row>
    <row r="1974">
      <c r="A1974" s="4">
        <f>VLOOKUP(Life_expectancy.csv!A1990,Base!$A$2:$B$235,2,FALSE)</f>
        <v>93</v>
      </c>
      <c r="B1974" s="4">
        <v>2002.0</v>
      </c>
      <c r="C1974" s="15" t="s">
        <v>5761</v>
      </c>
      <c r="D1974" s="15">
        <v>327.0</v>
      </c>
      <c r="E1974" s="15">
        <v>11.0</v>
      </c>
      <c r="F1974" s="15" t="s">
        <v>6008</v>
      </c>
      <c r="G1974" s="4">
        <v>6.0</v>
      </c>
      <c r="H1974" s="4">
        <v>17620.0</v>
      </c>
      <c r="I1974" s="4" t="s">
        <v>5627</v>
      </c>
      <c r="J1974" s="4">
        <v>14.0</v>
      </c>
      <c r="K1974" s="4">
        <v>54.0</v>
      </c>
      <c r="L1974" s="4">
        <v>61.0</v>
      </c>
      <c r="M1974" s="5">
        <v>45748.0</v>
      </c>
      <c r="N1974" s="16">
        <v>45778.0</v>
      </c>
    </row>
    <row r="1975">
      <c r="A1975" s="4">
        <f>VLOOKUP(Life_expectancy.csv!A1991,Base!$A$2:$B$235,2,FALSE)</f>
        <v>93</v>
      </c>
      <c r="B1975" s="4">
        <v>2001.0</v>
      </c>
      <c r="C1975" s="15" t="s">
        <v>5827</v>
      </c>
      <c r="D1975" s="15">
        <v>331.0</v>
      </c>
      <c r="E1975" s="15">
        <v>11.0</v>
      </c>
      <c r="F1975" s="15" t="s">
        <v>6128</v>
      </c>
      <c r="G1975" s="4">
        <v>59.0</v>
      </c>
      <c r="H1975" s="4">
        <v>4023.0</v>
      </c>
      <c r="I1975" s="4" t="s">
        <v>5628</v>
      </c>
      <c r="J1975" s="4">
        <v>14.0</v>
      </c>
      <c r="K1975" s="4">
        <v>52.0</v>
      </c>
      <c r="L1975" s="4">
        <v>55.0</v>
      </c>
      <c r="M1975" s="5">
        <v>45717.0</v>
      </c>
      <c r="N1975" s="16">
        <v>45778.0</v>
      </c>
    </row>
    <row r="1976">
      <c r="A1976" s="4">
        <f>VLOOKUP(Life_expectancy.csv!A1992,Base!$A$2:$B$235,2,FALSE)</f>
        <v>93</v>
      </c>
      <c r="B1976" s="4">
        <v>2000.0</v>
      </c>
      <c r="C1976" s="15" t="s">
        <v>5995</v>
      </c>
      <c r="D1976" s="15">
        <v>335.0</v>
      </c>
      <c r="E1976" s="15">
        <v>11.0</v>
      </c>
      <c r="F1976" s="15" t="s">
        <v>5723</v>
      </c>
      <c r="G1976" s="4">
        <v>57.0</v>
      </c>
      <c r="H1976" s="4">
        <v>7135.0</v>
      </c>
      <c r="I1976" s="4" t="s">
        <v>6079</v>
      </c>
      <c r="J1976" s="4">
        <v>14.0</v>
      </c>
      <c r="K1976" s="4">
        <v>51.0</v>
      </c>
      <c r="L1976" s="4">
        <v>59.0</v>
      </c>
      <c r="M1976" s="5">
        <v>45658.0</v>
      </c>
      <c r="N1976" s="16">
        <v>45778.0</v>
      </c>
    </row>
    <row r="1977">
      <c r="A1977" s="4">
        <f>VLOOKUP(Life_expectancy.csv!A1993,Base!$A$2:$B$235,2,FALSE)</f>
        <v>109</v>
      </c>
      <c r="B1977" s="4">
        <v>2015.0</v>
      </c>
      <c r="C1977" s="15">
        <v>74.0</v>
      </c>
      <c r="D1977" s="15">
        <v>146.0</v>
      </c>
      <c r="E1977" s="15">
        <v>2.0</v>
      </c>
      <c r="F1977" s="17"/>
      <c r="G1977" s="4">
        <v>93.0</v>
      </c>
      <c r="H1977" s="4">
        <v>0.0</v>
      </c>
      <c r="I1977" s="5">
        <v>45693.0</v>
      </c>
      <c r="J1977" s="4">
        <v>3.0</v>
      </c>
      <c r="K1977" s="4">
        <v>89.0</v>
      </c>
      <c r="L1977" s="4">
        <v>93.0</v>
      </c>
      <c r="M1977" s="4" t="s">
        <v>5614</v>
      </c>
      <c r="N1977" s="16">
        <v>45901.0</v>
      </c>
    </row>
    <row r="1978">
      <c r="A1978" s="4">
        <f>VLOOKUP(Life_expectancy.csv!A1994,Base!$A$2:$B$235,2,FALSE)</f>
        <v>109</v>
      </c>
      <c r="B1978" s="4">
        <v>2014.0</v>
      </c>
      <c r="C1978" s="15" t="s">
        <v>5645</v>
      </c>
      <c r="D1978" s="15">
        <v>147.0</v>
      </c>
      <c r="E1978" s="15">
        <v>3.0</v>
      </c>
      <c r="F1978" s="15" t="s">
        <v>5521</v>
      </c>
      <c r="G1978" s="4">
        <v>87.0</v>
      </c>
      <c r="H1978" s="4">
        <v>0.0</v>
      </c>
      <c r="I1978" s="4" t="s">
        <v>5857</v>
      </c>
      <c r="J1978" s="4">
        <v>3.0</v>
      </c>
      <c r="K1978" s="4">
        <v>83.0</v>
      </c>
      <c r="L1978" s="4">
        <v>87.0</v>
      </c>
      <c r="M1978" s="4" t="s">
        <v>5614</v>
      </c>
      <c r="N1978" s="16">
        <v>45901.0</v>
      </c>
    </row>
    <row r="1979">
      <c r="A1979" s="4">
        <f>VLOOKUP(Life_expectancy.csv!A1995,Base!$A$2:$B$235,2,FALSE)</f>
        <v>109</v>
      </c>
      <c r="B1979" s="4">
        <v>2013.0</v>
      </c>
      <c r="C1979" s="15" t="s">
        <v>5583</v>
      </c>
      <c r="D1979" s="15">
        <v>148.0</v>
      </c>
      <c r="E1979" s="15">
        <v>3.0</v>
      </c>
      <c r="F1979" s="18">
        <v>45721.0</v>
      </c>
      <c r="G1979" s="4">
        <v>86.0</v>
      </c>
      <c r="H1979" s="4">
        <v>0.0</v>
      </c>
      <c r="I1979" s="4" t="s">
        <v>5846</v>
      </c>
      <c r="J1979" s="4">
        <v>3.0</v>
      </c>
      <c r="K1979" s="4">
        <v>8.0</v>
      </c>
      <c r="L1979" s="4">
        <v>86.0</v>
      </c>
      <c r="M1979" s="4" t="s">
        <v>5614</v>
      </c>
      <c r="N1979" s="16">
        <v>45901.0</v>
      </c>
    </row>
    <row r="1980">
      <c r="A1980" s="4">
        <f>VLOOKUP(Life_expectancy.csv!A1996,Base!$A$2:$B$235,2,FALSE)</f>
        <v>109</v>
      </c>
      <c r="B1980" s="4">
        <v>2012.0</v>
      </c>
      <c r="C1980" s="15" t="s">
        <v>5563</v>
      </c>
      <c r="D1980" s="15">
        <v>148.0</v>
      </c>
      <c r="E1980" s="15">
        <v>3.0</v>
      </c>
      <c r="F1980" s="15" t="s">
        <v>116</v>
      </c>
      <c r="G1980" s="4">
        <v>87.0</v>
      </c>
      <c r="H1980" s="4">
        <v>0.0</v>
      </c>
      <c r="I1980" s="4" t="s">
        <v>5560</v>
      </c>
      <c r="J1980" s="4">
        <v>3.0</v>
      </c>
      <c r="K1980" s="4">
        <v>83.0</v>
      </c>
      <c r="L1980" s="4">
        <v>87.0</v>
      </c>
      <c r="M1980" s="4" t="s">
        <v>5522</v>
      </c>
      <c r="N1980" s="15">
        <v>2.0</v>
      </c>
    </row>
    <row r="1981">
      <c r="A1981" s="4">
        <f>VLOOKUP(Life_expectancy.csv!A1997,Base!$A$2:$B$235,2,FALSE)</f>
        <v>109</v>
      </c>
      <c r="B1981" s="4">
        <v>2011.0</v>
      </c>
      <c r="C1981" s="15" t="s">
        <v>5585</v>
      </c>
      <c r="D1981" s="15">
        <v>15.0</v>
      </c>
      <c r="E1981" s="15">
        <v>3.0</v>
      </c>
      <c r="F1981" s="15" t="s">
        <v>76</v>
      </c>
      <c r="G1981" s="4">
        <v>89.0</v>
      </c>
      <c r="H1981" s="4">
        <v>0.0</v>
      </c>
      <c r="I1981" s="4" t="s">
        <v>5608</v>
      </c>
      <c r="J1981" s="4">
        <v>3.0</v>
      </c>
      <c r="K1981" s="4">
        <v>84.0</v>
      </c>
      <c r="L1981" s="4">
        <v>89.0</v>
      </c>
      <c r="M1981" s="4" t="s">
        <v>5522</v>
      </c>
      <c r="N1981" s="15">
        <v>2.0</v>
      </c>
    </row>
    <row r="1982">
      <c r="A1982" s="4">
        <f>VLOOKUP(Life_expectancy.csv!A1998,Base!$A$2:$B$235,2,FALSE)</f>
        <v>109</v>
      </c>
      <c r="B1982" s="4">
        <v>2010.0</v>
      </c>
      <c r="C1982" s="15" t="s">
        <v>5648</v>
      </c>
      <c r="D1982" s="15">
        <v>152.0</v>
      </c>
      <c r="E1982" s="15">
        <v>3.0</v>
      </c>
      <c r="F1982" s="15" t="s">
        <v>196</v>
      </c>
      <c r="G1982" s="4">
        <v>89.0</v>
      </c>
      <c r="H1982" s="4">
        <v>0.0</v>
      </c>
      <c r="I1982" s="4" t="s">
        <v>5616</v>
      </c>
      <c r="J1982" s="4">
        <v>3.0</v>
      </c>
      <c r="K1982" s="4">
        <v>85.0</v>
      </c>
      <c r="L1982" s="4">
        <v>89.0</v>
      </c>
      <c r="M1982" s="4" t="s">
        <v>5522</v>
      </c>
      <c r="N1982" s="15">
        <v>2.0</v>
      </c>
    </row>
    <row r="1983">
      <c r="A1983" s="4">
        <f>VLOOKUP(Life_expectancy.csv!A1999,Base!$A$2:$B$235,2,FALSE)</f>
        <v>109</v>
      </c>
      <c r="B1983" s="4">
        <v>2009.0</v>
      </c>
      <c r="C1983" s="15">
        <v>73.0</v>
      </c>
      <c r="D1983" s="15">
        <v>155.0</v>
      </c>
      <c r="E1983" s="15">
        <v>3.0</v>
      </c>
      <c r="F1983" s="15" t="s">
        <v>193</v>
      </c>
      <c r="G1983" s="4">
        <v>85.0</v>
      </c>
      <c r="H1983" s="4">
        <v>0.0</v>
      </c>
      <c r="I1983" s="4" t="s">
        <v>5917</v>
      </c>
      <c r="J1983" s="4">
        <v>3.0</v>
      </c>
      <c r="K1983" s="4">
        <v>81.0</v>
      </c>
      <c r="L1983" s="4">
        <v>85.0</v>
      </c>
      <c r="M1983" s="4" t="s">
        <v>5522</v>
      </c>
      <c r="N1983" s="15">
        <v>2.0</v>
      </c>
    </row>
    <row r="1984">
      <c r="A1984" s="4">
        <f>VLOOKUP(Life_expectancy.csv!A2000,Base!$A$2:$B$235,2,FALSE)</f>
        <v>109</v>
      </c>
      <c r="B1984" s="4">
        <v>2008.0</v>
      </c>
      <c r="C1984" s="15" t="s">
        <v>5653</v>
      </c>
      <c r="D1984" s="15">
        <v>157.0</v>
      </c>
      <c r="E1984" s="15">
        <v>3.0</v>
      </c>
      <c r="F1984" s="15" t="s">
        <v>108</v>
      </c>
      <c r="G1984" s="4">
        <v>87.0</v>
      </c>
      <c r="H1984" s="4">
        <v>0.0</v>
      </c>
      <c r="I1984" s="4" t="s">
        <v>6103</v>
      </c>
      <c r="J1984" s="4">
        <v>4.0</v>
      </c>
      <c r="K1984" s="4">
        <v>85.0</v>
      </c>
      <c r="L1984" s="4">
        <v>89.0</v>
      </c>
      <c r="M1984" s="4" t="s">
        <v>5522</v>
      </c>
      <c r="N1984" s="16">
        <v>45659.0</v>
      </c>
    </row>
    <row r="1985">
      <c r="A1985" s="4">
        <f>VLOOKUP(Life_expectancy.csv!A2001,Base!$A$2:$B$235,2,FALSE)</f>
        <v>109</v>
      </c>
      <c r="B1985" s="4">
        <v>2007.0</v>
      </c>
      <c r="C1985" s="15" t="s">
        <v>5711</v>
      </c>
      <c r="D1985" s="15">
        <v>159.0</v>
      </c>
      <c r="E1985" s="15">
        <v>3.0</v>
      </c>
      <c r="F1985" s="15" t="s">
        <v>657</v>
      </c>
      <c r="G1985" s="4">
        <v>86.0</v>
      </c>
      <c r="H1985" s="4">
        <v>0.0</v>
      </c>
      <c r="I1985" s="4" t="s">
        <v>5726</v>
      </c>
      <c r="J1985" s="4">
        <v>4.0</v>
      </c>
      <c r="K1985" s="4">
        <v>95.0</v>
      </c>
      <c r="L1985" s="4">
        <v>95.0</v>
      </c>
      <c r="M1985" s="4" t="s">
        <v>5522</v>
      </c>
      <c r="N1985" s="16">
        <v>45659.0</v>
      </c>
    </row>
    <row r="1986">
      <c r="A1986" s="4">
        <f>VLOOKUP(Life_expectancy.csv!A2002,Base!$A$2:$B$235,2,FALSE)</f>
        <v>109</v>
      </c>
      <c r="B1986" s="4">
        <v>2006.0</v>
      </c>
      <c r="C1986" s="15" t="s">
        <v>5589</v>
      </c>
      <c r="D1986" s="15">
        <v>161.0</v>
      </c>
      <c r="E1986" s="15">
        <v>3.0</v>
      </c>
      <c r="F1986" s="15" t="s">
        <v>657</v>
      </c>
      <c r="G1986" s="4">
        <v>92.0</v>
      </c>
      <c r="H1986" s="4">
        <v>0.0</v>
      </c>
      <c r="I1986" s="4" t="s">
        <v>6083</v>
      </c>
      <c r="J1986" s="4">
        <v>4.0</v>
      </c>
      <c r="K1986" s="4">
        <v>98.0</v>
      </c>
      <c r="L1986" s="4">
        <v>98.0</v>
      </c>
      <c r="M1986" s="4" t="s">
        <v>5614</v>
      </c>
      <c r="N1986" s="16">
        <v>45690.0</v>
      </c>
    </row>
    <row r="1987">
      <c r="A1987" s="4">
        <f>VLOOKUP(Life_expectancy.csv!A2003,Base!$A$2:$B$235,2,FALSE)</f>
        <v>109</v>
      </c>
      <c r="B1987" s="4">
        <v>2005.0</v>
      </c>
      <c r="C1987" s="15" t="s">
        <v>5889</v>
      </c>
      <c r="D1987" s="15">
        <v>163.0</v>
      </c>
      <c r="E1987" s="15">
        <v>3.0</v>
      </c>
      <c r="F1987" s="15" t="s">
        <v>89</v>
      </c>
      <c r="G1987" s="4">
        <v>92.0</v>
      </c>
      <c r="H1987" s="4">
        <v>0.0</v>
      </c>
      <c r="I1987" s="4" t="s">
        <v>6084</v>
      </c>
      <c r="J1987" s="4">
        <v>4.0</v>
      </c>
      <c r="K1987" s="4">
        <v>96.0</v>
      </c>
      <c r="L1987" s="4">
        <v>96.0</v>
      </c>
      <c r="M1987" s="4" t="s">
        <v>5614</v>
      </c>
      <c r="N1987" s="16">
        <v>45690.0</v>
      </c>
    </row>
    <row r="1988">
      <c r="A1988" s="4">
        <f>VLOOKUP(Life_expectancy.csv!A2004,Base!$A$2:$B$235,2,FALSE)</f>
        <v>109</v>
      </c>
      <c r="B1988" s="4">
        <v>2004.0</v>
      </c>
      <c r="C1988" s="15" t="s">
        <v>5715</v>
      </c>
      <c r="D1988" s="15">
        <v>165.0</v>
      </c>
      <c r="E1988" s="15">
        <v>3.0</v>
      </c>
      <c r="F1988" s="16">
        <v>45694.0</v>
      </c>
      <c r="G1988" s="4">
        <v>9.0</v>
      </c>
      <c r="H1988" s="4">
        <v>0.0</v>
      </c>
      <c r="I1988" s="4">
        <v>42.0</v>
      </c>
      <c r="J1988" s="4">
        <v>4.0</v>
      </c>
      <c r="K1988" s="4">
        <v>92.0</v>
      </c>
      <c r="L1988" s="4">
        <v>92.0</v>
      </c>
      <c r="M1988" s="4" t="s">
        <v>5614</v>
      </c>
      <c r="N1988" s="16">
        <v>45690.0</v>
      </c>
    </row>
    <row r="1989">
      <c r="A1989" s="4">
        <f>VLOOKUP(Life_expectancy.csv!A2005,Base!$A$2:$B$235,2,FALSE)</f>
        <v>109</v>
      </c>
      <c r="B1989" s="4">
        <v>2003.0</v>
      </c>
      <c r="C1989" s="15" t="s">
        <v>5590</v>
      </c>
      <c r="D1989" s="15">
        <v>166.0</v>
      </c>
      <c r="E1989" s="15">
        <v>4.0</v>
      </c>
      <c r="F1989" s="15" t="s">
        <v>1319</v>
      </c>
      <c r="G1989" s="4">
        <v>86.0</v>
      </c>
      <c r="H1989" s="4">
        <v>0.0</v>
      </c>
      <c r="I1989" s="4" t="s">
        <v>6163</v>
      </c>
      <c r="J1989" s="4">
        <v>4.0</v>
      </c>
      <c r="K1989" s="4">
        <v>86.0</v>
      </c>
      <c r="L1989" s="4">
        <v>86.0</v>
      </c>
      <c r="M1989" s="4" t="s">
        <v>5522</v>
      </c>
      <c r="N1989" s="16">
        <v>45718.0</v>
      </c>
    </row>
    <row r="1990">
      <c r="A1990" s="4">
        <f>VLOOKUP(Life_expectancy.csv!A2006,Base!$A$2:$B$235,2,FALSE)</f>
        <v>109</v>
      </c>
      <c r="B1990" s="4">
        <v>2002.0</v>
      </c>
      <c r="C1990" s="15" t="s">
        <v>5933</v>
      </c>
      <c r="D1990" s="15">
        <v>168.0</v>
      </c>
      <c r="E1990" s="15">
        <v>4.0</v>
      </c>
      <c r="F1990" s="15" t="s">
        <v>64</v>
      </c>
      <c r="G1990" s="10"/>
      <c r="H1990" s="4">
        <v>0.0</v>
      </c>
      <c r="I1990" s="5">
        <v>45812.0</v>
      </c>
      <c r="J1990" s="4">
        <v>4.0</v>
      </c>
      <c r="K1990" s="4">
        <v>87.0</v>
      </c>
      <c r="L1990" s="4">
        <v>87.0</v>
      </c>
      <c r="M1990" s="4" t="s">
        <v>5522</v>
      </c>
      <c r="N1990" s="16">
        <v>45718.0</v>
      </c>
    </row>
    <row r="1991">
      <c r="A1991" s="4">
        <f>VLOOKUP(Life_expectancy.csv!A2007,Base!$A$2:$B$235,2,FALSE)</f>
        <v>109</v>
      </c>
      <c r="B1991" s="4">
        <v>2001.0</v>
      </c>
      <c r="C1991" s="15" t="s">
        <v>5998</v>
      </c>
      <c r="D1991" s="15">
        <v>17.0</v>
      </c>
      <c r="E1991" s="15">
        <v>4.0</v>
      </c>
      <c r="F1991" s="15" t="s">
        <v>248</v>
      </c>
      <c r="G1991" s="10"/>
      <c r="H1991" s="4">
        <v>0.0</v>
      </c>
      <c r="I1991" s="4" t="s">
        <v>6164</v>
      </c>
      <c r="J1991" s="4">
        <v>5.0</v>
      </c>
      <c r="K1991" s="4">
        <v>9.0</v>
      </c>
      <c r="L1991" s="4">
        <v>89.0</v>
      </c>
      <c r="M1991" s="4" t="s">
        <v>5522</v>
      </c>
      <c r="N1991" s="16">
        <v>45749.0</v>
      </c>
    </row>
    <row r="1992">
      <c r="A1992" s="4">
        <f>VLOOKUP(Life_expectancy.csv!A2008,Base!$A$2:$B$235,2,FALSE)</f>
        <v>109</v>
      </c>
      <c r="B1992" s="4">
        <v>2000.0</v>
      </c>
      <c r="C1992" s="15">
        <v>79.0</v>
      </c>
      <c r="D1992" s="15">
        <v>172.0</v>
      </c>
      <c r="E1992" s="15">
        <v>4.0</v>
      </c>
      <c r="F1992" s="15" t="s">
        <v>909</v>
      </c>
      <c r="G1992" s="10"/>
      <c r="H1992" s="4">
        <v>0.0</v>
      </c>
      <c r="I1992" s="4" t="s">
        <v>6165</v>
      </c>
      <c r="J1992" s="4">
        <v>5.0</v>
      </c>
      <c r="K1992" s="4">
        <v>86.0</v>
      </c>
      <c r="L1992" s="4">
        <v>86.0</v>
      </c>
      <c r="M1992" s="4" t="s">
        <v>5522</v>
      </c>
      <c r="N1992" s="16">
        <v>45749.0</v>
      </c>
    </row>
    <row r="1993">
      <c r="A1993" s="4">
        <f>VLOOKUP(Life_expectancy.csv!A2009,Base!$A$2:$B$235,2,FALSE)</f>
        <v>44</v>
      </c>
      <c r="B1993" s="4">
        <v>2015.0</v>
      </c>
      <c r="C1993" s="15" t="s">
        <v>5634</v>
      </c>
      <c r="D1993" s="15">
        <v>123.0</v>
      </c>
      <c r="E1993" s="15">
        <v>8.0</v>
      </c>
      <c r="F1993" s="17"/>
      <c r="G1993" s="4">
        <v>9.0</v>
      </c>
      <c r="H1993" s="4">
        <v>4.0</v>
      </c>
      <c r="I1993" s="4" t="s">
        <v>5765</v>
      </c>
      <c r="J1993" s="4">
        <v>10.0</v>
      </c>
      <c r="K1993" s="4">
        <v>88.0</v>
      </c>
      <c r="L1993" s="4">
        <v>9.0</v>
      </c>
      <c r="M1993" s="4" t="s">
        <v>5522</v>
      </c>
      <c r="N1993" s="16">
        <v>45658.0</v>
      </c>
    </row>
    <row r="1994">
      <c r="A1994" s="4">
        <f>VLOOKUP(Life_expectancy.csv!A2010,Base!$A$2:$B$235,2,FALSE)</f>
        <v>44</v>
      </c>
      <c r="B1994" s="4">
        <v>2014.0</v>
      </c>
      <c r="C1994" s="15" t="s">
        <v>5551</v>
      </c>
      <c r="D1994" s="15">
        <v>125.0</v>
      </c>
      <c r="E1994" s="15">
        <v>8.0</v>
      </c>
      <c r="F1994" s="15" t="s">
        <v>5521</v>
      </c>
      <c r="G1994" s="4">
        <v>88.0</v>
      </c>
      <c r="H1994" s="4">
        <v>0.0</v>
      </c>
      <c r="I1994" s="4" t="s">
        <v>5642</v>
      </c>
      <c r="J1994" s="4">
        <v>10.0</v>
      </c>
      <c r="K1994" s="4">
        <v>78.0</v>
      </c>
      <c r="L1994" s="4">
        <v>88.0</v>
      </c>
      <c r="M1994" s="4" t="s">
        <v>5522</v>
      </c>
      <c r="N1994" s="16">
        <v>45658.0</v>
      </c>
    </row>
    <row r="1995">
      <c r="A1995" s="4">
        <f>VLOOKUP(Life_expectancy.csv!A2011,Base!$A$2:$B$235,2,FALSE)</f>
        <v>44</v>
      </c>
      <c r="B1995" s="4">
        <v>2013.0</v>
      </c>
      <c r="C1995" s="15" t="s">
        <v>5551</v>
      </c>
      <c r="D1995" s="15">
        <v>125.0</v>
      </c>
      <c r="E1995" s="15">
        <v>8.0</v>
      </c>
      <c r="F1995" s="15" t="s">
        <v>180</v>
      </c>
      <c r="G1995" s="4">
        <v>88.0</v>
      </c>
      <c r="H1995" s="4">
        <v>0.0</v>
      </c>
      <c r="I1995" s="4" t="s">
        <v>5698</v>
      </c>
      <c r="J1995" s="4">
        <v>11.0</v>
      </c>
      <c r="K1995" s="4">
        <v>71.0</v>
      </c>
      <c r="L1995" s="4">
        <v>88.0</v>
      </c>
      <c r="M1995" s="4" t="s">
        <v>5522</v>
      </c>
      <c r="N1995" s="16">
        <v>45658.0</v>
      </c>
    </row>
    <row r="1996">
      <c r="A1996" s="4">
        <f>VLOOKUP(Life_expectancy.csv!A2012,Base!$A$2:$B$235,2,FALSE)</f>
        <v>44</v>
      </c>
      <c r="B1996" s="4">
        <v>2012.0</v>
      </c>
      <c r="C1996" s="15" t="s">
        <v>5572</v>
      </c>
      <c r="D1996" s="15">
        <v>129.0</v>
      </c>
      <c r="E1996" s="15">
        <v>9.0</v>
      </c>
      <c r="F1996" s="15" t="s">
        <v>5543</v>
      </c>
      <c r="G1996" s="4">
        <v>95.0</v>
      </c>
      <c r="H1996" s="4">
        <v>0.0</v>
      </c>
      <c r="I1996" s="4" t="s">
        <v>5877</v>
      </c>
      <c r="J1996" s="4">
        <v>11.0</v>
      </c>
      <c r="K1996" s="4">
        <v>94.0</v>
      </c>
      <c r="L1996" s="4">
        <v>95.0</v>
      </c>
      <c r="M1996" s="4" t="s">
        <v>5522</v>
      </c>
      <c r="N1996" s="16">
        <v>45658.0</v>
      </c>
    </row>
    <row r="1997">
      <c r="A1997" s="4">
        <f>VLOOKUP(Life_expectancy.csv!A2013,Base!$A$2:$B$235,2,FALSE)</f>
        <v>44</v>
      </c>
      <c r="B1997" s="4">
        <v>2011.0</v>
      </c>
      <c r="C1997" s="15" t="s">
        <v>5741</v>
      </c>
      <c r="D1997" s="15">
        <v>133.0</v>
      </c>
      <c r="E1997" s="15">
        <v>9.0</v>
      </c>
      <c r="F1997" s="15" t="s">
        <v>1023</v>
      </c>
      <c r="G1997" s="4">
        <v>91.0</v>
      </c>
      <c r="H1997" s="4">
        <v>0.0</v>
      </c>
      <c r="I1997" s="4" t="s">
        <v>5944</v>
      </c>
      <c r="J1997" s="4">
        <v>12.0</v>
      </c>
      <c r="K1997" s="4">
        <v>91.0</v>
      </c>
      <c r="L1997" s="4">
        <v>91.0</v>
      </c>
      <c r="M1997" s="4" t="s">
        <v>5614</v>
      </c>
      <c r="N1997" s="16">
        <v>45658.0</v>
      </c>
    </row>
    <row r="1998">
      <c r="A1998" s="4">
        <f>VLOOKUP(Life_expectancy.csv!A2014,Base!$A$2:$B$235,2,FALSE)</f>
        <v>44</v>
      </c>
      <c r="B1998" s="4">
        <v>2010.0</v>
      </c>
      <c r="C1998" s="15" t="s">
        <v>5780</v>
      </c>
      <c r="D1998" s="15">
        <v>14.0</v>
      </c>
      <c r="E1998" s="15">
        <v>10.0</v>
      </c>
      <c r="F1998" s="15" t="s">
        <v>1300</v>
      </c>
      <c r="G1998" s="4">
        <v>93.0</v>
      </c>
      <c r="H1998" s="4">
        <v>0.0</v>
      </c>
      <c r="I1998" s="4" t="s">
        <v>5705</v>
      </c>
      <c r="J1998" s="4">
        <v>12.0</v>
      </c>
      <c r="K1998" s="4">
        <v>92.0</v>
      </c>
      <c r="L1998" s="4">
        <v>93.0</v>
      </c>
      <c r="M1998" s="4" t="s">
        <v>5614</v>
      </c>
      <c r="N1998" s="16">
        <v>45658.0</v>
      </c>
    </row>
    <row r="1999">
      <c r="A1999" s="4">
        <f>VLOOKUP(Life_expectancy.csv!A2015,Base!$A$2:$B$235,2,FALSE)</f>
        <v>44</v>
      </c>
      <c r="B1999" s="4">
        <v>2009.0</v>
      </c>
      <c r="C1999" s="15" t="s">
        <v>5583</v>
      </c>
      <c r="D1999" s="15">
        <v>14.0</v>
      </c>
      <c r="E1999" s="15">
        <v>10.0</v>
      </c>
      <c r="F1999" s="15" t="s">
        <v>205</v>
      </c>
      <c r="G1999" s="4">
        <v>93.0</v>
      </c>
      <c r="H1999" s="4">
        <v>0.0</v>
      </c>
      <c r="I1999" s="4" t="s">
        <v>5712</v>
      </c>
      <c r="J1999" s="4">
        <v>13.0</v>
      </c>
      <c r="K1999" s="4">
        <v>92.0</v>
      </c>
      <c r="L1999" s="4">
        <v>93.0</v>
      </c>
      <c r="M1999" s="4" t="s">
        <v>5821</v>
      </c>
      <c r="N1999" s="16">
        <v>45689.0</v>
      </c>
    </row>
    <row r="2000">
      <c r="A2000" s="4">
        <f>VLOOKUP(Life_expectancy.csv!A2016,Base!$A$2:$B$235,2,FALSE)</f>
        <v>44</v>
      </c>
      <c r="B2000" s="4">
        <v>2008.0</v>
      </c>
      <c r="C2000" s="15" t="s">
        <v>5645</v>
      </c>
      <c r="D2000" s="15">
        <v>138.0</v>
      </c>
      <c r="E2000" s="15">
        <v>11.0</v>
      </c>
      <c r="F2000" s="15" t="s">
        <v>966</v>
      </c>
      <c r="G2000" s="4">
        <v>93.0</v>
      </c>
      <c r="H2000" s="4">
        <v>1.0</v>
      </c>
      <c r="I2000" s="5">
        <v>45874.0</v>
      </c>
      <c r="J2000" s="4">
        <v>14.0</v>
      </c>
      <c r="K2000" s="4">
        <v>93.0</v>
      </c>
      <c r="L2000" s="4">
        <v>93.0</v>
      </c>
      <c r="M2000" s="4" t="s">
        <v>5821</v>
      </c>
      <c r="N2000" s="16">
        <v>45689.0</v>
      </c>
    </row>
    <row r="2001">
      <c r="A2001" s="4">
        <f>VLOOKUP(Life_expectancy.csv!A2017,Base!$A$2:$B$235,2,FALSE)</f>
        <v>44</v>
      </c>
      <c r="B2001" s="4">
        <v>2007.0</v>
      </c>
      <c r="C2001" s="15">
        <v>74.0</v>
      </c>
      <c r="D2001" s="15">
        <v>133.0</v>
      </c>
      <c r="E2001" s="15">
        <v>11.0</v>
      </c>
      <c r="F2001" s="15" t="s">
        <v>1015</v>
      </c>
      <c r="G2001" s="4">
        <v>93.0</v>
      </c>
      <c r="H2001" s="4">
        <v>0.0</v>
      </c>
      <c r="I2001" s="5">
        <v>45693.0</v>
      </c>
      <c r="J2001" s="4">
        <v>15.0</v>
      </c>
      <c r="K2001" s="4">
        <v>93.0</v>
      </c>
      <c r="L2001" s="4">
        <v>93.0</v>
      </c>
      <c r="M2001" s="4" t="s">
        <v>5821</v>
      </c>
      <c r="N2001" s="16">
        <v>45689.0</v>
      </c>
    </row>
    <row r="2002">
      <c r="A2002" s="4">
        <f>VLOOKUP(Life_expectancy.csv!A2018,Base!$A$2:$B$235,2,FALSE)</f>
        <v>44</v>
      </c>
      <c r="B2002" s="4">
        <v>2006.0</v>
      </c>
      <c r="C2002" s="15" t="s">
        <v>5555</v>
      </c>
      <c r="D2002" s="15">
        <v>134.0</v>
      </c>
      <c r="E2002" s="15">
        <v>12.0</v>
      </c>
      <c r="F2002" s="15" t="s">
        <v>1645</v>
      </c>
      <c r="G2002" s="4">
        <v>94.0</v>
      </c>
      <c r="H2002" s="4">
        <v>0.0</v>
      </c>
      <c r="I2002" s="4" t="s">
        <v>6105</v>
      </c>
      <c r="J2002" s="4">
        <v>15.0</v>
      </c>
      <c r="K2002" s="4">
        <v>94.0</v>
      </c>
      <c r="L2002" s="4">
        <v>94.0</v>
      </c>
      <c r="M2002" s="4" t="s">
        <v>5783</v>
      </c>
      <c r="N2002" s="16">
        <v>45689.0</v>
      </c>
    </row>
    <row r="2003">
      <c r="A2003" s="4">
        <f>VLOOKUP(Life_expectancy.csv!A2019,Base!$A$2:$B$235,2,FALSE)</f>
        <v>44</v>
      </c>
      <c r="B2003" s="4">
        <v>2005.0</v>
      </c>
      <c r="C2003" s="15" t="s">
        <v>5559</v>
      </c>
      <c r="D2003" s="15">
        <v>148.0</v>
      </c>
      <c r="E2003" s="15">
        <v>13.0</v>
      </c>
      <c r="F2003" s="15" t="s">
        <v>3557</v>
      </c>
      <c r="G2003" s="4">
        <v>94.0</v>
      </c>
      <c r="H2003" s="4">
        <v>0.0</v>
      </c>
      <c r="I2003" s="4" t="s">
        <v>5651</v>
      </c>
      <c r="J2003" s="4">
        <v>16.0</v>
      </c>
      <c r="K2003" s="4">
        <v>66.0</v>
      </c>
      <c r="L2003" s="4">
        <v>77.0</v>
      </c>
      <c r="M2003" s="4" t="s">
        <v>5783</v>
      </c>
      <c r="N2003" s="16">
        <v>45717.0</v>
      </c>
    </row>
    <row r="2004">
      <c r="A2004" s="4">
        <f>VLOOKUP(Life_expectancy.csv!A2020,Base!$A$2:$B$235,2,FALSE)</f>
        <v>44</v>
      </c>
      <c r="B2004" s="4">
        <v>2004.0</v>
      </c>
      <c r="C2004" s="15" t="s">
        <v>5713</v>
      </c>
      <c r="D2004" s="15">
        <v>151.0</v>
      </c>
      <c r="E2004" s="15">
        <v>14.0</v>
      </c>
      <c r="F2004" s="15" t="s">
        <v>208</v>
      </c>
      <c r="G2004" s="4">
        <v>92.0</v>
      </c>
      <c r="H2004" s="4">
        <v>0.0</v>
      </c>
      <c r="I2004" s="4" t="s">
        <v>5654</v>
      </c>
      <c r="J2004" s="4">
        <v>18.0</v>
      </c>
      <c r="K2004" s="4">
        <v>81.0</v>
      </c>
      <c r="L2004" s="4">
        <v>86.0</v>
      </c>
      <c r="M2004" s="4" t="s">
        <v>5783</v>
      </c>
      <c r="N2004" s="16">
        <v>45717.0</v>
      </c>
    </row>
    <row r="2005">
      <c r="A2005" s="4">
        <f>VLOOKUP(Life_expectancy.csv!A2021,Base!$A$2:$B$235,2,FALSE)</f>
        <v>44</v>
      </c>
      <c r="B2005" s="4">
        <v>2003.0</v>
      </c>
      <c r="C2005" s="15" t="s">
        <v>5889</v>
      </c>
      <c r="D2005" s="15">
        <v>152.0</v>
      </c>
      <c r="E2005" s="15">
        <v>15.0</v>
      </c>
      <c r="F2005" s="16">
        <v>45781.0</v>
      </c>
      <c r="G2005" s="4">
        <v>65.0</v>
      </c>
      <c r="H2005" s="4">
        <v>0.0</v>
      </c>
      <c r="I2005" s="4" t="s">
        <v>5607</v>
      </c>
      <c r="J2005" s="4">
        <v>19.0</v>
      </c>
      <c r="K2005" s="4">
        <v>95.0</v>
      </c>
      <c r="L2005" s="4">
        <v>94.0</v>
      </c>
      <c r="M2005" s="4" t="s">
        <v>5783</v>
      </c>
      <c r="N2005" s="16">
        <v>45717.0</v>
      </c>
    </row>
    <row r="2006">
      <c r="A2006" s="4">
        <f>VLOOKUP(Life_expectancy.csv!A2022,Base!$A$2:$B$235,2,FALSE)</f>
        <v>44</v>
      </c>
      <c r="B2006" s="4">
        <v>2002.0</v>
      </c>
      <c r="C2006" s="15" t="s">
        <v>5564</v>
      </c>
      <c r="D2006" s="15">
        <v>144.0</v>
      </c>
      <c r="E2006" s="15">
        <v>16.0</v>
      </c>
      <c r="F2006" s="18">
        <v>45720.0</v>
      </c>
      <c r="G2006" s="10"/>
      <c r="H2006" s="4">
        <v>0.0</v>
      </c>
      <c r="I2006" s="4" t="s">
        <v>5848</v>
      </c>
      <c r="J2006" s="4">
        <v>20.0</v>
      </c>
      <c r="K2006" s="4">
        <v>95.0</v>
      </c>
      <c r="L2006" s="4">
        <v>95.0</v>
      </c>
      <c r="M2006" s="4" t="s">
        <v>5783</v>
      </c>
      <c r="N2006" s="16">
        <v>45748.0</v>
      </c>
    </row>
    <row r="2007">
      <c r="A2007" s="4">
        <f>VLOOKUP(Life_expectancy.csv!A2023,Base!$A$2:$B$235,2,FALSE)</f>
        <v>44</v>
      </c>
      <c r="B2007" s="4">
        <v>2001.0</v>
      </c>
      <c r="C2007" s="15" t="s">
        <v>5899</v>
      </c>
      <c r="D2007" s="15">
        <v>142.0</v>
      </c>
      <c r="E2007" s="15">
        <v>17.0</v>
      </c>
      <c r="F2007" s="15" t="s">
        <v>1645</v>
      </c>
      <c r="G2007" s="10"/>
      <c r="H2007" s="4">
        <v>0.0</v>
      </c>
      <c r="I2007" s="4" t="s">
        <v>5593</v>
      </c>
      <c r="J2007" s="4">
        <v>22.0</v>
      </c>
      <c r="K2007" s="4">
        <v>9.0</v>
      </c>
      <c r="L2007" s="4">
        <v>9.0</v>
      </c>
      <c r="M2007" s="4" t="s">
        <v>5578</v>
      </c>
      <c r="N2007" s="16">
        <v>45748.0</v>
      </c>
    </row>
    <row r="2008">
      <c r="A2008" s="4">
        <f>VLOOKUP(Life_expectancy.csv!A2024,Base!$A$2:$B$235,2,FALSE)</f>
        <v>44</v>
      </c>
      <c r="B2008" s="4">
        <v>2000.0</v>
      </c>
      <c r="C2008" s="15" t="s">
        <v>5594</v>
      </c>
      <c r="D2008" s="15">
        <v>154.0</v>
      </c>
      <c r="E2008" s="15">
        <v>18.0</v>
      </c>
      <c r="F2008" s="15" t="s">
        <v>689</v>
      </c>
      <c r="G2008" s="10"/>
      <c r="H2008" s="4">
        <v>1.0</v>
      </c>
      <c r="I2008" s="4" t="s">
        <v>5782</v>
      </c>
      <c r="J2008" s="4">
        <v>24.0</v>
      </c>
      <c r="K2008" s="4">
        <v>93.0</v>
      </c>
      <c r="L2008" s="4">
        <v>98.0</v>
      </c>
      <c r="M2008" s="4" t="s">
        <v>5578</v>
      </c>
      <c r="N2008" s="16">
        <v>45748.0</v>
      </c>
    </row>
    <row r="2009">
      <c r="A2009" s="4">
        <f>VLOOKUP(Life_expectancy.csv!A2025,Base!$A$2:$B$235,2,FALSE)</f>
        <v>13</v>
      </c>
      <c r="B2009" s="4">
        <v>2015.0</v>
      </c>
      <c r="C2009" s="15" t="s">
        <v>5824</v>
      </c>
      <c r="D2009" s="15">
        <v>211.0</v>
      </c>
      <c r="E2009" s="15">
        <v>52.0</v>
      </c>
      <c r="F2009" s="17"/>
      <c r="G2009" s="4">
        <v>6.0</v>
      </c>
      <c r="H2009" s="4">
        <v>619.0</v>
      </c>
      <c r="I2009" s="5">
        <v>45772.0</v>
      </c>
      <c r="J2009" s="4">
        <v>66.0</v>
      </c>
      <c r="K2009" s="4">
        <v>79.0</v>
      </c>
      <c r="L2009" s="4">
        <v>6.0</v>
      </c>
      <c r="M2009" s="4" t="s">
        <v>5522</v>
      </c>
      <c r="N2009" s="16">
        <v>45847.0</v>
      </c>
    </row>
    <row r="2010">
      <c r="A2010" s="4">
        <f>VLOOKUP(Life_expectancy.csv!A2026,Base!$A$2:$B$235,2,FALSE)</f>
        <v>13</v>
      </c>
      <c r="B2010" s="4">
        <v>2014.0</v>
      </c>
      <c r="C2010" s="15" t="s">
        <v>5722</v>
      </c>
      <c r="D2010" s="15">
        <v>214.0</v>
      </c>
      <c r="E2010" s="15">
        <v>54.0</v>
      </c>
      <c r="F2010" s="15" t="s">
        <v>1294</v>
      </c>
      <c r="G2010" s="4">
        <v>67.0</v>
      </c>
      <c r="H2010" s="4">
        <v>58848.0</v>
      </c>
      <c r="I2010" s="5">
        <v>45893.0</v>
      </c>
      <c r="J2010" s="4">
        <v>68.0</v>
      </c>
      <c r="K2010" s="4">
        <v>77.0</v>
      </c>
      <c r="L2010" s="4">
        <v>67.0</v>
      </c>
      <c r="M2010" s="4" t="s">
        <v>5522</v>
      </c>
      <c r="N2010" s="16">
        <v>45847.0</v>
      </c>
    </row>
    <row r="2011">
      <c r="A2011" s="4">
        <f>VLOOKUP(Life_expectancy.csv!A2027,Base!$A$2:$B$235,2,FALSE)</f>
        <v>13</v>
      </c>
      <c r="B2011" s="4">
        <v>2013.0</v>
      </c>
      <c r="C2011" s="15" t="s">
        <v>5800</v>
      </c>
      <c r="D2011" s="15">
        <v>219.0</v>
      </c>
      <c r="E2011" s="15">
        <v>55.0</v>
      </c>
      <c r="F2011" s="15" t="s">
        <v>1018</v>
      </c>
      <c r="G2011" s="4">
        <v>89.0</v>
      </c>
      <c r="H2011" s="4">
        <v>2920.0</v>
      </c>
      <c r="I2011" s="5">
        <v>45740.0</v>
      </c>
      <c r="J2011" s="4">
        <v>69.0</v>
      </c>
      <c r="K2011" s="4">
        <v>84.0</v>
      </c>
      <c r="L2011" s="4">
        <v>89.0</v>
      </c>
      <c r="M2011" s="4" t="s">
        <v>5522</v>
      </c>
      <c r="N2011" s="16">
        <v>45847.0</v>
      </c>
    </row>
    <row r="2012">
      <c r="A2012" s="4">
        <f>VLOOKUP(Life_expectancy.csv!A2028,Base!$A$2:$B$235,2,FALSE)</f>
        <v>13</v>
      </c>
      <c r="B2012" s="4">
        <v>2012.0</v>
      </c>
      <c r="C2012" s="15" t="s">
        <v>5800</v>
      </c>
      <c r="D2012" s="15">
        <v>217.0</v>
      </c>
      <c r="E2012" s="15">
        <v>56.0</v>
      </c>
      <c r="F2012" s="18">
        <v>45693.0</v>
      </c>
      <c r="G2012" s="4">
        <v>88.0</v>
      </c>
      <c r="H2012" s="4">
        <v>1536.0</v>
      </c>
      <c r="I2012" s="5">
        <v>45861.0</v>
      </c>
      <c r="J2012" s="4">
        <v>71.0</v>
      </c>
      <c r="K2012" s="4">
        <v>88.0</v>
      </c>
      <c r="L2012" s="4">
        <v>88.0</v>
      </c>
      <c r="M2012" s="4" t="s">
        <v>5522</v>
      </c>
      <c r="N2012" s="16">
        <v>45847.0</v>
      </c>
    </row>
    <row r="2013">
      <c r="A2013" s="4">
        <f>VLOOKUP(Life_expectancy.csv!A2029,Base!$A$2:$B$235,2,FALSE)</f>
        <v>13</v>
      </c>
      <c r="B2013" s="4">
        <v>2011.0</v>
      </c>
      <c r="C2013" s="15">
        <v>68.0</v>
      </c>
      <c r="D2013" s="15">
        <v>218.0</v>
      </c>
      <c r="E2013" s="15">
        <v>57.0</v>
      </c>
      <c r="F2013" s="15" t="s">
        <v>767</v>
      </c>
      <c r="G2013" s="4">
        <v>87.0</v>
      </c>
      <c r="H2013" s="4">
        <v>6538.0</v>
      </c>
      <c r="I2013" s="5">
        <v>45680.0</v>
      </c>
      <c r="J2013" s="4">
        <v>72.0</v>
      </c>
      <c r="K2013" s="4">
        <v>87.0</v>
      </c>
      <c r="L2013" s="4">
        <v>87.0</v>
      </c>
      <c r="M2013" s="4" t="s">
        <v>5522</v>
      </c>
      <c r="N2013" s="16">
        <v>45847.0</v>
      </c>
    </row>
    <row r="2014">
      <c r="A2014" s="4">
        <f>VLOOKUP(Life_expectancy.csv!A2030,Base!$A$2:$B$235,2,FALSE)</f>
        <v>13</v>
      </c>
      <c r="B2014" s="4">
        <v>2010.0</v>
      </c>
      <c r="C2014" s="15" t="s">
        <v>5832</v>
      </c>
      <c r="D2014" s="15">
        <v>218.0</v>
      </c>
      <c r="E2014" s="15">
        <v>58.0</v>
      </c>
      <c r="F2014" s="15" t="s">
        <v>966</v>
      </c>
      <c r="G2014" s="4">
        <v>77.0</v>
      </c>
      <c r="H2014" s="4">
        <v>6368.0</v>
      </c>
      <c r="I2014" s="5">
        <v>45830.0</v>
      </c>
      <c r="J2014" s="4">
        <v>74.0</v>
      </c>
      <c r="K2014" s="4">
        <v>78.0</v>
      </c>
      <c r="L2014" s="4">
        <v>79.0</v>
      </c>
      <c r="M2014" s="4" t="s">
        <v>5522</v>
      </c>
      <c r="N2014" s="16">
        <v>45847.0</v>
      </c>
    </row>
    <row r="2015">
      <c r="A2015" s="4">
        <f>VLOOKUP(Life_expectancy.csv!A2031,Base!$A$2:$B$235,2,FALSE)</f>
        <v>13</v>
      </c>
      <c r="B2015" s="4">
        <v>2009.0</v>
      </c>
      <c r="C2015" s="15">
        <v>68.0</v>
      </c>
      <c r="D2015" s="15">
        <v>219.0</v>
      </c>
      <c r="E2015" s="15">
        <v>59.0</v>
      </c>
      <c r="F2015" s="15" t="s">
        <v>2797</v>
      </c>
      <c r="G2015" s="4">
        <v>85.0</v>
      </c>
      <c r="H2015" s="4">
        <v>1469.0</v>
      </c>
      <c r="I2015" s="5">
        <v>45679.0</v>
      </c>
      <c r="J2015" s="4">
        <v>76.0</v>
      </c>
      <c r="K2015" s="4">
        <v>86.0</v>
      </c>
      <c r="L2015" s="4">
        <v>87.0</v>
      </c>
      <c r="M2015" s="4" t="s">
        <v>5522</v>
      </c>
      <c r="N2015" s="16">
        <v>45847.0</v>
      </c>
    </row>
    <row r="2016">
      <c r="A2016" s="4">
        <f>VLOOKUP(Life_expectancy.csv!A2032,Base!$A$2:$B$235,2,FALSE)</f>
        <v>13</v>
      </c>
      <c r="B2016" s="4">
        <v>2008.0</v>
      </c>
      <c r="C2016" s="15" t="s">
        <v>5731</v>
      </c>
      <c r="D2016" s="15">
        <v>217.0</v>
      </c>
      <c r="E2016" s="15">
        <v>60.0</v>
      </c>
      <c r="F2016" s="15" t="s">
        <v>216</v>
      </c>
      <c r="G2016" s="4">
        <v>88.0</v>
      </c>
      <c r="H2016" s="4">
        <v>341.0</v>
      </c>
      <c r="I2016" s="5">
        <v>45829.0</v>
      </c>
      <c r="J2016" s="4">
        <v>78.0</v>
      </c>
      <c r="K2016" s="4">
        <v>91.0</v>
      </c>
      <c r="L2016" s="4">
        <v>91.0</v>
      </c>
      <c r="M2016" s="4" t="s">
        <v>5522</v>
      </c>
      <c r="N2016" s="16">
        <v>45847.0</v>
      </c>
    </row>
    <row r="2017">
      <c r="A2017" s="4">
        <f>VLOOKUP(Life_expectancy.csv!A2033,Base!$A$2:$B$235,2,FALSE)</f>
        <v>13</v>
      </c>
      <c r="B2017" s="4">
        <v>2007.0</v>
      </c>
      <c r="C2017" s="15" t="s">
        <v>5731</v>
      </c>
      <c r="D2017" s="15">
        <v>216.0</v>
      </c>
      <c r="E2017" s="15">
        <v>62.0</v>
      </c>
      <c r="F2017" s="15" t="s">
        <v>5900</v>
      </c>
      <c r="G2017" s="4">
        <v>87.0</v>
      </c>
      <c r="H2017" s="4">
        <v>530.0</v>
      </c>
      <c r="I2017" s="5">
        <v>45678.0</v>
      </c>
      <c r="J2017" s="4">
        <v>80.0</v>
      </c>
      <c r="K2017" s="4">
        <v>87.0</v>
      </c>
      <c r="L2017" s="4">
        <v>87.0</v>
      </c>
      <c r="M2017" s="4" t="s">
        <v>5522</v>
      </c>
      <c r="N2017" s="16">
        <v>45847.0</v>
      </c>
    </row>
    <row r="2018">
      <c r="A2018" s="4">
        <f>VLOOKUP(Life_expectancy.csv!A2034,Base!$A$2:$B$235,2,FALSE)</f>
        <v>13</v>
      </c>
      <c r="B2018" s="4">
        <v>2006.0</v>
      </c>
      <c r="C2018" s="15" t="s">
        <v>5773</v>
      </c>
      <c r="D2018" s="15">
        <v>219.0</v>
      </c>
      <c r="E2018" s="15">
        <v>63.0</v>
      </c>
      <c r="F2018" s="18">
        <v>45873.0</v>
      </c>
      <c r="G2018" s="4">
        <v>77.0</v>
      </c>
      <c r="H2018" s="4">
        <v>9.0</v>
      </c>
      <c r="I2018" s="5">
        <v>45810.0</v>
      </c>
      <c r="J2018" s="4">
        <v>82.0</v>
      </c>
      <c r="K2018" s="4">
        <v>88.0</v>
      </c>
      <c r="L2018" s="4">
        <v>88.0</v>
      </c>
      <c r="M2018" s="4" t="s">
        <v>5522</v>
      </c>
      <c r="N2018" s="16">
        <v>45847.0</v>
      </c>
    </row>
    <row r="2019">
      <c r="A2019" s="4">
        <f>VLOOKUP(Life_expectancy.csv!A2035,Base!$A$2:$B$235,2,FALSE)</f>
        <v>13</v>
      </c>
      <c r="B2019" s="4">
        <v>2005.0</v>
      </c>
      <c r="C2019" s="15">
        <v>67.0</v>
      </c>
      <c r="D2019" s="15">
        <v>223.0</v>
      </c>
      <c r="E2019" s="15">
        <v>65.0</v>
      </c>
      <c r="F2019" s="15" t="s">
        <v>1645</v>
      </c>
      <c r="G2019" s="4">
        <v>49.0</v>
      </c>
      <c r="H2019" s="4">
        <v>118.0</v>
      </c>
      <c r="I2019" s="5">
        <v>45659.0</v>
      </c>
      <c r="J2019" s="4">
        <v>84.0</v>
      </c>
      <c r="K2019" s="4">
        <v>9.0</v>
      </c>
      <c r="L2019" s="4">
        <v>89.0</v>
      </c>
      <c r="M2019" s="4" t="s">
        <v>5522</v>
      </c>
      <c r="N2019" s="16">
        <v>45847.0</v>
      </c>
    </row>
    <row r="2020">
      <c r="A2020" s="4">
        <f>VLOOKUP(Life_expectancy.csv!A2036,Base!$A$2:$B$235,2,FALSE)</f>
        <v>13</v>
      </c>
      <c r="B2020" s="4">
        <v>2004.0</v>
      </c>
      <c r="C2020" s="15" t="s">
        <v>5773</v>
      </c>
      <c r="D2020" s="15">
        <v>218.0</v>
      </c>
      <c r="E2020" s="15">
        <v>66.0</v>
      </c>
      <c r="F2020" s="15" t="s">
        <v>672</v>
      </c>
      <c r="G2020" s="4">
        <v>48.0</v>
      </c>
      <c r="H2020" s="4">
        <v>3025.0</v>
      </c>
      <c r="I2020" s="5">
        <v>45827.0</v>
      </c>
      <c r="J2020" s="4">
        <v>86.0</v>
      </c>
      <c r="K2020" s="4">
        <v>85.0</v>
      </c>
      <c r="L2020" s="4">
        <v>88.0</v>
      </c>
      <c r="M2020" s="4" t="s">
        <v>5522</v>
      </c>
      <c r="N2020" s="16">
        <v>45847.0</v>
      </c>
    </row>
    <row r="2021">
      <c r="A2021" s="4">
        <f>VLOOKUP(Life_expectancy.csv!A2037,Base!$A$2:$B$235,2,FALSE)</f>
        <v>13</v>
      </c>
      <c r="B2021" s="4">
        <v>2003.0</v>
      </c>
      <c r="C2021" s="15" t="s">
        <v>5802</v>
      </c>
      <c r="D2021" s="15">
        <v>217.0</v>
      </c>
      <c r="E2021" s="15">
        <v>67.0</v>
      </c>
      <c r="F2021" s="15" t="s">
        <v>3557</v>
      </c>
      <c r="G2021" s="4">
        <v>52.0</v>
      </c>
      <c r="H2021" s="4">
        <v>10511.0</v>
      </c>
      <c r="I2021" s="5">
        <v>45707.0</v>
      </c>
      <c r="J2021" s="4">
        <v>87.0</v>
      </c>
      <c r="K2021" s="4">
        <v>85.0</v>
      </c>
      <c r="L2021" s="4">
        <v>84.0</v>
      </c>
      <c r="M2021" s="4" t="s">
        <v>5522</v>
      </c>
      <c r="N2021" s="16">
        <v>45847.0</v>
      </c>
    </row>
    <row r="2022">
      <c r="A2022" s="4">
        <f>VLOOKUP(Life_expectancy.csv!A2038,Base!$A$2:$B$235,2,FALSE)</f>
        <v>13</v>
      </c>
      <c r="B2022" s="4">
        <v>2002.0</v>
      </c>
      <c r="C2022" s="15" t="s">
        <v>5774</v>
      </c>
      <c r="D2022" s="15">
        <v>221.0</v>
      </c>
      <c r="E2022" s="15">
        <v>68.0</v>
      </c>
      <c r="F2022" s="15" t="s">
        <v>2797</v>
      </c>
      <c r="G2022" s="4">
        <v>42.0</v>
      </c>
      <c r="H2022" s="4">
        <v>7003.0</v>
      </c>
      <c r="I2022" s="5">
        <v>45856.0</v>
      </c>
      <c r="J2022" s="4">
        <v>89.0</v>
      </c>
      <c r="K2022" s="4">
        <v>77.0</v>
      </c>
      <c r="L2022" s="4">
        <v>79.0</v>
      </c>
      <c r="M2022" s="4" t="s">
        <v>5522</v>
      </c>
      <c r="N2022" s="16">
        <v>45847.0</v>
      </c>
    </row>
    <row r="2023">
      <c r="A2023" s="4">
        <f>VLOOKUP(Life_expectancy.csv!A2039,Base!$A$2:$B$235,2,FALSE)</f>
        <v>13</v>
      </c>
      <c r="B2023" s="4">
        <v>2001.0</v>
      </c>
      <c r="C2023" s="15" t="s">
        <v>5774</v>
      </c>
      <c r="D2023" s="15">
        <v>221.0</v>
      </c>
      <c r="E2023" s="15">
        <v>68.0</v>
      </c>
      <c r="F2023" s="15" t="s">
        <v>166</v>
      </c>
      <c r="G2023" s="4">
        <v>45.0</v>
      </c>
      <c r="H2023" s="4">
        <v>7360.0</v>
      </c>
      <c r="I2023" s="5">
        <v>45734.0</v>
      </c>
      <c r="J2023" s="4">
        <v>89.0</v>
      </c>
      <c r="K2023" s="4">
        <v>76.0</v>
      </c>
      <c r="L2023" s="4">
        <v>79.0</v>
      </c>
      <c r="M2023" s="4" t="s">
        <v>5522</v>
      </c>
      <c r="N2023" s="16">
        <v>45847.0</v>
      </c>
    </row>
    <row r="2024">
      <c r="A2024" s="4">
        <f>VLOOKUP(Life_expectancy.csv!A2040,Base!$A$2:$B$235,2,FALSE)</f>
        <v>13</v>
      </c>
      <c r="B2024" s="4">
        <v>2000.0</v>
      </c>
      <c r="C2024" s="15" t="s">
        <v>5774</v>
      </c>
      <c r="D2024" s="15">
        <v>219.0</v>
      </c>
      <c r="E2024" s="15">
        <v>69.0</v>
      </c>
      <c r="F2024" s="15" t="s">
        <v>711</v>
      </c>
      <c r="G2024" s="4">
        <v>7.0</v>
      </c>
      <c r="H2024" s="4">
        <v>7120.0</v>
      </c>
      <c r="I2024" s="5">
        <v>45886.0</v>
      </c>
      <c r="J2024" s="4">
        <v>90.0</v>
      </c>
      <c r="K2024" s="4">
        <v>74.0</v>
      </c>
      <c r="L2024" s="4">
        <v>78.0</v>
      </c>
      <c r="M2024" s="4" t="s">
        <v>5522</v>
      </c>
      <c r="N2024" s="16">
        <v>45817.0</v>
      </c>
    </row>
    <row r="2025">
      <c r="A2025" s="4">
        <f>VLOOKUP(Life_expectancy.csv!A2041,Base!$A$2:$B$235,2,FALSE)</f>
        <v>37</v>
      </c>
      <c r="B2025" s="4">
        <v>2015.0</v>
      </c>
      <c r="C2025" s="15" t="s">
        <v>5538</v>
      </c>
      <c r="D2025" s="15">
        <v>117.0</v>
      </c>
      <c r="E2025" s="15">
        <v>2.0</v>
      </c>
      <c r="F2025" s="17"/>
      <c r="G2025" s="4">
        <v>96.0</v>
      </c>
      <c r="H2025" s="4">
        <v>0.0</v>
      </c>
      <c r="I2025" s="4" t="s">
        <v>5789</v>
      </c>
      <c r="J2025" s="4">
        <v>2.0</v>
      </c>
      <c r="K2025" s="4">
        <v>92.0</v>
      </c>
      <c r="L2025" s="4">
        <v>98.0</v>
      </c>
      <c r="M2025" s="4" t="s">
        <v>5522</v>
      </c>
      <c r="N2025" s="15">
        <v>2.0</v>
      </c>
    </row>
    <row r="2026">
      <c r="A2026" s="4">
        <f>VLOOKUP(Life_expectancy.csv!A2042,Base!$A$2:$B$235,2,FALSE)</f>
        <v>37</v>
      </c>
      <c r="B2026" s="4">
        <v>2014.0</v>
      </c>
      <c r="C2026" s="15" t="s">
        <v>5929</v>
      </c>
      <c r="D2026" s="15">
        <v>12.0</v>
      </c>
      <c r="E2026" s="15">
        <v>2.0</v>
      </c>
      <c r="F2026" s="15" t="s">
        <v>6060</v>
      </c>
      <c r="G2026" s="4">
        <v>96.0</v>
      </c>
      <c r="H2026" s="4">
        <v>0.0</v>
      </c>
      <c r="I2026" s="4" t="s">
        <v>5791</v>
      </c>
      <c r="J2026" s="4">
        <v>2.0</v>
      </c>
      <c r="K2026" s="4">
        <v>94.0</v>
      </c>
      <c r="L2026" s="4">
        <v>98.0</v>
      </c>
      <c r="M2026" s="4" t="s">
        <v>5522</v>
      </c>
      <c r="N2026" s="16">
        <v>45659.0</v>
      </c>
    </row>
    <row r="2027">
      <c r="A2027" s="4">
        <f>VLOOKUP(Life_expectancy.csv!A2043,Base!$A$2:$B$235,2,FALSE)</f>
        <v>37</v>
      </c>
      <c r="B2027" s="4">
        <v>2013.0</v>
      </c>
      <c r="C2027" s="15" t="s">
        <v>5950</v>
      </c>
      <c r="D2027" s="15">
        <v>12.0</v>
      </c>
      <c r="E2027" s="15">
        <v>2.0</v>
      </c>
      <c r="F2027" s="15" t="s">
        <v>6183</v>
      </c>
      <c r="G2027" s="4">
        <v>96.0</v>
      </c>
      <c r="H2027" s="4">
        <v>84.0</v>
      </c>
      <c r="I2027" s="5">
        <v>45753.0</v>
      </c>
      <c r="J2027" s="4">
        <v>2.0</v>
      </c>
      <c r="K2027" s="4">
        <v>95.0</v>
      </c>
      <c r="L2027" s="4">
        <v>99.0</v>
      </c>
      <c r="M2027" s="4" t="s">
        <v>5522</v>
      </c>
      <c r="N2027" s="16">
        <v>45659.0</v>
      </c>
    </row>
    <row r="2028">
      <c r="A2028" s="4">
        <f>VLOOKUP(Life_expectancy.csv!A2044,Base!$A$2:$B$235,2,FALSE)</f>
        <v>37</v>
      </c>
      <c r="B2028" s="4">
        <v>2012.0</v>
      </c>
      <c r="C2028" s="15" t="s">
        <v>5755</v>
      </c>
      <c r="D2028" s="15">
        <v>125.0</v>
      </c>
      <c r="E2028" s="15">
        <v>2.0</v>
      </c>
      <c r="F2028" s="15" t="s">
        <v>6184</v>
      </c>
      <c r="G2028" s="4">
        <v>97.0</v>
      </c>
      <c r="H2028" s="4">
        <v>71.0</v>
      </c>
      <c r="I2028" s="4" t="s">
        <v>5826</v>
      </c>
      <c r="J2028" s="4">
        <v>2.0</v>
      </c>
      <c r="K2028" s="4">
        <v>95.0</v>
      </c>
      <c r="L2028" s="4">
        <v>99.0</v>
      </c>
      <c r="M2028" s="4" t="s">
        <v>5522</v>
      </c>
      <c r="N2028" s="16">
        <v>45659.0</v>
      </c>
    </row>
    <row r="2029">
      <c r="A2029" s="4">
        <f>VLOOKUP(Life_expectancy.csv!A2045,Base!$A$2:$B$235,2,FALSE)</f>
        <v>37</v>
      </c>
      <c r="B2029" s="4">
        <v>2011.0</v>
      </c>
      <c r="C2029" s="15" t="s">
        <v>5756</v>
      </c>
      <c r="D2029" s="15">
        <v>128.0</v>
      </c>
      <c r="E2029" s="15">
        <v>2.0</v>
      </c>
      <c r="F2029" s="15" t="s">
        <v>5885</v>
      </c>
      <c r="G2029" s="4">
        <v>98.0</v>
      </c>
      <c r="H2029" s="4">
        <v>0.0</v>
      </c>
      <c r="I2029" s="4" t="s">
        <v>5827</v>
      </c>
      <c r="J2029" s="4">
        <v>2.0</v>
      </c>
      <c r="K2029" s="4">
        <v>96.0</v>
      </c>
      <c r="L2029" s="4">
        <v>99.0</v>
      </c>
      <c r="M2029" s="4" t="s">
        <v>5522</v>
      </c>
      <c r="N2029" s="16">
        <v>45690.0</v>
      </c>
    </row>
    <row r="2030">
      <c r="A2030" s="4">
        <f>VLOOKUP(Life_expectancy.csv!A2046,Base!$A$2:$B$235,2,FALSE)</f>
        <v>37</v>
      </c>
      <c r="B2030" s="4">
        <v>2010.0</v>
      </c>
      <c r="C2030" s="15" t="s">
        <v>5629</v>
      </c>
      <c r="D2030" s="15">
        <v>13.0</v>
      </c>
      <c r="E2030" s="15">
        <v>2.0</v>
      </c>
      <c r="F2030" s="15" t="s">
        <v>6185</v>
      </c>
      <c r="G2030" s="4">
        <v>98.0</v>
      </c>
      <c r="H2030" s="4">
        <v>13.0</v>
      </c>
      <c r="I2030" s="4" t="s">
        <v>5567</v>
      </c>
      <c r="J2030" s="4">
        <v>2.0</v>
      </c>
      <c r="K2030" s="4">
        <v>96.0</v>
      </c>
      <c r="L2030" s="4">
        <v>99.0</v>
      </c>
      <c r="M2030" s="4" t="s">
        <v>5522</v>
      </c>
      <c r="N2030" s="16">
        <v>45690.0</v>
      </c>
    </row>
    <row r="2031">
      <c r="A2031" s="4">
        <f>VLOOKUP(Life_expectancy.csv!A2047,Base!$A$2:$B$235,2,FALSE)</f>
        <v>37</v>
      </c>
      <c r="B2031" s="4">
        <v>2009.0</v>
      </c>
      <c r="C2031" s="15" t="s">
        <v>5617</v>
      </c>
      <c r="D2031" s="15">
        <v>136.0</v>
      </c>
      <c r="E2031" s="15">
        <v>2.0</v>
      </c>
      <c r="F2031" s="16">
        <v>45848.0</v>
      </c>
      <c r="G2031" s="4">
        <v>98.0</v>
      </c>
      <c r="H2031" s="4">
        <v>115.0</v>
      </c>
      <c r="I2031" s="4" t="s">
        <v>5916</v>
      </c>
      <c r="J2031" s="4">
        <v>3.0</v>
      </c>
      <c r="K2031" s="4">
        <v>96.0</v>
      </c>
      <c r="L2031" s="4">
        <v>99.0</v>
      </c>
      <c r="M2031" s="4" t="s">
        <v>5522</v>
      </c>
      <c r="N2031" s="16">
        <v>45718.0</v>
      </c>
    </row>
    <row r="2032">
      <c r="A2032" s="4">
        <f>VLOOKUP(Life_expectancy.csv!A2048,Base!$A$2:$B$235,2,FALSE)</f>
        <v>37</v>
      </c>
      <c r="B2032" s="4">
        <v>2008.0</v>
      </c>
      <c r="C2032" s="15" t="s">
        <v>5634</v>
      </c>
      <c r="D2032" s="15">
        <v>14.0</v>
      </c>
      <c r="E2032" s="15">
        <v>2.0</v>
      </c>
      <c r="F2032" s="16">
        <v>45758.0</v>
      </c>
      <c r="G2032" s="4">
        <v>98.0</v>
      </c>
      <c r="H2032" s="4">
        <v>0.0</v>
      </c>
      <c r="I2032" s="4" t="s">
        <v>5539</v>
      </c>
      <c r="J2032" s="4">
        <v>3.0</v>
      </c>
      <c r="K2032" s="4">
        <v>96.0</v>
      </c>
      <c r="L2032" s="4">
        <v>99.0</v>
      </c>
      <c r="M2032" s="4" t="s">
        <v>5522</v>
      </c>
      <c r="N2032" s="16">
        <v>45718.0</v>
      </c>
    </row>
    <row r="2033">
      <c r="A2033" s="4">
        <f>VLOOKUP(Life_expectancy.csv!A2049,Base!$A$2:$B$235,2,FALSE)</f>
        <v>37</v>
      </c>
      <c r="B2033" s="4">
        <v>2007.0</v>
      </c>
      <c r="C2033" s="15" t="s">
        <v>5551</v>
      </c>
      <c r="D2033" s="15">
        <v>144.0</v>
      </c>
      <c r="E2033" s="15">
        <v>2.0</v>
      </c>
      <c r="F2033" s="16">
        <v>45910.0</v>
      </c>
      <c r="G2033" s="4">
        <v>98.0</v>
      </c>
      <c r="H2033" s="4">
        <v>40.0</v>
      </c>
      <c r="I2033" s="4" t="s">
        <v>5694</v>
      </c>
      <c r="J2033" s="4">
        <v>3.0</v>
      </c>
      <c r="K2033" s="4">
        <v>99.0</v>
      </c>
      <c r="L2033" s="4">
        <v>99.0</v>
      </c>
      <c r="M2033" s="4" t="s">
        <v>5522</v>
      </c>
      <c r="N2033" s="16">
        <v>45749.0</v>
      </c>
    </row>
    <row r="2034">
      <c r="A2034" s="4">
        <f>VLOOKUP(Life_expectancy.csv!A2050,Base!$A$2:$B$235,2,FALSE)</f>
        <v>37</v>
      </c>
      <c r="B2034" s="4">
        <v>2006.0</v>
      </c>
      <c r="C2034" s="15" t="s">
        <v>5620</v>
      </c>
      <c r="D2034" s="15">
        <v>144.0</v>
      </c>
      <c r="E2034" s="15">
        <v>2.0</v>
      </c>
      <c r="F2034" s="16">
        <v>45757.0</v>
      </c>
      <c r="G2034" s="4">
        <v>98.0</v>
      </c>
      <c r="H2034" s="4">
        <v>120.0</v>
      </c>
      <c r="I2034" s="4">
        <v>56.0</v>
      </c>
      <c r="J2034" s="4">
        <v>3.0</v>
      </c>
      <c r="K2034" s="4">
        <v>99.0</v>
      </c>
      <c r="L2034" s="4">
        <v>99.0</v>
      </c>
      <c r="M2034" s="4" t="s">
        <v>5522</v>
      </c>
      <c r="N2034" s="16">
        <v>45749.0</v>
      </c>
    </row>
    <row r="2035">
      <c r="A2035" s="4">
        <f>VLOOKUP(Life_expectancy.csv!A2051,Base!$A$2:$B$235,2,FALSE)</f>
        <v>37</v>
      </c>
      <c r="B2035" s="4">
        <v>2005.0</v>
      </c>
      <c r="C2035" s="15">
        <v>75.0</v>
      </c>
      <c r="D2035" s="15">
        <v>144.0</v>
      </c>
      <c r="E2035" s="15">
        <v>2.0</v>
      </c>
      <c r="F2035" s="16">
        <v>45786.0</v>
      </c>
      <c r="G2035" s="4">
        <v>98.0</v>
      </c>
      <c r="H2035" s="4">
        <v>13.0</v>
      </c>
      <c r="I2035" s="4" t="s">
        <v>5830</v>
      </c>
      <c r="J2035" s="4">
        <v>3.0</v>
      </c>
      <c r="K2035" s="4">
        <v>99.0</v>
      </c>
      <c r="L2035" s="4">
        <v>99.0</v>
      </c>
      <c r="M2035" s="4" t="s">
        <v>5522</v>
      </c>
      <c r="N2035" s="16">
        <v>45779.0</v>
      </c>
    </row>
    <row r="2036">
      <c r="A2036" s="4">
        <f>VLOOKUP(Life_expectancy.csv!A2052,Base!$A$2:$B$235,2,FALSE)</f>
        <v>37</v>
      </c>
      <c r="B2036" s="4">
        <v>2004.0</v>
      </c>
      <c r="C2036" s="15" t="s">
        <v>5572</v>
      </c>
      <c r="D2036" s="15">
        <v>143.0</v>
      </c>
      <c r="E2036" s="15">
        <v>2.0</v>
      </c>
      <c r="F2036" s="15" t="s">
        <v>5739</v>
      </c>
      <c r="G2036" s="4">
        <v>98.0</v>
      </c>
      <c r="H2036" s="4">
        <v>11.0</v>
      </c>
      <c r="I2036" s="4">
        <v>55.0</v>
      </c>
      <c r="J2036" s="4">
        <v>3.0</v>
      </c>
      <c r="K2036" s="4">
        <v>99.0</v>
      </c>
      <c r="L2036" s="4">
        <v>99.0</v>
      </c>
      <c r="M2036" s="4" t="s">
        <v>5522</v>
      </c>
      <c r="N2036" s="16">
        <v>45779.0</v>
      </c>
    </row>
    <row r="2037">
      <c r="A2037" s="4">
        <f>VLOOKUP(Life_expectancy.csv!A2053,Base!$A$2:$B$235,2,FALSE)</f>
        <v>37</v>
      </c>
      <c r="B2037" s="4">
        <v>2003.0</v>
      </c>
      <c r="C2037" s="15" t="s">
        <v>5574</v>
      </c>
      <c r="D2037" s="15">
        <v>142.0</v>
      </c>
      <c r="E2037" s="15">
        <v>3.0</v>
      </c>
      <c r="F2037" s="18">
        <v>45817.0</v>
      </c>
      <c r="G2037" s="4">
        <v>97.0</v>
      </c>
      <c r="H2037" s="4">
        <v>48.0</v>
      </c>
      <c r="I2037" s="4" t="s">
        <v>5766</v>
      </c>
      <c r="J2037" s="4">
        <v>3.0</v>
      </c>
      <c r="K2037" s="4">
        <v>98.0</v>
      </c>
      <c r="L2037" s="4">
        <v>99.0</v>
      </c>
      <c r="M2037" s="4" t="s">
        <v>5522</v>
      </c>
      <c r="N2037" s="16">
        <v>45810.0</v>
      </c>
    </row>
    <row r="2038">
      <c r="A2038" s="4">
        <f>VLOOKUP(Life_expectancy.csv!A2054,Base!$A$2:$B$235,2,FALSE)</f>
        <v>37</v>
      </c>
      <c r="B2038" s="4">
        <v>2002.0</v>
      </c>
      <c r="C2038" s="15" t="s">
        <v>5741</v>
      </c>
      <c r="D2038" s="15">
        <v>145.0</v>
      </c>
      <c r="E2038" s="15">
        <v>3.0</v>
      </c>
      <c r="F2038" s="18">
        <v>45696.0</v>
      </c>
      <c r="G2038" s="4">
        <v>98.0</v>
      </c>
      <c r="H2038" s="4">
        <v>34.0</v>
      </c>
      <c r="I2038" s="4">
        <v>54.0</v>
      </c>
      <c r="J2038" s="4">
        <v>3.0</v>
      </c>
      <c r="K2038" s="4">
        <v>98.0</v>
      </c>
      <c r="L2038" s="4">
        <v>99.0</v>
      </c>
      <c r="M2038" s="4" t="s">
        <v>5522</v>
      </c>
      <c r="N2038" s="16">
        <v>45810.0</v>
      </c>
    </row>
    <row r="2039">
      <c r="A2039" s="4">
        <f>VLOOKUP(Life_expectancy.csv!A2055,Base!$A$2:$B$235,2,FALSE)</f>
        <v>37</v>
      </c>
      <c r="B2039" s="4">
        <v>2001.0</v>
      </c>
      <c r="C2039" s="15" t="s">
        <v>5555</v>
      </c>
      <c r="D2039" s="15">
        <v>149.0</v>
      </c>
      <c r="E2039" s="15">
        <v>3.0</v>
      </c>
      <c r="F2039" s="15" t="s">
        <v>434</v>
      </c>
      <c r="G2039" s="4">
        <v>95.0</v>
      </c>
      <c r="H2039" s="4">
        <v>133.0</v>
      </c>
      <c r="I2039" s="4" t="s">
        <v>5877</v>
      </c>
      <c r="J2039" s="4">
        <v>3.0</v>
      </c>
      <c r="K2039" s="4">
        <v>98.0</v>
      </c>
      <c r="L2039" s="4">
        <v>98.0</v>
      </c>
      <c r="M2039" s="4" t="s">
        <v>5522</v>
      </c>
      <c r="N2039" s="16">
        <v>45840.0</v>
      </c>
    </row>
    <row r="2040">
      <c r="A2040" s="4">
        <f>VLOOKUP(Life_expectancy.csv!A2056,Base!$A$2:$B$235,2,FALSE)</f>
        <v>37</v>
      </c>
      <c r="B2040" s="4">
        <v>2000.0</v>
      </c>
      <c r="C2040" s="15" t="s">
        <v>5780</v>
      </c>
      <c r="D2040" s="15">
        <v>153.0</v>
      </c>
      <c r="E2040" s="15">
        <v>3.0</v>
      </c>
      <c r="F2040" s="16">
        <v>45755.0</v>
      </c>
      <c r="G2040" s="4">
        <v>99.0</v>
      </c>
      <c r="H2040" s="4">
        <v>77.0</v>
      </c>
      <c r="I2040" s="4" t="s">
        <v>5855</v>
      </c>
      <c r="J2040" s="4">
        <v>4.0</v>
      </c>
      <c r="K2040" s="4">
        <v>98.0</v>
      </c>
      <c r="L2040" s="4">
        <v>98.0</v>
      </c>
      <c r="M2040" s="4" t="s">
        <v>5522</v>
      </c>
      <c r="N2040" s="16">
        <v>45871.0</v>
      </c>
    </row>
    <row r="2041">
      <c r="A2041" s="4">
        <f>VLOOKUP(Life_expectancy.csv!A2057,Base!$A$2:$B$235,2,FALSE)</f>
        <v>92</v>
      </c>
      <c r="B2041" s="4">
        <v>2015.0</v>
      </c>
      <c r="C2041" s="15" t="s">
        <v>5692</v>
      </c>
      <c r="D2041" s="15">
        <v>76.0</v>
      </c>
      <c r="E2041" s="15">
        <v>0.0</v>
      </c>
      <c r="F2041" s="17"/>
      <c r="G2041" s="4">
        <v>98.0</v>
      </c>
      <c r="H2041" s="4">
        <v>8.0</v>
      </c>
      <c r="I2041" s="4" t="s">
        <v>5633</v>
      </c>
      <c r="J2041" s="4">
        <v>0.0</v>
      </c>
      <c r="K2041" s="4">
        <v>98.0</v>
      </c>
      <c r="L2041" s="4">
        <v>98.0</v>
      </c>
      <c r="M2041" s="4" t="s">
        <v>5522</v>
      </c>
      <c r="N2041" s="15" t="s">
        <v>5578</v>
      </c>
    </row>
    <row r="2042">
      <c r="A2042" s="4">
        <f>VLOOKUP(Life_expectancy.csv!A2058,Base!$A$2:$B$235,2,FALSE)</f>
        <v>92</v>
      </c>
      <c r="B2042" s="4">
        <v>2014.0</v>
      </c>
      <c r="C2042" s="15">
        <v>89.0</v>
      </c>
      <c r="D2042" s="15">
        <v>78.0</v>
      </c>
      <c r="E2042" s="15">
        <v>0.0</v>
      </c>
      <c r="F2042" s="15" t="s">
        <v>2351</v>
      </c>
      <c r="G2042" s="4">
        <v>98.0</v>
      </c>
      <c r="H2042" s="4">
        <v>0.0</v>
      </c>
      <c r="I2042" s="5">
        <v>45906.0</v>
      </c>
      <c r="J2042" s="4">
        <v>0.0</v>
      </c>
      <c r="K2042" s="4">
        <v>98.0</v>
      </c>
      <c r="L2042" s="4">
        <v>98.0</v>
      </c>
      <c r="M2042" s="4" t="s">
        <v>5522</v>
      </c>
      <c r="N2042" s="15" t="s">
        <v>5578</v>
      </c>
    </row>
    <row r="2043">
      <c r="A2043" s="4">
        <f>VLOOKUP(Life_expectancy.csv!A2059,Base!$A$2:$B$235,2,FALSE)</f>
        <v>92</v>
      </c>
      <c r="B2043" s="4">
        <v>2013.0</v>
      </c>
      <c r="C2043" s="15">
        <v>86.0</v>
      </c>
      <c r="D2043" s="15">
        <v>79.0</v>
      </c>
      <c r="E2043" s="15">
        <v>0.0</v>
      </c>
      <c r="F2043" s="15">
        <v>10.0</v>
      </c>
      <c r="G2043" s="4">
        <v>98.0</v>
      </c>
      <c r="H2043" s="4">
        <v>1.0</v>
      </c>
      <c r="I2043" s="5">
        <v>45694.0</v>
      </c>
      <c r="J2043" s="4">
        <v>0.0</v>
      </c>
      <c r="K2043" s="4">
        <v>98.0</v>
      </c>
      <c r="L2043" s="4">
        <v>98.0</v>
      </c>
      <c r="M2043" s="4" t="s">
        <v>5522</v>
      </c>
      <c r="N2043" s="15" t="s">
        <v>5578</v>
      </c>
    </row>
    <row r="2044">
      <c r="A2044" s="4">
        <f>VLOOKUP(Life_expectancy.csv!A2060,Base!$A$2:$B$235,2,FALSE)</f>
        <v>92</v>
      </c>
      <c r="B2044" s="4">
        <v>2012.0</v>
      </c>
      <c r="C2044" s="15">
        <v>83.0</v>
      </c>
      <c r="D2044" s="15">
        <v>81.0</v>
      </c>
      <c r="E2044" s="15">
        <v>0.0</v>
      </c>
      <c r="F2044" s="15" t="s">
        <v>4551</v>
      </c>
      <c r="G2044" s="4">
        <v>98.0</v>
      </c>
      <c r="H2044" s="4">
        <v>23.0</v>
      </c>
      <c r="I2044" s="4" t="s">
        <v>5524</v>
      </c>
      <c r="J2044" s="4">
        <v>0.0</v>
      </c>
      <c r="K2044" s="4">
        <v>98.0</v>
      </c>
      <c r="L2044" s="4">
        <v>98.0</v>
      </c>
      <c r="M2044" s="4" t="s">
        <v>5522</v>
      </c>
      <c r="N2044" s="15" t="s">
        <v>5578</v>
      </c>
    </row>
    <row r="2045">
      <c r="A2045" s="4">
        <f>VLOOKUP(Life_expectancy.csv!A2061,Base!$A$2:$B$235,2,FALSE)</f>
        <v>92</v>
      </c>
      <c r="B2045" s="4">
        <v>2011.0</v>
      </c>
      <c r="C2045" s="15">
        <v>82.0</v>
      </c>
      <c r="D2045" s="15">
        <v>85.0</v>
      </c>
      <c r="E2045" s="15">
        <v>0.0</v>
      </c>
      <c r="F2045" s="15" t="s">
        <v>3463</v>
      </c>
      <c r="G2045" s="4">
        <v>97.0</v>
      </c>
      <c r="H2045" s="4">
        <v>2.0</v>
      </c>
      <c r="I2045" s="4" t="s">
        <v>5526</v>
      </c>
      <c r="J2045" s="4">
        <v>0.0</v>
      </c>
      <c r="K2045" s="4">
        <v>97.0</v>
      </c>
      <c r="L2045" s="4">
        <v>97.0</v>
      </c>
      <c r="M2045" s="4" t="s">
        <v>5522</v>
      </c>
      <c r="N2045" s="15" t="s">
        <v>5578</v>
      </c>
    </row>
    <row r="2046">
      <c r="A2046" s="4">
        <f>VLOOKUP(Life_expectancy.csv!A2062,Base!$A$2:$B$235,2,FALSE)</f>
        <v>92</v>
      </c>
      <c r="B2046" s="4">
        <v>2010.0</v>
      </c>
      <c r="C2046" s="15" t="s">
        <v>5926</v>
      </c>
      <c r="D2046" s="15">
        <v>88.0</v>
      </c>
      <c r="E2046" s="15">
        <v>0.0</v>
      </c>
      <c r="F2046" s="15" t="s">
        <v>4542</v>
      </c>
      <c r="G2046" s="4">
        <v>97.0</v>
      </c>
      <c r="H2046" s="4">
        <v>5.0</v>
      </c>
      <c r="I2046" s="4" t="s">
        <v>5528</v>
      </c>
      <c r="J2046" s="4">
        <v>0.0</v>
      </c>
      <c r="K2046" s="4">
        <v>97.0</v>
      </c>
      <c r="L2046" s="4">
        <v>98.0</v>
      </c>
      <c r="M2046" s="4" t="s">
        <v>5522</v>
      </c>
      <c r="N2046" s="15" t="s">
        <v>5578</v>
      </c>
    </row>
    <row r="2047">
      <c r="A2047" s="4">
        <f>VLOOKUP(Life_expectancy.csv!A2063,Base!$A$2:$B$235,2,FALSE)</f>
        <v>92</v>
      </c>
      <c r="B2047" s="4">
        <v>2009.0</v>
      </c>
      <c r="C2047" s="15" t="s">
        <v>5704</v>
      </c>
      <c r="D2047" s="15">
        <v>9.0</v>
      </c>
      <c r="E2047" s="15">
        <v>0.0</v>
      </c>
      <c r="F2047" s="18">
        <v>45728.0</v>
      </c>
      <c r="G2047" s="4">
        <v>96.0</v>
      </c>
      <c r="H2047" s="4">
        <v>3.0</v>
      </c>
      <c r="I2047" s="4" t="s">
        <v>5532</v>
      </c>
      <c r="J2047" s="4">
        <v>0.0</v>
      </c>
      <c r="K2047" s="4">
        <v>96.0</v>
      </c>
      <c r="L2047" s="4">
        <v>96.0</v>
      </c>
      <c r="M2047" s="4" t="s">
        <v>5522</v>
      </c>
      <c r="N2047" s="15" t="s">
        <v>5578</v>
      </c>
    </row>
    <row r="2048">
      <c r="A2048" s="4">
        <f>VLOOKUP(Life_expectancy.csv!A2064,Base!$A$2:$B$235,2,FALSE)</f>
        <v>92</v>
      </c>
      <c r="B2048" s="4">
        <v>2008.0</v>
      </c>
      <c r="C2048" s="15">
        <v>79.0</v>
      </c>
      <c r="D2048" s="15">
        <v>92.0</v>
      </c>
      <c r="E2048" s="15">
        <v>0.0</v>
      </c>
      <c r="F2048" s="15" t="s">
        <v>6186</v>
      </c>
      <c r="G2048" s="4">
        <v>97.0</v>
      </c>
      <c r="H2048" s="4">
        <v>1.0</v>
      </c>
      <c r="I2048" s="4" t="s">
        <v>5541</v>
      </c>
      <c r="J2048" s="4">
        <v>0.0</v>
      </c>
      <c r="K2048" s="4">
        <v>97.0</v>
      </c>
      <c r="L2048" s="4">
        <v>97.0</v>
      </c>
      <c r="M2048" s="4" t="s">
        <v>5522</v>
      </c>
      <c r="N2048" s="15" t="s">
        <v>5578</v>
      </c>
    </row>
    <row r="2049">
      <c r="A2049" s="4">
        <f>VLOOKUP(Life_expectancy.csv!A2065,Base!$A$2:$B$235,2,FALSE)</f>
        <v>92</v>
      </c>
      <c r="B2049" s="4">
        <v>2007.0</v>
      </c>
      <c r="C2049" s="15" t="s">
        <v>5707</v>
      </c>
      <c r="D2049" s="15">
        <v>94.0</v>
      </c>
      <c r="E2049" s="15">
        <v>0.0</v>
      </c>
      <c r="F2049" s="15" t="s">
        <v>6187</v>
      </c>
      <c r="G2049" s="4">
        <v>97.0</v>
      </c>
      <c r="H2049" s="4">
        <v>0.0</v>
      </c>
      <c r="I2049" s="4" t="s">
        <v>5640</v>
      </c>
      <c r="J2049" s="4">
        <v>0.0</v>
      </c>
      <c r="K2049" s="4">
        <v>96.0</v>
      </c>
      <c r="L2049" s="4">
        <v>97.0</v>
      </c>
      <c r="M2049" s="4" t="s">
        <v>5522</v>
      </c>
      <c r="N2049" s="15" t="s">
        <v>5578</v>
      </c>
    </row>
    <row r="2050">
      <c r="A2050" s="4">
        <f>VLOOKUP(Life_expectancy.csv!A2066,Base!$A$2:$B$235,2,FALSE)</f>
        <v>92</v>
      </c>
      <c r="B2050" s="4">
        <v>2006.0</v>
      </c>
      <c r="C2050" s="15" t="s">
        <v>5964</v>
      </c>
      <c r="D2050" s="15">
        <v>96.0</v>
      </c>
      <c r="E2050" s="15">
        <v>0.0</v>
      </c>
      <c r="F2050" s="16">
        <v>45974.0</v>
      </c>
      <c r="G2050" s="4">
        <v>97.0</v>
      </c>
      <c r="H2050" s="4">
        <v>0.0</v>
      </c>
      <c r="I2050" s="4" t="s">
        <v>5642</v>
      </c>
      <c r="J2050" s="4">
        <v>0.0</v>
      </c>
      <c r="K2050" s="4">
        <v>97.0</v>
      </c>
      <c r="L2050" s="4">
        <v>97.0</v>
      </c>
      <c r="M2050" s="4" t="s">
        <v>5522</v>
      </c>
      <c r="N2050" s="15" t="s">
        <v>5578</v>
      </c>
    </row>
    <row r="2051">
      <c r="A2051" s="4">
        <f>VLOOKUP(Life_expectancy.csv!A2067,Base!$A$2:$B$235,2,FALSE)</f>
        <v>92</v>
      </c>
      <c r="B2051" s="4">
        <v>2005.0</v>
      </c>
      <c r="C2051" s="15" t="s">
        <v>5946</v>
      </c>
      <c r="D2051" s="15">
        <v>11.0</v>
      </c>
      <c r="E2051" s="15">
        <v>0.0</v>
      </c>
      <c r="F2051" s="15" t="s">
        <v>6188</v>
      </c>
      <c r="G2051" s="4">
        <v>94.0</v>
      </c>
      <c r="H2051" s="4">
        <v>7.0</v>
      </c>
      <c r="I2051" s="4" t="s">
        <v>5643</v>
      </c>
      <c r="J2051" s="4">
        <v>1.0</v>
      </c>
      <c r="K2051" s="4">
        <v>93.0</v>
      </c>
      <c r="L2051" s="4">
        <v>93.0</v>
      </c>
      <c r="M2051" s="4" t="s">
        <v>5522</v>
      </c>
      <c r="N2051" s="15" t="s">
        <v>5658</v>
      </c>
    </row>
    <row r="2052">
      <c r="A2052" s="4">
        <f>VLOOKUP(Life_expectancy.csv!A2068,Base!$A$2:$B$235,2,FALSE)</f>
        <v>92</v>
      </c>
      <c r="B2052" s="4">
        <v>2004.0</v>
      </c>
      <c r="C2052" s="15">
        <v>78.0</v>
      </c>
      <c r="D2052" s="15">
        <v>99.0</v>
      </c>
      <c r="E2052" s="15">
        <v>0.0</v>
      </c>
      <c r="F2052" s="15" t="s">
        <v>6189</v>
      </c>
      <c r="G2052" s="4">
        <v>94.0</v>
      </c>
      <c r="H2052" s="4">
        <v>5.0</v>
      </c>
      <c r="I2052" s="4" t="s">
        <v>5644</v>
      </c>
      <c r="J2052" s="4">
        <v>1.0</v>
      </c>
      <c r="K2052" s="4">
        <v>95.0</v>
      </c>
      <c r="L2052" s="4">
        <v>95.0</v>
      </c>
      <c r="M2052" s="4" t="s">
        <v>5522</v>
      </c>
      <c r="N2052" s="15" t="s">
        <v>5658</v>
      </c>
    </row>
    <row r="2053">
      <c r="A2053" s="4">
        <f>VLOOKUP(Life_expectancy.csv!A2069,Base!$A$2:$B$235,2,FALSE)</f>
        <v>92</v>
      </c>
      <c r="B2053" s="4">
        <v>2003.0</v>
      </c>
      <c r="C2053" s="15" t="s">
        <v>5929</v>
      </c>
      <c r="D2053" s="15">
        <v>15.0</v>
      </c>
      <c r="E2053" s="15">
        <v>0.0</v>
      </c>
      <c r="F2053" s="15" t="s">
        <v>6190</v>
      </c>
      <c r="G2053" s="4">
        <v>94.0</v>
      </c>
      <c r="H2053" s="4">
        <v>8.0</v>
      </c>
      <c r="I2053" s="4" t="s">
        <v>5710</v>
      </c>
      <c r="J2053" s="4">
        <v>1.0</v>
      </c>
      <c r="K2053" s="4">
        <v>96.0</v>
      </c>
      <c r="L2053" s="4">
        <v>99.0</v>
      </c>
      <c r="M2053" s="4" t="s">
        <v>5522</v>
      </c>
      <c r="N2053" s="15" t="s">
        <v>5658</v>
      </c>
    </row>
    <row r="2054">
      <c r="A2054" s="4">
        <f>VLOOKUP(Life_expectancy.csv!A2070,Base!$A$2:$B$235,2,FALSE)</f>
        <v>92</v>
      </c>
      <c r="B2054" s="4">
        <v>2002.0</v>
      </c>
      <c r="C2054" s="15" t="s">
        <v>5540</v>
      </c>
      <c r="D2054" s="15">
        <v>17.0</v>
      </c>
      <c r="E2054" s="15">
        <v>1.0</v>
      </c>
      <c r="F2054" s="15">
        <v>12.0</v>
      </c>
      <c r="G2054" s="4">
        <v>82.0</v>
      </c>
      <c r="H2054" s="4">
        <v>8.0</v>
      </c>
      <c r="I2054" s="4" t="s">
        <v>5554</v>
      </c>
      <c r="J2054" s="4">
        <v>1.0</v>
      </c>
      <c r="K2054" s="4">
        <v>96.0</v>
      </c>
      <c r="L2054" s="4">
        <v>98.0</v>
      </c>
      <c r="M2054" s="4" t="s">
        <v>5522</v>
      </c>
      <c r="N2054" s="15" t="s">
        <v>5658</v>
      </c>
    </row>
    <row r="2055">
      <c r="A2055" s="4">
        <f>VLOOKUP(Life_expectancy.csv!A2071,Base!$A$2:$B$235,2,FALSE)</f>
        <v>92</v>
      </c>
      <c r="B2055" s="4">
        <v>2001.0</v>
      </c>
      <c r="C2055" s="15" t="s">
        <v>5542</v>
      </c>
      <c r="D2055" s="15">
        <v>11.0</v>
      </c>
      <c r="E2055" s="15">
        <v>1.0</v>
      </c>
      <c r="F2055" s="15" t="s">
        <v>6094</v>
      </c>
      <c r="G2055" s="4">
        <v>7.0</v>
      </c>
      <c r="H2055" s="4">
        <v>0.0</v>
      </c>
      <c r="I2055" s="5">
        <v>45905.0</v>
      </c>
      <c r="J2055" s="4">
        <v>1.0</v>
      </c>
      <c r="K2055" s="4">
        <v>96.0</v>
      </c>
      <c r="L2055" s="4">
        <v>97.0</v>
      </c>
      <c r="M2055" s="4" t="s">
        <v>5522</v>
      </c>
      <c r="N2055" s="15" t="s">
        <v>5658</v>
      </c>
    </row>
    <row r="2056">
      <c r="A2056" s="4">
        <f>VLOOKUP(Life_expectancy.csv!A2072,Base!$A$2:$B$235,2,FALSE)</f>
        <v>92</v>
      </c>
      <c r="B2056" s="4">
        <v>2000.0</v>
      </c>
      <c r="C2056" s="15" t="s">
        <v>5545</v>
      </c>
      <c r="D2056" s="15">
        <v>11.0</v>
      </c>
      <c r="E2056" s="15">
        <v>1.0</v>
      </c>
      <c r="F2056" s="15" t="s">
        <v>6006</v>
      </c>
      <c r="G2056" s="4">
        <v>58.0</v>
      </c>
      <c r="H2056" s="4">
        <v>45.0</v>
      </c>
      <c r="I2056" s="5">
        <v>45662.0</v>
      </c>
      <c r="J2056" s="4">
        <v>1.0</v>
      </c>
      <c r="K2056" s="4">
        <v>96.0</v>
      </c>
      <c r="L2056" s="4">
        <v>96.0</v>
      </c>
      <c r="M2056" s="4" t="s">
        <v>5522</v>
      </c>
      <c r="N2056" s="15" t="s">
        <v>5658</v>
      </c>
    </row>
    <row r="2057">
      <c r="A2057" s="4">
        <f>VLOOKUP(Life_expectancy.csv!A2073,Base!$A$2:$B$235,2,FALSE)</f>
        <v>143</v>
      </c>
      <c r="B2057" s="4">
        <v>2015.0</v>
      </c>
      <c r="C2057" s="15" t="s">
        <v>5966</v>
      </c>
      <c r="D2057" s="15">
        <v>68.0</v>
      </c>
      <c r="E2057" s="15">
        <v>0.0</v>
      </c>
      <c r="F2057" s="17"/>
      <c r="G2057" s="4">
        <v>99.0</v>
      </c>
      <c r="H2057" s="4">
        <v>18.0</v>
      </c>
      <c r="I2057" s="4" t="s">
        <v>5845</v>
      </c>
      <c r="J2057" s="4">
        <v>0.0</v>
      </c>
      <c r="K2057" s="4">
        <v>99.0</v>
      </c>
      <c r="L2057" s="4">
        <v>99.0</v>
      </c>
      <c r="M2057" s="4" t="s">
        <v>5522</v>
      </c>
      <c r="N2057" s="16">
        <v>45904.0</v>
      </c>
    </row>
    <row r="2058">
      <c r="A2058" s="4">
        <f>VLOOKUP(Life_expectancy.csv!A2074,Base!$A$2:$B$235,2,FALSE)</f>
        <v>143</v>
      </c>
      <c r="B2058" s="4">
        <v>2014.0</v>
      </c>
      <c r="C2058" s="15" t="s">
        <v>5709</v>
      </c>
      <c r="D2058" s="15">
        <v>69.0</v>
      </c>
      <c r="E2058" s="15">
        <v>0.0</v>
      </c>
      <c r="F2058" s="15" t="s">
        <v>2102</v>
      </c>
      <c r="G2058" s="4">
        <v>89.0</v>
      </c>
      <c r="H2058" s="4">
        <v>46.0</v>
      </c>
      <c r="I2058" s="4" t="s">
        <v>5722</v>
      </c>
      <c r="J2058" s="4">
        <v>0.0</v>
      </c>
      <c r="K2058" s="4">
        <v>99.0</v>
      </c>
      <c r="L2058" s="4">
        <v>89.0</v>
      </c>
      <c r="M2058" s="4" t="s">
        <v>5522</v>
      </c>
      <c r="N2058" s="16">
        <v>45873.0</v>
      </c>
    </row>
    <row r="2059">
      <c r="A2059" s="4">
        <f>VLOOKUP(Life_expectancy.csv!A2075,Base!$A$2:$B$235,2,FALSE)</f>
        <v>143</v>
      </c>
      <c r="B2059" s="4">
        <v>2013.0</v>
      </c>
      <c r="C2059" s="15" t="s">
        <v>5928</v>
      </c>
      <c r="D2059" s="15">
        <v>7.0</v>
      </c>
      <c r="E2059" s="15">
        <v>0.0</v>
      </c>
      <c r="F2059" s="16">
        <v>45689.0</v>
      </c>
      <c r="G2059" s="4">
        <v>97.0</v>
      </c>
      <c r="H2059" s="4">
        <v>73.0</v>
      </c>
      <c r="I2059" s="4" t="s">
        <v>5801</v>
      </c>
      <c r="J2059" s="4">
        <v>0.0</v>
      </c>
      <c r="K2059" s="4">
        <v>99.0</v>
      </c>
      <c r="L2059" s="4">
        <v>97.0</v>
      </c>
      <c r="M2059" s="4" t="s">
        <v>5522</v>
      </c>
      <c r="N2059" s="16">
        <v>45842.0</v>
      </c>
    </row>
    <row r="2060">
      <c r="A2060" s="4">
        <f>VLOOKUP(Life_expectancy.csv!A2076,Base!$A$2:$B$235,2,FALSE)</f>
        <v>143</v>
      </c>
      <c r="B2060" s="4">
        <v>2012.0</v>
      </c>
      <c r="C2060" s="15" t="s">
        <v>5537</v>
      </c>
      <c r="D2060" s="15">
        <v>72.0</v>
      </c>
      <c r="E2060" s="15">
        <v>0.0</v>
      </c>
      <c r="F2060" s="15" t="s">
        <v>5829</v>
      </c>
      <c r="G2060" s="4">
        <v>93.0</v>
      </c>
      <c r="H2060" s="4">
        <v>160.0</v>
      </c>
      <c r="I2060" s="4">
        <v>67.0</v>
      </c>
      <c r="J2060" s="4">
        <v>0.0</v>
      </c>
      <c r="K2060" s="4">
        <v>93.0</v>
      </c>
      <c r="L2060" s="4">
        <v>92.0</v>
      </c>
      <c r="M2060" s="4" t="s">
        <v>5522</v>
      </c>
      <c r="N2060" s="16">
        <v>45842.0</v>
      </c>
    </row>
    <row r="2061">
      <c r="A2061" s="4">
        <f>VLOOKUP(Life_expectancy.csv!A2077,Base!$A$2:$B$235,2,FALSE)</f>
        <v>143</v>
      </c>
      <c r="B2061" s="4">
        <v>2011.0</v>
      </c>
      <c r="C2061" s="15" t="s">
        <v>5538</v>
      </c>
      <c r="D2061" s="15">
        <v>74.0</v>
      </c>
      <c r="E2061" s="15">
        <v>0.0</v>
      </c>
      <c r="F2061" s="15" t="s">
        <v>5828</v>
      </c>
      <c r="G2061" s="4">
        <v>93.0</v>
      </c>
      <c r="H2061" s="4">
        <v>101.0</v>
      </c>
      <c r="I2061" s="4" t="s">
        <v>5837</v>
      </c>
      <c r="J2061" s="4">
        <v>0.0</v>
      </c>
      <c r="K2061" s="4">
        <v>92.0</v>
      </c>
      <c r="L2061" s="4">
        <v>93.0</v>
      </c>
      <c r="M2061" s="4" t="s">
        <v>5522</v>
      </c>
      <c r="N2061" s="16">
        <v>45812.0</v>
      </c>
    </row>
    <row r="2062">
      <c r="A2062" s="4">
        <f>VLOOKUP(Life_expectancy.csv!A2078,Base!$A$2:$B$235,2,FALSE)</f>
        <v>143</v>
      </c>
      <c r="B2062" s="4">
        <v>2010.0</v>
      </c>
      <c r="C2062" s="15" t="s">
        <v>5929</v>
      </c>
      <c r="D2062" s="15">
        <v>76.0</v>
      </c>
      <c r="E2062" s="15">
        <v>0.0</v>
      </c>
      <c r="F2062" s="15" t="s">
        <v>5828</v>
      </c>
      <c r="G2062" s="4">
        <v>97.0</v>
      </c>
      <c r="H2062" s="4">
        <v>295.0</v>
      </c>
      <c r="I2062" s="4">
        <v>66.0</v>
      </c>
      <c r="J2062" s="4">
        <v>0.0</v>
      </c>
      <c r="K2062" s="4">
        <v>98.0</v>
      </c>
      <c r="L2062" s="4">
        <v>97.0</v>
      </c>
      <c r="M2062" s="4" t="s">
        <v>5522</v>
      </c>
      <c r="N2062" s="16">
        <v>45812.0</v>
      </c>
    </row>
    <row r="2063">
      <c r="A2063" s="4">
        <f>VLOOKUP(Life_expectancy.csv!A2079,Base!$A$2:$B$235,2,FALSE)</f>
        <v>143</v>
      </c>
      <c r="B2063" s="4">
        <v>2009.0</v>
      </c>
      <c r="C2063" s="15">
        <v>77.0</v>
      </c>
      <c r="D2063" s="15">
        <v>79.0</v>
      </c>
      <c r="E2063" s="15">
        <v>0.0</v>
      </c>
      <c r="F2063" s="16">
        <v>45962.0</v>
      </c>
      <c r="G2063" s="4">
        <v>99.0</v>
      </c>
      <c r="H2063" s="4">
        <v>112.0</v>
      </c>
      <c r="I2063" s="4" t="s">
        <v>5901</v>
      </c>
      <c r="J2063" s="4">
        <v>0.0</v>
      </c>
      <c r="K2063" s="4">
        <v>98.0</v>
      </c>
      <c r="L2063" s="4">
        <v>99.0</v>
      </c>
      <c r="M2063" s="4" t="s">
        <v>5522</v>
      </c>
      <c r="N2063" s="16">
        <v>45812.0</v>
      </c>
    </row>
    <row r="2064">
      <c r="A2064" s="4">
        <f>VLOOKUP(Life_expectancy.csv!A2080,Base!$A$2:$B$235,2,FALSE)</f>
        <v>143</v>
      </c>
      <c r="B2064" s="4">
        <v>2008.0</v>
      </c>
      <c r="C2064" s="15" t="s">
        <v>5755</v>
      </c>
      <c r="D2064" s="15">
        <v>82.0</v>
      </c>
      <c r="E2064" s="15">
        <v>0.0</v>
      </c>
      <c r="F2064" s="15" t="s">
        <v>2094</v>
      </c>
      <c r="G2064" s="4">
        <v>97.0</v>
      </c>
      <c r="H2064" s="4">
        <v>0.0</v>
      </c>
      <c r="I2064" s="4" t="s">
        <v>6072</v>
      </c>
      <c r="J2064" s="4">
        <v>0.0</v>
      </c>
      <c r="K2064" s="4">
        <v>98.0</v>
      </c>
      <c r="L2064" s="4">
        <v>97.0</v>
      </c>
      <c r="M2064" s="4" t="s">
        <v>5522</v>
      </c>
      <c r="N2064" s="16">
        <v>45781.0</v>
      </c>
    </row>
    <row r="2065">
      <c r="A2065" s="4">
        <f>VLOOKUP(Life_expectancy.csv!A2081,Base!$A$2:$B$235,2,FALSE)</f>
        <v>143</v>
      </c>
      <c r="B2065" s="4">
        <v>2007.0</v>
      </c>
      <c r="C2065" s="15" t="s">
        <v>5756</v>
      </c>
      <c r="D2065" s="15">
        <v>83.0</v>
      </c>
      <c r="E2065" s="15">
        <v>0.0</v>
      </c>
      <c r="F2065" s="15" t="s">
        <v>3052</v>
      </c>
      <c r="G2065" s="4">
        <v>94.0</v>
      </c>
      <c r="H2065" s="4">
        <v>361.0</v>
      </c>
      <c r="I2065" s="4" t="s">
        <v>5850</v>
      </c>
      <c r="J2065" s="4">
        <v>0.0</v>
      </c>
      <c r="K2065" s="4">
        <v>97.0</v>
      </c>
      <c r="L2065" s="4">
        <v>94.0</v>
      </c>
      <c r="M2065" s="4" t="s">
        <v>5522</v>
      </c>
      <c r="N2065" s="16">
        <v>45781.0</v>
      </c>
    </row>
    <row r="2066">
      <c r="A2066" s="4">
        <f>VLOOKUP(Life_expectancy.csv!A2082,Base!$A$2:$B$235,2,FALSE)</f>
        <v>143</v>
      </c>
      <c r="B2066" s="4">
        <v>2006.0</v>
      </c>
      <c r="C2066" s="15" t="s">
        <v>5545</v>
      </c>
      <c r="D2066" s="15">
        <v>83.0</v>
      </c>
      <c r="E2066" s="15">
        <v>0.0</v>
      </c>
      <c r="F2066" s="15" t="s">
        <v>4391</v>
      </c>
      <c r="G2066" s="4">
        <v>96.0</v>
      </c>
      <c r="H2066" s="4">
        <v>144.0</v>
      </c>
      <c r="I2066" s="4">
        <v>65.0</v>
      </c>
      <c r="J2066" s="4">
        <v>0.0</v>
      </c>
      <c r="K2066" s="4">
        <v>95.0</v>
      </c>
      <c r="L2066" s="4">
        <v>96.0</v>
      </c>
      <c r="M2066" s="4" t="s">
        <v>5522</v>
      </c>
      <c r="N2066" s="16">
        <v>45781.0</v>
      </c>
    </row>
    <row r="2067">
      <c r="A2067" s="4">
        <f>VLOOKUP(Life_expectancy.csv!A2083,Base!$A$2:$B$235,2,FALSE)</f>
        <v>143</v>
      </c>
      <c r="B2067" s="4">
        <v>2005.0</v>
      </c>
      <c r="C2067" s="15" t="s">
        <v>5545</v>
      </c>
      <c r="D2067" s="15">
        <v>84.0</v>
      </c>
      <c r="E2067" s="15">
        <v>0.0</v>
      </c>
      <c r="F2067" s="15" t="s">
        <v>1572</v>
      </c>
      <c r="G2067" s="4">
        <v>97.0</v>
      </c>
      <c r="H2067" s="4">
        <v>74.0</v>
      </c>
      <c r="I2067" s="4" t="s">
        <v>5850</v>
      </c>
      <c r="J2067" s="4">
        <v>0.0</v>
      </c>
      <c r="K2067" s="4">
        <v>98.0</v>
      </c>
      <c r="L2067" s="4">
        <v>97.0</v>
      </c>
      <c r="M2067" s="4" t="s">
        <v>5522</v>
      </c>
      <c r="N2067" s="16">
        <v>45781.0</v>
      </c>
    </row>
    <row r="2068">
      <c r="A2068" s="4">
        <f>VLOOKUP(Life_expectancy.csv!A2084,Base!$A$2:$B$235,2,FALSE)</f>
        <v>143</v>
      </c>
      <c r="B2068" s="4">
        <v>2004.0</v>
      </c>
      <c r="C2068" s="15" t="s">
        <v>5545</v>
      </c>
      <c r="D2068" s="15">
        <v>84.0</v>
      </c>
      <c r="E2068" s="15">
        <v>0.0</v>
      </c>
      <c r="F2068" s="16">
        <v>45962.0</v>
      </c>
      <c r="G2068" s="4">
        <v>97.0</v>
      </c>
      <c r="H2068" s="4">
        <v>29.0</v>
      </c>
      <c r="I2068" s="4">
        <v>65.0</v>
      </c>
      <c r="J2068" s="4">
        <v>0.0</v>
      </c>
      <c r="K2068" s="4">
        <v>95.0</v>
      </c>
      <c r="L2068" s="4">
        <v>96.0</v>
      </c>
      <c r="M2068" s="4" t="s">
        <v>5522</v>
      </c>
      <c r="N2068" s="16">
        <v>45781.0</v>
      </c>
    </row>
    <row r="2069">
      <c r="A2069" s="4">
        <f>VLOOKUP(Life_expectancy.csv!A2085,Base!$A$2:$B$235,2,FALSE)</f>
        <v>143</v>
      </c>
      <c r="B2069" s="4">
        <v>2003.0</v>
      </c>
      <c r="C2069" s="15" t="s">
        <v>5758</v>
      </c>
      <c r="D2069" s="15">
        <v>85.0</v>
      </c>
      <c r="E2069" s="15">
        <v>0.0</v>
      </c>
      <c r="F2069" s="15">
        <v>1.0</v>
      </c>
      <c r="G2069" s="4">
        <v>93.0</v>
      </c>
      <c r="H2069" s="4">
        <v>24.0</v>
      </c>
      <c r="I2069" s="4" t="s">
        <v>5913</v>
      </c>
      <c r="J2069" s="4">
        <v>0.0</v>
      </c>
      <c r="K2069" s="4">
        <v>93.0</v>
      </c>
      <c r="L2069" s="4">
        <v>92.0</v>
      </c>
      <c r="M2069" s="4" t="s">
        <v>5522</v>
      </c>
      <c r="N2069" s="16">
        <v>45781.0</v>
      </c>
    </row>
    <row r="2070">
      <c r="A2070" s="4">
        <f>VLOOKUP(Life_expectancy.csv!A2086,Base!$A$2:$B$235,2,FALSE)</f>
        <v>143</v>
      </c>
      <c r="B2070" s="4">
        <v>2002.0</v>
      </c>
      <c r="C2070" s="15" t="s">
        <v>5613</v>
      </c>
      <c r="D2070" s="15">
        <v>85.0</v>
      </c>
      <c r="E2070" s="15">
        <v>0.0</v>
      </c>
      <c r="F2070" s="15" t="s">
        <v>6149</v>
      </c>
      <c r="G2070" s="4">
        <v>98.0</v>
      </c>
      <c r="H2070" s="4">
        <v>34.0</v>
      </c>
      <c r="I2070" s="4" t="s">
        <v>5903</v>
      </c>
      <c r="J2070" s="4">
        <v>0.0</v>
      </c>
      <c r="K2070" s="4">
        <v>96.0</v>
      </c>
      <c r="L2070" s="4">
        <v>96.0</v>
      </c>
      <c r="M2070" s="4" t="s">
        <v>5522</v>
      </c>
      <c r="N2070" s="16">
        <v>45781.0</v>
      </c>
    </row>
    <row r="2071">
      <c r="A2071" s="4">
        <f>VLOOKUP(Life_expectancy.csv!A2087,Base!$A$2:$B$235,2,FALSE)</f>
        <v>143</v>
      </c>
      <c r="B2071" s="4">
        <v>2001.0</v>
      </c>
      <c r="C2071" s="15" t="s">
        <v>5629</v>
      </c>
      <c r="D2071" s="15">
        <v>87.0</v>
      </c>
      <c r="E2071" s="15">
        <v>0.0</v>
      </c>
      <c r="F2071" s="15" t="s">
        <v>5030</v>
      </c>
      <c r="G2071" s="4">
        <v>93.0</v>
      </c>
      <c r="H2071" s="4">
        <v>23.0</v>
      </c>
      <c r="I2071" s="4" t="s">
        <v>5842</v>
      </c>
      <c r="J2071" s="4">
        <v>0.0</v>
      </c>
      <c r="K2071" s="4">
        <v>93.0</v>
      </c>
      <c r="L2071" s="4">
        <v>93.0</v>
      </c>
      <c r="M2071" s="4" t="s">
        <v>5522</v>
      </c>
      <c r="N2071" s="16">
        <v>45781.0</v>
      </c>
    </row>
    <row r="2072">
      <c r="A2072" s="4">
        <f>VLOOKUP(Life_expectancy.csv!A2088,Base!$A$2:$B$235,2,FALSE)</f>
        <v>143</v>
      </c>
      <c r="B2072" s="4">
        <v>2000.0</v>
      </c>
      <c r="C2072" s="15" t="s">
        <v>5547</v>
      </c>
      <c r="D2072" s="15">
        <v>88.0</v>
      </c>
      <c r="E2072" s="15">
        <v>0.0</v>
      </c>
      <c r="F2072" s="15" t="s">
        <v>5578</v>
      </c>
      <c r="G2072" s="4">
        <v>89.0</v>
      </c>
      <c r="H2072" s="4">
        <v>46.0</v>
      </c>
      <c r="I2072" s="4" t="s">
        <v>6049</v>
      </c>
      <c r="J2072" s="4">
        <v>0.0</v>
      </c>
      <c r="K2072" s="4">
        <v>91.0</v>
      </c>
      <c r="L2072" s="4">
        <v>8.0</v>
      </c>
      <c r="M2072" s="4" t="s">
        <v>5522</v>
      </c>
      <c r="N2072" s="16">
        <v>45781.0</v>
      </c>
    </row>
    <row r="2073">
      <c r="A2073" s="4">
        <f>VLOOKUP(Life_expectancy.csv!A2089,Base!$A$2:$B$235,2,FALSE)</f>
        <v>56</v>
      </c>
      <c r="B2073" s="4">
        <v>2015.0</v>
      </c>
      <c r="C2073" s="15" t="s">
        <v>5664</v>
      </c>
      <c r="D2073" s="15">
        <v>64.0</v>
      </c>
      <c r="E2073" s="15">
        <v>1.0</v>
      </c>
      <c r="F2073" s="17"/>
      <c r="G2073" s="4">
        <v>98.0</v>
      </c>
      <c r="H2073" s="4">
        <v>7.0</v>
      </c>
      <c r="I2073" s="5">
        <v>45869.0</v>
      </c>
      <c r="J2073" s="4">
        <v>2.0</v>
      </c>
      <c r="K2073" s="4">
        <v>98.0</v>
      </c>
      <c r="L2073" s="4">
        <v>98.0</v>
      </c>
      <c r="M2073" s="4" t="s">
        <v>5522</v>
      </c>
      <c r="N2073" s="15">
        <v>1.0</v>
      </c>
    </row>
    <row r="2074">
      <c r="A2074" s="4">
        <f>VLOOKUP(Life_expectancy.csv!A2090,Base!$A$2:$B$235,2,FALSE)</f>
        <v>56</v>
      </c>
      <c r="B2074" s="4">
        <v>2014.0</v>
      </c>
      <c r="C2074" s="15">
        <v>82.0</v>
      </c>
      <c r="D2074" s="15">
        <v>66.0</v>
      </c>
      <c r="E2074" s="15">
        <v>1.0</v>
      </c>
      <c r="F2074" s="15" t="s">
        <v>5521</v>
      </c>
      <c r="G2074" s="4">
        <v>99.0</v>
      </c>
      <c r="H2074" s="4">
        <v>442.0</v>
      </c>
      <c r="I2074" s="4" t="s">
        <v>6141</v>
      </c>
      <c r="J2074" s="4">
        <v>2.0</v>
      </c>
      <c r="K2074" s="4">
        <v>99.0</v>
      </c>
      <c r="L2074" s="4">
        <v>99.0</v>
      </c>
      <c r="M2074" s="4" t="s">
        <v>5522</v>
      </c>
      <c r="N2074" s="15">
        <v>1.0</v>
      </c>
    </row>
    <row r="2075">
      <c r="A2075" s="4">
        <f>VLOOKUP(Life_expectancy.csv!A2091,Base!$A$2:$B$235,2,FALSE)</f>
        <v>56</v>
      </c>
      <c r="B2075" s="4">
        <v>2013.0</v>
      </c>
      <c r="C2075" s="15" t="s">
        <v>5669</v>
      </c>
      <c r="D2075" s="15">
        <v>68.0</v>
      </c>
      <c r="E2075" s="15">
        <v>1.0</v>
      </c>
      <c r="F2075" s="15" t="s">
        <v>1590</v>
      </c>
      <c r="G2075" s="4">
        <v>99.0</v>
      </c>
      <c r="H2075" s="4">
        <v>107.0</v>
      </c>
      <c r="I2075" s="5">
        <v>45872.0</v>
      </c>
      <c r="J2075" s="4">
        <v>2.0</v>
      </c>
      <c r="K2075" s="4">
        <v>99.0</v>
      </c>
      <c r="L2075" s="4">
        <v>99.0</v>
      </c>
      <c r="M2075" s="4" t="s">
        <v>5522</v>
      </c>
      <c r="N2075" s="15">
        <v>1.0</v>
      </c>
    </row>
    <row r="2076">
      <c r="A2076" s="4">
        <f>VLOOKUP(Life_expectancy.csv!A2092,Base!$A$2:$B$235,2,FALSE)</f>
        <v>56</v>
      </c>
      <c r="B2076" s="4">
        <v>2012.0</v>
      </c>
      <c r="C2076" s="15" t="s">
        <v>5677</v>
      </c>
      <c r="D2076" s="15">
        <v>69.0</v>
      </c>
      <c r="E2076" s="15">
        <v>1.0</v>
      </c>
      <c r="F2076" s="15" t="s">
        <v>1147</v>
      </c>
      <c r="G2076" s="4">
        <v>99.0</v>
      </c>
      <c r="H2076" s="4">
        <v>2.0</v>
      </c>
      <c r="I2076" s="5">
        <v>45750.0</v>
      </c>
      <c r="J2076" s="4">
        <v>2.0</v>
      </c>
      <c r="K2076" s="4">
        <v>99.0</v>
      </c>
      <c r="L2076" s="4">
        <v>99.0</v>
      </c>
      <c r="M2076" s="4" t="s">
        <v>5522</v>
      </c>
      <c r="N2076" s="15">
        <v>1.0</v>
      </c>
    </row>
    <row r="2077">
      <c r="A2077" s="4">
        <f>VLOOKUP(Life_expectancy.csv!A2093,Base!$A$2:$B$235,2,FALSE)</f>
        <v>56</v>
      </c>
      <c r="B2077" s="4">
        <v>2011.0</v>
      </c>
      <c r="C2077" s="15" t="s">
        <v>5692</v>
      </c>
      <c r="D2077" s="15">
        <v>72.0</v>
      </c>
      <c r="E2077" s="15">
        <v>2.0</v>
      </c>
      <c r="F2077" s="15" t="s">
        <v>2160</v>
      </c>
      <c r="G2077" s="4">
        <v>99.0</v>
      </c>
      <c r="H2077" s="4">
        <v>42.0</v>
      </c>
      <c r="I2077" s="4">
        <v>3.0</v>
      </c>
      <c r="J2077" s="4">
        <v>2.0</v>
      </c>
      <c r="K2077" s="4">
        <v>98.0</v>
      </c>
      <c r="L2077" s="4">
        <v>99.0</v>
      </c>
      <c r="M2077" s="4" t="s">
        <v>5522</v>
      </c>
      <c r="N2077" s="15">
        <v>1.0</v>
      </c>
    </row>
    <row r="2078">
      <c r="A2078" s="4">
        <f>VLOOKUP(Life_expectancy.csv!A2094,Base!$A$2:$B$235,2,FALSE)</f>
        <v>56</v>
      </c>
      <c r="B2078" s="4">
        <v>2010.0</v>
      </c>
      <c r="C2078" s="15">
        <v>87.0</v>
      </c>
      <c r="D2078" s="15">
        <v>74.0</v>
      </c>
      <c r="E2078" s="15">
        <v>2.0</v>
      </c>
      <c r="F2078" s="15" t="s">
        <v>4593</v>
      </c>
      <c r="G2078" s="4">
        <v>94.0</v>
      </c>
      <c r="H2078" s="4">
        <v>114.0</v>
      </c>
      <c r="I2078" s="5">
        <v>45806.0</v>
      </c>
      <c r="J2078" s="4">
        <v>2.0</v>
      </c>
      <c r="K2078" s="4">
        <v>95.0</v>
      </c>
      <c r="L2078" s="4">
        <v>94.0</v>
      </c>
      <c r="M2078" s="4" t="s">
        <v>5522</v>
      </c>
      <c r="N2078" s="15">
        <v>1.0</v>
      </c>
    </row>
    <row r="2079">
      <c r="A2079" s="4">
        <f>VLOOKUP(Life_expectancy.csv!A2095,Base!$A$2:$B$235,2,FALSE)</f>
        <v>56</v>
      </c>
      <c r="B2079" s="4">
        <v>2009.0</v>
      </c>
      <c r="C2079" s="15">
        <v>86.0</v>
      </c>
      <c r="D2079" s="15">
        <v>75.0</v>
      </c>
      <c r="E2079" s="15">
        <v>2.0</v>
      </c>
      <c r="F2079" s="15" t="s">
        <v>6024</v>
      </c>
      <c r="G2079" s="4">
        <v>94.0</v>
      </c>
      <c r="H2079" s="4">
        <v>17.0</v>
      </c>
      <c r="I2079" s="5">
        <v>45686.0</v>
      </c>
      <c r="J2079" s="4">
        <v>2.0</v>
      </c>
      <c r="K2079" s="4">
        <v>95.0</v>
      </c>
      <c r="L2079" s="4">
        <v>94.0</v>
      </c>
      <c r="M2079" s="4" t="s">
        <v>5522</v>
      </c>
      <c r="N2079" s="15">
        <v>1.0</v>
      </c>
    </row>
    <row r="2080">
      <c r="A2080" s="4">
        <f>VLOOKUP(Life_expectancy.csv!A2096,Base!$A$2:$B$235,2,FALSE)</f>
        <v>56</v>
      </c>
      <c r="B2080" s="4">
        <v>2008.0</v>
      </c>
      <c r="C2080" s="15">
        <v>83.0</v>
      </c>
      <c r="D2080" s="15">
        <v>75.0</v>
      </c>
      <c r="E2080" s="15">
        <v>2.0</v>
      </c>
      <c r="F2080" s="15" t="s">
        <v>1394</v>
      </c>
      <c r="G2080" s="4">
        <v>94.0</v>
      </c>
      <c r="H2080" s="4">
        <v>2.0</v>
      </c>
      <c r="I2080" s="5">
        <v>45836.0</v>
      </c>
      <c r="J2080" s="4">
        <v>2.0</v>
      </c>
      <c r="K2080" s="4">
        <v>92.0</v>
      </c>
      <c r="L2080" s="4">
        <v>94.0</v>
      </c>
      <c r="M2080" s="4" t="s">
        <v>5522</v>
      </c>
      <c r="N2080" s="15">
        <v>1.0</v>
      </c>
    </row>
    <row r="2081">
      <c r="A2081" s="4">
        <f>VLOOKUP(Life_expectancy.csv!A2097,Base!$A$2:$B$235,2,FALSE)</f>
        <v>56</v>
      </c>
      <c r="B2081" s="4">
        <v>2007.0</v>
      </c>
      <c r="C2081" s="15" t="s">
        <v>5700</v>
      </c>
      <c r="D2081" s="15">
        <v>77.0</v>
      </c>
      <c r="E2081" s="15">
        <v>2.0</v>
      </c>
      <c r="F2081" s="18">
        <v>45786.0</v>
      </c>
      <c r="G2081" s="4">
        <v>91.0</v>
      </c>
      <c r="H2081" s="4">
        <v>194.0</v>
      </c>
      <c r="I2081" s="5">
        <v>45716.0</v>
      </c>
      <c r="J2081" s="4">
        <v>2.0</v>
      </c>
      <c r="K2081" s="4">
        <v>91.0</v>
      </c>
      <c r="L2081" s="4">
        <v>91.0</v>
      </c>
      <c r="M2081" s="4" t="s">
        <v>5522</v>
      </c>
      <c r="N2081" s="15">
        <v>1.0</v>
      </c>
    </row>
    <row r="2082">
      <c r="A2082" s="4">
        <f>VLOOKUP(Life_expectancy.csv!A2098,Base!$A$2:$B$235,2,FALSE)</f>
        <v>56</v>
      </c>
      <c r="B2082" s="4">
        <v>2006.0</v>
      </c>
      <c r="C2082" s="15" t="s">
        <v>5702</v>
      </c>
      <c r="D2082" s="15">
        <v>79.0</v>
      </c>
      <c r="E2082" s="15">
        <v>2.0</v>
      </c>
      <c r="F2082" s="15" t="s">
        <v>2982</v>
      </c>
      <c r="G2082" s="4">
        <v>99.0</v>
      </c>
      <c r="H2082" s="4">
        <v>28.0</v>
      </c>
      <c r="I2082" s="5">
        <v>45865.0</v>
      </c>
      <c r="J2082" s="4">
        <v>2.0</v>
      </c>
      <c r="K2082" s="4">
        <v>98.0</v>
      </c>
      <c r="L2082" s="4">
        <v>98.0</v>
      </c>
      <c r="M2082" s="4" t="s">
        <v>5522</v>
      </c>
      <c r="N2082" s="15">
        <v>1.0</v>
      </c>
    </row>
    <row r="2083">
      <c r="A2083" s="4">
        <f>VLOOKUP(Life_expectancy.csv!A2099,Base!$A$2:$B$235,2,FALSE)</f>
        <v>56</v>
      </c>
      <c r="B2083" s="4">
        <v>2005.0</v>
      </c>
      <c r="C2083" s="15" t="s">
        <v>5707</v>
      </c>
      <c r="D2083" s="15">
        <v>84.0</v>
      </c>
      <c r="E2083" s="15">
        <v>2.0</v>
      </c>
      <c r="F2083" s="18">
        <v>45725.0</v>
      </c>
      <c r="G2083" s="4">
        <v>99.0</v>
      </c>
      <c r="H2083" s="4">
        <v>7.0</v>
      </c>
      <c r="I2083" s="5">
        <v>45715.0</v>
      </c>
      <c r="J2083" s="4">
        <v>3.0</v>
      </c>
      <c r="K2083" s="4">
        <v>96.0</v>
      </c>
      <c r="L2083" s="4">
        <v>96.0</v>
      </c>
      <c r="M2083" s="4" t="s">
        <v>5522</v>
      </c>
      <c r="N2083" s="15">
        <v>1.0</v>
      </c>
    </row>
    <row r="2084">
      <c r="A2084" s="4">
        <f>VLOOKUP(Life_expectancy.csv!A2100,Base!$A$2:$B$235,2,FALSE)</f>
        <v>56</v>
      </c>
      <c r="B2084" s="4">
        <v>2004.0</v>
      </c>
      <c r="C2084" s="15" t="s">
        <v>5966</v>
      </c>
      <c r="D2084" s="15">
        <v>89.0</v>
      </c>
      <c r="E2084" s="15">
        <v>3.0</v>
      </c>
      <c r="F2084" s="15" t="s">
        <v>2149</v>
      </c>
      <c r="G2084" s="4">
        <v>92.0</v>
      </c>
      <c r="H2084" s="4">
        <v>11.0</v>
      </c>
      <c r="I2084" s="5">
        <v>45864.0</v>
      </c>
      <c r="J2084" s="4">
        <v>3.0</v>
      </c>
      <c r="K2084" s="4">
        <v>9.0</v>
      </c>
      <c r="L2084" s="4">
        <v>88.0</v>
      </c>
      <c r="M2084" s="4" t="s">
        <v>5522</v>
      </c>
      <c r="N2084" s="15">
        <v>1.0</v>
      </c>
    </row>
    <row r="2085">
      <c r="A2085" s="4">
        <f>VLOOKUP(Life_expectancy.csv!A2101,Base!$A$2:$B$235,2,FALSE)</f>
        <v>56</v>
      </c>
      <c r="B2085" s="4">
        <v>2003.0</v>
      </c>
      <c r="C2085" s="15" t="s">
        <v>5816</v>
      </c>
      <c r="D2085" s="15">
        <v>95.0</v>
      </c>
      <c r="E2085" s="15">
        <v>3.0</v>
      </c>
      <c r="F2085" s="15" t="s">
        <v>1405</v>
      </c>
      <c r="G2085" s="4">
        <v>91.0</v>
      </c>
      <c r="H2085" s="4">
        <v>33.0</v>
      </c>
      <c r="I2085" s="5">
        <v>45714.0</v>
      </c>
      <c r="J2085" s="4">
        <v>3.0</v>
      </c>
      <c r="K2085" s="4">
        <v>94.0</v>
      </c>
      <c r="L2085" s="4">
        <v>97.0</v>
      </c>
      <c r="M2085" s="4" t="s">
        <v>5522</v>
      </c>
      <c r="N2085" s="15">
        <v>1.0</v>
      </c>
    </row>
    <row r="2086">
      <c r="A2086" s="4">
        <f>VLOOKUP(Life_expectancy.csv!A2102,Base!$A$2:$B$235,2,FALSE)</f>
        <v>56</v>
      </c>
      <c r="B2086" s="4">
        <v>2002.0</v>
      </c>
      <c r="C2086" s="15" t="s">
        <v>5950</v>
      </c>
      <c r="D2086" s="15">
        <v>99.0</v>
      </c>
      <c r="E2086" s="15">
        <v>3.0</v>
      </c>
      <c r="F2086" s="15" t="s">
        <v>1918</v>
      </c>
      <c r="G2086" s="4">
        <v>92.0</v>
      </c>
      <c r="H2086" s="4">
        <v>62.0</v>
      </c>
      <c r="I2086" s="5">
        <v>45863.0</v>
      </c>
      <c r="J2086" s="4">
        <v>4.0</v>
      </c>
      <c r="K2086" s="4">
        <v>99.0</v>
      </c>
      <c r="L2086" s="4">
        <v>97.0</v>
      </c>
      <c r="M2086" s="4" t="s">
        <v>5522</v>
      </c>
      <c r="N2086" s="16">
        <v>45658.0</v>
      </c>
    </row>
    <row r="2087">
      <c r="A2087" s="4">
        <f>VLOOKUP(Life_expectancy.csv!A2103,Base!$A$2:$B$235,2,FALSE)</f>
        <v>56</v>
      </c>
      <c r="B2087" s="4">
        <v>2001.0</v>
      </c>
      <c r="C2087" s="15" t="s">
        <v>5756</v>
      </c>
      <c r="D2087" s="15">
        <v>17.0</v>
      </c>
      <c r="E2087" s="15">
        <v>3.0</v>
      </c>
      <c r="F2087" s="15" t="s">
        <v>6191</v>
      </c>
      <c r="G2087" s="4">
        <v>89.0</v>
      </c>
      <c r="H2087" s="4">
        <v>23060.0</v>
      </c>
      <c r="I2087" s="5">
        <v>45713.0</v>
      </c>
      <c r="J2087" s="4">
        <v>4.0</v>
      </c>
      <c r="K2087" s="4">
        <v>99.0</v>
      </c>
      <c r="L2087" s="4">
        <v>97.0</v>
      </c>
      <c r="M2087" s="4" t="s">
        <v>5522</v>
      </c>
      <c r="N2087" s="16">
        <v>45658.0</v>
      </c>
    </row>
    <row r="2088">
      <c r="A2088" s="4">
        <f>VLOOKUP(Life_expectancy.csv!A2104,Base!$A$2:$B$235,2,FALSE)</f>
        <v>56</v>
      </c>
      <c r="B2088" s="4">
        <v>2000.0</v>
      </c>
      <c r="C2088" s="15">
        <v>76.0</v>
      </c>
      <c r="D2088" s="15">
        <v>116.0</v>
      </c>
      <c r="E2088" s="15">
        <v>4.0</v>
      </c>
      <c r="F2088" s="15" t="s">
        <v>6192</v>
      </c>
      <c r="G2088" s="4">
        <v>93.0</v>
      </c>
      <c r="H2088" s="4">
        <v>32647.0</v>
      </c>
      <c r="I2088" s="5">
        <v>45862.0</v>
      </c>
      <c r="J2088" s="4">
        <v>4.0</v>
      </c>
      <c r="K2088" s="4">
        <v>99.0</v>
      </c>
      <c r="L2088" s="4">
        <v>97.0</v>
      </c>
      <c r="M2088" s="4" t="s">
        <v>5522</v>
      </c>
      <c r="N2088" s="16">
        <v>45658.0</v>
      </c>
    </row>
    <row r="2089">
      <c r="A2089" s="4">
        <f>VLOOKUP(Life_expectancy.csv!A2105,Base!$A$2:$B$235,2,FALSE)</f>
        <v>135</v>
      </c>
      <c r="B2089" s="4">
        <v>2015.0</v>
      </c>
      <c r="C2089" s="15" t="s">
        <v>5889</v>
      </c>
      <c r="D2089" s="15">
        <v>157.0</v>
      </c>
      <c r="E2089" s="15">
        <v>1.0</v>
      </c>
      <c r="F2089" s="17"/>
      <c r="G2089" s="4">
        <v>88.0</v>
      </c>
      <c r="H2089" s="4">
        <v>0.0</v>
      </c>
      <c r="I2089" s="4" t="s">
        <v>5894</v>
      </c>
      <c r="J2089" s="4">
        <v>1.0</v>
      </c>
      <c r="K2089" s="4">
        <v>88.0</v>
      </c>
      <c r="L2089" s="4">
        <v>87.0</v>
      </c>
      <c r="M2089" s="4" t="s">
        <v>5522</v>
      </c>
      <c r="N2089" s="16">
        <v>45871.0</v>
      </c>
    </row>
    <row r="2090">
      <c r="A2090" s="4">
        <f>VLOOKUP(Life_expectancy.csv!A2106,Base!$A$2:$B$235,2,FALSE)</f>
        <v>135</v>
      </c>
      <c r="B2090" s="4">
        <v>2014.0</v>
      </c>
      <c r="C2090" s="15" t="s">
        <v>5767</v>
      </c>
      <c r="D2090" s="15">
        <v>162.0</v>
      </c>
      <c r="E2090" s="15">
        <v>1.0</v>
      </c>
      <c r="F2090" s="15" t="s">
        <v>1575</v>
      </c>
      <c r="G2090" s="4">
        <v>92.0</v>
      </c>
      <c r="H2090" s="4">
        <v>2.0</v>
      </c>
      <c r="I2090" s="4" t="s">
        <v>5703</v>
      </c>
      <c r="J2090" s="4">
        <v>1.0</v>
      </c>
      <c r="K2090" s="4">
        <v>92.0</v>
      </c>
      <c r="L2090" s="4">
        <v>9.0</v>
      </c>
      <c r="M2090" s="4" t="s">
        <v>5522</v>
      </c>
      <c r="N2090" s="16">
        <v>45871.0</v>
      </c>
    </row>
    <row r="2091">
      <c r="A2091" s="4">
        <f>VLOOKUP(Life_expectancy.csv!A2107,Base!$A$2:$B$235,2,FALSE)</f>
        <v>135</v>
      </c>
      <c r="B2091" s="4">
        <v>2013.0</v>
      </c>
      <c r="C2091" s="15" t="s">
        <v>5590</v>
      </c>
      <c r="D2091" s="15">
        <v>163.0</v>
      </c>
      <c r="E2091" s="15">
        <v>1.0</v>
      </c>
      <c r="F2091" s="15" t="s">
        <v>5746</v>
      </c>
      <c r="G2091" s="4">
        <v>91.0</v>
      </c>
      <c r="H2091" s="4">
        <v>27.0</v>
      </c>
      <c r="I2091" s="4" t="s">
        <v>5856</v>
      </c>
      <c r="J2091" s="4">
        <v>1.0</v>
      </c>
      <c r="K2091" s="4">
        <v>92.0</v>
      </c>
      <c r="L2091" s="4">
        <v>9.0</v>
      </c>
      <c r="M2091" s="4" t="s">
        <v>5522</v>
      </c>
      <c r="N2091" s="16">
        <v>45902.0</v>
      </c>
    </row>
    <row r="2092">
      <c r="A2092" s="4">
        <f>VLOOKUP(Life_expectancy.csv!A2108,Base!$A$2:$B$235,2,FALSE)</f>
        <v>135</v>
      </c>
      <c r="B2092" s="4">
        <v>2012.0</v>
      </c>
      <c r="C2092" s="15">
        <v>79.0</v>
      </c>
      <c r="D2092" s="15">
        <v>175.0</v>
      </c>
      <c r="E2092" s="15">
        <v>1.0</v>
      </c>
      <c r="F2092" s="15" t="s">
        <v>5748</v>
      </c>
      <c r="G2092" s="4">
        <v>94.0</v>
      </c>
      <c r="H2092" s="4">
        <v>11.0</v>
      </c>
      <c r="I2092" s="4" t="s">
        <v>5712</v>
      </c>
      <c r="J2092" s="4">
        <v>1.0</v>
      </c>
      <c r="K2092" s="4">
        <v>92.0</v>
      </c>
      <c r="L2092" s="4">
        <v>92.0</v>
      </c>
      <c r="M2092" s="4" t="s">
        <v>5522</v>
      </c>
      <c r="N2092" s="16">
        <v>45902.0</v>
      </c>
    </row>
    <row r="2093">
      <c r="A2093" s="4">
        <f>VLOOKUP(Life_expectancy.csv!A2109,Base!$A$2:$B$235,2,FALSE)</f>
        <v>135</v>
      </c>
      <c r="B2093" s="4">
        <v>2011.0</v>
      </c>
      <c r="C2093" s="15">
        <v>77.0</v>
      </c>
      <c r="D2093" s="15">
        <v>177.0</v>
      </c>
      <c r="E2093" s="15">
        <v>1.0</v>
      </c>
      <c r="F2093" s="15" t="s">
        <v>5735</v>
      </c>
      <c r="G2093" s="4">
        <v>96.0</v>
      </c>
      <c r="H2093" s="4">
        <v>0.0</v>
      </c>
      <c r="I2093" s="5">
        <v>45905.0</v>
      </c>
      <c r="J2093" s="4">
        <v>1.0</v>
      </c>
      <c r="K2093" s="4">
        <v>96.0</v>
      </c>
      <c r="L2093" s="4">
        <v>93.0</v>
      </c>
      <c r="M2093" s="4" t="s">
        <v>5522</v>
      </c>
      <c r="N2093" s="15">
        <v>3.0</v>
      </c>
    </row>
    <row r="2094">
      <c r="A2094" s="4">
        <f>VLOOKUP(Life_expectancy.csv!A2110,Base!$A$2:$B$235,2,FALSE)</f>
        <v>135</v>
      </c>
      <c r="B2094" s="4">
        <v>2010.0</v>
      </c>
      <c r="C2094" s="15" t="s">
        <v>6004</v>
      </c>
      <c r="D2094" s="15">
        <v>219.0</v>
      </c>
      <c r="E2094" s="15">
        <v>1.0</v>
      </c>
      <c r="F2094" s="15" t="s">
        <v>1442</v>
      </c>
      <c r="G2094" s="4">
        <v>98.0</v>
      </c>
      <c r="H2094" s="4">
        <v>0.0</v>
      </c>
      <c r="I2094" s="5">
        <v>45752.0</v>
      </c>
      <c r="J2094" s="4">
        <v>1.0</v>
      </c>
      <c r="K2094" s="4">
        <v>97.0</v>
      </c>
      <c r="L2094" s="4">
        <v>9.0</v>
      </c>
      <c r="M2094" s="4" t="s">
        <v>5522</v>
      </c>
      <c r="N2094" s="15">
        <v>3.0</v>
      </c>
    </row>
    <row r="2095">
      <c r="A2095" s="4">
        <f>VLOOKUP(Life_expectancy.csv!A2111,Base!$A$2:$B$235,2,FALSE)</f>
        <v>135</v>
      </c>
      <c r="B2095" s="4">
        <v>2009.0</v>
      </c>
      <c r="C2095" s="15">
        <v>69.0</v>
      </c>
      <c r="D2095" s="15">
        <v>218.0</v>
      </c>
      <c r="E2095" s="15">
        <v>1.0</v>
      </c>
      <c r="F2095" s="15" t="s">
        <v>339</v>
      </c>
      <c r="G2095" s="4">
        <v>89.0</v>
      </c>
      <c r="H2095" s="4">
        <v>0.0</v>
      </c>
      <c r="I2095" s="4" t="s">
        <v>5557</v>
      </c>
      <c r="J2095" s="4">
        <v>1.0</v>
      </c>
      <c r="K2095" s="4">
        <v>87.0</v>
      </c>
      <c r="L2095" s="4">
        <v>85.0</v>
      </c>
      <c r="M2095" s="4" t="s">
        <v>5522</v>
      </c>
      <c r="N2095" s="16">
        <v>45660.0</v>
      </c>
    </row>
    <row r="2096">
      <c r="A2096" s="4">
        <f>VLOOKUP(Life_expectancy.csv!A2112,Base!$A$2:$B$235,2,FALSE)</f>
        <v>135</v>
      </c>
      <c r="B2096" s="4">
        <v>2008.0</v>
      </c>
      <c r="C2096" s="15" t="s">
        <v>5799</v>
      </c>
      <c r="D2096" s="15">
        <v>228.0</v>
      </c>
      <c r="E2096" s="15">
        <v>1.0</v>
      </c>
      <c r="F2096" s="18">
        <v>45847.0</v>
      </c>
      <c r="G2096" s="4">
        <v>97.0</v>
      </c>
      <c r="H2096" s="4">
        <v>0.0</v>
      </c>
      <c r="I2096" s="4" t="s">
        <v>6105</v>
      </c>
      <c r="J2096" s="4">
        <v>1.0</v>
      </c>
      <c r="K2096" s="4">
        <v>96.0</v>
      </c>
      <c r="L2096" s="4">
        <v>9.0</v>
      </c>
      <c r="M2096" s="4" t="s">
        <v>5522</v>
      </c>
      <c r="N2096" s="16">
        <v>45660.0</v>
      </c>
    </row>
    <row r="2097">
      <c r="A2097" s="4">
        <f>VLOOKUP(Life_expectancy.csv!A2113,Base!$A$2:$B$235,2,FALSE)</f>
        <v>135</v>
      </c>
      <c r="B2097" s="4">
        <v>2007.0</v>
      </c>
      <c r="C2097" s="15" t="s">
        <v>5825</v>
      </c>
      <c r="D2097" s="15">
        <v>237.0</v>
      </c>
      <c r="E2097" s="15">
        <v>1.0</v>
      </c>
      <c r="F2097" s="15" t="s">
        <v>1405</v>
      </c>
      <c r="G2097" s="4">
        <v>95.0</v>
      </c>
      <c r="H2097" s="4">
        <v>10.0</v>
      </c>
      <c r="I2097" s="4" t="s">
        <v>5603</v>
      </c>
      <c r="J2097" s="4">
        <v>1.0</v>
      </c>
      <c r="K2097" s="4">
        <v>93.0</v>
      </c>
      <c r="L2097" s="4">
        <v>92.0</v>
      </c>
      <c r="M2097" s="4" t="s">
        <v>5522</v>
      </c>
      <c r="N2097" s="16">
        <v>45691.0</v>
      </c>
    </row>
    <row r="2098">
      <c r="A2098" s="4">
        <f>VLOOKUP(Life_expectancy.csv!A2114,Base!$A$2:$B$235,2,FALSE)</f>
        <v>135</v>
      </c>
      <c r="B2098" s="4">
        <v>2006.0</v>
      </c>
      <c r="C2098" s="15">
        <v>68.0</v>
      </c>
      <c r="D2098" s="15">
        <v>242.0</v>
      </c>
      <c r="E2098" s="15">
        <v>1.0</v>
      </c>
      <c r="F2098" s="15" t="s">
        <v>876</v>
      </c>
      <c r="G2098" s="4">
        <v>98.0</v>
      </c>
      <c r="H2098" s="4">
        <v>34.0</v>
      </c>
      <c r="I2098" s="4" t="s">
        <v>5604</v>
      </c>
      <c r="J2098" s="4">
        <v>1.0</v>
      </c>
      <c r="K2098" s="4">
        <v>98.0</v>
      </c>
      <c r="L2098" s="4">
        <v>97.0</v>
      </c>
      <c r="M2098" s="4" t="s">
        <v>5522</v>
      </c>
      <c r="N2098" s="16">
        <v>45719.0</v>
      </c>
    </row>
    <row r="2099">
      <c r="A2099" s="4">
        <f>VLOOKUP(Life_expectancy.csv!A2115,Base!$A$2:$B$235,2,FALSE)</f>
        <v>135</v>
      </c>
      <c r="B2099" s="4">
        <v>2005.0</v>
      </c>
      <c r="C2099" s="15" t="s">
        <v>5773</v>
      </c>
      <c r="D2099" s="15">
        <v>248.0</v>
      </c>
      <c r="E2099" s="15">
        <v>1.0</v>
      </c>
      <c r="F2099" s="15" t="s">
        <v>6088</v>
      </c>
      <c r="G2099" s="4">
        <v>99.0</v>
      </c>
      <c r="H2099" s="4">
        <v>6.0</v>
      </c>
      <c r="I2099" s="4" t="s">
        <v>5947</v>
      </c>
      <c r="J2099" s="4">
        <v>1.0</v>
      </c>
      <c r="K2099" s="4">
        <v>99.0</v>
      </c>
      <c r="L2099" s="4">
        <v>98.0</v>
      </c>
      <c r="M2099" s="4" t="s">
        <v>5522</v>
      </c>
      <c r="N2099" s="16">
        <v>45719.0</v>
      </c>
    </row>
    <row r="2100">
      <c r="A2100" s="4">
        <f>VLOOKUP(Life_expectancy.csv!A2116,Base!$A$2:$B$235,2,FALSE)</f>
        <v>135</v>
      </c>
      <c r="B2100" s="4">
        <v>2004.0</v>
      </c>
      <c r="C2100" s="15">
        <v>68.0</v>
      </c>
      <c r="D2100" s="15">
        <v>225.0</v>
      </c>
      <c r="E2100" s="15">
        <v>1.0</v>
      </c>
      <c r="F2100" s="15" t="s">
        <v>5813</v>
      </c>
      <c r="G2100" s="4">
        <v>99.0</v>
      </c>
      <c r="H2100" s="4">
        <v>4.0</v>
      </c>
      <c r="I2100" s="4" t="s">
        <v>5560</v>
      </c>
      <c r="J2100" s="4">
        <v>1.0</v>
      </c>
      <c r="K2100" s="4">
        <v>98.0</v>
      </c>
      <c r="L2100" s="4">
        <v>98.0</v>
      </c>
      <c r="M2100" s="4" t="s">
        <v>5522</v>
      </c>
      <c r="N2100" s="16">
        <v>45750.0</v>
      </c>
    </row>
    <row r="2101">
      <c r="A2101" s="4">
        <f>VLOOKUP(Life_expectancy.csv!A2117,Base!$A$2:$B$235,2,FALSE)</f>
        <v>135</v>
      </c>
      <c r="B2101" s="4">
        <v>2003.0</v>
      </c>
      <c r="C2101" s="15" t="s">
        <v>5983</v>
      </c>
      <c r="D2101" s="15">
        <v>226.0</v>
      </c>
      <c r="E2101" s="15">
        <v>1.0</v>
      </c>
      <c r="F2101" s="15" t="s">
        <v>1942</v>
      </c>
      <c r="G2101" s="4">
        <v>99.0</v>
      </c>
      <c r="H2101" s="4">
        <v>87.0</v>
      </c>
      <c r="I2101" s="4" t="s">
        <v>5858</v>
      </c>
      <c r="J2101" s="4">
        <v>1.0</v>
      </c>
      <c r="K2101" s="4">
        <v>98.0</v>
      </c>
      <c r="L2101" s="4">
        <v>98.0</v>
      </c>
      <c r="M2101" s="4" t="s">
        <v>5522</v>
      </c>
      <c r="N2101" s="16">
        <v>45780.0</v>
      </c>
    </row>
    <row r="2102">
      <c r="A2102" s="4">
        <f>VLOOKUP(Life_expectancy.csv!A2118,Base!$A$2:$B$235,2,FALSE)</f>
        <v>135</v>
      </c>
      <c r="B2102" s="4">
        <v>2002.0</v>
      </c>
      <c r="C2102" s="15" t="s">
        <v>5731</v>
      </c>
      <c r="D2102" s="15">
        <v>225.0</v>
      </c>
      <c r="E2102" s="15">
        <v>1.0</v>
      </c>
      <c r="F2102" s="15" t="s">
        <v>2237</v>
      </c>
      <c r="G2102" s="4">
        <v>99.0</v>
      </c>
      <c r="H2102" s="4">
        <v>4929.0</v>
      </c>
      <c r="I2102" s="4" t="s">
        <v>5997</v>
      </c>
      <c r="J2102" s="4">
        <v>1.0</v>
      </c>
      <c r="K2102" s="4">
        <v>98.0</v>
      </c>
      <c r="L2102" s="4">
        <v>97.0</v>
      </c>
      <c r="M2102" s="4" t="s">
        <v>5522</v>
      </c>
      <c r="N2102" s="16">
        <v>45811.0</v>
      </c>
    </row>
    <row r="2103">
      <c r="A2103" s="4">
        <f>VLOOKUP(Life_expectancy.csv!A2119,Base!$A$2:$B$235,2,FALSE)</f>
        <v>135</v>
      </c>
      <c r="B2103" s="4">
        <v>2001.0</v>
      </c>
      <c r="C2103" s="15" t="s">
        <v>5983</v>
      </c>
      <c r="D2103" s="15">
        <v>228.0</v>
      </c>
      <c r="E2103" s="15">
        <v>1.0</v>
      </c>
      <c r="F2103" s="15" t="s">
        <v>5811</v>
      </c>
      <c r="G2103" s="4">
        <v>94.0</v>
      </c>
      <c r="H2103" s="4">
        <v>457.0</v>
      </c>
      <c r="I2103" s="4" t="s">
        <v>5609</v>
      </c>
      <c r="J2103" s="4">
        <v>1.0</v>
      </c>
      <c r="K2103" s="4">
        <v>98.0</v>
      </c>
      <c r="L2103" s="4">
        <v>97.0</v>
      </c>
      <c r="M2103" s="4" t="s">
        <v>5522</v>
      </c>
      <c r="N2103" s="16">
        <v>45811.0</v>
      </c>
    </row>
    <row r="2104">
      <c r="A2104" s="4">
        <f>VLOOKUP(Life_expectancy.csv!A2120,Base!$A$2:$B$235,2,FALSE)</f>
        <v>135</v>
      </c>
      <c r="B2104" s="4">
        <v>2000.0</v>
      </c>
      <c r="C2104" s="15" t="s">
        <v>6129</v>
      </c>
      <c r="D2104" s="15">
        <v>235.0</v>
      </c>
      <c r="E2104" s="15">
        <v>1.0</v>
      </c>
      <c r="F2104" s="15" t="s">
        <v>1987</v>
      </c>
      <c r="G2104" s="4">
        <v>92.0</v>
      </c>
      <c r="H2104" s="4">
        <v>687.0</v>
      </c>
      <c r="I2104" s="4" t="s">
        <v>5610</v>
      </c>
      <c r="J2104" s="4">
        <v>2.0</v>
      </c>
      <c r="K2104" s="4">
        <v>97.0</v>
      </c>
      <c r="L2104" s="4">
        <v>95.0</v>
      </c>
      <c r="M2104" s="4" t="s">
        <v>5522</v>
      </c>
      <c r="N2104" s="16">
        <v>45841.0</v>
      </c>
    </row>
    <row r="2105">
      <c r="A2105" s="4">
        <f>VLOOKUP(Life_expectancy.csv!A2121,Base!$A$2:$B$235,2,FALSE)</f>
        <v>64</v>
      </c>
      <c r="B2105" s="4">
        <v>2015.0</v>
      </c>
      <c r="C2105" s="15">
        <v>75.0</v>
      </c>
      <c r="D2105" s="15">
        <v>133.0</v>
      </c>
      <c r="E2105" s="15">
        <v>2.0</v>
      </c>
      <c r="F2105" s="17"/>
      <c r="G2105" s="4">
        <v>9.0</v>
      </c>
      <c r="H2105" s="4">
        <v>4.0</v>
      </c>
      <c r="I2105" s="5">
        <v>45844.0</v>
      </c>
      <c r="J2105" s="4">
        <v>2.0</v>
      </c>
      <c r="K2105" s="4">
        <v>89.0</v>
      </c>
      <c r="L2105" s="4">
        <v>89.0</v>
      </c>
      <c r="M2105" s="4" t="s">
        <v>5522</v>
      </c>
      <c r="N2105" s="16">
        <v>45840.0</v>
      </c>
    </row>
    <row r="2106">
      <c r="A2106" s="4">
        <f>VLOOKUP(Life_expectancy.csv!A2122,Base!$A$2:$B$235,2,FALSE)</f>
        <v>64</v>
      </c>
      <c r="B2106" s="4">
        <v>2014.0</v>
      </c>
      <c r="C2106" s="15" t="s">
        <v>5623</v>
      </c>
      <c r="D2106" s="15">
        <v>135.0</v>
      </c>
      <c r="E2106" s="15">
        <v>2.0</v>
      </c>
      <c r="F2106" s="15" t="s">
        <v>5521</v>
      </c>
      <c r="G2106" s="4">
        <v>94.0</v>
      </c>
      <c r="H2106" s="4">
        <v>59.0</v>
      </c>
      <c r="I2106" s="4" t="s">
        <v>5523</v>
      </c>
      <c r="J2106" s="4">
        <v>2.0</v>
      </c>
      <c r="K2106" s="4">
        <v>94.0</v>
      </c>
      <c r="L2106" s="4">
        <v>94.0</v>
      </c>
      <c r="M2106" s="4" t="s">
        <v>5522</v>
      </c>
      <c r="N2106" s="16">
        <v>45871.0</v>
      </c>
    </row>
    <row r="2107">
      <c r="A2107" s="4">
        <f>VLOOKUP(Life_expectancy.csv!A2123,Base!$A$2:$B$235,2,FALSE)</f>
        <v>64</v>
      </c>
      <c r="B2107" s="4">
        <v>2013.0</v>
      </c>
      <c r="C2107" s="15" t="s">
        <v>5624</v>
      </c>
      <c r="D2107" s="15">
        <v>138.0</v>
      </c>
      <c r="E2107" s="15">
        <v>2.0</v>
      </c>
      <c r="F2107" s="15" t="s">
        <v>2474</v>
      </c>
      <c r="G2107" s="4">
        <v>96.0</v>
      </c>
      <c r="H2107" s="4">
        <v>1159.0</v>
      </c>
      <c r="I2107" s="4" t="s">
        <v>5525</v>
      </c>
      <c r="J2107" s="4">
        <v>2.0</v>
      </c>
      <c r="K2107" s="4">
        <v>88.0</v>
      </c>
      <c r="L2107" s="4">
        <v>92.0</v>
      </c>
      <c r="M2107" s="4" t="s">
        <v>5522</v>
      </c>
      <c r="N2107" s="16">
        <v>45902.0</v>
      </c>
    </row>
    <row r="2108">
      <c r="A2108" s="4">
        <f>VLOOKUP(Life_expectancy.csv!A2124,Base!$A$2:$B$235,2,FALSE)</f>
        <v>64</v>
      </c>
      <c r="B2108" s="4">
        <v>2012.0</v>
      </c>
      <c r="C2108" s="15" t="s">
        <v>5577</v>
      </c>
      <c r="D2108" s="15">
        <v>138.0</v>
      </c>
      <c r="E2108" s="15">
        <v>2.0</v>
      </c>
      <c r="F2108" s="15" t="s">
        <v>787</v>
      </c>
      <c r="G2108" s="4">
        <v>96.0</v>
      </c>
      <c r="H2108" s="4">
        <v>7450.0</v>
      </c>
      <c r="I2108" s="4" t="s">
        <v>5567</v>
      </c>
      <c r="J2108" s="4">
        <v>2.0</v>
      </c>
      <c r="K2108" s="4">
        <v>92.0</v>
      </c>
      <c r="L2108" s="4">
        <v>91.0</v>
      </c>
      <c r="M2108" s="4" t="s">
        <v>5522</v>
      </c>
      <c r="N2108" s="15">
        <v>3.0</v>
      </c>
    </row>
    <row r="2109">
      <c r="A2109" s="4">
        <f>VLOOKUP(Life_expectancy.csv!A2125,Base!$A$2:$B$235,2,FALSE)</f>
        <v>64</v>
      </c>
      <c r="B2109" s="4">
        <v>2011.0</v>
      </c>
      <c r="C2109" s="15" t="s">
        <v>5881</v>
      </c>
      <c r="D2109" s="15">
        <v>139.0</v>
      </c>
      <c r="E2109" s="15">
        <v>2.0</v>
      </c>
      <c r="F2109" s="16">
        <v>45666.0</v>
      </c>
      <c r="G2109" s="4">
        <v>96.0</v>
      </c>
      <c r="H2109" s="4">
        <v>4189.0</v>
      </c>
      <c r="I2109" s="4" t="s">
        <v>5798</v>
      </c>
      <c r="J2109" s="4">
        <v>2.0</v>
      </c>
      <c r="K2109" s="4">
        <v>89.0</v>
      </c>
      <c r="L2109" s="4">
        <v>89.0</v>
      </c>
      <c r="M2109" s="4" t="s">
        <v>5522</v>
      </c>
      <c r="N2109" s="16">
        <v>45660.0</v>
      </c>
    </row>
    <row r="2110">
      <c r="A2110" s="4">
        <f>VLOOKUP(Life_expectancy.csv!A2126,Base!$A$2:$B$235,2,FALSE)</f>
        <v>64</v>
      </c>
      <c r="B2110" s="4">
        <v>2010.0</v>
      </c>
      <c r="C2110" s="15" t="s">
        <v>5585</v>
      </c>
      <c r="D2110" s="15">
        <v>153.0</v>
      </c>
      <c r="E2110" s="15">
        <v>2.0</v>
      </c>
      <c r="F2110" s="15">
        <v>9.0</v>
      </c>
      <c r="G2110" s="4">
        <v>98.0</v>
      </c>
      <c r="H2110" s="4">
        <v>193.0</v>
      </c>
      <c r="I2110" s="4" t="s">
        <v>5637</v>
      </c>
      <c r="J2110" s="4">
        <v>2.0</v>
      </c>
      <c r="K2110" s="4">
        <v>94.0</v>
      </c>
      <c r="L2110" s="4">
        <v>94.0</v>
      </c>
      <c r="M2110" s="4" t="s">
        <v>5522</v>
      </c>
      <c r="N2110" s="16">
        <v>45691.0</v>
      </c>
    </row>
    <row r="2111">
      <c r="A2111" s="4">
        <f>VLOOKUP(Life_expectancy.csv!A2127,Base!$A$2:$B$235,2,FALSE)</f>
        <v>64</v>
      </c>
      <c r="B2111" s="4">
        <v>2009.0</v>
      </c>
      <c r="C2111" s="15" t="s">
        <v>5749</v>
      </c>
      <c r="D2111" s="15">
        <v>158.0</v>
      </c>
      <c r="E2111" s="15">
        <v>2.0</v>
      </c>
      <c r="F2111" s="16">
        <v>45757.0</v>
      </c>
      <c r="G2111" s="4">
        <v>95.0</v>
      </c>
      <c r="H2111" s="4">
        <v>8.0</v>
      </c>
      <c r="I2111" s="4" t="s">
        <v>5638</v>
      </c>
      <c r="J2111" s="4">
        <v>3.0</v>
      </c>
      <c r="K2111" s="4">
        <v>95.0</v>
      </c>
      <c r="L2111" s="4">
        <v>95.0</v>
      </c>
      <c r="M2111" s="4" t="s">
        <v>5522</v>
      </c>
      <c r="N2111" s="16">
        <v>45719.0</v>
      </c>
    </row>
    <row r="2112">
      <c r="A2112" s="4">
        <f>VLOOKUP(Life_expectancy.csv!A2128,Base!$A$2:$B$235,2,FALSE)</f>
        <v>64</v>
      </c>
      <c r="B2112" s="4">
        <v>2008.0</v>
      </c>
      <c r="C2112" s="15" t="s">
        <v>5749</v>
      </c>
      <c r="D2112" s="15">
        <v>159.0</v>
      </c>
      <c r="E2112" s="15">
        <v>2.0</v>
      </c>
      <c r="F2112" s="16">
        <v>45911.0</v>
      </c>
      <c r="G2112" s="4">
        <v>97.0</v>
      </c>
      <c r="H2112" s="4">
        <v>12.0</v>
      </c>
      <c r="I2112" s="4" t="s">
        <v>5765</v>
      </c>
      <c r="J2112" s="4">
        <v>3.0</v>
      </c>
      <c r="K2112" s="4">
        <v>95.0</v>
      </c>
      <c r="L2112" s="4">
        <v>96.0</v>
      </c>
      <c r="M2112" s="4" t="s">
        <v>5522</v>
      </c>
      <c r="N2112" s="16">
        <v>45780.0</v>
      </c>
    </row>
    <row r="2113">
      <c r="A2113" s="4">
        <f>VLOOKUP(Life_expectancy.csv!A2129,Base!$A$2:$B$235,2,FALSE)</f>
        <v>64</v>
      </c>
      <c r="B2113" s="4">
        <v>2007.0</v>
      </c>
      <c r="C2113" s="15" t="s">
        <v>5588</v>
      </c>
      <c r="D2113" s="15">
        <v>154.0</v>
      </c>
      <c r="E2113" s="15">
        <v>3.0</v>
      </c>
      <c r="F2113" s="16">
        <v>45818.0</v>
      </c>
      <c r="G2113" s="4">
        <v>99.0</v>
      </c>
      <c r="H2113" s="4">
        <v>353.0</v>
      </c>
      <c r="I2113" s="4">
        <v>55.0</v>
      </c>
      <c r="J2113" s="4">
        <v>3.0</v>
      </c>
      <c r="K2113" s="4">
        <v>96.0</v>
      </c>
      <c r="L2113" s="4">
        <v>96.0</v>
      </c>
      <c r="M2113" s="4" t="s">
        <v>5522</v>
      </c>
      <c r="N2113" s="16">
        <v>45811.0</v>
      </c>
    </row>
    <row r="2114">
      <c r="A2114" s="4">
        <f>VLOOKUP(Life_expectancy.csv!A2130,Base!$A$2:$B$235,2,FALSE)</f>
        <v>64</v>
      </c>
      <c r="B2114" s="4">
        <v>2006.0</v>
      </c>
      <c r="C2114" s="15" t="s">
        <v>5711</v>
      </c>
      <c r="D2114" s="15">
        <v>157.0</v>
      </c>
      <c r="E2114" s="15">
        <v>3.0</v>
      </c>
      <c r="F2114" s="15" t="s">
        <v>4590</v>
      </c>
      <c r="G2114" s="4">
        <v>99.0</v>
      </c>
      <c r="H2114" s="4">
        <v>3196.0</v>
      </c>
      <c r="I2114" s="4" t="s">
        <v>5753</v>
      </c>
      <c r="J2114" s="4">
        <v>4.0</v>
      </c>
      <c r="K2114" s="4">
        <v>97.0</v>
      </c>
      <c r="L2114" s="4">
        <v>97.0</v>
      </c>
      <c r="M2114" s="4" t="s">
        <v>5522</v>
      </c>
      <c r="N2114" s="16">
        <v>45841.0</v>
      </c>
    </row>
    <row r="2115">
      <c r="A2115" s="4">
        <f>VLOOKUP(Life_expectancy.csv!A2131,Base!$A$2:$B$235,2,FALSE)</f>
        <v>64</v>
      </c>
      <c r="B2115" s="4">
        <v>2005.0</v>
      </c>
      <c r="C2115" s="15" t="s">
        <v>5715</v>
      </c>
      <c r="D2115" s="15">
        <v>162.0</v>
      </c>
      <c r="E2115" s="15">
        <v>3.0</v>
      </c>
      <c r="F2115" s="15" t="s">
        <v>3137</v>
      </c>
      <c r="G2115" s="4">
        <v>98.0</v>
      </c>
      <c r="H2115" s="4">
        <v>5043.0</v>
      </c>
      <c r="I2115" s="4" t="s">
        <v>5576</v>
      </c>
      <c r="J2115" s="4">
        <v>4.0</v>
      </c>
      <c r="K2115" s="4">
        <v>97.0</v>
      </c>
      <c r="L2115" s="4">
        <v>97.0</v>
      </c>
      <c r="M2115" s="4" t="s">
        <v>5522</v>
      </c>
      <c r="N2115" s="16">
        <v>45872.0</v>
      </c>
    </row>
    <row r="2116">
      <c r="A2116" s="4">
        <f>VLOOKUP(Life_expectancy.csv!A2132,Base!$A$2:$B$235,2,FALSE)</f>
        <v>64</v>
      </c>
      <c r="B2116" s="4">
        <v>2004.0</v>
      </c>
      <c r="C2116" s="15" t="s">
        <v>5590</v>
      </c>
      <c r="D2116" s="15">
        <v>165.0</v>
      </c>
      <c r="E2116" s="15">
        <v>4.0</v>
      </c>
      <c r="F2116" s="15" t="s">
        <v>6193</v>
      </c>
      <c r="G2116" s="4">
        <v>99.0</v>
      </c>
      <c r="H2116" s="4">
        <v>117.0</v>
      </c>
      <c r="I2116" s="4" t="s">
        <v>5894</v>
      </c>
      <c r="J2116" s="4">
        <v>4.0</v>
      </c>
      <c r="K2116" s="4">
        <v>97.0</v>
      </c>
      <c r="L2116" s="4">
        <v>97.0</v>
      </c>
      <c r="M2116" s="4" t="s">
        <v>5522</v>
      </c>
      <c r="N2116" s="16">
        <v>45903.0</v>
      </c>
    </row>
    <row r="2117">
      <c r="A2117" s="4">
        <f>VLOOKUP(Life_expectancy.csv!A2133,Base!$A$2:$B$235,2,FALSE)</f>
        <v>64</v>
      </c>
      <c r="B2117" s="4">
        <v>2003.0</v>
      </c>
      <c r="C2117" s="15" t="s">
        <v>5716</v>
      </c>
      <c r="D2117" s="15">
        <v>174.0</v>
      </c>
      <c r="E2117" s="15">
        <v>4.0</v>
      </c>
      <c r="F2117" s="15" t="s">
        <v>330</v>
      </c>
      <c r="G2117" s="4">
        <v>98.0</v>
      </c>
      <c r="H2117" s="4">
        <v>9.0</v>
      </c>
      <c r="I2117" s="4" t="s">
        <v>5944</v>
      </c>
      <c r="J2117" s="4">
        <v>4.0</v>
      </c>
      <c r="K2117" s="4">
        <v>97.0</v>
      </c>
      <c r="L2117" s="4">
        <v>97.0</v>
      </c>
      <c r="M2117" s="4" t="s">
        <v>5522</v>
      </c>
      <c r="N2117" s="15">
        <v>4.0</v>
      </c>
    </row>
    <row r="2118">
      <c r="A2118" s="4">
        <f>VLOOKUP(Life_expectancy.csv!A2134,Base!$A$2:$B$235,2,FALSE)</f>
        <v>64</v>
      </c>
      <c r="B2118" s="4">
        <v>2002.0</v>
      </c>
      <c r="C2118" s="15">
        <v>77.0</v>
      </c>
      <c r="D2118" s="15">
        <v>178.0</v>
      </c>
      <c r="E2118" s="15">
        <v>4.0</v>
      </c>
      <c r="F2118" s="15" t="s">
        <v>3895</v>
      </c>
      <c r="G2118" s="4">
        <v>99.0</v>
      </c>
      <c r="H2118" s="4">
        <v>14.0</v>
      </c>
      <c r="I2118" s="4" t="s">
        <v>5600</v>
      </c>
      <c r="J2118" s="4">
        <v>5.0</v>
      </c>
      <c r="K2118" s="4">
        <v>98.0</v>
      </c>
      <c r="L2118" s="4">
        <v>98.0</v>
      </c>
      <c r="M2118" s="4" t="s">
        <v>5522</v>
      </c>
      <c r="N2118" s="16">
        <v>45661.0</v>
      </c>
    </row>
    <row r="2119">
      <c r="A2119" s="4">
        <f>VLOOKUP(Life_expectancy.csv!A2135,Base!$A$2:$B$235,2,FALSE)</f>
        <v>64</v>
      </c>
      <c r="B2119" s="4">
        <v>2001.0</v>
      </c>
      <c r="C2119" s="15">
        <v>78.0</v>
      </c>
      <c r="D2119" s="15">
        <v>179.0</v>
      </c>
      <c r="E2119" s="15">
        <v>4.0</v>
      </c>
      <c r="F2119" s="15" t="s">
        <v>2385</v>
      </c>
      <c r="G2119" s="4">
        <v>98.0</v>
      </c>
      <c r="H2119" s="4">
        <v>10.0</v>
      </c>
      <c r="I2119" s="4" t="s">
        <v>5646</v>
      </c>
      <c r="J2119" s="4">
        <v>5.0</v>
      </c>
      <c r="K2119" s="4">
        <v>99.0</v>
      </c>
      <c r="L2119" s="4">
        <v>99.0</v>
      </c>
      <c r="M2119" s="4" t="s">
        <v>5522</v>
      </c>
      <c r="N2119" s="16">
        <v>45692.0</v>
      </c>
    </row>
    <row r="2120">
      <c r="A2120" s="4">
        <f>VLOOKUP(Life_expectancy.csv!A2136,Base!$A$2:$B$235,2,FALSE)</f>
        <v>64</v>
      </c>
      <c r="B2120" s="4">
        <v>2000.0</v>
      </c>
      <c r="C2120" s="15">
        <v>77.0</v>
      </c>
      <c r="D2120" s="15">
        <v>175.0</v>
      </c>
      <c r="E2120" s="15">
        <v>4.0</v>
      </c>
      <c r="F2120" s="15" t="s">
        <v>5967</v>
      </c>
      <c r="G2120" s="4">
        <v>98.0</v>
      </c>
      <c r="H2120" s="4">
        <v>35.0</v>
      </c>
      <c r="I2120" s="4" t="s">
        <v>5778</v>
      </c>
      <c r="J2120" s="4">
        <v>5.0</v>
      </c>
      <c r="K2120" s="4">
        <v>99.0</v>
      </c>
      <c r="L2120" s="4">
        <v>99.0</v>
      </c>
      <c r="M2120" s="4" t="s">
        <v>5522</v>
      </c>
      <c r="N2120" s="16">
        <v>45720.0</v>
      </c>
    </row>
    <row r="2121">
      <c r="A2121" s="4">
        <f>VLOOKUP(Life_expectancy.csv!A2137,Base!$A$2:$B$235,2,FALSE)</f>
        <v>9</v>
      </c>
      <c r="B2121" s="4">
        <v>2015.0</v>
      </c>
      <c r="C2121" s="15">
        <v>75.0</v>
      </c>
      <c r="D2121" s="15">
        <v>222.0</v>
      </c>
      <c r="E2121" s="15">
        <v>13.0</v>
      </c>
      <c r="F2121" s="17"/>
      <c r="G2121" s="4">
        <v>97.0</v>
      </c>
      <c r="H2121" s="4">
        <v>843.0</v>
      </c>
      <c r="I2121" s="5">
        <v>45783.0</v>
      </c>
      <c r="J2121" s="4">
        <v>15.0</v>
      </c>
      <c r="K2121" s="4">
        <v>97.0</v>
      </c>
      <c r="L2121" s="4">
        <v>97.0</v>
      </c>
      <c r="M2121" s="4" t="s">
        <v>5522</v>
      </c>
      <c r="N2121" s="16">
        <v>45718.0</v>
      </c>
    </row>
    <row r="2122">
      <c r="A2122" s="4">
        <f>VLOOKUP(Life_expectancy.csv!A2138,Base!$A$2:$B$235,2,FALSE)</f>
        <v>9</v>
      </c>
      <c r="B2122" s="4">
        <v>2014.0</v>
      </c>
      <c r="C2122" s="15">
        <v>73.0</v>
      </c>
      <c r="D2122" s="15">
        <v>225.0</v>
      </c>
      <c r="E2122" s="15">
        <v>13.0</v>
      </c>
      <c r="F2122" s="16">
        <v>46001.0</v>
      </c>
      <c r="G2122" s="4">
        <v>97.0</v>
      </c>
      <c r="H2122" s="4">
        <v>4711.0</v>
      </c>
      <c r="I2122" s="4" t="s">
        <v>5523</v>
      </c>
      <c r="J2122" s="4">
        <v>15.0</v>
      </c>
      <c r="K2122" s="4">
        <v>97.0</v>
      </c>
      <c r="L2122" s="4">
        <v>97.0</v>
      </c>
      <c r="M2122" s="4" t="s">
        <v>5522</v>
      </c>
      <c r="N2122" s="16">
        <v>45718.0</v>
      </c>
    </row>
    <row r="2123">
      <c r="A2123" s="4">
        <f>VLOOKUP(Life_expectancy.csv!A2139,Base!$A$2:$B$235,2,FALSE)</f>
        <v>9</v>
      </c>
      <c r="B2123" s="4">
        <v>2013.0</v>
      </c>
      <c r="C2123" s="15">
        <v>70.0</v>
      </c>
      <c r="D2123" s="15">
        <v>229.0</v>
      </c>
      <c r="E2123" s="15">
        <v>14.0</v>
      </c>
      <c r="F2123" s="15" t="s">
        <v>6194</v>
      </c>
      <c r="G2123" s="4">
        <v>97.0</v>
      </c>
      <c r="H2123" s="4">
        <v>2339.0</v>
      </c>
      <c r="I2123" s="4" t="s">
        <v>5761</v>
      </c>
      <c r="J2123" s="4">
        <v>16.0</v>
      </c>
      <c r="K2123" s="4">
        <v>98.0</v>
      </c>
      <c r="L2123" s="4">
        <v>97.0</v>
      </c>
      <c r="M2123" s="4" t="s">
        <v>5614</v>
      </c>
      <c r="N2123" s="16">
        <v>45718.0</v>
      </c>
    </row>
    <row r="2124">
      <c r="A2124" s="4">
        <f>VLOOKUP(Life_expectancy.csv!A2140,Base!$A$2:$B$235,2,FALSE)</f>
        <v>9</v>
      </c>
      <c r="B2124" s="4">
        <v>2012.0</v>
      </c>
      <c r="C2124" s="15" t="s">
        <v>5822</v>
      </c>
      <c r="D2124" s="15">
        <v>237.0</v>
      </c>
      <c r="E2124" s="15">
        <v>14.0</v>
      </c>
      <c r="F2124" s="15" t="s">
        <v>5882</v>
      </c>
      <c r="G2124" s="4">
        <v>97.0</v>
      </c>
      <c r="H2124" s="4">
        <v>2123.0</v>
      </c>
      <c r="I2124" s="4" t="s">
        <v>5745</v>
      </c>
      <c r="J2124" s="4">
        <v>16.0</v>
      </c>
      <c r="K2124" s="4">
        <v>98.0</v>
      </c>
      <c r="L2124" s="4">
        <v>97.0</v>
      </c>
      <c r="M2124" s="4" t="s">
        <v>5821</v>
      </c>
      <c r="N2124" s="16">
        <v>45749.0</v>
      </c>
    </row>
    <row r="2125">
      <c r="A2125" s="4">
        <f>VLOOKUP(Life_expectancy.csv!A2141,Base!$A$2:$B$235,2,FALSE)</f>
        <v>9</v>
      </c>
      <c r="B2125" s="4">
        <v>2011.0</v>
      </c>
      <c r="C2125" s="15" t="s">
        <v>5818</v>
      </c>
      <c r="D2125" s="15">
        <v>242.0</v>
      </c>
      <c r="E2125" s="15">
        <v>14.0</v>
      </c>
      <c r="F2125" s="18">
        <v>45758.0</v>
      </c>
      <c r="G2125" s="4">
        <v>97.0</v>
      </c>
      <c r="H2125" s="4">
        <v>629.0</v>
      </c>
      <c r="I2125" s="4" t="s">
        <v>5528</v>
      </c>
      <c r="J2125" s="4">
        <v>17.0</v>
      </c>
      <c r="K2125" s="4">
        <v>97.0</v>
      </c>
      <c r="L2125" s="4">
        <v>97.0</v>
      </c>
      <c r="M2125" s="4" t="s">
        <v>5821</v>
      </c>
      <c r="N2125" s="16">
        <v>45749.0</v>
      </c>
    </row>
    <row r="2126">
      <c r="A2126" s="4">
        <f>VLOOKUP(Life_expectancy.csv!A2142,Base!$A$2:$B$235,2,FALSE)</f>
        <v>9</v>
      </c>
      <c r="B2126" s="4">
        <v>2010.0</v>
      </c>
      <c r="C2126" s="15" t="s">
        <v>5722</v>
      </c>
      <c r="D2126" s="15">
        <v>256.0</v>
      </c>
      <c r="E2126" s="15">
        <v>15.0</v>
      </c>
      <c r="F2126" s="18">
        <v>45788.0</v>
      </c>
      <c r="G2126" s="4">
        <v>97.0</v>
      </c>
      <c r="H2126" s="4">
        <v>129.0</v>
      </c>
      <c r="I2126" s="4" t="s">
        <v>5530</v>
      </c>
      <c r="J2126" s="4">
        <v>17.0</v>
      </c>
      <c r="K2126" s="4">
        <v>98.0</v>
      </c>
      <c r="L2126" s="4">
        <v>97.0</v>
      </c>
      <c r="M2126" s="4" t="s">
        <v>5614</v>
      </c>
      <c r="N2126" s="16">
        <v>45779.0</v>
      </c>
    </row>
    <row r="2127">
      <c r="A2127" s="4">
        <f>VLOOKUP(Life_expectancy.csv!A2143,Base!$A$2:$B$235,2,FALSE)</f>
        <v>9</v>
      </c>
      <c r="B2127" s="4">
        <v>2009.0</v>
      </c>
      <c r="C2127" s="15" t="s">
        <v>5772</v>
      </c>
      <c r="D2127" s="15">
        <v>261.0</v>
      </c>
      <c r="E2127" s="15">
        <v>15.0</v>
      </c>
      <c r="F2127" s="15" t="s">
        <v>356</v>
      </c>
      <c r="G2127" s="4">
        <v>98.0</v>
      </c>
      <c r="H2127" s="4">
        <v>101.0</v>
      </c>
      <c r="I2127" s="4">
        <v>57.0</v>
      </c>
      <c r="J2127" s="4">
        <v>18.0</v>
      </c>
      <c r="K2127" s="4">
        <v>98.0</v>
      </c>
      <c r="L2127" s="4">
        <v>98.0</v>
      </c>
      <c r="M2127" s="4" t="s">
        <v>5821</v>
      </c>
      <c r="N2127" s="16">
        <v>45779.0</v>
      </c>
    </row>
    <row r="2128">
      <c r="A2128" s="4">
        <f>VLOOKUP(Life_expectancy.csv!A2144,Base!$A$2:$B$235,2,FALSE)</f>
        <v>9</v>
      </c>
      <c r="B2128" s="4">
        <v>2008.0</v>
      </c>
      <c r="C2128" s="15" t="s">
        <v>5731</v>
      </c>
      <c r="D2128" s="15">
        <v>278.0</v>
      </c>
      <c r="E2128" s="15">
        <v>16.0</v>
      </c>
      <c r="F2128" s="18">
        <v>45759.0</v>
      </c>
      <c r="G2128" s="4">
        <v>98.0</v>
      </c>
      <c r="H2128" s="4">
        <v>27.0</v>
      </c>
      <c r="I2128" s="4" t="s">
        <v>5694</v>
      </c>
      <c r="J2128" s="4">
        <v>18.0</v>
      </c>
      <c r="K2128" s="4">
        <v>98.0</v>
      </c>
      <c r="L2128" s="4">
        <v>98.0</v>
      </c>
      <c r="M2128" s="4" t="s">
        <v>5821</v>
      </c>
      <c r="N2128" s="16">
        <v>45779.0</v>
      </c>
    </row>
    <row r="2129">
      <c r="A2129" s="4">
        <f>VLOOKUP(Life_expectancy.csv!A2145,Base!$A$2:$B$235,2,FALSE)</f>
        <v>9</v>
      </c>
      <c r="B2129" s="4">
        <v>2007.0</v>
      </c>
      <c r="C2129" s="15" t="s">
        <v>5773</v>
      </c>
      <c r="D2129" s="15">
        <v>282.0</v>
      </c>
      <c r="E2129" s="15">
        <v>16.0</v>
      </c>
      <c r="F2129" s="15" t="s">
        <v>5951</v>
      </c>
      <c r="G2129" s="4">
        <v>98.0</v>
      </c>
      <c r="H2129" s="4">
        <v>173.0</v>
      </c>
      <c r="I2129" s="4" t="s">
        <v>5571</v>
      </c>
      <c r="J2129" s="4">
        <v>19.0</v>
      </c>
      <c r="K2129" s="4">
        <v>98.0</v>
      </c>
      <c r="L2129" s="4">
        <v>98.0</v>
      </c>
      <c r="M2129" s="4" t="s">
        <v>5821</v>
      </c>
      <c r="N2129" s="16">
        <v>45810.0</v>
      </c>
    </row>
    <row r="2130">
      <c r="A2130" s="4">
        <f>VLOOKUP(Life_expectancy.csv!A2146,Base!$A$2:$B$235,2,FALSE)</f>
        <v>9</v>
      </c>
      <c r="B2130" s="4">
        <v>2006.0</v>
      </c>
      <c r="C2130" s="15" t="s">
        <v>5910</v>
      </c>
      <c r="D2130" s="15">
        <v>3.0</v>
      </c>
      <c r="E2130" s="15">
        <v>17.0</v>
      </c>
      <c r="F2130" s="15" t="s">
        <v>3006</v>
      </c>
      <c r="G2130" s="4">
        <v>98.0</v>
      </c>
      <c r="H2130" s="4">
        <v>1147.0</v>
      </c>
      <c r="I2130" s="4" t="s">
        <v>5640</v>
      </c>
      <c r="J2130" s="4">
        <v>20.0</v>
      </c>
      <c r="K2130" s="4">
        <v>98.0</v>
      </c>
      <c r="L2130" s="4">
        <v>98.0</v>
      </c>
      <c r="M2130" s="4" t="s">
        <v>5821</v>
      </c>
      <c r="N2130" s="16">
        <v>45840.0</v>
      </c>
    </row>
    <row r="2131">
      <c r="A2131" s="4">
        <f>VLOOKUP(Life_expectancy.csv!A2147,Base!$A$2:$B$235,2,FALSE)</f>
        <v>9</v>
      </c>
      <c r="B2131" s="4">
        <v>2005.0</v>
      </c>
      <c r="C2131" s="15">
        <v>65.0</v>
      </c>
      <c r="D2131" s="15">
        <v>327.0</v>
      </c>
      <c r="E2131" s="15">
        <v>18.0</v>
      </c>
      <c r="F2131" s="15" t="s">
        <v>6195</v>
      </c>
      <c r="G2131" s="4">
        <v>97.0</v>
      </c>
      <c r="H2131" s="4">
        <v>454.0</v>
      </c>
      <c r="I2131" s="4" t="s">
        <v>5535</v>
      </c>
      <c r="J2131" s="4">
        <v>20.0</v>
      </c>
      <c r="K2131" s="4">
        <v>98.0</v>
      </c>
      <c r="L2131" s="4">
        <v>98.0</v>
      </c>
      <c r="M2131" s="4" t="s">
        <v>5821</v>
      </c>
      <c r="N2131" s="16">
        <v>45840.0</v>
      </c>
    </row>
    <row r="2132">
      <c r="A2132" s="4">
        <f>VLOOKUP(Life_expectancy.csv!A2148,Base!$A$2:$B$235,2,FALSE)</f>
        <v>9</v>
      </c>
      <c r="B2132" s="4">
        <v>2004.0</v>
      </c>
      <c r="C2132" s="15" t="s">
        <v>6052</v>
      </c>
      <c r="D2132" s="15">
        <v>321.0</v>
      </c>
      <c r="E2132" s="15">
        <v>19.0</v>
      </c>
      <c r="F2132" s="16">
        <v>45788.0</v>
      </c>
      <c r="G2132" s="4">
        <v>96.0</v>
      </c>
      <c r="H2132" s="4">
        <v>2444.0</v>
      </c>
      <c r="I2132" s="4">
        <v>55.0</v>
      </c>
      <c r="J2132" s="4">
        <v>21.0</v>
      </c>
      <c r="K2132" s="4">
        <v>98.0</v>
      </c>
      <c r="L2132" s="4">
        <v>97.0</v>
      </c>
      <c r="M2132" s="4" t="s">
        <v>5821</v>
      </c>
      <c r="N2132" s="16">
        <v>45871.0</v>
      </c>
    </row>
    <row r="2133">
      <c r="A2133" s="4">
        <f>VLOOKUP(Life_expectancy.csv!A2149,Base!$A$2:$B$235,2,FALSE)</f>
        <v>9</v>
      </c>
      <c r="B2133" s="4">
        <v>2003.0</v>
      </c>
      <c r="C2133" s="15" t="s">
        <v>6035</v>
      </c>
      <c r="D2133" s="15">
        <v>322.0</v>
      </c>
      <c r="E2133" s="15">
        <v>20.0</v>
      </c>
      <c r="F2133" s="15" t="s">
        <v>5963</v>
      </c>
      <c r="G2133" s="4">
        <v>94.0</v>
      </c>
      <c r="H2133" s="4">
        <v>3291.0</v>
      </c>
      <c r="I2133" s="4" t="s">
        <v>5697</v>
      </c>
      <c r="J2133" s="4">
        <v>22.0</v>
      </c>
      <c r="K2133" s="4">
        <v>97.0</v>
      </c>
      <c r="L2133" s="4">
        <v>96.0</v>
      </c>
      <c r="M2133" s="4" t="s">
        <v>5783</v>
      </c>
      <c r="N2133" s="16">
        <v>45871.0</v>
      </c>
    </row>
    <row r="2134">
      <c r="A2134" s="4">
        <f>VLOOKUP(Life_expectancy.csv!A2150,Base!$A$2:$B$235,2,FALSE)</f>
        <v>9</v>
      </c>
      <c r="B2134" s="4">
        <v>2002.0</v>
      </c>
      <c r="C2134" s="15" t="s">
        <v>6018</v>
      </c>
      <c r="D2134" s="15">
        <v>313.0</v>
      </c>
      <c r="E2134" s="15">
        <v>20.0</v>
      </c>
      <c r="F2134" s="15" t="s">
        <v>6196</v>
      </c>
      <c r="G2134" s="4">
        <v>81.0</v>
      </c>
      <c r="H2134" s="4">
        <v>580.0</v>
      </c>
      <c r="I2134" s="4" t="s">
        <v>5766</v>
      </c>
      <c r="J2134" s="4">
        <v>24.0</v>
      </c>
      <c r="K2134" s="4">
        <v>97.0</v>
      </c>
      <c r="L2134" s="4">
        <v>97.0</v>
      </c>
      <c r="M2134" s="4" t="s">
        <v>5821</v>
      </c>
      <c r="N2134" s="16">
        <v>45902.0</v>
      </c>
    </row>
    <row r="2135">
      <c r="A2135" s="4">
        <f>VLOOKUP(Life_expectancy.csv!A2151,Base!$A$2:$B$235,2,FALSE)</f>
        <v>9</v>
      </c>
      <c r="B2135" s="4">
        <v>2001.0</v>
      </c>
      <c r="C2135" s="15" t="s">
        <v>5850</v>
      </c>
      <c r="D2135" s="15">
        <v>38.0</v>
      </c>
      <c r="E2135" s="15">
        <v>21.0</v>
      </c>
      <c r="F2135" s="15" t="s">
        <v>5809</v>
      </c>
      <c r="G2135" s="4">
        <v>43.0</v>
      </c>
      <c r="H2135" s="4">
        <v>2072.0</v>
      </c>
      <c r="I2135" s="4" t="s">
        <v>5698</v>
      </c>
      <c r="J2135" s="4">
        <v>25.0</v>
      </c>
      <c r="K2135" s="4">
        <v>97.0</v>
      </c>
      <c r="L2135" s="4">
        <v>96.0</v>
      </c>
      <c r="M2135" s="4" t="s">
        <v>5821</v>
      </c>
      <c r="N2135" s="15">
        <v>3.0</v>
      </c>
    </row>
    <row r="2136">
      <c r="A2136" s="4">
        <f>VLOOKUP(Life_expectancy.csv!A2152,Base!$A$2:$B$235,2,FALSE)</f>
        <v>9</v>
      </c>
      <c r="B2136" s="4">
        <v>2000.0</v>
      </c>
      <c r="C2136" s="15">
        <v>65.0</v>
      </c>
      <c r="D2136" s="15">
        <v>37.0</v>
      </c>
      <c r="E2136" s="15">
        <v>22.0</v>
      </c>
      <c r="F2136" s="15" t="s">
        <v>6197</v>
      </c>
      <c r="G2136" s="10"/>
      <c r="H2136" s="4">
        <v>4800.0</v>
      </c>
      <c r="I2136" s="4">
        <v>54.0</v>
      </c>
      <c r="J2136" s="4">
        <v>26.0</v>
      </c>
      <c r="K2136" s="4">
        <v>97.0</v>
      </c>
      <c r="L2136" s="4">
        <v>96.0</v>
      </c>
      <c r="M2136" s="4" t="s">
        <v>5614</v>
      </c>
      <c r="N2136" s="15">
        <v>3.0</v>
      </c>
    </row>
    <row r="2137">
      <c r="A2137" s="4">
        <f>VLOOKUP(Life_expectancy.csv!A2153,Base!$A$2:$B$235,2,FALSE)</f>
        <v>76</v>
      </c>
      <c r="B2137" s="4">
        <v>2015.0</v>
      </c>
      <c r="C2137" s="15" t="s">
        <v>5660</v>
      </c>
      <c r="D2137" s="15">
        <v>227.0</v>
      </c>
      <c r="E2137" s="15">
        <v>11.0</v>
      </c>
      <c r="F2137" s="17"/>
      <c r="G2137" s="4">
        <v>98.0</v>
      </c>
      <c r="H2137" s="4">
        <v>1.0</v>
      </c>
      <c r="I2137" s="5">
        <v>45768.0</v>
      </c>
      <c r="J2137" s="4">
        <v>15.0</v>
      </c>
      <c r="K2137" s="4">
        <v>99.0</v>
      </c>
      <c r="L2137" s="4">
        <v>98.0</v>
      </c>
      <c r="M2137" s="4" t="s">
        <v>5783</v>
      </c>
      <c r="N2137" s="16">
        <v>45843.0</v>
      </c>
    </row>
    <row r="2138">
      <c r="A2138" s="4">
        <f>VLOOKUP(Life_expectancy.csv!A2154,Base!$A$2:$B$235,2,FALSE)</f>
        <v>76</v>
      </c>
      <c r="B2138" s="4">
        <v>2014.0</v>
      </c>
      <c r="C2138" s="15" t="s">
        <v>5849</v>
      </c>
      <c r="D2138" s="15">
        <v>23.0</v>
      </c>
      <c r="E2138" s="15">
        <v>12.0</v>
      </c>
      <c r="F2138" s="15" t="s">
        <v>5521</v>
      </c>
      <c r="G2138" s="4">
        <v>98.0</v>
      </c>
      <c r="H2138" s="4">
        <v>10.0</v>
      </c>
      <c r="I2138" s="5">
        <v>45871.0</v>
      </c>
      <c r="J2138" s="4">
        <v>16.0</v>
      </c>
      <c r="K2138" s="4">
        <v>98.0</v>
      </c>
      <c r="L2138" s="4">
        <v>98.0</v>
      </c>
      <c r="M2138" s="4" t="s">
        <v>5783</v>
      </c>
      <c r="N2138" s="16">
        <v>45874.0</v>
      </c>
    </row>
    <row r="2139">
      <c r="A2139" s="4">
        <f>VLOOKUP(Life_expectancy.csv!A2155,Base!$A$2:$B$235,2,FALSE)</f>
        <v>76</v>
      </c>
      <c r="B2139" s="4">
        <v>2013.0</v>
      </c>
      <c r="C2139" s="15" t="s">
        <v>6072</v>
      </c>
      <c r="D2139" s="15">
        <v>233.0</v>
      </c>
      <c r="E2139" s="15">
        <v>12.0</v>
      </c>
      <c r="F2139" s="15" t="s">
        <v>5521</v>
      </c>
      <c r="G2139" s="4">
        <v>98.0</v>
      </c>
      <c r="H2139" s="4">
        <v>17.0</v>
      </c>
      <c r="I2139" s="5">
        <v>45659.0</v>
      </c>
      <c r="J2139" s="4">
        <v>17.0</v>
      </c>
      <c r="K2139" s="4">
        <v>98.0</v>
      </c>
      <c r="L2139" s="4">
        <v>98.0</v>
      </c>
      <c r="M2139" s="4" t="s">
        <v>5578</v>
      </c>
      <c r="N2139" s="16">
        <v>45905.0</v>
      </c>
    </row>
    <row r="2140">
      <c r="A2140" s="4">
        <f>VLOOKUP(Life_expectancy.csv!A2156,Base!$A$2:$B$235,2,FALSE)</f>
        <v>76</v>
      </c>
      <c r="B2140" s="4">
        <v>2012.0</v>
      </c>
      <c r="C2140" s="15" t="s">
        <v>6035</v>
      </c>
      <c r="D2140" s="15">
        <v>239.0</v>
      </c>
      <c r="E2140" s="15">
        <v>13.0</v>
      </c>
      <c r="F2140" s="15" t="s">
        <v>5521</v>
      </c>
      <c r="G2140" s="4">
        <v>98.0</v>
      </c>
      <c r="H2140" s="4">
        <v>75.0</v>
      </c>
      <c r="I2140" s="5">
        <v>45796.0</v>
      </c>
      <c r="J2140" s="4">
        <v>18.0</v>
      </c>
      <c r="K2140" s="4">
        <v>98.0</v>
      </c>
      <c r="L2140" s="4">
        <v>98.0</v>
      </c>
      <c r="M2140" s="4" t="s">
        <v>5681</v>
      </c>
      <c r="N2140" s="16">
        <v>45663.0</v>
      </c>
    </row>
    <row r="2141">
      <c r="A2141" s="4">
        <f>VLOOKUP(Life_expectancy.csv!A2157,Base!$A$2:$B$235,2,FALSE)</f>
        <v>76</v>
      </c>
      <c r="B2141" s="4">
        <v>2011.0</v>
      </c>
      <c r="C2141" s="15" t="s">
        <v>5736</v>
      </c>
      <c r="D2141" s="15">
        <v>247.0</v>
      </c>
      <c r="E2141" s="15">
        <v>14.0</v>
      </c>
      <c r="F2141" s="15" t="s">
        <v>3726</v>
      </c>
      <c r="G2141" s="4">
        <v>97.0</v>
      </c>
      <c r="H2141" s="4">
        <v>31.0</v>
      </c>
      <c r="I2141" s="5">
        <v>45918.0</v>
      </c>
      <c r="J2141" s="4">
        <v>20.0</v>
      </c>
      <c r="K2141" s="4">
        <v>93.0</v>
      </c>
      <c r="L2141" s="4">
        <v>97.0</v>
      </c>
      <c r="M2141" s="5">
        <v>45717.0</v>
      </c>
      <c r="N2141" s="16">
        <v>45694.0</v>
      </c>
    </row>
    <row r="2142">
      <c r="A2142" s="4">
        <f>VLOOKUP(Life_expectancy.csv!A2158,Base!$A$2:$B$235,2,FALSE)</f>
        <v>76</v>
      </c>
      <c r="B2142" s="4">
        <v>2010.0</v>
      </c>
      <c r="C2142" s="15" t="s">
        <v>5630</v>
      </c>
      <c r="D2142" s="15">
        <v>26.0</v>
      </c>
      <c r="E2142" s="15">
        <v>16.0</v>
      </c>
      <c r="F2142" s="15" t="s">
        <v>421</v>
      </c>
      <c r="G2142" s="4">
        <v>97.0</v>
      </c>
      <c r="H2142" s="4">
        <v>121.0</v>
      </c>
      <c r="I2142" s="5">
        <v>45734.0</v>
      </c>
      <c r="J2142" s="4">
        <v>23.0</v>
      </c>
      <c r="K2142" s="4">
        <v>93.0</v>
      </c>
      <c r="L2142" s="4">
        <v>97.0</v>
      </c>
      <c r="M2142" s="5">
        <v>45718.0</v>
      </c>
      <c r="N2142" s="16">
        <v>45722.0</v>
      </c>
    </row>
    <row r="2143">
      <c r="A2143" s="4">
        <f>VLOOKUP(Life_expectancy.csv!A2159,Base!$A$2:$B$235,2,FALSE)</f>
        <v>76</v>
      </c>
      <c r="B2143" s="4">
        <v>2009.0</v>
      </c>
      <c r="C2143" s="15">
        <v>61.0</v>
      </c>
      <c r="D2143" s="15">
        <v>288.0</v>
      </c>
      <c r="E2143" s="15">
        <v>17.0</v>
      </c>
      <c r="F2143" s="16">
        <v>45968.0</v>
      </c>
      <c r="G2143" s="4">
        <v>97.0</v>
      </c>
      <c r="H2143" s="4">
        <v>5.0</v>
      </c>
      <c r="I2143" s="5">
        <v>45855.0</v>
      </c>
      <c r="J2143" s="4">
        <v>25.0</v>
      </c>
      <c r="K2143" s="4">
        <v>93.0</v>
      </c>
      <c r="L2143" s="4">
        <v>97.0</v>
      </c>
      <c r="M2143" s="5">
        <v>45871.0</v>
      </c>
      <c r="N2143" s="16">
        <v>45753.0</v>
      </c>
    </row>
    <row r="2144">
      <c r="A2144" s="4">
        <f>VLOOKUP(Life_expectancy.csv!A2160,Base!$A$2:$B$235,2,FALSE)</f>
        <v>76</v>
      </c>
      <c r="B2144" s="4">
        <v>2008.0</v>
      </c>
      <c r="C2144" s="15">
        <v>68.0</v>
      </c>
      <c r="D2144" s="15">
        <v>282.0</v>
      </c>
      <c r="E2144" s="15">
        <v>18.0</v>
      </c>
      <c r="F2144" s="15" t="s">
        <v>829</v>
      </c>
      <c r="G2144" s="4">
        <v>97.0</v>
      </c>
      <c r="H2144" s="4">
        <v>6.0</v>
      </c>
      <c r="I2144" s="5">
        <v>45674.0</v>
      </c>
      <c r="J2144" s="4">
        <v>28.0</v>
      </c>
      <c r="K2144" s="4">
        <v>97.0</v>
      </c>
      <c r="L2144" s="4">
        <v>97.0</v>
      </c>
      <c r="M2144" s="5">
        <v>45841.0</v>
      </c>
      <c r="N2144" s="16">
        <v>45814.0</v>
      </c>
    </row>
    <row r="2145">
      <c r="A2145" s="4">
        <f>VLOOKUP(Life_expectancy.csv!A2161,Base!$A$2:$B$235,2,FALSE)</f>
        <v>76</v>
      </c>
      <c r="B2145" s="4">
        <v>2007.0</v>
      </c>
      <c r="C2145" s="15" t="s">
        <v>5683</v>
      </c>
      <c r="D2145" s="15">
        <v>295.0</v>
      </c>
      <c r="E2145" s="15">
        <v>20.0</v>
      </c>
      <c r="F2145" s="15" t="s">
        <v>909</v>
      </c>
      <c r="G2145" s="4">
        <v>97.0</v>
      </c>
      <c r="H2145" s="4">
        <v>26.0</v>
      </c>
      <c r="I2145" s="5">
        <v>45793.0</v>
      </c>
      <c r="J2145" s="4">
        <v>30.0</v>
      </c>
      <c r="K2145" s="4">
        <v>98.0</v>
      </c>
      <c r="L2145" s="4">
        <v>97.0</v>
      </c>
      <c r="M2145" s="4">
        <v>5.0</v>
      </c>
      <c r="N2145" s="16">
        <v>45844.0</v>
      </c>
    </row>
    <row r="2146">
      <c r="A2146" s="4">
        <f>VLOOKUP(Life_expectancy.csv!A2162,Base!$A$2:$B$235,2,FALSE)</f>
        <v>76</v>
      </c>
      <c r="B2146" s="4">
        <v>2006.0</v>
      </c>
      <c r="C2146" s="15" t="s">
        <v>5688</v>
      </c>
      <c r="D2146" s="15">
        <v>328.0</v>
      </c>
      <c r="E2146" s="15">
        <v>22.0</v>
      </c>
      <c r="F2146" s="15" t="s">
        <v>903</v>
      </c>
      <c r="G2146" s="4">
        <v>99.0</v>
      </c>
      <c r="H2146" s="4">
        <v>494.0</v>
      </c>
      <c r="I2146" s="5">
        <v>45915.0</v>
      </c>
      <c r="J2146" s="4">
        <v>34.0</v>
      </c>
      <c r="K2146" s="4">
        <v>99.0</v>
      </c>
      <c r="L2146" s="4">
        <v>99.0</v>
      </c>
      <c r="M2146" s="5">
        <v>45694.0</v>
      </c>
      <c r="N2146" s="16">
        <v>45875.0</v>
      </c>
    </row>
    <row r="2147">
      <c r="A2147" s="4">
        <f>VLOOKUP(Life_expectancy.csv!A2163,Base!$A$2:$B$235,2,FALSE)</f>
        <v>76</v>
      </c>
      <c r="B2147" s="4">
        <v>2005.0</v>
      </c>
      <c r="C2147" s="15" t="s">
        <v>5535</v>
      </c>
      <c r="D2147" s="15">
        <v>37.0</v>
      </c>
      <c r="E2147" s="15">
        <v>24.0</v>
      </c>
      <c r="F2147" s="18">
        <v>45664.0</v>
      </c>
      <c r="G2147" s="4">
        <v>95.0</v>
      </c>
      <c r="H2147" s="4">
        <v>129.0</v>
      </c>
      <c r="I2147" s="5">
        <v>45762.0</v>
      </c>
      <c r="J2147" s="4">
        <v>38.0</v>
      </c>
      <c r="K2147" s="4">
        <v>95.0</v>
      </c>
      <c r="L2147" s="4">
        <v>95.0</v>
      </c>
      <c r="M2147" s="5">
        <v>45664.0</v>
      </c>
      <c r="N2147" s="15">
        <v>7.0</v>
      </c>
    </row>
    <row r="2148">
      <c r="A2148" s="4">
        <f>VLOOKUP(Life_expectancy.csv!A2164,Base!$A$2:$B$235,2,FALSE)</f>
        <v>76</v>
      </c>
      <c r="B2148" s="4">
        <v>2004.0</v>
      </c>
      <c r="C2148" s="15" t="s">
        <v>5894</v>
      </c>
      <c r="D2148" s="15">
        <v>397.0</v>
      </c>
      <c r="E2148" s="15">
        <v>26.0</v>
      </c>
      <c r="F2148" s="15" t="s">
        <v>1347</v>
      </c>
      <c r="G2148" s="4">
        <v>89.0</v>
      </c>
      <c r="H2148" s="4">
        <v>386.0</v>
      </c>
      <c r="I2148" s="5">
        <v>45914.0</v>
      </c>
      <c r="J2148" s="4">
        <v>42.0</v>
      </c>
      <c r="K2148" s="4">
        <v>89.0</v>
      </c>
      <c r="L2148" s="4">
        <v>89.0</v>
      </c>
      <c r="M2148" s="5">
        <v>45845.0</v>
      </c>
      <c r="N2148" s="16">
        <v>45664.0</v>
      </c>
    </row>
    <row r="2149">
      <c r="A2149" s="4">
        <f>VLOOKUP(Life_expectancy.csv!A2165,Base!$A$2:$B$235,2,FALSE)</f>
        <v>76</v>
      </c>
      <c r="B2149" s="4">
        <v>2003.0</v>
      </c>
      <c r="C2149" s="15">
        <v>52.0</v>
      </c>
      <c r="D2149" s="15">
        <v>48.0</v>
      </c>
      <c r="E2149" s="15">
        <v>29.0</v>
      </c>
      <c r="F2149" s="15" t="s">
        <v>248</v>
      </c>
      <c r="G2149" s="4">
        <v>96.0</v>
      </c>
      <c r="H2149" s="4">
        <v>1064.0</v>
      </c>
      <c r="I2149" s="5">
        <v>45791.0</v>
      </c>
      <c r="J2149" s="4">
        <v>46.0</v>
      </c>
      <c r="K2149" s="4">
        <v>96.0</v>
      </c>
      <c r="L2149" s="4">
        <v>96.0</v>
      </c>
      <c r="M2149" s="5">
        <v>45665.0</v>
      </c>
      <c r="N2149" s="16">
        <v>45723.0</v>
      </c>
    </row>
    <row r="2150">
      <c r="A2150" s="4">
        <f>VLOOKUP(Life_expectancy.csv!A2166,Base!$A$2:$B$235,2,FALSE)</f>
        <v>76</v>
      </c>
      <c r="B2150" s="4">
        <v>2002.0</v>
      </c>
      <c r="C2150" s="15">
        <v>57.0</v>
      </c>
      <c r="D2150" s="15">
        <v>415.0</v>
      </c>
      <c r="E2150" s="15">
        <v>31.0</v>
      </c>
      <c r="F2150" s="15" t="s">
        <v>1415</v>
      </c>
      <c r="G2150" s="4">
        <v>88.0</v>
      </c>
      <c r="H2150" s="4">
        <v>2738.0</v>
      </c>
      <c r="I2150" s="5">
        <v>45671.0</v>
      </c>
      <c r="J2150" s="4">
        <v>50.0</v>
      </c>
      <c r="K2150" s="4">
        <v>85.0</v>
      </c>
      <c r="L2150" s="4">
        <v>88.0</v>
      </c>
      <c r="M2150" s="4">
        <v>8.0</v>
      </c>
      <c r="N2150" s="16">
        <v>45754.0</v>
      </c>
    </row>
    <row r="2151">
      <c r="A2151" s="4">
        <f>VLOOKUP(Life_expectancy.csv!A2167,Base!$A$2:$B$235,2,FALSE)</f>
        <v>76</v>
      </c>
      <c r="B2151" s="4">
        <v>2001.0</v>
      </c>
      <c r="C2151" s="15" t="s">
        <v>5846</v>
      </c>
      <c r="D2151" s="15">
        <v>438.0</v>
      </c>
      <c r="E2151" s="15">
        <v>33.0</v>
      </c>
      <c r="F2151" s="15" t="s">
        <v>1006</v>
      </c>
      <c r="G2151" s="10"/>
      <c r="H2151" s="4">
        <v>896.0</v>
      </c>
      <c r="I2151" s="5">
        <v>45851.0</v>
      </c>
      <c r="J2151" s="4">
        <v>54.0</v>
      </c>
      <c r="K2151" s="4">
        <v>76.0</v>
      </c>
      <c r="L2151" s="4">
        <v>77.0</v>
      </c>
      <c r="M2151" s="5">
        <v>45665.0</v>
      </c>
      <c r="N2151" s="16">
        <v>45784.0</v>
      </c>
    </row>
    <row r="2152">
      <c r="A2152" s="4">
        <f>VLOOKUP(Life_expectancy.csv!A2168,Base!$A$2:$B$235,2,FALSE)</f>
        <v>76</v>
      </c>
      <c r="B2152" s="4">
        <v>2000.0</v>
      </c>
      <c r="C2152" s="15" t="s">
        <v>5947</v>
      </c>
      <c r="D2152" s="15">
        <v>426.0</v>
      </c>
      <c r="E2152" s="15">
        <v>34.0</v>
      </c>
      <c r="F2152" s="15" t="s">
        <v>886</v>
      </c>
      <c r="G2152" s="10"/>
      <c r="H2152" s="4">
        <v>2095.0</v>
      </c>
      <c r="I2152" s="5">
        <v>45701.0</v>
      </c>
      <c r="J2152" s="4">
        <v>57.0</v>
      </c>
      <c r="K2152" s="4">
        <v>9.0</v>
      </c>
      <c r="L2152" s="4">
        <v>9.0</v>
      </c>
      <c r="M2152" s="5">
        <v>45785.0</v>
      </c>
      <c r="N2152" s="16">
        <v>45845.0</v>
      </c>
    </row>
    <row r="2153">
      <c r="A2153" s="4">
        <f>VLOOKUP(Life_expectancy.csv!A2169,Base!$A$2:$B$235,2,FALSE)</f>
        <v>211</v>
      </c>
      <c r="B2153" s="4">
        <v>2013.0</v>
      </c>
      <c r="C2153" s="17"/>
      <c r="D2153" s="17"/>
      <c r="E2153" s="15">
        <v>0.0</v>
      </c>
      <c r="F2153" s="15" t="s">
        <v>6176</v>
      </c>
      <c r="G2153" s="4">
        <v>97.0</v>
      </c>
      <c r="H2153" s="4">
        <v>0.0</v>
      </c>
      <c r="I2153" s="5">
        <v>45693.0</v>
      </c>
      <c r="J2153" s="4">
        <v>0.0</v>
      </c>
      <c r="K2153" s="4">
        <v>96.0</v>
      </c>
      <c r="L2153" s="4">
        <v>96.0</v>
      </c>
      <c r="M2153" s="4" t="s">
        <v>5522</v>
      </c>
      <c r="N2153" s="16">
        <v>45811.0</v>
      </c>
    </row>
    <row r="2154">
      <c r="A2154" s="4">
        <f>VLOOKUP(Life_expectancy.csv!A2170,Base!$A$2:$B$235,2,FALSE)</f>
        <v>190</v>
      </c>
      <c r="B2154" s="4">
        <v>2015.0</v>
      </c>
      <c r="C2154" s="15" t="s">
        <v>5620</v>
      </c>
      <c r="D2154" s="15">
        <v>138.0</v>
      </c>
      <c r="E2154" s="15">
        <v>0.0</v>
      </c>
      <c r="F2154" s="17"/>
      <c r="G2154" s="4">
        <v>99.0</v>
      </c>
      <c r="H2154" s="4">
        <v>0.0</v>
      </c>
      <c r="I2154" s="4" t="s">
        <v>5934</v>
      </c>
      <c r="J2154" s="4">
        <v>0.0</v>
      </c>
      <c r="K2154" s="4">
        <v>99.0</v>
      </c>
      <c r="L2154" s="4">
        <v>99.0</v>
      </c>
      <c r="M2154" s="4" t="s">
        <v>5522</v>
      </c>
      <c r="N2154" s="16">
        <v>45720.0</v>
      </c>
    </row>
    <row r="2155">
      <c r="A2155" s="4">
        <f>VLOOKUP(Life_expectancy.csv!A2171,Base!$A$2:$B$235,2,FALSE)</f>
        <v>190</v>
      </c>
      <c r="B2155" s="4">
        <v>2014.0</v>
      </c>
      <c r="C2155" s="15">
        <v>75.0</v>
      </c>
      <c r="D2155" s="15">
        <v>139.0</v>
      </c>
      <c r="E2155" s="15">
        <v>0.0</v>
      </c>
      <c r="F2155" s="15" t="s">
        <v>5680</v>
      </c>
      <c r="G2155" s="4">
        <v>99.0</v>
      </c>
      <c r="H2155" s="4">
        <v>0.0</v>
      </c>
      <c r="I2155" s="4" t="s">
        <v>5848</v>
      </c>
      <c r="J2155" s="4">
        <v>0.0</v>
      </c>
      <c r="K2155" s="4">
        <v>99.0</v>
      </c>
      <c r="L2155" s="4">
        <v>99.0</v>
      </c>
      <c r="M2155" s="4" t="s">
        <v>5522</v>
      </c>
      <c r="N2155" s="16">
        <v>45720.0</v>
      </c>
    </row>
    <row r="2156">
      <c r="A2156" s="4">
        <f>VLOOKUP(Life_expectancy.csv!A2172,Base!$A$2:$B$235,2,FALSE)</f>
        <v>190</v>
      </c>
      <c r="B2156" s="4">
        <v>2013.0</v>
      </c>
      <c r="C2156" s="15" t="s">
        <v>5623</v>
      </c>
      <c r="D2156" s="15">
        <v>141.0</v>
      </c>
      <c r="E2156" s="15">
        <v>0.0</v>
      </c>
      <c r="F2156" s="15" t="s">
        <v>1402</v>
      </c>
      <c r="G2156" s="4">
        <v>99.0</v>
      </c>
      <c r="H2156" s="4">
        <v>0.0</v>
      </c>
      <c r="I2156" s="4" t="s">
        <v>5719</v>
      </c>
      <c r="J2156" s="4">
        <v>0.0</v>
      </c>
      <c r="K2156" s="4">
        <v>99.0</v>
      </c>
      <c r="L2156" s="4">
        <v>99.0</v>
      </c>
      <c r="M2156" s="4" t="s">
        <v>5522</v>
      </c>
      <c r="N2156" s="16">
        <v>45720.0</v>
      </c>
    </row>
    <row r="2157">
      <c r="A2157" s="4">
        <f>VLOOKUP(Life_expectancy.csv!A2173,Base!$A$2:$B$235,2,FALSE)</f>
        <v>190</v>
      </c>
      <c r="B2157" s="4">
        <v>2012.0</v>
      </c>
      <c r="C2157" s="15" t="s">
        <v>5574</v>
      </c>
      <c r="D2157" s="15">
        <v>142.0</v>
      </c>
      <c r="E2157" s="15">
        <v>0.0</v>
      </c>
      <c r="F2157" s="15" t="s">
        <v>1575</v>
      </c>
      <c r="G2157" s="4">
        <v>98.0</v>
      </c>
      <c r="H2157" s="4">
        <v>0.0</v>
      </c>
      <c r="I2157" s="4" t="s">
        <v>6064</v>
      </c>
      <c r="J2157" s="4">
        <v>0.0</v>
      </c>
      <c r="K2157" s="4">
        <v>98.0</v>
      </c>
      <c r="L2157" s="4">
        <v>98.0</v>
      </c>
      <c r="M2157" s="4" t="s">
        <v>5522</v>
      </c>
      <c r="N2157" s="16">
        <v>45720.0</v>
      </c>
    </row>
    <row r="2158">
      <c r="A2158" s="4">
        <f>VLOOKUP(Life_expectancy.csv!A2174,Base!$A$2:$B$235,2,FALSE)</f>
        <v>190</v>
      </c>
      <c r="B2158" s="4">
        <v>2011.0</v>
      </c>
      <c r="C2158" s="15" t="s">
        <v>5624</v>
      </c>
      <c r="D2158" s="15">
        <v>143.0</v>
      </c>
      <c r="E2158" s="15">
        <v>0.0</v>
      </c>
      <c r="F2158" s="15" t="s">
        <v>6198</v>
      </c>
      <c r="G2158" s="4">
        <v>99.0</v>
      </c>
      <c r="H2158" s="4">
        <v>0.0</v>
      </c>
      <c r="I2158" s="4" t="s">
        <v>5879</v>
      </c>
      <c r="J2158" s="4">
        <v>0.0</v>
      </c>
      <c r="K2158" s="4">
        <v>99.0</v>
      </c>
      <c r="L2158" s="4">
        <v>99.0</v>
      </c>
      <c r="M2158" s="4" t="s">
        <v>5522</v>
      </c>
      <c r="N2158" s="16">
        <v>45720.0</v>
      </c>
    </row>
    <row r="2159">
      <c r="A2159" s="4">
        <f>VLOOKUP(Life_expectancy.csv!A2175,Base!$A$2:$B$235,2,FALSE)</f>
        <v>190</v>
      </c>
      <c r="B2159" s="4">
        <v>2010.0</v>
      </c>
      <c r="C2159" s="15" t="s">
        <v>5555</v>
      </c>
      <c r="D2159" s="15">
        <v>147.0</v>
      </c>
      <c r="E2159" s="15">
        <v>0.0</v>
      </c>
      <c r="F2159" s="15" t="s">
        <v>6196</v>
      </c>
      <c r="G2159" s="4">
        <v>97.0</v>
      </c>
      <c r="H2159" s="4">
        <v>0.0</v>
      </c>
      <c r="I2159" s="4" t="s">
        <v>5619</v>
      </c>
      <c r="J2159" s="4">
        <v>0.0</v>
      </c>
      <c r="K2159" s="4">
        <v>97.0</v>
      </c>
      <c r="L2159" s="4">
        <v>97.0</v>
      </c>
      <c r="M2159" s="4" t="s">
        <v>5522</v>
      </c>
      <c r="N2159" s="16">
        <v>45720.0</v>
      </c>
    </row>
    <row r="2160">
      <c r="A2160" s="4">
        <f>VLOOKUP(Life_expectancy.csv!A2176,Base!$A$2:$B$235,2,FALSE)</f>
        <v>190</v>
      </c>
      <c r="B2160" s="4">
        <v>2009.0</v>
      </c>
      <c r="C2160" s="15" t="s">
        <v>5881</v>
      </c>
      <c r="D2160" s="15">
        <v>147.0</v>
      </c>
      <c r="E2160" s="15">
        <v>0.0</v>
      </c>
      <c r="F2160" s="18">
        <v>45911.0</v>
      </c>
      <c r="G2160" s="4">
        <v>95.0</v>
      </c>
      <c r="H2160" s="4">
        <v>0.0</v>
      </c>
      <c r="I2160" s="4">
        <v>43.0</v>
      </c>
      <c r="J2160" s="4">
        <v>0.0</v>
      </c>
      <c r="K2160" s="4">
        <v>95.0</v>
      </c>
      <c r="L2160" s="4">
        <v>95.0</v>
      </c>
      <c r="M2160" s="4" t="s">
        <v>5522</v>
      </c>
      <c r="N2160" s="16">
        <v>45751.0</v>
      </c>
    </row>
    <row r="2161">
      <c r="A2161" s="4">
        <f>VLOOKUP(Life_expectancy.csv!A2177,Base!$A$2:$B$235,2,FALSE)</f>
        <v>190</v>
      </c>
      <c r="B2161" s="4">
        <v>2008.0</v>
      </c>
      <c r="C2161" s="15" t="s">
        <v>5580</v>
      </c>
      <c r="D2161" s="15">
        <v>149.0</v>
      </c>
      <c r="E2161" s="15">
        <v>0.0</v>
      </c>
      <c r="F2161" s="18">
        <v>45912.0</v>
      </c>
      <c r="G2161" s="4">
        <v>96.0</v>
      </c>
      <c r="H2161" s="4">
        <v>0.0</v>
      </c>
      <c r="I2161" s="4" t="s">
        <v>6130</v>
      </c>
      <c r="J2161" s="4">
        <v>0.0</v>
      </c>
      <c r="K2161" s="4">
        <v>96.0</v>
      </c>
      <c r="L2161" s="4">
        <v>96.0</v>
      </c>
      <c r="M2161" s="4" t="s">
        <v>5522</v>
      </c>
      <c r="N2161" s="16">
        <v>45751.0</v>
      </c>
    </row>
    <row r="2162">
      <c r="A2162" s="4">
        <f>VLOOKUP(Life_expectancy.csv!A2178,Base!$A$2:$B$235,2,FALSE)</f>
        <v>190</v>
      </c>
      <c r="B2162" s="4">
        <v>2007.0</v>
      </c>
      <c r="C2162" s="15" t="s">
        <v>5645</v>
      </c>
      <c r="D2162" s="15">
        <v>151.0</v>
      </c>
      <c r="E2162" s="15">
        <v>0.0</v>
      </c>
      <c r="F2162" s="15" t="s">
        <v>5968</v>
      </c>
      <c r="G2162" s="4">
        <v>99.0</v>
      </c>
      <c r="H2162" s="4">
        <v>0.0</v>
      </c>
      <c r="I2162" s="4" t="s">
        <v>6163</v>
      </c>
      <c r="J2162" s="4">
        <v>0.0</v>
      </c>
      <c r="K2162" s="4">
        <v>99.0</v>
      </c>
      <c r="L2162" s="4">
        <v>99.0</v>
      </c>
      <c r="M2162" s="4" t="s">
        <v>5522</v>
      </c>
      <c r="N2162" s="16">
        <v>45751.0</v>
      </c>
    </row>
    <row r="2163">
      <c r="A2163" s="4">
        <f>VLOOKUP(Life_expectancy.csv!A2179,Base!$A$2:$B$235,2,FALSE)</f>
        <v>190</v>
      </c>
      <c r="B2163" s="4">
        <v>2006.0</v>
      </c>
      <c r="C2163" s="15" t="s">
        <v>5556</v>
      </c>
      <c r="D2163" s="15">
        <v>155.0</v>
      </c>
      <c r="E2163" s="15">
        <v>0.0</v>
      </c>
      <c r="F2163" s="15" t="s">
        <v>6189</v>
      </c>
      <c r="G2163" s="4">
        <v>85.0</v>
      </c>
      <c r="H2163" s="4">
        <v>0.0</v>
      </c>
      <c r="I2163" s="5">
        <v>45751.0</v>
      </c>
      <c r="J2163" s="4">
        <v>0.0</v>
      </c>
      <c r="K2163" s="4">
        <v>85.0</v>
      </c>
      <c r="L2163" s="4">
        <v>85.0</v>
      </c>
      <c r="M2163" s="4" t="s">
        <v>5522</v>
      </c>
      <c r="N2163" s="16">
        <v>45751.0</v>
      </c>
    </row>
    <row r="2164">
      <c r="A2164" s="4">
        <f>VLOOKUP(Life_expectancy.csv!A2180,Base!$A$2:$B$235,2,FALSE)</f>
        <v>190</v>
      </c>
      <c r="B2164" s="4">
        <v>2005.0</v>
      </c>
      <c r="C2164" s="15" t="s">
        <v>5749</v>
      </c>
      <c r="D2164" s="15">
        <v>16.0</v>
      </c>
      <c r="E2164" s="15">
        <v>0.0</v>
      </c>
      <c r="F2164" s="15" t="s">
        <v>5690</v>
      </c>
      <c r="G2164" s="4">
        <v>95.0</v>
      </c>
      <c r="H2164" s="4">
        <v>0.0</v>
      </c>
      <c r="I2164" s="4" t="s">
        <v>6073</v>
      </c>
      <c r="J2164" s="4">
        <v>0.0</v>
      </c>
      <c r="K2164" s="4">
        <v>95.0</v>
      </c>
      <c r="L2164" s="4">
        <v>95.0</v>
      </c>
      <c r="M2164" s="4" t="s">
        <v>5614</v>
      </c>
      <c r="N2164" s="16">
        <v>45751.0</v>
      </c>
    </row>
    <row r="2165">
      <c r="A2165" s="4">
        <f>VLOOKUP(Life_expectancy.csv!A2181,Base!$A$2:$B$235,2,FALSE)</f>
        <v>190</v>
      </c>
      <c r="B2165" s="4">
        <v>2004.0</v>
      </c>
      <c r="C2165" s="15" t="s">
        <v>5564</v>
      </c>
      <c r="D2165" s="15">
        <v>166.0</v>
      </c>
      <c r="E2165" s="15">
        <v>0.0</v>
      </c>
      <c r="F2165" s="15" t="s">
        <v>4878</v>
      </c>
      <c r="G2165" s="4">
        <v>91.0</v>
      </c>
      <c r="H2165" s="4">
        <v>0.0</v>
      </c>
      <c r="I2165" s="4">
        <v>39.0</v>
      </c>
      <c r="J2165" s="4">
        <v>0.0</v>
      </c>
      <c r="K2165" s="4">
        <v>91.0</v>
      </c>
      <c r="L2165" s="4">
        <v>91.0</v>
      </c>
      <c r="M2165" s="4" t="s">
        <v>5614</v>
      </c>
      <c r="N2165" s="16">
        <v>45751.0</v>
      </c>
    </row>
    <row r="2166">
      <c r="A2166" s="4">
        <f>VLOOKUP(Life_expectancy.csv!A2182,Base!$A$2:$B$235,2,FALSE)</f>
        <v>190</v>
      </c>
      <c r="B2166" s="4">
        <v>2003.0</v>
      </c>
      <c r="C2166" s="15" t="s">
        <v>5713</v>
      </c>
      <c r="D2166" s="15">
        <v>171.0</v>
      </c>
      <c r="E2166" s="15">
        <v>0.0</v>
      </c>
      <c r="F2166" s="15" t="s">
        <v>6090</v>
      </c>
      <c r="G2166" s="4">
        <v>84.0</v>
      </c>
      <c r="H2166" s="4">
        <v>0.0</v>
      </c>
      <c r="I2166" s="4" t="s">
        <v>6074</v>
      </c>
      <c r="J2166" s="4">
        <v>0.0</v>
      </c>
      <c r="K2166" s="4">
        <v>91.0</v>
      </c>
      <c r="L2166" s="4">
        <v>9.0</v>
      </c>
      <c r="M2166" s="4" t="s">
        <v>5614</v>
      </c>
      <c r="N2166" s="16">
        <v>45751.0</v>
      </c>
    </row>
    <row r="2167">
      <c r="A2167" s="4">
        <f>VLOOKUP(Life_expectancy.csv!A2183,Base!$A$2:$B$235,2,FALSE)</f>
        <v>190</v>
      </c>
      <c r="B2167" s="4">
        <v>2002.0</v>
      </c>
      <c r="C2167" s="15">
        <v>72.0</v>
      </c>
      <c r="D2167" s="15">
        <v>174.0</v>
      </c>
      <c r="E2167" s="15">
        <v>0.0</v>
      </c>
      <c r="F2167" s="15" t="s">
        <v>6199</v>
      </c>
      <c r="G2167" s="4">
        <v>14.0</v>
      </c>
      <c r="H2167" s="4">
        <v>0.0</v>
      </c>
      <c r="I2167" s="4" t="s">
        <v>5859</v>
      </c>
      <c r="J2167" s="4">
        <v>0.0</v>
      </c>
      <c r="K2167" s="4">
        <v>9.0</v>
      </c>
      <c r="L2167" s="4">
        <v>74.0</v>
      </c>
      <c r="M2167" s="4" t="s">
        <v>5522</v>
      </c>
      <c r="N2167" s="16">
        <v>45781.0</v>
      </c>
    </row>
    <row r="2168">
      <c r="A2168" s="4">
        <f>VLOOKUP(Life_expectancy.csv!A2184,Base!$A$2:$B$235,2,FALSE)</f>
        <v>190</v>
      </c>
      <c r="B2168" s="4">
        <v>2001.0</v>
      </c>
      <c r="C2168" s="15" t="s">
        <v>5767</v>
      </c>
      <c r="D2168" s="15">
        <v>178.0</v>
      </c>
      <c r="E2168" s="15">
        <v>0.0</v>
      </c>
      <c r="F2168" s="18">
        <v>45728.0</v>
      </c>
      <c r="G2168" s="10"/>
      <c r="H2168" s="4">
        <v>0.0</v>
      </c>
      <c r="I2168" s="4" t="s">
        <v>5860</v>
      </c>
      <c r="J2168" s="4">
        <v>0.0</v>
      </c>
      <c r="K2168" s="4">
        <v>99.0</v>
      </c>
      <c r="L2168" s="4">
        <v>99.0</v>
      </c>
      <c r="M2168" s="4" t="s">
        <v>5821</v>
      </c>
      <c r="N2168" s="16">
        <v>45781.0</v>
      </c>
    </row>
    <row r="2169">
      <c r="A2169" s="4">
        <f>VLOOKUP(Life_expectancy.csv!A2185,Base!$A$2:$B$235,2,FALSE)</f>
        <v>190</v>
      </c>
      <c r="B2169" s="4">
        <v>2000.0</v>
      </c>
      <c r="C2169" s="15" t="s">
        <v>5592</v>
      </c>
      <c r="D2169" s="15">
        <v>183.0</v>
      </c>
      <c r="E2169" s="15">
        <v>0.0</v>
      </c>
      <c r="F2169" s="15" t="s">
        <v>4548</v>
      </c>
      <c r="G2169" s="10"/>
      <c r="H2169" s="4">
        <v>0.0</v>
      </c>
      <c r="I2169" s="4" t="s">
        <v>5861</v>
      </c>
      <c r="J2169" s="4">
        <v>0.0</v>
      </c>
      <c r="K2169" s="4">
        <v>7.0</v>
      </c>
      <c r="L2169" s="4">
        <v>7.0</v>
      </c>
      <c r="M2169" s="4" t="s">
        <v>5783</v>
      </c>
      <c r="N2169" s="16">
        <v>45781.0</v>
      </c>
    </row>
    <row r="2170">
      <c r="A2170" s="4">
        <f>VLOOKUP(Life_expectancy.csv!A2186,Base!$A$2:$B$235,2,FALSE)</f>
        <v>199</v>
      </c>
      <c r="B2170" s="4">
        <v>2015.0</v>
      </c>
      <c r="C2170" s="15" t="s">
        <v>5648</v>
      </c>
      <c r="D2170" s="15">
        <v>156.0</v>
      </c>
      <c r="E2170" s="15">
        <v>0.0</v>
      </c>
      <c r="F2170" s="17"/>
      <c r="G2170" s="4">
        <v>98.0</v>
      </c>
      <c r="H2170" s="4">
        <v>0.0</v>
      </c>
      <c r="I2170" s="4" t="s">
        <v>5643</v>
      </c>
      <c r="J2170" s="4">
        <v>0.0</v>
      </c>
      <c r="K2170" s="4">
        <v>97.0</v>
      </c>
      <c r="L2170" s="4">
        <v>98.0</v>
      </c>
      <c r="M2170" s="4" t="s">
        <v>5522</v>
      </c>
      <c r="N2170" s="16">
        <v>45750.0</v>
      </c>
    </row>
    <row r="2171">
      <c r="A2171" s="4">
        <f>VLOOKUP(Life_expectancy.csv!A2187,Base!$A$2:$B$235,2,FALSE)</f>
        <v>199</v>
      </c>
      <c r="B2171" s="4">
        <v>2014.0</v>
      </c>
      <c r="C2171" s="15" t="s">
        <v>5749</v>
      </c>
      <c r="D2171" s="15">
        <v>157.0</v>
      </c>
      <c r="E2171" s="15">
        <v>0.0</v>
      </c>
      <c r="F2171" s="18">
        <v>45664.0</v>
      </c>
      <c r="G2171" s="4">
        <v>98.0</v>
      </c>
      <c r="H2171" s="4">
        <v>0.0</v>
      </c>
      <c r="I2171" s="4" t="s">
        <v>5855</v>
      </c>
      <c r="J2171" s="4">
        <v>0.0</v>
      </c>
      <c r="K2171" s="4">
        <v>97.0</v>
      </c>
      <c r="L2171" s="4">
        <v>98.0</v>
      </c>
      <c r="M2171" s="4" t="s">
        <v>5522</v>
      </c>
      <c r="N2171" s="16">
        <v>45750.0</v>
      </c>
    </row>
    <row r="2172">
      <c r="A2172" s="4">
        <f>VLOOKUP(Life_expectancy.csv!A2188,Base!$A$2:$B$235,2,FALSE)</f>
        <v>199</v>
      </c>
      <c r="B2172" s="4">
        <v>2013.0</v>
      </c>
      <c r="C2172" s="15" t="s">
        <v>5653</v>
      </c>
      <c r="D2172" s="15">
        <v>161.0</v>
      </c>
      <c r="E2172" s="15">
        <v>0.0</v>
      </c>
      <c r="F2172" s="18">
        <v>45845.0</v>
      </c>
      <c r="G2172" s="4">
        <v>97.0</v>
      </c>
      <c r="H2172" s="4">
        <v>0.0</v>
      </c>
      <c r="I2172" s="4" t="s">
        <v>5705</v>
      </c>
      <c r="J2172" s="4">
        <v>0.0</v>
      </c>
      <c r="K2172" s="4">
        <v>97.0</v>
      </c>
      <c r="L2172" s="4">
        <v>97.0</v>
      </c>
      <c r="M2172" s="4" t="s">
        <v>5522</v>
      </c>
      <c r="N2172" s="16">
        <v>45750.0</v>
      </c>
    </row>
    <row r="2173">
      <c r="A2173" s="4">
        <f>VLOOKUP(Life_expectancy.csv!A2189,Base!$A$2:$B$235,2,FALSE)</f>
        <v>199</v>
      </c>
      <c r="B2173" s="4">
        <v>2012.0</v>
      </c>
      <c r="C2173" s="15" t="s">
        <v>5559</v>
      </c>
      <c r="D2173" s="15">
        <v>159.0</v>
      </c>
      <c r="E2173" s="15">
        <v>0.0</v>
      </c>
      <c r="F2173" s="15" t="s">
        <v>436</v>
      </c>
      <c r="G2173" s="4">
        <v>96.0</v>
      </c>
      <c r="H2173" s="4">
        <v>0.0</v>
      </c>
      <c r="I2173" s="4" t="s">
        <v>5647</v>
      </c>
      <c r="J2173" s="4">
        <v>0.0</v>
      </c>
      <c r="K2173" s="4">
        <v>96.0</v>
      </c>
      <c r="L2173" s="4">
        <v>96.0</v>
      </c>
      <c r="M2173" s="4" t="s">
        <v>5522</v>
      </c>
      <c r="N2173" s="16">
        <v>45780.0</v>
      </c>
    </row>
    <row r="2174">
      <c r="A2174" s="4">
        <f>VLOOKUP(Life_expectancy.csv!A2190,Base!$A$2:$B$235,2,FALSE)</f>
        <v>199</v>
      </c>
      <c r="B2174" s="4">
        <v>2011.0</v>
      </c>
      <c r="C2174" s="15" t="s">
        <v>5653</v>
      </c>
      <c r="D2174" s="15">
        <v>16.0</v>
      </c>
      <c r="E2174" s="15">
        <v>0.0</v>
      </c>
      <c r="F2174" s="18">
        <v>45695.0</v>
      </c>
      <c r="G2174" s="4">
        <v>96.0</v>
      </c>
      <c r="H2174" s="4">
        <v>0.0</v>
      </c>
      <c r="I2174" s="5">
        <v>45721.0</v>
      </c>
      <c r="J2174" s="4">
        <v>0.0</v>
      </c>
      <c r="K2174" s="4">
        <v>96.0</v>
      </c>
      <c r="L2174" s="4">
        <v>96.0</v>
      </c>
      <c r="M2174" s="4" t="s">
        <v>5522</v>
      </c>
      <c r="N2174" s="16">
        <v>45780.0</v>
      </c>
    </row>
    <row r="2175">
      <c r="A2175" s="4">
        <f>VLOOKUP(Life_expectancy.csv!A2191,Base!$A$2:$B$235,2,FALSE)</f>
        <v>199</v>
      </c>
      <c r="B2175" s="4">
        <v>2010.0</v>
      </c>
      <c r="C2175" s="15" t="s">
        <v>5711</v>
      </c>
      <c r="D2175" s="15">
        <v>162.0</v>
      </c>
      <c r="E2175" s="15">
        <v>0.0</v>
      </c>
      <c r="F2175" s="15">
        <v>7.0</v>
      </c>
      <c r="G2175" s="4">
        <v>99.0</v>
      </c>
      <c r="H2175" s="4">
        <v>0.0</v>
      </c>
      <c r="I2175" s="4" t="s">
        <v>5817</v>
      </c>
      <c r="J2175" s="4">
        <v>0.0</v>
      </c>
      <c r="K2175" s="4">
        <v>99.0</v>
      </c>
      <c r="L2175" s="4">
        <v>99.0</v>
      </c>
      <c r="M2175" s="4" t="s">
        <v>5522</v>
      </c>
      <c r="N2175" s="16">
        <v>45780.0</v>
      </c>
    </row>
    <row r="2176">
      <c r="A2176" s="4">
        <f>VLOOKUP(Life_expectancy.csv!A2192,Base!$A$2:$B$235,2,FALSE)</f>
        <v>199</v>
      </c>
      <c r="B2176" s="4">
        <v>2009.0</v>
      </c>
      <c r="C2176" s="15" t="s">
        <v>5589</v>
      </c>
      <c r="D2176" s="15">
        <v>165.0</v>
      </c>
      <c r="E2176" s="15">
        <v>0.0</v>
      </c>
      <c r="F2176" s="15" t="s">
        <v>257</v>
      </c>
      <c r="G2176" s="4">
        <v>99.0</v>
      </c>
      <c r="H2176" s="4">
        <v>0.0</v>
      </c>
      <c r="I2176" s="4" t="s">
        <v>5652</v>
      </c>
      <c r="J2176" s="4">
        <v>0.0</v>
      </c>
      <c r="K2176" s="4">
        <v>99.0</v>
      </c>
      <c r="L2176" s="4">
        <v>99.0</v>
      </c>
      <c r="M2176" s="4" t="s">
        <v>5614</v>
      </c>
      <c r="N2176" s="16">
        <v>45780.0</v>
      </c>
    </row>
    <row r="2177">
      <c r="A2177" s="4">
        <f>VLOOKUP(Life_expectancy.csv!A2193,Base!$A$2:$B$235,2,FALSE)</f>
        <v>199</v>
      </c>
      <c r="B2177" s="4">
        <v>2008.0</v>
      </c>
      <c r="C2177" s="15" t="s">
        <v>5889</v>
      </c>
      <c r="D2177" s="15">
        <v>167.0</v>
      </c>
      <c r="E2177" s="15">
        <v>0.0</v>
      </c>
      <c r="F2177" s="15" t="s">
        <v>3030</v>
      </c>
      <c r="G2177" s="4">
        <v>99.0</v>
      </c>
      <c r="H2177" s="4">
        <v>0.0</v>
      </c>
      <c r="I2177" s="4" t="s">
        <v>5934</v>
      </c>
      <c r="J2177" s="4">
        <v>0.0</v>
      </c>
      <c r="K2177" s="4">
        <v>99.0</v>
      </c>
      <c r="L2177" s="4">
        <v>99.0</v>
      </c>
      <c r="M2177" s="4" t="s">
        <v>5821</v>
      </c>
      <c r="N2177" s="16">
        <v>45811.0</v>
      </c>
    </row>
    <row r="2178">
      <c r="A2178" s="4">
        <f>VLOOKUP(Life_expectancy.csv!A2194,Base!$A$2:$B$235,2,FALSE)</f>
        <v>199</v>
      </c>
      <c r="B2178" s="4">
        <v>2007.0</v>
      </c>
      <c r="C2178" s="15" t="s">
        <v>5715</v>
      </c>
      <c r="D2178" s="15">
        <v>17.0</v>
      </c>
      <c r="E2178" s="15">
        <v>0.0</v>
      </c>
      <c r="F2178" s="15" t="s">
        <v>239</v>
      </c>
      <c r="G2178" s="4">
        <v>99.0</v>
      </c>
      <c r="H2178" s="4">
        <v>0.0</v>
      </c>
      <c r="I2178" s="4" t="s">
        <v>5718</v>
      </c>
      <c r="J2178" s="4">
        <v>0.0</v>
      </c>
      <c r="K2178" s="4">
        <v>99.0</v>
      </c>
      <c r="L2178" s="4">
        <v>99.0</v>
      </c>
      <c r="M2178" s="4" t="s">
        <v>5821</v>
      </c>
      <c r="N2178" s="16">
        <v>45811.0</v>
      </c>
    </row>
    <row r="2179">
      <c r="A2179" s="4">
        <f>VLOOKUP(Life_expectancy.csv!A2195,Base!$A$2:$B$235,2,FALSE)</f>
        <v>199</v>
      </c>
      <c r="B2179" s="4">
        <v>2006.0</v>
      </c>
      <c r="C2179" s="15" t="s">
        <v>5590</v>
      </c>
      <c r="D2179" s="15">
        <v>173.0</v>
      </c>
      <c r="E2179" s="15">
        <v>0.0</v>
      </c>
      <c r="F2179" s="15" t="s">
        <v>1053</v>
      </c>
      <c r="G2179" s="4">
        <v>99.0</v>
      </c>
      <c r="H2179" s="4">
        <v>0.0</v>
      </c>
      <c r="I2179" s="4" t="s">
        <v>5611</v>
      </c>
      <c r="J2179" s="4">
        <v>0.0</v>
      </c>
      <c r="K2179" s="4">
        <v>99.0</v>
      </c>
      <c r="L2179" s="4">
        <v>99.0</v>
      </c>
      <c r="M2179" s="4" t="s">
        <v>5821</v>
      </c>
      <c r="N2179" s="16">
        <v>45811.0</v>
      </c>
    </row>
    <row r="2180">
      <c r="A2180" s="4">
        <f>VLOOKUP(Life_expectancy.csv!A2196,Base!$A$2:$B$235,2,FALSE)</f>
        <v>199</v>
      </c>
      <c r="B2180" s="4">
        <v>2005.0</v>
      </c>
      <c r="C2180" s="15" t="s">
        <v>5594</v>
      </c>
      <c r="D2180" s="15">
        <v>177.0</v>
      </c>
      <c r="E2180" s="15">
        <v>0.0</v>
      </c>
      <c r="F2180" s="18">
        <v>45753.0</v>
      </c>
      <c r="G2180" s="4">
        <v>99.0</v>
      </c>
      <c r="H2180" s="4">
        <v>0.0</v>
      </c>
      <c r="I2180" s="4" t="s">
        <v>5724</v>
      </c>
      <c r="J2180" s="4">
        <v>0.0</v>
      </c>
      <c r="K2180" s="4">
        <v>93.0</v>
      </c>
      <c r="L2180" s="4">
        <v>99.0</v>
      </c>
      <c r="M2180" s="4" t="s">
        <v>5614</v>
      </c>
      <c r="N2180" s="16">
        <v>45841.0</v>
      </c>
    </row>
    <row r="2181">
      <c r="A2181" s="4">
        <f>VLOOKUP(Life_expectancy.csv!A2197,Base!$A$2:$B$235,2,FALSE)</f>
        <v>199</v>
      </c>
      <c r="B2181" s="4">
        <v>2004.0</v>
      </c>
      <c r="C2181" s="15" t="s">
        <v>5998</v>
      </c>
      <c r="D2181" s="15">
        <v>181.0</v>
      </c>
      <c r="E2181" s="15">
        <v>0.0</v>
      </c>
      <c r="F2181" s="15" t="s">
        <v>2556</v>
      </c>
      <c r="G2181" s="4">
        <v>99.0</v>
      </c>
      <c r="H2181" s="4">
        <v>0.0</v>
      </c>
      <c r="I2181" s="4" t="s">
        <v>5619</v>
      </c>
      <c r="J2181" s="4">
        <v>0.0</v>
      </c>
      <c r="K2181" s="4">
        <v>99.0</v>
      </c>
      <c r="L2181" s="4">
        <v>99.0</v>
      </c>
      <c r="M2181" s="4" t="s">
        <v>5783</v>
      </c>
      <c r="N2181" s="16">
        <v>45841.0</v>
      </c>
    </row>
    <row r="2182">
      <c r="A2182" s="4">
        <f>VLOOKUP(Life_expectancy.csv!A2198,Base!$A$2:$B$235,2,FALSE)</f>
        <v>199</v>
      </c>
      <c r="B2182" s="4">
        <v>2003.0</v>
      </c>
      <c r="C2182" s="15">
        <v>71.0</v>
      </c>
      <c r="D2182" s="15">
        <v>184.0</v>
      </c>
      <c r="E2182" s="15">
        <v>0.0</v>
      </c>
      <c r="F2182" s="16">
        <v>45662.0</v>
      </c>
      <c r="G2182" s="4">
        <v>31.0</v>
      </c>
      <c r="H2182" s="4">
        <v>0.0</v>
      </c>
      <c r="I2182" s="4" t="s">
        <v>6200</v>
      </c>
      <c r="J2182" s="4">
        <v>0.0</v>
      </c>
      <c r="K2182" s="4">
        <v>99.0</v>
      </c>
      <c r="L2182" s="4">
        <v>99.0</v>
      </c>
      <c r="M2182" s="4" t="s">
        <v>5783</v>
      </c>
      <c r="N2182" s="16">
        <v>45872.0</v>
      </c>
    </row>
    <row r="2183">
      <c r="A2183" s="4">
        <f>VLOOKUP(Life_expectancy.csv!A2199,Base!$A$2:$B$235,2,FALSE)</f>
        <v>199</v>
      </c>
      <c r="B2183" s="4">
        <v>2002.0</v>
      </c>
      <c r="C2183" s="15">
        <v>79.0</v>
      </c>
      <c r="D2183" s="15">
        <v>186.0</v>
      </c>
      <c r="E2183" s="15">
        <v>0.0</v>
      </c>
      <c r="F2183" s="15" t="s">
        <v>2309</v>
      </c>
      <c r="G2183" s="10"/>
      <c r="H2183" s="4">
        <v>0.0</v>
      </c>
      <c r="I2183" s="4">
        <v>42.0</v>
      </c>
      <c r="J2183" s="4">
        <v>0.0</v>
      </c>
      <c r="K2183" s="4">
        <v>99.0</v>
      </c>
      <c r="L2183" s="4">
        <v>99.0</v>
      </c>
      <c r="M2183" s="4" t="s">
        <v>5783</v>
      </c>
      <c r="N2183" s="16">
        <v>45872.0</v>
      </c>
    </row>
    <row r="2184">
      <c r="A2184" s="4">
        <f>VLOOKUP(Life_expectancy.csv!A2200,Base!$A$2:$B$235,2,FALSE)</f>
        <v>199</v>
      </c>
      <c r="B2184" s="4">
        <v>2001.0</v>
      </c>
      <c r="C2184" s="15">
        <v>79.0</v>
      </c>
      <c r="D2184" s="15">
        <v>186.0</v>
      </c>
      <c r="E2184" s="15">
        <v>0.0</v>
      </c>
      <c r="F2184" s="15" t="s">
        <v>711</v>
      </c>
      <c r="G2184" s="10"/>
      <c r="H2184" s="4">
        <v>0.0</v>
      </c>
      <c r="I2184" s="4">
        <v>41.0</v>
      </c>
      <c r="J2184" s="4">
        <v>0.0</v>
      </c>
      <c r="K2184" s="4">
        <v>99.0</v>
      </c>
      <c r="L2184" s="4">
        <v>99.0</v>
      </c>
      <c r="M2184" s="4" t="s">
        <v>5681</v>
      </c>
      <c r="N2184" s="16">
        <v>45903.0</v>
      </c>
    </row>
    <row r="2185">
      <c r="A2185" s="4">
        <f>VLOOKUP(Life_expectancy.csv!A2201,Base!$A$2:$B$235,2,FALSE)</f>
        <v>199</v>
      </c>
      <c r="B2185" s="4">
        <v>2000.0</v>
      </c>
      <c r="C2185" s="15">
        <v>79.0</v>
      </c>
      <c r="D2185" s="15">
        <v>186.0</v>
      </c>
      <c r="E2185" s="15">
        <v>0.0</v>
      </c>
      <c r="F2185" s="16">
        <v>45873.0</v>
      </c>
      <c r="G2185" s="10"/>
      <c r="H2185" s="4">
        <v>0.0</v>
      </c>
      <c r="I2185" s="5">
        <v>45661.0</v>
      </c>
      <c r="J2185" s="4">
        <v>0.0</v>
      </c>
      <c r="K2185" s="4">
        <v>99.0</v>
      </c>
      <c r="L2185" s="4">
        <v>98.0</v>
      </c>
      <c r="M2185" s="4" t="s">
        <v>5681</v>
      </c>
      <c r="N2185" s="16">
        <v>45903.0</v>
      </c>
    </row>
    <row r="2186">
      <c r="A2186" s="4">
        <f>VLOOKUP(Life_expectancy.csv!A2202,Base!$A$2:$B$235,2,FALSE)</f>
        <v>188</v>
      </c>
      <c r="B2186" s="4">
        <v>2015.0</v>
      </c>
      <c r="C2186" s="15">
        <v>74.0</v>
      </c>
      <c r="D2186" s="15">
        <v>125.0</v>
      </c>
      <c r="E2186" s="15">
        <v>0.0</v>
      </c>
      <c r="F2186" s="17"/>
      <c r="G2186" s="4">
        <v>59.0</v>
      </c>
      <c r="H2186" s="4">
        <v>0.0</v>
      </c>
      <c r="I2186" s="4" t="s">
        <v>5574</v>
      </c>
      <c r="J2186" s="4">
        <v>0.0</v>
      </c>
      <c r="K2186" s="4">
        <v>61.0</v>
      </c>
      <c r="L2186" s="4">
        <v>66.0</v>
      </c>
      <c r="M2186" s="4" t="s">
        <v>5522</v>
      </c>
      <c r="N2186" s="15" t="s">
        <v>5522</v>
      </c>
    </row>
    <row r="2187">
      <c r="A2187" s="4">
        <f>VLOOKUP(Life_expectancy.csv!A2203,Base!$A$2:$B$235,2,FALSE)</f>
        <v>188</v>
      </c>
      <c r="B2187" s="4">
        <v>2014.0</v>
      </c>
      <c r="C2187" s="15" t="s">
        <v>5583</v>
      </c>
      <c r="D2187" s="15">
        <v>128.0</v>
      </c>
      <c r="E2187" s="15">
        <v>0.0</v>
      </c>
      <c r="F2187" s="15" t="s">
        <v>5521</v>
      </c>
      <c r="G2187" s="4">
        <v>56.0</v>
      </c>
      <c r="H2187" s="4">
        <v>0.0</v>
      </c>
      <c r="I2187" s="4" t="s">
        <v>5881</v>
      </c>
      <c r="J2187" s="4">
        <v>0.0</v>
      </c>
      <c r="K2187" s="4">
        <v>58.0</v>
      </c>
      <c r="L2187" s="4">
        <v>63.0</v>
      </c>
      <c r="M2187" s="4" t="s">
        <v>5522</v>
      </c>
      <c r="N2187" s="15" t="s">
        <v>5522</v>
      </c>
    </row>
    <row r="2188">
      <c r="A2188" s="4">
        <f>VLOOKUP(Life_expectancy.csv!A2204,Base!$A$2:$B$235,2,FALSE)</f>
        <v>188</v>
      </c>
      <c r="B2188" s="4">
        <v>2013.0</v>
      </c>
      <c r="C2188" s="15" t="s">
        <v>5563</v>
      </c>
      <c r="D2188" s="15">
        <v>131.0</v>
      </c>
      <c r="E2188" s="15">
        <v>0.0</v>
      </c>
      <c r="F2188" s="15" t="s">
        <v>5521</v>
      </c>
      <c r="G2188" s="4">
        <v>6.0</v>
      </c>
      <c r="H2188" s="4">
        <v>0.0</v>
      </c>
      <c r="I2188" s="4" t="s">
        <v>5583</v>
      </c>
      <c r="J2188" s="4">
        <v>0.0</v>
      </c>
      <c r="K2188" s="4">
        <v>62.0</v>
      </c>
      <c r="L2188" s="4">
        <v>67.0</v>
      </c>
      <c r="M2188" s="4" t="s">
        <v>5522</v>
      </c>
      <c r="N2188" s="15" t="s">
        <v>5522</v>
      </c>
    </row>
    <row r="2189">
      <c r="A2189" s="4">
        <f>VLOOKUP(Life_expectancy.csv!A2205,Base!$A$2:$B$235,2,FALSE)</f>
        <v>188</v>
      </c>
      <c r="B2189" s="4">
        <v>2012.0</v>
      </c>
      <c r="C2189" s="15" t="s">
        <v>5648</v>
      </c>
      <c r="D2189" s="15">
        <v>136.0</v>
      </c>
      <c r="E2189" s="15">
        <v>0.0</v>
      </c>
      <c r="F2189" s="15" t="s">
        <v>5521</v>
      </c>
      <c r="G2189" s="4">
        <v>64.0</v>
      </c>
      <c r="H2189" s="4">
        <v>1.0</v>
      </c>
      <c r="I2189" s="4" t="s">
        <v>5585</v>
      </c>
      <c r="J2189" s="4">
        <v>0.0</v>
      </c>
      <c r="K2189" s="4">
        <v>62.0</v>
      </c>
      <c r="L2189" s="4">
        <v>64.0</v>
      </c>
      <c r="M2189" s="4" t="s">
        <v>5522</v>
      </c>
      <c r="N2189" s="15" t="s">
        <v>5522</v>
      </c>
    </row>
    <row r="2190">
      <c r="A2190" s="4">
        <f>VLOOKUP(Life_expectancy.csv!A2206,Base!$A$2:$B$235,2,FALSE)</f>
        <v>188</v>
      </c>
      <c r="B2190" s="4">
        <v>2011.0</v>
      </c>
      <c r="C2190" s="15">
        <v>73.0</v>
      </c>
      <c r="D2190" s="15">
        <v>139.0</v>
      </c>
      <c r="E2190" s="15">
        <v>0.0</v>
      </c>
      <c r="F2190" s="15" t="s">
        <v>4199</v>
      </c>
      <c r="G2190" s="4">
        <v>58.0</v>
      </c>
      <c r="H2190" s="4">
        <v>0.0</v>
      </c>
      <c r="I2190" s="4" t="s">
        <v>5588</v>
      </c>
      <c r="J2190" s="4">
        <v>0.0</v>
      </c>
      <c r="K2190" s="4">
        <v>6.0</v>
      </c>
      <c r="L2190" s="4">
        <v>65.0</v>
      </c>
      <c r="M2190" s="4" t="s">
        <v>5522</v>
      </c>
      <c r="N2190" s="15" t="s">
        <v>5522</v>
      </c>
    </row>
    <row r="2191">
      <c r="A2191" s="4">
        <f>VLOOKUP(Life_expectancy.csv!A2207,Base!$A$2:$B$235,2,FALSE)</f>
        <v>188</v>
      </c>
      <c r="B2191" s="4">
        <v>2010.0</v>
      </c>
      <c r="C2191" s="15" t="s">
        <v>5564</v>
      </c>
      <c r="D2191" s="15">
        <v>144.0</v>
      </c>
      <c r="E2191" s="15">
        <v>0.0</v>
      </c>
      <c r="F2191" s="18">
        <v>45660.0</v>
      </c>
      <c r="G2191" s="4">
        <v>57.0</v>
      </c>
      <c r="H2191" s="4">
        <v>8.0</v>
      </c>
      <c r="I2191" s="4" t="s">
        <v>5711</v>
      </c>
      <c r="J2191" s="4">
        <v>0.0</v>
      </c>
      <c r="K2191" s="4">
        <v>57.0</v>
      </c>
      <c r="L2191" s="4">
        <v>62.0</v>
      </c>
      <c r="M2191" s="4" t="s">
        <v>5522</v>
      </c>
      <c r="N2191" s="15" t="s">
        <v>5614</v>
      </c>
    </row>
    <row r="2192">
      <c r="A2192" s="4">
        <f>VLOOKUP(Life_expectancy.csv!A2208,Base!$A$2:$B$235,2,FALSE)</f>
        <v>188</v>
      </c>
      <c r="B2192" s="4">
        <v>2009.0</v>
      </c>
      <c r="C2192" s="15">
        <v>76.0</v>
      </c>
      <c r="D2192" s="15">
        <v>172.0</v>
      </c>
      <c r="E2192" s="15">
        <v>0.0</v>
      </c>
      <c r="F2192" s="15" t="s">
        <v>487</v>
      </c>
      <c r="G2192" s="4">
        <v>44.0</v>
      </c>
      <c r="H2192" s="4">
        <v>0.0</v>
      </c>
      <c r="I2192" s="4">
        <v>72.0</v>
      </c>
      <c r="J2192" s="4">
        <v>0.0</v>
      </c>
      <c r="K2192" s="4">
        <v>45.0</v>
      </c>
      <c r="L2192" s="4">
        <v>49.0</v>
      </c>
      <c r="M2192" s="4" t="s">
        <v>5522</v>
      </c>
      <c r="N2192" s="15" t="s">
        <v>5614</v>
      </c>
    </row>
    <row r="2193">
      <c r="A2193" s="4">
        <f>VLOOKUP(Life_expectancy.csv!A2209,Base!$A$2:$B$235,2,FALSE)</f>
        <v>188</v>
      </c>
      <c r="B2193" s="4">
        <v>2008.0</v>
      </c>
      <c r="C2193" s="15" t="s">
        <v>5711</v>
      </c>
      <c r="D2193" s="15">
        <v>146.0</v>
      </c>
      <c r="E2193" s="15">
        <v>0.0</v>
      </c>
      <c r="F2193" s="15" t="s">
        <v>2833</v>
      </c>
      <c r="G2193" s="4">
        <v>12.0</v>
      </c>
      <c r="H2193" s="4">
        <v>0.0</v>
      </c>
      <c r="I2193" s="4" t="s">
        <v>5594</v>
      </c>
      <c r="J2193" s="4">
        <v>0.0</v>
      </c>
      <c r="K2193" s="4">
        <v>54.0</v>
      </c>
      <c r="L2193" s="4">
        <v>26.0</v>
      </c>
      <c r="M2193" s="4" t="s">
        <v>5522</v>
      </c>
      <c r="N2193" s="15" t="s">
        <v>5614</v>
      </c>
    </row>
    <row r="2194">
      <c r="A2194" s="4">
        <f>VLOOKUP(Life_expectancy.csv!A2210,Base!$A$2:$B$235,2,FALSE)</f>
        <v>188</v>
      </c>
      <c r="B2194" s="4">
        <v>2007.0</v>
      </c>
      <c r="C2194" s="15" t="s">
        <v>5713</v>
      </c>
      <c r="D2194" s="15">
        <v>149.0</v>
      </c>
      <c r="E2194" s="15">
        <v>0.0</v>
      </c>
      <c r="F2194" s="15" t="s">
        <v>2255</v>
      </c>
      <c r="G2194" s="4">
        <v>46.0</v>
      </c>
      <c r="H2194" s="4">
        <v>0.0</v>
      </c>
      <c r="I2194" s="5">
        <v>45907.0</v>
      </c>
      <c r="J2194" s="4">
        <v>0.0</v>
      </c>
      <c r="K2194" s="4">
        <v>49.0</v>
      </c>
      <c r="L2194" s="4">
        <v>53.0</v>
      </c>
      <c r="M2194" s="4" t="s">
        <v>5522</v>
      </c>
      <c r="N2194" s="15" t="s">
        <v>5614</v>
      </c>
    </row>
    <row r="2195">
      <c r="A2195" s="4">
        <f>VLOOKUP(Life_expectancy.csv!A2211,Base!$A$2:$B$235,2,FALSE)</f>
        <v>188</v>
      </c>
      <c r="B2195" s="4">
        <v>2006.0</v>
      </c>
      <c r="C2195" s="15">
        <v>72.0</v>
      </c>
      <c r="D2195" s="15">
        <v>153.0</v>
      </c>
      <c r="E2195" s="15">
        <v>0.0</v>
      </c>
      <c r="F2195" s="15" t="s">
        <v>5446</v>
      </c>
      <c r="G2195" s="4">
        <v>35.0</v>
      </c>
      <c r="H2195" s="4">
        <v>0.0</v>
      </c>
      <c r="I2195" s="5">
        <v>45723.0</v>
      </c>
      <c r="J2195" s="4">
        <v>0.0</v>
      </c>
      <c r="K2195" s="4">
        <v>37.0</v>
      </c>
      <c r="L2195" s="4">
        <v>39.0</v>
      </c>
      <c r="M2195" s="4" t="s">
        <v>5522</v>
      </c>
      <c r="N2195" s="15" t="s">
        <v>5614</v>
      </c>
    </row>
    <row r="2196">
      <c r="A2196" s="4">
        <f>VLOOKUP(Life_expectancy.csv!A2212,Base!$A$2:$B$235,2,FALSE)</f>
        <v>188</v>
      </c>
      <c r="B2196" s="4">
        <v>2005.0</v>
      </c>
      <c r="C2196" s="15" t="s">
        <v>5592</v>
      </c>
      <c r="D2196" s="15">
        <v>16.0</v>
      </c>
      <c r="E2196" s="15">
        <v>0.0</v>
      </c>
      <c r="F2196" s="15" t="s">
        <v>177</v>
      </c>
      <c r="G2196" s="4">
        <v>41.0</v>
      </c>
      <c r="H2196" s="4">
        <v>0.0</v>
      </c>
      <c r="I2196" s="4" t="s">
        <v>5996</v>
      </c>
      <c r="J2196" s="4">
        <v>0.0</v>
      </c>
      <c r="K2196" s="4">
        <v>55.0</v>
      </c>
      <c r="L2196" s="4">
        <v>49.0</v>
      </c>
      <c r="M2196" s="4" t="s">
        <v>5522</v>
      </c>
      <c r="N2196" s="15" t="s">
        <v>5614</v>
      </c>
    </row>
    <row r="2197">
      <c r="A2197" s="4">
        <f>VLOOKUP(Life_expectancy.csv!A2213,Base!$A$2:$B$235,2,FALSE)</f>
        <v>188</v>
      </c>
      <c r="B2197" s="4">
        <v>2004.0</v>
      </c>
      <c r="C2197" s="15" t="s">
        <v>5594</v>
      </c>
      <c r="D2197" s="15">
        <v>162.0</v>
      </c>
      <c r="E2197" s="15">
        <v>0.0</v>
      </c>
      <c r="F2197" s="15" t="s">
        <v>1166</v>
      </c>
      <c r="G2197" s="4">
        <v>54.0</v>
      </c>
      <c r="H2197" s="4">
        <v>0.0</v>
      </c>
      <c r="I2197" s="4" t="s">
        <v>5799</v>
      </c>
      <c r="J2197" s="4">
        <v>0.0</v>
      </c>
      <c r="K2197" s="4">
        <v>26.0</v>
      </c>
      <c r="L2197" s="4">
        <v>55.0</v>
      </c>
      <c r="M2197" s="4" t="s">
        <v>5522</v>
      </c>
      <c r="N2197" s="15" t="s">
        <v>5614</v>
      </c>
    </row>
    <row r="2198">
      <c r="A2198" s="4">
        <f>VLOOKUP(Life_expectancy.csv!A2214,Base!$A$2:$B$235,2,FALSE)</f>
        <v>188</v>
      </c>
      <c r="B2198" s="4">
        <v>2003.0</v>
      </c>
      <c r="C2198" s="15">
        <v>79.0</v>
      </c>
      <c r="D2198" s="15">
        <v>169.0</v>
      </c>
      <c r="E2198" s="15">
        <v>0.0</v>
      </c>
      <c r="F2198" s="15" t="s">
        <v>2836</v>
      </c>
      <c r="G2198" s="4">
        <v>83.0</v>
      </c>
      <c r="H2198" s="4">
        <v>0.0</v>
      </c>
      <c r="I2198" s="4" t="s">
        <v>5772</v>
      </c>
      <c r="J2198" s="4">
        <v>0.0</v>
      </c>
      <c r="K2198" s="4">
        <v>82.0</v>
      </c>
      <c r="L2198" s="4">
        <v>83.0</v>
      </c>
      <c r="M2198" s="4" t="s">
        <v>5522</v>
      </c>
      <c r="N2198" s="15" t="s">
        <v>5614</v>
      </c>
    </row>
    <row r="2199">
      <c r="A2199" s="4">
        <f>VLOOKUP(Life_expectancy.csv!A2215,Base!$A$2:$B$235,2,FALSE)</f>
        <v>188</v>
      </c>
      <c r="B2199" s="4">
        <v>2002.0</v>
      </c>
      <c r="C2199" s="15">
        <v>76.0</v>
      </c>
      <c r="D2199" s="15">
        <v>174.0</v>
      </c>
      <c r="E2199" s="15">
        <v>0.0</v>
      </c>
      <c r="F2199" s="16">
        <v>45719.0</v>
      </c>
      <c r="G2199" s="4">
        <v>86.0</v>
      </c>
      <c r="H2199" s="4">
        <v>0.0</v>
      </c>
      <c r="I2199" s="4" t="s">
        <v>5834</v>
      </c>
      <c r="J2199" s="4">
        <v>0.0</v>
      </c>
      <c r="K2199" s="4">
        <v>85.0</v>
      </c>
      <c r="L2199" s="4">
        <v>86.0</v>
      </c>
      <c r="M2199" s="4" t="s">
        <v>5522</v>
      </c>
      <c r="N2199" s="15" t="s">
        <v>5614</v>
      </c>
    </row>
    <row r="2200">
      <c r="A2200" s="4">
        <f>VLOOKUP(Life_expectancy.csv!A2216,Base!$A$2:$B$235,2,FALSE)</f>
        <v>188</v>
      </c>
      <c r="B2200" s="4">
        <v>2001.0</v>
      </c>
      <c r="C2200" s="15">
        <v>75.0</v>
      </c>
      <c r="D2200" s="15">
        <v>175.0</v>
      </c>
      <c r="E2200" s="15">
        <v>0.0</v>
      </c>
      <c r="F2200" s="15" t="s">
        <v>2006</v>
      </c>
      <c r="G2200" s="4">
        <v>89.0</v>
      </c>
      <c r="H2200" s="4">
        <v>0.0</v>
      </c>
      <c r="I2200" s="4" t="s">
        <v>5837</v>
      </c>
      <c r="J2200" s="4">
        <v>0.0</v>
      </c>
      <c r="K2200" s="4">
        <v>83.0</v>
      </c>
      <c r="L2200" s="4">
        <v>85.0</v>
      </c>
      <c r="M2200" s="4" t="s">
        <v>5522</v>
      </c>
      <c r="N2200" s="15" t="s">
        <v>5614</v>
      </c>
    </row>
    <row r="2201">
      <c r="A2201" s="4">
        <f>VLOOKUP(Life_expectancy.csv!A2217,Base!$A$2:$B$235,2,FALSE)</f>
        <v>188</v>
      </c>
      <c r="B2201" s="4">
        <v>2000.0</v>
      </c>
      <c r="C2201" s="15">
        <v>72.0</v>
      </c>
      <c r="D2201" s="15">
        <v>18.0</v>
      </c>
      <c r="E2201" s="15">
        <v>0.0</v>
      </c>
      <c r="F2201" s="15">
        <v>3.0</v>
      </c>
      <c r="G2201" s="4">
        <v>89.0</v>
      </c>
      <c r="H2201" s="4">
        <v>0.0</v>
      </c>
      <c r="I2201" s="4" t="s">
        <v>5901</v>
      </c>
      <c r="J2201" s="4">
        <v>0.0</v>
      </c>
      <c r="K2201" s="4">
        <v>94.0</v>
      </c>
      <c r="L2201" s="4">
        <v>95.0</v>
      </c>
      <c r="M2201" s="4" t="s">
        <v>5522</v>
      </c>
      <c r="N2201" s="15" t="s">
        <v>5614</v>
      </c>
    </row>
    <row r="2202">
      <c r="A2202" s="4">
        <f>VLOOKUP(Life_expectancy.csv!A2218,Base!$A$2:$B$235,2,FALSE)</f>
        <v>218</v>
      </c>
      <c r="B2202" s="4">
        <v>2013.0</v>
      </c>
      <c r="C2202" s="17"/>
      <c r="D2202" s="17"/>
      <c r="E2202" s="15">
        <v>0.0</v>
      </c>
      <c r="F2202" s="15" t="s">
        <v>5521</v>
      </c>
      <c r="G2202" s="4">
        <v>69.0</v>
      </c>
      <c r="H2202" s="4">
        <v>0.0</v>
      </c>
      <c r="I2202" s="10"/>
      <c r="J2202" s="4">
        <v>0.0</v>
      </c>
      <c r="K2202" s="4">
        <v>69.0</v>
      </c>
      <c r="L2202" s="4">
        <v>69.0</v>
      </c>
      <c r="M2202" s="4" t="s">
        <v>5522</v>
      </c>
      <c r="N2202" s="17"/>
    </row>
    <row r="2203">
      <c r="A2203" s="4">
        <f>VLOOKUP(Life_expectancy.csv!A2219,Base!$A$2:$B$235,2,FALSE)</f>
        <v>187</v>
      </c>
      <c r="B2203" s="4">
        <v>2015.0</v>
      </c>
      <c r="C2203" s="15" t="s">
        <v>5731</v>
      </c>
      <c r="D2203" s="15">
        <v>19.0</v>
      </c>
      <c r="E2203" s="15">
        <v>0.0</v>
      </c>
      <c r="F2203" s="17"/>
      <c r="G2203" s="4">
        <v>96.0</v>
      </c>
      <c r="H2203" s="4">
        <v>0.0</v>
      </c>
      <c r="I2203" s="5">
        <v>45903.0</v>
      </c>
      <c r="J2203" s="4">
        <v>0.0</v>
      </c>
      <c r="K2203" s="4">
        <v>96.0</v>
      </c>
      <c r="L2203" s="4">
        <v>96.0</v>
      </c>
      <c r="M2203" s="4" t="s">
        <v>5614</v>
      </c>
      <c r="N2203" s="16">
        <v>45721.0</v>
      </c>
    </row>
    <row r="2204">
      <c r="A2204" s="4">
        <f>VLOOKUP(Life_expectancy.csv!A2220,Base!$A$2:$B$235,2,FALSE)</f>
        <v>187</v>
      </c>
      <c r="B2204" s="4">
        <v>2014.0</v>
      </c>
      <c r="C2204" s="15" t="s">
        <v>5773</v>
      </c>
      <c r="D2204" s="15">
        <v>191.0</v>
      </c>
      <c r="E2204" s="15">
        <v>0.0</v>
      </c>
      <c r="F2204" s="15" t="s">
        <v>5521</v>
      </c>
      <c r="G2204" s="4">
        <v>95.0</v>
      </c>
      <c r="H2204" s="4">
        <v>0.0</v>
      </c>
      <c r="I2204" s="5">
        <v>45660.0</v>
      </c>
      <c r="J2204" s="4">
        <v>0.0</v>
      </c>
      <c r="K2204" s="4">
        <v>95.0</v>
      </c>
      <c r="L2204" s="4">
        <v>95.0</v>
      </c>
      <c r="M2204" s="4" t="s">
        <v>5614</v>
      </c>
      <c r="N2204" s="16">
        <v>45752.0</v>
      </c>
    </row>
    <row r="2205">
      <c r="A2205" s="4">
        <f>VLOOKUP(Life_expectancy.csv!A2221,Base!$A$2:$B$235,2,FALSE)</f>
        <v>187</v>
      </c>
      <c r="B2205" s="4">
        <v>2013.0</v>
      </c>
      <c r="C2205" s="15" t="s">
        <v>6129</v>
      </c>
      <c r="D2205" s="15">
        <v>192.0</v>
      </c>
      <c r="E2205" s="15">
        <v>0.0</v>
      </c>
      <c r="F2205" s="15" t="s">
        <v>5521</v>
      </c>
      <c r="G2205" s="4">
        <v>97.0</v>
      </c>
      <c r="H2205" s="4">
        <v>0.0</v>
      </c>
      <c r="I2205" s="5">
        <v>45745.0</v>
      </c>
      <c r="J2205" s="4">
        <v>0.0</v>
      </c>
      <c r="K2205" s="4">
        <v>97.0</v>
      </c>
      <c r="L2205" s="4">
        <v>97.0</v>
      </c>
      <c r="M2205" s="4" t="s">
        <v>5614</v>
      </c>
      <c r="N2205" s="16">
        <v>45782.0</v>
      </c>
    </row>
    <row r="2206">
      <c r="A2206" s="4">
        <f>VLOOKUP(Life_expectancy.csv!A2222,Base!$A$2:$B$235,2,FALSE)</f>
        <v>187</v>
      </c>
      <c r="B2206" s="4">
        <v>2012.0</v>
      </c>
      <c r="C2206" s="15" t="s">
        <v>6099</v>
      </c>
      <c r="D2206" s="15">
        <v>194.0</v>
      </c>
      <c r="E2206" s="15">
        <v>0.0</v>
      </c>
      <c r="F2206" s="15" t="s">
        <v>5521</v>
      </c>
      <c r="G2206" s="4">
        <v>96.0</v>
      </c>
      <c r="H2206" s="4">
        <v>0.0</v>
      </c>
      <c r="I2206" s="5">
        <v>45805.0</v>
      </c>
      <c r="J2206" s="4">
        <v>0.0</v>
      </c>
      <c r="K2206" s="4">
        <v>96.0</v>
      </c>
      <c r="L2206" s="4">
        <v>96.0</v>
      </c>
      <c r="M2206" s="4" t="s">
        <v>5578</v>
      </c>
      <c r="N2206" s="16">
        <v>45843.0</v>
      </c>
    </row>
    <row r="2207">
      <c r="A2207" s="4">
        <f>VLOOKUP(Life_expectancy.csv!A2223,Base!$A$2:$B$235,2,FALSE)</f>
        <v>187</v>
      </c>
      <c r="B2207" s="4">
        <v>2011.0</v>
      </c>
      <c r="C2207" s="15" t="s">
        <v>5657</v>
      </c>
      <c r="D2207" s="15">
        <v>198.0</v>
      </c>
      <c r="E2207" s="15">
        <v>0.0</v>
      </c>
      <c r="F2207" s="15" t="s">
        <v>566</v>
      </c>
      <c r="G2207" s="4">
        <v>96.0</v>
      </c>
      <c r="H2207" s="4">
        <v>0.0</v>
      </c>
      <c r="I2207" s="5">
        <v>45865.0</v>
      </c>
      <c r="J2207" s="4">
        <v>0.0</v>
      </c>
      <c r="K2207" s="4">
        <v>96.0</v>
      </c>
      <c r="L2207" s="4">
        <v>96.0</v>
      </c>
      <c r="M2207" s="4" t="s">
        <v>5578</v>
      </c>
      <c r="N2207" s="16">
        <v>45905.0</v>
      </c>
    </row>
    <row r="2208">
      <c r="A2208" s="4">
        <f>VLOOKUP(Life_expectancy.csv!A2224,Base!$A$2:$B$235,2,FALSE)</f>
        <v>187</v>
      </c>
      <c r="B2208" s="4">
        <v>2010.0</v>
      </c>
      <c r="C2208" s="15" t="s">
        <v>5847</v>
      </c>
      <c r="D2208" s="15">
        <v>24.0</v>
      </c>
      <c r="E2208" s="15">
        <v>0.0</v>
      </c>
      <c r="F2208" s="15" t="s">
        <v>1635</v>
      </c>
      <c r="G2208" s="4">
        <v>98.0</v>
      </c>
      <c r="H2208" s="4">
        <v>0.0</v>
      </c>
      <c r="I2208" s="5">
        <v>45926.0</v>
      </c>
      <c r="J2208" s="4">
        <v>0.0</v>
      </c>
      <c r="K2208" s="4">
        <v>98.0</v>
      </c>
      <c r="L2208" s="4">
        <v>98.0</v>
      </c>
      <c r="M2208" s="4" t="s">
        <v>5578</v>
      </c>
      <c r="N2208" s="15">
        <v>6.0</v>
      </c>
    </row>
    <row r="2209">
      <c r="A2209" s="4">
        <f>VLOOKUP(Life_expectancy.csv!A2225,Base!$A$2:$B$235,2,FALSE)</f>
        <v>187</v>
      </c>
      <c r="B2209" s="4">
        <v>2009.0</v>
      </c>
      <c r="C2209" s="15" t="s">
        <v>5776</v>
      </c>
      <c r="D2209" s="15">
        <v>21.0</v>
      </c>
      <c r="E2209" s="15">
        <v>0.0</v>
      </c>
      <c r="F2209" s="15" t="s">
        <v>227</v>
      </c>
      <c r="G2209" s="4">
        <v>98.0</v>
      </c>
      <c r="H2209" s="4">
        <v>0.0</v>
      </c>
      <c r="I2209" s="5">
        <v>45714.0</v>
      </c>
      <c r="J2209" s="4">
        <v>0.0</v>
      </c>
      <c r="K2209" s="4">
        <v>99.0</v>
      </c>
      <c r="L2209" s="4">
        <v>98.0</v>
      </c>
      <c r="M2209" s="4" t="s">
        <v>5631</v>
      </c>
      <c r="N2209" s="16">
        <v>45694.0</v>
      </c>
    </row>
    <row r="2210">
      <c r="A2210" s="4">
        <f>VLOOKUP(Life_expectancy.csv!A2226,Base!$A$2:$B$235,2,FALSE)</f>
        <v>187</v>
      </c>
      <c r="B2210" s="4">
        <v>2008.0</v>
      </c>
      <c r="C2210" s="15" t="s">
        <v>5984</v>
      </c>
      <c r="D2210" s="15">
        <v>215.0</v>
      </c>
      <c r="E2210" s="15">
        <v>0.0</v>
      </c>
      <c r="F2210" s="15" t="s">
        <v>1875</v>
      </c>
      <c r="G2210" s="4">
        <v>99.0</v>
      </c>
      <c r="H2210" s="4">
        <v>0.0</v>
      </c>
      <c r="I2210" s="5">
        <v>45772.0</v>
      </c>
      <c r="J2210" s="4">
        <v>0.0</v>
      </c>
      <c r="K2210" s="4">
        <v>99.0</v>
      </c>
      <c r="L2210" s="4">
        <v>99.0</v>
      </c>
      <c r="M2210" s="4" t="s">
        <v>5631</v>
      </c>
      <c r="N2210" s="16">
        <v>45753.0</v>
      </c>
    </row>
    <row r="2211">
      <c r="A2211" s="4">
        <f>VLOOKUP(Life_expectancy.csv!A2227,Base!$A$2:$B$235,2,FALSE)</f>
        <v>187</v>
      </c>
      <c r="B2211" s="4">
        <v>2007.0</v>
      </c>
      <c r="C2211" s="15" t="s">
        <v>5850</v>
      </c>
      <c r="D2211" s="15">
        <v>217.0</v>
      </c>
      <c r="E2211" s="15">
        <v>0.0</v>
      </c>
      <c r="F2211" s="15" t="s">
        <v>2929</v>
      </c>
      <c r="G2211" s="4">
        <v>87.0</v>
      </c>
      <c r="H2211" s="4">
        <v>0.0</v>
      </c>
      <c r="I2211" s="5">
        <v>45862.0</v>
      </c>
      <c r="J2211" s="4">
        <v>0.0</v>
      </c>
      <c r="K2211" s="4">
        <v>98.0</v>
      </c>
      <c r="L2211" s="4">
        <v>97.0</v>
      </c>
      <c r="M2211" s="5">
        <v>45689.0</v>
      </c>
      <c r="N2211" s="16">
        <v>45814.0</v>
      </c>
    </row>
    <row r="2212">
      <c r="A2212" s="4">
        <f>VLOOKUP(Life_expectancy.csv!A2228,Base!$A$2:$B$235,2,FALSE)</f>
        <v>187</v>
      </c>
      <c r="B2212" s="4">
        <v>2006.0</v>
      </c>
      <c r="C2212" s="15" t="s">
        <v>5913</v>
      </c>
      <c r="D2212" s="15">
        <v>22.0</v>
      </c>
      <c r="E2212" s="15">
        <v>0.0</v>
      </c>
      <c r="F2212" s="15" t="s">
        <v>1707</v>
      </c>
      <c r="G2212" s="4">
        <v>75.0</v>
      </c>
      <c r="H2212" s="4">
        <v>0.0</v>
      </c>
      <c r="I2212" s="4">
        <v>24.0</v>
      </c>
      <c r="J2212" s="4">
        <v>0.0</v>
      </c>
      <c r="K2212" s="4">
        <v>97.0</v>
      </c>
      <c r="L2212" s="4">
        <v>97.0</v>
      </c>
      <c r="M2212" s="5">
        <v>45689.0</v>
      </c>
      <c r="N2212" s="16">
        <v>45875.0</v>
      </c>
    </row>
    <row r="2213">
      <c r="A2213" s="4">
        <f>VLOOKUP(Life_expectancy.csv!A2229,Base!$A$2:$B$235,2,FALSE)</f>
        <v>187</v>
      </c>
      <c r="B2213" s="4">
        <v>2005.0</v>
      </c>
      <c r="C2213" s="15" t="s">
        <v>6053</v>
      </c>
      <c r="D2213" s="15">
        <v>222.0</v>
      </c>
      <c r="E2213" s="15">
        <v>0.0</v>
      </c>
      <c r="F2213" s="15" t="s">
        <v>546</v>
      </c>
      <c r="G2213" s="4">
        <v>96.0</v>
      </c>
      <c r="H2213" s="4">
        <v>0.0</v>
      </c>
      <c r="I2213" s="5">
        <v>45770.0</v>
      </c>
      <c r="J2213" s="4">
        <v>0.0</v>
      </c>
      <c r="K2213" s="4">
        <v>97.0</v>
      </c>
      <c r="L2213" s="4">
        <v>97.0</v>
      </c>
      <c r="M2213" s="5">
        <v>45809.0</v>
      </c>
      <c r="N2213" s="15">
        <v>7.0</v>
      </c>
    </row>
    <row r="2214">
      <c r="A2214" s="4">
        <f>VLOOKUP(Life_expectancy.csv!A2230,Base!$A$2:$B$235,2,FALSE)</f>
        <v>187</v>
      </c>
      <c r="B2214" s="4">
        <v>2004.0</v>
      </c>
      <c r="C2214" s="15" t="s">
        <v>5736</v>
      </c>
      <c r="D2214" s="15">
        <v>224.0</v>
      </c>
      <c r="E2214" s="15">
        <v>0.0</v>
      </c>
      <c r="F2214" s="15" t="s">
        <v>1537</v>
      </c>
      <c r="G2214" s="4">
        <v>7.0</v>
      </c>
      <c r="H2214" s="4">
        <v>0.0</v>
      </c>
      <c r="I2214" s="5">
        <v>45891.0</v>
      </c>
      <c r="J2214" s="4">
        <v>0.0</v>
      </c>
      <c r="K2214" s="4">
        <v>99.0</v>
      </c>
      <c r="L2214" s="4">
        <v>96.0</v>
      </c>
      <c r="M2214" s="5">
        <v>45809.0</v>
      </c>
      <c r="N2214" s="16">
        <v>45695.0</v>
      </c>
    </row>
    <row r="2215">
      <c r="A2215" s="4">
        <f>VLOOKUP(Life_expectancy.csv!A2231,Base!$A$2:$B$235,2,FALSE)</f>
        <v>187</v>
      </c>
      <c r="B2215" s="4">
        <v>2003.0</v>
      </c>
      <c r="C2215" s="15" t="s">
        <v>5671</v>
      </c>
      <c r="D2215" s="15">
        <v>225.0</v>
      </c>
      <c r="E2215" s="15">
        <v>0.0</v>
      </c>
      <c r="F2215" s="15" t="s">
        <v>5164</v>
      </c>
      <c r="G2215" s="4">
        <v>43.0</v>
      </c>
      <c r="H2215" s="4">
        <v>0.0</v>
      </c>
      <c r="I2215" s="5">
        <v>45710.0</v>
      </c>
      <c r="J2215" s="4">
        <v>0.0</v>
      </c>
      <c r="K2215" s="4">
        <v>94.0</v>
      </c>
      <c r="L2215" s="4">
        <v>94.0</v>
      </c>
      <c r="M2215" s="5">
        <v>45809.0</v>
      </c>
      <c r="N2215" s="16">
        <v>45754.0</v>
      </c>
    </row>
    <row r="2216">
      <c r="A2216" s="4">
        <f>VLOOKUP(Life_expectancy.csv!A2232,Base!$A$2:$B$235,2,FALSE)</f>
        <v>187</v>
      </c>
      <c r="B2216" s="4">
        <v>2002.0</v>
      </c>
      <c r="C2216" s="15" t="s">
        <v>5923</v>
      </c>
      <c r="D2216" s="15">
        <v>226.0</v>
      </c>
      <c r="E2216" s="15">
        <v>0.0</v>
      </c>
      <c r="F2216" s="16">
        <v>45874.0</v>
      </c>
      <c r="G2216" s="10"/>
      <c r="H2216" s="4">
        <v>0.0</v>
      </c>
      <c r="I2216" s="5">
        <v>45859.0</v>
      </c>
      <c r="J2216" s="4">
        <v>0.0</v>
      </c>
      <c r="K2216" s="4">
        <v>92.0</v>
      </c>
      <c r="L2216" s="4">
        <v>92.0</v>
      </c>
      <c r="M2216" s="5">
        <v>45748.0</v>
      </c>
      <c r="N2216" s="16">
        <v>45815.0</v>
      </c>
    </row>
    <row r="2217">
      <c r="A2217" s="4">
        <f>VLOOKUP(Life_expectancy.csv!A2233,Base!$A$2:$B$235,2,FALSE)</f>
        <v>187</v>
      </c>
      <c r="B2217" s="4">
        <v>2001.0</v>
      </c>
      <c r="C2217" s="15" t="s">
        <v>5630</v>
      </c>
      <c r="D2217" s="15">
        <v>225.0</v>
      </c>
      <c r="E2217" s="15">
        <v>0.0</v>
      </c>
      <c r="F2217" s="18">
        <v>45693.0</v>
      </c>
      <c r="G2217" s="10"/>
      <c r="H2217" s="4">
        <v>0.0</v>
      </c>
      <c r="I2217" s="5">
        <v>45678.0</v>
      </c>
      <c r="J2217" s="4">
        <v>0.0</v>
      </c>
      <c r="K2217" s="4">
        <v>9.0</v>
      </c>
      <c r="L2217" s="4">
        <v>92.0</v>
      </c>
      <c r="M2217" s="5">
        <v>45778.0</v>
      </c>
      <c r="N2217" s="16">
        <v>45876.0</v>
      </c>
    </row>
    <row r="2218">
      <c r="A2218" s="4">
        <f>VLOOKUP(Life_expectancy.csv!A2234,Base!$A$2:$B$235,2,FALSE)</f>
        <v>187</v>
      </c>
      <c r="B2218" s="4">
        <v>2000.0</v>
      </c>
      <c r="C2218" s="15" t="s">
        <v>5738</v>
      </c>
      <c r="D2218" s="15">
        <v>224.0</v>
      </c>
      <c r="E2218" s="15">
        <v>0.0</v>
      </c>
      <c r="F2218" s="18">
        <v>45843.0</v>
      </c>
      <c r="G2218" s="10"/>
      <c r="H2218" s="4">
        <v>0.0</v>
      </c>
      <c r="I2218" s="5">
        <v>45840.0</v>
      </c>
      <c r="J2218" s="4">
        <v>0.0</v>
      </c>
      <c r="K2218" s="4">
        <v>87.0</v>
      </c>
      <c r="L2218" s="4">
        <v>82.0</v>
      </c>
      <c r="M2218" s="5">
        <v>45778.0</v>
      </c>
      <c r="N2218" s="16">
        <v>45665.0</v>
      </c>
    </row>
    <row r="2219">
      <c r="A2219" s="4">
        <f>VLOOKUP(Life_expectancy.csv!A2235,Base!$A$2:$B$235,2,FALSE)</f>
        <v>41</v>
      </c>
      <c r="B2219" s="4">
        <v>2015.0</v>
      </c>
      <c r="C2219" s="15" t="s">
        <v>5741</v>
      </c>
      <c r="D2219" s="15">
        <v>88.0</v>
      </c>
      <c r="E2219" s="15">
        <v>7.0</v>
      </c>
      <c r="F2219" s="17"/>
      <c r="G2219" s="4">
        <v>98.0</v>
      </c>
      <c r="H2219" s="4">
        <v>219.0</v>
      </c>
      <c r="I2219" s="4" t="s">
        <v>5772</v>
      </c>
      <c r="J2219" s="4">
        <v>8.0</v>
      </c>
      <c r="K2219" s="4">
        <v>97.0</v>
      </c>
      <c r="L2219" s="4">
        <v>98.0</v>
      </c>
      <c r="M2219" s="4" t="s">
        <v>5522</v>
      </c>
      <c r="N2219" s="16">
        <v>45815.0</v>
      </c>
    </row>
    <row r="2220">
      <c r="A2220" s="4">
        <f>VLOOKUP(Life_expectancy.csv!A2236,Base!$A$2:$B$235,2,FALSE)</f>
        <v>41</v>
      </c>
      <c r="B2220" s="4">
        <v>2014.0</v>
      </c>
      <c r="C2220" s="15" t="s">
        <v>5577</v>
      </c>
      <c r="D2220" s="15">
        <v>88.0</v>
      </c>
      <c r="E2220" s="15">
        <v>7.0</v>
      </c>
      <c r="F2220" s="15" t="s">
        <v>5942</v>
      </c>
      <c r="G2220" s="4">
        <v>98.0</v>
      </c>
      <c r="H2220" s="4">
        <v>154.0</v>
      </c>
      <c r="I2220" s="4" t="s">
        <v>5773</v>
      </c>
      <c r="J2220" s="4">
        <v>9.0</v>
      </c>
      <c r="K2220" s="4">
        <v>98.0</v>
      </c>
      <c r="L2220" s="4">
        <v>98.0</v>
      </c>
      <c r="M2220" s="4" t="s">
        <v>5522</v>
      </c>
      <c r="N2220" s="16">
        <v>45784.0</v>
      </c>
    </row>
    <row r="2221">
      <c r="A2221" s="4">
        <f>VLOOKUP(Life_expectancy.csv!A2237,Base!$A$2:$B$235,2,FALSE)</f>
        <v>41</v>
      </c>
      <c r="B2221" s="4">
        <v>2013.0</v>
      </c>
      <c r="C2221" s="15" t="s">
        <v>5881</v>
      </c>
      <c r="D2221" s="15">
        <v>89.0</v>
      </c>
      <c r="E2221" s="15">
        <v>8.0</v>
      </c>
      <c r="F2221" s="15" t="s">
        <v>5942</v>
      </c>
      <c r="G2221" s="4">
        <v>98.0</v>
      </c>
      <c r="H2221" s="4">
        <v>1164.0</v>
      </c>
      <c r="I2221" s="4" t="s">
        <v>5910</v>
      </c>
      <c r="J2221" s="4">
        <v>9.0</v>
      </c>
      <c r="K2221" s="4">
        <v>98.0</v>
      </c>
      <c r="L2221" s="4">
        <v>98.0</v>
      </c>
      <c r="M2221" s="4" t="s">
        <v>5522</v>
      </c>
      <c r="N2221" s="16">
        <v>45784.0</v>
      </c>
    </row>
    <row r="2222">
      <c r="A2222" s="4">
        <f>VLOOKUP(Life_expectancy.csv!A2238,Base!$A$2:$B$235,2,FALSE)</f>
        <v>41</v>
      </c>
      <c r="B2222" s="4">
        <v>2012.0</v>
      </c>
      <c r="C2222" s="15" t="s">
        <v>5580</v>
      </c>
      <c r="D2222" s="15">
        <v>9.0</v>
      </c>
      <c r="E2222" s="15">
        <v>8.0</v>
      </c>
      <c r="F2222" s="15" t="s">
        <v>5942</v>
      </c>
      <c r="G2222" s="4">
        <v>98.0</v>
      </c>
      <c r="H2222" s="4">
        <v>294.0</v>
      </c>
      <c r="I2222" s="4" t="s">
        <v>5901</v>
      </c>
      <c r="J2222" s="4">
        <v>9.0</v>
      </c>
      <c r="K2222" s="4">
        <v>98.0</v>
      </c>
      <c r="L2222" s="4">
        <v>98.0</v>
      </c>
      <c r="M2222" s="4" t="s">
        <v>5522</v>
      </c>
      <c r="N2222" s="16">
        <v>45754.0</v>
      </c>
    </row>
    <row r="2223">
      <c r="A2223" s="4">
        <f>VLOOKUP(Life_expectancy.csv!A2239,Base!$A$2:$B$235,2,FALSE)</f>
        <v>41</v>
      </c>
      <c r="B2223" s="4">
        <v>2011.0</v>
      </c>
      <c r="C2223" s="15" t="s">
        <v>5645</v>
      </c>
      <c r="D2223" s="15">
        <v>92.0</v>
      </c>
      <c r="E2223" s="15">
        <v>8.0</v>
      </c>
      <c r="F2223" s="15" t="s">
        <v>5942</v>
      </c>
      <c r="G2223" s="4">
        <v>98.0</v>
      </c>
      <c r="H2223" s="4">
        <v>362.0</v>
      </c>
      <c r="I2223" s="4" t="s">
        <v>5913</v>
      </c>
      <c r="J2223" s="4">
        <v>9.0</v>
      </c>
      <c r="K2223" s="4">
        <v>98.0</v>
      </c>
      <c r="L2223" s="4">
        <v>98.0</v>
      </c>
      <c r="M2223" s="4" t="s">
        <v>5522</v>
      </c>
      <c r="N2223" s="16">
        <v>45754.0</v>
      </c>
    </row>
    <row r="2224">
      <c r="A2224" s="4">
        <f>VLOOKUP(Life_expectancy.csv!A2240,Base!$A$2:$B$235,2,FALSE)</f>
        <v>41</v>
      </c>
      <c r="B2224" s="4">
        <v>2010.0</v>
      </c>
      <c r="C2224" s="15" t="s">
        <v>5780</v>
      </c>
      <c r="D2224" s="15">
        <v>94.0</v>
      </c>
      <c r="E2224" s="15">
        <v>8.0</v>
      </c>
      <c r="F2224" s="15" t="s">
        <v>5942</v>
      </c>
      <c r="G2224" s="4">
        <v>98.0</v>
      </c>
      <c r="H2224" s="4">
        <v>334.0</v>
      </c>
      <c r="I2224" s="4" t="s">
        <v>5668</v>
      </c>
      <c r="J2224" s="4">
        <v>9.0</v>
      </c>
      <c r="K2224" s="4">
        <v>98.0</v>
      </c>
      <c r="L2224" s="4">
        <v>98.0</v>
      </c>
      <c r="M2224" s="4" t="s">
        <v>5522</v>
      </c>
      <c r="N2224" s="16">
        <v>45754.0</v>
      </c>
    </row>
    <row r="2225">
      <c r="A2225" s="4">
        <f>VLOOKUP(Life_expectancy.csv!A2241,Base!$A$2:$B$235,2,FALSE)</f>
        <v>41</v>
      </c>
      <c r="B2225" s="4">
        <v>2009.0</v>
      </c>
      <c r="C2225" s="15" t="s">
        <v>5585</v>
      </c>
      <c r="D2225" s="15">
        <v>97.0</v>
      </c>
      <c r="E2225" s="15">
        <v>8.0</v>
      </c>
      <c r="F2225" s="15" t="s">
        <v>5942</v>
      </c>
      <c r="G2225" s="4">
        <v>98.0</v>
      </c>
      <c r="H2225" s="4">
        <v>82.0</v>
      </c>
      <c r="I2225" s="4" t="s">
        <v>5923</v>
      </c>
      <c r="J2225" s="4">
        <v>10.0</v>
      </c>
      <c r="K2225" s="4">
        <v>98.0</v>
      </c>
      <c r="L2225" s="4">
        <v>98.0</v>
      </c>
      <c r="M2225" s="4" t="s">
        <v>5522</v>
      </c>
      <c r="N2225" s="16">
        <v>45723.0</v>
      </c>
    </row>
    <row r="2226">
      <c r="A2226" s="4">
        <f>VLOOKUP(Life_expectancy.csv!A2242,Base!$A$2:$B$235,2,FALSE)</f>
        <v>41</v>
      </c>
      <c r="B2226" s="4">
        <v>2008.0</v>
      </c>
      <c r="C2226" s="15" t="s">
        <v>5561</v>
      </c>
      <c r="D2226" s="15">
        <v>98.0</v>
      </c>
      <c r="E2226" s="15">
        <v>9.0</v>
      </c>
      <c r="F2226" s="15" t="s">
        <v>5942</v>
      </c>
      <c r="G2226" s="4">
        <v>98.0</v>
      </c>
      <c r="H2226" s="4">
        <v>158.0</v>
      </c>
      <c r="I2226" s="4" t="s">
        <v>6049</v>
      </c>
      <c r="J2226" s="4">
        <v>10.0</v>
      </c>
      <c r="K2226" s="4">
        <v>98.0</v>
      </c>
      <c r="L2226" s="4">
        <v>98.0</v>
      </c>
      <c r="M2226" s="4" t="s">
        <v>5522</v>
      </c>
      <c r="N2226" s="16">
        <v>45723.0</v>
      </c>
    </row>
    <row r="2227">
      <c r="A2227" s="4">
        <f>VLOOKUP(Life_expectancy.csv!A2243,Base!$A$2:$B$235,2,FALSE)</f>
        <v>41</v>
      </c>
      <c r="B2227" s="4">
        <v>2007.0</v>
      </c>
      <c r="C2227" s="15" t="s">
        <v>5648</v>
      </c>
      <c r="D2227" s="15">
        <v>99.0</v>
      </c>
      <c r="E2227" s="15">
        <v>9.0</v>
      </c>
      <c r="F2227" s="15" t="s">
        <v>5522</v>
      </c>
      <c r="G2227" s="4">
        <v>96.0</v>
      </c>
      <c r="H2227" s="4">
        <v>4648.0</v>
      </c>
      <c r="I2227" s="4" t="s">
        <v>5633</v>
      </c>
      <c r="J2227" s="4">
        <v>10.0</v>
      </c>
      <c r="K2227" s="4">
        <v>96.0</v>
      </c>
      <c r="L2227" s="4">
        <v>96.0</v>
      </c>
      <c r="M2227" s="4" t="s">
        <v>5522</v>
      </c>
      <c r="N2227" s="16">
        <v>45723.0</v>
      </c>
    </row>
    <row r="2228">
      <c r="A2228" s="4">
        <f>VLOOKUP(Life_expectancy.csv!A2244,Base!$A$2:$B$235,2,FALSE)</f>
        <v>41</v>
      </c>
      <c r="B2228" s="4">
        <v>2006.0</v>
      </c>
      <c r="C2228" s="15" t="s">
        <v>5648</v>
      </c>
      <c r="D2228" s="15">
        <v>1.0</v>
      </c>
      <c r="E2228" s="15">
        <v>9.0</v>
      </c>
      <c r="F2228" s="15" t="s">
        <v>5941</v>
      </c>
      <c r="G2228" s="4">
        <v>96.0</v>
      </c>
      <c r="H2228" s="4">
        <v>807.0</v>
      </c>
      <c r="I2228" s="5">
        <v>45906.0</v>
      </c>
      <c r="J2228" s="4">
        <v>10.0</v>
      </c>
      <c r="K2228" s="4">
        <v>96.0</v>
      </c>
      <c r="L2228" s="4">
        <v>96.0</v>
      </c>
      <c r="M2228" s="4" t="s">
        <v>5522</v>
      </c>
      <c r="N2228" s="16">
        <v>45723.0</v>
      </c>
    </row>
    <row r="2229">
      <c r="A2229" s="4">
        <f>VLOOKUP(Life_expectancy.csv!A2245,Base!$A$2:$B$235,2,FALSE)</f>
        <v>41</v>
      </c>
      <c r="B2229" s="4">
        <v>2005.0</v>
      </c>
      <c r="C2229" s="15" t="s">
        <v>5749</v>
      </c>
      <c r="D2229" s="15">
        <v>11.0</v>
      </c>
      <c r="E2229" s="15">
        <v>9.0</v>
      </c>
      <c r="F2229" s="15" t="s">
        <v>6100</v>
      </c>
      <c r="G2229" s="4">
        <v>97.0</v>
      </c>
      <c r="H2229" s="4">
        <v>373.0</v>
      </c>
      <c r="I2229" s="5">
        <v>45694.0</v>
      </c>
      <c r="J2229" s="4">
        <v>10.0</v>
      </c>
      <c r="K2229" s="4">
        <v>96.0</v>
      </c>
      <c r="L2229" s="4">
        <v>96.0</v>
      </c>
      <c r="M2229" s="4" t="s">
        <v>5522</v>
      </c>
      <c r="N2229" s="16">
        <v>45723.0</v>
      </c>
    </row>
    <row r="2230">
      <c r="A2230" s="4">
        <f>VLOOKUP(Life_expectancy.csv!A2246,Base!$A$2:$B$235,2,FALSE)</f>
        <v>41</v>
      </c>
      <c r="B2230" s="4">
        <v>2004.0</v>
      </c>
      <c r="C2230" s="15" t="s">
        <v>5749</v>
      </c>
      <c r="D2230" s="15">
        <v>12.0</v>
      </c>
      <c r="E2230" s="15">
        <v>9.0</v>
      </c>
      <c r="F2230" s="15" t="s">
        <v>6098</v>
      </c>
      <c r="G2230" s="4">
        <v>96.0</v>
      </c>
      <c r="H2230" s="4">
        <v>1880.0</v>
      </c>
      <c r="I2230" s="4" t="s">
        <v>5744</v>
      </c>
      <c r="J2230" s="4">
        <v>11.0</v>
      </c>
      <c r="K2230" s="4">
        <v>96.0</v>
      </c>
      <c r="L2230" s="4">
        <v>96.0</v>
      </c>
      <c r="M2230" s="4" t="s">
        <v>5522</v>
      </c>
      <c r="N2230" s="16">
        <v>45723.0</v>
      </c>
    </row>
    <row r="2231">
      <c r="A2231" s="4">
        <f>VLOOKUP(Life_expectancy.csv!A2247,Base!$A$2:$B$235,2,FALSE)</f>
        <v>41</v>
      </c>
      <c r="B2231" s="4">
        <v>2003.0</v>
      </c>
      <c r="C2231" s="15">
        <v>73.0</v>
      </c>
      <c r="D2231" s="15">
        <v>13.0</v>
      </c>
      <c r="E2231" s="15">
        <v>9.0</v>
      </c>
      <c r="F2231" s="15" t="s">
        <v>6100</v>
      </c>
      <c r="G2231" s="4">
        <v>95.0</v>
      </c>
      <c r="H2231" s="4">
        <v>1208.0</v>
      </c>
      <c r="I2231" s="4" t="s">
        <v>5763</v>
      </c>
      <c r="J2231" s="4">
        <v>11.0</v>
      </c>
      <c r="K2231" s="4">
        <v>95.0</v>
      </c>
      <c r="L2231" s="4">
        <v>95.0</v>
      </c>
      <c r="M2231" s="4" t="s">
        <v>5522</v>
      </c>
      <c r="N2231" s="16">
        <v>45723.0</v>
      </c>
    </row>
    <row r="2232">
      <c r="A2232" s="4">
        <f>VLOOKUP(Life_expectancy.csv!A2248,Base!$A$2:$B$235,2,FALSE)</f>
        <v>41</v>
      </c>
      <c r="B2232" s="4">
        <v>2002.0</v>
      </c>
      <c r="C2232" s="15" t="s">
        <v>5588</v>
      </c>
      <c r="D2232" s="15">
        <v>15.0</v>
      </c>
      <c r="E2232" s="15">
        <v>10.0</v>
      </c>
      <c r="F2232" s="15" t="s">
        <v>6100</v>
      </c>
      <c r="G2232" s="4">
        <v>97.0</v>
      </c>
      <c r="H2232" s="4">
        <v>311.0</v>
      </c>
      <c r="I2232" s="4" t="s">
        <v>5798</v>
      </c>
      <c r="J2232" s="4">
        <v>11.0</v>
      </c>
      <c r="K2232" s="4">
        <v>95.0</v>
      </c>
      <c r="L2232" s="4">
        <v>95.0</v>
      </c>
      <c r="M2232" s="4" t="s">
        <v>5522</v>
      </c>
      <c r="N2232" s="16">
        <v>45723.0</v>
      </c>
    </row>
    <row r="2233">
      <c r="A2233" s="4">
        <f>VLOOKUP(Life_expectancy.csv!A2249,Base!$A$2:$B$235,2,FALSE)</f>
        <v>41</v>
      </c>
      <c r="B2233" s="4">
        <v>2001.0</v>
      </c>
      <c r="C2233" s="15" t="s">
        <v>5559</v>
      </c>
      <c r="D2233" s="15">
        <v>17.0</v>
      </c>
      <c r="E2233" s="15">
        <v>10.0</v>
      </c>
      <c r="F2233" s="15" t="s">
        <v>6100</v>
      </c>
      <c r="G2233" s="4">
        <v>95.0</v>
      </c>
      <c r="H2233" s="4">
        <v>155.0</v>
      </c>
      <c r="I2233" s="4" t="s">
        <v>5637</v>
      </c>
      <c r="J2233" s="4">
        <v>12.0</v>
      </c>
      <c r="K2233" s="4">
        <v>97.0</v>
      </c>
      <c r="L2233" s="4">
        <v>97.0</v>
      </c>
      <c r="M2233" s="4" t="s">
        <v>5522</v>
      </c>
      <c r="N2233" s="16">
        <v>45723.0</v>
      </c>
    </row>
    <row r="2234">
      <c r="A2234" s="4">
        <f>VLOOKUP(Life_expectancy.csv!A2250,Base!$A$2:$B$235,2,FALSE)</f>
        <v>41</v>
      </c>
      <c r="B2234" s="4">
        <v>2000.0</v>
      </c>
      <c r="C2234" s="15" t="s">
        <v>5564</v>
      </c>
      <c r="D2234" s="15">
        <v>11.0</v>
      </c>
      <c r="E2234" s="15">
        <v>10.0</v>
      </c>
      <c r="F2234" s="15" t="s">
        <v>6100</v>
      </c>
      <c r="G2234" s="4">
        <v>93.0</v>
      </c>
      <c r="H2234" s="4">
        <v>0.0</v>
      </c>
      <c r="I2234" s="4" t="s">
        <v>5534</v>
      </c>
      <c r="J2234" s="4">
        <v>12.0</v>
      </c>
      <c r="K2234" s="4">
        <v>95.0</v>
      </c>
      <c r="L2234" s="4">
        <v>95.0</v>
      </c>
      <c r="M2234" s="4" t="s">
        <v>5522</v>
      </c>
      <c r="N2234" s="16">
        <v>45754.0</v>
      </c>
    </row>
    <row r="2235">
      <c r="A2235" s="4">
        <f>VLOOKUP(Life_expectancy.csv!A2251,Base!$A$2:$B$235,2,FALSE)</f>
        <v>72</v>
      </c>
      <c r="B2235" s="4">
        <v>2015.0</v>
      </c>
      <c r="C2235" s="15" t="s">
        <v>6101</v>
      </c>
      <c r="D2235" s="15">
        <v>188.0</v>
      </c>
      <c r="E2235" s="15">
        <v>19.0</v>
      </c>
      <c r="F2235" s="17"/>
      <c r="G2235" s="4">
        <v>89.0</v>
      </c>
      <c r="H2235" s="4">
        <v>58.0</v>
      </c>
      <c r="I2235" s="5">
        <v>45740.0</v>
      </c>
      <c r="J2235" s="4">
        <v>26.0</v>
      </c>
      <c r="K2235" s="4">
        <v>85.0</v>
      </c>
      <c r="L2235" s="4">
        <v>89.0</v>
      </c>
      <c r="M2235" s="4" t="s">
        <v>5821</v>
      </c>
      <c r="N2235" s="16">
        <v>45725.0</v>
      </c>
    </row>
    <row r="2236">
      <c r="A2236" s="4">
        <f>VLOOKUP(Life_expectancy.csv!A2252,Base!$A$2:$B$235,2,FALSE)</f>
        <v>72</v>
      </c>
      <c r="B2236" s="4">
        <v>2014.0</v>
      </c>
      <c r="C2236" s="15" t="s">
        <v>5910</v>
      </c>
      <c r="D2236" s="15">
        <v>192.0</v>
      </c>
      <c r="E2236" s="15">
        <v>19.0</v>
      </c>
      <c r="F2236" s="15" t="s">
        <v>5940</v>
      </c>
      <c r="G2236" s="4">
        <v>89.0</v>
      </c>
      <c r="H2236" s="4">
        <v>32.0</v>
      </c>
      <c r="I2236" s="5">
        <v>45892.0</v>
      </c>
      <c r="J2236" s="4">
        <v>27.0</v>
      </c>
      <c r="K2236" s="4">
        <v>85.0</v>
      </c>
      <c r="L2236" s="4">
        <v>89.0</v>
      </c>
      <c r="M2236" s="4" t="s">
        <v>5821</v>
      </c>
      <c r="N2236" s="16">
        <v>45786.0</v>
      </c>
    </row>
    <row r="2237">
      <c r="A2237" s="4">
        <f>VLOOKUP(Life_expectancy.csv!A2253,Base!$A$2:$B$235,2,FALSE)</f>
        <v>72</v>
      </c>
      <c r="B2237" s="4">
        <v>2013.0</v>
      </c>
      <c r="C2237" s="15">
        <v>66.0</v>
      </c>
      <c r="D2237" s="15">
        <v>196.0</v>
      </c>
      <c r="E2237" s="15">
        <v>20.0</v>
      </c>
      <c r="F2237" s="15" t="s">
        <v>5940</v>
      </c>
      <c r="G2237" s="4">
        <v>92.0</v>
      </c>
      <c r="H2237" s="4">
        <v>17.0</v>
      </c>
      <c r="I2237" s="5">
        <v>45711.0</v>
      </c>
      <c r="J2237" s="4">
        <v>28.0</v>
      </c>
      <c r="K2237" s="4">
        <v>89.0</v>
      </c>
      <c r="L2237" s="4">
        <v>92.0</v>
      </c>
      <c r="M2237" s="4" t="s">
        <v>5821</v>
      </c>
      <c r="N2237" s="16">
        <v>45847.0</v>
      </c>
    </row>
    <row r="2238">
      <c r="A2238" s="4">
        <f>VLOOKUP(Life_expectancy.csv!A2254,Base!$A$2:$B$235,2,FALSE)</f>
        <v>72</v>
      </c>
      <c r="B2238" s="4">
        <v>2012.0</v>
      </c>
      <c r="C2238" s="15" t="s">
        <v>5901</v>
      </c>
      <c r="D2238" s="15">
        <v>2.0</v>
      </c>
      <c r="E2238" s="15">
        <v>20.0</v>
      </c>
      <c r="F2238" s="15" t="s">
        <v>5833</v>
      </c>
      <c r="G2238" s="4">
        <v>91.0</v>
      </c>
      <c r="H2238" s="4">
        <v>46.0</v>
      </c>
      <c r="I2238" s="5">
        <v>45860.0</v>
      </c>
      <c r="J2238" s="4">
        <v>29.0</v>
      </c>
      <c r="K2238" s="4">
        <v>83.0</v>
      </c>
      <c r="L2238" s="4">
        <v>91.0</v>
      </c>
      <c r="M2238" s="4" t="s">
        <v>5783</v>
      </c>
      <c r="N2238" s="16">
        <v>45909.0</v>
      </c>
    </row>
    <row r="2239">
      <c r="A2239" s="4">
        <f>VLOOKUP(Life_expectancy.csv!A2255,Base!$A$2:$B$235,2,FALSE)</f>
        <v>72</v>
      </c>
      <c r="B2239" s="4">
        <v>2011.0</v>
      </c>
      <c r="C2239" s="15" t="s">
        <v>6052</v>
      </c>
      <c r="D2239" s="15">
        <v>26.0</v>
      </c>
      <c r="E2239" s="15">
        <v>20.0</v>
      </c>
      <c r="F2239" s="15" t="s">
        <v>6104</v>
      </c>
      <c r="G2239" s="4">
        <v>92.0</v>
      </c>
      <c r="H2239" s="4">
        <v>18.0</v>
      </c>
      <c r="I2239" s="5">
        <v>45710.0</v>
      </c>
      <c r="J2239" s="4">
        <v>31.0</v>
      </c>
      <c r="K2239" s="4">
        <v>89.0</v>
      </c>
      <c r="L2239" s="4">
        <v>92.0</v>
      </c>
      <c r="M2239" s="4" t="s">
        <v>5783</v>
      </c>
      <c r="N2239" s="16">
        <v>45658.0</v>
      </c>
    </row>
    <row r="2240">
      <c r="A2240" s="4">
        <f>VLOOKUP(Life_expectancy.csv!A2256,Base!$A$2:$B$235,2,FALSE)</f>
        <v>72</v>
      </c>
      <c r="B2240" s="4">
        <v>2010.0</v>
      </c>
      <c r="C2240" s="15" t="s">
        <v>6053</v>
      </c>
      <c r="D2240" s="15">
        <v>212.0</v>
      </c>
      <c r="E2240" s="15">
        <v>21.0</v>
      </c>
      <c r="F2240" s="15" t="s">
        <v>5833</v>
      </c>
      <c r="G2240" s="4">
        <v>89.0</v>
      </c>
      <c r="H2240" s="4">
        <v>428.0</v>
      </c>
      <c r="I2240" s="5">
        <v>45859.0</v>
      </c>
      <c r="J2240" s="4">
        <v>32.0</v>
      </c>
      <c r="K2240" s="4">
        <v>76.0</v>
      </c>
      <c r="L2240" s="4">
        <v>89.0</v>
      </c>
      <c r="M2240" s="4" t="s">
        <v>5783</v>
      </c>
      <c r="N2240" s="16">
        <v>45717.0</v>
      </c>
    </row>
    <row r="2241">
      <c r="A2241" s="4">
        <f>VLOOKUP(Life_expectancy.csv!A2257,Base!$A$2:$B$235,2,FALSE)</f>
        <v>72</v>
      </c>
      <c r="B2241" s="4">
        <v>2009.0</v>
      </c>
      <c r="C2241" s="15" t="s">
        <v>5935</v>
      </c>
      <c r="D2241" s="15">
        <v>219.0</v>
      </c>
      <c r="E2241" s="15">
        <v>21.0</v>
      </c>
      <c r="F2241" s="15" t="s">
        <v>5821</v>
      </c>
      <c r="G2241" s="4">
        <v>86.0</v>
      </c>
      <c r="H2241" s="4">
        <v>999.0</v>
      </c>
      <c r="I2241" s="5">
        <v>45709.0</v>
      </c>
      <c r="J2241" s="4">
        <v>33.0</v>
      </c>
      <c r="K2241" s="4">
        <v>83.0</v>
      </c>
      <c r="L2241" s="4">
        <v>86.0</v>
      </c>
      <c r="M2241" s="4" t="s">
        <v>5578</v>
      </c>
      <c r="N2241" s="16">
        <v>45778.0</v>
      </c>
    </row>
    <row r="2242">
      <c r="A2242" s="4">
        <f>VLOOKUP(Life_expectancy.csv!A2258,Base!$A$2:$B$235,2,FALSE)</f>
        <v>72</v>
      </c>
      <c r="B2242" s="4">
        <v>2008.0</v>
      </c>
      <c r="C2242" s="15" t="s">
        <v>5630</v>
      </c>
      <c r="D2242" s="15">
        <v>225.0</v>
      </c>
      <c r="E2242" s="15">
        <v>22.0</v>
      </c>
      <c r="F2242" s="15" t="s">
        <v>5833</v>
      </c>
      <c r="G2242" s="4">
        <v>88.0</v>
      </c>
      <c r="H2242" s="4">
        <v>6.0</v>
      </c>
      <c r="I2242" s="5">
        <v>45871.0</v>
      </c>
      <c r="J2242" s="4">
        <v>34.0</v>
      </c>
      <c r="K2242" s="4">
        <v>87.0</v>
      </c>
      <c r="L2242" s="4">
        <v>88.0</v>
      </c>
      <c r="M2242" s="4" t="s">
        <v>5658</v>
      </c>
      <c r="N2242" s="16">
        <v>45839.0</v>
      </c>
    </row>
    <row r="2243">
      <c r="A2243" s="4">
        <f>VLOOKUP(Life_expectancy.csv!A2259,Base!$A$2:$B$235,2,FALSE)</f>
        <v>72</v>
      </c>
      <c r="B2243" s="4">
        <v>2007.0</v>
      </c>
      <c r="C2243" s="15" t="s">
        <v>5886</v>
      </c>
      <c r="D2243" s="15">
        <v>23.0</v>
      </c>
      <c r="E2243" s="15">
        <v>22.0</v>
      </c>
      <c r="F2243" s="15" t="s">
        <v>6104</v>
      </c>
      <c r="G2243" s="4">
        <v>94.0</v>
      </c>
      <c r="H2243" s="4">
        <v>11.0</v>
      </c>
      <c r="I2243" s="5">
        <v>45718.0</v>
      </c>
      <c r="J2243" s="4">
        <v>36.0</v>
      </c>
      <c r="K2243" s="4">
        <v>93.0</v>
      </c>
      <c r="L2243" s="4">
        <v>94.0</v>
      </c>
      <c r="M2243" s="4" t="s">
        <v>5681</v>
      </c>
      <c r="N2243" s="16">
        <v>45901.0</v>
      </c>
    </row>
    <row r="2244">
      <c r="A2244" s="4">
        <f>VLOOKUP(Life_expectancy.csv!A2260,Base!$A$2:$B$235,2,FALSE)</f>
        <v>72</v>
      </c>
      <c r="B2244" s="4">
        <v>2006.0</v>
      </c>
      <c r="C2244" s="15" t="s">
        <v>5740</v>
      </c>
      <c r="D2244" s="15">
        <v>236.0</v>
      </c>
      <c r="E2244" s="15">
        <v>23.0</v>
      </c>
      <c r="F2244" s="15" t="s">
        <v>5591</v>
      </c>
      <c r="G2244" s="4">
        <v>89.0</v>
      </c>
      <c r="H2244" s="4">
        <v>3.0</v>
      </c>
      <c r="I2244" s="5">
        <v>45919.0</v>
      </c>
      <c r="J2244" s="4">
        <v>38.0</v>
      </c>
      <c r="K2244" s="4">
        <v>89.0</v>
      </c>
      <c r="L2244" s="4">
        <v>89.0</v>
      </c>
      <c r="M2244" s="4" t="s">
        <v>5681</v>
      </c>
      <c r="N2244" s="16">
        <v>45668.0</v>
      </c>
    </row>
    <row r="2245">
      <c r="A2245" s="4">
        <f>VLOOKUP(Life_expectancy.csv!A2261,Base!$A$2:$B$235,2,FALSE)</f>
        <v>72</v>
      </c>
      <c r="B2245" s="4">
        <v>2005.0</v>
      </c>
      <c r="C2245" s="15">
        <v>65.0</v>
      </c>
      <c r="D2245" s="15">
        <v>242.0</v>
      </c>
      <c r="E2245" s="15">
        <v>23.0</v>
      </c>
      <c r="F2245" s="15" t="s">
        <v>6169</v>
      </c>
      <c r="G2245" s="4">
        <v>84.0</v>
      </c>
      <c r="H2245" s="4">
        <v>0.0</v>
      </c>
      <c r="I2245" s="5">
        <v>45796.0</v>
      </c>
      <c r="J2245" s="4">
        <v>40.0</v>
      </c>
      <c r="K2245" s="4">
        <v>84.0</v>
      </c>
      <c r="L2245" s="4">
        <v>84.0</v>
      </c>
      <c r="M2245" s="4" t="s">
        <v>5681</v>
      </c>
      <c r="N2245" s="16">
        <v>45727.0</v>
      </c>
    </row>
    <row r="2246">
      <c r="A2246" s="4">
        <f>VLOOKUP(Life_expectancy.csv!A2262,Base!$A$2:$B$235,2,FALSE)</f>
        <v>72</v>
      </c>
      <c r="B2246" s="4">
        <v>2004.0</v>
      </c>
      <c r="C2246" s="15" t="s">
        <v>5826</v>
      </c>
      <c r="D2246" s="15">
        <v>247.0</v>
      </c>
      <c r="E2246" s="15">
        <v>24.0</v>
      </c>
      <c r="F2246" s="15" t="s">
        <v>6170</v>
      </c>
      <c r="G2246" s="4">
        <v>54.0</v>
      </c>
      <c r="H2246" s="4">
        <v>31.0</v>
      </c>
      <c r="I2246" s="5">
        <v>45676.0</v>
      </c>
      <c r="J2246" s="4">
        <v>42.0</v>
      </c>
      <c r="K2246" s="4">
        <v>87.0</v>
      </c>
      <c r="L2246" s="4">
        <v>87.0</v>
      </c>
      <c r="M2246" s="4" t="s">
        <v>5681</v>
      </c>
      <c r="N2246" s="16">
        <v>45788.0</v>
      </c>
    </row>
    <row r="2247">
      <c r="A2247" s="4">
        <f>VLOOKUP(Life_expectancy.csv!A2263,Base!$A$2:$B$235,2,FALSE)</f>
        <v>72</v>
      </c>
      <c r="B2247" s="4">
        <v>2003.0</v>
      </c>
      <c r="C2247" s="15">
        <v>59.0</v>
      </c>
      <c r="D2247" s="15">
        <v>251.0</v>
      </c>
      <c r="E2247" s="15">
        <v>25.0</v>
      </c>
      <c r="F2247" s="15" t="s">
        <v>6169</v>
      </c>
      <c r="G2247" s="10"/>
      <c r="H2247" s="4">
        <v>1519.0</v>
      </c>
      <c r="I2247" s="5">
        <v>45856.0</v>
      </c>
      <c r="J2247" s="4">
        <v>44.0</v>
      </c>
      <c r="K2247" s="4">
        <v>73.0</v>
      </c>
      <c r="L2247" s="4">
        <v>73.0</v>
      </c>
      <c r="M2247" s="4" t="s">
        <v>5681</v>
      </c>
      <c r="N2247" s="16">
        <v>45849.0</v>
      </c>
    </row>
    <row r="2248">
      <c r="A2248" s="4">
        <f>VLOOKUP(Life_expectancy.csv!A2264,Base!$A$2:$B$235,2,FALSE)</f>
        <v>72</v>
      </c>
      <c r="B2248" s="4">
        <v>2002.0</v>
      </c>
      <c r="C2248" s="15" t="s">
        <v>5567</v>
      </c>
      <c r="D2248" s="15">
        <v>252.0</v>
      </c>
      <c r="E2248" s="15">
        <v>25.0</v>
      </c>
      <c r="F2248" s="15" t="s">
        <v>5586</v>
      </c>
      <c r="G2248" s="10"/>
      <c r="H2248" s="4">
        <v>18184.0</v>
      </c>
      <c r="I2248" s="5">
        <v>45734.0</v>
      </c>
      <c r="J2248" s="4">
        <v>47.0</v>
      </c>
      <c r="K2248" s="4">
        <v>6.0</v>
      </c>
      <c r="L2248" s="4">
        <v>6.0</v>
      </c>
      <c r="M2248" s="4" t="s">
        <v>5681</v>
      </c>
      <c r="N2248" s="16">
        <v>45911.0</v>
      </c>
    </row>
    <row r="2249">
      <c r="A2249" s="4">
        <f>VLOOKUP(Life_expectancy.csv!A2265,Base!$A$2:$B$235,2,FALSE)</f>
        <v>72</v>
      </c>
      <c r="B2249" s="4">
        <v>2001.0</v>
      </c>
      <c r="C2249" s="15" t="s">
        <v>5932</v>
      </c>
      <c r="D2249" s="15">
        <v>251.0</v>
      </c>
      <c r="E2249" s="15">
        <v>26.0</v>
      </c>
      <c r="F2249" s="15" t="s">
        <v>5591</v>
      </c>
      <c r="G2249" s="10"/>
      <c r="H2249" s="4">
        <v>24789.0</v>
      </c>
      <c r="I2249" s="5">
        <v>45917.0</v>
      </c>
      <c r="J2249" s="4">
        <v>49.0</v>
      </c>
      <c r="K2249" s="4">
        <v>49.0</v>
      </c>
      <c r="L2249" s="4">
        <v>52.0</v>
      </c>
      <c r="M2249" s="4" t="s">
        <v>5658</v>
      </c>
      <c r="N2249" s="16">
        <v>45669.0</v>
      </c>
    </row>
    <row r="2250">
      <c r="A2250" s="4">
        <f>VLOOKUP(Life_expectancy.csv!A2266,Base!$A$2:$B$235,2,FALSE)</f>
        <v>72</v>
      </c>
      <c r="B2250" s="4">
        <v>2000.0</v>
      </c>
      <c r="C2250" s="15" t="s">
        <v>5530</v>
      </c>
      <c r="D2250" s="15">
        <v>25.0</v>
      </c>
      <c r="E2250" s="15">
        <v>27.0</v>
      </c>
      <c r="F2250" s="15" t="s">
        <v>5839</v>
      </c>
      <c r="G2250" s="10"/>
      <c r="H2250" s="4">
        <v>5839.0</v>
      </c>
      <c r="I2250" s="5">
        <v>45794.0</v>
      </c>
      <c r="J2250" s="4">
        <v>50.0</v>
      </c>
      <c r="K2250" s="4">
        <v>49.0</v>
      </c>
      <c r="L2250" s="4">
        <v>52.0</v>
      </c>
      <c r="M2250" s="4" t="s">
        <v>5578</v>
      </c>
      <c r="N2250" s="16">
        <v>45728.0</v>
      </c>
    </row>
    <row r="2251">
      <c r="A2251" s="4">
        <f>VLOOKUP(Life_expectancy.csv!A2267,Base!$A$2:$B$235,2,FALSE)</f>
        <v>105</v>
      </c>
      <c r="B2251" s="4">
        <v>2015.0</v>
      </c>
      <c r="C2251" s="15" t="s">
        <v>5565</v>
      </c>
      <c r="D2251" s="15">
        <v>121.0</v>
      </c>
      <c r="E2251" s="15">
        <v>1.0</v>
      </c>
      <c r="F2251" s="17"/>
      <c r="G2251" s="4">
        <v>94.0</v>
      </c>
      <c r="H2251" s="4">
        <v>383.0</v>
      </c>
      <c r="I2251" s="4">
        <v>6.0</v>
      </c>
      <c r="J2251" s="4">
        <v>1.0</v>
      </c>
      <c r="K2251" s="4">
        <v>95.0</v>
      </c>
      <c r="L2251" s="4">
        <v>95.0</v>
      </c>
      <c r="M2251" s="4" t="s">
        <v>5522</v>
      </c>
      <c r="N2251" s="15">
        <v>2.0</v>
      </c>
    </row>
    <row r="2252">
      <c r="A2252" s="4">
        <f>VLOOKUP(Life_expectancy.csv!A2268,Base!$A$2:$B$235,2,FALSE)</f>
        <v>105</v>
      </c>
      <c r="B2252" s="4">
        <v>2014.0</v>
      </c>
      <c r="C2252" s="15" t="s">
        <v>5566</v>
      </c>
      <c r="D2252" s="15">
        <v>123.0</v>
      </c>
      <c r="E2252" s="15">
        <v>1.0</v>
      </c>
      <c r="F2252" s="18">
        <v>45909.0</v>
      </c>
      <c r="G2252" s="4">
        <v>92.0</v>
      </c>
      <c r="H2252" s="4">
        <v>37.0</v>
      </c>
      <c r="I2252" s="4" t="s">
        <v>5744</v>
      </c>
      <c r="J2252" s="4">
        <v>1.0</v>
      </c>
      <c r="K2252" s="4">
        <v>93.0</v>
      </c>
      <c r="L2252" s="4">
        <v>93.0</v>
      </c>
      <c r="M2252" s="4" t="s">
        <v>5522</v>
      </c>
      <c r="N2252" s="16">
        <v>45659.0</v>
      </c>
    </row>
    <row r="2253">
      <c r="A2253" s="4">
        <f>VLOOKUP(Life_expectancy.csv!A2269,Base!$A$2:$B$235,2,FALSE)</f>
        <v>105</v>
      </c>
      <c r="B2253" s="4">
        <v>2013.0</v>
      </c>
      <c r="C2253" s="15" t="s">
        <v>5551</v>
      </c>
      <c r="D2253" s="15">
        <v>122.0</v>
      </c>
      <c r="E2253" s="15">
        <v>1.0</v>
      </c>
      <c r="F2253" s="15" t="s">
        <v>1673</v>
      </c>
      <c r="G2253" s="4">
        <v>91.0</v>
      </c>
      <c r="H2253" s="4">
        <v>1.0</v>
      </c>
      <c r="I2253" s="4" t="s">
        <v>5995</v>
      </c>
      <c r="J2253" s="4">
        <v>1.0</v>
      </c>
      <c r="K2253" s="4">
        <v>97.0</v>
      </c>
      <c r="L2253" s="4">
        <v>95.0</v>
      </c>
      <c r="M2253" s="4" t="s">
        <v>5522</v>
      </c>
      <c r="N2253" s="16">
        <v>45659.0</v>
      </c>
    </row>
    <row r="2254">
      <c r="A2254" s="4">
        <f>VLOOKUP(Life_expectancy.csv!A2270,Base!$A$2:$B$235,2,FALSE)</f>
        <v>105</v>
      </c>
      <c r="B2254" s="4">
        <v>2012.0</v>
      </c>
      <c r="C2254" s="15" t="s">
        <v>5572</v>
      </c>
      <c r="D2254" s="15">
        <v>126.0</v>
      </c>
      <c r="E2254" s="15">
        <v>1.0</v>
      </c>
      <c r="F2254" s="15" t="s">
        <v>269</v>
      </c>
      <c r="G2254" s="4">
        <v>97.0</v>
      </c>
      <c r="H2254" s="4">
        <v>0.0</v>
      </c>
      <c r="I2254" s="4" t="s">
        <v>5962</v>
      </c>
      <c r="J2254" s="4">
        <v>1.0</v>
      </c>
      <c r="K2254" s="4">
        <v>93.0</v>
      </c>
      <c r="L2254" s="4">
        <v>91.0</v>
      </c>
      <c r="M2254" s="4" t="s">
        <v>5522</v>
      </c>
      <c r="N2254" s="16">
        <v>45659.0</v>
      </c>
    </row>
    <row r="2255">
      <c r="A2255" s="4">
        <f>VLOOKUP(Life_expectancy.csv!A2271,Base!$A$2:$B$235,2,FALSE)</f>
        <v>105</v>
      </c>
      <c r="B2255" s="4">
        <v>2011.0</v>
      </c>
      <c r="C2255" s="15" t="s">
        <v>5624</v>
      </c>
      <c r="D2255" s="15">
        <v>127.0</v>
      </c>
      <c r="E2255" s="15">
        <v>1.0</v>
      </c>
      <c r="F2255" s="15" t="s">
        <v>1147</v>
      </c>
      <c r="G2255" s="4">
        <v>94.0</v>
      </c>
      <c r="H2255" s="4">
        <v>370.0</v>
      </c>
      <c r="I2255" s="4" t="s">
        <v>5798</v>
      </c>
      <c r="J2255" s="4">
        <v>1.0</v>
      </c>
      <c r="K2255" s="4">
        <v>94.0</v>
      </c>
      <c r="L2255" s="4">
        <v>94.0</v>
      </c>
      <c r="M2255" s="4" t="s">
        <v>5522</v>
      </c>
      <c r="N2255" s="16">
        <v>45690.0</v>
      </c>
    </row>
    <row r="2256">
      <c r="A2256" s="4">
        <f>VLOOKUP(Life_expectancy.csv!A2272,Base!$A$2:$B$235,2,FALSE)</f>
        <v>105</v>
      </c>
      <c r="B2256" s="4">
        <v>2010.0</v>
      </c>
      <c r="C2256" s="15" t="s">
        <v>5577</v>
      </c>
      <c r="D2256" s="15">
        <v>128.0</v>
      </c>
      <c r="E2256" s="15">
        <v>1.0</v>
      </c>
      <c r="F2256" s="15" t="s">
        <v>2785</v>
      </c>
      <c r="G2256" s="4">
        <v>89.0</v>
      </c>
      <c r="H2256" s="4">
        <v>20.0</v>
      </c>
      <c r="I2256" s="4">
        <v>57.0</v>
      </c>
      <c r="J2256" s="4">
        <v>1.0</v>
      </c>
      <c r="K2256" s="4">
        <v>91.0</v>
      </c>
      <c r="L2256" s="4">
        <v>91.0</v>
      </c>
      <c r="M2256" s="4" t="s">
        <v>5522</v>
      </c>
      <c r="N2256" s="16">
        <v>45718.0</v>
      </c>
    </row>
    <row r="2257">
      <c r="A2257" s="4">
        <f>VLOOKUP(Life_expectancy.csv!A2273,Base!$A$2:$B$235,2,FALSE)</f>
        <v>105</v>
      </c>
      <c r="B2257" s="4">
        <v>2009.0</v>
      </c>
      <c r="C2257" s="15" t="s">
        <v>5580</v>
      </c>
      <c r="D2257" s="15">
        <v>131.0</v>
      </c>
      <c r="E2257" s="15">
        <v>1.0</v>
      </c>
      <c r="F2257" s="15" t="s">
        <v>3892</v>
      </c>
      <c r="G2257" s="4">
        <v>93.0</v>
      </c>
      <c r="H2257" s="4">
        <v>1.0</v>
      </c>
      <c r="I2257" s="4" t="s">
        <v>5907</v>
      </c>
      <c r="J2257" s="4">
        <v>1.0</v>
      </c>
      <c r="K2257" s="4">
        <v>97.0</v>
      </c>
      <c r="L2257" s="4">
        <v>95.0</v>
      </c>
      <c r="M2257" s="4" t="s">
        <v>5522</v>
      </c>
      <c r="N2257" s="16">
        <v>45718.0</v>
      </c>
    </row>
    <row r="2258">
      <c r="A2258" s="4">
        <f>VLOOKUP(Life_expectancy.csv!A2274,Base!$A$2:$B$235,2,FALSE)</f>
        <v>105</v>
      </c>
      <c r="B2258" s="4">
        <v>2008.0</v>
      </c>
      <c r="C2258" s="15">
        <v>74.0</v>
      </c>
      <c r="D2258" s="15">
        <v>132.0</v>
      </c>
      <c r="E2258" s="15">
        <v>1.0</v>
      </c>
      <c r="F2258" s="15" t="s">
        <v>1150</v>
      </c>
      <c r="G2258" s="4">
        <v>93.0</v>
      </c>
      <c r="H2258" s="4">
        <v>2.0</v>
      </c>
      <c r="I2258" s="4" t="s">
        <v>5544</v>
      </c>
      <c r="J2258" s="4">
        <v>1.0</v>
      </c>
      <c r="K2258" s="4">
        <v>95.0</v>
      </c>
      <c r="L2258" s="4">
        <v>95.0</v>
      </c>
      <c r="M2258" s="4" t="s">
        <v>5522</v>
      </c>
      <c r="N2258" s="16">
        <v>45749.0</v>
      </c>
    </row>
    <row r="2259">
      <c r="A2259" s="4">
        <f>VLOOKUP(Life_expectancy.csv!A2275,Base!$A$2:$B$235,2,FALSE)</f>
        <v>105</v>
      </c>
      <c r="B2259" s="4">
        <v>2007.0</v>
      </c>
      <c r="C2259" s="15" t="s">
        <v>5583</v>
      </c>
      <c r="D2259" s="15">
        <v>132.0</v>
      </c>
      <c r="E2259" s="15">
        <v>1.0</v>
      </c>
      <c r="F2259" s="16">
        <v>45725.0</v>
      </c>
      <c r="G2259" s="4">
        <v>99.0</v>
      </c>
      <c r="H2259" s="4">
        <v>201.0</v>
      </c>
      <c r="I2259" s="4" t="s">
        <v>5546</v>
      </c>
      <c r="J2259" s="4">
        <v>1.0</v>
      </c>
      <c r="K2259" s="4">
        <v>93.0</v>
      </c>
      <c r="L2259" s="4">
        <v>94.0</v>
      </c>
      <c r="M2259" s="4" t="s">
        <v>5522</v>
      </c>
      <c r="N2259" s="16">
        <v>45749.0</v>
      </c>
    </row>
    <row r="2260">
      <c r="A2260" s="4">
        <f>VLOOKUP(Life_expectancy.csv!A2276,Base!$A$2:$B$235,2,FALSE)</f>
        <v>105</v>
      </c>
      <c r="B2260" s="4">
        <v>2006.0</v>
      </c>
      <c r="C2260" s="15" t="s">
        <v>5563</v>
      </c>
      <c r="D2260" s="15">
        <v>133.0</v>
      </c>
      <c r="E2260" s="15">
        <v>1.0</v>
      </c>
      <c r="F2260" s="15" t="s">
        <v>793</v>
      </c>
      <c r="G2260" s="4">
        <v>93.0</v>
      </c>
      <c r="H2260" s="4">
        <v>2.0</v>
      </c>
      <c r="I2260" s="4" t="s">
        <v>5766</v>
      </c>
      <c r="J2260" s="4">
        <v>1.0</v>
      </c>
      <c r="K2260" s="4">
        <v>97.0</v>
      </c>
      <c r="L2260" s="4">
        <v>92.0</v>
      </c>
      <c r="M2260" s="4" t="s">
        <v>5522</v>
      </c>
      <c r="N2260" s="16">
        <v>45779.0</v>
      </c>
    </row>
    <row r="2261">
      <c r="A2261" s="4">
        <f>VLOOKUP(Life_expectancy.csv!A2277,Base!$A$2:$B$235,2,FALSE)</f>
        <v>105</v>
      </c>
      <c r="B2261" s="4">
        <v>2005.0</v>
      </c>
      <c r="C2261" s="15">
        <v>73.0</v>
      </c>
      <c r="D2261" s="15">
        <v>135.0</v>
      </c>
      <c r="E2261" s="15">
        <v>1.0</v>
      </c>
      <c r="F2261" s="16">
        <v>45817.0</v>
      </c>
      <c r="G2261" s="4">
        <v>65.0</v>
      </c>
      <c r="H2261" s="4">
        <v>2.0</v>
      </c>
      <c r="I2261" s="4" t="s">
        <v>5576</v>
      </c>
      <c r="J2261" s="4">
        <v>1.0</v>
      </c>
      <c r="K2261" s="4">
        <v>98.0</v>
      </c>
      <c r="L2261" s="4">
        <v>98.0</v>
      </c>
      <c r="M2261" s="4" t="s">
        <v>5522</v>
      </c>
      <c r="N2261" s="16">
        <v>45810.0</v>
      </c>
    </row>
    <row r="2262">
      <c r="A2262" s="4">
        <f>VLOOKUP(Life_expectancy.csv!A2278,Base!$A$2:$B$235,2,FALSE)</f>
        <v>105</v>
      </c>
      <c r="B2262" s="4">
        <v>2004.0</v>
      </c>
      <c r="C2262" s="15">
        <v>73.0</v>
      </c>
      <c r="D2262" s="15">
        <v>134.0</v>
      </c>
      <c r="E2262" s="15">
        <v>1.0</v>
      </c>
      <c r="F2262" s="15" t="s">
        <v>2035</v>
      </c>
      <c r="G2262" s="4">
        <v>89.0</v>
      </c>
      <c r="H2262" s="4">
        <v>11.0</v>
      </c>
      <c r="I2262" s="4" t="s">
        <v>5644</v>
      </c>
      <c r="J2262" s="4">
        <v>1.0</v>
      </c>
      <c r="K2262" s="4">
        <v>96.0</v>
      </c>
      <c r="L2262" s="4">
        <v>88.0</v>
      </c>
      <c r="M2262" s="4" t="s">
        <v>5522</v>
      </c>
      <c r="N2262" s="16">
        <v>45810.0</v>
      </c>
    </row>
    <row r="2263">
      <c r="A2263" s="4">
        <f>VLOOKUP(Life_expectancy.csv!A2279,Base!$A$2:$B$235,2,FALSE)</f>
        <v>105</v>
      </c>
      <c r="B2263" s="4">
        <v>2003.0</v>
      </c>
      <c r="C2263" s="15">
        <v>73.0</v>
      </c>
      <c r="D2263" s="15">
        <v>134.0</v>
      </c>
      <c r="E2263" s="15">
        <v>1.0</v>
      </c>
      <c r="F2263" s="15" t="s">
        <v>1427</v>
      </c>
      <c r="G2263" s="10"/>
      <c r="H2263" s="4">
        <v>15.0</v>
      </c>
      <c r="I2263" s="4" t="s">
        <v>5579</v>
      </c>
      <c r="J2263" s="4">
        <v>1.0</v>
      </c>
      <c r="K2263" s="4">
        <v>89.0</v>
      </c>
      <c r="L2263" s="4">
        <v>89.0</v>
      </c>
      <c r="M2263" s="4" t="s">
        <v>5522</v>
      </c>
      <c r="N2263" s="16">
        <v>45840.0</v>
      </c>
    </row>
    <row r="2264">
      <c r="A2264" s="4">
        <f>VLOOKUP(Life_expectancy.csv!A2280,Base!$A$2:$B$235,2,FALSE)</f>
        <v>105</v>
      </c>
      <c r="B2264" s="4">
        <v>2002.0</v>
      </c>
      <c r="C2264" s="15" t="s">
        <v>5588</v>
      </c>
      <c r="D2264" s="15">
        <v>133.0</v>
      </c>
      <c r="E2264" s="15">
        <v>1.0</v>
      </c>
      <c r="F2264" s="15" t="s">
        <v>1451</v>
      </c>
      <c r="G2264" s="10"/>
      <c r="H2264" s="4">
        <v>63.0</v>
      </c>
      <c r="I2264" s="4" t="s">
        <v>5705</v>
      </c>
      <c r="J2264" s="4">
        <v>1.0</v>
      </c>
      <c r="K2264" s="4">
        <v>95.0</v>
      </c>
      <c r="L2264" s="4">
        <v>95.0</v>
      </c>
      <c r="M2264" s="4" t="s">
        <v>5522</v>
      </c>
      <c r="N2264" s="16">
        <v>45871.0</v>
      </c>
    </row>
    <row r="2265">
      <c r="A2265" s="4">
        <f>VLOOKUP(Life_expectancy.csv!A2281,Base!$A$2:$B$235,2,FALSE)</f>
        <v>105</v>
      </c>
      <c r="B2265" s="4">
        <v>2001.0</v>
      </c>
      <c r="C2265" s="15" t="s">
        <v>5749</v>
      </c>
      <c r="D2265" s="15">
        <v>135.0</v>
      </c>
      <c r="E2265" s="15">
        <v>1.0</v>
      </c>
      <c r="F2265" s="15" t="s">
        <v>1239</v>
      </c>
      <c r="G2265" s="10"/>
      <c r="H2265" s="4">
        <v>35.0</v>
      </c>
      <c r="I2265" s="4" t="s">
        <v>5554</v>
      </c>
      <c r="J2265" s="4">
        <v>1.0</v>
      </c>
      <c r="K2265" s="4">
        <v>93.0</v>
      </c>
      <c r="L2265" s="4">
        <v>93.0</v>
      </c>
      <c r="M2265" s="4" t="s">
        <v>5522</v>
      </c>
      <c r="N2265" s="16">
        <v>45871.0</v>
      </c>
    </row>
    <row r="2266">
      <c r="A2266" s="4">
        <f>VLOOKUP(Life_expectancy.csv!A2282,Base!$A$2:$B$235,2,FALSE)</f>
        <v>105</v>
      </c>
      <c r="B2266" s="4">
        <v>2000.0</v>
      </c>
      <c r="C2266" s="15" t="s">
        <v>5564</v>
      </c>
      <c r="D2266" s="15">
        <v>141.0</v>
      </c>
      <c r="E2266" s="15">
        <v>1.0</v>
      </c>
      <c r="F2266" s="15" t="s">
        <v>2637</v>
      </c>
      <c r="G2266" s="10"/>
      <c r="H2266" s="4">
        <v>38.0</v>
      </c>
      <c r="I2266" s="4" t="s">
        <v>5647</v>
      </c>
      <c r="J2266" s="4">
        <v>2.0</v>
      </c>
      <c r="K2266" s="4">
        <v>98.0</v>
      </c>
      <c r="L2266" s="4">
        <v>95.0</v>
      </c>
      <c r="M2266" s="4" t="s">
        <v>5522</v>
      </c>
      <c r="N2266" s="16">
        <v>45902.0</v>
      </c>
    </row>
    <row r="2267">
      <c r="A2267" s="4">
        <f>VLOOKUP(Life_expectancy.csv!A2283,Base!$A$2:$B$235,2,FALSE)</f>
        <v>196</v>
      </c>
      <c r="B2267" s="4">
        <v>2015.0</v>
      </c>
      <c r="C2267" s="15" t="s">
        <v>5648</v>
      </c>
      <c r="D2267" s="15">
        <v>168.0</v>
      </c>
      <c r="E2267" s="15">
        <v>0.0</v>
      </c>
      <c r="F2267" s="17"/>
      <c r="G2267" s="4">
        <v>98.0</v>
      </c>
      <c r="H2267" s="4">
        <v>0.0</v>
      </c>
      <c r="I2267" s="4" t="s">
        <v>6154</v>
      </c>
      <c r="J2267" s="4">
        <v>0.0</v>
      </c>
      <c r="K2267" s="4">
        <v>97.0</v>
      </c>
      <c r="L2267" s="4">
        <v>97.0</v>
      </c>
      <c r="M2267" s="4" t="s">
        <v>5522</v>
      </c>
      <c r="N2267" s="15">
        <v>6.0</v>
      </c>
    </row>
    <row r="2268">
      <c r="A2268" s="4">
        <f>VLOOKUP(Life_expectancy.csv!A2284,Base!$A$2:$B$235,2,FALSE)</f>
        <v>196</v>
      </c>
      <c r="B2268" s="4">
        <v>2014.0</v>
      </c>
      <c r="C2268" s="15">
        <v>73.0</v>
      </c>
      <c r="D2268" s="15">
        <v>17.0</v>
      </c>
      <c r="E2268" s="15">
        <v>0.0</v>
      </c>
      <c r="F2268" s="15" t="s">
        <v>5521</v>
      </c>
      <c r="G2268" s="4">
        <v>99.0</v>
      </c>
      <c r="H2268" s="4">
        <v>0.0</v>
      </c>
      <c r="I2268" s="4" t="s">
        <v>5862</v>
      </c>
      <c r="J2268" s="4">
        <v>0.0</v>
      </c>
      <c r="K2268" s="4">
        <v>99.0</v>
      </c>
      <c r="L2268" s="4">
        <v>99.0</v>
      </c>
      <c r="M2268" s="4" t="s">
        <v>5522</v>
      </c>
      <c r="N2268" s="15">
        <v>6.0</v>
      </c>
    </row>
    <row r="2269">
      <c r="A2269" s="4">
        <f>VLOOKUP(Life_expectancy.csv!A2285,Base!$A$2:$B$235,2,FALSE)</f>
        <v>196</v>
      </c>
      <c r="B2269" s="4">
        <v>2013.0</v>
      </c>
      <c r="C2269" s="15" t="s">
        <v>5588</v>
      </c>
      <c r="D2269" s="15">
        <v>172.0</v>
      </c>
      <c r="E2269" s="15">
        <v>0.0</v>
      </c>
      <c r="F2269" s="15" t="s">
        <v>5521</v>
      </c>
      <c r="G2269" s="4">
        <v>99.0</v>
      </c>
      <c r="H2269" s="4">
        <v>0.0</v>
      </c>
      <c r="I2269" s="4" t="s">
        <v>6201</v>
      </c>
      <c r="J2269" s="4">
        <v>0.0</v>
      </c>
      <c r="K2269" s="4">
        <v>98.0</v>
      </c>
      <c r="L2269" s="4">
        <v>98.0</v>
      </c>
      <c r="M2269" s="4" t="s">
        <v>5522</v>
      </c>
      <c r="N2269" s="16">
        <v>45663.0</v>
      </c>
    </row>
    <row r="2270">
      <c r="A2270" s="4">
        <f>VLOOKUP(Life_expectancy.csv!A2286,Base!$A$2:$B$235,2,FALSE)</f>
        <v>196</v>
      </c>
      <c r="B2270" s="4">
        <v>2012.0</v>
      </c>
      <c r="C2270" s="15" t="s">
        <v>5653</v>
      </c>
      <c r="D2270" s="15">
        <v>174.0</v>
      </c>
      <c r="E2270" s="15">
        <v>0.0</v>
      </c>
      <c r="F2270" s="15" t="s">
        <v>5521</v>
      </c>
      <c r="G2270" s="4">
        <v>99.0</v>
      </c>
      <c r="H2270" s="4">
        <v>0.0</v>
      </c>
      <c r="I2270" s="4" t="s">
        <v>6082</v>
      </c>
      <c r="J2270" s="4">
        <v>0.0</v>
      </c>
      <c r="K2270" s="4">
        <v>98.0</v>
      </c>
      <c r="L2270" s="4">
        <v>98.0</v>
      </c>
      <c r="M2270" s="4" t="s">
        <v>5522</v>
      </c>
      <c r="N2270" s="16">
        <v>45663.0</v>
      </c>
    </row>
    <row r="2271">
      <c r="A2271" s="4">
        <f>VLOOKUP(Life_expectancy.csv!A2287,Base!$A$2:$B$235,2,FALSE)</f>
        <v>196</v>
      </c>
      <c r="B2271" s="4">
        <v>2011.0</v>
      </c>
      <c r="C2271" s="15" t="s">
        <v>5564</v>
      </c>
      <c r="D2271" s="15">
        <v>177.0</v>
      </c>
      <c r="E2271" s="15">
        <v>0.0</v>
      </c>
      <c r="F2271" s="15" t="s">
        <v>3867</v>
      </c>
      <c r="G2271" s="4">
        <v>99.0</v>
      </c>
      <c r="H2271" s="4">
        <v>0.0</v>
      </c>
      <c r="I2271" s="4" t="s">
        <v>5866</v>
      </c>
      <c r="J2271" s="4">
        <v>0.0</v>
      </c>
      <c r="K2271" s="4">
        <v>99.0</v>
      </c>
      <c r="L2271" s="4">
        <v>99.0</v>
      </c>
      <c r="M2271" s="4" t="s">
        <v>5522</v>
      </c>
      <c r="N2271" s="16">
        <v>45663.0</v>
      </c>
    </row>
    <row r="2272">
      <c r="A2272" s="4">
        <f>VLOOKUP(Life_expectancy.csv!A2288,Base!$A$2:$B$235,2,FALSE)</f>
        <v>196</v>
      </c>
      <c r="B2272" s="4">
        <v>2010.0</v>
      </c>
      <c r="C2272" s="15" t="s">
        <v>5899</v>
      </c>
      <c r="D2272" s="15">
        <v>18.0</v>
      </c>
      <c r="E2272" s="15">
        <v>0.0</v>
      </c>
      <c r="F2272" s="15" t="s">
        <v>1270</v>
      </c>
      <c r="G2272" s="4">
        <v>99.0</v>
      </c>
      <c r="H2272" s="4">
        <v>0.0</v>
      </c>
      <c r="I2272" s="4" t="s">
        <v>6037</v>
      </c>
      <c r="J2272" s="4">
        <v>0.0</v>
      </c>
      <c r="K2272" s="4">
        <v>99.0</v>
      </c>
      <c r="L2272" s="4">
        <v>99.0</v>
      </c>
      <c r="M2272" s="4" t="s">
        <v>5522</v>
      </c>
      <c r="N2272" s="16">
        <v>45694.0</v>
      </c>
    </row>
    <row r="2273">
      <c r="A2273" s="4">
        <f>VLOOKUP(Life_expectancy.csv!A2289,Base!$A$2:$B$235,2,FALSE)</f>
        <v>196</v>
      </c>
      <c r="B2273" s="4">
        <v>2009.0</v>
      </c>
      <c r="C2273" s="15" t="s">
        <v>5589</v>
      </c>
      <c r="D2273" s="15">
        <v>182.0</v>
      </c>
      <c r="E2273" s="15">
        <v>0.0</v>
      </c>
      <c r="F2273" s="15" t="s">
        <v>2309</v>
      </c>
      <c r="G2273" s="4">
        <v>99.0</v>
      </c>
      <c r="H2273" s="4">
        <v>0.0</v>
      </c>
      <c r="I2273" s="4" t="s">
        <v>5981</v>
      </c>
      <c r="J2273" s="4">
        <v>0.0</v>
      </c>
      <c r="K2273" s="4">
        <v>99.0</v>
      </c>
      <c r="L2273" s="4">
        <v>99.0</v>
      </c>
      <c r="M2273" s="4" t="s">
        <v>5522</v>
      </c>
      <c r="N2273" s="16">
        <v>45694.0</v>
      </c>
    </row>
    <row r="2274">
      <c r="A2274" s="4">
        <f>VLOOKUP(Life_expectancy.csv!A2290,Base!$A$2:$B$235,2,FALSE)</f>
        <v>196</v>
      </c>
      <c r="B2274" s="4">
        <v>2008.0</v>
      </c>
      <c r="C2274" s="15" t="s">
        <v>5713</v>
      </c>
      <c r="D2274" s="15">
        <v>184.0</v>
      </c>
      <c r="E2274" s="15">
        <v>0.0</v>
      </c>
      <c r="F2274" s="15" t="s">
        <v>763</v>
      </c>
      <c r="G2274" s="4">
        <v>99.0</v>
      </c>
      <c r="H2274" s="4">
        <v>0.0</v>
      </c>
      <c r="I2274" s="5">
        <v>45900.0</v>
      </c>
      <c r="J2274" s="4">
        <v>0.0</v>
      </c>
      <c r="K2274" s="4">
        <v>99.0</v>
      </c>
      <c r="L2274" s="4">
        <v>99.0</v>
      </c>
      <c r="M2274" s="4" t="s">
        <v>5522</v>
      </c>
      <c r="N2274" s="16">
        <v>45722.0</v>
      </c>
    </row>
    <row r="2275">
      <c r="A2275" s="4">
        <f>VLOOKUP(Life_expectancy.csv!A2291,Base!$A$2:$B$235,2,FALSE)</f>
        <v>196</v>
      </c>
      <c r="B2275" s="4">
        <v>2007.0</v>
      </c>
      <c r="C2275" s="15" t="s">
        <v>5713</v>
      </c>
      <c r="D2275" s="15">
        <v>185.0</v>
      </c>
      <c r="E2275" s="15">
        <v>0.0</v>
      </c>
      <c r="F2275" s="16">
        <v>45999.0</v>
      </c>
      <c r="G2275" s="4">
        <v>99.0</v>
      </c>
      <c r="H2275" s="4">
        <v>1.0</v>
      </c>
      <c r="I2275" s="4" t="s">
        <v>6141</v>
      </c>
      <c r="J2275" s="4">
        <v>0.0</v>
      </c>
      <c r="K2275" s="4">
        <v>99.0</v>
      </c>
      <c r="L2275" s="4">
        <v>99.0</v>
      </c>
      <c r="M2275" s="4" t="s">
        <v>5522</v>
      </c>
      <c r="N2275" s="16">
        <v>45722.0</v>
      </c>
    </row>
    <row r="2276">
      <c r="A2276" s="4">
        <f>VLOOKUP(Life_expectancy.csv!A2292,Base!$A$2:$B$235,2,FALSE)</f>
        <v>196</v>
      </c>
      <c r="B2276" s="4">
        <v>2006.0</v>
      </c>
      <c r="C2276" s="15" t="s">
        <v>5713</v>
      </c>
      <c r="D2276" s="15">
        <v>185.0</v>
      </c>
      <c r="E2276" s="15">
        <v>0.0</v>
      </c>
      <c r="F2276" s="16">
        <v>45999.0</v>
      </c>
      <c r="G2276" s="4">
        <v>99.0</v>
      </c>
      <c r="H2276" s="4">
        <v>10.0</v>
      </c>
      <c r="I2276" s="5">
        <v>45841.0</v>
      </c>
      <c r="J2276" s="4">
        <v>0.0</v>
      </c>
      <c r="K2276" s="4">
        <v>99.0</v>
      </c>
      <c r="L2276" s="4">
        <v>99.0</v>
      </c>
      <c r="M2276" s="4" t="s">
        <v>5522</v>
      </c>
      <c r="N2276" s="16">
        <v>45722.0</v>
      </c>
    </row>
    <row r="2277">
      <c r="A2277" s="4">
        <f>VLOOKUP(Life_expectancy.csv!A2293,Base!$A$2:$B$235,2,FALSE)</f>
        <v>196</v>
      </c>
      <c r="B2277" s="4">
        <v>2005.0</v>
      </c>
      <c r="C2277" s="15" t="s">
        <v>5713</v>
      </c>
      <c r="D2277" s="15">
        <v>185.0</v>
      </c>
      <c r="E2277" s="15">
        <v>0.0</v>
      </c>
      <c r="F2277" s="15" t="s">
        <v>1415</v>
      </c>
      <c r="G2277" s="4">
        <v>99.0</v>
      </c>
      <c r="H2277" s="4">
        <v>0.0</v>
      </c>
      <c r="I2277" s="5">
        <v>45660.0</v>
      </c>
      <c r="J2277" s="4">
        <v>0.0</v>
      </c>
      <c r="K2277" s="4">
        <v>99.0</v>
      </c>
      <c r="L2277" s="4">
        <v>99.0</v>
      </c>
      <c r="M2277" s="4" t="s">
        <v>5522</v>
      </c>
      <c r="N2277" s="16">
        <v>45753.0</v>
      </c>
    </row>
    <row r="2278">
      <c r="A2278" s="4">
        <f>VLOOKUP(Life_expectancy.csv!A2294,Base!$A$2:$B$235,2,FALSE)</f>
        <v>196</v>
      </c>
      <c r="B2278" s="4">
        <v>2004.0</v>
      </c>
      <c r="C2278" s="15" t="s">
        <v>5889</v>
      </c>
      <c r="D2278" s="15">
        <v>186.0</v>
      </c>
      <c r="E2278" s="15">
        <v>0.0</v>
      </c>
      <c r="F2278" s="15" t="s">
        <v>2685</v>
      </c>
      <c r="G2278" s="4">
        <v>99.0</v>
      </c>
      <c r="H2278" s="4">
        <v>0.0</v>
      </c>
      <c r="I2278" s="4" t="s">
        <v>5982</v>
      </c>
      <c r="J2278" s="4">
        <v>0.0</v>
      </c>
      <c r="K2278" s="4">
        <v>99.0</v>
      </c>
      <c r="L2278" s="4">
        <v>99.0</v>
      </c>
      <c r="M2278" s="4" t="s">
        <v>5522</v>
      </c>
      <c r="N2278" s="16">
        <v>45753.0</v>
      </c>
    </row>
    <row r="2279">
      <c r="A2279" s="4">
        <f>VLOOKUP(Life_expectancy.csv!A2295,Base!$A$2:$B$235,2,FALSE)</f>
        <v>196</v>
      </c>
      <c r="B2279" s="4">
        <v>2003.0</v>
      </c>
      <c r="C2279" s="15" t="s">
        <v>5889</v>
      </c>
      <c r="D2279" s="15">
        <v>185.0</v>
      </c>
      <c r="E2279" s="15">
        <v>0.0</v>
      </c>
      <c r="F2279" s="15" t="s">
        <v>926</v>
      </c>
      <c r="G2279" s="4">
        <v>99.0</v>
      </c>
      <c r="H2279" s="4">
        <v>0.0</v>
      </c>
      <c r="I2279" s="5">
        <v>45866.0</v>
      </c>
      <c r="J2279" s="4">
        <v>0.0</v>
      </c>
      <c r="K2279" s="4">
        <v>99.0</v>
      </c>
      <c r="L2279" s="4">
        <v>99.0</v>
      </c>
      <c r="M2279" s="4" t="s">
        <v>5522</v>
      </c>
      <c r="N2279" s="16">
        <v>45783.0</v>
      </c>
    </row>
    <row r="2280">
      <c r="A2280" s="4">
        <f>VLOOKUP(Life_expectancy.csv!A2296,Base!$A$2:$B$235,2,FALSE)</f>
        <v>196</v>
      </c>
      <c r="B2280" s="4">
        <v>2002.0</v>
      </c>
      <c r="C2280" s="15" t="s">
        <v>5889</v>
      </c>
      <c r="D2280" s="15">
        <v>186.0</v>
      </c>
      <c r="E2280" s="15">
        <v>0.0</v>
      </c>
      <c r="F2280" s="15" t="s">
        <v>5377</v>
      </c>
      <c r="G2280" s="4">
        <v>99.0</v>
      </c>
      <c r="H2280" s="4">
        <v>0.0</v>
      </c>
      <c r="I2280" s="5">
        <v>45685.0</v>
      </c>
      <c r="J2280" s="4">
        <v>0.0</v>
      </c>
      <c r="K2280" s="4">
        <v>99.0</v>
      </c>
      <c r="L2280" s="4">
        <v>99.0</v>
      </c>
      <c r="M2280" s="4" t="s">
        <v>5522</v>
      </c>
      <c r="N2280" s="16">
        <v>45814.0</v>
      </c>
    </row>
    <row r="2281">
      <c r="A2281" s="4">
        <f>VLOOKUP(Life_expectancy.csv!A2297,Base!$A$2:$B$235,2,FALSE)</f>
        <v>196</v>
      </c>
      <c r="B2281" s="4">
        <v>2001.0</v>
      </c>
      <c r="C2281" s="15">
        <v>72.0</v>
      </c>
      <c r="D2281" s="15">
        <v>187.0</v>
      </c>
      <c r="E2281" s="15">
        <v>0.0</v>
      </c>
      <c r="F2281" s="15" t="s">
        <v>4327</v>
      </c>
      <c r="G2281" s="4">
        <v>96.0</v>
      </c>
      <c r="H2281" s="4">
        <v>0.0</v>
      </c>
      <c r="I2281" s="5">
        <v>45835.0</v>
      </c>
      <c r="J2281" s="4">
        <v>0.0</v>
      </c>
      <c r="K2281" s="4">
        <v>96.0</v>
      </c>
      <c r="L2281" s="4">
        <v>96.0</v>
      </c>
      <c r="M2281" s="4" t="s">
        <v>5522</v>
      </c>
      <c r="N2281" s="16">
        <v>45814.0</v>
      </c>
    </row>
    <row r="2282">
      <c r="A2282" s="4">
        <f>VLOOKUP(Life_expectancy.csv!A2298,Base!$A$2:$B$235,2,FALSE)</f>
        <v>196</v>
      </c>
      <c r="B2282" s="4">
        <v>2000.0</v>
      </c>
      <c r="C2282" s="15" t="s">
        <v>5767</v>
      </c>
      <c r="D2282" s="15">
        <v>188.0</v>
      </c>
      <c r="E2282" s="15">
        <v>0.0</v>
      </c>
      <c r="F2282" s="15" t="s">
        <v>871</v>
      </c>
      <c r="G2282" s="4">
        <v>98.0</v>
      </c>
      <c r="H2282" s="4">
        <v>0.0</v>
      </c>
      <c r="I2282" s="5">
        <v>45684.0</v>
      </c>
      <c r="J2282" s="4">
        <v>0.0</v>
      </c>
      <c r="K2282" s="4">
        <v>98.0</v>
      </c>
      <c r="L2282" s="4">
        <v>98.0</v>
      </c>
      <c r="M2282" s="4" t="s">
        <v>5522</v>
      </c>
      <c r="N2282" s="16">
        <v>45844.0</v>
      </c>
    </row>
    <row r="2283">
      <c r="A2283" s="4">
        <f>VLOOKUP(Life_expectancy.csv!A2299,Base!$A$2:$B$235,2,FALSE)</f>
        <v>102</v>
      </c>
      <c r="B2283" s="4">
        <v>2015.0</v>
      </c>
      <c r="C2283" s="15">
        <v>51.0</v>
      </c>
      <c r="D2283" s="15">
        <v>413.0</v>
      </c>
      <c r="E2283" s="15">
        <v>22.0</v>
      </c>
      <c r="F2283" s="17"/>
      <c r="G2283" s="4">
        <v>86.0</v>
      </c>
      <c r="H2283" s="4">
        <v>607.0</v>
      </c>
      <c r="I2283" s="5">
        <v>45771.0</v>
      </c>
      <c r="J2283" s="4">
        <v>30.0</v>
      </c>
      <c r="K2283" s="4">
        <v>86.0</v>
      </c>
      <c r="L2283" s="4">
        <v>86.0</v>
      </c>
      <c r="M2283" s="4" t="s">
        <v>5578</v>
      </c>
      <c r="N2283" s="16">
        <v>45723.0</v>
      </c>
    </row>
    <row r="2284">
      <c r="A2284" s="4">
        <f>VLOOKUP(Life_expectancy.csv!A2300,Base!$A$2:$B$235,2,FALSE)</f>
        <v>102</v>
      </c>
      <c r="B2284" s="4">
        <v>2014.0</v>
      </c>
      <c r="C2284" s="15" t="s">
        <v>5654</v>
      </c>
      <c r="D2284" s="15">
        <v>463.0</v>
      </c>
      <c r="E2284" s="15">
        <v>23.0</v>
      </c>
      <c r="F2284" s="15" t="s">
        <v>5521</v>
      </c>
      <c r="G2284" s="4">
        <v>83.0</v>
      </c>
      <c r="H2284" s="4">
        <v>1006.0</v>
      </c>
      <c r="I2284" s="5">
        <v>45892.0</v>
      </c>
      <c r="J2284" s="4">
        <v>32.0</v>
      </c>
      <c r="K2284" s="4">
        <v>83.0</v>
      </c>
      <c r="L2284" s="4">
        <v>83.0</v>
      </c>
      <c r="M2284" s="4" t="s">
        <v>5658</v>
      </c>
      <c r="N2284" s="16">
        <v>45754.0</v>
      </c>
    </row>
    <row r="2285">
      <c r="A2285" s="4">
        <f>VLOOKUP(Life_expectancy.csv!A2301,Base!$A$2:$B$235,2,FALSE)</f>
        <v>102</v>
      </c>
      <c r="B2285" s="4">
        <v>2013.0</v>
      </c>
      <c r="C2285" s="15">
        <v>54.0</v>
      </c>
      <c r="D2285" s="15">
        <v>47.0</v>
      </c>
      <c r="E2285" s="15">
        <v>23.0</v>
      </c>
      <c r="F2285" s="15" t="s">
        <v>5521</v>
      </c>
      <c r="G2285" s="4">
        <v>92.0</v>
      </c>
      <c r="H2285" s="4">
        <v>15.0</v>
      </c>
      <c r="I2285" s="5">
        <v>45739.0</v>
      </c>
      <c r="J2285" s="4">
        <v>33.0</v>
      </c>
      <c r="K2285" s="4">
        <v>92.0</v>
      </c>
      <c r="L2285" s="4">
        <v>92.0</v>
      </c>
      <c r="M2285" s="4" t="s">
        <v>5786</v>
      </c>
      <c r="N2285" s="16">
        <v>45815.0</v>
      </c>
    </row>
    <row r="2286">
      <c r="A2286" s="4">
        <f>VLOOKUP(Life_expectancy.csv!A2302,Base!$A$2:$B$235,2,FALSE)</f>
        <v>102</v>
      </c>
      <c r="B2286" s="4">
        <v>2012.0</v>
      </c>
      <c r="C2286" s="15" t="s">
        <v>5649</v>
      </c>
      <c r="D2286" s="15">
        <v>411.0</v>
      </c>
      <c r="E2286" s="15">
        <v>25.0</v>
      </c>
      <c r="F2286" s="15" t="s">
        <v>5521</v>
      </c>
      <c r="G2286" s="4">
        <v>91.0</v>
      </c>
      <c r="H2286" s="4">
        <v>678.0</v>
      </c>
      <c r="I2286" s="5">
        <v>45860.0</v>
      </c>
      <c r="J2286" s="4">
        <v>35.0</v>
      </c>
      <c r="K2286" s="4">
        <v>91.0</v>
      </c>
      <c r="L2286" s="4">
        <v>91.0</v>
      </c>
      <c r="M2286" s="4" t="s">
        <v>5631</v>
      </c>
      <c r="N2286" s="16">
        <v>45876.0</v>
      </c>
    </row>
    <row r="2287">
      <c r="A2287" s="4">
        <f>VLOOKUP(Life_expectancy.csv!A2303,Base!$A$2:$B$235,2,FALSE)</f>
        <v>102</v>
      </c>
      <c r="B2287" s="4">
        <v>2011.0</v>
      </c>
      <c r="C2287" s="15" t="s">
        <v>5558</v>
      </c>
      <c r="D2287" s="15">
        <v>418.0</v>
      </c>
      <c r="E2287" s="15">
        <v>26.0</v>
      </c>
      <c r="F2287" s="15" t="s">
        <v>3421</v>
      </c>
      <c r="G2287" s="4">
        <v>89.0</v>
      </c>
      <c r="H2287" s="4">
        <v>1865.0</v>
      </c>
      <c r="I2287" s="5">
        <v>45710.0</v>
      </c>
      <c r="J2287" s="4">
        <v>38.0</v>
      </c>
      <c r="K2287" s="4">
        <v>88.0</v>
      </c>
      <c r="L2287" s="4">
        <v>89.0</v>
      </c>
      <c r="M2287" s="5">
        <v>45717.0</v>
      </c>
      <c r="N2287" s="15">
        <v>8.0</v>
      </c>
    </row>
    <row r="2288">
      <c r="A2288" s="4">
        <f>VLOOKUP(Life_expectancy.csv!A2304,Base!$A$2:$B$235,2,FALSE)</f>
        <v>102</v>
      </c>
      <c r="B2288" s="4">
        <v>2010.0</v>
      </c>
      <c r="C2288" s="15" t="s">
        <v>5654</v>
      </c>
      <c r="D2288" s="15">
        <v>424.0</v>
      </c>
      <c r="E2288" s="15">
        <v>27.0</v>
      </c>
      <c r="F2288" s="15" t="s">
        <v>138</v>
      </c>
      <c r="G2288" s="4">
        <v>86.0</v>
      </c>
      <c r="H2288" s="4">
        <v>1089.0</v>
      </c>
      <c r="I2288" s="5">
        <v>45859.0</v>
      </c>
      <c r="J2288" s="4">
        <v>40.0</v>
      </c>
      <c r="K2288" s="4">
        <v>84.0</v>
      </c>
      <c r="L2288" s="4">
        <v>86.0</v>
      </c>
      <c r="M2288" s="5">
        <v>45809.0</v>
      </c>
      <c r="N2288" s="16">
        <v>45696.0</v>
      </c>
    </row>
    <row r="2289">
      <c r="A2289" s="4">
        <f>VLOOKUP(Life_expectancy.csv!A2305,Base!$A$2:$B$235,2,FALSE)</f>
        <v>102</v>
      </c>
      <c r="B2289" s="4">
        <v>2009.0</v>
      </c>
      <c r="C2289" s="15" t="s">
        <v>5608</v>
      </c>
      <c r="D2289" s="15">
        <v>433.0</v>
      </c>
      <c r="E2289" s="15">
        <v>28.0</v>
      </c>
      <c r="F2289" s="15" t="s">
        <v>2833</v>
      </c>
      <c r="G2289" s="4">
        <v>84.0</v>
      </c>
      <c r="H2289" s="4">
        <v>31.0</v>
      </c>
      <c r="I2289" s="5">
        <v>45709.0</v>
      </c>
      <c r="J2289" s="4">
        <v>42.0</v>
      </c>
      <c r="K2289" s="4">
        <v>81.0</v>
      </c>
      <c r="L2289" s="4">
        <v>84.0</v>
      </c>
      <c r="M2289" s="5">
        <v>45839.0</v>
      </c>
      <c r="N2289" s="16">
        <v>45755.0</v>
      </c>
    </row>
    <row r="2290">
      <c r="A2290" s="4">
        <f>VLOOKUP(Life_expectancy.csv!A2306,Base!$A$2:$B$235,2,FALSE)</f>
        <v>102</v>
      </c>
      <c r="B2290" s="4">
        <v>2008.0</v>
      </c>
      <c r="C2290" s="15" t="s">
        <v>5779</v>
      </c>
      <c r="D2290" s="15">
        <v>441.0</v>
      </c>
      <c r="E2290" s="15">
        <v>29.0</v>
      </c>
      <c r="F2290" s="15" t="s">
        <v>1221</v>
      </c>
      <c r="G2290" s="4">
        <v>77.0</v>
      </c>
      <c r="H2290" s="4">
        <v>44.0</v>
      </c>
      <c r="I2290" s="5">
        <v>45840.0</v>
      </c>
      <c r="J2290" s="4">
        <v>44.0</v>
      </c>
      <c r="K2290" s="4">
        <v>75.0</v>
      </c>
      <c r="L2290" s="4">
        <v>77.0</v>
      </c>
      <c r="M2290" s="5">
        <v>45901.0</v>
      </c>
      <c r="N2290" s="16">
        <v>45846.0</v>
      </c>
    </row>
    <row r="2291">
      <c r="A2291" s="4">
        <f>VLOOKUP(Life_expectancy.csv!A2307,Base!$A$2:$B$235,2,FALSE)</f>
        <v>102</v>
      </c>
      <c r="B2291" s="4">
        <v>2007.0</v>
      </c>
      <c r="C2291" s="15" t="s">
        <v>5596</v>
      </c>
      <c r="D2291" s="15">
        <v>45.0</v>
      </c>
      <c r="E2291" s="15">
        <v>29.0</v>
      </c>
      <c r="F2291" s="15" t="s">
        <v>1703</v>
      </c>
      <c r="G2291" s="4">
        <v>63.0</v>
      </c>
      <c r="H2291" s="4">
        <v>0.0</v>
      </c>
      <c r="I2291" s="5">
        <v>45690.0</v>
      </c>
      <c r="J2291" s="4">
        <v>45.0</v>
      </c>
      <c r="K2291" s="4">
        <v>63.0</v>
      </c>
      <c r="L2291" s="4">
        <v>64.0</v>
      </c>
      <c r="M2291" s="5">
        <v>45690.0</v>
      </c>
      <c r="N2291" s="16">
        <v>45908.0</v>
      </c>
    </row>
    <row r="2292">
      <c r="A2292" s="4">
        <f>VLOOKUP(Life_expectancy.csv!A2308,Base!$A$2:$B$235,2,FALSE)</f>
        <v>102</v>
      </c>
      <c r="B2292" s="4">
        <v>2006.0</v>
      </c>
      <c r="C2292" s="15" t="s">
        <v>6001</v>
      </c>
      <c r="D2292" s="15">
        <v>464.0</v>
      </c>
      <c r="E2292" s="15">
        <v>30.0</v>
      </c>
      <c r="F2292" s="16">
        <v>45872.0</v>
      </c>
      <c r="G2292" s="10"/>
      <c r="H2292" s="4">
        <v>33.0</v>
      </c>
      <c r="I2292" s="5">
        <v>45857.0</v>
      </c>
      <c r="J2292" s="4">
        <v>46.0</v>
      </c>
      <c r="K2292" s="4">
        <v>65.0</v>
      </c>
      <c r="L2292" s="4">
        <v>64.0</v>
      </c>
      <c r="M2292" s="5">
        <v>45690.0</v>
      </c>
      <c r="N2292" s="16">
        <v>45666.0</v>
      </c>
    </row>
    <row r="2293">
      <c r="A2293" s="4">
        <f>VLOOKUP(Life_expectancy.csv!A2309,Base!$A$2:$B$235,2,FALSE)</f>
        <v>102</v>
      </c>
      <c r="B2293" s="4">
        <v>2005.0</v>
      </c>
      <c r="C2293" s="15" t="s">
        <v>5853</v>
      </c>
      <c r="D2293" s="15">
        <v>48.0</v>
      </c>
      <c r="E2293" s="15">
        <v>30.0</v>
      </c>
      <c r="F2293" s="15" t="s">
        <v>729</v>
      </c>
      <c r="G2293" s="10"/>
      <c r="H2293" s="4">
        <v>29.0</v>
      </c>
      <c r="I2293" s="5">
        <v>45707.0</v>
      </c>
      <c r="J2293" s="4">
        <v>47.0</v>
      </c>
      <c r="K2293" s="4">
        <v>67.0</v>
      </c>
      <c r="L2293" s="4">
        <v>65.0</v>
      </c>
      <c r="M2293" s="5">
        <v>45690.0</v>
      </c>
      <c r="N2293" s="16">
        <v>45725.0</v>
      </c>
    </row>
    <row r="2294">
      <c r="A2294" s="4">
        <f>VLOOKUP(Life_expectancy.csv!A2310,Base!$A$2:$B$235,2,FALSE)</f>
        <v>102</v>
      </c>
      <c r="B2294" s="4">
        <v>2004.0</v>
      </c>
      <c r="C2294" s="15" t="s">
        <v>6202</v>
      </c>
      <c r="D2294" s="15">
        <v>496.0</v>
      </c>
      <c r="E2294" s="15">
        <v>30.0</v>
      </c>
      <c r="F2294" s="15" t="s">
        <v>1180</v>
      </c>
      <c r="G2294" s="10"/>
      <c r="H2294" s="4">
        <v>7.0</v>
      </c>
      <c r="I2294" s="5">
        <v>45887.0</v>
      </c>
      <c r="J2294" s="4">
        <v>47.0</v>
      </c>
      <c r="K2294" s="4">
        <v>69.0</v>
      </c>
      <c r="L2294" s="4">
        <v>65.0</v>
      </c>
      <c r="M2294" s="5">
        <v>45659.0</v>
      </c>
      <c r="N2294" s="16">
        <v>45786.0</v>
      </c>
    </row>
    <row r="2295">
      <c r="A2295" s="4">
        <f>VLOOKUP(Life_expectancy.csv!A2311,Base!$A$2:$B$235,2,FALSE)</f>
        <v>102</v>
      </c>
      <c r="B2295" s="4">
        <v>2003.0</v>
      </c>
      <c r="C2295" s="15" t="s">
        <v>6203</v>
      </c>
      <c r="D2295" s="15">
        <v>57.0</v>
      </c>
      <c r="E2295" s="15">
        <v>30.0</v>
      </c>
      <c r="F2295" s="18">
        <v>45842.0</v>
      </c>
      <c r="G2295" s="10"/>
      <c r="H2295" s="4">
        <v>586.0</v>
      </c>
      <c r="I2295" s="5">
        <v>45765.0</v>
      </c>
      <c r="J2295" s="4">
        <v>47.0</v>
      </c>
      <c r="K2295" s="4">
        <v>66.0</v>
      </c>
      <c r="L2295" s="4">
        <v>73.0</v>
      </c>
      <c r="M2295" s="5">
        <v>45901.0</v>
      </c>
      <c r="N2295" s="16">
        <v>45878.0</v>
      </c>
    </row>
    <row r="2296">
      <c r="A2296" s="4">
        <f>VLOOKUP(Life_expectancy.csv!A2312,Base!$A$2:$B$235,2,FALSE)</f>
        <v>102</v>
      </c>
      <c r="B2296" s="4">
        <v>2002.0</v>
      </c>
      <c r="C2296" s="15">
        <v>48.0</v>
      </c>
      <c r="D2296" s="15">
        <v>513.0</v>
      </c>
      <c r="E2296" s="15">
        <v>30.0</v>
      </c>
      <c r="F2296" s="18">
        <v>45812.0</v>
      </c>
      <c r="G2296" s="10"/>
      <c r="H2296" s="4">
        <v>568.0</v>
      </c>
      <c r="I2296" s="5">
        <v>45917.0</v>
      </c>
      <c r="J2296" s="4">
        <v>48.0</v>
      </c>
      <c r="K2296" s="4">
        <v>54.0</v>
      </c>
      <c r="L2296" s="4">
        <v>53.0</v>
      </c>
      <c r="M2296" s="5">
        <v>45839.0</v>
      </c>
      <c r="N2296" s="15">
        <v>1.0</v>
      </c>
    </row>
    <row r="2297">
      <c r="A2297" s="4">
        <f>VLOOKUP(Life_expectancy.csv!A2313,Base!$A$2:$B$235,2,FALSE)</f>
        <v>102</v>
      </c>
      <c r="B2297" s="4">
        <v>2001.0</v>
      </c>
      <c r="C2297" s="15">
        <v>41.0</v>
      </c>
      <c r="D2297" s="15">
        <v>519.0</v>
      </c>
      <c r="E2297" s="15">
        <v>30.0</v>
      </c>
      <c r="F2297" s="15" t="s">
        <v>216</v>
      </c>
      <c r="G2297" s="10"/>
      <c r="H2297" s="4">
        <v>649.0</v>
      </c>
      <c r="I2297" s="5">
        <v>45794.0</v>
      </c>
      <c r="J2297" s="4">
        <v>48.0</v>
      </c>
      <c r="K2297" s="4">
        <v>38.0</v>
      </c>
      <c r="L2297" s="4">
        <v>38.0</v>
      </c>
      <c r="M2297" s="5">
        <v>45778.0</v>
      </c>
      <c r="N2297" s="16">
        <v>45689.0</v>
      </c>
    </row>
    <row r="2298">
      <c r="A2298" s="4">
        <f>VLOOKUP(Life_expectancy.csv!A2314,Base!$A$2:$B$235,2,FALSE)</f>
        <v>102</v>
      </c>
      <c r="B2298" s="4">
        <v>2000.0</v>
      </c>
      <c r="C2298" s="15">
        <v>39.0</v>
      </c>
      <c r="D2298" s="15">
        <v>533.0</v>
      </c>
      <c r="E2298" s="15">
        <v>29.0</v>
      </c>
      <c r="F2298" s="15" t="s">
        <v>2833</v>
      </c>
      <c r="G2298" s="10"/>
      <c r="H2298" s="4">
        <v>3575.0</v>
      </c>
      <c r="I2298" s="5">
        <v>45705.0</v>
      </c>
      <c r="J2298" s="4">
        <v>48.0</v>
      </c>
      <c r="K2298" s="4">
        <v>46.0</v>
      </c>
      <c r="L2298" s="4">
        <v>44.0</v>
      </c>
      <c r="M2298" s="5">
        <v>45689.0</v>
      </c>
      <c r="N2298" s="16">
        <v>45748.0</v>
      </c>
    </row>
    <row r="2299">
      <c r="A2299" s="4">
        <f>VLOOKUP(Life_expectancy.csv!A2315,Base!$A$2:$B$235,2,FALSE)</f>
        <v>113</v>
      </c>
      <c r="B2299" s="4">
        <v>2015.0</v>
      </c>
      <c r="C2299" s="15" t="s">
        <v>6204</v>
      </c>
      <c r="D2299" s="15">
        <v>55.0</v>
      </c>
      <c r="E2299" s="15">
        <v>0.0</v>
      </c>
      <c r="F2299" s="15" t="s">
        <v>1485</v>
      </c>
      <c r="G2299" s="4">
        <v>96.0</v>
      </c>
      <c r="H2299" s="4">
        <v>0.0</v>
      </c>
      <c r="I2299" s="4" t="s">
        <v>5868</v>
      </c>
      <c r="J2299" s="4">
        <v>0.0</v>
      </c>
      <c r="K2299" s="4">
        <v>96.0</v>
      </c>
      <c r="L2299" s="4">
        <v>96.0</v>
      </c>
      <c r="M2299" s="4" t="s">
        <v>5522</v>
      </c>
      <c r="N2299" s="16">
        <v>45690.0</v>
      </c>
    </row>
    <row r="2300">
      <c r="A2300" s="4">
        <f>VLOOKUP(Life_expectancy.csv!A2316,Base!$A$2:$B$235,2,FALSE)</f>
        <v>113</v>
      </c>
      <c r="B2300" s="4">
        <v>2014.0</v>
      </c>
      <c r="C2300" s="15" t="s">
        <v>6205</v>
      </c>
      <c r="D2300" s="15">
        <v>56.0</v>
      </c>
      <c r="E2300" s="15">
        <v>0.0</v>
      </c>
      <c r="F2300" s="15" t="s">
        <v>3620</v>
      </c>
      <c r="G2300" s="4">
        <v>96.0</v>
      </c>
      <c r="H2300" s="4">
        <v>0.0</v>
      </c>
      <c r="I2300" s="4" t="s">
        <v>5930</v>
      </c>
      <c r="J2300" s="4">
        <v>0.0</v>
      </c>
      <c r="K2300" s="4">
        <v>96.0</v>
      </c>
      <c r="L2300" s="4">
        <v>96.0</v>
      </c>
      <c r="M2300" s="4" t="s">
        <v>5522</v>
      </c>
      <c r="N2300" s="16">
        <v>45690.0</v>
      </c>
    </row>
    <row r="2301">
      <c r="A2301" s="4">
        <f>VLOOKUP(Life_expectancy.csv!A2317,Base!$A$2:$B$235,2,FALSE)</f>
        <v>113</v>
      </c>
      <c r="B2301" s="4">
        <v>2013.0</v>
      </c>
      <c r="C2301" s="15" t="s">
        <v>5659</v>
      </c>
      <c r="D2301" s="15">
        <v>57.0</v>
      </c>
      <c r="E2301" s="15">
        <v>0.0</v>
      </c>
      <c r="F2301" s="15" t="s">
        <v>3620</v>
      </c>
      <c r="G2301" s="4">
        <v>97.0</v>
      </c>
      <c r="H2301" s="4">
        <v>138.0</v>
      </c>
      <c r="I2301" s="4" t="s">
        <v>5869</v>
      </c>
      <c r="J2301" s="4">
        <v>0.0</v>
      </c>
      <c r="K2301" s="4">
        <v>97.0</v>
      </c>
      <c r="L2301" s="4">
        <v>97.0</v>
      </c>
      <c r="M2301" s="4" t="s">
        <v>5522</v>
      </c>
      <c r="N2301" s="16">
        <v>45690.0</v>
      </c>
    </row>
    <row r="2302">
      <c r="A2302" s="4">
        <f>VLOOKUP(Life_expectancy.csv!A2318,Base!$A$2:$B$235,2,FALSE)</f>
        <v>113</v>
      </c>
      <c r="B2302" s="4">
        <v>2012.0</v>
      </c>
      <c r="C2302" s="15" t="s">
        <v>5661</v>
      </c>
      <c r="D2302" s="15">
        <v>59.0</v>
      </c>
      <c r="E2302" s="15">
        <v>0.0</v>
      </c>
      <c r="F2302" s="15" t="s">
        <v>6162</v>
      </c>
      <c r="G2302" s="4">
        <v>97.0</v>
      </c>
      <c r="H2302" s="4">
        <v>42.0</v>
      </c>
      <c r="I2302" s="4" t="s">
        <v>5981</v>
      </c>
      <c r="J2302" s="4">
        <v>0.0</v>
      </c>
      <c r="K2302" s="4">
        <v>97.0</v>
      </c>
      <c r="L2302" s="4">
        <v>97.0</v>
      </c>
      <c r="M2302" s="4" t="s">
        <v>5522</v>
      </c>
      <c r="N2302" s="16">
        <v>45659.0</v>
      </c>
    </row>
    <row r="2303">
      <c r="A2303" s="4">
        <f>VLOOKUP(Life_expectancy.csv!A2319,Base!$A$2:$B$235,2,FALSE)</f>
        <v>113</v>
      </c>
      <c r="B2303" s="4">
        <v>2011.0</v>
      </c>
      <c r="C2303" s="15" t="s">
        <v>5909</v>
      </c>
      <c r="D2303" s="15">
        <v>6.0</v>
      </c>
      <c r="E2303" s="15">
        <v>0.0</v>
      </c>
      <c r="F2303" s="16">
        <v>45870.0</v>
      </c>
      <c r="G2303" s="4">
        <v>96.0</v>
      </c>
      <c r="H2303" s="4">
        <v>148.0</v>
      </c>
      <c r="I2303" s="4" t="s">
        <v>6206</v>
      </c>
      <c r="J2303" s="4">
        <v>0.0</v>
      </c>
      <c r="K2303" s="4">
        <v>96.0</v>
      </c>
      <c r="L2303" s="4">
        <v>96.0</v>
      </c>
      <c r="M2303" s="4" t="s">
        <v>5522</v>
      </c>
      <c r="N2303" s="16">
        <v>45659.0</v>
      </c>
    </row>
    <row r="2304">
      <c r="A2304" s="4">
        <f>VLOOKUP(Life_expectancy.csv!A2320,Base!$A$2:$B$235,2,FALSE)</f>
        <v>113</v>
      </c>
      <c r="B2304" s="4">
        <v>2010.0</v>
      </c>
      <c r="C2304" s="15">
        <v>82.0</v>
      </c>
      <c r="D2304" s="15">
        <v>61.0</v>
      </c>
      <c r="E2304" s="15">
        <v>0.0</v>
      </c>
      <c r="F2304" s="15" t="s">
        <v>3632</v>
      </c>
      <c r="G2304" s="4">
        <v>96.0</v>
      </c>
      <c r="H2304" s="4">
        <v>50.0</v>
      </c>
      <c r="I2304" s="5">
        <v>45900.0</v>
      </c>
      <c r="J2304" s="4">
        <v>0.0</v>
      </c>
      <c r="K2304" s="4">
        <v>96.0</v>
      </c>
      <c r="L2304" s="4">
        <v>96.0</v>
      </c>
      <c r="M2304" s="4" t="s">
        <v>5522</v>
      </c>
      <c r="N2304" s="16">
        <v>45659.0</v>
      </c>
    </row>
    <row r="2305">
      <c r="A2305" s="4">
        <f>VLOOKUP(Life_expectancy.csv!A2321,Base!$A$2:$B$235,2,FALSE)</f>
        <v>113</v>
      </c>
      <c r="B2305" s="4">
        <v>2009.0</v>
      </c>
      <c r="C2305" s="15" t="s">
        <v>5669</v>
      </c>
      <c r="D2305" s="15">
        <v>62.0</v>
      </c>
      <c r="E2305" s="15">
        <v>0.0</v>
      </c>
      <c r="F2305" s="15" t="s">
        <v>6126</v>
      </c>
      <c r="G2305" s="4">
        <v>96.0</v>
      </c>
      <c r="H2305" s="4">
        <v>16.0</v>
      </c>
      <c r="I2305" s="5">
        <v>45808.0</v>
      </c>
      <c r="J2305" s="4">
        <v>0.0</v>
      </c>
      <c r="K2305" s="4">
        <v>97.0</v>
      </c>
      <c r="L2305" s="4">
        <v>97.0</v>
      </c>
      <c r="M2305" s="4" t="s">
        <v>5522</v>
      </c>
      <c r="N2305" s="16">
        <v>45659.0</v>
      </c>
    </row>
    <row r="2306">
      <c r="A2306" s="4">
        <f>VLOOKUP(Life_expectancy.csv!A2322,Base!$A$2:$B$235,2,FALSE)</f>
        <v>113</v>
      </c>
      <c r="B2306" s="4">
        <v>2008.0</v>
      </c>
      <c r="C2306" s="15" t="s">
        <v>5689</v>
      </c>
      <c r="D2306" s="15">
        <v>64.0</v>
      </c>
      <c r="E2306" s="15">
        <v>0.0</v>
      </c>
      <c r="F2306" s="16">
        <v>45839.0</v>
      </c>
      <c r="G2306" s="4">
        <v>97.0</v>
      </c>
      <c r="H2306" s="4">
        <v>18.0</v>
      </c>
      <c r="I2306" s="4" t="s">
        <v>6141</v>
      </c>
      <c r="J2306" s="4">
        <v>0.0</v>
      </c>
      <c r="K2306" s="4">
        <v>97.0</v>
      </c>
      <c r="L2306" s="4">
        <v>97.0</v>
      </c>
      <c r="M2306" s="4" t="s">
        <v>5522</v>
      </c>
      <c r="N2306" s="16">
        <v>45659.0</v>
      </c>
    </row>
    <row r="2307">
      <c r="A2307" s="4">
        <f>VLOOKUP(Life_expectancy.csv!A2323,Base!$A$2:$B$235,2,FALSE)</f>
        <v>113</v>
      </c>
      <c r="B2307" s="4">
        <v>2007.0</v>
      </c>
      <c r="C2307" s="15" t="s">
        <v>5692</v>
      </c>
      <c r="D2307" s="15">
        <v>65.0</v>
      </c>
      <c r="E2307" s="15">
        <v>0.0</v>
      </c>
      <c r="F2307" s="16">
        <v>45809.0</v>
      </c>
      <c r="G2307" s="4">
        <v>96.0</v>
      </c>
      <c r="H2307" s="4">
        <v>15.0</v>
      </c>
      <c r="I2307" s="5">
        <v>45903.0</v>
      </c>
      <c r="J2307" s="4">
        <v>0.0</v>
      </c>
      <c r="K2307" s="4">
        <v>97.0</v>
      </c>
      <c r="L2307" s="4">
        <v>97.0</v>
      </c>
      <c r="M2307" s="4" t="s">
        <v>5522</v>
      </c>
      <c r="N2307" s="15">
        <v>2.0</v>
      </c>
    </row>
    <row r="2308">
      <c r="A2308" s="4">
        <f>VLOOKUP(Life_expectancy.csv!A2324,Base!$A$2:$B$235,2,FALSE)</f>
        <v>113</v>
      </c>
      <c r="B2308" s="4">
        <v>2006.0</v>
      </c>
      <c r="C2308" s="15">
        <v>87.0</v>
      </c>
      <c r="D2308" s="15">
        <v>66.0</v>
      </c>
      <c r="E2308" s="15">
        <v>0.0</v>
      </c>
      <c r="F2308" s="15" t="s">
        <v>6207</v>
      </c>
      <c r="G2308" s="4">
        <v>95.0</v>
      </c>
      <c r="H2308" s="4">
        <v>23.0</v>
      </c>
      <c r="I2308" s="5">
        <v>45780.0</v>
      </c>
      <c r="J2308" s="4">
        <v>0.0</v>
      </c>
      <c r="K2308" s="4">
        <v>95.0</v>
      </c>
      <c r="L2308" s="4">
        <v>95.0</v>
      </c>
      <c r="M2308" s="4" t="s">
        <v>5522</v>
      </c>
      <c r="N2308" s="15">
        <v>2.0</v>
      </c>
    </row>
    <row r="2309">
      <c r="A2309" s="4">
        <f>VLOOKUP(Life_expectancy.csv!A2325,Base!$A$2:$B$235,2,FALSE)</f>
        <v>113</v>
      </c>
      <c r="B2309" s="4">
        <v>2005.0</v>
      </c>
      <c r="C2309" s="15">
        <v>82.0</v>
      </c>
      <c r="D2309" s="15">
        <v>69.0</v>
      </c>
      <c r="E2309" s="15">
        <v>0.0</v>
      </c>
      <c r="F2309" s="15" t="s">
        <v>4038</v>
      </c>
      <c r="G2309" s="4">
        <v>96.0</v>
      </c>
      <c r="H2309" s="4">
        <v>33.0</v>
      </c>
      <c r="I2309" s="5">
        <v>45691.0</v>
      </c>
      <c r="J2309" s="4">
        <v>0.0</v>
      </c>
      <c r="K2309" s="4">
        <v>96.0</v>
      </c>
      <c r="L2309" s="4">
        <v>96.0</v>
      </c>
      <c r="M2309" s="4" t="s">
        <v>5522</v>
      </c>
      <c r="N2309" s="15">
        <v>2.0</v>
      </c>
    </row>
    <row r="2310">
      <c r="A2310" s="4">
        <f>VLOOKUP(Life_expectancy.csv!A2326,Base!$A$2:$B$235,2,FALSE)</f>
        <v>113</v>
      </c>
      <c r="B2310" s="4">
        <v>2004.0</v>
      </c>
      <c r="C2310" s="15" t="s">
        <v>5914</v>
      </c>
      <c r="D2310" s="15">
        <v>71.0</v>
      </c>
      <c r="E2310" s="15">
        <v>0.0</v>
      </c>
      <c r="F2310" s="15" t="s">
        <v>1121</v>
      </c>
      <c r="G2310" s="4">
        <v>94.0</v>
      </c>
      <c r="H2310" s="4">
        <v>96.0</v>
      </c>
      <c r="I2310" s="5">
        <v>45929.0</v>
      </c>
      <c r="J2310" s="4">
        <v>0.0</v>
      </c>
      <c r="K2310" s="4">
        <v>95.0</v>
      </c>
      <c r="L2310" s="4">
        <v>95.0</v>
      </c>
      <c r="M2310" s="4" t="s">
        <v>5522</v>
      </c>
      <c r="N2310" s="15">
        <v>2.0</v>
      </c>
    </row>
    <row r="2311">
      <c r="A2311" s="4">
        <f>VLOOKUP(Life_expectancy.csv!A2327,Base!$A$2:$B$235,2,FALSE)</f>
        <v>113</v>
      </c>
      <c r="B2311" s="4">
        <v>2003.0</v>
      </c>
      <c r="C2311" s="15" t="s">
        <v>5704</v>
      </c>
      <c r="D2311" s="15">
        <v>73.0</v>
      </c>
      <c r="E2311" s="15">
        <v>0.0</v>
      </c>
      <c r="F2311" s="15" t="s">
        <v>1981</v>
      </c>
      <c r="G2311" s="4">
        <v>95.0</v>
      </c>
      <c r="H2311" s="4">
        <v>33.0</v>
      </c>
      <c r="I2311" s="5">
        <v>45837.0</v>
      </c>
      <c r="J2311" s="4">
        <v>0.0</v>
      </c>
      <c r="K2311" s="4">
        <v>96.0</v>
      </c>
      <c r="L2311" s="4">
        <v>96.0</v>
      </c>
      <c r="M2311" s="4" t="s">
        <v>5522</v>
      </c>
      <c r="N2311" s="15">
        <v>2.0</v>
      </c>
    </row>
    <row r="2312">
      <c r="A2312" s="4">
        <f>VLOOKUP(Life_expectancy.csv!A2328,Base!$A$2:$B$235,2,FALSE)</f>
        <v>113</v>
      </c>
      <c r="B2312" s="4">
        <v>2002.0</v>
      </c>
      <c r="C2312" s="15">
        <v>79.0</v>
      </c>
      <c r="D2312" s="15">
        <v>74.0</v>
      </c>
      <c r="E2312" s="15">
        <v>0.0</v>
      </c>
      <c r="F2312" s="15" t="s">
        <v>3600</v>
      </c>
      <c r="G2312" s="4">
        <v>95.0</v>
      </c>
      <c r="H2312" s="4">
        <v>211.0</v>
      </c>
      <c r="I2312" s="4" t="s">
        <v>5982</v>
      </c>
      <c r="J2312" s="4">
        <v>0.0</v>
      </c>
      <c r="K2312" s="4">
        <v>94.0</v>
      </c>
      <c r="L2312" s="4">
        <v>94.0</v>
      </c>
      <c r="M2312" s="4" t="s">
        <v>5522</v>
      </c>
      <c r="N2312" s="15">
        <v>2.0</v>
      </c>
    </row>
    <row r="2313">
      <c r="A2313" s="4">
        <f>VLOOKUP(Life_expectancy.csv!A2329,Base!$A$2:$B$235,2,FALSE)</f>
        <v>113</v>
      </c>
      <c r="B2313" s="4">
        <v>2001.0</v>
      </c>
      <c r="C2313" s="15" t="s">
        <v>5707</v>
      </c>
      <c r="D2313" s="15">
        <v>76.0</v>
      </c>
      <c r="E2313" s="15">
        <v>0.0</v>
      </c>
      <c r="F2313" s="18">
        <v>45871.0</v>
      </c>
      <c r="G2313" s="4">
        <v>95.0</v>
      </c>
      <c r="H2313" s="4">
        <v>408.0</v>
      </c>
      <c r="I2313" s="5">
        <v>45928.0</v>
      </c>
      <c r="J2313" s="4">
        <v>0.0</v>
      </c>
      <c r="K2313" s="4">
        <v>95.0</v>
      </c>
      <c r="L2313" s="4">
        <v>96.0</v>
      </c>
      <c r="M2313" s="4" t="s">
        <v>5522</v>
      </c>
      <c r="N2313" s="15">
        <v>2.0</v>
      </c>
    </row>
    <row r="2314">
      <c r="A2314" s="4">
        <f>VLOOKUP(Life_expectancy.csv!A2330,Base!$A$2:$B$235,2,FALSE)</f>
        <v>113</v>
      </c>
      <c r="B2314" s="4">
        <v>2000.0</v>
      </c>
      <c r="C2314" s="15" t="s">
        <v>5814</v>
      </c>
      <c r="D2314" s="15">
        <v>78.0</v>
      </c>
      <c r="E2314" s="15">
        <v>0.0</v>
      </c>
      <c r="F2314" s="18">
        <v>45718.0</v>
      </c>
      <c r="G2314" s="4">
        <v>97.0</v>
      </c>
      <c r="H2314" s="4">
        <v>141.0</v>
      </c>
      <c r="I2314" s="5">
        <v>45805.0</v>
      </c>
      <c r="J2314" s="4">
        <v>0.0</v>
      </c>
      <c r="K2314" s="4">
        <v>98.0</v>
      </c>
      <c r="L2314" s="4">
        <v>98.0</v>
      </c>
      <c r="M2314" s="4" t="s">
        <v>5522</v>
      </c>
      <c r="N2314" s="15">
        <v>2.0</v>
      </c>
    </row>
    <row r="2315">
      <c r="A2315" s="4">
        <f>VLOOKUP(Life_expectancy.csv!A2331,Base!$A$2:$B$235,2,FALSE)</f>
        <v>116</v>
      </c>
      <c r="B2315" s="4">
        <v>2015.0</v>
      </c>
      <c r="C2315" s="15" t="s">
        <v>5756</v>
      </c>
      <c r="D2315" s="15">
        <v>19.0</v>
      </c>
      <c r="E2315" s="15">
        <v>0.0</v>
      </c>
      <c r="F2315" s="17"/>
      <c r="G2315" s="4">
        <v>96.0</v>
      </c>
      <c r="H2315" s="4">
        <v>1.0</v>
      </c>
      <c r="I2315" s="4" t="s">
        <v>5827</v>
      </c>
      <c r="J2315" s="4">
        <v>0.0</v>
      </c>
      <c r="K2315" s="4">
        <v>96.0</v>
      </c>
      <c r="L2315" s="4">
        <v>96.0</v>
      </c>
      <c r="M2315" s="4" t="s">
        <v>5522</v>
      </c>
      <c r="N2315" s="16">
        <v>45689.0</v>
      </c>
    </row>
    <row r="2316">
      <c r="A2316" s="4">
        <f>VLOOKUP(Life_expectancy.csv!A2332,Base!$A$2:$B$235,2,FALSE)</f>
        <v>116</v>
      </c>
      <c r="B2316" s="4">
        <v>2014.0</v>
      </c>
      <c r="C2316" s="15" t="s">
        <v>5613</v>
      </c>
      <c r="D2316" s="15">
        <v>113.0</v>
      </c>
      <c r="E2316" s="15">
        <v>0.0</v>
      </c>
      <c r="F2316" s="16">
        <v>45818.0</v>
      </c>
      <c r="G2316" s="4">
        <v>97.0</v>
      </c>
      <c r="H2316" s="4">
        <v>0.0</v>
      </c>
      <c r="I2316" s="4" t="s">
        <v>5567</v>
      </c>
      <c r="J2316" s="4">
        <v>0.0</v>
      </c>
      <c r="K2316" s="4">
        <v>97.0</v>
      </c>
      <c r="L2316" s="4">
        <v>97.0</v>
      </c>
      <c r="M2316" s="4" t="s">
        <v>5522</v>
      </c>
      <c r="N2316" s="16">
        <v>45689.0</v>
      </c>
    </row>
    <row r="2317">
      <c r="A2317" s="4">
        <f>VLOOKUP(Life_expectancy.csv!A2333,Base!$A$2:$B$235,2,FALSE)</f>
        <v>116</v>
      </c>
      <c r="B2317" s="4">
        <v>2013.0</v>
      </c>
      <c r="C2317" s="15" t="s">
        <v>5549</v>
      </c>
      <c r="D2317" s="15">
        <v>114.0</v>
      </c>
      <c r="E2317" s="15">
        <v>0.0</v>
      </c>
      <c r="F2317" s="15" t="s">
        <v>1987</v>
      </c>
      <c r="G2317" s="4">
        <v>98.0</v>
      </c>
      <c r="H2317" s="4">
        <v>0.0</v>
      </c>
      <c r="I2317" s="4" t="s">
        <v>5916</v>
      </c>
      <c r="J2317" s="4">
        <v>0.0</v>
      </c>
      <c r="K2317" s="4">
        <v>98.0</v>
      </c>
      <c r="L2317" s="4">
        <v>98.0</v>
      </c>
      <c r="M2317" s="4" t="s">
        <v>5522</v>
      </c>
      <c r="N2317" s="16">
        <v>45717.0</v>
      </c>
    </row>
    <row r="2318">
      <c r="A2318" s="4">
        <f>VLOOKUP(Life_expectancy.csv!A2334,Base!$A$2:$B$235,2,FALSE)</f>
        <v>116</v>
      </c>
      <c r="B2318" s="4">
        <v>2012.0</v>
      </c>
      <c r="C2318" s="15" t="s">
        <v>5762</v>
      </c>
      <c r="D2318" s="15">
        <v>118.0</v>
      </c>
      <c r="E2318" s="15">
        <v>0.0</v>
      </c>
      <c r="F2318" s="16">
        <v>46001.0</v>
      </c>
      <c r="G2318" s="4">
        <v>99.0</v>
      </c>
      <c r="H2318" s="4">
        <v>0.0</v>
      </c>
      <c r="I2318" s="4" t="s">
        <v>5539</v>
      </c>
      <c r="J2318" s="4">
        <v>0.0</v>
      </c>
      <c r="K2318" s="4">
        <v>99.0</v>
      </c>
      <c r="L2318" s="4">
        <v>99.0</v>
      </c>
      <c r="M2318" s="4" t="s">
        <v>5522</v>
      </c>
      <c r="N2318" s="16">
        <v>45717.0</v>
      </c>
    </row>
    <row r="2319">
      <c r="A2319" s="4">
        <f>VLOOKUP(Life_expectancy.csv!A2335,Base!$A$2:$B$235,2,FALSE)</f>
        <v>116</v>
      </c>
      <c r="B2319" s="4">
        <v>2011.0</v>
      </c>
      <c r="C2319" s="15" t="s">
        <v>5565</v>
      </c>
      <c r="D2319" s="15">
        <v>122.0</v>
      </c>
      <c r="E2319" s="15">
        <v>0.0</v>
      </c>
      <c r="F2319" s="15" t="s">
        <v>6208</v>
      </c>
      <c r="G2319" s="4">
        <v>99.0</v>
      </c>
      <c r="H2319" s="4">
        <v>0.0</v>
      </c>
      <c r="I2319" s="4" t="s">
        <v>5541</v>
      </c>
      <c r="J2319" s="4">
        <v>0.0</v>
      </c>
      <c r="K2319" s="4">
        <v>99.0</v>
      </c>
      <c r="L2319" s="4">
        <v>99.0</v>
      </c>
      <c r="M2319" s="4" t="s">
        <v>5522</v>
      </c>
      <c r="N2319" s="16">
        <v>45717.0</v>
      </c>
    </row>
    <row r="2320">
      <c r="A2320" s="4">
        <f>VLOOKUP(Life_expectancy.csv!A2336,Base!$A$2:$B$235,2,FALSE)</f>
        <v>116</v>
      </c>
      <c r="B2320" s="4">
        <v>2010.0</v>
      </c>
      <c r="C2320" s="15" t="s">
        <v>5569</v>
      </c>
      <c r="D2320" s="15">
        <v>124.0</v>
      </c>
      <c r="E2320" s="15">
        <v>0.0</v>
      </c>
      <c r="F2320" s="15" t="s">
        <v>6209</v>
      </c>
      <c r="G2320" s="4">
        <v>99.0</v>
      </c>
      <c r="H2320" s="4">
        <v>0.0</v>
      </c>
      <c r="I2320" s="4" t="s">
        <v>5908</v>
      </c>
      <c r="J2320" s="4">
        <v>0.0</v>
      </c>
      <c r="K2320" s="4">
        <v>99.0</v>
      </c>
      <c r="L2320" s="4">
        <v>99.0</v>
      </c>
      <c r="M2320" s="4" t="s">
        <v>5522</v>
      </c>
      <c r="N2320" s="16">
        <v>45717.0</v>
      </c>
    </row>
    <row r="2321">
      <c r="A2321" s="4">
        <f>VLOOKUP(Life_expectancy.csv!A2337,Base!$A$2:$B$235,2,FALSE)</f>
        <v>116</v>
      </c>
      <c r="B2321" s="4">
        <v>2009.0</v>
      </c>
      <c r="C2321" s="15">
        <v>75.0</v>
      </c>
      <c r="D2321" s="15">
        <v>131.0</v>
      </c>
      <c r="E2321" s="15">
        <v>0.0</v>
      </c>
      <c r="F2321" s="15" t="s">
        <v>6210</v>
      </c>
      <c r="G2321" s="4">
        <v>99.0</v>
      </c>
      <c r="H2321" s="4">
        <v>0.0</v>
      </c>
      <c r="I2321" s="4" t="s">
        <v>5535</v>
      </c>
      <c r="J2321" s="4">
        <v>0.0</v>
      </c>
      <c r="K2321" s="4">
        <v>99.0</v>
      </c>
      <c r="L2321" s="4">
        <v>99.0</v>
      </c>
      <c r="M2321" s="4" t="s">
        <v>5522</v>
      </c>
      <c r="N2321" s="16">
        <v>45748.0</v>
      </c>
    </row>
    <row r="2322">
      <c r="A2322" s="4">
        <f>VLOOKUP(Life_expectancy.csv!A2338,Base!$A$2:$B$235,2,FALSE)</f>
        <v>116</v>
      </c>
      <c r="B2322" s="4">
        <v>2008.0</v>
      </c>
      <c r="C2322" s="15" t="s">
        <v>5574</v>
      </c>
      <c r="D2322" s="15">
        <v>136.0</v>
      </c>
      <c r="E2322" s="15">
        <v>0.0</v>
      </c>
      <c r="F2322" s="15" t="s">
        <v>6211</v>
      </c>
      <c r="G2322" s="4">
        <v>99.0</v>
      </c>
      <c r="H2322" s="4">
        <v>0.0</v>
      </c>
      <c r="I2322" s="4" t="s">
        <v>5536</v>
      </c>
      <c r="J2322" s="4">
        <v>0.0</v>
      </c>
      <c r="K2322" s="4">
        <v>99.0</v>
      </c>
      <c r="L2322" s="4">
        <v>99.0</v>
      </c>
      <c r="M2322" s="4" t="s">
        <v>5522</v>
      </c>
      <c r="N2322" s="16">
        <v>45748.0</v>
      </c>
    </row>
    <row r="2323">
      <c r="A2323" s="4">
        <f>VLOOKUP(Life_expectancy.csv!A2339,Base!$A$2:$B$235,2,FALSE)</f>
        <v>116</v>
      </c>
      <c r="B2323" s="4">
        <v>2007.0</v>
      </c>
      <c r="C2323" s="15" t="s">
        <v>5577</v>
      </c>
      <c r="D2323" s="15">
        <v>14.0</v>
      </c>
      <c r="E2323" s="15">
        <v>0.0</v>
      </c>
      <c r="F2323" s="15" t="s">
        <v>6194</v>
      </c>
      <c r="G2323" s="4">
        <v>99.0</v>
      </c>
      <c r="H2323" s="4">
        <v>0.0</v>
      </c>
      <c r="I2323" s="4" t="s">
        <v>5698</v>
      </c>
      <c r="J2323" s="4">
        <v>0.0</v>
      </c>
      <c r="K2323" s="4">
        <v>99.0</v>
      </c>
      <c r="L2323" s="4">
        <v>99.0</v>
      </c>
      <c r="M2323" s="4" t="s">
        <v>5522</v>
      </c>
      <c r="N2323" s="16">
        <v>45748.0</v>
      </c>
    </row>
    <row r="2324">
      <c r="A2324" s="4">
        <f>VLOOKUP(Life_expectancy.csv!A2340,Base!$A$2:$B$235,2,FALSE)</f>
        <v>116</v>
      </c>
      <c r="B2324" s="4">
        <v>2006.0</v>
      </c>
      <c r="C2324" s="15" t="s">
        <v>5881</v>
      </c>
      <c r="D2324" s="15">
        <v>138.0</v>
      </c>
      <c r="E2324" s="15">
        <v>0.0</v>
      </c>
      <c r="F2324" s="15" t="s">
        <v>5986</v>
      </c>
      <c r="G2324" s="4">
        <v>99.0</v>
      </c>
      <c r="H2324" s="4">
        <v>0.0</v>
      </c>
      <c r="I2324" s="4" t="s">
        <v>5699</v>
      </c>
      <c r="J2324" s="4">
        <v>0.0</v>
      </c>
      <c r="K2324" s="4">
        <v>99.0</v>
      </c>
      <c r="L2324" s="4">
        <v>99.0</v>
      </c>
      <c r="M2324" s="4" t="s">
        <v>5522</v>
      </c>
      <c r="N2324" s="16">
        <v>45778.0</v>
      </c>
    </row>
    <row r="2325">
      <c r="A2325" s="4">
        <f>VLOOKUP(Life_expectancy.csv!A2341,Base!$A$2:$B$235,2,FALSE)</f>
        <v>116</v>
      </c>
      <c r="B2325" s="4">
        <v>2005.0</v>
      </c>
      <c r="C2325" s="15">
        <v>74.0</v>
      </c>
      <c r="D2325" s="15">
        <v>141.0</v>
      </c>
      <c r="E2325" s="15">
        <v>0.0</v>
      </c>
      <c r="F2325" s="15" t="s">
        <v>6184</v>
      </c>
      <c r="G2325" s="4">
        <v>99.0</v>
      </c>
      <c r="H2325" s="4">
        <v>0.0</v>
      </c>
      <c r="I2325" s="4" t="s">
        <v>5855</v>
      </c>
      <c r="J2325" s="4">
        <v>0.0</v>
      </c>
      <c r="K2325" s="4">
        <v>99.0</v>
      </c>
      <c r="L2325" s="4">
        <v>99.0</v>
      </c>
      <c r="M2325" s="4" t="s">
        <v>5522</v>
      </c>
      <c r="N2325" s="16">
        <v>45778.0</v>
      </c>
    </row>
    <row r="2326">
      <c r="A2326" s="4">
        <f>VLOOKUP(Life_expectancy.csv!A2342,Base!$A$2:$B$235,2,FALSE)</f>
        <v>116</v>
      </c>
      <c r="B2326" s="4">
        <v>2004.0</v>
      </c>
      <c r="C2326" s="15" t="s">
        <v>5580</v>
      </c>
      <c r="D2326" s="15">
        <v>138.0</v>
      </c>
      <c r="E2326" s="15">
        <v>0.0</v>
      </c>
      <c r="F2326" s="18">
        <v>45726.0</v>
      </c>
      <c r="G2326" s="4">
        <v>99.0</v>
      </c>
      <c r="H2326" s="4">
        <v>2.0</v>
      </c>
      <c r="I2326" s="4" t="s">
        <v>5552</v>
      </c>
      <c r="J2326" s="4">
        <v>0.0</v>
      </c>
      <c r="K2326" s="4">
        <v>99.0</v>
      </c>
      <c r="L2326" s="4">
        <v>99.0</v>
      </c>
      <c r="M2326" s="4" t="s">
        <v>5522</v>
      </c>
      <c r="N2326" s="16">
        <v>45778.0</v>
      </c>
    </row>
    <row r="2327">
      <c r="A2327" s="4">
        <f>VLOOKUP(Life_expectancy.csv!A2343,Base!$A$2:$B$235,2,FALSE)</f>
        <v>116</v>
      </c>
      <c r="B2327" s="4">
        <v>2003.0</v>
      </c>
      <c r="C2327" s="15" t="s">
        <v>5583</v>
      </c>
      <c r="D2327" s="15">
        <v>144.0</v>
      </c>
      <c r="E2327" s="15">
        <v>0.0</v>
      </c>
      <c r="F2327" s="15" t="s">
        <v>3892</v>
      </c>
      <c r="G2327" s="4">
        <v>99.0</v>
      </c>
      <c r="H2327" s="4">
        <v>1.0</v>
      </c>
      <c r="I2327" s="4" t="s">
        <v>5856</v>
      </c>
      <c r="J2327" s="4">
        <v>0.0</v>
      </c>
      <c r="K2327" s="4">
        <v>98.0</v>
      </c>
      <c r="L2327" s="4">
        <v>99.0</v>
      </c>
      <c r="M2327" s="4" t="s">
        <v>5522</v>
      </c>
      <c r="N2327" s="16">
        <v>45809.0</v>
      </c>
    </row>
    <row r="2328">
      <c r="A2328" s="4">
        <f>VLOOKUP(Life_expectancy.csv!A2344,Base!$A$2:$B$235,2,FALSE)</f>
        <v>116</v>
      </c>
      <c r="B2328" s="4">
        <v>2002.0</v>
      </c>
      <c r="C2328" s="15" t="s">
        <v>5780</v>
      </c>
      <c r="D2328" s="15">
        <v>145.0</v>
      </c>
      <c r="E2328" s="15">
        <v>0.0</v>
      </c>
      <c r="F2328" s="15" t="s">
        <v>6088</v>
      </c>
      <c r="G2328" s="4">
        <v>99.0</v>
      </c>
      <c r="H2328" s="4">
        <v>0.0</v>
      </c>
      <c r="I2328" s="4" t="s">
        <v>5893</v>
      </c>
      <c r="J2328" s="4">
        <v>0.0</v>
      </c>
      <c r="K2328" s="4">
        <v>98.0</v>
      </c>
      <c r="L2328" s="4">
        <v>99.0</v>
      </c>
      <c r="M2328" s="4" t="s">
        <v>5522</v>
      </c>
      <c r="N2328" s="16">
        <v>45809.0</v>
      </c>
    </row>
    <row r="2329">
      <c r="A2329" s="4">
        <f>VLOOKUP(Life_expectancy.csv!A2345,Base!$A$2:$B$235,2,FALSE)</f>
        <v>116</v>
      </c>
      <c r="B2329" s="4">
        <v>2001.0</v>
      </c>
      <c r="C2329" s="15" t="s">
        <v>5561</v>
      </c>
      <c r="D2329" s="15">
        <v>145.0</v>
      </c>
      <c r="E2329" s="15">
        <v>0.0</v>
      </c>
      <c r="F2329" s="15" t="s">
        <v>6212</v>
      </c>
      <c r="G2329" s="4">
        <v>99.0</v>
      </c>
      <c r="H2329" s="4">
        <v>0.0</v>
      </c>
      <c r="I2329" s="4" t="s">
        <v>5601</v>
      </c>
      <c r="J2329" s="4">
        <v>1.0</v>
      </c>
      <c r="K2329" s="4">
        <v>99.0</v>
      </c>
      <c r="L2329" s="4">
        <v>99.0</v>
      </c>
      <c r="M2329" s="4" t="s">
        <v>5522</v>
      </c>
      <c r="N2329" s="16">
        <v>45809.0</v>
      </c>
    </row>
    <row r="2330">
      <c r="A2330" s="4">
        <f>VLOOKUP(Life_expectancy.csv!A2346,Base!$A$2:$B$235,2,FALSE)</f>
        <v>116</v>
      </c>
      <c r="B2330" s="4">
        <v>2000.0</v>
      </c>
      <c r="C2330" s="15">
        <v>73.0</v>
      </c>
      <c r="D2330" s="15">
        <v>147.0</v>
      </c>
      <c r="E2330" s="15">
        <v>0.0</v>
      </c>
      <c r="F2330" s="18">
        <v>45819.0</v>
      </c>
      <c r="G2330" s="4">
        <v>98.0</v>
      </c>
      <c r="H2330" s="4">
        <v>0.0</v>
      </c>
      <c r="I2330" s="5">
        <v>45843.0</v>
      </c>
      <c r="J2330" s="4">
        <v>1.0</v>
      </c>
      <c r="K2330" s="4">
        <v>98.0</v>
      </c>
      <c r="L2330" s="4">
        <v>99.0</v>
      </c>
      <c r="M2330" s="4" t="s">
        <v>5522</v>
      </c>
      <c r="N2330" s="16">
        <v>45839.0</v>
      </c>
    </row>
    <row r="2331">
      <c r="A2331" s="4">
        <f>VLOOKUP(Life_expectancy.csv!A2347,Base!$A$2:$B$235,2,FALSE)</f>
        <v>148</v>
      </c>
      <c r="B2331" s="4">
        <v>2015.0</v>
      </c>
      <c r="C2331" s="15">
        <v>88.0</v>
      </c>
      <c r="D2331" s="15">
        <v>74.0</v>
      </c>
      <c r="E2331" s="15">
        <v>0.0</v>
      </c>
      <c r="F2331" s="17"/>
      <c r="G2331" s="10"/>
      <c r="H2331" s="4">
        <v>18.0</v>
      </c>
      <c r="I2331" s="5">
        <v>45663.0</v>
      </c>
      <c r="J2331" s="4">
        <v>0.0</v>
      </c>
      <c r="K2331" s="4">
        <v>95.0</v>
      </c>
      <c r="L2331" s="4">
        <v>95.0</v>
      </c>
      <c r="M2331" s="4" t="s">
        <v>5522</v>
      </c>
      <c r="N2331" s="16">
        <v>45717.0</v>
      </c>
    </row>
    <row r="2332">
      <c r="A2332" s="4">
        <f>VLOOKUP(Life_expectancy.csv!A2348,Base!$A$2:$B$235,2,FALSE)</f>
        <v>148</v>
      </c>
      <c r="B2332" s="4">
        <v>2014.0</v>
      </c>
      <c r="C2332" s="15">
        <v>87.0</v>
      </c>
      <c r="D2332" s="15">
        <v>76.0</v>
      </c>
      <c r="E2332" s="15">
        <v>0.0</v>
      </c>
      <c r="F2332" s="15" t="s">
        <v>6213</v>
      </c>
      <c r="G2332" s="10"/>
      <c r="H2332" s="4">
        <v>52.0</v>
      </c>
      <c r="I2332" s="4" t="s">
        <v>5524</v>
      </c>
      <c r="J2332" s="4">
        <v>0.0</v>
      </c>
      <c r="K2332" s="4">
        <v>95.0</v>
      </c>
      <c r="L2332" s="4">
        <v>95.0</v>
      </c>
      <c r="M2332" s="4" t="s">
        <v>5522</v>
      </c>
      <c r="N2332" s="16">
        <v>45748.0</v>
      </c>
    </row>
    <row r="2333">
      <c r="A2333" s="4">
        <f>VLOOKUP(Life_expectancy.csv!A2349,Base!$A$2:$B$235,2,FALSE)</f>
        <v>148</v>
      </c>
      <c r="B2333" s="4">
        <v>2013.0</v>
      </c>
      <c r="C2333" s="15">
        <v>85.0</v>
      </c>
      <c r="D2333" s="15">
        <v>78.0</v>
      </c>
      <c r="E2333" s="15">
        <v>0.0</v>
      </c>
      <c r="F2333" s="15" t="s">
        <v>2595</v>
      </c>
      <c r="G2333" s="10"/>
      <c r="H2333" s="4">
        <v>1.0</v>
      </c>
      <c r="I2333" s="4" t="s">
        <v>5995</v>
      </c>
      <c r="J2333" s="4">
        <v>0.0</v>
      </c>
      <c r="K2333" s="4">
        <v>95.0</v>
      </c>
      <c r="L2333" s="4">
        <v>95.0</v>
      </c>
      <c r="M2333" s="4" t="s">
        <v>5522</v>
      </c>
      <c r="N2333" s="16">
        <v>45748.0</v>
      </c>
    </row>
    <row r="2334">
      <c r="A2334" s="4">
        <f>VLOOKUP(Life_expectancy.csv!A2350,Base!$A$2:$B$235,2,FALSE)</f>
        <v>148</v>
      </c>
      <c r="B2334" s="4">
        <v>2012.0</v>
      </c>
      <c r="C2334" s="15">
        <v>82.0</v>
      </c>
      <c r="D2334" s="15">
        <v>81.0</v>
      </c>
      <c r="E2334" s="15">
        <v>0.0</v>
      </c>
      <c r="F2334" s="15" t="s">
        <v>6214</v>
      </c>
      <c r="G2334" s="10"/>
      <c r="H2334" s="4">
        <v>2.0</v>
      </c>
      <c r="I2334" s="4" t="s">
        <v>5686</v>
      </c>
      <c r="J2334" s="4">
        <v>0.0</v>
      </c>
      <c r="K2334" s="4">
        <v>96.0</v>
      </c>
      <c r="L2334" s="4">
        <v>96.0</v>
      </c>
      <c r="M2334" s="4" t="s">
        <v>5522</v>
      </c>
      <c r="N2334" s="16">
        <v>45778.0</v>
      </c>
    </row>
    <row r="2335">
      <c r="A2335" s="4">
        <f>VLOOKUP(Life_expectancy.csv!A2351,Base!$A$2:$B$235,2,FALSE)</f>
        <v>148</v>
      </c>
      <c r="B2335" s="4">
        <v>2011.0</v>
      </c>
      <c r="C2335" s="15" t="s">
        <v>5700</v>
      </c>
      <c r="D2335" s="15">
        <v>84.0</v>
      </c>
      <c r="E2335" s="15">
        <v>0.0</v>
      </c>
      <c r="F2335" s="15" t="s">
        <v>6215</v>
      </c>
      <c r="G2335" s="10"/>
      <c r="H2335" s="4">
        <v>22.0</v>
      </c>
      <c r="I2335" s="4" t="s">
        <v>5688</v>
      </c>
      <c r="J2335" s="4">
        <v>0.0</v>
      </c>
      <c r="K2335" s="4">
        <v>96.0</v>
      </c>
      <c r="L2335" s="4">
        <v>96.0</v>
      </c>
      <c r="M2335" s="4" t="s">
        <v>5522</v>
      </c>
      <c r="N2335" s="16">
        <v>45809.0</v>
      </c>
    </row>
    <row r="2336">
      <c r="A2336" s="4">
        <f>VLOOKUP(Life_expectancy.csv!A2352,Base!$A$2:$B$235,2,FALSE)</f>
        <v>148</v>
      </c>
      <c r="B2336" s="4">
        <v>2010.0</v>
      </c>
      <c r="C2336" s="15" t="s">
        <v>5684</v>
      </c>
      <c r="D2336" s="15">
        <v>87.0</v>
      </c>
      <c r="E2336" s="15">
        <v>0.0</v>
      </c>
      <c r="F2336" s="15" t="s">
        <v>6216</v>
      </c>
      <c r="G2336" s="10"/>
      <c r="H2336" s="4">
        <v>2.0</v>
      </c>
      <c r="I2336" s="4">
        <v>57.0</v>
      </c>
      <c r="J2336" s="4">
        <v>0.0</v>
      </c>
      <c r="K2336" s="4">
        <v>96.0</v>
      </c>
      <c r="L2336" s="4">
        <v>96.0</v>
      </c>
      <c r="M2336" s="4" t="s">
        <v>5522</v>
      </c>
      <c r="N2336" s="16">
        <v>45809.0</v>
      </c>
    </row>
    <row r="2337">
      <c r="A2337" s="4">
        <f>VLOOKUP(Life_expectancy.csv!A2353,Base!$A$2:$B$235,2,FALSE)</f>
        <v>148</v>
      </c>
      <c r="B2337" s="4">
        <v>2009.0</v>
      </c>
      <c r="C2337" s="15" t="s">
        <v>5915</v>
      </c>
      <c r="D2337" s="15">
        <v>9.0</v>
      </c>
      <c r="E2337" s="15">
        <v>0.0</v>
      </c>
      <c r="F2337" s="15" t="s">
        <v>5667</v>
      </c>
      <c r="G2337" s="10"/>
      <c r="H2337" s="4">
        <v>0.0</v>
      </c>
      <c r="I2337" s="4" t="s">
        <v>5907</v>
      </c>
      <c r="J2337" s="4">
        <v>0.0</v>
      </c>
      <c r="K2337" s="4">
        <v>96.0</v>
      </c>
      <c r="L2337" s="4">
        <v>96.0</v>
      </c>
      <c r="M2337" s="4" t="s">
        <v>5522</v>
      </c>
      <c r="N2337" s="16">
        <v>45839.0</v>
      </c>
    </row>
    <row r="2338">
      <c r="A2338" s="4">
        <f>VLOOKUP(Life_expectancy.csv!A2354,Base!$A$2:$B$235,2,FALSE)</f>
        <v>148</v>
      </c>
      <c r="B2338" s="4">
        <v>2008.0</v>
      </c>
      <c r="C2338" s="15" t="s">
        <v>5812</v>
      </c>
      <c r="D2338" s="15">
        <v>96.0</v>
      </c>
      <c r="E2338" s="15">
        <v>0.0</v>
      </c>
      <c r="F2338" s="15" t="s">
        <v>6042</v>
      </c>
      <c r="G2338" s="10"/>
      <c r="H2338" s="4">
        <v>0.0</v>
      </c>
      <c r="I2338" s="4" t="s">
        <v>5544</v>
      </c>
      <c r="J2338" s="4">
        <v>0.0</v>
      </c>
      <c r="K2338" s="4">
        <v>97.0</v>
      </c>
      <c r="L2338" s="4">
        <v>97.0</v>
      </c>
      <c r="M2338" s="4" t="s">
        <v>5522</v>
      </c>
      <c r="N2338" s="16">
        <v>45839.0</v>
      </c>
    </row>
    <row r="2339">
      <c r="A2339" s="4">
        <f>VLOOKUP(Life_expectancy.csv!A2355,Base!$A$2:$B$235,2,FALSE)</f>
        <v>148</v>
      </c>
      <c r="B2339" s="4">
        <v>2007.0</v>
      </c>
      <c r="C2339" s="15" t="s">
        <v>5814</v>
      </c>
      <c r="D2339" s="15">
        <v>12.0</v>
      </c>
      <c r="E2339" s="15">
        <v>0.0</v>
      </c>
      <c r="F2339" s="18">
        <v>45699.0</v>
      </c>
      <c r="G2339" s="10"/>
      <c r="H2339" s="4">
        <v>0.0</v>
      </c>
      <c r="I2339" s="4" t="s">
        <v>5696</v>
      </c>
      <c r="J2339" s="4">
        <v>0.0</v>
      </c>
      <c r="K2339" s="4">
        <v>97.0</v>
      </c>
      <c r="L2339" s="4">
        <v>97.0</v>
      </c>
      <c r="M2339" s="4" t="s">
        <v>5522</v>
      </c>
      <c r="N2339" s="16">
        <v>45870.0</v>
      </c>
    </row>
    <row r="2340">
      <c r="A2340" s="4">
        <f>VLOOKUP(Life_expectancy.csv!A2356,Base!$A$2:$B$235,2,FALSE)</f>
        <v>148</v>
      </c>
      <c r="B2340" s="4">
        <v>2006.0</v>
      </c>
      <c r="C2340" s="15" t="s">
        <v>5709</v>
      </c>
      <c r="D2340" s="15">
        <v>17.0</v>
      </c>
      <c r="E2340" s="15">
        <v>0.0</v>
      </c>
      <c r="F2340" s="15" t="s">
        <v>5695</v>
      </c>
      <c r="G2340" s="10"/>
      <c r="H2340" s="4">
        <v>0.0</v>
      </c>
      <c r="I2340" s="4" t="s">
        <v>5697</v>
      </c>
      <c r="J2340" s="4">
        <v>0.0</v>
      </c>
      <c r="K2340" s="4">
        <v>97.0</v>
      </c>
      <c r="L2340" s="4">
        <v>97.0</v>
      </c>
      <c r="M2340" s="4" t="s">
        <v>5522</v>
      </c>
      <c r="N2340" s="16">
        <v>45901.0</v>
      </c>
    </row>
    <row r="2341">
      <c r="A2341" s="4">
        <f>VLOOKUP(Life_expectancy.csv!A2357,Base!$A$2:$B$235,2,FALSE)</f>
        <v>148</v>
      </c>
      <c r="B2341" s="4">
        <v>2005.0</v>
      </c>
      <c r="C2341" s="15" t="s">
        <v>5538</v>
      </c>
      <c r="D2341" s="15">
        <v>14.0</v>
      </c>
      <c r="E2341" s="15">
        <v>0.0</v>
      </c>
      <c r="F2341" s="15" t="s">
        <v>359</v>
      </c>
      <c r="G2341" s="10"/>
      <c r="H2341" s="4">
        <v>0.0</v>
      </c>
      <c r="I2341" s="4" t="s">
        <v>5643</v>
      </c>
      <c r="J2341" s="4">
        <v>0.0</v>
      </c>
      <c r="K2341" s="4">
        <v>95.0</v>
      </c>
      <c r="L2341" s="4">
        <v>95.0</v>
      </c>
      <c r="M2341" s="4" t="s">
        <v>5522</v>
      </c>
      <c r="N2341" s="15">
        <v>2.0</v>
      </c>
    </row>
    <row r="2342">
      <c r="A2342" s="4">
        <f>VLOOKUP(Life_expectancy.csv!A2358,Base!$A$2:$B$235,2,FALSE)</f>
        <v>148</v>
      </c>
      <c r="B2342" s="4">
        <v>2004.0</v>
      </c>
      <c r="C2342" s="15" t="s">
        <v>5540</v>
      </c>
      <c r="D2342" s="15">
        <v>113.0</v>
      </c>
      <c r="E2342" s="15">
        <v>0.0</v>
      </c>
      <c r="F2342" s="15">
        <v>10.0</v>
      </c>
      <c r="G2342" s="10"/>
      <c r="H2342" s="4">
        <v>0.0</v>
      </c>
      <c r="I2342" s="4" t="s">
        <v>5550</v>
      </c>
      <c r="J2342" s="4">
        <v>0.0</v>
      </c>
      <c r="K2342" s="4">
        <v>94.0</v>
      </c>
      <c r="L2342" s="4">
        <v>94.0</v>
      </c>
      <c r="M2342" s="4" t="s">
        <v>5522</v>
      </c>
      <c r="N2342" s="15">
        <v>2.0</v>
      </c>
    </row>
    <row r="2343">
      <c r="A2343" s="4">
        <f>VLOOKUP(Life_expectancy.csv!A2359,Base!$A$2:$B$235,2,FALSE)</f>
        <v>148</v>
      </c>
      <c r="B2343" s="4">
        <v>2003.0</v>
      </c>
      <c r="C2343" s="15" t="s">
        <v>5758</v>
      </c>
      <c r="D2343" s="15">
        <v>119.0</v>
      </c>
      <c r="E2343" s="15">
        <v>0.0</v>
      </c>
      <c r="F2343" s="15" t="s">
        <v>6217</v>
      </c>
      <c r="G2343" s="10"/>
      <c r="H2343" s="4">
        <v>0.0</v>
      </c>
      <c r="I2343" s="4" t="s">
        <v>5944</v>
      </c>
      <c r="J2343" s="4">
        <v>0.0</v>
      </c>
      <c r="K2343" s="4">
        <v>95.0</v>
      </c>
      <c r="L2343" s="4">
        <v>95.0</v>
      </c>
      <c r="M2343" s="4" t="s">
        <v>5522</v>
      </c>
      <c r="N2343" s="16">
        <v>45659.0</v>
      </c>
    </row>
    <row r="2344">
      <c r="A2344" s="4">
        <f>VLOOKUP(Life_expectancy.csv!A2360,Base!$A$2:$B$235,2,FALSE)</f>
        <v>148</v>
      </c>
      <c r="B2344" s="4">
        <v>2002.0</v>
      </c>
      <c r="C2344" s="15" t="s">
        <v>5545</v>
      </c>
      <c r="D2344" s="15">
        <v>117.0</v>
      </c>
      <c r="E2344" s="15">
        <v>0.0</v>
      </c>
      <c r="F2344" s="15" t="s">
        <v>4596</v>
      </c>
      <c r="G2344" s="10"/>
      <c r="H2344" s="4">
        <v>0.0</v>
      </c>
      <c r="I2344" s="4" t="s">
        <v>5896</v>
      </c>
      <c r="J2344" s="4">
        <v>0.0</v>
      </c>
      <c r="K2344" s="4">
        <v>93.0</v>
      </c>
      <c r="L2344" s="4">
        <v>93.0</v>
      </c>
      <c r="M2344" s="4" t="s">
        <v>5522</v>
      </c>
      <c r="N2344" s="16">
        <v>45690.0</v>
      </c>
    </row>
    <row r="2345">
      <c r="A2345" s="4">
        <f>VLOOKUP(Life_expectancy.csv!A2361,Base!$A$2:$B$235,2,FALSE)</f>
        <v>148</v>
      </c>
      <c r="B2345" s="4">
        <v>2001.0</v>
      </c>
      <c r="C2345" s="15" t="s">
        <v>5547</v>
      </c>
      <c r="D2345" s="15">
        <v>124.0</v>
      </c>
      <c r="E2345" s="15">
        <v>0.0</v>
      </c>
      <c r="F2345" s="16">
        <v>45879.0</v>
      </c>
      <c r="G2345" s="10"/>
      <c r="H2345" s="4">
        <v>0.0</v>
      </c>
      <c r="I2345" s="4" t="s">
        <v>5582</v>
      </c>
      <c r="J2345" s="4">
        <v>0.0</v>
      </c>
      <c r="K2345" s="4">
        <v>93.0</v>
      </c>
      <c r="L2345" s="4">
        <v>92.0</v>
      </c>
      <c r="M2345" s="4" t="s">
        <v>5522</v>
      </c>
      <c r="N2345" s="16">
        <v>45690.0</v>
      </c>
    </row>
    <row r="2346">
      <c r="A2346" s="4">
        <f>VLOOKUP(Life_expectancy.csv!A2362,Base!$A$2:$B$235,2,FALSE)</f>
        <v>148</v>
      </c>
      <c r="B2346" s="4">
        <v>2000.0</v>
      </c>
      <c r="C2346" s="15">
        <v>76.0</v>
      </c>
      <c r="D2346" s="15">
        <v>122.0</v>
      </c>
      <c r="E2346" s="15">
        <v>0.0</v>
      </c>
      <c r="F2346" s="16">
        <v>45911.0</v>
      </c>
      <c r="G2346" s="10"/>
      <c r="H2346" s="4">
        <v>0.0</v>
      </c>
      <c r="I2346" s="4" t="s">
        <v>5647</v>
      </c>
      <c r="J2346" s="4">
        <v>0.0</v>
      </c>
      <c r="K2346" s="4">
        <v>93.0</v>
      </c>
      <c r="L2346" s="4">
        <v>91.0</v>
      </c>
      <c r="M2346" s="4" t="s">
        <v>5522</v>
      </c>
      <c r="N2346" s="16">
        <v>45718.0</v>
      </c>
    </row>
    <row r="2347">
      <c r="A2347" s="4">
        <f>VLOOKUP(Life_expectancy.csv!A2363,Base!$A$2:$B$235,2,FALSE)</f>
        <v>166</v>
      </c>
      <c r="B2347" s="4">
        <v>2015.0</v>
      </c>
      <c r="C2347" s="15" t="s">
        <v>5720</v>
      </c>
      <c r="D2347" s="15">
        <v>177.0</v>
      </c>
      <c r="E2347" s="15">
        <v>0.0</v>
      </c>
      <c r="F2347" s="17"/>
      <c r="G2347" s="4">
        <v>98.0</v>
      </c>
      <c r="H2347" s="4">
        <v>0.0</v>
      </c>
      <c r="I2347" s="5">
        <v>45782.0</v>
      </c>
      <c r="J2347" s="4">
        <v>0.0</v>
      </c>
      <c r="K2347" s="4">
        <v>99.0</v>
      </c>
      <c r="L2347" s="4">
        <v>98.0</v>
      </c>
      <c r="M2347" s="4" t="s">
        <v>5522</v>
      </c>
      <c r="N2347" s="16">
        <v>45689.0</v>
      </c>
    </row>
    <row r="2348">
      <c r="A2348" s="4">
        <f>VLOOKUP(Life_expectancy.csv!A2364,Base!$A$2:$B$235,2,FALSE)</f>
        <v>166</v>
      </c>
      <c r="B2348" s="4">
        <v>2014.0</v>
      </c>
      <c r="C2348" s="15" t="s">
        <v>6004</v>
      </c>
      <c r="D2348" s="15">
        <v>183.0</v>
      </c>
      <c r="E2348" s="15">
        <v>0.0</v>
      </c>
      <c r="F2348" s="15" t="s">
        <v>5521</v>
      </c>
      <c r="G2348" s="4">
        <v>88.0</v>
      </c>
      <c r="H2348" s="4">
        <v>0.0</v>
      </c>
      <c r="I2348" s="4" t="s">
        <v>5649</v>
      </c>
      <c r="J2348" s="4">
        <v>0.0</v>
      </c>
      <c r="K2348" s="4">
        <v>94.0</v>
      </c>
      <c r="L2348" s="4">
        <v>88.0</v>
      </c>
      <c r="M2348" s="4" t="s">
        <v>5522</v>
      </c>
      <c r="N2348" s="16">
        <v>45689.0</v>
      </c>
    </row>
    <row r="2349">
      <c r="A2349" s="4">
        <f>VLOOKUP(Life_expectancy.csv!A2365,Base!$A$2:$B$235,2,FALSE)</f>
        <v>166</v>
      </c>
      <c r="B2349" s="4">
        <v>2013.0</v>
      </c>
      <c r="C2349" s="15" t="s">
        <v>6004</v>
      </c>
      <c r="D2349" s="15">
        <v>182.0</v>
      </c>
      <c r="E2349" s="15">
        <v>0.0</v>
      </c>
      <c r="F2349" s="15" t="s">
        <v>5521</v>
      </c>
      <c r="G2349" s="4">
        <v>94.0</v>
      </c>
      <c r="H2349" s="4">
        <v>0.0</v>
      </c>
      <c r="I2349" s="4" t="s">
        <v>5558</v>
      </c>
      <c r="J2349" s="4">
        <v>0.0</v>
      </c>
      <c r="K2349" s="4">
        <v>99.0</v>
      </c>
      <c r="L2349" s="4">
        <v>94.0</v>
      </c>
      <c r="M2349" s="4" t="s">
        <v>5522</v>
      </c>
      <c r="N2349" s="16">
        <v>45689.0</v>
      </c>
    </row>
    <row r="2350">
      <c r="A2350" s="4">
        <f>VLOOKUP(Life_expectancy.csv!A2366,Base!$A$2:$B$235,2,FALSE)</f>
        <v>166</v>
      </c>
      <c r="B2350" s="4">
        <v>2012.0</v>
      </c>
      <c r="C2350" s="15" t="s">
        <v>5823</v>
      </c>
      <c r="D2350" s="15">
        <v>184.0</v>
      </c>
      <c r="E2350" s="15">
        <v>0.0</v>
      </c>
      <c r="F2350" s="15" t="s">
        <v>5521</v>
      </c>
      <c r="G2350" s="4">
        <v>99.0</v>
      </c>
      <c r="H2350" s="4">
        <v>0.0</v>
      </c>
      <c r="I2350" s="4" t="s">
        <v>5654</v>
      </c>
      <c r="J2350" s="4">
        <v>0.0</v>
      </c>
      <c r="K2350" s="4">
        <v>99.0</v>
      </c>
      <c r="L2350" s="4">
        <v>99.0</v>
      </c>
      <c r="M2350" s="4" t="s">
        <v>5522</v>
      </c>
      <c r="N2350" s="16">
        <v>45689.0</v>
      </c>
    </row>
    <row r="2351">
      <c r="A2351" s="4">
        <f>VLOOKUP(Life_expectancy.csv!A2367,Base!$A$2:$B$235,2,FALSE)</f>
        <v>166</v>
      </c>
      <c r="B2351" s="4">
        <v>2011.0</v>
      </c>
      <c r="C2351" s="15" t="s">
        <v>5824</v>
      </c>
      <c r="D2351" s="15">
        <v>186.0</v>
      </c>
      <c r="E2351" s="15">
        <v>0.0</v>
      </c>
      <c r="F2351" s="15" t="s">
        <v>6019</v>
      </c>
      <c r="G2351" s="4">
        <v>99.0</v>
      </c>
      <c r="H2351" s="4">
        <v>0.0</v>
      </c>
      <c r="I2351" s="4" t="s">
        <v>5997</v>
      </c>
      <c r="J2351" s="4">
        <v>0.0</v>
      </c>
      <c r="K2351" s="4">
        <v>99.0</v>
      </c>
      <c r="L2351" s="4">
        <v>99.0</v>
      </c>
      <c r="M2351" s="4" t="s">
        <v>5522</v>
      </c>
      <c r="N2351" s="16">
        <v>45689.0</v>
      </c>
    </row>
    <row r="2352">
      <c r="A2352" s="4">
        <f>VLOOKUP(Life_expectancy.csv!A2368,Base!$A$2:$B$235,2,FALSE)</f>
        <v>166</v>
      </c>
      <c r="B2352" s="4">
        <v>2010.0</v>
      </c>
      <c r="C2352" s="15" t="s">
        <v>5825</v>
      </c>
      <c r="D2352" s="15">
        <v>188.0</v>
      </c>
      <c r="E2352" s="15">
        <v>0.0</v>
      </c>
      <c r="F2352" s="16">
        <v>45658.0</v>
      </c>
      <c r="G2352" s="4">
        <v>9.0</v>
      </c>
      <c r="H2352" s="4">
        <v>0.0</v>
      </c>
      <c r="I2352" s="4" t="s">
        <v>5616</v>
      </c>
      <c r="J2352" s="4">
        <v>0.0</v>
      </c>
      <c r="K2352" s="4">
        <v>94.0</v>
      </c>
      <c r="L2352" s="4">
        <v>9.0</v>
      </c>
      <c r="M2352" s="4" t="s">
        <v>5522</v>
      </c>
      <c r="N2352" s="16">
        <v>45689.0</v>
      </c>
    </row>
    <row r="2353">
      <c r="A2353" s="4">
        <f>VLOOKUP(Life_expectancy.csv!A2369,Base!$A$2:$B$235,2,FALSE)</f>
        <v>166</v>
      </c>
      <c r="B2353" s="4">
        <v>2009.0</v>
      </c>
      <c r="C2353" s="15" t="s">
        <v>5800</v>
      </c>
      <c r="D2353" s="15">
        <v>192.0</v>
      </c>
      <c r="E2353" s="15">
        <v>0.0</v>
      </c>
      <c r="F2353" s="15" t="s">
        <v>2859</v>
      </c>
      <c r="G2353" s="4">
        <v>92.0</v>
      </c>
      <c r="H2353" s="4">
        <v>0.0</v>
      </c>
      <c r="I2353" s="4" t="s">
        <v>6102</v>
      </c>
      <c r="J2353" s="4">
        <v>0.0</v>
      </c>
      <c r="K2353" s="4">
        <v>98.0</v>
      </c>
      <c r="L2353" s="4">
        <v>92.0</v>
      </c>
      <c r="M2353" s="4" t="s">
        <v>5522</v>
      </c>
      <c r="N2353" s="16">
        <v>45689.0</v>
      </c>
    </row>
    <row r="2354">
      <c r="A2354" s="4">
        <f>VLOOKUP(Life_expectancy.csv!A2370,Base!$A$2:$B$235,2,FALSE)</f>
        <v>166</v>
      </c>
      <c r="B2354" s="4">
        <v>2008.0</v>
      </c>
      <c r="C2354" s="15">
        <v>68.0</v>
      </c>
      <c r="D2354" s="15">
        <v>193.0</v>
      </c>
      <c r="E2354" s="15">
        <v>0.0</v>
      </c>
      <c r="F2354" s="18">
        <v>45901.0</v>
      </c>
      <c r="G2354" s="4">
        <v>89.0</v>
      </c>
      <c r="H2354" s="4">
        <v>0.0</v>
      </c>
      <c r="I2354" s="4" t="s">
        <v>5724</v>
      </c>
      <c r="J2354" s="4">
        <v>0.0</v>
      </c>
      <c r="K2354" s="4">
        <v>94.0</v>
      </c>
      <c r="L2354" s="4">
        <v>89.0</v>
      </c>
      <c r="M2354" s="4" t="s">
        <v>5522</v>
      </c>
      <c r="N2354" s="16">
        <v>45689.0</v>
      </c>
    </row>
    <row r="2355">
      <c r="A2355" s="4">
        <f>VLOOKUP(Life_expectancy.csv!A2371,Base!$A$2:$B$235,2,FALSE)</f>
        <v>166</v>
      </c>
      <c r="B2355" s="4">
        <v>2007.0</v>
      </c>
      <c r="C2355" s="15" t="s">
        <v>5983</v>
      </c>
      <c r="D2355" s="15">
        <v>2.0</v>
      </c>
      <c r="E2355" s="15">
        <v>0.0</v>
      </c>
      <c r="F2355" s="15" t="s">
        <v>5721</v>
      </c>
      <c r="G2355" s="4">
        <v>9.0</v>
      </c>
      <c r="H2355" s="4">
        <v>0.0</v>
      </c>
      <c r="I2355" s="4" t="s">
        <v>5619</v>
      </c>
      <c r="J2355" s="4">
        <v>0.0</v>
      </c>
      <c r="K2355" s="4">
        <v>93.0</v>
      </c>
      <c r="L2355" s="4">
        <v>9.0</v>
      </c>
      <c r="M2355" s="4" t="s">
        <v>5522</v>
      </c>
      <c r="N2355" s="16">
        <v>45689.0</v>
      </c>
    </row>
    <row r="2356">
      <c r="A2356" s="4">
        <f>VLOOKUP(Life_expectancy.csv!A2372,Base!$A$2:$B$235,2,FALSE)</f>
        <v>166</v>
      </c>
      <c r="B2356" s="4">
        <v>2006.0</v>
      </c>
      <c r="C2356" s="15" t="s">
        <v>5983</v>
      </c>
      <c r="D2356" s="15">
        <v>2.0</v>
      </c>
      <c r="E2356" s="15">
        <v>0.0</v>
      </c>
      <c r="F2356" s="15" t="s">
        <v>6019</v>
      </c>
      <c r="G2356" s="4">
        <v>99.0</v>
      </c>
      <c r="H2356" s="4">
        <v>0.0</v>
      </c>
      <c r="I2356" s="4">
        <v>43.0</v>
      </c>
      <c r="J2356" s="4">
        <v>0.0</v>
      </c>
      <c r="K2356" s="4">
        <v>99.0</v>
      </c>
      <c r="L2356" s="4">
        <v>99.0</v>
      </c>
      <c r="M2356" s="4" t="s">
        <v>5522</v>
      </c>
      <c r="N2356" s="16">
        <v>45717.0</v>
      </c>
    </row>
    <row r="2357">
      <c r="A2357" s="4">
        <f>VLOOKUP(Life_expectancy.csv!A2373,Base!$A$2:$B$235,2,FALSE)</f>
        <v>166</v>
      </c>
      <c r="B2357" s="4">
        <v>2005.0</v>
      </c>
      <c r="C2357" s="15" t="s">
        <v>5834</v>
      </c>
      <c r="D2357" s="15">
        <v>24.0</v>
      </c>
      <c r="E2357" s="15">
        <v>0.0</v>
      </c>
      <c r="F2357" s="15" t="s">
        <v>5631</v>
      </c>
      <c r="G2357" s="4">
        <v>83.0</v>
      </c>
      <c r="H2357" s="4">
        <v>0.0</v>
      </c>
      <c r="I2357" s="4" t="s">
        <v>5733</v>
      </c>
      <c r="J2357" s="4">
        <v>0.0</v>
      </c>
      <c r="K2357" s="4">
        <v>9.0</v>
      </c>
      <c r="L2357" s="4">
        <v>89.0</v>
      </c>
      <c r="M2357" s="4" t="s">
        <v>5522</v>
      </c>
      <c r="N2357" s="16">
        <v>45717.0</v>
      </c>
    </row>
    <row r="2358">
      <c r="A2358" s="4">
        <f>VLOOKUP(Life_expectancy.csv!A2374,Base!$A$2:$B$235,2,FALSE)</f>
        <v>166</v>
      </c>
      <c r="B2358" s="4">
        <v>2004.0</v>
      </c>
      <c r="C2358" s="15" t="s">
        <v>6129</v>
      </c>
      <c r="D2358" s="15">
        <v>29.0</v>
      </c>
      <c r="E2358" s="15">
        <v>0.0</v>
      </c>
      <c r="F2358" s="15" t="s">
        <v>1572</v>
      </c>
      <c r="G2358" s="4">
        <v>81.0</v>
      </c>
      <c r="H2358" s="4">
        <v>0.0</v>
      </c>
      <c r="I2358" s="4" t="s">
        <v>6163</v>
      </c>
      <c r="J2358" s="4">
        <v>0.0</v>
      </c>
      <c r="K2358" s="4">
        <v>89.0</v>
      </c>
      <c r="L2358" s="4">
        <v>9.0</v>
      </c>
      <c r="M2358" s="4" t="s">
        <v>5522</v>
      </c>
      <c r="N2358" s="16">
        <v>45717.0</v>
      </c>
    </row>
    <row r="2359">
      <c r="A2359" s="4">
        <f>VLOOKUP(Life_expectancy.csv!A2375,Base!$A$2:$B$235,2,FALSE)</f>
        <v>166</v>
      </c>
      <c r="B2359" s="4">
        <v>2003.0</v>
      </c>
      <c r="C2359" s="15" t="s">
        <v>5774</v>
      </c>
      <c r="D2359" s="15">
        <v>215.0</v>
      </c>
      <c r="E2359" s="15">
        <v>0.0</v>
      </c>
      <c r="F2359" s="15" t="s">
        <v>1572</v>
      </c>
      <c r="G2359" s="4">
        <v>79.0</v>
      </c>
      <c r="H2359" s="4">
        <v>0.0</v>
      </c>
      <c r="I2359" s="5">
        <v>45751.0</v>
      </c>
      <c r="J2359" s="4">
        <v>0.0</v>
      </c>
      <c r="K2359" s="4">
        <v>84.0</v>
      </c>
      <c r="L2359" s="4">
        <v>84.0</v>
      </c>
      <c r="M2359" s="4" t="s">
        <v>5522</v>
      </c>
      <c r="N2359" s="16">
        <v>45717.0</v>
      </c>
    </row>
    <row r="2360">
      <c r="A2360" s="4">
        <f>VLOOKUP(Life_expectancy.csv!A2376,Base!$A$2:$B$235,2,FALSE)</f>
        <v>166</v>
      </c>
      <c r="B2360" s="4">
        <v>2002.0</v>
      </c>
      <c r="C2360" s="15" t="s">
        <v>5837</v>
      </c>
      <c r="D2360" s="15">
        <v>22.0</v>
      </c>
      <c r="E2360" s="15">
        <v>0.0</v>
      </c>
      <c r="F2360" s="18">
        <v>45870.0</v>
      </c>
      <c r="G2360" s="4">
        <v>75.0</v>
      </c>
      <c r="H2360" s="4">
        <v>0.0</v>
      </c>
      <c r="I2360" s="4" t="s">
        <v>6073</v>
      </c>
      <c r="J2360" s="4">
        <v>0.0</v>
      </c>
      <c r="K2360" s="4">
        <v>78.0</v>
      </c>
      <c r="L2360" s="4">
        <v>78.0</v>
      </c>
      <c r="M2360" s="4" t="s">
        <v>5522</v>
      </c>
      <c r="N2360" s="16">
        <v>45748.0</v>
      </c>
    </row>
    <row r="2361">
      <c r="A2361" s="4">
        <f>VLOOKUP(Life_expectancy.csv!A2377,Base!$A$2:$B$235,2,FALSE)</f>
        <v>166</v>
      </c>
      <c r="B2361" s="4">
        <v>2001.0</v>
      </c>
      <c r="C2361" s="15" t="s">
        <v>5847</v>
      </c>
      <c r="D2361" s="15">
        <v>227.0</v>
      </c>
      <c r="E2361" s="15">
        <v>0.0</v>
      </c>
      <c r="F2361" s="15" t="s">
        <v>5681</v>
      </c>
      <c r="G2361" s="4">
        <v>83.0</v>
      </c>
      <c r="H2361" s="4">
        <v>0.0</v>
      </c>
      <c r="I2361" s="4" t="s">
        <v>6218</v>
      </c>
      <c r="J2361" s="4">
        <v>0.0</v>
      </c>
      <c r="K2361" s="4">
        <v>88.0</v>
      </c>
      <c r="L2361" s="4">
        <v>84.0</v>
      </c>
      <c r="M2361" s="4" t="s">
        <v>5522</v>
      </c>
      <c r="N2361" s="16">
        <v>45748.0</v>
      </c>
    </row>
    <row r="2362">
      <c r="A2362" s="4">
        <f>VLOOKUP(Life_expectancy.csv!A2378,Base!$A$2:$B$235,2,FALSE)</f>
        <v>166</v>
      </c>
      <c r="B2362" s="4">
        <v>2000.0</v>
      </c>
      <c r="C2362" s="15" t="s">
        <v>5776</v>
      </c>
      <c r="D2362" s="15">
        <v>235.0</v>
      </c>
      <c r="E2362" s="15">
        <v>0.0</v>
      </c>
      <c r="F2362" s="15" t="s">
        <v>6151</v>
      </c>
      <c r="G2362" s="4">
        <v>81.0</v>
      </c>
      <c r="H2362" s="4">
        <v>0.0</v>
      </c>
      <c r="I2362" s="4" t="s">
        <v>5859</v>
      </c>
      <c r="J2362" s="4">
        <v>0.0</v>
      </c>
      <c r="K2362" s="4">
        <v>88.0</v>
      </c>
      <c r="L2362" s="4">
        <v>86.0</v>
      </c>
      <c r="M2362" s="4" t="s">
        <v>5522</v>
      </c>
      <c r="N2362" s="16">
        <v>45748.0</v>
      </c>
    </row>
    <row r="2363">
      <c r="A2363" s="4">
        <f>VLOOKUP(Life_expectancy.csv!A2379,Base!$A$2:$B$235,2,FALSE)</f>
        <v>70</v>
      </c>
      <c r="B2363" s="4">
        <v>2015.0</v>
      </c>
      <c r="C2363" s="15">
        <v>55.0</v>
      </c>
      <c r="D2363" s="15">
        <v>312.0</v>
      </c>
      <c r="E2363" s="15">
        <v>50.0</v>
      </c>
      <c r="F2363" s="17"/>
      <c r="G2363" s="4">
        <v>42.0</v>
      </c>
      <c r="H2363" s="4">
        <v>7497.0</v>
      </c>
      <c r="I2363" s="5">
        <v>45740.0</v>
      </c>
      <c r="J2363" s="4">
        <v>80.0</v>
      </c>
      <c r="K2363" s="4">
        <v>47.0</v>
      </c>
      <c r="L2363" s="4">
        <v>42.0</v>
      </c>
      <c r="M2363" s="4" t="s">
        <v>5681</v>
      </c>
      <c r="N2363" s="16">
        <v>45753.0</v>
      </c>
    </row>
    <row r="2364">
      <c r="A2364" s="4">
        <f>VLOOKUP(Life_expectancy.csv!A2380,Base!$A$2:$B$235,2,FALSE)</f>
        <v>70</v>
      </c>
      <c r="B2364" s="4">
        <v>2014.0</v>
      </c>
      <c r="C2364" s="15" t="s">
        <v>5548</v>
      </c>
      <c r="D2364" s="15">
        <v>321.0</v>
      </c>
      <c r="E2364" s="15">
        <v>51.0</v>
      </c>
      <c r="F2364" s="15" t="s">
        <v>5521</v>
      </c>
      <c r="G2364" s="4">
        <v>42.0</v>
      </c>
      <c r="H2364" s="4">
        <v>10229.0</v>
      </c>
      <c r="I2364" s="5">
        <v>45892.0</v>
      </c>
      <c r="J2364" s="4">
        <v>80.0</v>
      </c>
      <c r="K2364" s="4">
        <v>47.0</v>
      </c>
      <c r="L2364" s="4">
        <v>42.0</v>
      </c>
      <c r="M2364" s="4" t="s">
        <v>5786</v>
      </c>
      <c r="N2364" s="16">
        <v>45783.0</v>
      </c>
    </row>
    <row r="2365">
      <c r="A2365" s="4">
        <f>VLOOKUP(Life_expectancy.csv!A2381,Base!$A$2:$B$235,2,FALSE)</f>
        <v>70</v>
      </c>
      <c r="B2365" s="4">
        <v>2013.0</v>
      </c>
      <c r="C2365" s="15" t="s">
        <v>5698</v>
      </c>
      <c r="D2365" s="15">
        <v>318.0</v>
      </c>
      <c r="E2365" s="15">
        <v>51.0</v>
      </c>
      <c r="F2365" s="15" t="s">
        <v>5521</v>
      </c>
      <c r="G2365" s="4">
        <v>42.0</v>
      </c>
      <c r="H2365" s="4">
        <v>3173.0</v>
      </c>
      <c r="I2365" s="5">
        <v>45739.0</v>
      </c>
      <c r="J2365" s="4">
        <v>81.0</v>
      </c>
      <c r="K2365" s="4">
        <v>47.0</v>
      </c>
      <c r="L2365" s="4">
        <v>42.0</v>
      </c>
      <c r="M2365" s="4" t="s">
        <v>5786</v>
      </c>
      <c r="N2365" s="16">
        <v>45814.0</v>
      </c>
    </row>
    <row r="2366">
      <c r="A2366" s="4">
        <f>VLOOKUP(Life_expectancy.csv!A2382,Base!$A$2:$B$235,2,FALSE)</f>
        <v>70</v>
      </c>
      <c r="B2366" s="4">
        <v>2012.0</v>
      </c>
      <c r="C2366" s="15" t="s">
        <v>5855</v>
      </c>
      <c r="D2366" s="15">
        <v>336.0</v>
      </c>
      <c r="E2366" s="15">
        <v>51.0</v>
      </c>
      <c r="F2366" s="15" t="s">
        <v>5521</v>
      </c>
      <c r="G2366" s="10"/>
      <c r="H2366" s="4">
        <v>9983.0</v>
      </c>
      <c r="I2366" s="5">
        <v>45922.0</v>
      </c>
      <c r="J2366" s="4">
        <v>82.0</v>
      </c>
      <c r="K2366" s="4">
        <v>47.0</v>
      </c>
      <c r="L2366" s="4">
        <v>42.0</v>
      </c>
      <c r="M2366" s="4" t="s">
        <v>5786</v>
      </c>
      <c r="N2366" s="16">
        <v>45844.0</v>
      </c>
    </row>
    <row r="2367">
      <c r="A2367" s="4">
        <f>VLOOKUP(Life_expectancy.csv!A2383,Base!$A$2:$B$235,2,FALSE)</f>
        <v>70</v>
      </c>
      <c r="B2367" s="4">
        <v>2011.0</v>
      </c>
      <c r="C2367" s="15" t="s">
        <v>5855</v>
      </c>
      <c r="D2367" s="15">
        <v>329.0</v>
      </c>
      <c r="E2367" s="15">
        <v>51.0</v>
      </c>
      <c r="F2367" s="15" t="s">
        <v>5521</v>
      </c>
      <c r="G2367" s="10"/>
      <c r="H2367" s="4">
        <v>17298.0</v>
      </c>
      <c r="I2367" s="5">
        <v>45769.0</v>
      </c>
      <c r="J2367" s="4">
        <v>82.0</v>
      </c>
      <c r="K2367" s="4">
        <v>49.0</v>
      </c>
      <c r="L2367" s="4">
        <v>41.0</v>
      </c>
      <c r="M2367" s="4" t="s">
        <v>5786</v>
      </c>
      <c r="N2367" s="16">
        <v>45844.0</v>
      </c>
    </row>
    <row r="2368">
      <c r="A2368" s="4">
        <f>VLOOKUP(Life_expectancy.csv!A2384,Base!$A$2:$B$235,2,FALSE)</f>
        <v>70</v>
      </c>
      <c r="B2368" s="4">
        <v>2010.0</v>
      </c>
      <c r="C2368" s="15" t="s">
        <v>5600</v>
      </c>
      <c r="D2368" s="15">
        <v>336.0</v>
      </c>
      <c r="E2368" s="15">
        <v>52.0</v>
      </c>
      <c r="F2368" s="15" t="s">
        <v>5521</v>
      </c>
      <c r="G2368" s="10"/>
      <c r="H2368" s="4">
        <v>115.0</v>
      </c>
      <c r="I2368" s="4">
        <v>22.0</v>
      </c>
      <c r="J2368" s="4">
        <v>83.0</v>
      </c>
      <c r="K2368" s="4">
        <v>49.0</v>
      </c>
      <c r="L2368" s="4">
        <v>45.0</v>
      </c>
      <c r="M2368" s="4" t="s">
        <v>5786</v>
      </c>
      <c r="N2368" s="16">
        <v>45875.0</v>
      </c>
    </row>
    <row r="2369">
      <c r="A2369" s="4">
        <f>VLOOKUP(Life_expectancy.csv!A2385,Base!$A$2:$B$235,2,FALSE)</f>
        <v>70</v>
      </c>
      <c r="B2369" s="4">
        <v>2009.0</v>
      </c>
      <c r="C2369" s="15" t="s">
        <v>5705</v>
      </c>
      <c r="D2369" s="15">
        <v>335.0</v>
      </c>
      <c r="E2369" s="15">
        <v>52.0</v>
      </c>
      <c r="F2369" s="15" t="s">
        <v>5521</v>
      </c>
      <c r="G2369" s="10"/>
      <c r="H2369" s="4">
        <v>13.0</v>
      </c>
      <c r="I2369" s="5">
        <v>45798.0</v>
      </c>
      <c r="J2369" s="4">
        <v>84.0</v>
      </c>
      <c r="K2369" s="4">
        <v>41.0</v>
      </c>
      <c r="L2369" s="4">
        <v>42.0</v>
      </c>
      <c r="M2369" s="4" t="s">
        <v>5786</v>
      </c>
      <c r="N2369" s="16">
        <v>45906.0</v>
      </c>
    </row>
    <row r="2370">
      <c r="A2370" s="4">
        <f>VLOOKUP(Life_expectancy.csv!A2386,Base!$A$2:$B$235,2,FALSE)</f>
        <v>70</v>
      </c>
      <c r="B2370" s="4">
        <v>2008.0</v>
      </c>
      <c r="C2370" s="15" t="s">
        <v>5646</v>
      </c>
      <c r="D2370" s="15">
        <v>336.0</v>
      </c>
      <c r="E2370" s="15">
        <v>52.0</v>
      </c>
      <c r="F2370" s="15" t="s">
        <v>5521</v>
      </c>
      <c r="G2370" s="10"/>
      <c r="H2370" s="4">
        <v>1081.0</v>
      </c>
      <c r="I2370" s="5">
        <v>45678.0</v>
      </c>
      <c r="J2370" s="4">
        <v>84.0</v>
      </c>
      <c r="K2370" s="4">
        <v>4.0</v>
      </c>
      <c r="L2370" s="4">
        <v>31.0</v>
      </c>
      <c r="M2370" s="4" t="s">
        <v>5631</v>
      </c>
      <c r="N2370" s="15">
        <v>7.0</v>
      </c>
    </row>
    <row r="2371">
      <c r="A2371" s="4">
        <f>VLOOKUP(Life_expectancy.csv!A2387,Base!$A$2:$B$235,2,FALSE)</f>
        <v>70</v>
      </c>
      <c r="B2371" s="4">
        <v>2007.0</v>
      </c>
      <c r="C2371" s="15" t="s">
        <v>5712</v>
      </c>
      <c r="D2371" s="15">
        <v>34.0</v>
      </c>
      <c r="E2371" s="15">
        <v>52.0</v>
      </c>
      <c r="F2371" s="15" t="s">
        <v>5521</v>
      </c>
      <c r="G2371" s="10"/>
      <c r="H2371" s="4">
        <v>1149.0</v>
      </c>
      <c r="I2371" s="5">
        <v>45840.0</v>
      </c>
      <c r="J2371" s="4">
        <v>84.0</v>
      </c>
      <c r="K2371" s="4">
        <v>4.0</v>
      </c>
      <c r="L2371" s="4">
        <v>4.0</v>
      </c>
      <c r="M2371" s="4" t="s">
        <v>5631</v>
      </c>
      <c r="N2371" s="16">
        <v>45664.0</v>
      </c>
    </row>
    <row r="2372">
      <c r="A2372" s="4">
        <f>VLOOKUP(Life_expectancy.csv!A2388,Base!$A$2:$B$235,2,FALSE)</f>
        <v>70</v>
      </c>
      <c r="B2372" s="4">
        <v>2006.0</v>
      </c>
      <c r="C2372" s="15" t="s">
        <v>5712</v>
      </c>
      <c r="D2372" s="15">
        <v>337.0</v>
      </c>
      <c r="E2372" s="15">
        <v>51.0</v>
      </c>
      <c r="F2372" s="15" t="s">
        <v>5521</v>
      </c>
      <c r="G2372" s="10"/>
      <c r="H2372" s="4">
        <v>7.0</v>
      </c>
      <c r="I2372" s="5">
        <v>45690.0</v>
      </c>
      <c r="J2372" s="4">
        <v>83.0</v>
      </c>
      <c r="K2372" s="4">
        <v>26.0</v>
      </c>
      <c r="L2372" s="4">
        <v>26.0</v>
      </c>
      <c r="M2372" s="4" t="s">
        <v>5631</v>
      </c>
      <c r="N2372" s="16">
        <v>45695.0</v>
      </c>
    </row>
    <row r="2373">
      <c r="A2373" s="4">
        <f>VLOOKUP(Life_expectancy.csv!A2389,Base!$A$2:$B$235,2,FALSE)</f>
        <v>70</v>
      </c>
      <c r="B2373" s="4">
        <v>2005.0</v>
      </c>
      <c r="C2373" s="15" t="s">
        <v>5893</v>
      </c>
      <c r="D2373" s="15">
        <v>334.0</v>
      </c>
      <c r="E2373" s="15">
        <v>50.0</v>
      </c>
      <c r="F2373" s="15" t="s">
        <v>5521</v>
      </c>
      <c r="G2373" s="10"/>
      <c r="H2373" s="4">
        <v>0.0</v>
      </c>
      <c r="I2373" s="5">
        <v>45888.0</v>
      </c>
      <c r="J2373" s="4">
        <v>82.0</v>
      </c>
      <c r="K2373" s="4">
        <v>35.0</v>
      </c>
      <c r="L2373" s="4">
        <v>35.0</v>
      </c>
      <c r="M2373" s="4" t="s">
        <v>5631</v>
      </c>
      <c r="N2373" s="16">
        <v>45723.0</v>
      </c>
    </row>
    <row r="2374">
      <c r="A2374" s="4">
        <f>VLOOKUP(Life_expectancy.csv!A2390,Base!$A$2:$B$235,2,FALSE)</f>
        <v>70</v>
      </c>
      <c r="B2374" s="4">
        <v>2004.0</v>
      </c>
      <c r="C2374" s="15" t="s">
        <v>5647</v>
      </c>
      <c r="D2374" s="15">
        <v>341.0</v>
      </c>
      <c r="E2374" s="15">
        <v>49.0</v>
      </c>
      <c r="F2374" s="15" t="s">
        <v>5521</v>
      </c>
      <c r="G2374" s="10"/>
      <c r="H2374" s="4">
        <v>12008.0</v>
      </c>
      <c r="I2374" s="5">
        <v>45766.0</v>
      </c>
      <c r="J2374" s="4">
        <v>80.0</v>
      </c>
      <c r="K2374" s="4">
        <v>3.0</v>
      </c>
      <c r="L2374" s="4">
        <v>3.0</v>
      </c>
      <c r="M2374" s="4" t="s">
        <v>5631</v>
      </c>
      <c r="N2374" s="16">
        <v>45754.0</v>
      </c>
    </row>
    <row r="2375">
      <c r="A2375" s="4">
        <f>VLOOKUP(Life_expectancy.csv!A2391,Base!$A$2:$B$235,2,FALSE)</f>
        <v>70</v>
      </c>
      <c r="B2375" s="4">
        <v>2003.0</v>
      </c>
      <c r="C2375" s="15" t="s">
        <v>5601</v>
      </c>
      <c r="D2375" s="15">
        <v>344.0</v>
      </c>
      <c r="E2375" s="15">
        <v>48.0</v>
      </c>
      <c r="F2375" s="15" t="s">
        <v>5521</v>
      </c>
      <c r="G2375" s="10"/>
      <c r="H2375" s="4">
        <v>8257.0</v>
      </c>
      <c r="I2375" s="4">
        <v>19.0</v>
      </c>
      <c r="J2375" s="4">
        <v>78.0</v>
      </c>
      <c r="K2375" s="4">
        <v>4.0</v>
      </c>
      <c r="L2375" s="4">
        <v>4.0</v>
      </c>
      <c r="M2375" s="4" t="s">
        <v>5631</v>
      </c>
      <c r="N2375" s="16">
        <v>45784.0</v>
      </c>
    </row>
    <row r="2376">
      <c r="A2376" s="4">
        <f>VLOOKUP(Life_expectancy.csv!A2392,Base!$A$2:$B$235,2,FALSE)</f>
        <v>70</v>
      </c>
      <c r="B2376" s="4">
        <v>2002.0</v>
      </c>
      <c r="C2376" s="15">
        <v>58.0</v>
      </c>
      <c r="D2376" s="15">
        <v>348.0</v>
      </c>
      <c r="E2376" s="15">
        <v>47.0</v>
      </c>
      <c r="F2376" s="15" t="s">
        <v>5521</v>
      </c>
      <c r="G2376" s="10"/>
      <c r="H2376" s="4">
        <v>9559.0</v>
      </c>
      <c r="I2376" s="5">
        <v>45826.0</v>
      </c>
      <c r="J2376" s="4">
        <v>77.0</v>
      </c>
      <c r="K2376" s="4">
        <v>4.0</v>
      </c>
      <c r="L2376" s="4">
        <v>4.0</v>
      </c>
      <c r="M2376" s="4" t="s">
        <v>5631</v>
      </c>
      <c r="N2376" s="16">
        <v>45815.0</v>
      </c>
    </row>
    <row r="2377">
      <c r="A2377" s="4">
        <f>VLOOKUP(Life_expectancy.csv!A2393,Base!$A$2:$B$235,2,FALSE)</f>
        <v>70</v>
      </c>
      <c r="B2377" s="4">
        <v>2001.0</v>
      </c>
      <c r="C2377" s="15">
        <v>57.0</v>
      </c>
      <c r="D2377" s="15">
        <v>352.0</v>
      </c>
      <c r="E2377" s="15">
        <v>46.0</v>
      </c>
      <c r="F2377" s="15" t="s">
        <v>5521</v>
      </c>
      <c r="G2377" s="10"/>
      <c r="H2377" s="4">
        <v>3571.0</v>
      </c>
      <c r="I2377" s="5">
        <v>45706.0</v>
      </c>
      <c r="J2377" s="4">
        <v>75.0</v>
      </c>
      <c r="K2377" s="4">
        <v>33.0</v>
      </c>
      <c r="L2377" s="4">
        <v>33.0</v>
      </c>
      <c r="M2377" s="4" t="s">
        <v>5786</v>
      </c>
      <c r="N2377" s="16">
        <v>45845.0</v>
      </c>
    </row>
    <row r="2378">
      <c r="A2378" s="4">
        <f>VLOOKUP(Life_expectancy.csv!A2394,Base!$A$2:$B$235,2,FALSE)</f>
        <v>70</v>
      </c>
      <c r="B2378" s="4">
        <v>2000.0</v>
      </c>
      <c r="C2378" s="15">
        <v>55.0</v>
      </c>
      <c r="D2378" s="15">
        <v>355.0</v>
      </c>
      <c r="E2378" s="15">
        <v>45.0</v>
      </c>
      <c r="F2378" s="15" t="s">
        <v>5521</v>
      </c>
      <c r="G2378" s="10"/>
      <c r="H2378" s="4">
        <v>3965.0</v>
      </c>
      <c r="I2378" s="5">
        <v>45886.0</v>
      </c>
      <c r="J2378" s="4">
        <v>74.0</v>
      </c>
      <c r="K2378" s="4">
        <v>37.0</v>
      </c>
      <c r="L2378" s="4">
        <v>33.0</v>
      </c>
      <c r="M2378" s="4" t="s">
        <v>5786</v>
      </c>
      <c r="N2378" s="16">
        <v>45907.0</v>
      </c>
    </row>
    <row r="2379">
      <c r="A2379" s="4">
        <f>VLOOKUP(Life_expectancy.csv!A2395,Base!$A$2:$B$235,2,FALSE)</f>
        <v>24</v>
      </c>
      <c r="B2379" s="4">
        <v>2015.0</v>
      </c>
      <c r="C2379" s="15" t="s">
        <v>5674</v>
      </c>
      <c r="D2379" s="15">
        <v>328.0</v>
      </c>
      <c r="E2379" s="15">
        <v>42.0</v>
      </c>
      <c r="F2379" s="17"/>
      <c r="G2379" s="4">
        <v>75.0</v>
      </c>
      <c r="H2379" s="4">
        <v>17.0</v>
      </c>
      <c r="I2379" s="4" t="s">
        <v>5601</v>
      </c>
      <c r="J2379" s="4">
        <v>52.0</v>
      </c>
      <c r="K2379" s="4">
        <v>75.0</v>
      </c>
      <c r="L2379" s="4">
        <v>75.0</v>
      </c>
      <c r="M2379" s="5">
        <v>45811.0</v>
      </c>
      <c r="N2379" s="16">
        <v>45721.0</v>
      </c>
    </row>
    <row r="2380">
      <c r="A2380" s="4">
        <f>VLOOKUP(Life_expectancy.csv!A2396,Base!$A$2:$B$235,2,FALSE)</f>
        <v>24</v>
      </c>
      <c r="B2380" s="4">
        <v>2014.0</v>
      </c>
      <c r="C2380" s="15">
        <v>62.0</v>
      </c>
      <c r="D2380" s="15">
        <v>347.0</v>
      </c>
      <c r="E2380" s="15">
        <v>42.0</v>
      </c>
      <c r="F2380" s="15" t="s">
        <v>2637</v>
      </c>
      <c r="G2380" s="4">
        <v>8.0</v>
      </c>
      <c r="H2380" s="4">
        <v>66.0</v>
      </c>
      <c r="I2380" s="5">
        <v>45721.0</v>
      </c>
      <c r="J2380" s="4">
        <v>52.0</v>
      </c>
      <c r="K2380" s="4">
        <v>77.0</v>
      </c>
      <c r="L2380" s="4">
        <v>77.0</v>
      </c>
      <c r="M2380" s="5">
        <v>45841.0</v>
      </c>
      <c r="N2380" s="16">
        <v>45905.0</v>
      </c>
    </row>
    <row r="2381">
      <c r="A2381" s="4">
        <f>VLOOKUP(Life_expectancy.csv!A2397,Base!$A$2:$B$235,2,FALSE)</f>
        <v>24</v>
      </c>
      <c r="B2381" s="4">
        <v>2013.0</v>
      </c>
      <c r="C2381" s="15">
        <v>69.0</v>
      </c>
      <c r="D2381" s="15">
        <v>371.0</v>
      </c>
      <c r="E2381" s="15">
        <v>43.0</v>
      </c>
      <c r="F2381" s="15" t="s">
        <v>1264</v>
      </c>
      <c r="G2381" s="4">
        <v>7.0</v>
      </c>
      <c r="H2381" s="4">
        <v>25.0</v>
      </c>
      <c r="I2381" s="4" t="s">
        <v>6105</v>
      </c>
      <c r="J2381" s="4">
        <v>54.0</v>
      </c>
      <c r="K2381" s="4">
        <v>73.0</v>
      </c>
      <c r="L2381" s="4">
        <v>73.0</v>
      </c>
      <c r="M2381" s="5">
        <v>45781.0</v>
      </c>
      <c r="N2381" s="16">
        <v>45783.0</v>
      </c>
    </row>
    <row r="2382">
      <c r="A2382" s="4">
        <f>VLOOKUP(Life_expectancy.csv!A2398,Base!$A$2:$B$235,2,FALSE)</f>
        <v>24</v>
      </c>
      <c r="B2382" s="4">
        <v>2012.0</v>
      </c>
      <c r="C2382" s="15" t="s">
        <v>5525</v>
      </c>
      <c r="D2382" s="15">
        <v>48.0</v>
      </c>
      <c r="E2382" s="15">
        <v>43.0</v>
      </c>
      <c r="F2382" s="15" t="s">
        <v>2637</v>
      </c>
      <c r="G2382" s="4">
        <v>68.0</v>
      </c>
      <c r="H2382" s="4">
        <v>32.0</v>
      </c>
      <c r="I2382" s="4" t="s">
        <v>5604</v>
      </c>
      <c r="J2382" s="4">
        <v>56.0</v>
      </c>
      <c r="K2382" s="4">
        <v>65.0</v>
      </c>
      <c r="L2382" s="4">
        <v>65.0</v>
      </c>
      <c r="M2382" s="5">
        <v>45815.0</v>
      </c>
      <c r="N2382" s="16">
        <v>45723.0</v>
      </c>
    </row>
    <row r="2383">
      <c r="A2383" s="4">
        <f>VLOOKUP(Life_expectancy.csv!A2399,Base!$A$2:$B$235,2,FALSE)</f>
        <v>24</v>
      </c>
      <c r="B2383" s="4">
        <v>2011.0</v>
      </c>
      <c r="C2383" s="15" t="s">
        <v>5995</v>
      </c>
      <c r="D2383" s="15">
        <v>413.0</v>
      </c>
      <c r="E2383" s="15">
        <v>43.0</v>
      </c>
      <c r="F2383" s="15" t="s">
        <v>2637</v>
      </c>
      <c r="G2383" s="4">
        <v>76.0</v>
      </c>
      <c r="H2383" s="4">
        <v>92.0</v>
      </c>
      <c r="I2383" s="4" t="s">
        <v>5560</v>
      </c>
      <c r="J2383" s="4">
        <v>58.0</v>
      </c>
      <c r="K2383" s="4">
        <v>69.0</v>
      </c>
      <c r="L2383" s="4">
        <v>69.0</v>
      </c>
      <c r="M2383" s="5">
        <v>45785.0</v>
      </c>
      <c r="N2383" s="15">
        <v>8.0</v>
      </c>
    </row>
    <row r="2384">
      <c r="A2384" s="4">
        <f>VLOOKUP(Life_expectancy.csv!A2400,Base!$A$2:$B$235,2,FALSE)</f>
        <v>24</v>
      </c>
      <c r="B2384" s="4">
        <v>2010.0</v>
      </c>
      <c r="C2384" s="15">
        <v>58.0</v>
      </c>
      <c r="D2384" s="15">
        <v>428.0</v>
      </c>
      <c r="E2384" s="15">
        <v>43.0</v>
      </c>
      <c r="F2384" s="15" t="s">
        <v>2407</v>
      </c>
      <c r="G2384" s="4">
        <v>71.0</v>
      </c>
      <c r="H2384" s="4">
        <v>12499.0</v>
      </c>
      <c r="I2384" s="4" t="s">
        <v>5997</v>
      </c>
      <c r="J2384" s="4">
        <v>62.0</v>
      </c>
      <c r="K2384" s="4">
        <v>72.0</v>
      </c>
      <c r="L2384" s="4">
        <v>72.0</v>
      </c>
      <c r="M2384" s="4">
        <v>11.0</v>
      </c>
      <c r="N2384" s="16">
        <v>45908.0</v>
      </c>
    </row>
    <row r="2385">
      <c r="A2385" s="4">
        <f>VLOOKUP(Life_expectancy.csv!A2401,Base!$A$2:$B$235,2,FALSE)</f>
        <v>24</v>
      </c>
      <c r="B2385" s="4">
        <v>2009.0</v>
      </c>
      <c r="C2385" s="15" t="s">
        <v>5541</v>
      </c>
      <c r="D2385" s="15">
        <v>449.0</v>
      </c>
      <c r="E2385" s="15">
        <v>46.0</v>
      </c>
      <c r="F2385" s="16">
        <v>45815.0</v>
      </c>
      <c r="G2385" s="4">
        <v>74.0</v>
      </c>
      <c r="H2385" s="4">
        <v>5857.0</v>
      </c>
      <c r="I2385" s="4" t="s">
        <v>5616</v>
      </c>
      <c r="J2385" s="4">
        <v>70.0</v>
      </c>
      <c r="K2385" s="4">
        <v>75.0</v>
      </c>
      <c r="L2385" s="4">
        <v>76.0</v>
      </c>
      <c r="M2385" s="4">
        <v>19.0</v>
      </c>
      <c r="N2385" s="16">
        <v>45878.0</v>
      </c>
    </row>
    <row r="2386">
      <c r="A2386" s="4">
        <f>VLOOKUP(Life_expectancy.csv!A2402,Base!$A$2:$B$235,2,FALSE)</f>
        <v>24</v>
      </c>
      <c r="B2386" s="4">
        <v>2008.0</v>
      </c>
      <c r="C2386" s="15" t="s">
        <v>5535</v>
      </c>
      <c r="D2386" s="15">
        <v>473.0</v>
      </c>
      <c r="E2386" s="15">
        <v>50.0</v>
      </c>
      <c r="F2386" s="15" t="s">
        <v>2739</v>
      </c>
      <c r="G2386" s="4">
        <v>76.0</v>
      </c>
      <c r="H2386" s="4">
        <v>39.0</v>
      </c>
      <c r="I2386" s="4" t="s">
        <v>5611</v>
      </c>
      <c r="J2386" s="4">
        <v>75.0</v>
      </c>
      <c r="K2386" s="4">
        <v>77.0</v>
      </c>
      <c r="L2386" s="4">
        <v>79.0</v>
      </c>
      <c r="M2386" s="5">
        <v>45800.0</v>
      </c>
      <c r="N2386" s="16">
        <v>45839.0</v>
      </c>
    </row>
    <row r="2387">
      <c r="A2387" s="4">
        <f>VLOOKUP(Life_expectancy.csv!A2403,Base!$A$2:$B$235,2,FALSE)</f>
        <v>24</v>
      </c>
      <c r="B2387" s="4">
        <v>2007.0</v>
      </c>
      <c r="C2387" s="15" t="s">
        <v>5766</v>
      </c>
      <c r="D2387" s="15">
        <v>486.0</v>
      </c>
      <c r="E2387" s="15">
        <v>51.0</v>
      </c>
      <c r="F2387" s="15" t="s">
        <v>857</v>
      </c>
      <c r="G2387" s="4">
        <v>83.0</v>
      </c>
      <c r="H2387" s="4">
        <v>31.0</v>
      </c>
      <c r="I2387" s="4">
        <v>45.0</v>
      </c>
      <c r="J2387" s="4">
        <v>79.0</v>
      </c>
      <c r="K2387" s="4">
        <v>79.0</v>
      </c>
      <c r="L2387" s="4">
        <v>82.0</v>
      </c>
      <c r="M2387" s="5">
        <v>45773.0</v>
      </c>
      <c r="N2387" s="16">
        <v>45849.0</v>
      </c>
    </row>
    <row r="2388">
      <c r="A2388" s="4">
        <f>VLOOKUP(Life_expectancy.csv!A2404,Base!$A$2:$B$235,2,FALSE)</f>
        <v>24</v>
      </c>
      <c r="B2388" s="4">
        <v>2006.0</v>
      </c>
      <c r="C2388" s="15">
        <v>54.0</v>
      </c>
      <c r="D2388" s="15">
        <v>496.0</v>
      </c>
      <c r="E2388" s="15">
        <v>54.0</v>
      </c>
      <c r="F2388" s="16">
        <v>45785.0</v>
      </c>
      <c r="G2388" s="4">
        <v>83.0</v>
      </c>
      <c r="H2388" s="4">
        <v>81.0</v>
      </c>
      <c r="I2388" s="4" t="s">
        <v>6001</v>
      </c>
      <c r="J2388" s="4">
        <v>82.0</v>
      </c>
      <c r="K2388" s="4">
        <v>79.0</v>
      </c>
      <c r="L2388" s="4">
        <v>82.0</v>
      </c>
      <c r="M2388" s="5">
        <v>45685.0</v>
      </c>
      <c r="N2388" s="16">
        <v>45881.0</v>
      </c>
    </row>
    <row r="2389">
      <c r="A2389" s="4">
        <f>VLOOKUP(Life_expectancy.csv!A2405,Base!$A$2:$B$235,2,FALSE)</f>
        <v>24</v>
      </c>
      <c r="B2389" s="4">
        <v>2005.0</v>
      </c>
      <c r="C2389" s="15" t="s">
        <v>5959</v>
      </c>
      <c r="D2389" s="15">
        <v>498.0</v>
      </c>
      <c r="E2389" s="15">
        <v>55.0</v>
      </c>
      <c r="F2389" s="15" t="s">
        <v>6219</v>
      </c>
      <c r="G2389" s="4">
        <v>79.0</v>
      </c>
      <c r="H2389" s="4">
        <v>615.0</v>
      </c>
      <c r="I2389" s="4" t="s">
        <v>5729</v>
      </c>
      <c r="J2389" s="4">
        <v>84.0</v>
      </c>
      <c r="K2389" s="4">
        <v>75.0</v>
      </c>
      <c r="L2389" s="4">
        <v>79.0</v>
      </c>
      <c r="M2389" s="5">
        <v>45806.0</v>
      </c>
      <c r="N2389" s="16">
        <v>45913.0</v>
      </c>
    </row>
    <row r="2390">
      <c r="A2390" s="4">
        <f>VLOOKUP(Life_expectancy.csv!A2406,Base!$A$2:$B$235,2,FALSE)</f>
        <v>24</v>
      </c>
      <c r="B2390" s="4">
        <v>2004.0</v>
      </c>
      <c r="C2390" s="15" t="s">
        <v>5699</v>
      </c>
      <c r="D2390" s="15">
        <v>497.0</v>
      </c>
      <c r="E2390" s="15">
        <v>55.0</v>
      </c>
      <c r="F2390" s="15" t="s">
        <v>984</v>
      </c>
      <c r="G2390" s="4">
        <v>76.0</v>
      </c>
      <c r="H2390" s="4">
        <v>830.0</v>
      </c>
      <c r="I2390" s="4" t="s">
        <v>6200</v>
      </c>
      <c r="J2390" s="4">
        <v>83.0</v>
      </c>
      <c r="K2390" s="4">
        <v>73.0</v>
      </c>
      <c r="L2390" s="4">
        <v>74.0</v>
      </c>
      <c r="M2390" s="5">
        <v>45867.0</v>
      </c>
      <c r="N2390" s="15">
        <v>15.0</v>
      </c>
    </row>
    <row r="2391">
      <c r="A2391" s="4">
        <f>VLOOKUP(Life_expectancy.csv!A2407,Base!$A$2:$B$235,2,FALSE)</f>
        <v>24</v>
      </c>
      <c r="B2391" s="4">
        <v>2003.0</v>
      </c>
      <c r="C2391" s="15">
        <v>54.0</v>
      </c>
      <c r="D2391" s="15">
        <v>485.0</v>
      </c>
      <c r="E2391" s="15">
        <v>55.0</v>
      </c>
      <c r="F2391" s="15" t="s">
        <v>436</v>
      </c>
      <c r="G2391" s="4">
        <v>71.0</v>
      </c>
      <c r="H2391" s="4">
        <v>244.0</v>
      </c>
      <c r="I2391" s="4" t="s">
        <v>6130</v>
      </c>
      <c r="J2391" s="4">
        <v>82.0</v>
      </c>
      <c r="K2391" s="4">
        <v>7.0</v>
      </c>
      <c r="L2391" s="4">
        <v>69.0</v>
      </c>
      <c r="M2391" s="5">
        <v>45928.0</v>
      </c>
      <c r="N2391" s="16">
        <v>45673.0</v>
      </c>
    </row>
    <row r="2392">
      <c r="A2392" s="4">
        <f>VLOOKUP(Life_expectancy.csv!A2408,Base!$A$2:$B$235,2,FALSE)</f>
        <v>24</v>
      </c>
      <c r="B2392" s="4">
        <v>2002.0</v>
      </c>
      <c r="C2392" s="15" t="s">
        <v>5642</v>
      </c>
      <c r="D2392" s="15">
        <v>459.0</v>
      </c>
      <c r="E2392" s="15">
        <v>54.0</v>
      </c>
      <c r="F2392" s="18">
        <v>45754.0</v>
      </c>
      <c r="G2392" s="4">
        <v>72.0</v>
      </c>
      <c r="H2392" s="4">
        <v>1043.0</v>
      </c>
      <c r="I2392" s="4" t="s">
        <v>6071</v>
      </c>
      <c r="J2392" s="4">
        <v>79.0</v>
      </c>
      <c r="K2392" s="4">
        <v>7.0</v>
      </c>
      <c r="L2392" s="4">
        <v>7.0</v>
      </c>
      <c r="M2392" s="5">
        <v>45834.0</v>
      </c>
      <c r="N2392" s="16">
        <v>45674.0</v>
      </c>
    </row>
    <row r="2393">
      <c r="A2393" s="4">
        <f>VLOOKUP(Life_expectancy.csv!A2409,Base!$A$2:$B$235,2,FALSE)</f>
        <v>24</v>
      </c>
      <c r="B2393" s="4">
        <v>2001.0</v>
      </c>
      <c r="C2393" s="15">
        <v>56.0</v>
      </c>
      <c r="D2393" s="15">
        <v>429.0</v>
      </c>
      <c r="E2393" s="15">
        <v>52.0</v>
      </c>
      <c r="F2393" s="15" t="s">
        <v>2637</v>
      </c>
      <c r="G2393" s="4">
        <v>72.0</v>
      </c>
      <c r="H2393" s="4">
        <v>1166.0</v>
      </c>
      <c r="I2393" s="5">
        <v>45904.0</v>
      </c>
      <c r="J2393" s="4">
        <v>76.0</v>
      </c>
      <c r="K2393" s="4">
        <v>71.0</v>
      </c>
      <c r="L2393" s="4">
        <v>71.0</v>
      </c>
      <c r="M2393" s="4">
        <v>24.0</v>
      </c>
      <c r="N2393" s="16">
        <v>45675.0</v>
      </c>
    </row>
    <row r="2394">
      <c r="A2394" s="4">
        <f>VLOOKUP(Life_expectancy.csv!A2410,Base!$A$2:$B$235,2,FALSE)</f>
        <v>24</v>
      </c>
      <c r="B2394" s="4">
        <v>2000.0</v>
      </c>
      <c r="C2394" s="15" t="s">
        <v>5532</v>
      </c>
      <c r="D2394" s="15">
        <v>397.0</v>
      </c>
      <c r="E2394" s="15">
        <v>51.0</v>
      </c>
      <c r="F2394" s="16">
        <v>45723.0</v>
      </c>
      <c r="G2394" s="4">
        <v>73.0</v>
      </c>
      <c r="H2394" s="4">
        <v>1459.0</v>
      </c>
      <c r="I2394" s="5">
        <v>45661.0</v>
      </c>
      <c r="J2394" s="4">
        <v>73.0</v>
      </c>
      <c r="K2394" s="4">
        <v>71.0</v>
      </c>
      <c r="L2394" s="4">
        <v>73.0</v>
      </c>
      <c r="M2394" s="5">
        <v>45737.0</v>
      </c>
      <c r="N2394" s="16">
        <v>45676.0</v>
      </c>
    </row>
    <row r="2395">
      <c r="A2395" s="4">
        <f>VLOOKUP(Life_expectancy.csv!A2411,Base!$A$2:$B$235,2,FALSE)</f>
        <v>86</v>
      </c>
      <c r="B2395" s="4">
        <v>2015.0</v>
      </c>
      <c r="C2395" s="15" t="s">
        <v>5532</v>
      </c>
      <c r="D2395" s="15">
        <v>332.0</v>
      </c>
      <c r="E2395" s="15">
        <v>26.0</v>
      </c>
      <c r="F2395" s="17"/>
      <c r="G2395" s="4">
        <v>31.0</v>
      </c>
      <c r="H2395" s="4">
        <v>878.0</v>
      </c>
      <c r="I2395" s="10"/>
      <c r="J2395" s="4">
        <v>39.0</v>
      </c>
      <c r="K2395" s="4">
        <v>41.0</v>
      </c>
      <c r="L2395" s="4">
        <v>31.0</v>
      </c>
      <c r="M2395" s="5">
        <v>45750.0</v>
      </c>
      <c r="N2395" s="17"/>
    </row>
    <row r="2396">
      <c r="A2396" s="4">
        <f>VLOOKUP(Life_expectancy.csv!A2412,Base!$A$2:$B$235,2,FALSE)</f>
        <v>86</v>
      </c>
      <c r="B2396" s="4">
        <v>2014.0</v>
      </c>
      <c r="C2396" s="15" t="s">
        <v>5694</v>
      </c>
      <c r="D2396" s="15">
        <v>343.0</v>
      </c>
      <c r="E2396" s="15">
        <v>26.0</v>
      </c>
      <c r="F2396" s="17"/>
      <c r="G2396" s="10"/>
      <c r="H2396" s="4">
        <v>441.0</v>
      </c>
      <c r="I2396" s="10"/>
      <c r="J2396" s="4">
        <v>39.0</v>
      </c>
      <c r="K2396" s="4">
        <v>44.0</v>
      </c>
      <c r="L2396" s="4">
        <v>39.0</v>
      </c>
      <c r="M2396" s="5">
        <v>45780.0</v>
      </c>
      <c r="N2396" s="17"/>
    </row>
    <row r="2397">
      <c r="A2397" s="4">
        <f>VLOOKUP(Life_expectancy.csv!A2413,Base!$A$2:$B$235,2,FALSE)</f>
        <v>86</v>
      </c>
      <c r="B2397" s="4">
        <v>2013.0</v>
      </c>
      <c r="C2397" s="15" t="s">
        <v>5907</v>
      </c>
      <c r="D2397" s="15">
        <v>345.0</v>
      </c>
      <c r="E2397" s="15">
        <v>26.0</v>
      </c>
      <c r="F2397" s="17"/>
      <c r="G2397" s="10"/>
      <c r="H2397" s="4">
        <v>525.0</v>
      </c>
      <c r="I2397" s="10"/>
      <c r="J2397" s="4">
        <v>40.0</v>
      </c>
      <c r="K2397" s="4">
        <v>5.0</v>
      </c>
      <c r="L2397" s="4">
        <v>45.0</v>
      </c>
      <c r="M2397" s="5">
        <v>45811.0</v>
      </c>
      <c r="N2397" s="17"/>
    </row>
    <row r="2398">
      <c r="A2398" s="4">
        <f>VLOOKUP(Life_expectancy.csv!A2414,Base!$A$2:$B$235,2,FALSE)</f>
        <v>86</v>
      </c>
      <c r="B2398" s="4">
        <v>2012.0</v>
      </c>
      <c r="C2398" s="15">
        <v>56.0</v>
      </c>
      <c r="D2398" s="15">
        <v>347.0</v>
      </c>
      <c r="E2398" s="15">
        <v>26.0</v>
      </c>
      <c r="F2398" s="17"/>
      <c r="G2398" s="10"/>
      <c r="H2398" s="4">
        <v>1952.0</v>
      </c>
      <c r="I2398" s="10"/>
      <c r="J2398" s="4">
        <v>40.0</v>
      </c>
      <c r="K2398" s="4">
        <v>64.0</v>
      </c>
      <c r="L2398" s="4">
        <v>59.0</v>
      </c>
      <c r="M2398" s="5">
        <v>45872.0</v>
      </c>
      <c r="N2398" s="17"/>
    </row>
    <row r="2399">
      <c r="A2399" s="4">
        <f>VLOOKUP(Life_expectancy.csv!A2415,Base!$A$2:$B$235,2,FALSE)</f>
        <v>86</v>
      </c>
      <c r="B2399" s="4">
        <v>2011.0</v>
      </c>
      <c r="C2399" s="15" t="s">
        <v>5831</v>
      </c>
      <c r="D2399" s="15">
        <v>355.0</v>
      </c>
      <c r="E2399" s="15">
        <v>27.0</v>
      </c>
      <c r="F2399" s="17"/>
      <c r="G2399" s="10"/>
      <c r="H2399" s="4">
        <v>1256.0</v>
      </c>
      <c r="I2399" s="10"/>
      <c r="J2399" s="4">
        <v>41.0</v>
      </c>
      <c r="K2399" s="4">
        <v>66.0</v>
      </c>
      <c r="L2399" s="4">
        <v>61.0</v>
      </c>
      <c r="M2399" s="5">
        <v>45903.0</v>
      </c>
      <c r="N2399" s="17"/>
    </row>
    <row r="2400">
      <c r="A2400" s="4">
        <f>VLOOKUP(Life_expectancy.csv!A2416,Base!$A$2:$B$235,2,FALSE)</f>
        <v>86</v>
      </c>
      <c r="B2400" s="4">
        <v>2010.0</v>
      </c>
      <c r="C2400" s="15">
        <v>55.0</v>
      </c>
      <c r="D2400" s="15">
        <v>359.0</v>
      </c>
      <c r="E2400" s="15">
        <v>27.0</v>
      </c>
      <c r="F2400" s="17"/>
      <c r="G2400" s="10"/>
      <c r="H2400" s="4">
        <v>0.0</v>
      </c>
      <c r="I2400" s="10"/>
      <c r="J2400" s="4">
        <v>41.0</v>
      </c>
      <c r="K2400" s="10"/>
      <c r="L2400" s="10"/>
      <c r="M2400" s="4">
        <v>4.0</v>
      </c>
      <c r="N2400" s="17"/>
    </row>
    <row r="2401">
      <c r="A2401" s="4">
        <f>VLOOKUP(Life_expectancy.csv!A2417,Base!$A$2:$B$235,2,FALSE)</f>
        <v>86</v>
      </c>
      <c r="B2401" s="4">
        <v>2009.0</v>
      </c>
      <c r="C2401" s="15" t="s">
        <v>5548</v>
      </c>
      <c r="D2401" s="15">
        <v>369.0</v>
      </c>
      <c r="E2401" s="15">
        <v>27.0</v>
      </c>
      <c r="F2401" s="17"/>
      <c r="G2401" s="10"/>
      <c r="H2401" s="4">
        <v>0.0</v>
      </c>
      <c r="I2401" s="10"/>
      <c r="J2401" s="4">
        <v>42.0</v>
      </c>
      <c r="K2401" s="10"/>
      <c r="L2401" s="10"/>
      <c r="M2401" s="5">
        <v>45692.0</v>
      </c>
      <c r="N2401" s="17"/>
    </row>
    <row r="2402">
      <c r="A2402" s="4">
        <f>VLOOKUP(Life_expectancy.csv!A2418,Base!$A$2:$B$235,2,FALSE)</f>
        <v>86</v>
      </c>
      <c r="B2402" s="4">
        <v>2008.0</v>
      </c>
      <c r="C2402" s="15" t="s">
        <v>5877</v>
      </c>
      <c r="D2402" s="15">
        <v>377.0</v>
      </c>
      <c r="E2402" s="15">
        <v>27.0</v>
      </c>
      <c r="F2402" s="17"/>
      <c r="G2402" s="10"/>
      <c r="H2402" s="4">
        <v>0.0</v>
      </c>
      <c r="I2402" s="10"/>
      <c r="J2402" s="4">
        <v>42.0</v>
      </c>
      <c r="K2402" s="10"/>
      <c r="L2402" s="10"/>
      <c r="M2402" s="5">
        <v>45692.0</v>
      </c>
      <c r="N2402" s="17"/>
    </row>
    <row r="2403">
      <c r="A2403" s="4">
        <f>VLOOKUP(Life_expectancy.csv!A2419,Base!$A$2:$B$235,2,FALSE)</f>
        <v>86</v>
      </c>
      <c r="B2403" s="4">
        <v>2007.0</v>
      </c>
      <c r="C2403" s="15" t="s">
        <v>5855</v>
      </c>
      <c r="D2403" s="15">
        <v>381.0</v>
      </c>
      <c r="E2403" s="15">
        <v>27.0</v>
      </c>
      <c r="F2403" s="17"/>
      <c r="G2403" s="10"/>
      <c r="H2403" s="4">
        <v>0.0</v>
      </c>
      <c r="I2403" s="10"/>
      <c r="J2403" s="4">
        <v>43.0</v>
      </c>
      <c r="K2403" s="10"/>
      <c r="L2403" s="10"/>
      <c r="M2403" s="5">
        <v>45692.0</v>
      </c>
      <c r="N2403" s="17"/>
    </row>
    <row r="2404">
      <c r="A2404" s="4">
        <f>VLOOKUP(Life_expectancy.csv!A2420,Base!$A$2:$B$235,2,FALSE)</f>
        <v>86</v>
      </c>
      <c r="B2404" s="4">
        <v>2006.0</v>
      </c>
      <c r="C2404" s="15" t="s">
        <v>5710</v>
      </c>
      <c r="D2404" s="15">
        <v>383.0</v>
      </c>
      <c r="E2404" s="15">
        <v>28.0</v>
      </c>
      <c r="F2404" s="17"/>
      <c r="G2404" s="10"/>
      <c r="H2404" s="4">
        <v>0.0</v>
      </c>
      <c r="I2404" s="10"/>
      <c r="J2404" s="4">
        <v>43.0</v>
      </c>
      <c r="K2404" s="10"/>
      <c r="L2404" s="10"/>
      <c r="M2404" s="5">
        <v>45661.0</v>
      </c>
      <c r="N2404" s="17"/>
    </row>
    <row r="2405">
      <c r="A2405" s="4">
        <f>VLOOKUP(Life_expectancy.csv!A2421,Base!$A$2:$B$235,2,FALSE)</f>
        <v>86</v>
      </c>
      <c r="B2405" s="4">
        <v>2005.0</v>
      </c>
      <c r="C2405" s="15" t="s">
        <v>5646</v>
      </c>
      <c r="D2405" s="15">
        <v>383.0</v>
      </c>
      <c r="E2405" s="15">
        <v>28.0</v>
      </c>
      <c r="F2405" s="17"/>
      <c r="G2405" s="10"/>
      <c r="H2405" s="4">
        <v>0.0</v>
      </c>
      <c r="I2405" s="10"/>
      <c r="J2405" s="4">
        <v>44.0</v>
      </c>
      <c r="K2405" s="10"/>
      <c r="L2405" s="10"/>
      <c r="M2405" s="5">
        <v>45903.0</v>
      </c>
      <c r="N2405" s="17"/>
    </row>
    <row r="2406">
      <c r="A2406" s="4">
        <f>VLOOKUP(Life_expectancy.csv!A2422,Base!$A$2:$B$235,2,FALSE)</f>
        <v>86</v>
      </c>
      <c r="B2406" s="4">
        <v>2004.0</v>
      </c>
      <c r="C2406" s="15" t="s">
        <v>5778</v>
      </c>
      <c r="D2406" s="15">
        <v>383.0</v>
      </c>
      <c r="E2406" s="15">
        <v>29.0</v>
      </c>
      <c r="F2406" s="17"/>
      <c r="G2406" s="10"/>
      <c r="H2406" s="4">
        <v>0.0</v>
      </c>
      <c r="I2406" s="10"/>
      <c r="J2406" s="4">
        <v>45.0</v>
      </c>
      <c r="K2406" s="10"/>
      <c r="L2406" s="10"/>
      <c r="M2406" s="5">
        <v>45872.0</v>
      </c>
      <c r="N2406" s="17"/>
    </row>
    <row r="2407">
      <c r="A2407" s="4">
        <f>VLOOKUP(Life_expectancy.csv!A2423,Base!$A$2:$B$235,2,FALSE)</f>
        <v>86</v>
      </c>
      <c r="B2407" s="4">
        <v>2003.0</v>
      </c>
      <c r="C2407" s="15">
        <v>58.0</v>
      </c>
      <c r="D2407" s="15">
        <v>383.0</v>
      </c>
      <c r="E2407" s="15">
        <v>29.0</v>
      </c>
      <c r="F2407" s="17"/>
      <c r="G2407" s="10"/>
      <c r="H2407" s="4">
        <v>0.0</v>
      </c>
      <c r="I2407" s="10"/>
      <c r="J2407" s="4">
        <v>46.0</v>
      </c>
      <c r="K2407" s="10"/>
      <c r="L2407" s="10"/>
      <c r="M2407" s="5">
        <v>45780.0</v>
      </c>
      <c r="N2407" s="17"/>
    </row>
    <row r="2408">
      <c r="A2408" s="4">
        <f>VLOOKUP(Life_expectancy.csv!A2424,Base!$A$2:$B$235,2,FALSE)</f>
        <v>86</v>
      </c>
      <c r="B2408" s="4">
        <v>2002.0</v>
      </c>
      <c r="C2408" s="15">
        <v>52.0</v>
      </c>
      <c r="D2408" s="15">
        <v>382.0</v>
      </c>
      <c r="E2408" s="15">
        <v>30.0</v>
      </c>
      <c r="F2408" s="17"/>
      <c r="G2408" s="10"/>
      <c r="H2408" s="4">
        <v>0.0</v>
      </c>
      <c r="I2408" s="10"/>
      <c r="J2408" s="4">
        <v>48.0</v>
      </c>
      <c r="K2408" s="10"/>
      <c r="L2408" s="10"/>
      <c r="M2408" s="5">
        <v>45719.0</v>
      </c>
      <c r="N2408" s="17"/>
    </row>
    <row r="2409">
      <c r="A2409" s="4">
        <f>VLOOKUP(Life_expectancy.csv!A2425,Base!$A$2:$B$235,2,FALSE)</f>
        <v>86</v>
      </c>
      <c r="B2409" s="4">
        <v>2001.0</v>
      </c>
      <c r="C2409" s="15" t="s">
        <v>5602</v>
      </c>
      <c r="D2409" s="15">
        <v>381.0</v>
      </c>
      <c r="E2409" s="15">
        <v>30.0</v>
      </c>
      <c r="F2409" s="17"/>
      <c r="G2409" s="10"/>
      <c r="H2409" s="4">
        <v>0.0</v>
      </c>
      <c r="I2409" s="10"/>
      <c r="J2409" s="4">
        <v>49.0</v>
      </c>
      <c r="K2409" s="10"/>
      <c r="L2409" s="10"/>
      <c r="M2409" s="4">
        <v>3.0</v>
      </c>
      <c r="N2409" s="17"/>
    </row>
    <row r="2410">
      <c r="A2410" s="4">
        <f>VLOOKUP(Life_expectancy.csv!A2426,Base!$A$2:$B$235,2,FALSE)</f>
        <v>86</v>
      </c>
      <c r="B2410" s="4">
        <v>2000.0</v>
      </c>
      <c r="C2410" s="15" t="s">
        <v>5558</v>
      </c>
      <c r="D2410" s="15">
        <v>38.0</v>
      </c>
      <c r="E2410" s="15">
        <v>31.0</v>
      </c>
      <c r="F2410" s="17"/>
      <c r="G2410" s="10"/>
      <c r="H2410" s="4">
        <v>0.0</v>
      </c>
      <c r="I2410" s="10"/>
      <c r="J2410" s="4">
        <v>50.0</v>
      </c>
      <c r="K2410" s="10"/>
      <c r="L2410" s="10"/>
      <c r="M2410" s="5">
        <v>45840.0</v>
      </c>
      <c r="N2410" s="17"/>
    </row>
    <row r="2411">
      <c r="A2411" s="4">
        <f>VLOOKUP(Life_expectancy.csv!A2427,Base!$A$2:$B$235,2,FALSE)</f>
        <v>30</v>
      </c>
      <c r="B2411" s="4">
        <v>2015.0</v>
      </c>
      <c r="C2411" s="15" t="s">
        <v>5656</v>
      </c>
      <c r="D2411" s="15">
        <v>56.0</v>
      </c>
      <c r="E2411" s="15">
        <v>1.0</v>
      </c>
      <c r="F2411" s="17"/>
      <c r="G2411" s="4">
        <v>97.0</v>
      </c>
      <c r="H2411" s="4">
        <v>115.0</v>
      </c>
      <c r="I2411" s="4" t="s">
        <v>5657</v>
      </c>
      <c r="J2411" s="4">
        <v>1.0</v>
      </c>
      <c r="K2411" s="4">
        <v>97.0</v>
      </c>
      <c r="L2411" s="4">
        <v>97.0</v>
      </c>
      <c r="M2411" s="4" t="s">
        <v>5522</v>
      </c>
      <c r="N2411" s="15" t="s">
        <v>5578</v>
      </c>
    </row>
    <row r="2412">
      <c r="A2412" s="4">
        <f>VLOOKUP(Life_expectancy.csv!A2428,Base!$A$2:$B$235,2,FALSE)</f>
        <v>30</v>
      </c>
      <c r="B2412" s="4">
        <v>2014.0</v>
      </c>
      <c r="C2412" s="15" t="s">
        <v>6121</v>
      </c>
      <c r="D2412" s="15">
        <v>58.0</v>
      </c>
      <c r="E2412" s="15">
        <v>1.0</v>
      </c>
      <c r="F2412" s="15" t="s">
        <v>5521</v>
      </c>
      <c r="G2412" s="4">
        <v>96.0</v>
      </c>
      <c r="H2412" s="4">
        <v>154.0</v>
      </c>
      <c r="I2412" s="4">
        <v>66.0</v>
      </c>
      <c r="J2412" s="4">
        <v>1.0</v>
      </c>
      <c r="K2412" s="4">
        <v>97.0</v>
      </c>
      <c r="L2412" s="4">
        <v>97.0</v>
      </c>
      <c r="M2412" s="4" t="s">
        <v>5522</v>
      </c>
      <c r="N2412" s="15" t="s">
        <v>5578</v>
      </c>
    </row>
    <row r="2413">
      <c r="A2413" s="4">
        <f>VLOOKUP(Life_expectancy.csv!A2429,Base!$A$2:$B$235,2,FALSE)</f>
        <v>30</v>
      </c>
      <c r="B2413" s="4">
        <v>2013.0</v>
      </c>
      <c r="C2413" s="15" t="s">
        <v>6029</v>
      </c>
      <c r="D2413" s="15">
        <v>6.0</v>
      </c>
      <c r="E2413" s="15">
        <v>1.0</v>
      </c>
      <c r="F2413" s="15" t="s">
        <v>627</v>
      </c>
      <c r="G2413" s="4">
        <v>95.0</v>
      </c>
      <c r="H2413" s="4">
        <v>131.0</v>
      </c>
      <c r="I2413" s="4" t="s">
        <v>5984</v>
      </c>
      <c r="J2413" s="4">
        <v>2.0</v>
      </c>
      <c r="K2413" s="4">
        <v>96.0</v>
      </c>
      <c r="L2413" s="4">
        <v>96.0</v>
      </c>
      <c r="M2413" s="4" t="s">
        <v>5522</v>
      </c>
      <c r="N2413" s="15" t="s">
        <v>5578</v>
      </c>
    </row>
    <row r="2414">
      <c r="A2414" s="4">
        <f>VLOOKUP(Life_expectancy.csv!A2430,Base!$A$2:$B$235,2,FALSE)</f>
        <v>30</v>
      </c>
      <c r="B2414" s="4">
        <v>2012.0</v>
      </c>
      <c r="C2414" s="15">
        <v>82.0</v>
      </c>
      <c r="D2414" s="15">
        <v>61.0</v>
      </c>
      <c r="E2414" s="15">
        <v>1.0</v>
      </c>
      <c r="F2414" s="15" t="s">
        <v>6220</v>
      </c>
      <c r="G2414" s="4">
        <v>96.0</v>
      </c>
      <c r="H2414" s="4">
        <v>1204.0</v>
      </c>
      <c r="I2414" s="4" t="s">
        <v>6018</v>
      </c>
      <c r="J2414" s="4">
        <v>2.0</v>
      </c>
      <c r="K2414" s="4">
        <v>97.0</v>
      </c>
      <c r="L2414" s="4">
        <v>97.0</v>
      </c>
      <c r="M2414" s="4" t="s">
        <v>5522</v>
      </c>
      <c r="N2414" s="15" t="s">
        <v>5578</v>
      </c>
    </row>
    <row r="2415">
      <c r="A2415" s="4">
        <f>VLOOKUP(Life_expectancy.csv!A2431,Base!$A$2:$B$235,2,FALSE)</f>
        <v>30</v>
      </c>
      <c r="B2415" s="4">
        <v>2011.0</v>
      </c>
      <c r="C2415" s="15" t="s">
        <v>6095</v>
      </c>
      <c r="D2415" s="15">
        <v>63.0</v>
      </c>
      <c r="E2415" s="15">
        <v>1.0</v>
      </c>
      <c r="F2415" s="15" t="s">
        <v>3895</v>
      </c>
      <c r="G2415" s="4">
        <v>97.0</v>
      </c>
      <c r="H2415" s="4">
        <v>3802.0</v>
      </c>
      <c r="I2415" s="4" t="s">
        <v>5903</v>
      </c>
      <c r="J2415" s="4">
        <v>2.0</v>
      </c>
      <c r="K2415" s="4">
        <v>97.0</v>
      </c>
      <c r="L2415" s="4">
        <v>97.0</v>
      </c>
      <c r="M2415" s="4" t="s">
        <v>5522</v>
      </c>
      <c r="N2415" s="15" t="s">
        <v>5578</v>
      </c>
    </row>
    <row r="2416">
      <c r="A2416" s="4">
        <f>VLOOKUP(Life_expectancy.csv!A2432,Base!$A$2:$B$235,2,FALSE)</f>
        <v>30</v>
      </c>
      <c r="B2416" s="4">
        <v>2010.0</v>
      </c>
      <c r="C2416" s="15" t="s">
        <v>5666</v>
      </c>
      <c r="D2416" s="15">
        <v>64.0</v>
      </c>
      <c r="E2416" s="15">
        <v>1.0</v>
      </c>
      <c r="F2416" s="15" t="s">
        <v>2385</v>
      </c>
      <c r="G2416" s="4">
        <v>97.0</v>
      </c>
      <c r="H2416" s="4">
        <v>302.0</v>
      </c>
      <c r="I2416" s="4" t="s">
        <v>5935</v>
      </c>
      <c r="J2416" s="4">
        <v>2.0</v>
      </c>
      <c r="K2416" s="4">
        <v>97.0</v>
      </c>
      <c r="L2416" s="4">
        <v>97.0</v>
      </c>
      <c r="M2416" s="4" t="s">
        <v>5522</v>
      </c>
      <c r="N2416" s="15" t="s">
        <v>5578</v>
      </c>
    </row>
    <row r="2417">
      <c r="A2417" s="4">
        <f>VLOOKUP(Life_expectancy.csv!A2433,Base!$A$2:$B$235,2,FALSE)</f>
        <v>30</v>
      </c>
      <c r="B2417" s="4">
        <v>2009.0</v>
      </c>
      <c r="C2417" s="15" t="s">
        <v>5912</v>
      </c>
      <c r="D2417" s="15">
        <v>66.0</v>
      </c>
      <c r="E2417" s="15">
        <v>2.0</v>
      </c>
      <c r="F2417" s="15" t="s">
        <v>1575</v>
      </c>
      <c r="G2417" s="4">
        <v>96.0</v>
      </c>
      <c r="H2417" s="4">
        <v>41.0</v>
      </c>
      <c r="I2417" s="4" t="s">
        <v>5674</v>
      </c>
      <c r="J2417" s="4">
        <v>2.0</v>
      </c>
      <c r="K2417" s="4">
        <v>96.0</v>
      </c>
      <c r="L2417" s="4">
        <v>96.0</v>
      </c>
      <c r="M2417" s="4" t="s">
        <v>5522</v>
      </c>
      <c r="N2417" s="15" t="s">
        <v>5578</v>
      </c>
    </row>
    <row r="2418">
      <c r="A2418" s="4">
        <f>VLOOKUP(Life_expectancy.csv!A2434,Base!$A$2:$B$235,2,FALSE)</f>
        <v>30</v>
      </c>
      <c r="B2418" s="4">
        <v>2008.0</v>
      </c>
      <c r="C2418" s="15" t="s">
        <v>5672</v>
      </c>
      <c r="D2418" s="15">
        <v>7.0</v>
      </c>
      <c r="E2418" s="15">
        <v>2.0</v>
      </c>
      <c r="F2418" s="15" t="s">
        <v>6208</v>
      </c>
      <c r="G2418" s="4">
        <v>97.0</v>
      </c>
      <c r="H2418" s="4">
        <v>297.0</v>
      </c>
      <c r="I2418" s="4" t="s">
        <v>5787</v>
      </c>
      <c r="J2418" s="4">
        <v>2.0</v>
      </c>
      <c r="K2418" s="4">
        <v>97.0</v>
      </c>
      <c r="L2418" s="4">
        <v>97.0</v>
      </c>
      <c r="M2418" s="4" t="s">
        <v>5522</v>
      </c>
      <c r="N2418" s="15" t="s">
        <v>5578</v>
      </c>
    </row>
    <row r="2419">
      <c r="A2419" s="4">
        <f>VLOOKUP(Life_expectancy.csv!A2435,Base!$A$2:$B$235,2,FALSE)</f>
        <v>30</v>
      </c>
      <c r="B2419" s="4">
        <v>2007.0</v>
      </c>
      <c r="C2419" s="15">
        <v>89.0</v>
      </c>
      <c r="D2419" s="15">
        <v>72.0</v>
      </c>
      <c r="E2419" s="15">
        <v>2.0</v>
      </c>
      <c r="F2419" s="18">
        <v>45788.0</v>
      </c>
      <c r="G2419" s="4">
        <v>96.0</v>
      </c>
      <c r="H2419" s="4">
        <v>267.0</v>
      </c>
      <c r="I2419" s="4" t="s">
        <v>5789</v>
      </c>
      <c r="J2419" s="4">
        <v>2.0</v>
      </c>
      <c r="K2419" s="4">
        <v>96.0</v>
      </c>
      <c r="L2419" s="4">
        <v>96.0</v>
      </c>
      <c r="M2419" s="4" t="s">
        <v>5522</v>
      </c>
      <c r="N2419" s="15" t="s">
        <v>5578</v>
      </c>
    </row>
    <row r="2420">
      <c r="A2420" s="4">
        <f>VLOOKUP(Life_expectancy.csv!A2436,Base!$A$2:$B$235,2,FALSE)</f>
        <v>30</v>
      </c>
      <c r="B2420" s="4">
        <v>2006.0</v>
      </c>
      <c r="C2420" s="15">
        <v>88.0</v>
      </c>
      <c r="D2420" s="15">
        <v>73.0</v>
      </c>
      <c r="E2420" s="15">
        <v>2.0</v>
      </c>
      <c r="F2420" s="15" t="s">
        <v>6221</v>
      </c>
      <c r="G2420" s="4">
        <v>97.0</v>
      </c>
      <c r="H2420" s="4">
        <v>362.0</v>
      </c>
      <c r="I2420" s="4" t="s">
        <v>5791</v>
      </c>
      <c r="J2420" s="4">
        <v>2.0</v>
      </c>
      <c r="K2420" s="4">
        <v>98.0</v>
      </c>
      <c r="L2420" s="4">
        <v>98.0</v>
      </c>
      <c r="M2420" s="4" t="s">
        <v>5522</v>
      </c>
      <c r="N2420" s="15" t="s">
        <v>5578</v>
      </c>
    </row>
    <row r="2421">
      <c r="A2421" s="4">
        <f>VLOOKUP(Life_expectancy.csv!A2437,Base!$A$2:$B$235,2,FALSE)</f>
        <v>30</v>
      </c>
      <c r="B2421" s="4">
        <v>2005.0</v>
      </c>
      <c r="C2421" s="15">
        <v>81.0</v>
      </c>
      <c r="D2421" s="15">
        <v>77.0</v>
      </c>
      <c r="E2421" s="15">
        <v>2.0</v>
      </c>
      <c r="F2421" s="15" t="s">
        <v>3463</v>
      </c>
      <c r="G2421" s="4">
        <v>96.0</v>
      </c>
      <c r="H2421" s="4">
        <v>22.0</v>
      </c>
      <c r="I2421" s="5">
        <v>45783.0</v>
      </c>
      <c r="J2421" s="4">
        <v>2.0</v>
      </c>
      <c r="K2421" s="4">
        <v>96.0</v>
      </c>
      <c r="L2421" s="4">
        <v>96.0</v>
      </c>
      <c r="M2421" s="4" t="s">
        <v>5522</v>
      </c>
      <c r="N2421" s="15" t="s">
        <v>5578</v>
      </c>
    </row>
    <row r="2422">
      <c r="A2422" s="4">
        <f>VLOOKUP(Life_expectancy.csv!A2438,Base!$A$2:$B$235,2,FALSE)</f>
        <v>30</v>
      </c>
      <c r="B2422" s="4">
        <v>2004.0</v>
      </c>
      <c r="C2422" s="15">
        <v>81.0</v>
      </c>
      <c r="D2422" s="15">
        <v>79.0</v>
      </c>
      <c r="E2422" s="15">
        <v>2.0</v>
      </c>
      <c r="F2422" s="15" t="s">
        <v>4551</v>
      </c>
      <c r="G2422" s="4">
        <v>97.0</v>
      </c>
      <c r="H2422" s="4">
        <v>26.0</v>
      </c>
      <c r="I2422" s="4" t="s">
        <v>5523</v>
      </c>
      <c r="J2422" s="4">
        <v>2.0</v>
      </c>
      <c r="K2422" s="4">
        <v>97.0</v>
      </c>
      <c r="L2422" s="4">
        <v>97.0</v>
      </c>
      <c r="M2422" s="4" t="s">
        <v>5522</v>
      </c>
      <c r="N2422" s="15" t="s">
        <v>5578</v>
      </c>
    </row>
    <row r="2423">
      <c r="A2423" s="4">
        <f>VLOOKUP(Life_expectancy.csv!A2439,Base!$A$2:$B$235,2,FALSE)</f>
        <v>30</v>
      </c>
      <c r="B2423" s="4">
        <v>2003.0</v>
      </c>
      <c r="C2423" s="15" t="s">
        <v>5702</v>
      </c>
      <c r="D2423" s="15">
        <v>83.0</v>
      </c>
      <c r="E2423" s="15">
        <v>2.0</v>
      </c>
      <c r="F2423" s="18">
        <v>45912.0</v>
      </c>
      <c r="G2423" s="4">
        <v>81.0</v>
      </c>
      <c r="H2423" s="4">
        <v>256.0</v>
      </c>
      <c r="I2423" s="4" t="s">
        <v>5761</v>
      </c>
      <c r="J2423" s="4">
        <v>2.0</v>
      </c>
      <c r="K2423" s="4">
        <v>99.0</v>
      </c>
      <c r="L2423" s="4">
        <v>98.0</v>
      </c>
      <c r="M2423" s="4" t="s">
        <v>5522</v>
      </c>
      <c r="N2423" s="15" t="s">
        <v>5578</v>
      </c>
    </row>
    <row r="2424">
      <c r="A2424" s="4">
        <f>VLOOKUP(Life_expectancy.csv!A2440,Base!$A$2:$B$235,2,FALSE)</f>
        <v>30</v>
      </c>
      <c r="B2424" s="4">
        <v>2002.0</v>
      </c>
      <c r="C2424" s="15" t="s">
        <v>5684</v>
      </c>
      <c r="D2424" s="15">
        <v>83.0</v>
      </c>
      <c r="E2424" s="15">
        <v>2.0</v>
      </c>
      <c r="F2424" s="15" t="s">
        <v>5695</v>
      </c>
      <c r="G2424" s="4">
        <v>82.0</v>
      </c>
      <c r="H2424" s="4">
        <v>67.0</v>
      </c>
      <c r="I2424" s="4" t="s">
        <v>5526</v>
      </c>
      <c r="J2424" s="4">
        <v>2.0</v>
      </c>
      <c r="K2424" s="4">
        <v>98.0</v>
      </c>
      <c r="L2424" s="4">
        <v>98.0</v>
      </c>
      <c r="M2424" s="4" t="s">
        <v>5522</v>
      </c>
      <c r="N2424" s="15" t="s">
        <v>5578</v>
      </c>
    </row>
    <row r="2425">
      <c r="A2425" s="4">
        <f>VLOOKUP(Life_expectancy.csv!A2441,Base!$A$2:$B$235,2,FALSE)</f>
        <v>30</v>
      </c>
      <c r="B2425" s="4">
        <v>2001.0</v>
      </c>
      <c r="C2425" s="15" t="s">
        <v>5702</v>
      </c>
      <c r="D2425" s="15">
        <v>84.0</v>
      </c>
      <c r="E2425" s="15">
        <v>2.0</v>
      </c>
      <c r="F2425" s="15" t="s">
        <v>2479</v>
      </c>
      <c r="G2425" s="4">
        <v>83.0</v>
      </c>
      <c r="H2425" s="4">
        <v>0.0</v>
      </c>
      <c r="I2425" s="4" t="s">
        <v>5686</v>
      </c>
      <c r="J2425" s="4">
        <v>2.0</v>
      </c>
      <c r="K2425" s="4">
        <v>95.0</v>
      </c>
      <c r="L2425" s="4">
        <v>96.0</v>
      </c>
      <c r="M2425" s="4" t="s">
        <v>5522</v>
      </c>
      <c r="N2425" s="15" t="s">
        <v>5578</v>
      </c>
    </row>
    <row r="2426">
      <c r="A2426" s="4">
        <f>VLOOKUP(Life_expectancy.csv!A2442,Base!$A$2:$B$235,2,FALSE)</f>
        <v>30</v>
      </c>
      <c r="B2426" s="4">
        <v>2000.0</v>
      </c>
      <c r="C2426" s="15" t="s">
        <v>5915</v>
      </c>
      <c r="D2426" s="15">
        <v>86.0</v>
      </c>
      <c r="E2426" s="15">
        <v>2.0</v>
      </c>
      <c r="F2426" s="16">
        <v>46002.0</v>
      </c>
      <c r="G2426" s="4">
        <v>77.0</v>
      </c>
      <c r="H2426" s="4">
        <v>152.0</v>
      </c>
      <c r="I2426" s="4" t="s">
        <v>5688</v>
      </c>
      <c r="J2426" s="4">
        <v>2.0</v>
      </c>
      <c r="K2426" s="4">
        <v>95.0</v>
      </c>
      <c r="L2426" s="4">
        <v>95.0</v>
      </c>
      <c r="M2426" s="4" t="s">
        <v>5522</v>
      </c>
      <c r="N2426" s="15" t="s">
        <v>5578</v>
      </c>
    </row>
    <row r="2427">
      <c r="A2427" s="4">
        <f>VLOOKUP(Life_expectancy.csv!A2443,Base!$A$2:$B$235,2,FALSE)</f>
        <v>61</v>
      </c>
      <c r="B2427" s="4">
        <v>2015.0</v>
      </c>
      <c r="C2427" s="15" t="s">
        <v>5572</v>
      </c>
      <c r="D2427" s="15">
        <v>138.0</v>
      </c>
      <c r="E2427" s="15">
        <v>3.0</v>
      </c>
      <c r="F2427" s="17"/>
      <c r="G2427" s="4">
        <v>99.0</v>
      </c>
      <c r="H2427" s="4">
        <v>1568.0</v>
      </c>
      <c r="I2427" s="5">
        <v>45770.0</v>
      </c>
      <c r="J2427" s="4">
        <v>3.0</v>
      </c>
      <c r="K2427" s="4">
        <v>99.0</v>
      </c>
      <c r="L2427" s="4">
        <v>99.0</v>
      </c>
      <c r="M2427" s="4" t="s">
        <v>5522</v>
      </c>
      <c r="N2427" s="15">
        <v>15.0</v>
      </c>
    </row>
    <row r="2428">
      <c r="A2428" s="4">
        <f>VLOOKUP(Life_expectancy.csv!A2444,Base!$A$2:$B$235,2,FALSE)</f>
        <v>61</v>
      </c>
      <c r="B2428" s="4">
        <v>2014.0</v>
      </c>
      <c r="C2428" s="15" t="s">
        <v>5574</v>
      </c>
      <c r="D2428" s="15">
        <v>141.0</v>
      </c>
      <c r="E2428" s="15">
        <v>3.0</v>
      </c>
      <c r="F2428" s="15" t="s">
        <v>1385</v>
      </c>
      <c r="G2428" s="4">
        <v>99.0</v>
      </c>
      <c r="H2428" s="4">
        <v>1686.0</v>
      </c>
      <c r="I2428" s="5">
        <v>45860.0</v>
      </c>
      <c r="J2428" s="4">
        <v>3.0</v>
      </c>
      <c r="K2428" s="4">
        <v>99.0</v>
      </c>
      <c r="L2428" s="4">
        <v>99.0</v>
      </c>
      <c r="M2428" s="4" t="s">
        <v>5522</v>
      </c>
      <c r="N2428" s="15">
        <v>15.0</v>
      </c>
    </row>
    <row r="2429">
      <c r="A2429" s="4">
        <f>VLOOKUP(Life_expectancy.csv!A2445,Base!$A$2:$B$235,2,FALSE)</f>
        <v>61</v>
      </c>
      <c r="B2429" s="4">
        <v>2013.0</v>
      </c>
      <c r="C2429" s="15" t="s">
        <v>5624</v>
      </c>
      <c r="D2429" s="15">
        <v>142.0</v>
      </c>
      <c r="E2429" s="15">
        <v>3.0</v>
      </c>
      <c r="F2429" s="15" t="s">
        <v>1387</v>
      </c>
      <c r="G2429" s="4">
        <v>99.0</v>
      </c>
      <c r="H2429" s="4">
        <v>2107.0</v>
      </c>
      <c r="I2429" s="5">
        <v>45921.0</v>
      </c>
      <c r="J2429" s="4">
        <v>3.0</v>
      </c>
      <c r="K2429" s="4">
        <v>99.0</v>
      </c>
      <c r="L2429" s="4">
        <v>99.0</v>
      </c>
      <c r="M2429" s="4" t="s">
        <v>5522</v>
      </c>
      <c r="N2429" s="16">
        <v>45672.0</v>
      </c>
    </row>
    <row r="2430">
      <c r="A2430" s="4">
        <f>VLOOKUP(Life_expectancy.csv!A2446,Base!$A$2:$B$235,2,FALSE)</f>
        <v>61</v>
      </c>
      <c r="B2430" s="4">
        <v>2012.0</v>
      </c>
      <c r="C2430" s="15" t="s">
        <v>5741</v>
      </c>
      <c r="D2430" s="15">
        <v>143.0</v>
      </c>
      <c r="E2430" s="15">
        <v>3.0</v>
      </c>
      <c r="F2430" s="16">
        <v>45871.0</v>
      </c>
      <c r="G2430" s="4">
        <v>99.0</v>
      </c>
      <c r="H2430" s="4">
        <v>51.0</v>
      </c>
      <c r="I2430" s="5">
        <v>45709.0</v>
      </c>
      <c r="J2430" s="4">
        <v>4.0</v>
      </c>
      <c r="K2430" s="4">
        <v>99.0</v>
      </c>
      <c r="L2430" s="4">
        <v>99.0</v>
      </c>
      <c r="M2430" s="4" t="s">
        <v>5522</v>
      </c>
      <c r="N2430" s="16">
        <v>45703.0</v>
      </c>
    </row>
    <row r="2431">
      <c r="A2431" s="4">
        <f>VLOOKUP(Life_expectancy.csv!A2447,Base!$A$2:$B$235,2,FALSE)</f>
        <v>61</v>
      </c>
      <c r="B2431" s="4">
        <v>2011.0</v>
      </c>
      <c r="C2431" s="15" t="s">
        <v>5741</v>
      </c>
      <c r="D2431" s="15">
        <v>141.0</v>
      </c>
      <c r="E2431" s="15">
        <v>3.0</v>
      </c>
      <c r="F2431" s="18">
        <v>45719.0</v>
      </c>
      <c r="G2431" s="4">
        <v>99.0</v>
      </c>
      <c r="H2431" s="4">
        <v>60.0</v>
      </c>
      <c r="I2431" s="5">
        <v>45779.0</v>
      </c>
      <c r="J2431" s="4">
        <v>4.0</v>
      </c>
      <c r="K2431" s="4">
        <v>99.0</v>
      </c>
      <c r="L2431" s="4">
        <v>99.0</v>
      </c>
      <c r="M2431" s="4" t="s">
        <v>5522</v>
      </c>
      <c r="N2431" s="16">
        <v>45731.0</v>
      </c>
    </row>
    <row r="2432">
      <c r="A2432" s="4">
        <f>VLOOKUP(Life_expectancy.csv!A2448,Base!$A$2:$B$235,2,FALSE)</f>
        <v>61</v>
      </c>
      <c r="B2432" s="4">
        <v>2010.0</v>
      </c>
      <c r="C2432" s="15" t="s">
        <v>5741</v>
      </c>
      <c r="D2432" s="15">
        <v>138.0</v>
      </c>
      <c r="E2432" s="15">
        <v>3.0</v>
      </c>
      <c r="F2432" s="15" t="s">
        <v>1759</v>
      </c>
      <c r="G2432" s="4">
        <v>99.0</v>
      </c>
      <c r="H2432" s="4">
        <v>79.0</v>
      </c>
      <c r="I2432" s="5">
        <v>45888.0</v>
      </c>
      <c r="J2432" s="4">
        <v>4.0</v>
      </c>
      <c r="K2432" s="4">
        <v>99.0</v>
      </c>
      <c r="L2432" s="4">
        <v>99.0</v>
      </c>
      <c r="M2432" s="4" t="s">
        <v>5522</v>
      </c>
      <c r="N2432" s="16">
        <v>45731.0</v>
      </c>
    </row>
    <row r="2433">
      <c r="A2433" s="4">
        <f>VLOOKUP(Life_expectancy.csv!A2449,Base!$A$2:$B$235,2,FALSE)</f>
        <v>61</v>
      </c>
      <c r="B2433" s="4">
        <v>2009.0</v>
      </c>
      <c r="C2433" s="15" t="s">
        <v>5767</v>
      </c>
      <c r="D2433" s="15">
        <v>183.0</v>
      </c>
      <c r="E2433" s="15">
        <v>4.0</v>
      </c>
      <c r="F2433" s="18">
        <v>45779.0</v>
      </c>
      <c r="G2433" s="4">
        <v>97.0</v>
      </c>
      <c r="H2433" s="4">
        <v>21.0</v>
      </c>
      <c r="I2433" s="5">
        <v>45707.0</v>
      </c>
      <c r="J2433" s="4">
        <v>4.0</v>
      </c>
      <c r="K2433" s="4">
        <v>97.0</v>
      </c>
      <c r="L2433" s="4">
        <v>97.0</v>
      </c>
      <c r="M2433" s="4" t="s">
        <v>5522</v>
      </c>
      <c r="N2433" s="16">
        <v>45762.0</v>
      </c>
    </row>
    <row r="2434">
      <c r="A2434" s="4">
        <f>VLOOKUP(Life_expectancy.csv!A2450,Base!$A$2:$B$235,2,FALSE)</f>
        <v>61</v>
      </c>
      <c r="B2434" s="4">
        <v>2008.0</v>
      </c>
      <c r="C2434" s="15" t="s">
        <v>5589</v>
      </c>
      <c r="D2434" s="15">
        <v>172.0</v>
      </c>
      <c r="E2434" s="15">
        <v>4.0</v>
      </c>
      <c r="F2434" s="16">
        <v>45659.0</v>
      </c>
      <c r="G2434" s="4">
        <v>98.0</v>
      </c>
      <c r="H2434" s="4">
        <v>33.0</v>
      </c>
      <c r="I2434" s="5">
        <v>45795.0</v>
      </c>
      <c r="J2434" s="4">
        <v>4.0</v>
      </c>
      <c r="K2434" s="4">
        <v>98.0</v>
      </c>
      <c r="L2434" s="4">
        <v>98.0</v>
      </c>
      <c r="M2434" s="4" t="s">
        <v>5522</v>
      </c>
      <c r="N2434" s="16">
        <v>45762.0</v>
      </c>
    </row>
    <row r="2435">
      <c r="A2435" s="4">
        <f>VLOOKUP(Life_expectancy.csv!A2451,Base!$A$2:$B$235,2,FALSE)</f>
        <v>61</v>
      </c>
      <c r="B2435" s="4">
        <v>2007.0</v>
      </c>
      <c r="C2435" s="15" t="s">
        <v>5780</v>
      </c>
      <c r="D2435" s="15">
        <v>146.0</v>
      </c>
      <c r="E2435" s="15">
        <v>4.0</v>
      </c>
      <c r="F2435" s="15" t="s">
        <v>1382</v>
      </c>
      <c r="G2435" s="4">
        <v>98.0</v>
      </c>
      <c r="H2435" s="4">
        <v>44.0</v>
      </c>
      <c r="I2435" s="5">
        <v>45917.0</v>
      </c>
      <c r="J2435" s="4">
        <v>5.0</v>
      </c>
      <c r="K2435" s="4">
        <v>98.0</v>
      </c>
      <c r="L2435" s="4">
        <v>98.0</v>
      </c>
      <c r="M2435" s="4" t="s">
        <v>5522</v>
      </c>
      <c r="N2435" s="16">
        <v>45792.0</v>
      </c>
    </row>
    <row r="2436">
      <c r="A2436" s="4">
        <f>VLOOKUP(Life_expectancy.csv!A2452,Base!$A$2:$B$235,2,FALSE)</f>
        <v>61</v>
      </c>
      <c r="B2436" s="4">
        <v>2006.0</v>
      </c>
      <c r="C2436" s="15" t="s">
        <v>5583</v>
      </c>
      <c r="D2436" s="15">
        <v>145.0</v>
      </c>
      <c r="E2436" s="15">
        <v>4.0</v>
      </c>
      <c r="F2436" s="15" t="s">
        <v>3198</v>
      </c>
      <c r="G2436" s="4">
        <v>98.0</v>
      </c>
      <c r="H2436" s="4">
        <v>0.0</v>
      </c>
      <c r="I2436" s="5">
        <v>45705.0</v>
      </c>
      <c r="J2436" s="4">
        <v>5.0</v>
      </c>
      <c r="K2436" s="4">
        <v>98.0</v>
      </c>
      <c r="L2436" s="4">
        <v>98.0</v>
      </c>
      <c r="M2436" s="4" t="s">
        <v>5522</v>
      </c>
      <c r="N2436" s="16">
        <v>45792.0</v>
      </c>
    </row>
    <row r="2437">
      <c r="A2437" s="4">
        <f>VLOOKUP(Life_expectancy.csv!A2453,Base!$A$2:$B$235,2,FALSE)</f>
        <v>61</v>
      </c>
      <c r="B2437" s="4">
        <v>2005.0</v>
      </c>
      <c r="C2437" s="15" t="s">
        <v>5555</v>
      </c>
      <c r="D2437" s="15">
        <v>138.0</v>
      </c>
      <c r="E2437" s="15">
        <v>4.0</v>
      </c>
      <c r="F2437" s="15" t="s">
        <v>3623</v>
      </c>
      <c r="G2437" s="4">
        <v>99.0</v>
      </c>
      <c r="H2437" s="4">
        <v>3.0</v>
      </c>
      <c r="I2437" s="5">
        <v>45824.0</v>
      </c>
      <c r="J2437" s="4">
        <v>5.0</v>
      </c>
      <c r="K2437" s="4">
        <v>99.0</v>
      </c>
      <c r="L2437" s="4">
        <v>99.0</v>
      </c>
      <c r="M2437" s="4" t="s">
        <v>5522</v>
      </c>
      <c r="N2437" s="16">
        <v>45792.0</v>
      </c>
    </row>
    <row r="2438">
      <c r="A2438" s="4">
        <f>VLOOKUP(Life_expectancy.csv!A2454,Base!$A$2:$B$235,2,FALSE)</f>
        <v>61</v>
      </c>
      <c r="B2438" s="4">
        <v>2004.0</v>
      </c>
      <c r="C2438" s="15" t="s">
        <v>5770</v>
      </c>
      <c r="D2438" s="15">
        <v>197.0</v>
      </c>
      <c r="E2438" s="15">
        <v>6.0</v>
      </c>
      <c r="F2438" s="15" t="s">
        <v>383</v>
      </c>
      <c r="G2438" s="4">
        <v>62.0</v>
      </c>
      <c r="H2438" s="4">
        <v>35.0</v>
      </c>
      <c r="I2438" s="5">
        <v>45673.0</v>
      </c>
      <c r="J2438" s="4">
        <v>10.0</v>
      </c>
      <c r="K2438" s="4">
        <v>97.0</v>
      </c>
      <c r="L2438" s="4">
        <v>97.0</v>
      </c>
      <c r="M2438" s="4" t="s">
        <v>5522</v>
      </c>
      <c r="N2438" s="16">
        <v>45792.0</v>
      </c>
    </row>
    <row r="2439">
      <c r="A2439" s="4">
        <f>VLOOKUP(Life_expectancy.csv!A2455,Base!$A$2:$B$235,2,FALSE)</f>
        <v>61</v>
      </c>
      <c r="B2439" s="4">
        <v>2003.0</v>
      </c>
      <c r="C2439" s="15" t="s">
        <v>5645</v>
      </c>
      <c r="D2439" s="15">
        <v>146.0</v>
      </c>
      <c r="E2439" s="15">
        <v>5.0</v>
      </c>
      <c r="F2439" s="15" t="s">
        <v>6050</v>
      </c>
      <c r="G2439" s="4">
        <v>32.0</v>
      </c>
      <c r="H2439" s="4">
        <v>65.0</v>
      </c>
      <c r="I2439" s="5">
        <v>45823.0</v>
      </c>
      <c r="J2439" s="4">
        <v>5.0</v>
      </c>
      <c r="K2439" s="4">
        <v>98.0</v>
      </c>
      <c r="L2439" s="4">
        <v>99.0</v>
      </c>
      <c r="M2439" s="4" t="s">
        <v>5522</v>
      </c>
      <c r="N2439" s="16">
        <v>45792.0</v>
      </c>
    </row>
    <row r="2440">
      <c r="A2440" s="4">
        <f>VLOOKUP(Life_expectancy.csv!A2456,Base!$A$2:$B$235,2,FALSE)</f>
        <v>61</v>
      </c>
      <c r="B2440" s="4">
        <v>2002.0</v>
      </c>
      <c r="C2440" s="15" t="s">
        <v>5780</v>
      </c>
      <c r="D2440" s="15">
        <v>149.0</v>
      </c>
      <c r="E2440" s="15">
        <v>5.0</v>
      </c>
      <c r="F2440" s="15" t="s">
        <v>2097</v>
      </c>
      <c r="G2440" s="10"/>
      <c r="H2440" s="4">
        <v>139.0</v>
      </c>
      <c r="I2440" s="5">
        <v>45672.0</v>
      </c>
      <c r="J2440" s="4">
        <v>5.0</v>
      </c>
      <c r="K2440" s="4">
        <v>98.0</v>
      </c>
      <c r="L2440" s="4">
        <v>98.0</v>
      </c>
      <c r="M2440" s="4" t="s">
        <v>5522</v>
      </c>
      <c r="N2440" s="16">
        <v>45823.0</v>
      </c>
    </row>
    <row r="2441">
      <c r="A2441" s="4">
        <f>VLOOKUP(Life_expectancy.csv!A2457,Base!$A$2:$B$235,2,FALSE)</f>
        <v>61</v>
      </c>
      <c r="B2441" s="4">
        <v>2001.0</v>
      </c>
      <c r="C2441" s="15" t="s">
        <v>5653</v>
      </c>
      <c r="D2441" s="15">
        <v>16.0</v>
      </c>
      <c r="E2441" s="15">
        <v>5.0</v>
      </c>
      <c r="F2441" s="15" t="s">
        <v>3615</v>
      </c>
      <c r="G2441" s="10"/>
      <c r="H2441" s="4">
        <v>309.0</v>
      </c>
      <c r="I2441" s="5">
        <v>45822.0</v>
      </c>
      <c r="J2441" s="4">
        <v>6.0</v>
      </c>
      <c r="K2441" s="4">
        <v>98.0</v>
      </c>
      <c r="L2441" s="4">
        <v>98.0</v>
      </c>
      <c r="M2441" s="4" t="s">
        <v>5522</v>
      </c>
      <c r="N2441" s="16">
        <v>45823.0</v>
      </c>
    </row>
    <row r="2442">
      <c r="A2442" s="4">
        <f>VLOOKUP(Life_expectancy.csv!A2458,Base!$A$2:$B$235,2,FALSE)</f>
        <v>61</v>
      </c>
      <c r="B2442" s="4">
        <v>2000.0</v>
      </c>
      <c r="C2442" s="15" t="s">
        <v>5933</v>
      </c>
      <c r="D2442" s="15">
        <v>175.0</v>
      </c>
      <c r="E2442" s="15">
        <v>5.0</v>
      </c>
      <c r="F2442" s="15" t="s">
        <v>1121</v>
      </c>
      <c r="G2442" s="10"/>
      <c r="H2442" s="4">
        <v>16527.0</v>
      </c>
      <c r="I2442" s="5">
        <v>45671.0</v>
      </c>
      <c r="J2442" s="4">
        <v>6.0</v>
      </c>
      <c r="K2442" s="4">
        <v>99.0</v>
      </c>
      <c r="L2442" s="4">
        <v>99.0</v>
      </c>
      <c r="M2442" s="4" t="s">
        <v>5522</v>
      </c>
      <c r="N2442" s="16">
        <v>45792.0</v>
      </c>
    </row>
    <row r="2443">
      <c r="A2443" s="4">
        <f>VLOOKUP(Life_expectancy.csv!A2459,Base!$A$2:$B$235,2,FALSE)</f>
        <v>32</v>
      </c>
      <c r="B2443" s="4">
        <v>2015.0</v>
      </c>
      <c r="C2443" s="15" t="s">
        <v>5903</v>
      </c>
      <c r="D2443" s="15">
        <v>225.0</v>
      </c>
      <c r="E2443" s="15">
        <v>58.0</v>
      </c>
      <c r="F2443" s="17"/>
      <c r="G2443" s="4">
        <v>93.0</v>
      </c>
      <c r="H2443" s="4">
        <v>3585.0</v>
      </c>
      <c r="I2443" s="10"/>
      <c r="J2443" s="4">
        <v>85.0</v>
      </c>
      <c r="K2443" s="4">
        <v>93.0</v>
      </c>
      <c r="L2443" s="4">
        <v>93.0</v>
      </c>
      <c r="M2443" s="4" t="s">
        <v>5821</v>
      </c>
      <c r="N2443" s="17"/>
    </row>
    <row r="2444">
      <c r="A2444" s="4">
        <f>VLOOKUP(Life_expectancy.csv!A2460,Base!$A$2:$B$235,2,FALSE)</f>
        <v>32</v>
      </c>
      <c r="B2444" s="4">
        <v>2014.0</v>
      </c>
      <c r="C2444" s="15" t="s">
        <v>5736</v>
      </c>
      <c r="D2444" s="15">
        <v>229.0</v>
      </c>
      <c r="E2444" s="15">
        <v>59.0</v>
      </c>
      <c r="F2444" s="15" t="s">
        <v>5521</v>
      </c>
      <c r="G2444" s="4">
        <v>94.0</v>
      </c>
      <c r="H2444" s="4">
        <v>676.0</v>
      </c>
      <c r="I2444" s="10"/>
      <c r="J2444" s="4">
        <v>86.0</v>
      </c>
      <c r="K2444" s="4">
        <v>94.0</v>
      </c>
      <c r="L2444" s="4">
        <v>94.0</v>
      </c>
      <c r="M2444" s="4" t="s">
        <v>5821</v>
      </c>
      <c r="N2444" s="17"/>
    </row>
    <row r="2445">
      <c r="A2445" s="4">
        <f>VLOOKUP(Life_expectancy.csv!A2461,Base!$A$2:$B$235,2,FALSE)</f>
        <v>32</v>
      </c>
      <c r="B2445" s="4">
        <v>2013.0</v>
      </c>
      <c r="C2445" s="15" t="s">
        <v>5935</v>
      </c>
      <c r="D2445" s="15">
        <v>232.0</v>
      </c>
      <c r="E2445" s="15">
        <v>60.0</v>
      </c>
      <c r="F2445" s="15" t="s">
        <v>5521</v>
      </c>
      <c r="G2445" s="4">
        <v>93.0</v>
      </c>
      <c r="H2445" s="4">
        <v>2813.0</v>
      </c>
      <c r="I2445" s="10"/>
      <c r="J2445" s="4">
        <v>88.0</v>
      </c>
      <c r="K2445" s="4">
        <v>93.0</v>
      </c>
      <c r="L2445" s="4">
        <v>93.0</v>
      </c>
      <c r="M2445" s="4" t="s">
        <v>5821</v>
      </c>
      <c r="N2445" s="17"/>
    </row>
    <row r="2446">
      <c r="A2446" s="4">
        <f>VLOOKUP(Life_expectancy.csv!A2462,Base!$A$2:$B$235,2,FALSE)</f>
        <v>32</v>
      </c>
      <c r="B2446" s="4">
        <v>2012.0</v>
      </c>
      <c r="C2446" s="15" t="s">
        <v>5737</v>
      </c>
      <c r="D2446" s="15">
        <v>235.0</v>
      </c>
      <c r="E2446" s="15">
        <v>61.0</v>
      </c>
      <c r="F2446" s="15" t="s">
        <v>5521</v>
      </c>
      <c r="G2446" s="4">
        <v>92.0</v>
      </c>
      <c r="H2446" s="4">
        <v>8523.0</v>
      </c>
      <c r="I2446" s="10"/>
      <c r="J2446" s="4">
        <v>89.0</v>
      </c>
      <c r="K2446" s="4">
        <v>92.0</v>
      </c>
      <c r="L2446" s="4">
        <v>92.0</v>
      </c>
      <c r="M2446" s="4" t="s">
        <v>5821</v>
      </c>
      <c r="N2446" s="17"/>
    </row>
    <row r="2447">
      <c r="A2447" s="4">
        <f>VLOOKUP(Life_expectancy.csv!A2463,Base!$A$2:$B$235,2,FALSE)</f>
        <v>32</v>
      </c>
      <c r="B2447" s="4">
        <v>2011.0</v>
      </c>
      <c r="C2447" s="15" t="s">
        <v>5884</v>
      </c>
      <c r="D2447" s="15">
        <v>241.0</v>
      </c>
      <c r="E2447" s="15">
        <v>61.0</v>
      </c>
      <c r="F2447" s="16">
        <v>45993.0</v>
      </c>
      <c r="G2447" s="4">
        <v>93.0</v>
      </c>
      <c r="H2447" s="4">
        <v>5616.0</v>
      </c>
      <c r="I2447" s="10"/>
      <c r="J2447" s="4">
        <v>91.0</v>
      </c>
      <c r="K2447" s="4">
        <v>93.0</v>
      </c>
      <c r="L2447" s="4">
        <v>93.0</v>
      </c>
      <c r="M2447" s="4" t="s">
        <v>5821</v>
      </c>
      <c r="N2447" s="17"/>
    </row>
    <row r="2448">
      <c r="A2448" s="4">
        <f>VLOOKUP(Life_expectancy.csv!A2464,Base!$A$2:$B$235,2,FALSE)</f>
        <v>32</v>
      </c>
      <c r="B2448" s="4">
        <v>2010.0</v>
      </c>
      <c r="C2448" s="15" t="s">
        <v>5676</v>
      </c>
      <c r="D2448" s="15">
        <v>243.0</v>
      </c>
      <c r="E2448" s="15">
        <v>62.0</v>
      </c>
      <c r="F2448" s="15" t="s">
        <v>6222</v>
      </c>
      <c r="G2448" s="4">
        <v>75.0</v>
      </c>
      <c r="H2448" s="4">
        <v>680.0</v>
      </c>
      <c r="I2448" s="10"/>
      <c r="J2448" s="4">
        <v>92.0</v>
      </c>
      <c r="K2448" s="4">
        <v>9.0</v>
      </c>
      <c r="L2448" s="4">
        <v>9.0</v>
      </c>
      <c r="M2448" s="4" t="s">
        <v>5821</v>
      </c>
      <c r="N2448" s="17"/>
    </row>
    <row r="2449">
      <c r="A2449" s="4">
        <f>VLOOKUP(Life_expectancy.csv!A2465,Base!$A$2:$B$235,2,FALSE)</f>
        <v>32</v>
      </c>
      <c r="B2449" s="4">
        <v>2009.0</v>
      </c>
      <c r="C2449" s="15">
        <v>62.0</v>
      </c>
      <c r="D2449" s="15">
        <v>248.0</v>
      </c>
      <c r="E2449" s="15">
        <v>63.0</v>
      </c>
      <c r="F2449" s="15" t="s">
        <v>2074</v>
      </c>
      <c r="G2449" s="4">
        <v>72.0</v>
      </c>
      <c r="H2449" s="4">
        <v>68.0</v>
      </c>
      <c r="I2449" s="10"/>
      <c r="J2449" s="4">
        <v>94.0</v>
      </c>
      <c r="K2449" s="4">
        <v>81.0</v>
      </c>
      <c r="L2449" s="4">
        <v>81.0</v>
      </c>
      <c r="M2449" s="4" t="s">
        <v>5821</v>
      </c>
      <c r="N2449" s="17"/>
    </row>
    <row r="2450">
      <c r="A2450" s="4">
        <f>VLOOKUP(Life_expectancy.csv!A2466,Base!$A$2:$B$235,2,FALSE)</f>
        <v>32</v>
      </c>
      <c r="B2450" s="4">
        <v>2008.0</v>
      </c>
      <c r="C2450" s="15" t="s">
        <v>5924</v>
      </c>
      <c r="D2450" s="15">
        <v>251.0</v>
      </c>
      <c r="E2450" s="15">
        <v>64.0</v>
      </c>
      <c r="F2450" s="18">
        <v>45659.0</v>
      </c>
      <c r="G2450" s="4">
        <v>78.0</v>
      </c>
      <c r="H2450" s="4">
        <v>129.0</v>
      </c>
      <c r="I2450" s="10"/>
      <c r="J2450" s="4">
        <v>95.0</v>
      </c>
      <c r="K2450" s="4">
        <v>85.0</v>
      </c>
      <c r="L2450" s="4">
        <v>86.0</v>
      </c>
      <c r="M2450" s="4" t="s">
        <v>5821</v>
      </c>
      <c r="N2450" s="17"/>
    </row>
    <row r="2451">
      <c r="A2451" s="4">
        <f>VLOOKUP(Life_expectancy.csv!A2467,Base!$A$2:$B$235,2,FALSE)</f>
        <v>32</v>
      </c>
      <c r="B2451" s="4">
        <v>2007.0</v>
      </c>
      <c r="C2451" s="15" t="s">
        <v>5958</v>
      </c>
      <c r="D2451" s="15">
        <v>254.0</v>
      </c>
      <c r="E2451" s="15">
        <v>65.0</v>
      </c>
      <c r="F2451" s="18">
        <v>45659.0</v>
      </c>
      <c r="G2451" s="4">
        <v>78.0</v>
      </c>
      <c r="H2451" s="4">
        <v>327.0</v>
      </c>
      <c r="I2451" s="10"/>
      <c r="J2451" s="4">
        <v>97.0</v>
      </c>
      <c r="K2451" s="4">
        <v>84.0</v>
      </c>
      <c r="L2451" s="4">
        <v>84.0</v>
      </c>
      <c r="M2451" s="4" t="s">
        <v>5821</v>
      </c>
      <c r="N2451" s="17"/>
    </row>
    <row r="2452">
      <c r="A2452" s="4">
        <f>VLOOKUP(Life_expectancy.csv!A2468,Base!$A$2:$B$235,2,FALSE)</f>
        <v>32</v>
      </c>
      <c r="B2452" s="4">
        <v>2006.0</v>
      </c>
      <c r="C2452" s="15">
        <v>61.0</v>
      </c>
      <c r="D2452" s="15">
        <v>26.0</v>
      </c>
      <c r="E2452" s="15">
        <v>66.0</v>
      </c>
      <c r="F2452" s="16">
        <v>45901.0</v>
      </c>
      <c r="G2452" s="4">
        <v>6.0</v>
      </c>
      <c r="H2452" s="4">
        <v>228.0</v>
      </c>
      <c r="I2452" s="10"/>
      <c r="J2452" s="4">
        <v>99.0</v>
      </c>
      <c r="K2452" s="4">
        <v>77.0</v>
      </c>
      <c r="L2452" s="4">
        <v>78.0</v>
      </c>
      <c r="M2452" s="4" t="s">
        <v>5614</v>
      </c>
      <c r="N2452" s="17"/>
    </row>
    <row r="2453">
      <c r="A2453" s="4">
        <f>VLOOKUP(Life_expectancy.csv!A2469,Base!$A$2:$B$235,2,FALSE)</f>
        <v>32</v>
      </c>
      <c r="B2453" s="4">
        <v>2005.0</v>
      </c>
      <c r="C2453" s="15">
        <v>67.0</v>
      </c>
      <c r="D2453" s="15">
        <v>261.0</v>
      </c>
      <c r="E2453" s="15">
        <v>66.0</v>
      </c>
      <c r="F2453" s="15" t="s">
        <v>6207</v>
      </c>
      <c r="G2453" s="4">
        <v>22.0</v>
      </c>
      <c r="H2453" s="4">
        <v>1374.0</v>
      </c>
      <c r="I2453" s="10"/>
      <c r="J2453" s="4">
        <v>101.0</v>
      </c>
      <c r="K2453" s="4">
        <v>78.0</v>
      </c>
      <c r="L2453" s="4">
        <v>78.0</v>
      </c>
      <c r="M2453" s="4" t="s">
        <v>5614</v>
      </c>
      <c r="N2453" s="17"/>
    </row>
    <row r="2454">
      <c r="A2454" s="4">
        <f>VLOOKUP(Life_expectancy.csv!A2470,Base!$A$2:$B$235,2,FALSE)</f>
        <v>32</v>
      </c>
      <c r="B2454" s="4">
        <v>2004.0</v>
      </c>
      <c r="C2454" s="15" t="s">
        <v>5826</v>
      </c>
      <c r="D2454" s="15">
        <v>278.0</v>
      </c>
      <c r="E2454" s="15">
        <v>68.0</v>
      </c>
      <c r="F2454" s="15" t="s">
        <v>607</v>
      </c>
      <c r="G2454" s="10"/>
      <c r="H2454" s="4">
        <v>9562.0</v>
      </c>
      <c r="I2454" s="10"/>
      <c r="J2454" s="4">
        <v>102.0</v>
      </c>
      <c r="K2454" s="4">
        <v>74.0</v>
      </c>
      <c r="L2454" s="4">
        <v>74.0</v>
      </c>
      <c r="M2454" s="4" t="s">
        <v>5614</v>
      </c>
      <c r="N2454" s="17"/>
    </row>
    <row r="2455">
      <c r="A2455" s="4">
        <f>VLOOKUP(Life_expectancy.csv!A2471,Base!$A$2:$B$235,2,FALSE)</f>
        <v>32</v>
      </c>
      <c r="B2455" s="4">
        <v>2003.0</v>
      </c>
      <c r="C2455" s="15" t="s">
        <v>5683</v>
      </c>
      <c r="D2455" s="15">
        <v>278.0</v>
      </c>
      <c r="E2455" s="15">
        <v>69.0</v>
      </c>
      <c r="F2455" s="15" t="s">
        <v>6223</v>
      </c>
      <c r="G2455" s="10"/>
      <c r="H2455" s="4">
        <v>4381.0</v>
      </c>
      <c r="I2455" s="10"/>
      <c r="J2455" s="4">
        <v>104.0</v>
      </c>
      <c r="K2455" s="4">
        <v>69.0</v>
      </c>
      <c r="L2455" s="4">
        <v>69.0</v>
      </c>
      <c r="M2455" s="4" t="s">
        <v>5614</v>
      </c>
      <c r="N2455" s="17"/>
    </row>
    <row r="2456">
      <c r="A2456" s="4">
        <f>VLOOKUP(Life_expectancy.csv!A2472,Base!$A$2:$B$235,2,FALSE)</f>
        <v>32</v>
      </c>
      <c r="B2456" s="4">
        <v>2002.0</v>
      </c>
      <c r="C2456" s="15" t="s">
        <v>5744</v>
      </c>
      <c r="D2456" s="15">
        <v>277.0</v>
      </c>
      <c r="E2456" s="15">
        <v>70.0</v>
      </c>
      <c r="F2456" s="15" t="s">
        <v>607</v>
      </c>
      <c r="G2456" s="10"/>
      <c r="H2456" s="4">
        <v>4529.0</v>
      </c>
      <c r="I2456" s="10"/>
      <c r="J2456" s="4">
        <v>106.0</v>
      </c>
      <c r="K2456" s="4">
        <v>6.0</v>
      </c>
      <c r="L2456" s="4">
        <v>6.0</v>
      </c>
      <c r="M2456" s="4" t="s">
        <v>5614</v>
      </c>
      <c r="N2456" s="17"/>
    </row>
    <row r="2457">
      <c r="A2457" s="4">
        <f>VLOOKUP(Life_expectancy.csv!A2473,Base!$A$2:$B$235,2,FALSE)</f>
        <v>32</v>
      </c>
      <c r="B2457" s="4">
        <v>2001.0</v>
      </c>
      <c r="C2457" s="15" t="s">
        <v>5995</v>
      </c>
      <c r="D2457" s="15">
        <v>283.0</v>
      </c>
      <c r="E2457" s="15">
        <v>71.0</v>
      </c>
      <c r="F2457" s="15" t="s">
        <v>5985</v>
      </c>
      <c r="G2457" s="10"/>
      <c r="H2457" s="4">
        <v>4362.0</v>
      </c>
      <c r="I2457" s="10"/>
      <c r="J2457" s="4">
        <v>108.0</v>
      </c>
      <c r="K2457" s="4">
        <v>66.0</v>
      </c>
      <c r="L2457" s="4">
        <v>66.0</v>
      </c>
      <c r="M2457" s="4" t="s">
        <v>5614</v>
      </c>
      <c r="N2457" s="17"/>
    </row>
    <row r="2458">
      <c r="A2458" s="4">
        <f>VLOOKUP(Life_expectancy.csv!A2474,Base!$A$2:$B$235,2,FALSE)</f>
        <v>32</v>
      </c>
      <c r="B2458" s="4">
        <v>2000.0</v>
      </c>
      <c r="C2458" s="15" t="s">
        <v>5527</v>
      </c>
      <c r="D2458" s="15">
        <v>284.0</v>
      </c>
      <c r="E2458" s="15">
        <v>71.0</v>
      </c>
      <c r="F2458" s="15" t="s">
        <v>6023</v>
      </c>
      <c r="G2458" s="10"/>
      <c r="H2458" s="4">
        <v>2875.0</v>
      </c>
      <c r="I2458" s="10"/>
      <c r="J2458" s="4">
        <v>109.0</v>
      </c>
      <c r="K2458" s="4">
        <v>62.0</v>
      </c>
      <c r="L2458" s="4">
        <v>62.0</v>
      </c>
      <c r="M2458" s="4" t="s">
        <v>5522</v>
      </c>
      <c r="N2458" s="17"/>
    </row>
    <row r="2459">
      <c r="A2459" s="4">
        <f>VLOOKUP(Life_expectancy.csv!A2475,Base!$A$2:$B$235,2,FALSE)</f>
        <v>170</v>
      </c>
      <c r="B2459" s="4">
        <v>2015.0</v>
      </c>
      <c r="C2459" s="15" t="s">
        <v>5592</v>
      </c>
      <c r="D2459" s="15">
        <v>176.0</v>
      </c>
      <c r="E2459" s="15">
        <v>0.0</v>
      </c>
      <c r="F2459" s="17"/>
      <c r="G2459" s="4">
        <v>89.0</v>
      </c>
      <c r="H2459" s="4">
        <v>0.0</v>
      </c>
      <c r="I2459" s="4" t="s">
        <v>5962</v>
      </c>
      <c r="J2459" s="4">
        <v>0.0</v>
      </c>
      <c r="K2459" s="4">
        <v>89.0</v>
      </c>
      <c r="L2459" s="4">
        <v>89.0</v>
      </c>
      <c r="M2459" s="4" t="s">
        <v>5783</v>
      </c>
      <c r="N2459" s="16">
        <v>45780.0</v>
      </c>
    </row>
    <row r="2460">
      <c r="A2460" s="4">
        <f>VLOOKUP(Life_expectancy.csv!A2476,Base!$A$2:$B$235,2,FALSE)</f>
        <v>170</v>
      </c>
      <c r="B2460" s="4">
        <v>2014.0</v>
      </c>
      <c r="C2460" s="15" t="s">
        <v>5594</v>
      </c>
      <c r="D2460" s="15">
        <v>178.0</v>
      </c>
      <c r="E2460" s="15">
        <v>0.0</v>
      </c>
      <c r="F2460" s="15" t="s">
        <v>1008</v>
      </c>
      <c r="G2460" s="4">
        <v>85.0</v>
      </c>
      <c r="H2460" s="4">
        <v>0.0</v>
      </c>
      <c r="I2460" s="4" t="s">
        <v>5798</v>
      </c>
      <c r="J2460" s="4">
        <v>0.0</v>
      </c>
      <c r="K2460" s="4">
        <v>85.0</v>
      </c>
      <c r="L2460" s="4">
        <v>85.0</v>
      </c>
      <c r="M2460" s="4" t="s">
        <v>5783</v>
      </c>
      <c r="N2460" s="16">
        <v>45780.0</v>
      </c>
    </row>
    <row r="2461">
      <c r="A2461" s="4">
        <f>VLOOKUP(Life_expectancy.csv!A2477,Base!$A$2:$B$235,2,FALSE)</f>
        <v>170</v>
      </c>
      <c r="B2461" s="4">
        <v>2013.0</v>
      </c>
      <c r="C2461" s="15" t="s">
        <v>5998</v>
      </c>
      <c r="D2461" s="15">
        <v>179.0</v>
      </c>
      <c r="E2461" s="15">
        <v>0.0</v>
      </c>
      <c r="F2461" s="18">
        <v>45694.0</v>
      </c>
      <c r="G2461" s="4">
        <v>86.0</v>
      </c>
      <c r="H2461" s="4">
        <v>0.0</v>
      </c>
      <c r="I2461" s="4">
        <v>57.0</v>
      </c>
      <c r="J2461" s="4">
        <v>0.0</v>
      </c>
      <c r="K2461" s="4">
        <v>86.0</v>
      </c>
      <c r="L2461" s="4">
        <v>86.0</v>
      </c>
      <c r="M2461" s="4" t="s">
        <v>5783</v>
      </c>
      <c r="N2461" s="16">
        <v>45780.0</v>
      </c>
    </row>
    <row r="2462">
      <c r="A2462" s="4">
        <f>VLOOKUP(Life_expectancy.csv!A2478,Base!$A$2:$B$235,2,FALSE)</f>
        <v>170</v>
      </c>
      <c r="B2462" s="4">
        <v>2012.0</v>
      </c>
      <c r="C2462" s="15" t="s">
        <v>5597</v>
      </c>
      <c r="D2462" s="15">
        <v>178.0</v>
      </c>
      <c r="E2462" s="15">
        <v>0.0</v>
      </c>
      <c r="F2462" s="15" t="s">
        <v>848</v>
      </c>
      <c r="G2462" s="4">
        <v>84.0</v>
      </c>
      <c r="H2462" s="4">
        <v>0.0</v>
      </c>
      <c r="I2462" s="4" t="s">
        <v>5638</v>
      </c>
      <c r="J2462" s="4">
        <v>0.0</v>
      </c>
      <c r="K2462" s="4">
        <v>84.0</v>
      </c>
      <c r="L2462" s="4">
        <v>84.0</v>
      </c>
      <c r="M2462" s="4" t="s">
        <v>5631</v>
      </c>
      <c r="N2462" s="16">
        <v>45750.0</v>
      </c>
    </row>
    <row r="2463">
      <c r="A2463" s="4">
        <f>VLOOKUP(Life_expectancy.csv!A2479,Base!$A$2:$B$235,2,FALSE)</f>
        <v>170</v>
      </c>
      <c r="B2463" s="4">
        <v>2011.0</v>
      </c>
      <c r="C2463" s="15">
        <v>76.0</v>
      </c>
      <c r="D2463" s="15">
        <v>187.0</v>
      </c>
      <c r="E2463" s="15">
        <v>0.0</v>
      </c>
      <c r="F2463" s="15" t="s">
        <v>543</v>
      </c>
      <c r="G2463" s="4">
        <v>86.0</v>
      </c>
      <c r="H2463" s="4">
        <v>0.0</v>
      </c>
      <c r="I2463" s="4" t="s">
        <v>5830</v>
      </c>
      <c r="J2463" s="4">
        <v>0.0</v>
      </c>
      <c r="K2463" s="4">
        <v>86.0</v>
      </c>
      <c r="L2463" s="4">
        <v>86.0</v>
      </c>
      <c r="M2463" s="4" t="s">
        <v>5522</v>
      </c>
      <c r="N2463" s="16">
        <v>45750.0</v>
      </c>
    </row>
    <row r="2464">
      <c r="A2464" s="4">
        <f>VLOOKUP(Life_expectancy.csv!A2480,Base!$A$2:$B$235,2,FALSE)</f>
        <v>170</v>
      </c>
      <c r="B2464" s="4">
        <v>2010.0</v>
      </c>
      <c r="C2464" s="15">
        <v>73.0</v>
      </c>
      <c r="D2464" s="15">
        <v>19.0</v>
      </c>
      <c r="E2464" s="15">
        <v>0.0</v>
      </c>
      <c r="F2464" s="15" t="s">
        <v>439</v>
      </c>
      <c r="G2464" s="4">
        <v>86.0</v>
      </c>
      <c r="H2464" s="4">
        <v>0.0</v>
      </c>
      <c r="I2464" s="4" t="s">
        <v>5536</v>
      </c>
      <c r="J2464" s="4">
        <v>0.0</v>
      </c>
      <c r="K2464" s="4">
        <v>96.0</v>
      </c>
      <c r="L2464" s="4">
        <v>96.0</v>
      </c>
      <c r="M2464" s="4" t="s">
        <v>5578</v>
      </c>
      <c r="N2464" s="16">
        <v>45750.0</v>
      </c>
    </row>
    <row r="2465">
      <c r="A2465" s="4">
        <f>VLOOKUP(Life_expectancy.csv!A2481,Base!$A$2:$B$235,2,FALSE)</f>
        <v>170</v>
      </c>
      <c r="B2465" s="4">
        <v>2009.0</v>
      </c>
      <c r="C2465" s="15">
        <v>70.0</v>
      </c>
      <c r="D2465" s="15">
        <v>196.0</v>
      </c>
      <c r="E2465" s="15">
        <v>0.0</v>
      </c>
      <c r="F2465" s="15" t="s">
        <v>1360</v>
      </c>
      <c r="G2465" s="4">
        <v>87.0</v>
      </c>
      <c r="H2465" s="4">
        <v>0.0</v>
      </c>
      <c r="I2465" s="4" t="s">
        <v>5643</v>
      </c>
      <c r="J2465" s="4">
        <v>0.0</v>
      </c>
      <c r="K2465" s="4">
        <v>85.0</v>
      </c>
      <c r="L2465" s="4">
        <v>87.0</v>
      </c>
      <c r="M2465" s="4" t="s">
        <v>5658</v>
      </c>
      <c r="N2465" s="16">
        <v>45750.0</v>
      </c>
    </row>
    <row r="2466">
      <c r="A2466" s="4">
        <f>VLOOKUP(Life_expectancy.csv!A2482,Base!$A$2:$B$235,2,FALSE)</f>
        <v>170</v>
      </c>
      <c r="B2466" s="4">
        <v>2008.0</v>
      </c>
      <c r="C2466" s="15" t="s">
        <v>5796</v>
      </c>
      <c r="D2466" s="15">
        <v>196.0</v>
      </c>
      <c r="E2466" s="15">
        <v>0.0</v>
      </c>
      <c r="F2466" s="15" t="s">
        <v>2309</v>
      </c>
      <c r="G2466" s="4">
        <v>84.0</v>
      </c>
      <c r="H2466" s="4">
        <v>0.0</v>
      </c>
      <c r="I2466" s="4" t="s">
        <v>5644</v>
      </c>
      <c r="J2466" s="4">
        <v>0.0</v>
      </c>
      <c r="K2466" s="4">
        <v>85.0</v>
      </c>
      <c r="L2466" s="4">
        <v>85.0</v>
      </c>
      <c r="M2466" s="5">
        <v>45689.0</v>
      </c>
      <c r="N2466" s="16">
        <v>45750.0</v>
      </c>
    </row>
    <row r="2467">
      <c r="A2467" s="4">
        <f>VLOOKUP(Life_expectancy.csv!A2483,Base!$A$2:$B$235,2,FALSE)</f>
        <v>170</v>
      </c>
      <c r="B2467" s="4">
        <v>2007.0</v>
      </c>
      <c r="C2467" s="15" t="s">
        <v>5769</v>
      </c>
      <c r="D2467" s="15">
        <v>22.0</v>
      </c>
      <c r="E2467" s="15">
        <v>0.0</v>
      </c>
      <c r="F2467" s="15" t="s">
        <v>1300</v>
      </c>
      <c r="G2467" s="4">
        <v>84.0</v>
      </c>
      <c r="H2467" s="4">
        <v>0.0</v>
      </c>
      <c r="I2467" s="4" t="s">
        <v>5552</v>
      </c>
      <c r="J2467" s="4">
        <v>0.0</v>
      </c>
      <c r="K2467" s="4">
        <v>84.0</v>
      </c>
      <c r="L2467" s="4">
        <v>84.0</v>
      </c>
      <c r="M2467" s="4" t="s">
        <v>5786</v>
      </c>
      <c r="N2467" s="16">
        <v>45750.0</v>
      </c>
    </row>
    <row r="2468">
      <c r="A2468" s="4">
        <f>VLOOKUP(Life_expectancy.csv!A2484,Base!$A$2:$B$235,2,FALSE)</f>
        <v>170</v>
      </c>
      <c r="B2468" s="4">
        <v>2006.0</v>
      </c>
      <c r="C2468" s="15" t="s">
        <v>5845</v>
      </c>
      <c r="D2468" s="15">
        <v>199.0</v>
      </c>
      <c r="E2468" s="15">
        <v>0.0</v>
      </c>
      <c r="F2468" s="15" t="s">
        <v>1294</v>
      </c>
      <c r="G2468" s="4">
        <v>84.0</v>
      </c>
      <c r="H2468" s="4">
        <v>0.0</v>
      </c>
      <c r="I2468" s="4" t="s">
        <v>5582</v>
      </c>
      <c r="J2468" s="4">
        <v>0.0</v>
      </c>
      <c r="K2468" s="4">
        <v>84.0</v>
      </c>
      <c r="L2468" s="4">
        <v>84.0</v>
      </c>
      <c r="M2468" s="4" t="s">
        <v>5658</v>
      </c>
      <c r="N2468" s="16">
        <v>45750.0</v>
      </c>
    </row>
    <row r="2469">
      <c r="A2469" s="4">
        <f>VLOOKUP(Life_expectancy.csv!A2485,Base!$A$2:$B$235,2,FALSE)</f>
        <v>170</v>
      </c>
      <c r="B2469" s="4">
        <v>2005.0</v>
      </c>
      <c r="C2469" s="15" t="s">
        <v>5799</v>
      </c>
      <c r="D2469" s="15">
        <v>25.0</v>
      </c>
      <c r="E2469" s="15">
        <v>0.0</v>
      </c>
      <c r="F2469" s="15" t="s">
        <v>427</v>
      </c>
      <c r="G2469" s="4">
        <v>83.0</v>
      </c>
      <c r="H2469" s="4">
        <v>0.0</v>
      </c>
      <c r="I2469" s="4" t="s">
        <v>5601</v>
      </c>
      <c r="J2469" s="4">
        <v>0.0</v>
      </c>
      <c r="K2469" s="4">
        <v>84.0</v>
      </c>
      <c r="L2469" s="4">
        <v>83.0</v>
      </c>
      <c r="M2469" s="4" t="s">
        <v>5658</v>
      </c>
      <c r="N2469" s="16">
        <v>45750.0</v>
      </c>
    </row>
    <row r="2470">
      <c r="A2470" s="4">
        <f>VLOOKUP(Life_expectancy.csv!A2486,Base!$A$2:$B$235,2,FALSE)</f>
        <v>170</v>
      </c>
      <c r="B2470" s="4">
        <v>2004.0</v>
      </c>
      <c r="C2470" s="15" t="s">
        <v>5825</v>
      </c>
      <c r="D2470" s="15">
        <v>214.0</v>
      </c>
      <c r="E2470" s="15">
        <v>0.0</v>
      </c>
      <c r="F2470" s="15" t="s">
        <v>278</v>
      </c>
      <c r="G2470" s="10"/>
      <c r="H2470" s="4">
        <v>0.0</v>
      </c>
      <c r="I2470" s="5">
        <v>45752.0</v>
      </c>
      <c r="J2470" s="4">
        <v>0.0</v>
      </c>
      <c r="K2470" s="4">
        <v>84.0</v>
      </c>
      <c r="L2470" s="4">
        <v>85.0</v>
      </c>
      <c r="M2470" s="4" t="s">
        <v>5631</v>
      </c>
      <c r="N2470" s="16">
        <v>45780.0</v>
      </c>
    </row>
    <row r="2471">
      <c r="A2471" s="4">
        <f>VLOOKUP(Life_expectancy.csv!A2487,Base!$A$2:$B$235,2,FALSE)</f>
        <v>170</v>
      </c>
      <c r="B2471" s="4">
        <v>2003.0</v>
      </c>
      <c r="C2471" s="15">
        <v>68.0</v>
      </c>
      <c r="D2471" s="15">
        <v>223.0</v>
      </c>
      <c r="E2471" s="15">
        <v>0.0</v>
      </c>
      <c r="F2471" s="15" t="s">
        <v>219</v>
      </c>
      <c r="G2471" s="10"/>
      <c r="H2471" s="4">
        <v>0.0</v>
      </c>
      <c r="I2471" s="4" t="s">
        <v>5649</v>
      </c>
      <c r="J2471" s="4">
        <v>0.0</v>
      </c>
      <c r="K2471" s="4">
        <v>74.0</v>
      </c>
      <c r="L2471" s="4">
        <v>75.0</v>
      </c>
      <c r="M2471" s="4">
        <v>1.0</v>
      </c>
      <c r="N2471" s="16">
        <v>45780.0</v>
      </c>
    </row>
    <row r="2472">
      <c r="A2472" s="4">
        <f>VLOOKUP(Life_expectancy.csv!A2488,Base!$A$2:$B$235,2,FALSE)</f>
        <v>170</v>
      </c>
      <c r="B2472" s="4">
        <v>2002.0</v>
      </c>
      <c r="C2472" s="15" t="s">
        <v>5832</v>
      </c>
      <c r="D2472" s="15">
        <v>221.0</v>
      </c>
      <c r="E2472" s="15">
        <v>0.0</v>
      </c>
      <c r="F2472" s="15" t="s">
        <v>174</v>
      </c>
      <c r="G2472" s="10"/>
      <c r="H2472" s="4">
        <v>0.0</v>
      </c>
      <c r="I2472" s="4">
        <v>49.0</v>
      </c>
      <c r="J2472" s="4">
        <v>0.0</v>
      </c>
      <c r="K2472" s="4">
        <v>74.0</v>
      </c>
      <c r="L2472" s="4">
        <v>73.0</v>
      </c>
      <c r="M2472" s="5">
        <v>45809.0</v>
      </c>
      <c r="N2472" s="16">
        <v>45780.0</v>
      </c>
    </row>
    <row r="2473">
      <c r="A2473" s="4">
        <f>VLOOKUP(Life_expectancy.csv!A2489,Base!$A$2:$B$235,2,FALSE)</f>
        <v>170</v>
      </c>
      <c r="B2473" s="4">
        <v>2001.0</v>
      </c>
      <c r="C2473" s="15" t="s">
        <v>5801</v>
      </c>
      <c r="D2473" s="15">
        <v>219.0</v>
      </c>
      <c r="E2473" s="15">
        <v>0.0</v>
      </c>
      <c r="F2473" s="15" t="s">
        <v>1866</v>
      </c>
      <c r="G2473" s="10"/>
      <c r="H2473" s="4">
        <v>0.0</v>
      </c>
      <c r="I2473" s="4" t="s">
        <v>5947</v>
      </c>
      <c r="J2473" s="4">
        <v>0.0</v>
      </c>
      <c r="K2473" s="4">
        <v>65.0</v>
      </c>
      <c r="L2473" s="4">
        <v>68.0</v>
      </c>
      <c r="M2473" s="5">
        <v>45870.0</v>
      </c>
      <c r="N2473" s="16">
        <v>45780.0</v>
      </c>
    </row>
    <row r="2474">
      <c r="A2474" s="4">
        <f>VLOOKUP(Life_expectancy.csv!A2490,Base!$A$2:$B$235,2,FALSE)</f>
        <v>170</v>
      </c>
      <c r="B2474" s="4">
        <v>2000.0</v>
      </c>
      <c r="C2474" s="15" t="s">
        <v>5834</v>
      </c>
      <c r="D2474" s="15">
        <v>224.0</v>
      </c>
      <c r="E2474" s="15">
        <v>0.0</v>
      </c>
      <c r="F2474" s="15" t="s">
        <v>1015</v>
      </c>
      <c r="G2474" s="10"/>
      <c r="H2474" s="4">
        <v>0.0</v>
      </c>
      <c r="I2474" s="4" t="s">
        <v>5858</v>
      </c>
      <c r="J2474" s="4">
        <v>0.0</v>
      </c>
      <c r="K2474" s="4">
        <v>7.0</v>
      </c>
      <c r="L2474" s="4">
        <v>71.0</v>
      </c>
      <c r="M2474" s="4" t="s">
        <v>5783</v>
      </c>
      <c r="N2474" s="16">
        <v>45811.0</v>
      </c>
    </row>
    <row r="2475">
      <c r="A2475" s="4">
        <f>VLOOKUP(Life_expectancy.csv!A2491,Base!$A$2:$B$235,2,FALSE)</f>
        <v>101</v>
      </c>
      <c r="B2475" s="4">
        <v>2015.0</v>
      </c>
      <c r="C2475" s="15" t="s">
        <v>5995</v>
      </c>
      <c r="D2475" s="15">
        <v>373.0</v>
      </c>
      <c r="E2475" s="15">
        <v>2.0</v>
      </c>
      <c r="F2475" s="17"/>
      <c r="G2475" s="4">
        <v>9.0</v>
      </c>
      <c r="H2475" s="4">
        <v>0.0</v>
      </c>
      <c r="I2475" s="4" t="s">
        <v>6161</v>
      </c>
      <c r="J2475" s="4">
        <v>3.0</v>
      </c>
      <c r="K2475" s="4">
        <v>84.0</v>
      </c>
      <c r="L2475" s="4">
        <v>9.0</v>
      </c>
      <c r="M2475" s="5">
        <v>45664.0</v>
      </c>
      <c r="N2475" s="16">
        <v>45661.0</v>
      </c>
    </row>
    <row r="2476">
      <c r="A2476" s="4">
        <f>VLOOKUP(Life_expectancy.csv!A2492,Base!$A$2:$B$235,2,FALSE)</f>
        <v>101</v>
      </c>
      <c r="B2476" s="4">
        <v>2014.0</v>
      </c>
      <c r="C2476" s="15" t="s">
        <v>5567</v>
      </c>
      <c r="D2476" s="15">
        <v>382.0</v>
      </c>
      <c r="E2476" s="15">
        <v>2.0</v>
      </c>
      <c r="F2476" s="15" t="s">
        <v>5521</v>
      </c>
      <c r="G2476" s="4">
        <v>98.0</v>
      </c>
      <c r="H2476" s="4">
        <v>0.0</v>
      </c>
      <c r="I2476" s="5">
        <v>45900.0</v>
      </c>
      <c r="J2476" s="4">
        <v>3.0</v>
      </c>
      <c r="K2476" s="4">
        <v>98.0</v>
      </c>
      <c r="L2476" s="4">
        <v>98.0</v>
      </c>
      <c r="M2476" s="5">
        <v>45723.0</v>
      </c>
      <c r="N2476" s="16">
        <v>45720.0</v>
      </c>
    </row>
    <row r="2477">
      <c r="A2477" s="4">
        <f>VLOOKUP(Life_expectancy.csv!A2493,Base!$A$2:$B$235,2,FALSE)</f>
        <v>101</v>
      </c>
      <c r="B2477" s="4">
        <v>2013.0</v>
      </c>
      <c r="C2477" s="15" t="s">
        <v>5688</v>
      </c>
      <c r="D2477" s="15">
        <v>393.0</v>
      </c>
      <c r="E2477" s="15">
        <v>2.0</v>
      </c>
      <c r="F2477" s="15" t="s">
        <v>5521</v>
      </c>
      <c r="G2477" s="4">
        <v>98.0</v>
      </c>
      <c r="H2477" s="4">
        <v>0.0</v>
      </c>
      <c r="I2477" s="4" t="s">
        <v>6141</v>
      </c>
      <c r="J2477" s="4">
        <v>3.0</v>
      </c>
      <c r="K2477" s="4">
        <v>98.0</v>
      </c>
      <c r="L2477" s="4">
        <v>98.0</v>
      </c>
      <c r="M2477" s="5">
        <v>45878.0</v>
      </c>
      <c r="N2477" s="16">
        <v>45812.0</v>
      </c>
    </row>
    <row r="2478">
      <c r="A2478" s="4">
        <f>VLOOKUP(Life_expectancy.csv!A2494,Base!$A$2:$B$235,2,FALSE)</f>
        <v>101</v>
      </c>
      <c r="B2478" s="4">
        <v>2012.0</v>
      </c>
      <c r="C2478" s="15" t="s">
        <v>5541</v>
      </c>
      <c r="D2478" s="15">
        <v>412.0</v>
      </c>
      <c r="E2478" s="15">
        <v>2.0</v>
      </c>
      <c r="F2478" s="15" t="s">
        <v>5521</v>
      </c>
      <c r="G2478" s="4">
        <v>95.0</v>
      </c>
      <c r="H2478" s="4">
        <v>0.0</v>
      </c>
      <c r="I2478" s="5">
        <v>45841.0</v>
      </c>
      <c r="J2478" s="4">
        <v>3.0</v>
      </c>
      <c r="K2478" s="4">
        <v>92.0</v>
      </c>
      <c r="L2478" s="4">
        <v>95.0</v>
      </c>
      <c r="M2478" s="5">
        <v>45700.0</v>
      </c>
      <c r="N2478" s="16">
        <v>45904.0</v>
      </c>
    </row>
    <row r="2479">
      <c r="A2479" s="4">
        <f>VLOOKUP(Life_expectancy.csv!A2495,Base!$A$2:$B$235,2,FALSE)</f>
        <v>101</v>
      </c>
      <c r="B2479" s="4">
        <v>2011.0</v>
      </c>
      <c r="C2479" s="15">
        <v>55.0</v>
      </c>
      <c r="D2479" s="15">
        <v>438.0</v>
      </c>
      <c r="E2479" s="15">
        <v>2.0</v>
      </c>
      <c r="F2479" s="16">
        <v>45693.0</v>
      </c>
      <c r="G2479" s="4">
        <v>91.0</v>
      </c>
      <c r="H2479" s="4">
        <v>0.0</v>
      </c>
      <c r="I2479" s="5">
        <v>45691.0</v>
      </c>
      <c r="J2479" s="4">
        <v>3.0</v>
      </c>
      <c r="K2479" s="4">
        <v>85.0</v>
      </c>
      <c r="L2479" s="4">
        <v>91.0</v>
      </c>
      <c r="M2479" s="5">
        <v>45853.0</v>
      </c>
      <c r="N2479" s="16">
        <v>45693.0</v>
      </c>
    </row>
    <row r="2480">
      <c r="A2480" s="4">
        <f>VLOOKUP(Life_expectancy.csv!A2496,Base!$A$2:$B$235,2,FALSE)</f>
        <v>101</v>
      </c>
      <c r="B2480" s="4">
        <v>2010.0</v>
      </c>
      <c r="C2480" s="15" t="s">
        <v>5877</v>
      </c>
      <c r="D2480" s="15">
        <v>459.0</v>
      </c>
      <c r="E2480" s="15">
        <v>2.0</v>
      </c>
      <c r="F2480" s="15" t="s">
        <v>836</v>
      </c>
      <c r="G2480" s="4">
        <v>89.0</v>
      </c>
      <c r="H2480" s="4">
        <v>313.0</v>
      </c>
      <c r="I2480" s="5">
        <v>45867.0</v>
      </c>
      <c r="J2480" s="4">
        <v>4.0</v>
      </c>
      <c r="K2480" s="4">
        <v>89.0</v>
      </c>
      <c r="L2480" s="4">
        <v>89.0</v>
      </c>
      <c r="M2480" s="5">
        <v>45829.0</v>
      </c>
      <c r="N2480" s="16">
        <v>45813.0</v>
      </c>
    </row>
    <row r="2481">
      <c r="A2481" s="4">
        <f>VLOOKUP(Life_expectancy.csv!A2497,Base!$A$2:$B$235,2,FALSE)</f>
        <v>101</v>
      </c>
      <c r="B2481" s="4">
        <v>2009.0</v>
      </c>
      <c r="C2481" s="15" t="s">
        <v>5552</v>
      </c>
      <c r="D2481" s="15">
        <v>46.0</v>
      </c>
      <c r="E2481" s="15">
        <v>3.0</v>
      </c>
      <c r="F2481" s="16">
        <v>45904.0</v>
      </c>
      <c r="G2481" s="4">
        <v>88.0</v>
      </c>
      <c r="H2481" s="4">
        <v>26.0</v>
      </c>
      <c r="I2481" s="5">
        <v>45745.0</v>
      </c>
      <c r="J2481" s="4">
        <v>4.0</v>
      </c>
      <c r="K2481" s="4">
        <v>89.0</v>
      </c>
      <c r="L2481" s="4">
        <v>88.0</v>
      </c>
      <c r="M2481" s="4" t="s">
        <v>5867</v>
      </c>
      <c r="N2481" s="16">
        <v>45905.0</v>
      </c>
    </row>
    <row r="2482">
      <c r="A2482" s="4">
        <f>VLOOKUP(Life_expectancy.csv!A2498,Base!$A$2:$B$235,2,FALSE)</f>
        <v>101</v>
      </c>
      <c r="B2482" s="4">
        <v>2008.0</v>
      </c>
      <c r="C2482" s="15" t="s">
        <v>5778</v>
      </c>
      <c r="D2482" s="15">
        <v>477.0</v>
      </c>
      <c r="E2482" s="15">
        <v>3.0</v>
      </c>
      <c r="F2482" s="15" t="s">
        <v>2703</v>
      </c>
      <c r="G2482" s="4">
        <v>9.0</v>
      </c>
      <c r="H2482" s="4">
        <v>1.0</v>
      </c>
      <c r="I2482" s="5">
        <v>45928.0</v>
      </c>
      <c r="J2482" s="4">
        <v>4.0</v>
      </c>
      <c r="K2482" s="4">
        <v>89.0</v>
      </c>
      <c r="L2482" s="4">
        <v>88.0</v>
      </c>
      <c r="M2482" s="4" t="s">
        <v>6224</v>
      </c>
      <c r="N2482" s="16">
        <v>45722.0</v>
      </c>
    </row>
    <row r="2483">
      <c r="A2483" s="4">
        <f>VLOOKUP(Life_expectancy.csv!A2499,Base!$A$2:$B$235,2,FALSE)</f>
        <v>101</v>
      </c>
      <c r="B2483" s="4">
        <v>2007.0</v>
      </c>
      <c r="C2483" s="15">
        <v>50.0</v>
      </c>
      <c r="D2483" s="15">
        <v>51.0</v>
      </c>
      <c r="E2483" s="15">
        <v>3.0</v>
      </c>
      <c r="F2483" s="15" t="s">
        <v>576</v>
      </c>
      <c r="G2483" s="4">
        <v>92.0</v>
      </c>
      <c r="H2483" s="4">
        <v>0.0</v>
      </c>
      <c r="I2483" s="5">
        <v>45805.0</v>
      </c>
      <c r="J2483" s="4">
        <v>4.0</v>
      </c>
      <c r="K2483" s="4">
        <v>88.0</v>
      </c>
      <c r="L2483" s="4">
        <v>87.0</v>
      </c>
      <c r="M2483" s="4" t="s">
        <v>6225</v>
      </c>
      <c r="N2483" s="16">
        <v>45844.0</v>
      </c>
    </row>
    <row r="2484">
      <c r="A2484" s="4">
        <f>VLOOKUP(Life_expectancy.csv!A2500,Base!$A$2:$B$235,2,FALSE)</f>
        <v>101</v>
      </c>
      <c r="B2484" s="4">
        <v>2006.0</v>
      </c>
      <c r="C2484" s="15" t="s">
        <v>5655</v>
      </c>
      <c r="D2484" s="15">
        <v>564.0</v>
      </c>
      <c r="E2484" s="15">
        <v>3.0</v>
      </c>
      <c r="F2484" s="15" t="s">
        <v>1663</v>
      </c>
      <c r="G2484" s="4">
        <v>93.0</v>
      </c>
      <c r="H2484" s="4">
        <v>0.0</v>
      </c>
      <c r="I2484" s="5">
        <v>45716.0</v>
      </c>
      <c r="J2484" s="4">
        <v>4.0</v>
      </c>
      <c r="K2484" s="4">
        <v>88.0</v>
      </c>
      <c r="L2484" s="4">
        <v>87.0</v>
      </c>
      <c r="M2484" s="4" t="s">
        <v>5880</v>
      </c>
      <c r="N2484" s="16">
        <v>45664.0</v>
      </c>
    </row>
    <row r="2485">
      <c r="A2485" s="4">
        <f>VLOOKUP(Life_expectancy.csv!A2501,Base!$A$2:$B$235,2,FALSE)</f>
        <v>101</v>
      </c>
      <c r="B2485" s="4">
        <v>2005.0</v>
      </c>
      <c r="C2485" s="15">
        <v>46.0</v>
      </c>
      <c r="D2485" s="15">
        <v>63.0</v>
      </c>
      <c r="E2485" s="15">
        <v>3.0</v>
      </c>
      <c r="F2485" s="18">
        <v>45874.0</v>
      </c>
      <c r="G2485" s="4">
        <v>95.0</v>
      </c>
      <c r="H2485" s="4">
        <v>0.0</v>
      </c>
      <c r="I2485" s="5">
        <v>45896.0</v>
      </c>
      <c r="J2485" s="4">
        <v>4.0</v>
      </c>
      <c r="K2485" s="4">
        <v>88.0</v>
      </c>
      <c r="L2485" s="4">
        <v>86.0</v>
      </c>
      <c r="M2485" s="4" t="s">
        <v>5603</v>
      </c>
      <c r="N2485" s="16">
        <v>45784.0</v>
      </c>
    </row>
    <row r="2486">
      <c r="A2486" s="4">
        <f>VLOOKUP(Life_expectancy.csv!A2502,Base!$A$2:$B$235,2,FALSE)</f>
        <v>101</v>
      </c>
      <c r="B2486" s="4">
        <v>2004.0</v>
      </c>
      <c r="C2486" s="15" t="s">
        <v>5917</v>
      </c>
      <c r="D2486" s="15">
        <v>69.0</v>
      </c>
      <c r="E2486" s="15">
        <v>3.0</v>
      </c>
      <c r="F2486" s="15" t="s">
        <v>1537</v>
      </c>
      <c r="G2486" s="4">
        <v>93.0</v>
      </c>
      <c r="H2486" s="4">
        <v>0.0</v>
      </c>
      <c r="I2486" s="5">
        <v>45774.0</v>
      </c>
      <c r="J2486" s="4">
        <v>4.0</v>
      </c>
      <c r="K2486" s="4">
        <v>88.0</v>
      </c>
      <c r="L2486" s="4">
        <v>86.0</v>
      </c>
      <c r="M2486" s="4" t="s">
        <v>6226</v>
      </c>
      <c r="N2486" s="16">
        <v>45907.0</v>
      </c>
    </row>
    <row r="2487">
      <c r="A2487" s="4">
        <f>VLOOKUP(Life_expectancy.csv!A2503,Base!$A$2:$B$235,2,FALSE)</f>
        <v>101</v>
      </c>
      <c r="B2487" s="4">
        <v>2003.0</v>
      </c>
      <c r="C2487" s="15" t="s">
        <v>5719</v>
      </c>
      <c r="D2487" s="15">
        <v>6.0</v>
      </c>
      <c r="E2487" s="15">
        <v>3.0</v>
      </c>
      <c r="F2487" s="15" t="s">
        <v>196</v>
      </c>
      <c r="G2487" s="4">
        <v>9.0</v>
      </c>
      <c r="H2487" s="4">
        <v>350.0</v>
      </c>
      <c r="I2487" s="5">
        <v>45684.0</v>
      </c>
      <c r="J2487" s="4">
        <v>4.0</v>
      </c>
      <c r="K2487" s="4">
        <v>87.0</v>
      </c>
      <c r="L2487" s="4">
        <v>85.0</v>
      </c>
      <c r="M2487" s="4" t="s">
        <v>6227</v>
      </c>
      <c r="N2487" s="16">
        <v>45755.0</v>
      </c>
    </row>
    <row r="2488">
      <c r="A2488" s="4">
        <f>VLOOKUP(Life_expectancy.csv!A2504,Base!$A$2:$B$235,2,FALSE)</f>
        <v>101</v>
      </c>
      <c r="B2488" s="4">
        <v>2002.0</v>
      </c>
      <c r="C2488" s="15" t="s">
        <v>5616</v>
      </c>
      <c r="D2488" s="15">
        <v>587.0</v>
      </c>
      <c r="E2488" s="15">
        <v>3.0</v>
      </c>
      <c r="F2488" s="15" t="s">
        <v>2031</v>
      </c>
      <c r="G2488" s="4">
        <v>88.0</v>
      </c>
      <c r="H2488" s="4">
        <v>37.0</v>
      </c>
      <c r="I2488" s="5">
        <v>45864.0</v>
      </c>
      <c r="J2488" s="4">
        <v>4.0</v>
      </c>
      <c r="K2488" s="4">
        <v>87.0</v>
      </c>
      <c r="L2488" s="4">
        <v>85.0</v>
      </c>
      <c r="M2488" s="4" t="s">
        <v>5557</v>
      </c>
      <c r="N2488" s="16">
        <v>45877.0</v>
      </c>
    </row>
    <row r="2489">
      <c r="A2489" s="4">
        <f>VLOOKUP(Life_expectancy.csv!A2505,Base!$A$2:$B$235,2,FALSE)</f>
        <v>101</v>
      </c>
      <c r="B2489" s="4">
        <v>2001.0</v>
      </c>
      <c r="C2489" s="15" t="s">
        <v>5608</v>
      </c>
      <c r="D2489" s="15">
        <v>568.0</v>
      </c>
      <c r="E2489" s="15">
        <v>3.0</v>
      </c>
      <c r="F2489" s="15" t="s">
        <v>4327</v>
      </c>
      <c r="G2489" s="4">
        <v>86.0</v>
      </c>
      <c r="H2489" s="4">
        <v>49.0</v>
      </c>
      <c r="I2489" s="5">
        <v>45742.0</v>
      </c>
      <c r="J2489" s="4">
        <v>4.0</v>
      </c>
      <c r="K2489" s="4">
        <v>87.0</v>
      </c>
      <c r="L2489" s="4">
        <v>84.0</v>
      </c>
      <c r="M2489" s="4" t="s">
        <v>5651</v>
      </c>
      <c r="N2489" s="16">
        <v>45697.0</v>
      </c>
    </row>
    <row r="2490">
      <c r="A2490" s="4">
        <f>VLOOKUP(Life_expectancy.csv!A2506,Base!$A$2:$B$235,2,FALSE)</f>
        <v>101</v>
      </c>
      <c r="B2490" s="4">
        <v>2000.0</v>
      </c>
      <c r="C2490" s="15" t="s">
        <v>5652</v>
      </c>
      <c r="D2490" s="15">
        <v>536.0</v>
      </c>
      <c r="E2490" s="15">
        <v>3.0</v>
      </c>
      <c r="F2490" s="15" t="s">
        <v>889</v>
      </c>
      <c r="G2490" s="4">
        <v>83.0</v>
      </c>
      <c r="H2490" s="4">
        <v>10.0</v>
      </c>
      <c r="I2490" s="5">
        <v>45925.0</v>
      </c>
      <c r="J2490" s="4">
        <v>4.0</v>
      </c>
      <c r="K2490" s="4">
        <v>87.0</v>
      </c>
      <c r="L2490" s="4">
        <v>84.0</v>
      </c>
      <c r="M2490" s="4" t="s">
        <v>5616</v>
      </c>
      <c r="N2490" s="16">
        <v>45817.0</v>
      </c>
    </row>
    <row r="2491">
      <c r="A2491" s="4">
        <f>VLOOKUP(Life_expectancy.csv!A2507,Base!$A$2:$B$235,2,FALSE)</f>
        <v>87</v>
      </c>
      <c r="B2491" s="4">
        <v>2015.0</v>
      </c>
      <c r="C2491" s="15" t="s">
        <v>6029</v>
      </c>
      <c r="D2491" s="15">
        <v>53.0</v>
      </c>
      <c r="E2491" s="15">
        <v>0.0</v>
      </c>
      <c r="F2491" s="17"/>
      <c r="G2491" s="4">
        <v>67.0</v>
      </c>
      <c r="H2491" s="4">
        <v>22.0</v>
      </c>
      <c r="I2491" s="4" t="s">
        <v>5524</v>
      </c>
      <c r="J2491" s="4">
        <v>0.0</v>
      </c>
      <c r="K2491" s="4">
        <v>98.0</v>
      </c>
      <c r="L2491" s="4">
        <v>98.0</v>
      </c>
      <c r="M2491" s="4" t="s">
        <v>5522</v>
      </c>
      <c r="N2491" s="16">
        <v>45748.0</v>
      </c>
    </row>
    <row r="2492">
      <c r="A2492" s="4">
        <f>VLOOKUP(Life_expectancy.csv!A2508,Base!$A$2:$B$235,2,FALSE)</f>
        <v>87</v>
      </c>
      <c r="B2492" s="4">
        <v>2014.0</v>
      </c>
      <c r="C2492" s="15" t="s">
        <v>5664</v>
      </c>
      <c r="D2492" s="15">
        <v>54.0</v>
      </c>
      <c r="E2492" s="15">
        <v>0.0</v>
      </c>
      <c r="F2492" s="16">
        <v>45723.0</v>
      </c>
      <c r="G2492" s="4">
        <v>67.0</v>
      </c>
      <c r="H2492" s="4">
        <v>26.0</v>
      </c>
      <c r="I2492" s="4">
        <v>59.0</v>
      </c>
      <c r="J2492" s="4">
        <v>0.0</v>
      </c>
      <c r="K2492" s="4">
        <v>98.0</v>
      </c>
      <c r="L2492" s="4">
        <v>98.0</v>
      </c>
      <c r="M2492" s="4" t="s">
        <v>5522</v>
      </c>
      <c r="N2492" s="16">
        <v>45717.0</v>
      </c>
    </row>
    <row r="2493">
      <c r="A2493" s="4">
        <f>VLOOKUP(Life_expectancy.csv!A2509,Base!$A$2:$B$235,2,FALSE)</f>
        <v>87</v>
      </c>
      <c r="B2493" s="4">
        <v>2013.0</v>
      </c>
      <c r="C2493" s="15" t="s">
        <v>5666</v>
      </c>
      <c r="D2493" s="15">
        <v>57.0</v>
      </c>
      <c r="E2493" s="15">
        <v>0.0</v>
      </c>
      <c r="F2493" s="16">
        <v>45723.0</v>
      </c>
      <c r="G2493" s="4">
        <v>67.0</v>
      </c>
      <c r="H2493" s="4">
        <v>51.0</v>
      </c>
      <c r="I2493" s="4" t="s">
        <v>5763</v>
      </c>
      <c r="J2493" s="4">
        <v>0.0</v>
      </c>
      <c r="K2493" s="4">
        <v>98.0</v>
      </c>
      <c r="L2493" s="4">
        <v>98.0</v>
      </c>
      <c r="M2493" s="4" t="s">
        <v>5522</v>
      </c>
      <c r="N2493" s="16">
        <v>45717.0</v>
      </c>
    </row>
    <row r="2494">
      <c r="A2494" s="4">
        <f>VLOOKUP(Life_expectancy.csv!A2510,Base!$A$2:$B$235,2,FALSE)</f>
        <v>87</v>
      </c>
      <c r="B2494" s="4">
        <v>2012.0</v>
      </c>
      <c r="C2494" s="15" t="s">
        <v>5669</v>
      </c>
      <c r="D2494" s="15">
        <v>57.0</v>
      </c>
      <c r="E2494" s="15">
        <v>0.0</v>
      </c>
      <c r="F2494" s="16">
        <v>45754.0</v>
      </c>
      <c r="G2494" s="4">
        <v>53.0</v>
      </c>
      <c r="H2494" s="4">
        <v>30.0</v>
      </c>
      <c r="I2494" s="4" t="s">
        <v>5528</v>
      </c>
      <c r="J2494" s="4">
        <v>0.0</v>
      </c>
      <c r="K2494" s="4">
        <v>98.0</v>
      </c>
      <c r="L2494" s="4">
        <v>98.0</v>
      </c>
      <c r="M2494" s="4" t="s">
        <v>5522</v>
      </c>
      <c r="N2494" s="16">
        <v>45717.0</v>
      </c>
    </row>
    <row r="2495">
      <c r="A2495" s="4">
        <f>VLOOKUP(Life_expectancy.csv!A2511,Base!$A$2:$B$235,2,FALSE)</f>
        <v>87</v>
      </c>
      <c r="B2495" s="4">
        <v>2011.0</v>
      </c>
      <c r="C2495" s="15" t="s">
        <v>5669</v>
      </c>
      <c r="D2495" s="15">
        <v>58.0</v>
      </c>
      <c r="E2495" s="15">
        <v>0.0</v>
      </c>
      <c r="F2495" s="16">
        <v>45754.0</v>
      </c>
      <c r="G2495" s="4">
        <v>42.0</v>
      </c>
      <c r="H2495" s="4">
        <v>26.0</v>
      </c>
      <c r="I2495" s="4" t="s">
        <v>5798</v>
      </c>
      <c r="J2495" s="4">
        <v>0.0</v>
      </c>
      <c r="K2495" s="4">
        <v>98.0</v>
      </c>
      <c r="L2495" s="4">
        <v>98.0</v>
      </c>
      <c r="M2495" s="4" t="s">
        <v>5522</v>
      </c>
      <c r="N2495" s="16">
        <v>45717.0</v>
      </c>
    </row>
    <row r="2496">
      <c r="A2496" s="4">
        <f>VLOOKUP(Life_expectancy.csv!A2512,Base!$A$2:$B$235,2,FALSE)</f>
        <v>87</v>
      </c>
      <c r="B2496" s="4">
        <v>2010.0</v>
      </c>
      <c r="C2496" s="15" t="s">
        <v>5687</v>
      </c>
      <c r="D2496" s="15">
        <v>58.0</v>
      </c>
      <c r="E2496" s="15">
        <v>0.0</v>
      </c>
      <c r="F2496" s="16">
        <v>45695.0</v>
      </c>
      <c r="G2496" s="10"/>
      <c r="H2496" s="4">
        <v>6.0</v>
      </c>
      <c r="I2496" s="4" t="s">
        <v>5532</v>
      </c>
      <c r="J2496" s="4">
        <v>0.0</v>
      </c>
      <c r="K2496" s="4">
        <v>98.0</v>
      </c>
      <c r="L2496" s="4">
        <v>98.0</v>
      </c>
      <c r="M2496" s="4" t="s">
        <v>5522</v>
      </c>
      <c r="N2496" s="16">
        <v>45717.0</v>
      </c>
    </row>
    <row r="2497">
      <c r="A2497" s="4">
        <f>VLOOKUP(Life_expectancy.csv!A2513,Base!$A$2:$B$235,2,FALSE)</f>
        <v>87</v>
      </c>
      <c r="B2497" s="4">
        <v>2009.0</v>
      </c>
      <c r="C2497" s="15" t="s">
        <v>5689</v>
      </c>
      <c r="D2497" s="15">
        <v>62.0</v>
      </c>
      <c r="E2497" s="15">
        <v>0.0</v>
      </c>
      <c r="F2497" s="16">
        <v>45723.0</v>
      </c>
      <c r="G2497" s="10"/>
      <c r="H2497" s="4">
        <v>3.0</v>
      </c>
      <c r="I2497" s="4" t="s">
        <v>5637</v>
      </c>
      <c r="J2497" s="4">
        <v>0.0</v>
      </c>
      <c r="K2497" s="4">
        <v>98.0</v>
      </c>
      <c r="L2497" s="4">
        <v>98.0</v>
      </c>
      <c r="M2497" s="4" t="s">
        <v>5522</v>
      </c>
      <c r="N2497" s="16">
        <v>45717.0</v>
      </c>
    </row>
    <row r="2498">
      <c r="A2498" s="4">
        <f>VLOOKUP(Life_expectancy.csv!A2514,Base!$A$2:$B$235,2,FALSE)</f>
        <v>87</v>
      </c>
      <c r="B2498" s="4">
        <v>2008.0</v>
      </c>
      <c r="C2498" s="15" t="s">
        <v>5692</v>
      </c>
      <c r="D2498" s="15">
        <v>62.0</v>
      </c>
      <c r="E2498" s="15">
        <v>0.0</v>
      </c>
      <c r="F2498" s="16">
        <v>45906.0</v>
      </c>
      <c r="G2498" s="10"/>
      <c r="H2498" s="4">
        <v>25.0</v>
      </c>
      <c r="I2498" s="4" t="s">
        <v>5541</v>
      </c>
      <c r="J2498" s="4">
        <v>0.0</v>
      </c>
      <c r="K2498" s="4">
        <v>98.0</v>
      </c>
      <c r="L2498" s="4">
        <v>98.0</v>
      </c>
      <c r="M2498" s="4" t="s">
        <v>5522</v>
      </c>
      <c r="N2498" s="16">
        <v>45717.0</v>
      </c>
    </row>
    <row r="2499">
      <c r="A2499" s="4">
        <f>VLOOKUP(Life_expectancy.csv!A2515,Base!$A$2:$B$235,2,FALSE)</f>
        <v>87</v>
      </c>
      <c r="B2499" s="4">
        <v>2007.0</v>
      </c>
      <c r="C2499" s="15">
        <v>89.0</v>
      </c>
      <c r="D2499" s="15">
        <v>63.0</v>
      </c>
      <c r="E2499" s="15">
        <v>0.0</v>
      </c>
      <c r="F2499" s="16">
        <v>45906.0</v>
      </c>
      <c r="G2499" s="10"/>
      <c r="H2499" s="4">
        <v>1.0</v>
      </c>
      <c r="I2499" s="4" t="s">
        <v>5571</v>
      </c>
      <c r="J2499" s="4">
        <v>0.0</v>
      </c>
      <c r="K2499" s="4">
        <v>98.0</v>
      </c>
      <c r="L2499" s="4">
        <v>98.0</v>
      </c>
      <c r="M2499" s="4" t="s">
        <v>5522</v>
      </c>
      <c r="N2499" s="16">
        <v>45717.0</v>
      </c>
    </row>
    <row r="2500">
      <c r="A2500" s="4">
        <f>VLOOKUP(Life_expectancy.csv!A2516,Base!$A$2:$B$235,2,FALSE)</f>
        <v>87</v>
      </c>
      <c r="B2500" s="4">
        <v>2006.0</v>
      </c>
      <c r="C2500" s="15">
        <v>88.0</v>
      </c>
      <c r="D2500" s="15">
        <v>64.0</v>
      </c>
      <c r="E2500" s="15">
        <v>0.0</v>
      </c>
      <c r="F2500" s="16">
        <v>45783.0</v>
      </c>
      <c r="G2500" s="10"/>
      <c r="H2500" s="4">
        <v>19.0</v>
      </c>
      <c r="I2500" s="4" t="s">
        <v>5640</v>
      </c>
      <c r="J2500" s="4">
        <v>0.0</v>
      </c>
      <c r="K2500" s="4">
        <v>98.0</v>
      </c>
      <c r="L2500" s="4">
        <v>98.0</v>
      </c>
      <c r="M2500" s="4" t="s">
        <v>5522</v>
      </c>
      <c r="N2500" s="16">
        <v>45717.0</v>
      </c>
    </row>
    <row r="2501">
      <c r="A2501" s="4">
        <f>VLOOKUP(Life_expectancy.csv!A2517,Base!$A$2:$B$235,2,FALSE)</f>
        <v>87</v>
      </c>
      <c r="B2501" s="4">
        <v>2005.0</v>
      </c>
      <c r="C2501" s="15">
        <v>85.0</v>
      </c>
      <c r="D2501" s="15">
        <v>66.0</v>
      </c>
      <c r="E2501" s="15">
        <v>0.0</v>
      </c>
      <c r="F2501" s="16">
        <v>45783.0</v>
      </c>
      <c r="G2501" s="10"/>
      <c r="H2501" s="4">
        <v>13.0</v>
      </c>
      <c r="I2501" s="4" t="s">
        <v>5535</v>
      </c>
      <c r="J2501" s="4">
        <v>0.0</v>
      </c>
      <c r="K2501" s="4">
        <v>98.0</v>
      </c>
      <c r="L2501" s="4">
        <v>98.0</v>
      </c>
      <c r="M2501" s="4" t="s">
        <v>5522</v>
      </c>
      <c r="N2501" s="16">
        <v>45717.0</v>
      </c>
    </row>
    <row r="2502">
      <c r="A2502" s="4">
        <f>VLOOKUP(Life_expectancy.csv!A2518,Base!$A$2:$B$235,2,FALSE)</f>
        <v>87</v>
      </c>
      <c r="B2502" s="4">
        <v>2004.0</v>
      </c>
      <c r="C2502" s="15">
        <v>83.0</v>
      </c>
      <c r="D2502" s="15">
        <v>7.0</v>
      </c>
      <c r="E2502" s="15">
        <v>0.0</v>
      </c>
      <c r="F2502" s="16">
        <v>45814.0</v>
      </c>
      <c r="G2502" s="10"/>
      <c r="H2502" s="4">
        <v>5.0</v>
      </c>
      <c r="I2502" s="4" t="s">
        <v>5642</v>
      </c>
      <c r="J2502" s="4">
        <v>0.0</v>
      </c>
      <c r="K2502" s="4">
        <v>99.0</v>
      </c>
      <c r="L2502" s="4">
        <v>99.0</v>
      </c>
      <c r="M2502" s="4" t="s">
        <v>5522</v>
      </c>
      <c r="N2502" s="16">
        <v>45717.0</v>
      </c>
    </row>
    <row r="2503">
      <c r="A2503" s="4">
        <f>VLOOKUP(Life_expectancy.csv!A2519,Base!$A$2:$B$235,2,FALSE)</f>
        <v>87</v>
      </c>
      <c r="B2503" s="4">
        <v>2003.0</v>
      </c>
      <c r="C2503" s="15">
        <v>82.0</v>
      </c>
      <c r="D2503" s="15">
        <v>69.0</v>
      </c>
      <c r="E2503" s="15">
        <v>0.0</v>
      </c>
      <c r="F2503" s="16">
        <v>45906.0</v>
      </c>
      <c r="G2503" s="10"/>
      <c r="H2503" s="4">
        <v>3.0</v>
      </c>
      <c r="I2503" s="4" t="s">
        <v>5753</v>
      </c>
      <c r="J2503" s="4">
        <v>0.0</v>
      </c>
      <c r="K2503" s="4">
        <v>99.0</v>
      </c>
      <c r="L2503" s="4">
        <v>99.0</v>
      </c>
      <c r="M2503" s="4" t="s">
        <v>5522</v>
      </c>
      <c r="N2503" s="16">
        <v>45717.0</v>
      </c>
    </row>
    <row r="2504">
      <c r="A2504" s="4">
        <f>VLOOKUP(Life_expectancy.csv!A2520,Base!$A$2:$B$235,2,FALSE)</f>
        <v>87</v>
      </c>
      <c r="B2504" s="4">
        <v>2002.0</v>
      </c>
      <c r="C2504" s="15" t="s">
        <v>5682</v>
      </c>
      <c r="D2504" s="15">
        <v>71.0</v>
      </c>
      <c r="E2504" s="15">
        <v>0.0</v>
      </c>
      <c r="F2504" s="16">
        <v>45906.0</v>
      </c>
      <c r="G2504" s="10"/>
      <c r="H2504" s="4">
        <v>9.0</v>
      </c>
      <c r="I2504" s="4" t="s">
        <v>5576</v>
      </c>
      <c r="J2504" s="4">
        <v>0.0</v>
      </c>
      <c r="K2504" s="4">
        <v>99.0</v>
      </c>
      <c r="L2504" s="4">
        <v>99.0</v>
      </c>
      <c r="M2504" s="4" t="s">
        <v>5522</v>
      </c>
      <c r="N2504" s="16">
        <v>45717.0</v>
      </c>
    </row>
    <row r="2505">
      <c r="A2505" s="4">
        <f>VLOOKUP(Life_expectancy.csv!A2521,Base!$A$2:$B$235,2,FALSE)</f>
        <v>87</v>
      </c>
      <c r="B2505" s="4">
        <v>2001.0</v>
      </c>
      <c r="C2505" s="15" t="s">
        <v>5700</v>
      </c>
      <c r="D2505" s="15">
        <v>73.0</v>
      </c>
      <c r="E2505" s="15">
        <v>0.0</v>
      </c>
      <c r="F2505" s="16">
        <v>45814.0</v>
      </c>
      <c r="G2505" s="10"/>
      <c r="H2505" s="4">
        <v>5.0</v>
      </c>
      <c r="I2505" s="4" t="s">
        <v>5894</v>
      </c>
      <c r="J2505" s="4">
        <v>0.0</v>
      </c>
      <c r="K2505" s="4">
        <v>99.0</v>
      </c>
      <c r="L2505" s="4">
        <v>99.0</v>
      </c>
      <c r="M2505" s="4" t="s">
        <v>5522</v>
      </c>
      <c r="N2505" s="16">
        <v>45717.0</v>
      </c>
    </row>
    <row r="2506">
      <c r="A2506" s="4">
        <f>VLOOKUP(Life_expectancy.csv!A2522,Base!$A$2:$B$235,2,FALSE)</f>
        <v>87</v>
      </c>
      <c r="B2506" s="4">
        <v>2000.0</v>
      </c>
      <c r="C2506" s="15" t="s">
        <v>5926</v>
      </c>
      <c r="D2506" s="15">
        <v>73.0</v>
      </c>
      <c r="E2506" s="15">
        <v>0.0</v>
      </c>
      <c r="F2506" s="16">
        <v>45694.0</v>
      </c>
      <c r="G2506" s="10"/>
      <c r="H2506" s="4">
        <v>59.0</v>
      </c>
      <c r="I2506" s="4" t="s">
        <v>5579</v>
      </c>
      <c r="J2506" s="4">
        <v>0.0</v>
      </c>
      <c r="K2506" s="4">
        <v>99.0</v>
      </c>
      <c r="L2506" s="4">
        <v>99.0</v>
      </c>
      <c r="M2506" s="4" t="s">
        <v>5522</v>
      </c>
      <c r="N2506" s="16">
        <v>45717.0</v>
      </c>
    </row>
    <row r="2507">
      <c r="A2507" s="4">
        <f>VLOOKUP(Life_expectancy.csv!A2523,Base!$A$2:$B$235,2,FALSE)</f>
        <v>101</v>
      </c>
      <c r="B2507" s="4">
        <v>2015.0</v>
      </c>
      <c r="C2507" s="15" t="s">
        <v>6228</v>
      </c>
      <c r="D2507" s="15">
        <v>49.0</v>
      </c>
      <c r="E2507" s="15">
        <v>0.0</v>
      </c>
      <c r="F2507" s="17"/>
      <c r="G2507" s="10"/>
      <c r="H2507" s="4">
        <v>35.0</v>
      </c>
      <c r="I2507" s="4" t="s">
        <v>5747</v>
      </c>
      <c r="J2507" s="4">
        <v>0.0</v>
      </c>
      <c r="K2507" s="4">
        <v>97.0</v>
      </c>
      <c r="L2507" s="4">
        <v>97.0</v>
      </c>
      <c r="M2507" s="4" t="s">
        <v>5522</v>
      </c>
      <c r="N2507" s="15" t="s">
        <v>5821</v>
      </c>
    </row>
    <row r="2508">
      <c r="A2508" s="4">
        <f>VLOOKUP(Life_expectancy.csv!A2524,Base!$A$2:$B$235,2,FALSE)</f>
        <v>101</v>
      </c>
      <c r="B2508" s="4">
        <v>2014.0</v>
      </c>
      <c r="C2508" s="15" t="s">
        <v>6229</v>
      </c>
      <c r="D2508" s="15">
        <v>51.0</v>
      </c>
      <c r="E2508" s="15">
        <v>0.0</v>
      </c>
      <c r="F2508" s="15" t="s">
        <v>6061</v>
      </c>
      <c r="G2508" s="10"/>
      <c r="H2508" s="4">
        <v>23.0</v>
      </c>
      <c r="I2508" s="4">
        <v>57.0</v>
      </c>
      <c r="J2508" s="4">
        <v>0.0</v>
      </c>
      <c r="K2508" s="4">
        <v>96.0</v>
      </c>
      <c r="L2508" s="4">
        <v>96.0</v>
      </c>
      <c r="M2508" s="4" t="s">
        <v>5522</v>
      </c>
      <c r="N2508" s="15" t="s">
        <v>5821</v>
      </c>
    </row>
    <row r="2509">
      <c r="A2509" s="4">
        <f>VLOOKUP(Life_expectancy.csv!A2525,Base!$A$2:$B$235,2,FALSE)</f>
        <v>101</v>
      </c>
      <c r="B2509" s="4">
        <v>2013.0</v>
      </c>
      <c r="C2509" s="15">
        <v>83.0</v>
      </c>
      <c r="D2509" s="15">
        <v>52.0</v>
      </c>
      <c r="E2509" s="15">
        <v>0.0</v>
      </c>
      <c r="F2509" s="15" t="s">
        <v>1402</v>
      </c>
      <c r="G2509" s="10"/>
      <c r="H2509" s="4">
        <v>175.0</v>
      </c>
      <c r="I2509" s="4" t="s">
        <v>5694</v>
      </c>
      <c r="J2509" s="4">
        <v>0.0</v>
      </c>
      <c r="K2509" s="4">
        <v>96.0</v>
      </c>
      <c r="L2509" s="4">
        <v>96.0</v>
      </c>
      <c r="M2509" s="4" t="s">
        <v>5522</v>
      </c>
      <c r="N2509" s="15" t="s">
        <v>5821</v>
      </c>
    </row>
    <row r="2510">
      <c r="A2510" s="4">
        <f>VLOOKUP(Life_expectancy.csv!A2526,Base!$A$2:$B$235,2,FALSE)</f>
        <v>101</v>
      </c>
      <c r="B2510" s="4">
        <v>2012.0</v>
      </c>
      <c r="C2510" s="15" t="s">
        <v>5659</v>
      </c>
      <c r="D2510" s="15">
        <v>54.0</v>
      </c>
      <c r="E2510" s="15">
        <v>0.0</v>
      </c>
      <c r="F2510" s="15" t="s">
        <v>2479</v>
      </c>
      <c r="G2510" s="10"/>
      <c r="H2510" s="4">
        <v>61.0</v>
      </c>
      <c r="I2510" s="4" t="s">
        <v>5534</v>
      </c>
      <c r="J2510" s="4">
        <v>0.0</v>
      </c>
      <c r="K2510" s="4">
        <v>96.0</v>
      </c>
      <c r="L2510" s="4">
        <v>96.0</v>
      </c>
      <c r="M2510" s="4" t="s">
        <v>5522</v>
      </c>
      <c r="N2510" s="15" t="s">
        <v>5821</v>
      </c>
    </row>
    <row r="2511">
      <c r="A2511" s="4">
        <f>VLOOKUP(Life_expectancy.csv!A2527,Base!$A$2:$B$235,2,FALSE)</f>
        <v>101</v>
      </c>
      <c r="B2511" s="4">
        <v>2011.0</v>
      </c>
      <c r="C2511" s="15" t="s">
        <v>6121</v>
      </c>
      <c r="D2511" s="15">
        <v>55.0</v>
      </c>
      <c r="E2511" s="15">
        <v>0.0</v>
      </c>
      <c r="F2511" s="15" t="s">
        <v>1575</v>
      </c>
      <c r="G2511" s="10"/>
      <c r="H2511" s="4">
        <v>621.0</v>
      </c>
      <c r="I2511" s="4" t="s">
        <v>5544</v>
      </c>
      <c r="J2511" s="4">
        <v>0.0</v>
      </c>
      <c r="K2511" s="4">
        <v>96.0</v>
      </c>
      <c r="L2511" s="4">
        <v>96.0</v>
      </c>
      <c r="M2511" s="4" t="s">
        <v>5522</v>
      </c>
      <c r="N2511" s="15" t="s">
        <v>5821</v>
      </c>
    </row>
    <row r="2512">
      <c r="A2512" s="4">
        <f>VLOOKUP(Life_expectancy.csv!A2528,Base!$A$2:$B$235,2,FALSE)</f>
        <v>101</v>
      </c>
      <c r="B2512" s="4">
        <v>2010.0</v>
      </c>
      <c r="C2512" s="15" t="s">
        <v>5664</v>
      </c>
      <c r="D2512" s="15">
        <v>57.0</v>
      </c>
      <c r="E2512" s="15">
        <v>0.0</v>
      </c>
      <c r="F2512" s="18">
        <v>45667.0</v>
      </c>
      <c r="G2512" s="10"/>
      <c r="H2512" s="4">
        <v>77.0</v>
      </c>
      <c r="I2512" s="4" t="s">
        <v>5831</v>
      </c>
      <c r="J2512" s="4">
        <v>0.0</v>
      </c>
      <c r="K2512" s="4">
        <v>96.0</v>
      </c>
      <c r="L2512" s="4">
        <v>95.0</v>
      </c>
      <c r="M2512" s="4" t="s">
        <v>5522</v>
      </c>
      <c r="N2512" s="15" t="s">
        <v>5783</v>
      </c>
    </row>
    <row r="2513">
      <c r="A2513" s="4">
        <f>VLOOKUP(Life_expectancy.csv!A2529,Base!$A$2:$B$235,2,FALSE)</f>
        <v>101</v>
      </c>
      <c r="B2513" s="4">
        <v>2009.0</v>
      </c>
      <c r="C2513" s="15" t="s">
        <v>6095</v>
      </c>
      <c r="D2513" s="15">
        <v>6.0</v>
      </c>
      <c r="E2513" s="15">
        <v>0.0</v>
      </c>
      <c r="F2513" s="15" t="s">
        <v>5742</v>
      </c>
      <c r="G2513" s="10"/>
      <c r="H2513" s="4">
        <v>958.0</v>
      </c>
      <c r="I2513" s="4">
        <v>55.0</v>
      </c>
      <c r="J2513" s="4">
        <v>0.0</v>
      </c>
      <c r="K2513" s="4">
        <v>96.0</v>
      </c>
      <c r="L2513" s="4">
        <v>95.0</v>
      </c>
      <c r="M2513" s="4" t="s">
        <v>5522</v>
      </c>
      <c r="N2513" s="15" t="s">
        <v>5783</v>
      </c>
    </row>
    <row r="2514">
      <c r="A2514" s="4">
        <f>VLOOKUP(Life_expectancy.csv!A2530,Base!$A$2:$B$235,2,FALSE)</f>
        <v>101</v>
      </c>
      <c r="B2514" s="4">
        <v>2008.0</v>
      </c>
      <c r="C2514" s="15">
        <v>82.0</v>
      </c>
      <c r="D2514" s="15">
        <v>6.0</v>
      </c>
      <c r="E2514" s="15">
        <v>0.0</v>
      </c>
      <c r="F2514" s="15" t="s">
        <v>6230</v>
      </c>
      <c r="G2514" s="10"/>
      <c r="H2514" s="4">
        <v>2022.0</v>
      </c>
      <c r="I2514" s="4" t="s">
        <v>5641</v>
      </c>
      <c r="J2514" s="4">
        <v>0.0</v>
      </c>
      <c r="K2514" s="4">
        <v>96.0</v>
      </c>
      <c r="L2514" s="4">
        <v>95.0</v>
      </c>
      <c r="M2514" s="4" t="s">
        <v>5522</v>
      </c>
      <c r="N2514" s="15" t="s">
        <v>5783</v>
      </c>
    </row>
    <row r="2515">
      <c r="A2515" s="4">
        <f>VLOOKUP(Life_expectancy.csv!A2531,Base!$A$2:$B$235,2,FALSE)</f>
        <v>101</v>
      </c>
      <c r="B2515" s="4">
        <v>2007.0</v>
      </c>
      <c r="C2515" s="15" t="s">
        <v>5669</v>
      </c>
      <c r="D2515" s="15">
        <v>63.0</v>
      </c>
      <c r="E2515" s="15">
        <v>0.0</v>
      </c>
      <c r="F2515" s="15" t="s">
        <v>6231</v>
      </c>
      <c r="G2515" s="10"/>
      <c r="H2515" s="4">
        <v>1015.0</v>
      </c>
      <c r="I2515" s="4" t="s">
        <v>5643</v>
      </c>
      <c r="J2515" s="4">
        <v>0.0</v>
      </c>
      <c r="K2515" s="4">
        <v>94.0</v>
      </c>
      <c r="L2515" s="4">
        <v>94.0</v>
      </c>
      <c r="M2515" s="4" t="s">
        <v>5522</v>
      </c>
      <c r="N2515" s="15" t="s">
        <v>5783</v>
      </c>
    </row>
    <row r="2516">
      <c r="A2516" s="4">
        <f>VLOOKUP(Life_expectancy.csv!A2532,Base!$A$2:$B$235,2,FALSE)</f>
        <v>101</v>
      </c>
      <c r="B2516" s="4">
        <v>2006.0</v>
      </c>
      <c r="C2516" s="15" t="s">
        <v>5687</v>
      </c>
      <c r="D2516" s="15">
        <v>65.0</v>
      </c>
      <c r="E2516" s="15">
        <v>0.0</v>
      </c>
      <c r="F2516" s="15" t="s">
        <v>6208</v>
      </c>
      <c r="G2516" s="10"/>
      <c r="H2516" s="4">
        <v>0.0</v>
      </c>
      <c r="I2516" s="4" t="s">
        <v>5699</v>
      </c>
      <c r="J2516" s="4">
        <v>0.0</v>
      </c>
      <c r="K2516" s="4">
        <v>94.0</v>
      </c>
      <c r="L2516" s="4">
        <v>94.0</v>
      </c>
      <c r="M2516" s="4" t="s">
        <v>5522</v>
      </c>
      <c r="N2516" s="15" t="s">
        <v>5783</v>
      </c>
    </row>
    <row r="2517">
      <c r="A2517" s="4">
        <f>VLOOKUP(Life_expectancy.csv!A2533,Base!$A$2:$B$235,2,FALSE)</f>
        <v>101</v>
      </c>
      <c r="B2517" s="4">
        <v>2005.0</v>
      </c>
      <c r="C2517" s="15" t="s">
        <v>5692</v>
      </c>
      <c r="D2517" s="15">
        <v>66.0</v>
      </c>
      <c r="E2517" s="15">
        <v>0.0</v>
      </c>
      <c r="F2517" s="15" t="s">
        <v>5742</v>
      </c>
      <c r="G2517" s="10"/>
      <c r="H2517" s="4">
        <v>60.0</v>
      </c>
      <c r="I2517" s="4" t="s">
        <v>5701</v>
      </c>
      <c r="J2517" s="4">
        <v>0.0</v>
      </c>
      <c r="K2517" s="4">
        <v>94.0</v>
      </c>
      <c r="L2517" s="4">
        <v>94.0</v>
      </c>
      <c r="M2517" s="4" t="s">
        <v>5522</v>
      </c>
      <c r="N2517" s="15" t="s">
        <v>5783</v>
      </c>
    </row>
    <row r="2518">
      <c r="A2518" s="4">
        <f>VLOOKUP(Life_expectancy.csv!A2534,Base!$A$2:$B$235,2,FALSE)</f>
        <v>101</v>
      </c>
      <c r="B2518" s="4">
        <v>2004.0</v>
      </c>
      <c r="C2518" s="15">
        <v>81.0</v>
      </c>
      <c r="D2518" s="15">
        <v>69.0</v>
      </c>
      <c r="E2518" s="15">
        <v>0.0</v>
      </c>
      <c r="F2518" s="15" t="s">
        <v>5960</v>
      </c>
      <c r="G2518" s="10"/>
      <c r="H2518" s="4">
        <v>39.0</v>
      </c>
      <c r="I2518" s="4" t="s">
        <v>5579</v>
      </c>
      <c r="J2518" s="4">
        <v>0.0</v>
      </c>
      <c r="K2518" s="4">
        <v>95.0</v>
      </c>
      <c r="L2518" s="4">
        <v>93.0</v>
      </c>
      <c r="M2518" s="4" t="s">
        <v>5522</v>
      </c>
      <c r="N2518" s="15" t="s">
        <v>5783</v>
      </c>
    </row>
    <row r="2519">
      <c r="A2519" s="4">
        <f>VLOOKUP(Life_expectancy.csv!A2535,Base!$A$2:$B$235,2,FALSE)</f>
        <v>101</v>
      </c>
      <c r="B2519" s="4">
        <v>2003.0</v>
      </c>
      <c r="C2519" s="15">
        <v>85.0</v>
      </c>
      <c r="D2519" s="15">
        <v>72.0</v>
      </c>
      <c r="E2519" s="15">
        <v>0.0</v>
      </c>
      <c r="F2519" s="15" t="s">
        <v>6232</v>
      </c>
      <c r="G2519" s="10"/>
      <c r="H2519" s="4">
        <v>574.0</v>
      </c>
      <c r="I2519" s="4" t="s">
        <v>5896</v>
      </c>
      <c r="J2519" s="4">
        <v>0.0</v>
      </c>
      <c r="K2519" s="4">
        <v>95.0</v>
      </c>
      <c r="L2519" s="4">
        <v>93.0</v>
      </c>
      <c r="M2519" s="4" t="s">
        <v>5522</v>
      </c>
      <c r="N2519" s="15" t="s">
        <v>5578</v>
      </c>
    </row>
    <row r="2520">
      <c r="A2520" s="4">
        <f>VLOOKUP(Life_expectancy.csv!A2536,Base!$A$2:$B$235,2,FALSE)</f>
        <v>101</v>
      </c>
      <c r="B2520" s="4">
        <v>2002.0</v>
      </c>
      <c r="C2520" s="15">
        <v>84.0</v>
      </c>
      <c r="D2520" s="15">
        <v>74.0</v>
      </c>
      <c r="E2520" s="15">
        <v>0.0</v>
      </c>
      <c r="F2520" s="15" t="s">
        <v>5750</v>
      </c>
      <c r="G2520" s="10"/>
      <c r="H2520" s="4">
        <v>0.0</v>
      </c>
      <c r="I2520" s="4" t="s">
        <v>5582</v>
      </c>
      <c r="J2520" s="4">
        <v>0.0</v>
      </c>
      <c r="K2520" s="4">
        <v>95.0</v>
      </c>
      <c r="L2520" s="4">
        <v>93.0</v>
      </c>
      <c r="M2520" s="4" t="s">
        <v>5522</v>
      </c>
      <c r="N2520" s="15" t="s">
        <v>5578</v>
      </c>
    </row>
    <row r="2521">
      <c r="A2521" s="4">
        <f>VLOOKUP(Life_expectancy.csv!A2537,Base!$A$2:$B$235,2,FALSE)</f>
        <v>101</v>
      </c>
      <c r="B2521" s="4">
        <v>2001.0</v>
      </c>
      <c r="C2521" s="15">
        <v>82.0</v>
      </c>
      <c r="D2521" s="15">
        <v>75.0</v>
      </c>
      <c r="E2521" s="15">
        <v>0.0</v>
      </c>
      <c r="F2521" s="16">
        <v>46002.0</v>
      </c>
      <c r="G2521" s="10"/>
      <c r="H2521" s="4">
        <v>700.0</v>
      </c>
      <c r="I2521" s="4" t="s">
        <v>5895</v>
      </c>
      <c r="J2521" s="4">
        <v>0.0</v>
      </c>
      <c r="K2521" s="4">
        <v>95.0</v>
      </c>
      <c r="L2521" s="4">
        <v>93.0</v>
      </c>
      <c r="M2521" s="4" t="s">
        <v>5522</v>
      </c>
      <c r="N2521" s="15" t="s">
        <v>5578</v>
      </c>
    </row>
    <row r="2522">
      <c r="A2522" s="4">
        <f>VLOOKUP(Life_expectancy.csv!A2538,Base!$A$2:$B$235,2,FALSE)</f>
        <v>101</v>
      </c>
      <c r="B2522" s="4">
        <v>2000.0</v>
      </c>
      <c r="C2522" s="15" t="s">
        <v>5914</v>
      </c>
      <c r="D2522" s="15">
        <v>78.0</v>
      </c>
      <c r="E2522" s="15">
        <v>0.0</v>
      </c>
      <c r="F2522" s="15" t="s">
        <v>6233</v>
      </c>
      <c r="G2522" s="10"/>
      <c r="H2522" s="4">
        <v>0.0</v>
      </c>
      <c r="I2522" s="5">
        <v>45874.0</v>
      </c>
      <c r="J2522" s="4">
        <v>0.0</v>
      </c>
      <c r="K2522" s="4">
        <v>95.0</v>
      </c>
      <c r="L2522" s="4">
        <v>93.0</v>
      </c>
      <c r="M2522" s="4" t="s">
        <v>5522</v>
      </c>
      <c r="N2522" s="15" t="s">
        <v>5578</v>
      </c>
    </row>
    <row r="2523">
      <c r="A2523" s="4">
        <f>VLOOKUP(Life_expectancy.csv!A2539,Base!$A$2:$B$235,2,FALSE)</f>
        <v>60</v>
      </c>
      <c r="B2523" s="4">
        <v>2015.0</v>
      </c>
      <c r="C2523" s="15" t="s">
        <v>5734</v>
      </c>
      <c r="D2523" s="15">
        <v>293.0</v>
      </c>
      <c r="E2523" s="15">
        <v>6.0</v>
      </c>
      <c r="F2523" s="17"/>
      <c r="G2523" s="4">
        <v>41.0</v>
      </c>
      <c r="H2523" s="4">
        <v>45.0</v>
      </c>
      <c r="I2523" s="4" t="s">
        <v>5691</v>
      </c>
      <c r="J2523" s="4">
        <v>8.0</v>
      </c>
      <c r="K2523" s="4">
        <v>5.0</v>
      </c>
      <c r="L2523" s="4">
        <v>41.0</v>
      </c>
      <c r="M2523" s="4" t="s">
        <v>5522</v>
      </c>
      <c r="N2523" s="16">
        <v>45663.0</v>
      </c>
    </row>
    <row r="2524">
      <c r="A2524" s="4">
        <f>VLOOKUP(Life_expectancy.csv!A2540,Base!$A$2:$B$235,2,FALSE)</f>
        <v>60</v>
      </c>
      <c r="B2524" s="4">
        <v>2014.0</v>
      </c>
      <c r="C2524" s="15" t="s">
        <v>5665</v>
      </c>
      <c r="D2524" s="15">
        <v>294.0</v>
      </c>
      <c r="E2524" s="15">
        <v>7.0</v>
      </c>
      <c r="F2524" s="15" t="s">
        <v>5521</v>
      </c>
      <c r="G2524" s="4">
        <v>47.0</v>
      </c>
      <c r="H2524" s="4">
        <v>594.0</v>
      </c>
      <c r="I2524" s="4" t="s">
        <v>5534</v>
      </c>
      <c r="J2524" s="4">
        <v>8.0</v>
      </c>
      <c r="K2524" s="4">
        <v>52.0</v>
      </c>
      <c r="L2524" s="4">
        <v>43.0</v>
      </c>
      <c r="M2524" s="4" t="s">
        <v>5522</v>
      </c>
      <c r="N2524" s="16">
        <v>45663.0</v>
      </c>
    </row>
    <row r="2525">
      <c r="A2525" s="4">
        <f>VLOOKUP(Life_expectancy.csv!A2541,Base!$A$2:$B$235,2,FALSE)</f>
        <v>60</v>
      </c>
      <c r="B2525" s="4">
        <v>2013.0</v>
      </c>
      <c r="C2525" s="15" t="s">
        <v>5754</v>
      </c>
      <c r="D2525" s="15">
        <v>37.0</v>
      </c>
      <c r="E2525" s="15">
        <v>7.0</v>
      </c>
      <c r="F2525" s="15" t="s">
        <v>5521</v>
      </c>
      <c r="G2525" s="4">
        <v>71.0</v>
      </c>
      <c r="H2525" s="4">
        <v>740.0</v>
      </c>
      <c r="I2525" s="4" t="s">
        <v>5696</v>
      </c>
      <c r="J2525" s="4">
        <v>9.0</v>
      </c>
      <c r="K2525" s="4">
        <v>5.0</v>
      </c>
      <c r="L2525" s="4">
        <v>41.0</v>
      </c>
      <c r="M2525" s="4" t="s">
        <v>5522</v>
      </c>
      <c r="N2525" s="16">
        <v>45663.0</v>
      </c>
    </row>
    <row r="2526">
      <c r="A2526" s="4">
        <f>VLOOKUP(Life_expectancy.csv!A2542,Base!$A$2:$B$235,2,FALSE)</f>
        <v>60</v>
      </c>
      <c r="B2526" s="4">
        <v>2012.0</v>
      </c>
      <c r="C2526" s="15" t="s">
        <v>5630</v>
      </c>
      <c r="D2526" s="15">
        <v>32.0</v>
      </c>
      <c r="E2526" s="15">
        <v>7.0</v>
      </c>
      <c r="F2526" s="15" t="s">
        <v>5521</v>
      </c>
      <c r="G2526" s="4">
        <v>43.0</v>
      </c>
      <c r="H2526" s="4">
        <v>13.0</v>
      </c>
      <c r="I2526" s="4" t="s">
        <v>5698</v>
      </c>
      <c r="J2526" s="4">
        <v>9.0</v>
      </c>
      <c r="K2526" s="4">
        <v>47.0</v>
      </c>
      <c r="L2526" s="4">
        <v>45.0</v>
      </c>
      <c r="M2526" s="4" t="s">
        <v>5522</v>
      </c>
      <c r="N2526" s="16">
        <v>45663.0</v>
      </c>
    </row>
    <row r="2527">
      <c r="A2527" s="4">
        <f>VLOOKUP(Life_expectancy.csv!A2543,Base!$A$2:$B$235,2,FALSE)</f>
        <v>60</v>
      </c>
      <c r="B2527" s="4">
        <v>2011.0</v>
      </c>
      <c r="C2527" s="15" t="s">
        <v>5590</v>
      </c>
      <c r="D2527" s="15">
        <v>163.0</v>
      </c>
      <c r="E2527" s="15">
        <v>7.0</v>
      </c>
      <c r="F2527" s="15" t="s">
        <v>5030</v>
      </c>
      <c r="G2527" s="4">
        <v>66.0</v>
      </c>
      <c r="H2527" s="4">
        <v>13.0</v>
      </c>
      <c r="I2527" s="4" t="s">
        <v>5701</v>
      </c>
      <c r="J2527" s="4">
        <v>8.0</v>
      </c>
      <c r="K2527" s="4">
        <v>6.0</v>
      </c>
      <c r="L2527" s="4">
        <v>72.0</v>
      </c>
      <c r="M2527" s="4" t="s">
        <v>5522</v>
      </c>
      <c r="N2527" s="16">
        <v>45663.0</v>
      </c>
    </row>
    <row r="2528">
      <c r="A2528" s="4">
        <f>VLOOKUP(Life_expectancy.csv!A2544,Base!$A$2:$B$235,2,FALSE)</f>
        <v>60</v>
      </c>
      <c r="B2528" s="4">
        <v>2010.0</v>
      </c>
      <c r="C2528" s="15" t="s">
        <v>5780</v>
      </c>
      <c r="D2528" s="15">
        <v>127.0</v>
      </c>
      <c r="E2528" s="15">
        <v>7.0</v>
      </c>
      <c r="F2528" s="15" t="s">
        <v>6234</v>
      </c>
      <c r="G2528" s="4">
        <v>84.0</v>
      </c>
      <c r="H2528" s="4">
        <v>26.0</v>
      </c>
      <c r="I2528" s="4" t="s">
        <v>5896</v>
      </c>
      <c r="J2528" s="4">
        <v>9.0</v>
      </c>
      <c r="K2528" s="4">
        <v>83.0</v>
      </c>
      <c r="L2528" s="4">
        <v>8.0</v>
      </c>
      <c r="M2528" s="4" t="s">
        <v>5522</v>
      </c>
      <c r="N2528" s="16">
        <v>45663.0</v>
      </c>
    </row>
    <row r="2529">
      <c r="A2529" s="4">
        <f>VLOOKUP(Life_expectancy.csv!A2545,Base!$A$2:$B$235,2,FALSE)</f>
        <v>60</v>
      </c>
      <c r="B2529" s="4">
        <v>2009.0</v>
      </c>
      <c r="C2529" s="15" t="s">
        <v>5583</v>
      </c>
      <c r="D2529" s="15">
        <v>124.0</v>
      </c>
      <c r="E2529" s="15">
        <v>7.0</v>
      </c>
      <c r="F2529" s="15" t="s">
        <v>6153</v>
      </c>
      <c r="G2529" s="4">
        <v>84.0</v>
      </c>
      <c r="H2529" s="4">
        <v>22.0</v>
      </c>
      <c r="I2529" s="4" t="s">
        <v>5895</v>
      </c>
      <c r="J2529" s="4">
        <v>9.0</v>
      </c>
      <c r="K2529" s="4">
        <v>83.0</v>
      </c>
      <c r="L2529" s="4">
        <v>8.0</v>
      </c>
      <c r="M2529" s="4" t="s">
        <v>5522</v>
      </c>
      <c r="N2529" s="16">
        <v>45694.0</v>
      </c>
    </row>
    <row r="2530">
      <c r="A2530" s="4">
        <f>VLOOKUP(Life_expectancy.csv!A2546,Base!$A$2:$B$235,2,FALSE)</f>
        <v>60</v>
      </c>
      <c r="B2530" s="4">
        <v>2008.0</v>
      </c>
      <c r="C2530" s="15" t="s">
        <v>5583</v>
      </c>
      <c r="D2530" s="15">
        <v>122.0</v>
      </c>
      <c r="E2530" s="15">
        <v>8.0</v>
      </c>
      <c r="F2530" s="15" t="s">
        <v>5786</v>
      </c>
      <c r="G2530" s="4">
        <v>83.0</v>
      </c>
      <c r="H2530" s="4">
        <v>19.0</v>
      </c>
      <c r="I2530" s="5">
        <v>45752.0</v>
      </c>
      <c r="J2530" s="4">
        <v>9.0</v>
      </c>
      <c r="K2530" s="4">
        <v>83.0</v>
      </c>
      <c r="L2530" s="4">
        <v>79.0</v>
      </c>
      <c r="M2530" s="4" t="s">
        <v>5522</v>
      </c>
      <c r="N2530" s="16">
        <v>45694.0</v>
      </c>
    </row>
    <row r="2531">
      <c r="A2531" s="4">
        <f>VLOOKUP(Life_expectancy.csv!A2547,Base!$A$2:$B$235,2,FALSE)</f>
        <v>60</v>
      </c>
      <c r="B2531" s="4">
        <v>2007.0</v>
      </c>
      <c r="C2531" s="15" t="s">
        <v>5583</v>
      </c>
      <c r="D2531" s="15">
        <v>121.0</v>
      </c>
      <c r="E2531" s="15">
        <v>8.0</v>
      </c>
      <c r="F2531" s="15" t="s">
        <v>6011</v>
      </c>
      <c r="G2531" s="4">
        <v>83.0</v>
      </c>
      <c r="H2531" s="4">
        <v>403.0</v>
      </c>
      <c r="I2531" s="4" t="s">
        <v>5857</v>
      </c>
      <c r="J2531" s="4">
        <v>9.0</v>
      </c>
      <c r="K2531" s="4">
        <v>83.0</v>
      </c>
      <c r="L2531" s="4">
        <v>8.0</v>
      </c>
      <c r="M2531" s="4" t="s">
        <v>5522</v>
      </c>
      <c r="N2531" s="16">
        <v>45694.0</v>
      </c>
    </row>
    <row r="2532">
      <c r="A2532" s="4">
        <f>VLOOKUP(Life_expectancy.csv!A2548,Base!$A$2:$B$235,2,FALSE)</f>
        <v>60</v>
      </c>
      <c r="B2532" s="4">
        <v>2006.0</v>
      </c>
      <c r="C2532" s="15" t="s">
        <v>5780</v>
      </c>
      <c r="D2532" s="15">
        <v>123.0</v>
      </c>
      <c r="E2532" s="15">
        <v>8.0</v>
      </c>
      <c r="F2532" s="15" t="s">
        <v>6010</v>
      </c>
      <c r="G2532" s="4">
        <v>83.0</v>
      </c>
      <c r="H2532" s="4">
        <v>517.0</v>
      </c>
      <c r="I2532" s="4" t="s">
        <v>5819</v>
      </c>
      <c r="J2532" s="4">
        <v>10.0</v>
      </c>
      <c r="K2532" s="4">
        <v>83.0</v>
      </c>
      <c r="L2532" s="4">
        <v>8.0</v>
      </c>
      <c r="M2532" s="4" t="s">
        <v>5522</v>
      </c>
      <c r="N2532" s="16">
        <v>45722.0</v>
      </c>
    </row>
    <row r="2533">
      <c r="A2533" s="4">
        <f>VLOOKUP(Life_expectancy.csv!A2549,Base!$A$2:$B$235,2,FALSE)</f>
        <v>60</v>
      </c>
      <c r="B2533" s="4">
        <v>2005.0</v>
      </c>
      <c r="C2533" s="15" t="s">
        <v>5556</v>
      </c>
      <c r="D2533" s="15">
        <v>127.0</v>
      </c>
      <c r="E2533" s="15">
        <v>9.0</v>
      </c>
      <c r="F2533" s="15" t="s">
        <v>5033</v>
      </c>
      <c r="G2533" s="4">
        <v>83.0</v>
      </c>
      <c r="H2533" s="4">
        <v>375.0</v>
      </c>
      <c r="I2533" s="4" t="s">
        <v>5858</v>
      </c>
      <c r="J2533" s="4">
        <v>10.0</v>
      </c>
      <c r="K2533" s="4">
        <v>83.0</v>
      </c>
      <c r="L2533" s="4">
        <v>8.0</v>
      </c>
      <c r="M2533" s="4" t="s">
        <v>5522</v>
      </c>
      <c r="N2533" s="16">
        <v>45722.0</v>
      </c>
    </row>
    <row r="2534">
      <c r="A2534" s="4">
        <f>VLOOKUP(Life_expectancy.csv!A2550,Base!$A$2:$B$235,2,FALSE)</f>
        <v>60</v>
      </c>
      <c r="B2534" s="4">
        <v>2004.0</v>
      </c>
      <c r="C2534" s="15" t="s">
        <v>5648</v>
      </c>
      <c r="D2534" s="15">
        <v>131.0</v>
      </c>
      <c r="E2534" s="15">
        <v>9.0</v>
      </c>
      <c r="F2534" s="15" t="s">
        <v>6096</v>
      </c>
      <c r="G2534" s="4">
        <v>82.0</v>
      </c>
      <c r="H2534" s="4">
        <v>189.0</v>
      </c>
      <c r="I2534" s="4" t="s">
        <v>5609</v>
      </c>
      <c r="J2534" s="4">
        <v>10.0</v>
      </c>
      <c r="K2534" s="4">
        <v>84.0</v>
      </c>
      <c r="L2534" s="4">
        <v>81.0</v>
      </c>
      <c r="M2534" s="4" t="s">
        <v>5522</v>
      </c>
      <c r="N2534" s="16">
        <v>45722.0</v>
      </c>
    </row>
    <row r="2535">
      <c r="A2535" s="4">
        <f>VLOOKUP(Life_expectancy.csv!A2551,Base!$A$2:$B$235,2,FALSE)</f>
        <v>60</v>
      </c>
      <c r="B2535" s="4">
        <v>2003.0</v>
      </c>
      <c r="C2535" s="15">
        <v>73.0</v>
      </c>
      <c r="D2535" s="15">
        <v>134.0</v>
      </c>
      <c r="E2535" s="15">
        <v>9.0</v>
      </c>
      <c r="F2535" s="15" t="s">
        <v>3711</v>
      </c>
      <c r="G2535" s="4">
        <v>81.0</v>
      </c>
      <c r="H2535" s="4">
        <v>801.0</v>
      </c>
      <c r="I2535" s="4">
        <v>46.0</v>
      </c>
      <c r="J2535" s="4">
        <v>11.0</v>
      </c>
      <c r="K2535" s="4">
        <v>85.0</v>
      </c>
      <c r="L2535" s="4">
        <v>83.0</v>
      </c>
      <c r="M2535" s="4" t="s">
        <v>5522</v>
      </c>
      <c r="N2535" s="16">
        <v>45753.0</v>
      </c>
    </row>
    <row r="2536">
      <c r="A2536" s="4">
        <f>VLOOKUP(Life_expectancy.csv!A2552,Base!$A$2:$B$235,2,FALSE)</f>
        <v>60</v>
      </c>
      <c r="B2536" s="4">
        <v>2002.0</v>
      </c>
      <c r="C2536" s="15" t="s">
        <v>5559</v>
      </c>
      <c r="D2536" s="15">
        <v>135.0</v>
      </c>
      <c r="E2536" s="15">
        <v>9.0</v>
      </c>
      <c r="F2536" s="15" t="s">
        <v>2724</v>
      </c>
      <c r="G2536" s="4">
        <v>8.0</v>
      </c>
      <c r="H2536" s="4">
        <v>538.0</v>
      </c>
      <c r="I2536" s="4" t="s">
        <v>5596</v>
      </c>
      <c r="J2536" s="4">
        <v>11.0</v>
      </c>
      <c r="K2536" s="4">
        <v>86.0</v>
      </c>
      <c r="L2536" s="4">
        <v>84.0</v>
      </c>
      <c r="M2536" s="4" t="s">
        <v>5522</v>
      </c>
      <c r="N2536" s="16">
        <v>45783.0</v>
      </c>
    </row>
    <row r="2537">
      <c r="A2537" s="4">
        <f>VLOOKUP(Life_expectancy.csv!A2553,Base!$A$2:$B$235,2,FALSE)</f>
        <v>60</v>
      </c>
      <c r="B2537" s="4">
        <v>2001.0</v>
      </c>
      <c r="C2537" s="15" t="s">
        <v>5653</v>
      </c>
      <c r="D2537" s="15">
        <v>135.0</v>
      </c>
      <c r="E2537" s="15">
        <v>10.0</v>
      </c>
      <c r="F2537" s="15" t="s">
        <v>3711</v>
      </c>
      <c r="G2537" s="4">
        <v>8.0</v>
      </c>
      <c r="H2537" s="4">
        <v>290.0</v>
      </c>
      <c r="I2537" s="4" t="s">
        <v>5785</v>
      </c>
      <c r="J2537" s="4">
        <v>11.0</v>
      </c>
      <c r="K2537" s="4">
        <v>83.0</v>
      </c>
      <c r="L2537" s="4">
        <v>82.0</v>
      </c>
      <c r="M2537" s="4" t="s">
        <v>5522</v>
      </c>
      <c r="N2537" s="16">
        <v>45783.0</v>
      </c>
    </row>
    <row r="2538">
      <c r="A2538" s="4">
        <f>VLOOKUP(Life_expectancy.csv!A2554,Base!$A$2:$B$235,2,FALSE)</f>
        <v>60</v>
      </c>
      <c r="B2538" s="4">
        <v>2000.0</v>
      </c>
      <c r="C2538" s="15" t="s">
        <v>5564</v>
      </c>
      <c r="D2538" s="15">
        <v>136.0</v>
      </c>
      <c r="E2538" s="15">
        <v>10.0</v>
      </c>
      <c r="F2538" s="15" t="s">
        <v>2354</v>
      </c>
      <c r="G2538" s="4">
        <v>79.0</v>
      </c>
      <c r="H2538" s="4">
        <v>146.0</v>
      </c>
      <c r="I2538" s="4" t="s">
        <v>6054</v>
      </c>
      <c r="J2538" s="4">
        <v>12.0</v>
      </c>
      <c r="K2538" s="4">
        <v>86.0</v>
      </c>
      <c r="L2538" s="4">
        <v>84.0</v>
      </c>
      <c r="M2538" s="4" t="s">
        <v>5522</v>
      </c>
      <c r="N2538" s="16">
        <v>45814.0</v>
      </c>
    </row>
    <row r="2539">
      <c r="A2539" s="4">
        <f>VLOOKUP(Life_expectancy.csv!A2555,Base!$A$2:$B$235,2,FALSE)</f>
        <v>95</v>
      </c>
      <c r="B2539" s="4">
        <v>2015.0</v>
      </c>
      <c r="C2539" s="15" t="s">
        <v>5996</v>
      </c>
      <c r="D2539" s="15">
        <v>161.0</v>
      </c>
      <c r="E2539" s="15">
        <v>10.0</v>
      </c>
      <c r="F2539" s="17"/>
      <c r="G2539" s="4">
        <v>96.0</v>
      </c>
      <c r="H2539" s="4">
        <v>3.0</v>
      </c>
      <c r="I2539" s="5">
        <v>45842.0</v>
      </c>
      <c r="J2539" s="4">
        <v>11.0</v>
      </c>
      <c r="K2539" s="4">
        <v>96.0</v>
      </c>
      <c r="L2539" s="4">
        <v>96.0</v>
      </c>
      <c r="M2539" s="4" t="s">
        <v>5614</v>
      </c>
      <c r="N2539" s="16">
        <v>45841.0</v>
      </c>
    </row>
    <row r="2540">
      <c r="A2540" s="4">
        <f>VLOOKUP(Life_expectancy.csv!A2556,Base!$A$2:$B$235,2,FALSE)</f>
        <v>95</v>
      </c>
      <c r="B2540" s="4">
        <v>2014.0</v>
      </c>
      <c r="C2540" s="15" t="s">
        <v>5822</v>
      </c>
      <c r="D2540" s="15">
        <v>162.0</v>
      </c>
      <c r="E2540" s="15">
        <v>10.0</v>
      </c>
      <c r="F2540" s="15" t="s">
        <v>5521</v>
      </c>
      <c r="G2540" s="4">
        <v>97.0</v>
      </c>
      <c r="H2540" s="4">
        <v>0.0</v>
      </c>
      <c r="I2540" s="4" t="s">
        <v>6058</v>
      </c>
      <c r="J2540" s="4">
        <v>11.0</v>
      </c>
      <c r="K2540" s="4">
        <v>94.0</v>
      </c>
      <c r="L2540" s="4">
        <v>97.0</v>
      </c>
      <c r="M2540" s="4" t="s">
        <v>5614</v>
      </c>
      <c r="N2540" s="16">
        <v>45841.0</v>
      </c>
    </row>
    <row r="2541">
      <c r="A2541" s="4">
        <f>VLOOKUP(Life_expectancy.csv!A2557,Base!$A$2:$B$235,2,FALSE)</f>
        <v>95</v>
      </c>
      <c r="B2541" s="4">
        <v>2013.0</v>
      </c>
      <c r="C2541" s="15" t="s">
        <v>5845</v>
      </c>
      <c r="D2541" s="15">
        <v>163.0</v>
      </c>
      <c r="E2541" s="15">
        <v>10.0</v>
      </c>
      <c r="F2541" s="15" t="s">
        <v>5521</v>
      </c>
      <c r="G2541" s="4">
        <v>96.0</v>
      </c>
      <c r="H2541" s="4">
        <v>1.0</v>
      </c>
      <c r="I2541" s="4">
        <v>39.0</v>
      </c>
      <c r="J2541" s="4">
        <v>11.0</v>
      </c>
      <c r="K2541" s="4">
        <v>97.0</v>
      </c>
      <c r="L2541" s="4">
        <v>96.0</v>
      </c>
      <c r="M2541" s="4" t="s">
        <v>5614</v>
      </c>
      <c r="N2541" s="16">
        <v>45841.0</v>
      </c>
    </row>
    <row r="2542">
      <c r="A2542" s="4">
        <f>VLOOKUP(Life_expectancy.csv!A2558,Base!$A$2:$B$235,2,FALSE)</f>
        <v>95</v>
      </c>
      <c r="B2542" s="4">
        <v>2012.0</v>
      </c>
      <c r="C2542" s="15" t="s">
        <v>6004</v>
      </c>
      <c r="D2542" s="15">
        <v>164.0</v>
      </c>
      <c r="E2542" s="15">
        <v>10.0</v>
      </c>
      <c r="F2542" s="15" t="s">
        <v>5521</v>
      </c>
      <c r="G2542" s="4">
        <v>94.0</v>
      </c>
      <c r="H2542" s="4">
        <v>16.0</v>
      </c>
      <c r="I2542" s="4" t="s">
        <v>5628</v>
      </c>
      <c r="J2542" s="4">
        <v>12.0</v>
      </c>
      <c r="K2542" s="4">
        <v>96.0</v>
      </c>
      <c r="L2542" s="4">
        <v>94.0</v>
      </c>
      <c r="M2542" s="4" t="s">
        <v>5614</v>
      </c>
      <c r="N2542" s="16">
        <v>45841.0</v>
      </c>
    </row>
    <row r="2543">
      <c r="A2543" s="4">
        <f>VLOOKUP(Life_expectancy.csv!A2559,Base!$A$2:$B$235,2,FALSE)</f>
        <v>95</v>
      </c>
      <c r="B2543" s="4">
        <v>2011.0</v>
      </c>
      <c r="C2543" s="15" t="s">
        <v>5800</v>
      </c>
      <c r="D2543" s="15">
        <v>166.0</v>
      </c>
      <c r="E2543" s="15">
        <v>10.0</v>
      </c>
      <c r="F2543" s="15" t="s">
        <v>6104</v>
      </c>
      <c r="G2543" s="4">
        <v>96.0</v>
      </c>
      <c r="H2543" s="4">
        <v>1.0</v>
      </c>
      <c r="I2543" s="4" t="s">
        <v>6154</v>
      </c>
      <c r="J2543" s="4">
        <v>12.0</v>
      </c>
      <c r="K2543" s="4">
        <v>97.0</v>
      </c>
      <c r="L2543" s="4">
        <v>96.0</v>
      </c>
      <c r="M2543" s="4" t="s">
        <v>5614</v>
      </c>
      <c r="N2543" s="16">
        <v>45841.0</v>
      </c>
    </row>
    <row r="2544">
      <c r="A2544" s="4">
        <f>VLOOKUP(Life_expectancy.csv!A2560,Base!$A$2:$B$235,2,FALSE)</f>
        <v>95</v>
      </c>
      <c r="B2544" s="4">
        <v>2010.0</v>
      </c>
      <c r="C2544" s="15" t="s">
        <v>5773</v>
      </c>
      <c r="D2544" s="15">
        <v>171.0</v>
      </c>
      <c r="E2544" s="15">
        <v>10.0</v>
      </c>
      <c r="F2544" s="15" t="s">
        <v>6104</v>
      </c>
      <c r="G2544" s="4">
        <v>93.0</v>
      </c>
      <c r="H2544" s="4">
        <v>0.0</v>
      </c>
      <c r="I2544" s="4" t="s">
        <v>6235</v>
      </c>
      <c r="J2544" s="4">
        <v>12.0</v>
      </c>
      <c r="K2544" s="4">
        <v>95.0</v>
      </c>
      <c r="L2544" s="4">
        <v>93.0</v>
      </c>
      <c r="M2544" s="4" t="s">
        <v>5614</v>
      </c>
      <c r="N2544" s="16">
        <v>45872.0</v>
      </c>
    </row>
    <row r="2545">
      <c r="A2545" s="4">
        <f>VLOOKUP(Life_expectancy.csv!A2561,Base!$A$2:$B$235,2,FALSE)</f>
        <v>95</v>
      </c>
      <c r="B2545" s="4">
        <v>2009.0</v>
      </c>
      <c r="C2545" s="15" t="s">
        <v>6101</v>
      </c>
      <c r="D2545" s="15">
        <v>174.0</v>
      </c>
      <c r="E2545" s="15">
        <v>10.0</v>
      </c>
      <c r="F2545" s="15" t="s">
        <v>5821</v>
      </c>
      <c r="G2545" s="4">
        <v>93.0</v>
      </c>
      <c r="H2545" s="4">
        <v>0.0</v>
      </c>
      <c r="I2545" s="4" t="s">
        <v>6236</v>
      </c>
      <c r="J2545" s="4">
        <v>12.0</v>
      </c>
      <c r="K2545" s="4">
        <v>93.0</v>
      </c>
      <c r="L2545" s="4">
        <v>93.0</v>
      </c>
      <c r="M2545" s="4" t="s">
        <v>5614</v>
      </c>
      <c r="N2545" s="16">
        <v>45872.0</v>
      </c>
    </row>
    <row r="2546">
      <c r="A2546" s="4">
        <f>VLOOKUP(Life_expectancy.csv!A2562,Base!$A$2:$B$235,2,FALSE)</f>
        <v>95</v>
      </c>
      <c r="B2546" s="4">
        <v>2008.0</v>
      </c>
      <c r="C2546" s="15" t="s">
        <v>5910</v>
      </c>
      <c r="D2546" s="15">
        <v>178.0</v>
      </c>
      <c r="E2546" s="15">
        <v>10.0</v>
      </c>
      <c r="F2546" s="15" t="s">
        <v>6104</v>
      </c>
      <c r="G2546" s="4">
        <v>86.0</v>
      </c>
      <c r="H2546" s="4">
        <v>0.0</v>
      </c>
      <c r="I2546" s="4" t="s">
        <v>6155</v>
      </c>
      <c r="J2546" s="4">
        <v>12.0</v>
      </c>
      <c r="K2546" s="4">
        <v>87.0</v>
      </c>
      <c r="L2546" s="4">
        <v>86.0</v>
      </c>
      <c r="M2546" s="4" t="s">
        <v>5821</v>
      </c>
      <c r="N2546" s="16">
        <v>45872.0</v>
      </c>
    </row>
    <row r="2547">
      <c r="A2547" s="4">
        <f>VLOOKUP(Life_expectancy.csv!A2563,Base!$A$2:$B$235,2,FALSE)</f>
        <v>95</v>
      </c>
      <c r="B2547" s="4">
        <v>2007.0</v>
      </c>
      <c r="C2547" s="15" t="s">
        <v>5660</v>
      </c>
      <c r="D2547" s="15">
        <v>181.0</v>
      </c>
      <c r="E2547" s="15">
        <v>10.0</v>
      </c>
      <c r="F2547" s="15" t="s">
        <v>6170</v>
      </c>
      <c r="G2547" s="4">
        <v>84.0</v>
      </c>
      <c r="H2547" s="4">
        <v>2.0</v>
      </c>
      <c r="I2547" s="4" t="s">
        <v>5865</v>
      </c>
      <c r="J2547" s="4">
        <v>12.0</v>
      </c>
      <c r="K2547" s="4">
        <v>85.0</v>
      </c>
      <c r="L2547" s="4">
        <v>86.0</v>
      </c>
      <c r="M2547" s="4" t="s">
        <v>5821</v>
      </c>
      <c r="N2547" s="16">
        <v>45872.0</v>
      </c>
    </row>
    <row r="2548">
      <c r="A2548" s="4">
        <f>VLOOKUP(Life_expectancy.csv!A2564,Base!$A$2:$B$235,2,FALSE)</f>
        <v>95</v>
      </c>
      <c r="B2548" s="4">
        <v>2006.0</v>
      </c>
      <c r="C2548" s="15" t="s">
        <v>6070</v>
      </c>
      <c r="D2548" s="15">
        <v>183.0</v>
      </c>
      <c r="E2548" s="15">
        <v>10.0</v>
      </c>
      <c r="F2548" s="15" t="s">
        <v>5989</v>
      </c>
      <c r="G2548" s="4">
        <v>88.0</v>
      </c>
      <c r="H2548" s="4">
        <v>3.0</v>
      </c>
      <c r="I2548" s="4" t="s">
        <v>6036</v>
      </c>
      <c r="J2548" s="4">
        <v>12.0</v>
      </c>
      <c r="K2548" s="4">
        <v>76.0</v>
      </c>
      <c r="L2548" s="4">
        <v>83.0</v>
      </c>
      <c r="M2548" s="4" t="s">
        <v>5821</v>
      </c>
      <c r="N2548" s="16">
        <v>45903.0</v>
      </c>
    </row>
    <row r="2549">
      <c r="A2549" s="4">
        <f>VLOOKUP(Life_expectancy.csv!A2565,Base!$A$2:$B$235,2,FALSE)</f>
        <v>95</v>
      </c>
      <c r="B2549" s="4">
        <v>2005.0</v>
      </c>
      <c r="C2549" s="15" t="s">
        <v>5663</v>
      </c>
      <c r="D2549" s="15">
        <v>194.0</v>
      </c>
      <c r="E2549" s="15">
        <v>10.0</v>
      </c>
      <c r="F2549" s="15" t="s">
        <v>5041</v>
      </c>
      <c r="G2549" s="4">
        <v>81.0</v>
      </c>
      <c r="H2549" s="4">
        <v>0.0</v>
      </c>
      <c r="I2549" s="4" t="s">
        <v>6037</v>
      </c>
      <c r="J2549" s="4">
        <v>12.0</v>
      </c>
      <c r="K2549" s="4">
        <v>79.0</v>
      </c>
      <c r="L2549" s="4">
        <v>84.0</v>
      </c>
      <c r="M2549" s="4" t="s">
        <v>5821</v>
      </c>
      <c r="N2549" s="16">
        <v>45903.0</v>
      </c>
    </row>
    <row r="2550">
      <c r="A2550" s="4">
        <f>VLOOKUP(Life_expectancy.csv!A2566,Base!$A$2:$B$235,2,FALSE)</f>
        <v>95</v>
      </c>
      <c r="B2550" s="4">
        <v>2004.0</v>
      </c>
      <c r="C2550" s="15" t="s">
        <v>6070</v>
      </c>
      <c r="D2550" s="15">
        <v>177.0</v>
      </c>
      <c r="E2550" s="15">
        <v>11.0</v>
      </c>
      <c r="F2550" s="15" t="s">
        <v>5989</v>
      </c>
      <c r="G2550" s="4">
        <v>81.0</v>
      </c>
      <c r="H2550" s="4">
        <v>4.0</v>
      </c>
      <c r="I2550" s="4">
        <v>33.0</v>
      </c>
      <c r="J2550" s="4">
        <v>13.0</v>
      </c>
      <c r="K2550" s="4">
        <v>82.0</v>
      </c>
      <c r="L2550" s="4">
        <v>86.0</v>
      </c>
      <c r="M2550" s="4" t="s">
        <v>5821</v>
      </c>
      <c r="N2550" s="16">
        <v>45903.0</v>
      </c>
    </row>
    <row r="2551">
      <c r="A2551" s="4">
        <f>VLOOKUP(Life_expectancy.csv!A2567,Base!$A$2:$B$235,2,FALSE)</f>
        <v>95</v>
      </c>
      <c r="B2551" s="4">
        <v>2003.0</v>
      </c>
      <c r="C2551" s="15" t="s">
        <v>6072</v>
      </c>
      <c r="D2551" s="15">
        <v>182.0</v>
      </c>
      <c r="E2551" s="15">
        <v>11.0</v>
      </c>
      <c r="F2551" s="15" t="s">
        <v>5586</v>
      </c>
      <c r="G2551" s="4">
        <v>58.0</v>
      </c>
      <c r="H2551" s="4">
        <v>2144.0</v>
      </c>
      <c r="I2551" s="4" t="s">
        <v>6140</v>
      </c>
      <c r="J2551" s="4">
        <v>14.0</v>
      </c>
      <c r="K2551" s="4">
        <v>82.0</v>
      </c>
      <c r="L2551" s="4">
        <v>85.0</v>
      </c>
      <c r="M2551" s="4" t="s">
        <v>5821</v>
      </c>
      <c r="N2551" s="15">
        <v>4.0</v>
      </c>
    </row>
    <row r="2552">
      <c r="A2552" s="4">
        <f>VLOOKUP(Life_expectancy.csv!A2568,Base!$A$2:$B$235,2,FALSE)</f>
        <v>95</v>
      </c>
      <c r="B2552" s="4">
        <v>2002.0</v>
      </c>
      <c r="C2552" s="15" t="s">
        <v>6053</v>
      </c>
      <c r="D2552" s="15">
        <v>193.0</v>
      </c>
      <c r="E2552" s="15">
        <v>12.0</v>
      </c>
      <c r="F2552" s="15" t="s">
        <v>5658</v>
      </c>
      <c r="G2552" s="4">
        <v>39.0</v>
      </c>
      <c r="H2552" s="4">
        <v>927.0</v>
      </c>
      <c r="I2552" s="4" t="s">
        <v>6206</v>
      </c>
      <c r="J2552" s="4">
        <v>15.0</v>
      </c>
      <c r="K2552" s="4">
        <v>84.0</v>
      </c>
      <c r="L2552" s="4">
        <v>85.0</v>
      </c>
      <c r="M2552" s="4" t="s">
        <v>5821</v>
      </c>
      <c r="N2552" s="15">
        <v>4.0</v>
      </c>
    </row>
    <row r="2553">
      <c r="A2553" s="4">
        <f>VLOOKUP(Life_expectancy.csv!A2569,Base!$A$2:$B$235,2,FALSE)</f>
        <v>95</v>
      </c>
      <c r="B2553" s="4">
        <v>2001.0</v>
      </c>
      <c r="C2553" s="15">
        <v>64.0</v>
      </c>
      <c r="D2553" s="15">
        <v>194.0</v>
      </c>
      <c r="E2553" s="15">
        <v>13.0</v>
      </c>
      <c r="F2553" s="15" t="s">
        <v>6020</v>
      </c>
      <c r="G2553" s="10"/>
      <c r="H2553" s="4">
        <v>38.0</v>
      </c>
      <c r="I2553" s="4" t="s">
        <v>5872</v>
      </c>
      <c r="J2553" s="4">
        <v>16.0</v>
      </c>
      <c r="K2553" s="4">
        <v>84.0</v>
      </c>
      <c r="L2553" s="4">
        <v>85.0</v>
      </c>
      <c r="M2553" s="4" t="s">
        <v>5821</v>
      </c>
      <c r="N2553" s="16">
        <v>45661.0</v>
      </c>
    </row>
    <row r="2554">
      <c r="A2554" s="4">
        <f>VLOOKUP(Life_expectancy.csv!A2570,Base!$A$2:$B$235,2,FALSE)</f>
        <v>95</v>
      </c>
      <c r="B2554" s="4">
        <v>2000.0</v>
      </c>
      <c r="C2554" s="15" t="s">
        <v>5805</v>
      </c>
      <c r="D2554" s="15">
        <v>198.0</v>
      </c>
      <c r="E2554" s="15">
        <v>14.0</v>
      </c>
      <c r="F2554" s="15" t="s">
        <v>5041</v>
      </c>
      <c r="G2554" s="10"/>
      <c r="H2554" s="4">
        <v>192.0</v>
      </c>
      <c r="I2554" s="5">
        <v>45747.0</v>
      </c>
      <c r="J2554" s="4">
        <v>17.0</v>
      </c>
      <c r="K2554" s="4">
        <v>86.0</v>
      </c>
      <c r="L2554" s="4">
        <v>83.0</v>
      </c>
      <c r="M2554" s="4" t="s">
        <v>5821</v>
      </c>
      <c r="N2554" s="16">
        <v>45661.0</v>
      </c>
    </row>
    <row r="2555">
      <c r="A2555" s="4">
        <f>VLOOKUP(Life_expectancy.csv!A2571,Base!$A$2:$B$235,2,FALSE)</f>
        <v>20</v>
      </c>
      <c r="B2555" s="4">
        <v>2015.0</v>
      </c>
      <c r="C2555" s="15" t="s">
        <v>5572</v>
      </c>
      <c r="D2555" s="15">
        <v>148.0</v>
      </c>
      <c r="E2555" s="15">
        <v>8.0</v>
      </c>
      <c r="F2555" s="17"/>
      <c r="G2555" s="4">
        <v>99.0</v>
      </c>
      <c r="H2555" s="4">
        <v>154.0</v>
      </c>
      <c r="I2555" s="4" t="s">
        <v>6237</v>
      </c>
      <c r="J2555" s="4">
        <v>9.0</v>
      </c>
      <c r="K2555" s="4">
        <v>99.0</v>
      </c>
      <c r="L2555" s="4">
        <v>99.0</v>
      </c>
      <c r="M2555" s="4" t="s">
        <v>5522</v>
      </c>
      <c r="N2555" s="16">
        <v>45845.0</v>
      </c>
    </row>
    <row r="2556">
      <c r="A2556" s="4">
        <f>VLOOKUP(Life_expectancy.csv!A2572,Base!$A$2:$B$235,2,FALSE)</f>
        <v>20</v>
      </c>
      <c r="B2556" s="4">
        <v>2014.0</v>
      </c>
      <c r="C2556" s="15" t="s">
        <v>5624</v>
      </c>
      <c r="D2556" s="15">
        <v>152.0</v>
      </c>
      <c r="E2556" s="15">
        <v>8.0</v>
      </c>
      <c r="F2556" s="15" t="s">
        <v>915</v>
      </c>
      <c r="G2556" s="4">
        <v>99.0</v>
      </c>
      <c r="H2556" s="4">
        <v>0.0</v>
      </c>
      <c r="I2556" s="4" t="s">
        <v>5981</v>
      </c>
      <c r="J2556" s="4">
        <v>10.0</v>
      </c>
      <c r="K2556" s="4">
        <v>99.0</v>
      </c>
      <c r="L2556" s="4">
        <v>99.0</v>
      </c>
      <c r="M2556" s="4" t="s">
        <v>5522</v>
      </c>
      <c r="N2556" s="16">
        <v>45876.0</v>
      </c>
    </row>
    <row r="2557">
      <c r="A2557" s="4">
        <f>VLOOKUP(Life_expectancy.csv!A2573,Base!$A$2:$B$235,2,FALSE)</f>
        <v>20</v>
      </c>
      <c r="B2557" s="4">
        <v>2013.0</v>
      </c>
      <c r="C2557" s="15" t="s">
        <v>5741</v>
      </c>
      <c r="D2557" s="15">
        <v>153.0</v>
      </c>
      <c r="E2557" s="15">
        <v>9.0</v>
      </c>
      <c r="F2557" s="16">
        <v>45783.0</v>
      </c>
      <c r="G2557" s="4">
        <v>99.0</v>
      </c>
      <c r="H2557" s="4">
        <v>2641.0</v>
      </c>
      <c r="I2557" s="5">
        <v>45747.0</v>
      </c>
      <c r="J2557" s="4">
        <v>10.0</v>
      </c>
      <c r="K2557" s="4">
        <v>99.0</v>
      </c>
      <c r="L2557" s="4">
        <v>99.0</v>
      </c>
      <c r="M2557" s="4" t="s">
        <v>5522</v>
      </c>
      <c r="N2557" s="16">
        <v>45907.0</v>
      </c>
    </row>
    <row r="2558">
      <c r="A2558" s="4">
        <f>VLOOKUP(Life_expectancy.csv!A2574,Base!$A$2:$B$235,2,FALSE)</f>
        <v>20</v>
      </c>
      <c r="B2558" s="4">
        <v>2012.0</v>
      </c>
      <c r="C2558" s="15" t="s">
        <v>5881</v>
      </c>
      <c r="D2558" s="15">
        <v>154.0</v>
      </c>
      <c r="E2558" s="15">
        <v>9.0</v>
      </c>
      <c r="F2558" s="15" t="s">
        <v>424</v>
      </c>
      <c r="G2558" s="4">
        <v>98.0</v>
      </c>
      <c r="H2558" s="4">
        <v>5197.0</v>
      </c>
      <c r="I2558" s="5">
        <v>45660.0</v>
      </c>
      <c r="J2558" s="4">
        <v>11.0</v>
      </c>
      <c r="K2558" s="4">
        <v>99.0</v>
      </c>
      <c r="L2558" s="4">
        <v>99.0</v>
      </c>
      <c r="M2558" s="4" t="s">
        <v>5522</v>
      </c>
      <c r="N2558" s="16">
        <v>45665.0</v>
      </c>
    </row>
    <row r="2559">
      <c r="A2559" s="4">
        <f>VLOOKUP(Life_expectancy.csv!A2575,Base!$A$2:$B$235,2,FALSE)</f>
        <v>20</v>
      </c>
      <c r="B2559" s="4">
        <v>2011.0</v>
      </c>
      <c r="C2559" s="15" t="s">
        <v>5580</v>
      </c>
      <c r="D2559" s="15">
        <v>155.0</v>
      </c>
      <c r="E2559" s="15">
        <v>10.0</v>
      </c>
      <c r="F2559" s="18">
        <v>45844.0</v>
      </c>
      <c r="G2559" s="4">
        <v>98.0</v>
      </c>
      <c r="H2559" s="4">
        <v>3156.0</v>
      </c>
      <c r="I2559" s="4">
        <v>29.0</v>
      </c>
      <c r="J2559" s="4">
        <v>11.0</v>
      </c>
      <c r="K2559" s="4">
        <v>99.0</v>
      </c>
      <c r="L2559" s="4">
        <v>99.0</v>
      </c>
      <c r="M2559" s="4" t="s">
        <v>5614</v>
      </c>
      <c r="N2559" s="16">
        <v>45696.0</v>
      </c>
    </row>
    <row r="2560">
      <c r="A2560" s="4">
        <f>VLOOKUP(Life_expectancy.csv!A2576,Base!$A$2:$B$235,2,FALSE)</f>
        <v>20</v>
      </c>
      <c r="B2560" s="4">
        <v>2010.0</v>
      </c>
      <c r="C2560" s="15" t="s">
        <v>5645</v>
      </c>
      <c r="D2560" s="15">
        <v>158.0</v>
      </c>
      <c r="E2560" s="15">
        <v>10.0</v>
      </c>
      <c r="F2560" s="15" t="s">
        <v>437</v>
      </c>
      <c r="G2560" s="4">
        <v>98.0</v>
      </c>
      <c r="H2560" s="4">
        <v>2583.0</v>
      </c>
      <c r="I2560" s="5">
        <v>45927.0</v>
      </c>
      <c r="J2560" s="4">
        <v>12.0</v>
      </c>
      <c r="K2560" s="4">
        <v>99.0</v>
      </c>
      <c r="L2560" s="4">
        <v>99.0</v>
      </c>
      <c r="M2560" s="4" t="s">
        <v>5614</v>
      </c>
      <c r="N2560" s="16">
        <v>45724.0</v>
      </c>
    </row>
    <row r="2561">
      <c r="A2561" s="4">
        <f>VLOOKUP(Life_expectancy.csv!A2577,Base!$A$2:$B$235,2,FALSE)</f>
        <v>20</v>
      </c>
      <c r="B2561" s="4">
        <v>2009.0</v>
      </c>
      <c r="C2561" s="15" t="s">
        <v>5780</v>
      </c>
      <c r="D2561" s="15">
        <v>16.0</v>
      </c>
      <c r="E2561" s="15">
        <v>11.0</v>
      </c>
      <c r="F2561" s="15" t="s">
        <v>61</v>
      </c>
      <c r="G2561" s="4">
        <v>98.0</v>
      </c>
      <c r="H2561" s="4">
        <v>6071.0</v>
      </c>
      <c r="I2561" s="5">
        <v>45895.0</v>
      </c>
      <c r="J2561" s="4">
        <v>12.0</v>
      </c>
      <c r="K2561" s="4">
        <v>99.0</v>
      </c>
      <c r="L2561" s="4">
        <v>99.0</v>
      </c>
      <c r="M2561" s="4" t="s">
        <v>5821</v>
      </c>
      <c r="N2561" s="16">
        <v>45785.0</v>
      </c>
    </row>
    <row r="2562">
      <c r="A2562" s="4">
        <f>VLOOKUP(Life_expectancy.csv!A2578,Base!$A$2:$B$235,2,FALSE)</f>
        <v>20</v>
      </c>
      <c r="B2562" s="4">
        <v>2008.0</v>
      </c>
      <c r="C2562" s="15" t="s">
        <v>5556</v>
      </c>
      <c r="D2562" s="15">
        <v>162.0</v>
      </c>
      <c r="E2562" s="15">
        <v>11.0</v>
      </c>
      <c r="F2562" s="15" t="s">
        <v>1337</v>
      </c>
      <c r="G2562" s="4">
        <v>98.0</v>
      </c>
      <c r="H2562" s="4">
        <v>7790.0</v>
      </c>
      <c r="I2562" s="5">
        <v>45863.0</v>
      </c>
      <c r="J2562" s="4">
        <v>13.0</v>
      </c>
      <c r="K2562" s="4">
        <v>99.0</v>
      </c>
      <c r="L2562" s="4">
        <v>99.0</v>
      </c>
      <c r="M2562" s="4" t="s">
        <v>5821</v>
      </c>
      <c r="N2562" s="16">
        <v>45816.0</v>
      </c>
    </row>
    <row r="2563">
      <c r="A2563" s="4">
        <f>VLOOKUP(Life_expectancy.csv!A2579,Base!$A$2:$B$235,2,FALSE)</f>
        <v>20</v>
      </c>
      <c r="B2563" s="4">
        <v>2007.0</v>
      </c>
      <c r="C2563" s="15" t="s">
        <v>5561</v>
      </c>
      <c r="D2563" s="15">
        <v>165.0</v>
      </c>
      <c r="E2563" s="15">
        <v>12.0</v>
      </c>
      <c r="F2563" s="16">
        <v>45694.0</v>
      </c>
      <c r="G2563" s="4">
        <v>96.0</v>
      </c>
      <c r="H2563" s="4">
        <v>3893.0</v>
      </c>
      <c r="I2563" s="5">
        <v>45832.0</v>
      </c>
      <c r="J2563" s="4">
        <v>14.0</v>
      </c>
      <c r="K2563" s="4">
        <v>98.0</v>
      </c>
      <c r="L2563" s="4">
        <v>98.0</v>
      </c>
      <c r="M2563" s="4" t="s">
        <v>5783</v>
      </c>
      <c r="N2563" s="16">
        <v>45877.0</v>
      </c>
    </row>
    <row r="2564">
      <c r="A2564" s="4">
        <f>VLOOKUP(Life_expectancy.csv!A2580,Base!$A$2:$B$235,2,FALSE)</f>
        <v>20</v>
      </c>
      <c r="B2564" s="4">
        <v>2006.0</v>
      </c>
      <c r="C2564" s="15">
        <v>73.0</v>
      </c>
      <c r="D2564" s="15">
        <v>168.0</v>
      </c>
      <c r="E2564" s="15">
        <v>13.0</v>
      </c>
      <c r="F2564" s="15" t="s">
        <v>1256</v>
      </c>
      <c r="G2564" s="4">
        <v>96.0</v>
      </c>
      <c r="H2564" s="4">
        <v>3588.0</v>
      </c>
      <c r="I2564" s="5">
        <v>45831.0</v>
      </c>
      <c r="J2564" s="4">
        <v>15.0</v>
      </c>
      <c r="K2564" s="4">
        <v>98.0</v>
      </c>
      <c r="L2564" s="4">
        <v>98.0</v>
      </c>
      <c r="M2564" s="4" t="s">
        <v>5578</v>
      </c>
      <c r="N2564" s="16">
        <v>45908.0</v>
      </c>
    </row>
    <row r="2565">
      <c r="A2565" s="4">
        <f>VLOOKUP(Life_expectancy.csv!A2581,Base!$A$2:$B$235,2,FALSE)</f>
        <v>20</v>
      </c>
      <c r="B2565" s="4">
        <v>2005.0</v>
      </c>
      <c r="C2565" s="15" t="s">
        <v>5711</v>
      </c>
      <c r="D2565" s="15">
        <v>177.0</v>
      </c>
      <c r="E2565" s="15">
        <v>13.0</v>
      </c>
      <c r="F2565" s="15" t="s">
        <v>99</v>
      </c>
      <c r="G2565" s="4">
        <v>96.0</v>
      </c>
      <c r="H2565" s="4">
        <v>3526.0</v>
      </c>
      <c r="I2565" s="5">
        <v>45830.0</v>
      </c>
      <c r="J2565" s="4">
        <v>15.0</v>
      </c>
      <c r="K2565" s="4">
        <v>98.0</v>
      </c>
      <c r="L2565" s="4">
        <v>98.0</v>
      </c>
      <c r="M2565" s="4" t="s">
        <v>5578</v>
      </c>
      <c r="N2565" s="16">
        <v>45666.0</v>
      </c>
    </row>
    <row r="2566">
      <c r="A2566" s="4">
        <f>VLOOKUP(Life_expectancy.csv!A2582,Base!$A$2:$B$235,2,FALSE)</f>
        <v>20</v>
      </c>
      <c r="B2566" s="4">
        <v>2004.0</v>
      </c>
      <c r="C2566" s="15" t="s">
        <v>5592</v>
      </c>
      <c r="D2566" s="15">
        <v>189.0</v>
      </c>
      <c r="E2566" s="15">
        <v>14.0</v>
      </c>
      <c r="F2566" s="15" t="s">
        <v>415</v>
      </c>
      <c r="G2566" s="4">
        <v>96.0</v>
      </c>
      <c r="H2566" s="4">
        <v>4165.0</v>
      </c>
      <c r="I2566" s="5">
        <v>45859.0</v>
      </c>
      <c r="J2566" s="4">
        <v>16.0</v>
      </c>
      <c r="K2566" s="4">
        <v>98.0</v>
      </c>
      <c r="L2566" s="4">
        <v>98.0</v>
      </c>
      <c r="M2566" s="4" t="s">
        <v>5578</v>
      </c>
      <c r="N2566" s="16">
        <v>45697.0</v>
      </c>
    </row>
    <row r="2567">
      <c r="A2567" s="4">
        <f>VLOOKUP(Life_expectancy.csv!A2583,Base!$A$2:$B$235,2,FALSE)</f>
        <v>20</v>
      </c>
      <c r="B2567" s="4">
        <v>2003.0</v>
      </c>
      <c r="C2567" s="15" t="s">
        <v>5590</v>
      </c>
      <c r="D2567" s="15">
        <v>189.0</v>
      </c>
      <c r="E2567" s="15">
        <v>15.0</v>
      </c>
      <c r="F2567" s="15" t="s">
        <v>108</v>
      </c>
      <c r="G2567" s="4">
        <v>96.0</v>
      </c>
      <c r="H2567" s="4">
        <v>4519.0</v>
      </c>
      <c r="I2567" s="5">
        <v>45902.0</v>
      </c>
      <c r="J2567" s="4">
        <v>18.0</v>
      </c>
      <c r="K2567" s="4">
        <v>98.0</v>
      </c>
      <c r="L2567" s="4">
        <v>98.0</v>
      </c>
      <c r="M2567" s="4" t="s">
        <v>5658</v>
      </c>
      <c r="N2567" s="16">
        <v>45725.0</v>
      </c>
    </row>
    <row r="2568">
      <c r="A2568" s="4">
        <f>VLOOKUP(Life_expectancy.csv!A2584,Base!$A$2:$B$235,2,FALSE)</f>
        <v>20</v>
      </c>
      <c r="B2568" s="4">
        <v>2002.0</v>
      </c>
      <c r="C2568" s="15" t="s">
        <v>5594</v>
      </c>
      <c r="D2568" s="15">
        <v>192.0</v>
      </c>
      <c r="E2568" s="15">
        <v>16.0</v>
      </c>
      <c r="F2568" s="15" t="s">
        <v>1053</v>
      </c>
      <c r="G2568" s="4">
        <v>95.0</v>
      </c>
      <c r="H2568" s="4">
        <v>10315.0</v>
      </c>
      <c r="I2568" s="5">
        <v>45690.0</v>
      </c>
      <c r="J2568" s="4">
        <v>19.0</v>
      </c>
      <c r="K2568" s="4">
        <v>97.0</v>
      </c>
      <c r="L2568" s="4">
        <v>96.0</v>
      </c>
      <c r="M2568" s="4" t="s">
        <v>5681</v>
      </c>
      <c r="N2568" s="16">
        <v>45786.0</v>
      </c>
    </row>
    <row r="2569">
      <c r="A2569" s="4">
        <f>VLOOKUP(Life_expectancy.csv!A2585,Base!$A$2:$B$235,2,FALSE)</f>
        <v>20</v>
      </c>
      <c r="B2569" s="4">
        <v>2001.0</v>
      </c>
      <c r="C2569" s="15" t="s">
        <v>5998</v>
      </c>
      <c r="D2569" s="15">
        <v>194.0</v>
      </c>
      <c r="E2569" s="15">
        <v>17.0</v>
      </c>
      <c r="F2569" s="15" t="s">
        <v>1337</v>
      </c>
      <c r="G2569" s="4">
        <v>95.0</v>
      </c>
      <c r="H2569" s="4">
        <v>7319.0</v>
      </c>
      <c r="I2569" s="5">
        <v>45766.0</v>
      </c>
      <c r="J2569" s="4">
        <v>20.0</v>
      </c>
      <c r="K2569" s="4">
        <v>97.0</v>
      </c>
      <c r="L2569" s="4">
        <v>96.0</v>
      </c>
      <c r="M2569" s="4" t="s">
        <v>5786</v>
      </c>
      <c r="N2569" s="16">
        <v>45817.0</v>
      </c>
    </row>
    <row r="2570">
      <c r="A2570" s="4">
        <f>VLOOKUP(Life_expectancy.csv!A2586,Base!$A$2:$B$235,2,FALSE)</f>
        <v>20</v>
      </c>
      <c r="B2570" s="4">
        <v>2000.0</v>
      </c>
      <c r="C2570" s="15" t="s">
        <v>5716</v>
      </c>
      <c r="D2570" s="15">
        <v>194.0</v>
      </c>
      <c r="E2570" s="15">
        <v>18.0</v>
      </c>
      <c r="F2570" s="15" t="s">
        <v>61</v>
      </c>
      <c r="G2570" s="4">
        <v>95.0</v>
      </c>
      <c r="H2570" s="4">
        <v>4074.0</v>
      </c>
      <c r="I2570" s="5">
        <v>45856.0</v>
      </c>
      <c r="J2570" s="4">
        <v>21.0</v>
      </c>
      <c r="K2570" s="4">
        <v>97.0</v>
      </c>
      <c r="L2570" s="4">
        <v>97.0</v>
      </c>
      <c r="M2570" s="4" t="s">
        <v>5786</v>
      </c>
      <c r="N2570" s="16">
        <v>45847.0</v>
      </c>
    </row>
    <row r="2571">
      <c r="A2571" s="4">
        <f>VLOOKUP(Life_expectancy.csv!A2603,Base!$A$2:$B$235,2,FALSE)</f>
        <v>155</v>
      </c>
      <c r="B2571" s="4">
        <v>2015.0</v>
      </c>
      <c r="C2571" s="15" t="s">
        <v>5825</v>
      </c>
      <c r="D2571" s="15">
        <v>152.0</v>
      </c>
      <c r="E2571" s="15">
        <v>2.0</v>
      </c>
      <c r="F2571" s="17"/>
      <c r="G2571" s="4">
        <v>76.0</v>
      </c>
      <c r="H2571" s="4">
        <v>43.0</v>
      </c>
      <c r="I2571" s="5">
        <v>45764.0</v>
      </c>
      <c r="J2571" s="4">
        <v>2.0</v>
      </c>
      <c r="K2571" s="4">
        <v>75.0</v>
      </c>
      <c r="L2571" s="4">
        <v>76.0</v>
      </c>
      <c r="M2571" s="4" t="s">
        <v>5522</v>
      </c>
      <c r="N2571" s="16">
        <v>45668.0</v>
      </c>
    </row>
    <row r="2572">
      <c r="A2572" s="4">
        <f>VLOOKUP(Life_expectancy.csv!A2604,Base!$A$2:$B$235,2,FALSE)</f>
        <v>155</v>
      </c>
      <c r="B2572" s="4">
        <v>2014.0</v>
      </c>
      <c r="C2572" s="15">
        <v>68.0</v>
      </c>
      <c r="D2572" s="15">
        <v>155.0</v>
      </c>
      <c r="E2572" s="15">
        <v>2.0</v>
      </c>
      <c r="F2572" s="15" t="s">
        <v>5521</v>
      </c>
      <c r="G2572" s="4">
        <v>77.0</v>
      </c>
      <c r="H2572" s="4">
        <v>47.0</v>
      </c>
      <c r="I2572" s="4">
        <v>17.0</v>
      </c>
      <c r="J2572" s="4">
        <v>2.0</v>
      </c>
      <c r="K2572" s="4">
        <v>76.0</v>
      </c>
      <c r="L2572" s="4">
        <v>77.0</v>
      </c>
      <c r="M2572" s="4" t="s">
        <v>5522</v>
      </c>
      <c r="N2572" s="16">
        <v>45668.0</v>
      </c>
    </row>
    <row r="2573">
      <c r="A2573" s="4">
        <f>VLOOKUP(Life_expectancy.csv!A2605,Base!$A$2:$B$235,2,FALSE)</f>
        <v>155</v>
      </c>
      <c r="B2573" s="4">
        <v>2013.0</v>
      </c>
      <c r="C2573" s="15" t="s">
        <v>5801</v>
      </c>
      <c r="D2573" s="15">
        <v>158.0</v>
      </c>
      <c r="E2573" s="15">
        <v>2.0</v>
      </c>
      <c r="F2573" s="15" t="s">
        <v>5521</v>
      </c>
      <c r="G2573" s="4">
        <v>82.0</v>
      </c>
      <c r="H2573" s="4">
        <v>4.0</v>
      </c>
      <c r="I2573" s="5">
        <v>45824.0</v>
      </c>
      <c r="J2573" s="4">
        <v>2.0</v>
      </c>
      <c r="K2573" s="4">
        <v>82.0</v>
      </c>
      <c r="L2573" s="4">
        <v>82.0</v>
      </c>
      <c r="M2573" s="4" t="s">
        <v>5522</v>
      </c>
      <c r="N2573" s="16">
        <v>45699.0</v>
      </c>
    </row>
    <row r="2574">
      <c r="A2574" s="4">
        <f>VLOOKUP(Life_expectancy.csv!A2606,Base!$A$2:$B$235,2,FALSE)</f>
        <v>155</v>
      </c>
      <c r="B2574" s="4">
        <v>2012.0</v>
      </c>
      <c r="C2574" s="15" t="s">
        <v>5834</v>
      </c>
      <c r="D2574" s="15">
        <v>159.0</v>
      </c>
      <c r="E2574" s="15">
        <v>2.0</v>
      </c>
      <c r="F2574" s="15" t="s">
        <v>5521</v>
      </c>
      <c r="G2574" s="4">
        <v>83.0</v>
      </c>
      <c r="H2574" s="4">
        <v>16.0</v>
      </c>
      <c r="I2574" s="5">
        <v>45704.0</v>
      </c>
      <c r="J2574" s="4">
        <v>2.0</v>
      </c>
      <c r="K2574" s="4">
        <v>83.0</v>
      </c>
      <c r="L2574" s="4">
        <v>83.0</v>
      </c>
      <c r="M2574" s="4" t="s">
        <v>5522</v>
      </c>
      <c r="N2574" s="16">
        <v>45727.0</v>
      </c>
    </row>
    <row r="2575">
      <c r="A2575" s="4">
        <f>VLOOKUP(Life_expectancy.csv!A2607,Base!$A$2:$B$235,2,FALSE)</f>
        <v>155</v>
      </c>
      <c r="B2575" s="4">
        <v>2011.0</v>
      </c>
      <c r="C2575" s="15" t="s">
        <v>5802</v>
      </c>
      <c r="D2575" s="15">
        <v>161.0</v>
      </c>
      <c r="E2575" s="15">
        <v>2.0</v>
      </c>
      <c r="F2575" s="15" t="s">
        <v>5578</v>
      </c>
      <c r="G2575" s="4">
        <v>67.0</v>
      </c>
      <c r="H2575" s="4">
        <v>763.0</v>
      </c>
      <c r="I2575" s="5">
        <v>45884.0</v>
      </c>
      <c r="J2575" s="4">
        <v>3.0</v>
      </c>
      <c r="K2575" s="4">
        <v>66.0</v>
      </c>
      <c r="L2575" s="4">
        <v>67.0</v>
      </c>
      <c r="M2575" s="4" t="s">
        <v>5522</v>
      </c>
      <c r="N2575" s="16">
        <v>45758.0</v>
      </c>
    </row>
    <row r="2576">
      <c r="A2576" s="4">
        <f>VLOOKUP(Life_expectancy.csv!A2608,Base!$A$2:$B$235,2,FALSE)</f>
        <v>155</v>
      </c>
      <c r="B2576" s="4">
        <v>2010.0</v>
      </c>
      <c r="C2576" s="15" t="s">
        <v>6099</v>
      </c>
      <c r="D2576" s="15">
        <v>163.0</v>
      </c>
      <c r="E2576" s="15">
        <v>2.0</v>
      </c>
      <c r="F2576" s="15" t="s">
        <v>5522</v>
      </c>
      <c r="G2576" s="4">
        <v>72.0</v>
      </c>
      <c r="H2576" s="4">
        <v>50.0</v>
      </c>
      <c r="I2576" s="5">
        <v>45792.0</v>
      </c>
      <c r="J2576" s="4">
        <v>3.0</v>
      </c>
      <c r="K2576" s="4">
        <v>72.0</v>
      </c>
      <c r="L2576" s="4">
        <v>72.0</v>
      </c>
      <c r="M2576" s="4" t="s">
        <v>5522</v>
      </c>
      <c r="N2576" s="16">
        <v>45788.0</v>
      </c>
    </row>
    <row r="2577">
      <c r="A2577" s="4">
        <f>VLOOKUP(Life_expectancy.csv!A2609,Base!$A$2:$B$235,2,FALSE)</f>
        <v>155</v>
      </c>
      <c r="B2577" s="4">
        <v>2009.0</v>
      </c>
      <c r="C2577" s="15" t="s">
        <v>5657</v>
      </c>
      <c r="D2577" s="15">
        <v>165.0</v>
      </c>
      <c r="E2577" s="15">
        <v>2.0</v>
      </c>
      <c r="F2577" s="15" t="s">
        <v>5942</v>
      </c>
      <c r="G2577" s="4">
        <v>72.0</v>
      </c>
      <c r="H2577" s="4">
        <v>10.0</v>
      </c>
      <c r="I2577" s="5">
        <v>45672.0</v>
      </c>
      <c r="J2577" s="4">
        <v>3.0</v>
      </c>
      <c r="K2577" s="4">
        <v>78.0</v>
      </c>
      <c r="L2577" s="4">
        <v>72.0</v>
      </c>
      <c r="M2577" s="4" t="s">
        <v>5522</v>
      </c>
      <c r="N2577" s="16">
        <v>45819.0</v>
      </c>
    </row>
    <row r="2578">
      <c r="A2578" s="4">
        <f>VLOOKUP(Life_expectancy.csv!A2610,Base!$A$2:$B$235,2,FALSE)</f>
        <v>155</v>
      </c>
      <c r="B2578" s="4">
        <v>2008.0</v>
      </c>
      <c r="C2578" s="15" t="s">
        <v>5847</v>
      </c>
      <c r="D2578" s="15">
        <v>168.0</v>
      </c>
      <c r="E2578" s="15">
        <v>2.0</v>
      </c>
      <c r="F2578" s="15" t="s">
        <v>6098</v>
      </c>
      <c r="G2578" s="4">
        <v>79.0</v>
      </c>
      <c r="H2578" s="4">
        <v>0.0</v>
      </c>
      <c r="I2578" s="5">
        <v>45852.0</v>
      </c>
      <c r="J2578" s="4">
        <v>3.0</v>
      </c>
      <c r="K2578" s="4">
        <v>79.0</v>
      </c>
      <c r="L2578" s="4">
        <v>79.0</v>
      </c>
      <c r="M2578" s="4" t="s">
        <v>5522</v>
      </c>
      <c r="N2578" s="16">
        <v>45849.0</v>
      </c>
    </row>
    <row r="2579">
      <c r="A2579" s="4">
        <f>VLOOKUP(Life_expectancy.csv!A2611,Base!$A$2:$B$235,2,FALSE)</f>
        <v>155</v>
      </c>
      <c r="B2579" s="4">
        <v>2007.0</v>
      </c>
      <c r="C2579" s="15" t="s">
        <v>5776</v>
      </c>
      <c r="D2579" s="15">
        <v>173.0</v>
      </c>
      <c r="E2579" s="15">
        <v>2.0</v>
      </c>
      <c r="F2579" s="15" t="s">
        <v>6100</v>
      </c>
      <c r="G2579" s="10"/>
      <c r="H2579" s="4">
        <v>0.0</v>
      </c>
      <c r="I2579" s="5">
        <v>45702.0</v>
      </c>
      <c r="J2579" s="4">
        <v>3.0</v>
      </c>
      <c r="K2579" s="4">
        <v>7.0</v>
      </c>
      <c r="L2579" s="4">
        <v>7.0</v>
      </c>
      <c r="M2579" s="4" t="s">
        <v>5522</v>
      </c>
      <c r="N2579" s="16">
        <v>45880.0</v>
      </c>
    </row>
    <row r="2580">
      <c r="A2580" s="4">
        <f>VLOOKUP(Life_expectancy.csv!A2612,Base!$A$2:$B$235,2,FALSE)</f>
        <v>155</v>
      </c>
      <c r="B2580" s="4">
        <v>2006.0</v>
      </c>
      <c r="C2580" s="15" t="s">
        <v>6052</v>
      </c>
      <c r="D2580" s="15">
        <v>186.0</v>
      </c>
      <c r="E2580" s="15">
        <v>2.0</v>
      </c>
      <c r="F2580" s="15" t="s">
        <v>6177</v>
      </c>
      <c r="G2580" s="10"/>
      <c r="H2580" s="4">
        <v>90.0</v>
      </c>
      <c r="I2580" s="5">
        <v>45913.0</v>
      </c>
      <c r="J2580" s="4">
        <v>3.0</v>
      </c>
      <c r="K2580" s="4">
        <v>62.0</v>
      </c>
      <c r="L2580" s="4">
        <v>63.0</v>
      </c>
      <c r="M2580" s="4" t="s">
        <v>5522</v>
      </c>
      <c r="N2580" s="16">
        <v>45911.0</v>
      </c>
    </row>
    <row r="2581">
      <c r="A2581" s="4">
        <f>VLOOKUP(Life_expectancy.csv!A2613,Base!$A$2:$B$235,2,FALSE)</f>
        <v>155</v>
      </c>
      <c r="B2581" s="4">
        <v>2005.0</v>
      </c>
      <c r="C2581" s="15" t="s">
        <v>5805</v>
      </c>
      <c r="D2581" s="15">
        <v>26.0</v>
      </c>
      <c r="E2581" s="15">
        <v>3.0</v>
      </c>
      <c r="F2581" s="15" t="s">
        <v>5586</v>
      </c>
      <c r="G2581" s="10"/>
      <c r="H2581" s="4">
        <v>203.0</v>
      </c>
      <c r="I2581" s="5">
        <v>45790.0</v>
      </c>
      <c r="J2581" s="4">
        <v>3.0</v>
      </c>
      <c r="K2581" s="4">
        <v>55.0</v>
      </c>
      <c r="L2581" s="4">
        <v>55.0</v>
      </c>
      <c r="M2581" s="4" t="s">
        <v>5522</v>
      </c>
      <c r="N2581" s="16">
        <v>45911.0</v>
      </c>
    </row>
    <row r="2582">
      <c r="A2582" s="4">
        <f>VLOOKUP(Life_expectancy.csv!A2614,Base!$A$2:$B$235,2,FALSE)</f>
        <v>155</v>
      </c>
      <c r="B2582" s="4">
        <v>2004.0</v>
      </c>
      <c r="C2582" s="15" t="s">
        <v>5787</v>
      </c>
      <c r="D2582" s="15">
        <v>229.0</v>
      </c>
      <c r="E2582" s="15">
        <v>3.0</v>
      </c>
      <c r="F2582" s="15" t="s">
        <v>5989</v>
      </c>
      <c r="G2582" s="10"/>
      <c r="H2582" s="4">
        <v>41.0</v>
      </c>
      <c r="I2582" s="5">
        <v>45701.0</v>
      </c>
      <c r="J2582" s="4">
        <v>3.0</v>
      </c>
      <c r="K2582" s="4">
        <v>57.0</v>
      </c>
      <c r="L2582" s="4">
        <v>57.0</v>
      </c>
      <c r="M2582" s="4" t="s">
        <v>5522</v>
      </c>
      <c r="N2582" s="15">
        <v>12.0</v>
      </c>
    </row>
    <row r="2583">
      <c r="A2583" s="4">
        <f>VLOOKUP(Life_expectancy.csv!A2615,Base!$A$2:$B$235,2,FALSE)</f>
        <v>155</v>
      </c>
      <c r="B2583" s="4">
        <v>2003.0</v>
      </c>
      <c r="C2583" s="15">
        <v>61.0</v>
      </c>
      <c r="D2583" s="15">
        <v>25.0</v>
      </c>
      <c r="E2583" s="15">
        <v>3.0</v>
      </c>
      <c r="F2583" s="15" t="s">
        <v>5584</v>
      </c>
      <c r="G2583" s="10"/>
      <c r="H2583" s="4">
        <v>94.0</v>
      </c>
      <c r="I2583" s="5">
        <v>45912.0</v>
      </c>
      <c r="J2583" s="4">
        <v>4.0</v>
      </c>
      <c r="K2583" s="4">
        <v>55.0</v>
      </c>
      <c r="L2583" s="4">
        <v>55.0</v>
      </c>
      <c r="M2583" s="4" t="s">
        <v>5522</v>
      </c>
      <c r="N2583" s="16">
        <v>45669.0</v>
      </c>
    </row>
    <row r="2584">
      <c r="A2584" s="4">
        <f>VLOOKUP(Life_expectancy.csv!A2616,Base!$A$2:$B$235,2,FALSE)</f>
        <v>155</v>
      </c>
      <c r="B2584" s="4">
        <v>2002.0</v>
      </c>
      <c r="C2584" s="15">
        <v>62.0</v>
      </c>
      <c r="D2584" s="15">
        <v>261.0</v>
      </c>
      <c r="E2584" s="15">
        <v>3.0</v>
      </c>
      <c r="F2584" s="15" t="s">
        <v>6127</v>
      </c>
      <c r="G2584" s="10"/>
      <c r="H2584" s="4">
        <v>0.0</v>
      </c>
      <c r="I2584" s="5">
        <v>45820.0</v>
      </c>
      <c r="J2584" s="4">
        <v>4.0</v>
      </c>
      <c r="K2584" s="4">
        <v>38.0</v>
      </c>
      <c r="L2584" s="4">
        <v>54.0</v>
      </c>
      <c r="M2584" s="4" t="s">
        <v>5522</v>
      </c>
      <c r="N2584" s="16">
        <v>45669.0</v>
      </c>
    </row>
    <row r="2585">
      <c r="A2585" s="4">
        <f>VLOOKUP(Life_expectancy.csv!A2617,Base!$A$2:$B$235,2,FALSE)</f>
        <v>155</v>
      </c>
      <c r="B2585" s="4">
        <v>2001.0</v>
      </c>
      <c r="C2585" s="15" t="s">
        <v>5744</v>
      </c>
      <c r="D2585" s="15">
        <v>269.0</v>
      </c>
      <c r="E2585" s="15">
        <v>3.0</v>
      </c>
      <c r="F2585" s="15" t="s">
        <v>5578</v>
      </c>
      <c r="G2585" s="10"/>
      <c r="H2585" s="4">
        <v>0.0</v>
      </c>
      <c r="I2585" s="5">
        <v>45728.0</v>
      </c>
      <c r="J2585" s="4">
        <v>4.0</v>
      </c>
      <c r="K2585" s="10"/>
      <c r="L2585" s="10"/>
      <c r="M2585" s="4" t="s">
        <v>5522</v>
      </c>
      <c r="N2585" s="16">
        <v>45700.0</v>
      </c>
    </row>
    <row r="2586">
      <c r="A2586" s="4">
        <f>VLOOKUP(Life_expectancy.csv!A2618,Base!$A$2:$B$235,2,FALSE)</f>
        <v>155</v>
      </c>
      <c r="B2586" s="4">
        <v>2000.0</v>
      </c>
      <c r="C2586" s="15" t="s">
        <v>5745</v>
      </c>
      <c r="D2586" s="15">
        <v>276.0</v>
      </c>
      <c r="E2586" s="15">
        <v>3.0</v>
      </c>
      <c r="F2586" s="15" t="s">
        <v>5578</v>
      </c>
      <c r="G2586" s="10"/>
      <c r="H2586" s="4">
        <v>0.0</v>
      </c>
      <c r="I2586" s="5">
        <v>45911.0</v>
      </c>
      <c r="J2586" s="4">
        <v>4.0</v>
      </c>
      <c r="K2586" s="10"/>
      <c r="L2586" s="10"/>
      <c r="M2586" s="4" t="s">
        <v>5522</v>
      </c>
      <c r="N2586" s="16">
        <v>45700.0</v>
      </c>
    </row>
    <row r="2587">
      <c r="A2587" s="4">
        <f>VLOOKUP(Life_expectancy.csv!A2619,Base!$A$2:$B$235,2,FALSE)</f>
        <v>100</v>
      </c>
      <c r="B2587" s="4">
        <v>2015.0</v>
      </c>
      <c r="C2587" s="15" t="s">
        <v>5523</v>
      </c>
      <c r="D2587" s="15">
        <v>287.0</v>
      </c>
      <c r="E2587" s="15">
        <v>13.0</v>
      </c>
      <c r="F2587" s="17"/>
      <c r="G2587" s="4">
        <v>88.0</v>
      </c>
      <c r="H2587" s="4">
        <v>20.0</v>
      </c>
      <c r="I2587" s="5">
        <v>45740.0</v>
      </c>
      <c r="J2587" s="4">
        <v>20.0</v>
      </c>
      <c r="K2587" s="4">
        <v>88.0</v>
      </c>
      <c r="L2587" s="4">
        <v>88.0</v>
      </c>
      <c r="M2587" s="4">
        <v>1.0</v>
      </c>
      <c r="N2587" s="16">
        <v>45694.0</v>
      </c>
    </row>
    <row r="2588">
      <c r="A2588" s="4">
        <f>VLOOKUP(Life_expectancy.csv!A2620,Base!$A$2:$B$235,2,FALSE)</f>
        <v>100</v>
      </c>
      <c r="B2588" s="4">
        <v>2014.0</v>
      </c>
      <c r="C2588" s="15" t="s">
        <v>5826</v>
      </c>
      <c r="D2588" s="15">
        <v>285.0</v>
      </c>
      <c r="E2588" s="15">
        <v>13.0</v>
      </c>
      <c r="F2588" s="15" t="s">
        <v>5521</v>
      </c>
      <c r="G2588" s="4">
        <v>87.0</v>
      </c>
      <c r="H2588" s="4">
        <v>577.0</v>
      </c>
      <c r="I2588" s="5">
        <v>45861.0</v>
      </c>
      <c r="J2588" s="4">
        <v>20.0</v>
      </c>
      <c r="K2588" s="4">
        <v>85.0</v>
      </c>
      <c r="L2588" s="4">
        <v>87.0</v>
      </c>
      <c r="M2588" s="4">
        <v>1.0</v>
      </c>
      <c r="N2588" s="16">
        <v>45753.0</v>
      </c>
    </row>
    <row r="2589">
      <c r="A2589" s="4">
        <f>VLOOKUP(Life_expectancy.csv!A2621,Base!$A$2:$B$235,2,FALSE)</f>
        <v>100</v>
      </c>
      <c r="B2589" s="4">
        <v>2013.0</v>
      </c>
      <c r="C2589" s="15" t="s">
        <v>5744</v>
      </c>
      <c r="D2589" s="15">
        <v>287.0</v>
      </c>
      <c r="E2589" s="15">
        <v>14.0</v>
      </c>
      <c r="F2589" s="15" t="s">
        <v>5521</v>
      </c>
      <c r="G2589" s="4">
        <v>84.0</v>
      </c>
      <c r="H2589" s="4">
        <v>564.0</v>
      </c>
      <c r="I2589" s="5">
        <v>45680.0</v>
      </c>
      <c r="J2589" s="4">
        <v>20.0</v>
      </c>
      <c r="K2589" s="4">
        <v>84.0</v>
      </c>
      <c r="L2589" s="4">
        <v>84.0</v>
      </c>
      <c r="M2589" s="5">
        <v>45778.0</v>
      </c>
      <c r="N2589" s="16">
        <v>45814.0</v>
      </c>
    </row>
    <row r="2590">
      <c r="A2590" s="4">
        <f>VLOOKUP(Life_expectancy.csv!A2622,Base!$A$2:$B$235,2,FALSE)</f>
        <v>100</v>
      </c>
      <c r="B2590" s="4">
        <v>2012.0</v>
      </c>
      <c r="C2590" s="15" t="s">
        <v>5995</v>
      </c>
      <c r="D2590" s="15">
        <v>294.0</v>
      </c>
      <c r="E2590" s="15">
        <v>14.0</v>
      </c>
      <c r="F2590" s="15" t="s">
        <v>5521</v>
      </c>
      <c r="G2590" s="4">
        <v>84.0</v>
      </c>
      <c r="H2590" s="4">
        <v>238.0</v>
      </c>
      <c r="I2590" s="5">
        <v>45830.0</v>
      </c>
      <c r="J2590" s="4">
        <v>21.0</v>
      </c>
      <c r="K2590" s="4">
        <v>84.0</v>
      </c>
      <c r="L2590" s="4">
        <v>84.0</v>
      </c>
      <c r="M2590" s="5">
        <v>45839.0</v>
      </c>
      <c r="N2590" s="16">
        <v>45875.0</v>
      </c>
    </row>
    <row r="2591">
      <c r="A2591" s="4">
        <f>VLOOKUP(Life_expectancy.csv!A2623,Base!$A$2:$B$235,2,FALSE)</f>
        <v>100</v>
      </c>
      <c r="B2591" s="4">
        <v>2011.0</v>
      </c>
      <c r="C2591" s="15" t="s">
        <v>5962</v>
      </c>
      <c r="D2591" s="15">
        <v>34.0</v>
      </c>
      <c r="E2591" s="15">
        <v>14.0</v>
      </c>
      <c r="F2591" s="15" t="s">
        <v>4172</v>
      </c>
      <c r="G2591" s="4">
        <v>85.0</v>
      </c>
      <c r="H2591" s="4">
        <v>187.0</v>
      </c>
      <c r="I2591" s="4">
        <v>22.0</v>
      </c>
      <c r="J2591" s="4">
        <v>21.0</v>
      </c>
      <c r="K2591" s="4">
        <v>85.0</v>
      </c>
      <c r="L2591" s="4">
        <v>85.0</v>
      </c>
      <c r="M2591" s="5">
        <v>45810.0</v>
      </c>
      <c r="N2591" s="15">
        <v>7.0</v>
      </c>
    </row>
    <row r="2592">
      <c r="A2592" s="4">
        <f>VLOOKUP(Life_expectancy.csv!A2624,Base!$A$2:$B$235,2,FALSE)</f>
        <v>100</v>
      </c>
      <c r="B2592" s="4">
        <v>2010.0</v>
      </c>
      <c r="C2592" s="15" t="s">
        <v>5747</v>
      </c>
      <c r="D2592" s="15">
        <v>323.0</v>
      </c>
      <c r="E2592" s="15">
        <v>14.0</v>
      </c>
      <c r="F2592" s="15" t="s">
        <v>2859</v>
      </c>
      <c r="G2592" s="4">
        <v>83.0</v>
      </c>
      <c r="H2592" s="4">
        <v>120.0</v>
      </c>
      <c r="I2592" s="5">
        <v>45768.0</v>
      </c>
      <c r="J2592" s="4">
        <v>21.0</v>
      </c>
      <c r="K2592" s="4">
        <v>83.0</v>
      </c>
      <c r="L2592" s="4">
        <v>83.0</v>
      </c>
      <c r="M2592" s="5">
        <v>45872.0</v>
      </c>
      <c r="N2592" s="16">
        <v>45695.0</v>
      </c>
    </row>
    <row r="2593">
      <c r="A2593" s="4">
        <f>VLOOKUP(Life_expectancy.csv!A2625,Base!$A$2:$B$235,2,FALSE)</f>
        <v>100</v>
      </c>
      <c r="B2593" s="4">
        <v>2009.0</v>
      </c>
      <c r="C2593" s="15" t="s">
        <v>5533</v>
      </c>
      <c r="D2593" s="15">
        <v>336.0</v>
      </c>
      <c r="E2593" s="15">
        <v>14.0</v>
      </c>
      <c r="F2593" s="15" t="s">
        <v>3052</v>
      </c>
      <c r="G2593" s="4">
        <v>78.0</v>
      </c>
      <c r="H2593" s="4">
        <v>425.0</v>
      </c>
      <c r="I2593" s="5">
        <v>45902.0</v>
      </c>
      <c r="J2593" s="4">
        <v>22.0</v>
      </c>
      <c r="K2593" s="4">
        <v>78.0</v>
      </c>
      <c r="L2593" s="4">
        <v>78.0</v>
      </c>
      <c r="M2593" s="5">
        <v>45720.0</v>
      </c>
      <c r="N2593" s="16">
        <v>45754.0</v>
      </c>
    </row>
    <row r="2594">
      <c r="A2594" s="4">
        <f>VLOOKUP(Life_expectancy.csv!A2626,Base!$A$2:$B$235,2,FALSE)</f>
        <v>100</v>
      </c>
      <c r="B2594" s="4">
        <v>2008.0</v>
      </c>
      <c r="C2594" s="15" t="s">
        <v>5534</v>
      </c>
      <c r="D2594" s="15">
        <v>344.0</v>
      </c>
      <c r="E2594" s="15">
        <v>14.0</v>
      </c>
      <c r="F2594" s="15" t="s">
        <v>4041</v>
      </c>
      <c r="G2594" s="4">
        <v>24.0</v>
      </c>
      <c r="H2594" s="4">
        <v>187.0</v>
      </c>
      <c r="I2594" s="5">
        <v>45749.0</v>
      </c>
      <c r="J2594" s="4">
        <v>22.0</v>
      </c>
      <c r="K2594" s="4">
        <v>8.0</v>
      </c>
      <c r="L2594" s="4">
        <v>81.0</v>
      </c>
      <c r="M2594" s="5">
        <v>45873.0</v>
      </c>
      <c r="N2594" s="16">
        <v>45815.0</v>
      </c>
    </row>
    <row r="2595">
      <c r="A2595" s="4">
        <f>VLOOKUP(Life_expectancy.csv!A2627,Base!$A$2:$B$235,2,FALSE)</f>
        <v>100</v>
      </c>
      <c r="B2595" s="4">
        <v>2007.0</v>
      </c>
      <c r="C2595" s="15" t="s">
        <v>5908</v>
      </c>
      <c r="D2595" s="15">
        <v>344.0</v>
      </c>
      <c r="E2595" s="15">
        <v>14.0</v>
      </c>
      <c r="F2595" s="15" t="s">
        <v>2094</v>
      </c>
      <c r="G2595" s="10"/>
      <c r="H2595" s="4">
        <v>8.0</v>
      </c>
      <c r="I2595" s="5">
        <v>45888.0</v>
      </c>
      <c r="J2595" s="4">
        <v>22.0</v>
      </c>
      <c r="K2595" s="4">
        <v>72.0</v>
      </c>
      <c r="L2595" s="4">
        <v>82.0</v>
      </c>
      <c r="M2595" s="5">
        <v>45662.0</v>
      </c>
      <c r="N2595" s="16">
        <v>45876.0</v>
      </c>
    </row>
    <row r="2596">
      <c r="A2596" s="4">
        <f>VLOOKUP(Life_expectancy.csv!A2628,Base!$A$2:$B$235,2,FALSE)</f>
        <v>100</v>
      </c>
      <c r="B2596" s="4">
        <v>2006.0</v>
      </c>
      <c r="C2596" s="15" t="s">
        <v>5640</v>
      </c>
      <c r="D2596" s="15">
        <v>345.0</v>
      </c>
      <c r="E2596" s="15">
        <v>15.0</v>
      </c>
      <c r="F2596" s="15" t="s">
        <v>2094</v>
      </c>
      <c r="G2596" s="10"/>
      <c r="H2596" s="4">
        <v>26.0</v>
      </c>
      <c r="I2596" s="5">
        <v>45735.0</v>
      </c>
      <c r="J2596" s="4">
        <v>22.0</v>
      </c>
      <c r="K2596" s="4">
        <v>85.0</v>
      </c>
      <c r="L2596" s="4">
        <v>84.0</v>
      </c>
      <c r="M2596" s="4">
        <v>5.0</v>
      </c>
      <c r="N2596" s="15">
        <v>8.0</v>
      </c>
    </row>
    <row r="2597">
      <c r="A2597" s="4">
        <f>VLOOKUP(Life_expectancy.csv!A2629,Base!$A$2:$B$235,2,FALSE)</f>
        <v>100</v>
      </c>
      <c r="B2597" s="4">
        <v>2005.0</v>
      </c>
      <c r="C2597" s="15">
        <v>55.0</v>
      </c>
      <c r="D2597" s="15">
        <v>357.0</v>
      </c>
      <c r="E2597" s="15">
        <v>15.0</v>
      </c>
      <c r="F2597" s="15" t="s">
        <v>6168</v>
      </c>
      <c r="G2597" s="10"/>
      <c r="H2597" s="4">
        <v>38.0</v>
      </c>
      <c r="I2597" s="5">
        <v>45918.0</v>
      </c>
      <c r="J2597" s="4">
        <v>22.0</v>
      </c>
      <c r="K2597" s="4">
        <v>8.0</v>
      </c>
      <c r="L2597" s="4">
        <v>82.0</v>
      </c>
      <c r="M2597" s="4">
        <v>5.0</v>
      </c>
      <c r="N2597" s="16">
        <v>45724.0</v>
      </c>
    </row>
    <row r="2598">
      <c r="A2598" s="4">
        <f>VLOOKUP(Life_expectancy.csv!A2630,Base!$A$2:$B$235,2,FALSE)</f>
        <v>100</v>
      </c>
      <c r="B2598" s="4">
        <v>2004.0</v>
      </c>
      <c r="C2598" s="15" t="s">
        <v>5642</v>
      </c>
      <c r="D2598" s="15">
        <v>355.0</v>
      </c>
      <c r="E2598" s="15">
        <v>15.0</v>
      </c>
      <c r="F2598" s="18">
        <v>45658.0</v>
      </c>
      <c r="G2598" s="10"/>
      <c r="H2598" s="4">
        <v>61.0</v>
      </c>
      <c r="I2598" s="5">
        <v>45765.0</v>
      </c>
      <c r="J2598" s="4">
        <v>22.0</v>
      </c>
      <c r="K2598" s="4">
        <v>71.0</v>
      </c>
      <c r="L2598" s="4">
        <v>71.0</v>
      </c>
      <c r="M2598" s="5">
        <v>45662.0</v>
      </c>
      <c r="N2598" s="16">
        <v>45785.0</v>
      </c>
    </row>
    <row r="2599">
      <c r="A2599" s="4">
        <f>VLOOKUP(Life_expectancy.csv!A2631,Base!$A$2:$B$235,2,FALSE)</f>
        <v>100</v>
      </c>
      <c r="B2599" s="4">
        <v>2003.0</v>
      </c>
      <c r="C2599" s="15" t="s">
        <v>5697</v>
      </c>
      <c r="D2599" s="15">
        <v>355.0</v>
      </c>
      <c r="E2599" s="15">
        <v>15.0</v>
      </c>
      <c r="F2599" s="18">
        <v>45689.0</v>
      </c>
      <c r="G2599" s="10"/>
      <c r="H2599" s="4">
        <v>295.0</v>
      </c>
      <c r="I2599" s="5">
        <v>45917.0</v>
      </c>
      <c r="J2599" s="4">
        <v>22.0</v>
      </c>
      <c r="K2599" s="4">
        <v>72.0</v>
      </c>
      <c r="L2599" s="4">
        <v>72.0</v>
      </c>
      <c r="M2599" s="5">
        <v>45693.0</v>
      </c>
      <c r="N2599" s="16">
        <v>45846.0</v>
      </c>
    </row>
    <row r="2600">
      <c r="A2600" s="4">
        <f>VLOOKUP(Life_expectancy.csv!A2632,Base!$A$2:$B$235,2,FALSE)</f>
        <v>100</v>
      </c>
      <c r="B2600" s="4">
        <v>2002.0</v>
      </c>
      <c r="C2600" s="15" t="s">
        <v>5697</v>
      </c>
      <c r="D2600" s="15">
        <v>351.0</v>
      </c>
      <c r="E2600" s="15">
        <v>15.0</v>
      </c>
      <c r="F2600" s="15">
        <v>1.0</v>
      </c>
      <c r="G2600" s="10"/>
      <c r="H2600" s="4">
        <v>363.0</v>
      </c>
      <c r="I2600" s="5">
        <v>45794.0</v>
      </c>
      <c r="J2600" s="4">
        <v>22.0</v>
      </c>
      <c r="K2600" s="4">
        <v>58.0</v>
      </c>
      <c r="L2600" s="4">
        <v>59.0</v>
      </c>
      <c r="M2600" s="5">
        <v>45721.0</v>
      </c>
      <c r="N2600" s="16">
        <v>45908.0</v>
      </c>
    </row>
    <row r="2601">
      <c r="A2601" s="4">
        <f>VLOOKUP(Life_expectancy.csv!A2633,Base!$A$2:$B$235,2,FALSE)</f>
        <v>100</v>
      </c>
      <c r="B2601" s="4">
        <v>2001.0</v>
      </c>
      <c r="C2601" s="15" t="s">
        <v>5641</v>
      </c>
      <c r="D2601" s="15">
        <v>345.0</v>
      </c>
      <c r="E2601" s="15">
        <v>14.0</v>
      </c>
      <c r="F2601" s="15" t="s">
        <v>5994</v>
      </c>
      <c r="G2601" s="10"/>
      <c r="H2601" s="4">
        <v>1833.0</v>
      </c>
      <c r="I2601" s="5">
        <v>45674.0</v>
      </c>
      <c r="J2601" s="4">
        <v>22.0</v>
      </c>
      <c r="K2601" s="4">
        <v>51.0</v>
      </c>
      <c r="L2601" s="4">
        <v>5.0</v>
      </c>
      <c r="M2601" s="5">
        <v>45721.0</v>
      </c>
      <c r="N2601" s="16">
        <v>45666.0</v>
      </c>
    </row>
    <row r="2602">
      <c r="A2602" s="4">
        <f>VLOOKUP(Life_expectancy.csv!A2634,Base!$A$2:$B$235,2,FALSE)</f>
        <v>100</v>
      </c>
      <c r="B2602" s="4">
        <v>2000.0</v>
      </c>
      <c r="C2602" s="15" t="s">
        <v>5641</v>
      </c>
      <c r="D2602" s="15">
        <v>339.0</v>
      </c>
      <c r="E2602" s="15">
        <v>14.0</v>
      </c>
      <c r="F2602" s="16">
        <v>45658.0</v>
      </c>
      <c r="G2602" s="10"/>
      <c r="H2602" s="4">
        <v>3578.0</v>
      </c>
      <c r="I2602" s="5">
        <v>45824.0</v>
      </c>
      <c r="J2602" s="4">
        <v>22.0</v>
      </c>
      <c r="K2602" s="4">
        <v>63.0</v>
      </c>
      <c r="L2602" s="4">
        <v>64.0</v>
      </c>
      <c r="M2602" s="5">
        <v>45662.0</v>
      </c>
      <c r="N2602" s="16">
        <v>45725.0</v>
      </c>
    </row>
    <row r="2603">
      <c r="A2603" s="4">
        <f>VLOOKUP(Life_expectancy.csv!A2635,Base!$A$2:$B$235,2,FALSE)</f>
        <v>197</v>
      </c>
      <c r="B2603" s="4">
        <v>2015.0</v>
      </c>
      <c r="C2603" s="15" t="s">
        <v>5556</v>
      </c>
      <c r="D2603" s="15">
        <v>133.0</v>
      </c>
      <c r="E2603" s="15">
        <v>0.0</v>
      </c>
      <c r="F2603" s="17"/>
      <c r="G2603" s="4">
        <v>78.0</v>
      </c>
      <c r="H2603" s="4">
        <v>0.0</v>
      </c>
      <c r="I2603" s="4" t="s">
        <v>5620</v>
      </c>
      <c r="J2603" s="4">
        <v>0.0</v>
      </c>
      <c r="K2603" s="4">
        <v>8.0</v>
      </c>
      <c r="L2603" s="4">
        <v>78.0</v>
      </c>
      <c r="M2603" s="4" t="s">
        <v>5522</v>
      </c>
      <c r="N2603" s="15" t="s">
        <v>5522</v>
      </c>
    </row>
    <row r="2604">
      <c r="A2604" s="4">
        <f>VLOOKUP(Life_expectancy.csv!A2636,Base!$A$2:$B$235,2,FALSE)</f>
        <v>197</v>
      </c>
      <c r="B2604" s="4">
        <v>2014.0</v>
      </c>
      <c r="C2604" s="15" t="s">
        <v>5561</v>
      </c>
      <c r="D2604" s="15">
        <v>135.0</v>
      </c>
      <c r="E2604" s="15">
        <v>0.0</v>
      </c>
      <c r="F2604" s="15" t="s">
        <v>5521</v>
      </c>
      <c r="G2604" s="4">
        <v>8.0</v>
      </c>
      <c r="H2604" s="4">
        <v>0.0</v>
      </c>
      <c r="I2604" s="4" t="s">
        <v>5623</v>
      </c>
      <c r="J2604" s="4">
        <v>0.0</v>
      </c>
      <c r="K2604" s="4">
        <v>82.0</v>
      </c>
      <c r="L2604" s="4">
        <v>8.0</v>
      </c>
      <c r="M2604" s="4" t="s">
        <v>5522</v>
      </c>
      <c r="N2604" s="15" t="s">
        <v>5522</v>
      </c>
    </row>
    <row r="2605">
      <c r="A2605" s="4">
        <f>VLOOKUP(Life_expectancy.csv!A2637,Base!$A$2:$B$235,2,FALSE)</f>
        <v>197</v>
      </c>
      <c r="B2605" s="4">
        <v>2013.0</v>
      </c>
      <c r="C2605" s="15" t="s">
        <v>5648</v>
      </c>
      <c r="D2605" s="15">
        <v>137.0</v>
      </c>
      <c r="E2605" s="15">
        <v>0.0</v>
      </c>
      <c r="F2605" s="15" t="s">
        <v>5521</v>
      </c>
      <c r="G2605" s="4">
        <v>82.0</v>
      </c>
      <c r="H2605" s="4">
        <v>0.0</v>
      </c>
      <c r="I2605" s="4" t="s">
        <v>5881</v>
      </c>
      <c r="J2605" s="4">
        <v>0.0</v>
      </c>
      <c r="K2605" s="4">
        <v>84.0</v>
      </c>
      <c r="L2605" s="4">
        <v>82.0</v>
      </c>
      <c r="M2605" s="4" t="s">
        <v>5522</v>
      </c>
      <c r="N2605" s="15" t="s">
        <v>5522</v>
      </c>
    </row>
    <row r="2606">
      <c r="A2606" s="4">
        <f>VLOOKUP(Life_expectancy.csv!A2638,Base!$A$2:$B$235,2,FALSE)</f>
        <v>197</v>
      </c>
      <c r="B2606" s="4">
        <v>2012.0</v>
      </c>
      <c r="C2606" s="15">
        <v>73.0</v>
      </c>
      <c r="D2606" s="15">
        <v>138.0</v>
      </c>
      <c r="E2606" s="15">
        <v>0.0</v>
      </c>
      <c r="F2606" s="15" t="s">
        <v>5521</v>
      </c>
      <c r="G2606" s="4">
        <v>77.0</v>
      </c>
      <c r="H2606" s="4">
        <v>0.0</v>
      </c>
      <c r="I2606" s="4" t="s">
        <v>5583</v>
      </c>
      <c r="J2606" s="4">
        <v>0.0</v>
      </c>
      <c r="K2606" s="4">
        <v>79.0</v>
      </c>
      <c r="L2606" s="4">
        <v>77.0</v>
      </c>
      <c r="M2606" s="4" t="s">
        <v>5522</v>
      </c>
      <c r="N2606" s="15" t="s">
        <v>5522</v>
      </c>
    </row>
    <row r="2607">
      <c r="A2607" s="4">
        <f>VLOOKUP(Life_expectancy.csv!A2639,Base!$A$2:$B$235,2,FALSE)</f>
        <v>197</v>
      </c>
      <c r="B2607" s="4">
        <v>2011.0</v>
      </c>
      <c r="C2607" s="15" t="s">
        <v>5588</v>
      </c>
      <c r="D2607" s="15">
        <v>14.0</v>
      </c>
      <c r="E2607" s="15">
        <v>0.0</v>
      </c>
      <c r="F2607" s="15" t="s">
        <v>5841</v>
      </c>
      <c r="G2607" s="4">
        <v>82.0</v>
      </c>
      <c r="H2607" s="4">
        <v>0.0</v>
      </c>
      <c r="I2607" s="4" t="s">
        <v>5561</v>
      </c>
      <c r="J2607" s="4">
        <v>0.0</v>
      </c>
      <c r="K2607" s="4">
        <v>84.0</v>
      </c>
      <c r="L2607" s="4">
        <v>82.0</v>
      </c>
      <c r="M2607" s="4" t="s">
        <v>5522</v>
      </c>
      <c r="N2607" s="15" t="s">
        <v>5522</v>
      </c>
    </row>
    <row r="2608">
      <c r="A2608" s="4">
        <f>VLOOKUP(Life_expectancy.csv!A2640,Base!$A$2:$B$235,2,FALSE)</f>
        <v>197</v>
      </c>
      <c r="B2608" s="4">
        <v>2010.0</v>
      </c>
      <c r="C2608" s="15" t="s">
        <v>5559</v>
      </c>
      <c r="D2608" s="15">
        <v>142.0</v>
      </c>
      <c r="E2608" s="15">
        <v>0.0</v>
      </c>
      <c r="F2608" s="15" t="s">
        <v>3052</v>
      </c>
      <c r="G2608" s="4">
        <v>82.0</v>
      </c>
      <c r="H2608" s="4">
        <v>0.0</v>
      </c>
      <c r="I2608" s="4" t="s">
        <v>5653</v>
      </c>
      <c r="J2608" s="4">
        <v>0.0</v>
      </c>
      <c r="K2608" s="4">
        <v>84.0</v>
      </c>
      <c r="L2608" s="4">
        <v>82.0</v>
      </c>
      <c r="M2608" s="4" t="s">
        <v>5522</v>
      </c>
      <c r="N2608" s="15" t="s">
        <v>5522</v>
      </c>
    </row>
    <row r="2609">
      <c r="A2609" s="4">
        <f>VLOOKUP(Life_expectancy.csv!A2641,Base!$A$2:$B$235,2,FALSE)</f>
        <v>197</v>
      </c>
      <c r="B2609" s="4">
        <v>2009.0</v>
      </c>
      <c r="C2609" s="15" t="s">
        <v>5711</v>
      </c>
      <c r="D2609" s="15">
        <v>147.0</v>
      </c>
      <c r="E2609" s="15">
        <v>0.0</v>
      </c>
      <c r="F2609" s="18">
        <v>45870.0</v>
      </c>
      <c r="G2609" s="4">
        <v>84.0</v>
      </c>
      <c r="H2609" s="4">
        <v>0.0</v>
      </c>
      <c r="I2609" s="4" t="s">
        <v>5889</v>
      </c>
      <c r="J2609" s="4">
        <v>0.0</v>
      </c>
      <c r="K2609" s="4">
        <v>86.0</v>
      </c>
      <c r="L2609" s="4">
        <v>84.0</v>
      </c>
      <c r="M2609" s="4" t="s">
        <v>5522</v>
      </c>
      <c r="N2609" s="15" t="s">
        <v>5522</v>
      </c>
    </row>
    <row r="2610">
      <c r="A2610" s="4">
        <f>VLOOKUP(Life_expectancy.csv!A2642,Base!$A$2:$B$235,2,FALSE)</f>
        <v>197</v>
      </c>
      <c r="B2610" s="4">
        <v>2008.0</v>
      </c>
      <c r="C2610" s="15" t="s">
        <v>5564</v>
      </c>
      <c r="D2610" s="15">
        <v>145.0</v>
      </c>
      <c r="E2610" s="15">
        <v>0.0</v>
      </c>
      <c r="F2610" s="16">
        <v>45658.0</v>
      </c>
      <c r="G2610" s="4">
        <v>84.0</v>
      </c>
      <c r="H2610" s="4">
        <v>0.0</v>
      </c>
      <c r="I2610" s="4" t="s">
        <v>5933</v>
      </c>
      <c r="J2610" s="4">
        <v>0.0</v>
      </c>
      <c r="K2610" s="4">
        <v>88.0</v>
      </c>
      <c r="L2610" s="4">
        <v>86.0</v>
      </c>
      <c r="M2610" s="4" t="s">
        <v>5522</v>
      </c>
      <c r="N2610" s="15" t="s">
        <v>5522</v>
      </c>
    </row>
    <row r="2611">
      <c r="A2611" s="4">
        <f>VLOOKUP(Life_expectancy.csv!A2643,Base!$A$2:$B$235,2,FALSE)</f>
        <v>197</v>
      </c>
      <c r="B2611" s="4">
        <v>2007.0</v>
      </c>
      <c r="C2611" s="15" t="s">
        <v>5711</v>
      </c>
      <c r="D2611" s="15">
        <v>146.0</v>
      </c>
      <c r="E2611" s="15">
        <v>0.0</v>
      </c>
      <c r="F2611" s="18">
        <v>45779.0</v>
      </c>
      <c r="G2611" s="4">
        <v>87.0</v>
      </c>
      <c r="H2611" s="4">
        <v>0.0</v>
      </c>
      <c r="I2611" s="5">
        <v>45876.0</v>
      </c>
      <c r="J2611" s="4">
        <v>0.0</v>
      </c>
      <c r="K2611" s="4">
        <v>88.0</v>
      </c>
      <c r="L2611" s="4">
        <v>87.0</v>
      </c>
      <c r="M2611" s="4" t="s">
        <v>5522</v>
      </c>
      <c r="N2611" s="15" t="s">
        <v>5522</v>
      </c>
    </row>
    <row r="2612">
      <c r="A2612" s="4">
        <f>VLOOKUP(Life_expectancy.csv!A2644,Base!$A$2:$B$235,2,FALSE)</f>
        <v>197</v>
      </c>
      <c r="B2612" s="4">
        <v>2006.0</v>
      </c>
      <c r="C2612" s="15" t="s">
        <v>5899</v>
      </c>
      <c r="D2612" s="15">
        <v>148.0</v>
      </c>
      <c r="E2612" s="15">
        <v>0.0</v>
      </c>
      <c r="F2612" s="15" t="s">
        <v>1485</v>
      </c>
      <c r="G2612" s="4">
        <v>89.0</v>
      </c>
      <c r="H2612" s="4">
        <v>0.0</v>
      </c>
      <c r="I2612" s="5">
        <v>45664.0</v>
      </c>
      <c r="J2612" s="4">
        <v>0.0</v>
      </c>
      <c r="K2612" s="4">
        <v>89.0</v>
      </c>
      <c r="L2612" s="4">
        <v>88.0</v>
      </c>
      <c r="M2612" s="4" t="s">
        <v>5522</v>
      </c>
      <c r="N2612" s="15" t="s">
        <v>5522</v>
      </c>
    </row>
    <row r="2613">
      <c r="A2613" s="4">
        <f>VLOOKUP(Life_expectancy.csv!A2645,Base!$A$2:$B$235,2,FALSE)</f>
        <v>197</v>
      </c>
      <c r="B2613" s="4">
        <v>2005.0</v>
      </c>
      <c r="C2613" s="15" t="s">
        <v>5589</v>
      </c>
      <c r="D2613" s="15">
        <v>15.0</v>
      </c>
      <c r="E2613" s="15">
        <v>0.0</v>
      </c>
      <c r="F2613" s="15" t="s">
        <v>610</v>
      </c>
      <c r="G2613" s="4">
        <v>89.0</v>
      </c>
      <c r="H2613" s="4">
        <v>0.0</v>
      </c>
      <c r="I2613" s="4" t="s">
        <v>5818</v>
      </c>
      <c r="J2613" s="4">
        <v>0.0</v>
      </c>
      <c r="K2613" s="4">
        <v>9.0</v>
      </c>
      <c r="L2613" s="4">
        <v>89.0</v>
      </c>
      <c r="M2613" s="4" t="s">
        <v>5522</v>
      </c>
      <c r="N2613" s="15" t="s">
        <v>5522</v>
      </c>
    </row>
    <row r="2614">
      <c r="A2614" s="4">
        <f>VLOOKUP(Life_expectancy.csv!A2646,Base!$A$2:$B$235,2,FALSE)</f>
        <v>197</v>
      </c>
      <c r="B2614" s="4">
        <v>2004.0</v>
      </c>
      <c r="C2614" s="15" t="s">
        <v>5713</v>
      </c>
      <c r="D2614" s="15">
        <v>151.0</v>
      </c>
      <c r="E2614" s="15">
        <v>0.0</v>
      </c>
      <c r="F2614" s="16">
        <v>45870.0</v>
      </c>
      <c r="G2614" s="4">
        <v>9.0</v>
      </c>
      <c r="H2614" s="4">
        <v>0.0</v>
      </c>
      <c r="I2614" s="4" t="s">
        <v>5771</v>
      </c>
      <c r="J2614" s="4">
        <v>0.0</v>
      </c>
      <c r="K2614" s="4">
        <v>91.0</v>
      </c>
      <c r="L2614" s="4">
        <v>9.0</v>
      </c>
      <c r="M2614" s="4" t="s">
        <v>5522</v>
      </c>
      <c r="N2614" s="15" t="s">
        <v>5522</v>
      </c>
    </row>
    <row r="2615">
      <c r="A2615" s="4">
        <f>VLOOKUP(Life_expectancy.csv!A2647,Base!$A$2:$B$235,2,FALSE)</f>
        <v>197</v>
      </c>
      <c r="B2615" s="4">
        <v>2003.0</v>
      </c>
      <c r="C2615" s="15">
        <v>72.0</v>
      </c>
      <c r="D2615" s="15">
        <v>153.0</v>
      </c>
      <c r="E2615" s="15">
        <v>0.0</v>
      </c>
      <c r="F2615" s="15" t="s">
        <v>1485</v>
      </c>
      <c r="G2615" s="4">
        <v>85.0</v>
      </c>
      <c r="H2615" s="4">
        <v>0.0</v>
      </c>
      <c r="I2615" s="4" t="s">
        <v>5727</v>
      </c>
      <c r="J2615" s="4">
        <v>0.0</v>
      </c>
      <c r="K2615" s="4">
        <v>91.0</v>
      </c>
      <c r="L2615" s="4">
        <v>9.0</v>
      </c>
      <c r="M2615" s="4" t="s">
        <v>5522</v>
      </c>
      <c r="N2615" s="15" t="s">
        <v>5522</v>
      </c>
    </row>
    <row r="2616">
      <c r="A2616" s="4">
        <f>VLOOKUP(Life_expectancy.csv!A2648,Base!$A$2:$B$235,2,FALSE)</f>
        <v>197</v>
      </c>
      <c r="B2616" s="4">
        <v>2002.0</v>
      </c>
      <c r="C2616" s="15" t="s">
        <v>5715</v>
      </c>
      <c r="D2616" s="15">
        <v>155.0</v>
      </c>
      <c r="E2616" s="15">
        <v>0.0</v>
      </c>
      <c r="F2616" s="15" t="s">
        <v>5906</v>
      </c>
      <c r="G2616" s="4">
        <v>88.0</v>
      </c>
      <c r="H2616" s="4">
        <v>0.0</v>
      </c>
      <c r="I2616" s="4">
        <v>67.0</v>
      </c>
      <c r="J2616" s="4">
        <v>0.0</v>
      </c>
      <c r="K2616" s="4">
        <v>85.0</v>
      </c>
      <c r="L2616" s="4">
        <v>84.0</v>
      </c>
      <c r="M2616" s="4" t="s">
        <v>5522</v>
      </c>
      <c r="N2616" s="15" t="s">
        <v>5522</v>
      </c>
    </row>
    <row r="2617">
      <c r="A2617" s="4">
        <f>VLOOKUP(Life_expectancy.csv!A2649,Base!$A$2:$B$235,2,FALSE)</f>
        <v>197</v>
      </c>
      <c r="B2617" s="4">
        <v>2001.0</v>
      </c>
      <c r="C2617" s="15" t="s">
        <v>5767</v>
      </c>
      <c r="D2617" s="15">
        <v>157.0</v>
      </c>
      <c r="E2617" s="15">
        <v>0.0</v>
      </c>
      <c r="F2617" s="15" t="s">
        <v>377</v>
      </c>
      <c r="G2617" s="4">
        <v>91.0</v>
      </c>
      <c r="H2617" s="4">
        <v>4.0</v>
      </c>
      <c r="I2617" s="4" t="s">
        <v>5847</v>
      </c>
      <c r="J2617" s="4">
        <v>0.0</v>
      </c>
      <c r="K2617" s="4">
        <v>91.0</v>
      </c>
      <c r="L2617" s="4">
        <v>89.0</v>
      </c>
      <c r="M2617" s="4" t="s">
        <v>5522</v>
      </c>
      <c r="N2617" s="15" t="s">
        <v>5522</v>
      </c>
    </row>
    <row r="2618">
      <c r="A2618" s="4">
        <f>VLOOKUP(Life_expectancy.csv!A2650,Base!$A$2:$B$235,2,FALSE)</f>
        <v>197</v>
      </c>
      <c r="B2618" s="4">
        <v>2000.0</v>
      </c>
      <c r="C2618" s="15" t="s">
        <v>5592</v>
      </c>
      <c r="D2618" s="15">
        <v>158.0</v>
      </c>
      <c r="E2618" s="15">
        <v>0.0</v>
      </c>
      <c r="F2618" s="15" t="s">
        <v>3052</v>
      </c>
      <c r="G2618" s="4">
        <v>93.0</v>
      </c>
      <c r="H2618" s="4">
        <v>0.0</v>
      </c>
      <c r="I2618" s="4" t="s">
        <v>5663</v>
      </c>
      <c r="J2618" s="4">
        <v>0.0</v>
      </c>
      <c r="K2618" s="4">
        <v>91.0</v>
      </c>
      <c r="L2618" s="4">
        <v>91.0</v>
      </c>
      <c r="M2618" s="4" t="s">
        <v>5522</v>
      </c>
      <c r="N2618" s="15" t="s">
        <v>5522</v>
      </c>
    </row>
    <row r="2619">
      <c r="A2619" s="4">
        <f>VLOOKUP(Life_expectancy.csv!A2651,Base!$A$2:$B$235,2,FALSE)</f>
        <v>153</v>
      </c>
      <c r="B2619" s="4">
        <v>2015.0</v>
      </c>
      <c r="C2619" s="15" t="s">
        <v>5998</v>
      </c>
      <c r="D2619" s="15">
        <v>17.0</v>
      </c>
      <c r="E2619" s="15">
        <v>0.0</v>
      </c>
      <c r="F2619" s="17"/>
      <c r="G2619" s="4">
        <v>9.0</v>
      </c>
      <c r="H2619" s="4">
        <v>0.0</v>
      </c>
      <c r="I2619" s="4" t="s">
        <v>5608</v>
      </c>
      <c r="J2619" s="4">
        <v>0.0</v>
      </c>
      <c r="K2619" s="4">
        <v>88.0</v>
      </c>
      <c r="L2619" s="4">
        <v>96.0</v>
      </c>
      <c r="M2619" s="4" t="s">
        <v>5821</v>
      </c>
      <c r="N2619" s="16">
        <v>45905.0</v>
      </c>
    </row>
    <row r="2620">
      <c r="A2620" s="4">
        <f>VLOOKUP(Life_expectancy.csv!A2652,Base!$A$2:$B$235,2,FALSE)</f>
        <v>153</v>
      </c>
      <c r="B2620" s="4">
        <v>2014.0</v>
      </c>
      <c r="C2620" s="15" t="s">
        <v>5716</v>
      </c>
      <c r="D2620" s="15">
        <v>171.0</v>
      </c>
      <c r="E2620" s="15">
        <v>0.0</v>
      </c>
      <c r="F2620" s="15" t="s">
        <v>883</v>
      </c>
      <c r="G2620" s="4">
        <v>92.0</v>
      </c>
      <c r="H2620" s="4">
        <v>0.0</v>
      </c>
      <c r="I2620" s="4">
        <v>46.0</v>
      </c>
      <c r="J2620" s="4">
        <v>0.0</v>
      </c>
      <c r="K2620" s="4">
        <v>94.0</v>
      </c>
      <c r="L2620" s="4">
        <v>92.0</v>
      </c>
      <c r="M2620" s="4" t="s">
        <v>5821</v>
      </c>
      <c r="N2620" s="15">
        <v>6.0</v>
      </c>
    </row>
    <row r="2621">
      <c r="A2621" s="4">
        <f>VLOOKUP(Life_expectancy.csv!A2653,Base!$A$2:$B$235,2,FALSE)</f>
        <v>153</v>
      </c>
      <c r="B2621" s="4">
        <v>2013.0</v>
      </c>
      <c r="C2621" s="15">
        <v>71.0</v>
      </c>
      <c r="D2621" s="15">
        <v>172.0</v>
      </c>
      <c r="E2621" s="15">
        <v>0.0</v>
      </c>
      <c r="F2621" s="15" t="s">
        <v>2237</v>
      </c>
      <c r="G2621" s="4">
        <v>92.0</v>
      </c>
      <c r="H2621" s="4">
        <v>0.0</v>
      </c>
      <c r="I2621" s="4">
        <v>45.0</v>
      </c>
      <c r="J2621" s="4">
        <v>0.0</v>
      </c>
      <c r="K2621" s="4">
        <v>94.0</v>
      </c>
      <c r="L2621" s="4">
        <v>92.0</v>
      </c>
      <c r="M2621" s="4" t="s">
        <v>5821</v>
      </c>
      <c r="N2621" s="15">
        <v>6.0</v>
      </c>
    </row>
    <row r="2622">
      <c r="A2622" s="4">
        <f>VLOOKUP(Life_expectancy.csv!A2654,Base!$A$2:$B$235,2,FALSE)</f>
        <v>153</v>
      </c>
      <c r="B2622" s="4">
        <v>2012.0</v>
      </c>
      <c r="C2622" s="15">
        <v>78.0</v>
      </c>
      <c r="D2622" s="15">
        <v>174.0</v>
      </c>
      <c r="E2622" s="15">
        <v>0.0</v>
      </c>
      <c r="F2622" s="16">
        <v>45844.0</v>
      </c>
      <c r="G2622" s="4">
        <v>92.0</v>
      </c>
      <c r="H2622" s="4">
        <v>0.0</v>
      </c>
      <c r="I2622" s="4">
        <v>44.0</v>
      </c>
      <c r="J2622" s="4">
        <v>0.0</v>
      </c>
      <c r="K2622" s="4">
        <v>91.0</v>
      </c>
      <c r="L2622" s="4">
        <v>92.0</v>
      </c>
      <c r="M2622" s="4" t="s">
        <v>5783</v>
      </c>
      <c r="N2622" s="16">
        <v>45663.0</v>
      </c>
    </row>
    <row r="2623">
      <c r="A2623" s="4">
        <f>VLOOKUP(Life_expectancy.csv!A2655,Base!$A$2:$B$235,2,FALSE)</f>
        <v>153</v>
      </c>
      <c r="B2623" s="4">
        <v>2011.0</v>
      </c>
      <c r="C2623" s="15">
        <v>76.0</v>
      </c>
      <c r="D2623" s="15">
        <v>176.0</v>
      </c>
      <c r="E2623" s="15">
        <v>0.0</v>
      </c>
      <c r="F2623" s="16">
        <v>45783.0</v>
      </c>
      <c r="G2623" s="4">
        <v>9.0</v>
      </c>
      <c r="H2623" s="4">
        <v>0.0</v>
      </c>
      <c r="I2623" s="4">
        <v>43.0</v>
      </c>
      <c r="J2623" s="4">
        <v>0.0</v>
      </c>
      <c r="K2623" s="4">
        <v>91.0</v>
      </c>
      <c r="L2623" s="4">
        <v>9.0</v>
      </c>
      <c r="M2623" s="4" t="s">
        <v>5783</v>
      </c>
      <c r="N2623" s="16">
        <v>45694.0</v>
      </c>
    </row>
    <row r="2624">
      <c r="A2624" s="4">
        <f>VLOOKUP(Life_expectancy.csv!A2656,Base!$A$2:$B$235,2,FALSE)</f>
        <v>153</v>
      </c>
      <c r="B2624" s="4">
        <v>2010.0</v>
      </c>
      <c r="C2624" s="15">
        <v>74.0</v>
      </c>
      <c r="D2624" s="15">
        <v>179.0</v>
      </c>
      <c r="E2624" s="15">
        <v>0.0</v>
      </c>
      <c r="F2624" s="16">
        <v>45783.0</v>
      </c>
      <c r="G2624" s="4">
        <v>9.0</v>
      </c>
      <c r="H2624" s="4">
        <v>0.0</v>
      </c>
      <c r="I2624" s="4">
        <v>42.0</v>
      </c>
      <c r="J2624" s="4">
        <v>0.0</v>
      </c>
      <c r="K2624" s="4">
        <v>91.0</v>
      </c>
      <c r="L2624" s="4">
        <v>9.0</v>
      </c>
      <c r="M2624" s="4" t="s">
        <v>5783</v>
      </c>
      <c r="N2624" s="16">
        <v>45722.0</v>
      </c>
    </row>
    <row r="2625">
      <c r="A2625" s="4">
        <f>VLOOKUP(Life_expectancy.csv!A2657,Base!$A$2:$B$235,2,FALSE)</f>
        <v>153</v>
      </c>
      <c r="B2625" s="4">
        <v>2009.0</v>
      </c>
      <c r="C2625" s="15">
        <v>71.0</v>
      </c>
      <c r="D2625" s="15">
        <v>183.0</v>
      </c>
      <c r="E2625" s="15">
        <v>0.0</v>
      </c>
      <c r="F2625" s="15" t="s">
        <v>1527</v>
      </c>
      <c r="G2625" s="4">
        <v>9.0</v>
      </c>
      <c r="H2625" s="4">
        <v>0.0</v>
      </c>
      <c r="I2625" s="4" t="s">
        <v>6057</v>
      </c>
      <c r="J2625" s="4">
        <v>0.0</v>
      </c>
      <c r="K2625" s="4">
        <v>9.0</v>
      </c>
      <c r="L2625" s="4">
        <v>9.0</v>
      </c>
      <c r="M2625" s="4" t="s">
        <v>5614</v>
      </c>
      <c r="N2625" s="16">
        <v>45753.0</v>
      </c>
    </row>
    <row r="2626">
      <c r="A2626" s="4">
        <f>VLOOKUP(Life_expectancy.csv!A2658,Base!$A$2:$B$235,2,FALSE)</f>
        <v>153</v>
      </c>
      <c r="B2626" s="4">
        <v>2008.0</v>
      </c>
      <c r="C2626" s="15" t="s">
        <v>5768</v>
      </c>
      <c r="D2626" s="15">
        <v>185.0</v>
      </c>
      <c r="E2626" s="15">
        <v>0.0</v>
      </c>
      <c r="F2626" s="15" t="s">
        <v>915</v>
      </c>
      <c r="G2626" s="4">
        <v>9.0</v>
      </c>
      <c r="H2626" s="4">
        <v>0.0</v>
      </c>
      <c r="I2626" s="5">
        <v>45692.0</v>
      </c>
      <c r="J2626" s="4">
        <v>0.0</v>
      </c>
      <c r="K2626" s="4">
        <v>91.0</v>
      </c>
      <c r="L2626" s="4">
        <v>9.0</v>
      </c>
      <c r="M2626" s="4" t="s">
        <v>5821</v>
      </c>
      <c r="N2626" s="16">
        <v>45753.0</v>
      </c>
    </row>
    <row r="2627">
      <c r="A2627" s="4">
        <f>VLOOKUP(Life_expectancy.csv!A2659,Base!$A$2:$B$235,2,FALSE)</f>
        <v>153</v>
      </c>
      <c r="B2627" s="4">
        <v>2007.0</v>
      </c>
      <c r="C2627" s="15" t="s">
        <v>5996</v>
      </c>
      <c r="D2627" s="15">
        <v>187.0</v>
      </c>
      <c r="E2627" s="15">
        <v>0.0</v>
      </c>
      <c r="F2627" s="15" t="s">
        <v>1527</v>
      </c>
      <c r="G2627" s="4">
        <v>89.0</v>
      </c>
      <c r="H2627" s="4">
        <v>0.0</v>
      </c>
      <c r="I2627" s="4" t="s">
        <v>6238</v>
      </c>
      <c r="J2627" s="4">
        <v>0.0</v>
      </c>
      <c r="K2627" s="4">
        <v>9.0</v>
      </c>
      <c r="L2627" s="4">
        <v>88.0</v>
      </c>
      <c r="M2627" s="4" t="s">
        <v>5681</v>
      </c>
      <c r="N2627" s="16">
        <v>45783.0</v>
      </c>
    </row>
    <row r="2628">
      <c r="A2628" s="4">
        <f>VLOOKUP(Life_expectancy.csv!A2660,Base!$A$2:$B$235,2,FALSE)</f>
        <v>153</v>
      </c>
      <c r="B2628" s="4">
        <v>2006.0</v>
      </c>
      <c r="C2628" s="15" t="s">
        <v>5822</v>
      </c>
      <c r="D2628" s="15">
        <v>188.0</v>
      </c>
      <c r="E2628" s="15">
        <v>0.0</v>
      </c>
      <c r="F2628" s="15" t="s">
        <v>1009</v>
      </c>
      <c r="G2628" s="4">
        <v>89.0</v>
      </c>
      <c r="H2628" s="4">
        <v>0.0</v>
      </c>
      <c r="I2628" s="4" t="s">
        <v>6074</v>
      </c>
      <c r="J2628" s="4">
        <v>0.0</v>
      </c>
      <c r="K2628" s="4">
        <v>89.0</v>
      </c>
      <c r="L2628" s="4">
        <v>92.0</v>
      </c>
      <c r="M2628" s="4" t="s">
        <v>5658</v>
      </c>
      <c r="N2628" s="16">
        <v>45814.0</v>
      </c>
    </row>
    <row r="2629">
      <c r="A2629" s="4">
        <f>VLOOKUP(Life_expectancy.csv!A2661,Base!$A$2:$B$235,2,FALSE)</f>
        <v>153</v>
      </c>
      <c r="B2629" s="4">
        <v>2005.0</v>
      </c>
      <c r="C2629" s="15" t="s">
        <v>5769</v>
      </c>
      <c r="D2629" s="15">
        <v>189.0</v>
      </c>
      <c r="E2629" s="15">
        <v>0.0</v>
      </c>
      <c r="F2629" s="16">
        <v>45997.0</v>
      </c>
      <c r="G2629" s="4">
        <v>95.0</v>
      </c>
      <c r="H2629" s="4">
        <v>0.0</v>
      </c>
      <c r="I2629" s="4" t="s">
        <v>6239</v>
      </c>
      <c r="J2629" s="4">
        <v>0.0</v>
      </c>
      <c r="K2629" s="4">
        <v>95.0</v>
      </c>
      <c r="L2629" s="4">
        <v>95.0</v>
      </c>
      <c r="M2629" s="4" t="s">
        <v>5578</v>
      </c>
      <c r="N2629" s="16">
        <v>45844.0</v>
      </c>
    </row>
    <row r="2630">
      <c r="A2630" s="4">
        <f>VLOOKUP(Life_expectancy.csv!A2662,Base!$A$2:$B$235,2,FALSE)</f>
        <v>153</v>
      </c>
      <c r="B2630" s="4">
        <v>2004.0</v>
      </c>
      <c r="C2630" s="15" t="s">
        <v>5818</v>
      </c>
      <c r="D2630" s="15">
        <v>19.0</v>
      </c>
      <c r="E2630" s="15">
        <v>0.0</v>
      </c>
      <c r="F2630" s="15" t="s">
        <v>553</v>
      </c>
      <c r="G2630" s="4">
        <v>94.0</v>
      </c>
      <c r="H2630" s="4">
        <v>0.0</v>
      </c>
      <c r="I2630" s="4" t="s">
        <v>5861</v>
      </c>
      <c r="J2630" s="4">
        <v>0.0</v>
      </c>
      <c r="K2630" s="4">
        <v>94.0</v>
      </c>
      <c r="L2630" s="4">
        <v>94.0</v>
      </c>
      <c r="M2630" s="4">
        <v>1.0</v>
      </c>
      <c r="N2630" s="16">
        <v>45875.0</v>
      </c>
    </row>
    <row r="2631">
      <c r="A2631" s="4">
        <f>VLOOKUP(Life_expectancy.csv!A2663,Base!$A$2:$B$235,2,FALSE)</f>
        <v>153</v>
      </c>
      <c r="B2631" s="4">
        <v>2003.0</v>
      </c>
      <c r="C2631" s="15" t="s">
        <v>5845</v>
      </c>
      <c r="D2631" s="15">
        <v>191.0</v>
      </c>
      <c r="E2631" s="15">
        <v>0.0</v>
      </c>
      <c r="F2631" s="15" t="s">
        <v>1663</v>
      </c>
      <c r="G2631" s="4">
        <v>76.0</v>
      </c>
      <c r="H2631" s="4">
        <v>0.0</v>
      </c>
      <c r="I2631" s="4">
        <v>36.0</v>
      </c>
      <c r="J2631" s="4">
        <v>1.0</v>
      </c>
      <c r="K2631" s="4">
        <v>91.0</v>
      </c>
      <c r="L2631" s="4">
        <v>91.0</v>
      </c>
      <c r="M2631" s="4" t="s">
        <v>5578</v>
      </c>
      <c r="N2631" s="16">
        <v>45906.0</v>
      </c>
    </row>
    <row r="2632">
      <c r="A2632" s="4">
        <f>VLOOKUP(Life_expectancy.csv!A2664,Base!$A$2:$B$235,2,FALSE)</f>
        <v>153</v>
      </c>
      <c r="B2632" s="4">
        <v>2002.0</v>
      </c>
      <c r="C2632" s="15" t="s">
        <v>5720</v>
      </c>
      <c r="D2632" s="15">
        <v>192.0</v>
      </c>
      <c r="E2632" s="15">
        <v>0.0</v>
      </c>
      <c r="F2632" s="16">
        <v>45996.0</v>
      </c>
      <c r="G2632" s="4">
        <v>5.0</v>
      </c>
      <c r="H2632" s="4">
        <v>0.0</v>
      </c>
      <c r="I2632" s="4" t="s">
        <v>5864</v>
      </c>
      <c r="J2632" s="4">
        <v>1.0</v>
      </c>
      <c r="K2632" s="4">
        <v>96.0</v>
      </c>
      <c r="L2632" s="4">
        <v>96.0</v>
      </c>
      <c r="M2632" s="4">
        <v>2.0</v>
      </c>
      <c r="N2632" s="15">
        <v>7.0</v>
      </c>
    </row>
    <row r="2633">
      <c r="A2633" s="4">
        <f>VLOOKUP(Life_expectancy.csv!A2665,Base!$A$2:$B$235,2,FALSE)</f>
        <v>153</v>
      </c>
      <c r="B2633" s="4">
        <v>2001.0</v>
      </c>
      <c r="C2633" s="15" t="s">
        <v>5770</v>
      </c>
      <c r="D2633" s="15">
        <v>194.0</v>
      </c>
      <c r="E2633" s="15">
        <v>0.0</v>
      </c>
      <c r="F2633" s="15" t="s">
        <v>278</v>
      </c>
      <c r="G2633" s="10"/>
      <c r="H2633" s="4">
        <v>0.0</v>
      </c>
      <c r="I2633" s="4" t="s">
        <v>5990</v>
      </c>
      <c r="J2633" s="4">
        <v>1.0</v>
      </c>
      <c r="K2633" s="4">
        <v>91.0</v>
      </c>
      <c r="L2633" s="4">
        <v>91.0</v>
      </c>
      <c r="M2633" s="5">
        <v>45689.0</v>
      </c>
      <c r="N2633" s="16">
        <v>45664.0</v>
      </c>
    </row>
    <row r="2634">
      <c r="A2634" s="4">
        <f>VLOOKUP(Life_expectancy.csv!A2666,Base!$A$2:$B$235,2,FALSE)</f>
        <v>153</v>
      </c>
      <c r="B2634" s="4">
        <v>2000.0</v>
      </c>
      <c r="C2634" s="15" t="s">
        <v>5770</v>
      </c>
      <c r="D2634" s="15">
        <v>197.0</v>
      </c>
      <c r="E2634" s="15">
        <v>0.0</v>
      </c>
      <c r="F2634" s="15" t="s">
        <v>2855</v>
      </c>
      <c r="G2634" s="10"/>
      <c r="H2634" s="4">
        <v>0.0</v>
      </c>
      <c r="I2634" s="4" t="s">
        <v>6237</v>
      </c>
      <c r="J2634" s="4">
        <v>1.0</v>
      </c>
      <c r="K2634" s="4">
        <v>9.0</v>
      </c>
      <c r="L2634" s="4">
        <v>9.0</v>
      </c>
      <c r="M2634" s="4" t="s">
        <v>5631</v>
      </c>
      <c r="N2634" s="16">
        <v>45695.0</v>
      </c>
    </row>
    <row r="2635">
      <c r="A2635" s="4">
        <f>VLOOKUP(Life_expectancy.csv!A2667,Base!$A$2:$B$235,2,FALSE)</f>
        <v>79</v>
      </c>
      <c r="B2635" s="4">
        <v>2015.0</v>
      </c>
      <c r="C2635" s="15" t="s">
        <v>5551</v>
      </c>
      <c r="D2635" s="15">
        <v>1.0</v>
      </c>
      <c r="E2635" s="15">
        <v>3.0</v>
      </c>
      <c r="F2635" s="17"/>
      <c r="G2635" s="4">
        <v>98.0</v>
      </c>
      <c r="H2635" s="4">
        <v>16.0</v>
      </c>
      <c r="I2635" s="4" t="s">
        <v>5925</v>
      </c>
      <c r="J2635" s="4">
        <v>3.0</v>
      </c>
      <c r="K2635" s="4">
        <v>98.0</v>
      </c>
      <c r="L2635" s="4">
        <v>98.0</v>
      </c>
      <c r="M2635" s="4" t="s">
        <v>5522</v>
      </c>
      <c r="N2635" s="16">
        <v>45753.0</v>
      </c>
    </row>
    <row r="2636">
      <c r="A2636" s="4">
        <f>VLOOKUP(Life_expectancy.csv!A2668,Base!$A$2:$B$235,2,FALSE)</f>
        <v>79</v>
      </c>
      <c r="B2636" s="4">
        <v>2014.0</v>
      </c>
      <c r="C2636" s="15" t="s">
        <v>5569</v>
      </c>
      <c r="D2636" s="15">
        <v>12.0</v>
      </c>
      <c r="E2636" s="15">
        <v>3.0</v>
      </c>
      <c r="F2636" s="15" t="s">
        <v>622</v>
      </c>
      <c r="G2636" s="4">
        <v>98.0</v>
      </c>
      <c r="H2636" s="4">
        <v>15.0</v>
      </c>
      <c r="I2636" s="5">
        <v>45694.0</v>
      </c>
      <c r="J2636" s="4">
        <v>3.0</v>
      </c>
      <c r="K2636" s="4">
        <v>98.0</v>
      </c>
      <c r="L2636" s="4">
        <v>98.0</v>
      </c>
      <c r="M2636" s="4" t="s">
        <v>5522</v>
      </c>
      <c r="N2636" s="16">
        <v>45753.0</v>
      </c>
    </row>
    <row r="2637">
      <c r="A2637" s="4">
        <f>VLOOKUP(Life_expectancy.csv!A2669,Base!$A$2:$B$235,2,FALSE)</f>
        <v>79</v>
      </c>
      <c r="B2637" s="4">
        <v>2013.0</v>
      </c>
      <c r="C2637" s="15" t="s">
        <v>5572</v>
      </c>
      <c r="D2637" s="15">
        <v>13.0</v>
      </c>
      <c r="E2637" s="15">
        <v>3.0</v>
      </c>
      <c r="F2637" s="15" t="s">
        <v>3711</v>
      </c>
      <c r="G2637" s="4">
        <v>98.0</v>
      </c>
      <c r="H2637" s="4">
        <v>16.0</v>
      </c>
      <c r="I2637" s="4" t="s">
        <v>5761</v>
      </c>
      <c r="J2637" s="4">
        <v>3.0</v>
      </c>
      <c r="K2637" s="4">
        <v>98.0</v>
      </c>
      <c r="L2637" s="4">
        <v>98.0</v>
      </c>
      <c r="M2637" s="4" t="s">
        <v>5522</v>
      </c>
      <c r="N2637" s="16">
        <v>45722.0</v>
      </c>
    </row>
    <row r="2638">
      <c r="A2638" s="4">
        <f>VLOOKUP(Life_expectancy.csv!A2670,Base!$A$2:$B$235,2,FALSE)</f>
        <v>79</v>
      </c>
      <c r="B2638" s="4">
        <v>2012.0</v>
      </c>
      <c r="C2638" s="15" t="s">
        <v>5572</v>
      </c>
      <c r="D2638" s="15">
        <v>13.0</v>
      </c>
      <c r="E2638" s="15">
        <v>3.0</v>
      </c>
      <c r="F2638" s="16">
        <v>45717.0</v>
      </c>
      <c r="G2638" s="4">
        <v>97.0</v>
      </c>
      <c r="H2638" s="4">
        <v>48.0</v>
      </c>
      <c r="I2638" s="4" t="s">
        <v>5962</v>
      </c>
      <c r="J2638" s="4">
        <v>3.0</v>
      </c>
      <c r="K2638" s="4">
        <v>97.0</v>
      </c>
      <c r="L2638" s="4">
        <v>97.0</v>
      </c>
      <c r="M2638" s="4" t="s">
        <v>5522</v>
      </c>
      <c r="N2638" s="16">
        <v>45722.0</v>
      </c>
    </row>
    <row r="2639">
      <c r="A2639" s="4">
        <f>VLOOKUP(Life_expectancy.csv!A2671,Base!$A$2:$B$235,2,FALSE)</f>
        <v>79</v>
      </c>
      <c r="B2639" s="4">
        <v>2011.0</v>
      </c>
      <c r="C2639" s="15" t="s">
        <v>5623</v>
      </c>
      <c r="D2639" s="15">
        <v>13.0</v>
      </c>
      <c r="E2639" s="15">
        <v>3.0</v>
      </c>
      <c r="F2639" s="15" t="s">
        <v>3711</v>
      </c>
      <c r="G2639" s="4">
        <v>98.0</v>
      </c>
      <c r="H2639" s="4">
        <v>11.0</v>
      </c>
      <c r="I2639" s="4" t="s">
        <v>5747</v>
      </c>
      <c r="J2639" s="4">
        <v>3.0</v>
      </c>
      <c r="K2639" s="4">
        <v>98.0</v>
      </c>
      <c r="L2639" s="4">
        <v>98.0</v>
      </c>
      <c r="M2639" s="4" t="s">
        <v>5522</v>
      </c>
      <c r="N2639" s="16">
        <v>45722.0</v>
      </c>
    </row>
    <row r="2640">
      <c r="A2640" s="4">
        <f>VLOOKUP(Life_expectancy.csv!A2672,Base!$A$2:$B$235,2,FALSE)</f>
        <v>79</v>
      </c>
      <c r="B2640" s="4">
        <v>2010.0</v>
      </c>
      <c r="C2640" s="15" t="s">
        <v>5623</v>
      </c>
      <c r="D2640" s="15">
        <v>12.0</v>
      </c>
      <c r="E2640" s="15">
        <v>3.0</v>
      </c>
      <c r="F2640" s="15" t="s">
        <v>4391</v>
      </c>
      <c r="G2640" s="4">
        <v>98.0</v>
      </c>
      <c r="H2640" s="4">
        <v>1.0</v>
      </c>
      <c r="I2640" s="4" t="s">
        <v>5541</v>
      </c>
      <c r="J2640" s="4">
        <v>3.0</v>
      </c>
      <c r="K2640" s="4">
        <v>98.0</v>
      </c>
      <c r="L2640" s="4">
        <v>98.0</v>
      </c>
      <c r="M2640" s="4" t="s">
        <v>5522</v>
      </c>
      <c r="N2640" s="16">
        <v>45722.0</v>
      </c>
    </row>
    <row r="2641">
      <c r="A2641" s="4">
        <f>VLOOKUP(Life_expectancy.csv!A2673,Base!$A$2:$B$235,2,FALSE)</f>
        <v>79</v>
      </c>
      <c r="B2641" s="4">
        <v>2009.0</v>
      </c>
      <c r="C2641" s="15" t="s">
        <v>5574</v>
      </c>
      <c r="D2641" s="15">
        <v>12.0</v>
      </c>
      <c r="E2641" s="15">
        <v>3.0</v>
      </c>
      <c r="F2641" s="16">
        <v>45748.0</v>
      </c>
      <c r="G2641" s="4">
        <v>99.0</v>
      </c>
      <c r="H2641" s="4">
        <v>1.0</v>
      </c>
      <c r="I2641" s="4" t="s">
        <v>5765</v>
      </c>
      <c r="J2641" s="4">
        <v>3.0</v>
      </c>
      <c r="K2641" s="4">
        <v>99.0</v>
      </c>
      <c r="L2641" s="4">
        <v>99.0</v>
      </c>
      <c r="M2641" s="4" t="s">
        <v>5522</v>
      </c>
      <c r="N2641" s="16">
        <v>45722.0</v>
      </c>
    </row>
    <row r="2642">
      <c r="A2642" s="4">
        <f>VLOOKUP(Life_expectancy.csv!A2674,Base!$A$2:$B$235,2,FALSE)</f>
        <v>79</v>
      </c>
      <c r="B2642" s="4">
        <v>2008.0</v>
      </c>
      <c r="C2642" s="15" t="s">
        <v>5574</v>
      </c>
      <c r="D2642" s="15">
        <v>12.0</v>
      </c>
      <c r="E2642" s="15">
        <v>3.0</v>
      </c>
      <c r="F2642" s="15" t="s">
        <v>2094</v>
      </c>
      <c r="G2642" s="4">
        <v>99.0</v>
      </c>
      <c r="H2642" s="4">
        <v>2.0</v>
      </c>
      <c r="I2642" s="4" t="s">
        <v>5697</v>
      </c>
      <c r="J2642" s="4">
        <v>3.0</v>
      </c>
      <c r="K2642" s="4">
        <v>99.0</v>
      </c>
      <c r="L2642" s="4">
        <v>99.0</v>
      </c>
      <c r="M2642" s="4" t="s">
        <v>5522</v>
      </c>
      <c r="N2642" s="16">
        <v>45722.0</v>
      </c>
    </row>
    <row r="2643">
      <c r="A2643" s="4">
        <f>VLOOKUP(Life_expectancy.csv!A2675,Base!$A$2:$B$235,2,FALSE)</f>
        <v>79</v>
      </c>
      <c r="B2643" s="4">
        <v>2007.0</v>
      </c>
      <c r="C2643" s="15" t="s">
        <v>5624</v>
      </c>
      <c r="D2643" s="15">
        <v>12.0</v>
      </c>
      <c r="E2643" s="15">
        <v>3.0</v>
      </c>
      <c r="F2643" s="15" t="s">
        <v>3052</v>
      </c>
      <c r="G2643" s="4">
        <v>98.0</v>
      </c>
      <c r="H2643" s="4">
        <v>4.0</v>
      </c>
      <c r="I2643" s="4" t="s">
        <v>5576</v>
      </c>
      <c r="J2643" s="4">
        <v>4.0</v>
      </c>
      <c r="K2643" s="4">
        <v>98.0</v>
      </c>
      <c r="L2643" s="4">
        <v>98.0</v>
      </c>
      <c r="M2643" s="4" t="s">
        <v>5522</v>
      </c>
      <c r="N2643" s="16">
        <v>45722.0</v>
      </c>
    </row>
    <row r="2644">
      <c r="A2644" s="4">
        <f>VLOOKUP(Life_expectancy.csv!A2676,Base!$A$2:$B$235,2,FALSE)</f>
        <v>79</v>
      </c>
      <c r="B2644" s="4">
        <v>2006.0</v>
      </c>
      <c r="C2644" s="15" t="s">
        <v>5577</v>
      </c>
      <c r="D2644" s="15">
        <v>12.0</v>
      </c>
      <c r="E2644" s="15">
        <v>3.0</v>
      </c>
      <c r="F2644" s="15" t="s">
        <v>6051</v>
      </c>
      <c r="G2644" s="4">
        <v>99.0</v>
      </c>
      <c r="H2644" s="4">
        <v>3.0</v>
      </c>
      <c r="I2644" s="4" t="s">
        <v>5855</v>
      </c>
      <c r="J2644" s="4">
        <v>4.0</v>
      </c>
      <c r="K2644" s="4">
        <v>99.0</v>
      </c>
      <c r="L2644" s="4">
        <v>99.0</v>
      </c>
      <c r="M2644" s="4" t="s">
        <v>5522</v>
      </c>
      <c r="N2644" s="16">
        <v>45722.0</v>
      </c>
    </row>
    <row r="2645">
      <c r="A2645" s="4">
        <f>VLOOKUP(Life_expectancy.csv!A2677,Base!$A$2:$B$235,2,FALSE)</f>
        <v>79</v>
      </c>
      <c r="B2645" s="4">
        <v>2005.0</v>
      </c>
      <c r="C2645" s="15" t="s">
        <v>5555</v>
      </c>
      <c r="D2645" s="15">
        <v>14.0</v>
      </c>
      <c r="E2645" s="15">
        <v>3.0</v>
      </c>
      <c r="F2645" s="15" t="s">
        <v>2094</v>
      </c>
      <c r="G2645" s="4">
        <v>97.0</v>
      </c>
      <c r="H2645" s="4">
        <v>15.0</v>
      </c>
      <c r="I2645" s="4" t="s">
        <v>5705</v>
      </c>
      <c r="J2645" s="4">
        <v>4.0</v>
      </c>
      <c r="K2645" s="4">
        <v>98.0</v>
      </c>
      <c r="L2645" s="4">
        <v>98.0</v>
      </c>
      <c r="M2645" s="4" t="s">
        <v>5522</v>
      </c>
      <c r="N2645" s="16">
        <v>45722.0</v>
      </c>
    </row>
    <row r="2646">
      <c r="A2646" s="4">
        <f>VLOOKUP(Life_expectancy.csv!A2678,Base!$A$2:$B$235,2,FALSE)</f>
        <v>79</v>
      </c>
      <c r="B2646" s="4">
        <v>2004.0</v>
      </c>
      <c r="C2646" s="15">
        <v>74.0</v>
      </c>
      <c r="D2646" s="15">
        <v>15.0</v>
      </c>
      <c r="E2646" s="15">
        <v>3.0</v>
      </c>
      <c r="F2646" s="15" t="s">
        <v>6240</v>
      </c>
      <c r="G2646" s="4">
        <v>96.0</v>
      </c>
      <c r="H2646" s="4">
        <v>1.0</v>
      </c>
      <c r="I2646" s="4" t="s">
        <v>5778</v>
      </c>
      <c r="J2646" s="4">
        <v>4.0</v>
      </c>
      <c r="K2646" s="4">
        <v>97.0</v>
      </c>
      <c r="L2646" s="4">
        <v>97.0</v>
      </c>
      <c r="M2646" s="4" t="s">
        <v>5522</v>
      </c>
      <c r="N2646" s="16">
        <v>45722.0</v>
      </c>
    </row>
    <row r="2647">
      <c r="A2647" s="4">
        <f>VLOOKUP(Life_expectancy.csv!A2679,Base!$A$2:$B$235,2,FALSE)</f>
        <v>79</v>
      </c>
      <c r="B2647" s="4">
        <v>2003.0</v>
      </c>
      <c r="C2647" s="15" t="s">
        <v>5780</v>
      </c>
      <c r="D2647" s="15">
        <v>17.0</v>
      </c>
      <c r="E2647" s="15">
        <v>4.0</v>
      </c>
      <c r="F2647" s="15" t="s">
        <v>2088</v>
      </c>
      <c r="G2647" s="4">
        <v>92.0</v>
      </c>
      <c r="H2647" s="4">
        <v>22.0</v>
      </c>
      <c r="I2647" s="5">
        <v>45813.0</v>
      </c>
      <c r="J2647" s="4">
        <v>4.0</v>
      </c>
      <c r="K2647" s="4">
        <v>95.0</v>
      </c>
      <c r="L2647" s="4">
        <v>95.0</v>
      </c>
      <c r="M2647" s="4" t="s">
        <v>5522</v>
      </c>
      <c r="N2647" s="16">
        <v>45722.0</v>
      </c>
    </row>
    <row r="2648">
      <c r="A2648" s="4">
        <f>VLOOKUP(Life_expectancy.csv!A2680,Base!$A$2:$B$235,2,FALSE)</f>
        <v>79</v>
      </c>
      <c r="B2648" s="4">
        <v>2002.0</v>
      </c>
      <c r="C2648" s="15" t="s">
        <v>5556</v>
      </c>
      <c r="D2648" s="15">
        <v>19.0</v>
      </c>
      <c r="E2648" s="15">
        <v>4.0</v>
      </c>
      <c r="F2648" s="15" t="s">
        <v>619</v>
      </c>
      <c r="G2648" s="4">
        <v>93.0</v>
      </c>
      <c r="H2648" s="4">
        <v>98.0</v>
      </c>
      <c r="I2648" s="4" t="s">
        <v>5649</v>
      </c>
      <c r="J2648" s="4">
        <v>5.0</v>
      </c>
      <c r="K2648" s="4">
        <v>96.0</v>
      </c>
      <c r="L2648" s="4">
        <v>96.0</v>
      </c>
      <c r="M2648" s="4" t="s">
        <v>5522</v>
      </c>
      <c r="N2648" s="16">
        <v>45753.0</v>
      </c>
    </row>
    <row r="2649">
      <c r="A2649" s="4">
        <f>VLOOKUP(Life_expectancy.csv!A2681,Base!$A$2:$B$235,2,FALSE)</f>
        <v>79</v>
      </c>
      <c r="B2649" s="4">
        <v>2001.0</v>
      </c>
      <c r="C2649" s="15" t="s">
        <v>5648</v>
      </c>
      <c r="D2649" s="15">
        <v>11.0</v>
      </c>
      <c r="E2649" s="15">
        <v>4.0</v>
      </c>
      <c r="F2649" s="15" t="s">
        <v>1479</v>
      </c>
      <c r="G2649" s="4">
        <v>94.0</v>
      </c>
      <c r="H2649" s="4">
        <v>231.0</v>
      </c>
      <c r="I2649" s="4" t="s">
        <v>5558</v>
      </c>
      <c r="J2649" s="4">
        <v>5.0</v>
      </c>
      <c r="K2649" s="4">
        <v>98.0</v>
      </c>
      <c r="L2649" s="4">
        <v>98.0</v>
      </c>
      <c r="M2649" s="4" t="s">
        <v>5522</v>
      </c>
      <c r="N2649" s="16">
        <v>45753.0</v>
      </c>
    </row>
    <row r="2650">
      <c r="A2650" s="4">
        <f>VLOOKUP(Life_expectancy.csv!A2682,Base!$A$2:$B$235,2,FALSE)</f>
        <v>79</v>
      </c>
      <c r="B2650" s="4">
        <v>2000.0</v>
      </c>
      <c r="C2650" s="15" t="s">
        <v>5588</v>
      </c>
      <c r="D2650" s="15">
        <v>112.0</v>
      </c>
      <c r="E2650" s="15">
        <v>4.0</v>
      </c>
      <c r="F2650" s="15" t="s">
        <v>2859</v>
      </c>
      <c r="G2650" s="4">
        <v>94.0</v>
      </c>
      <c r="H2650" s="4">
        <v>47.0</v>
      </c>
      <c r="I2650" s="4" t="s">
        <v>5654</v>
      </c>
      <c r="J2650" s="4">
        <v>5.0</v>
      </c>
      <c r="K2650" s="4">
        <v>97.0</v>
      </c>
      <c r="L2650" s="4">
        <v>97.0</v>
      </c>
      <c r="M2650" s="4" t="s">
        <v>5522</v>
      </c>
      <c r="N2650" s="16">
        <v>45783.0</v>
      </c>
    </row>
    <row r="2651">
      <c r="A2651" s="4">
        <f>VLOOKUP(Life_expectancy.csv!A2683,Base!$A$2:$B$235,2,FALSE)</f>
        <v>18</v>
      </c>
      <c r="B2651" s="4">
        <v>2015.0</v>
      </c>
      <c r="C2651" s="15" t="s">
        <v>5762</v>
      </c>
      <c r="D2651" s="15">
        <v>16.0</v>
      </c>
      <c r="E2651" s="15">
        <v>15.0</v>
      </c>
      <c r="F2651" s="17"/>
      <c r="G2651" s="4">
        <v>97.0</v>
      </c>
      <c r="H2651" s="4">
        <v>342.0</v>
      </c>
      <c r="I2651" s="4" t="s">
        <v>5660</v>
      </c>
      <c r="J2651" s="4">
        <v>18.0</v>
      </c>
      <c r="K2651" s="4">
        <v>97.0</v>
      </c>
      <c r="L2651" s="4">
        <v>97.0</v>
      </c>
      <c r="M2651" s="4" t="s">
        <v>5522</v>
      </c>
      <c r="N2651" s="16">
        <v>45873.0</v>
      </c>
    </row>
    <row r="2652">
      <c r="A2652" s="4">
        <f>VLOOKUP(Life_expectancy.csv!A2684,Base!$A$2:$B$235,2,FALSE)</f>
        <v>18</v>
      </c>
      <c r="B2652" s="4">
        <v>2014.0</v>
      </c>
      <c r="C2652" s="15" t="s">
        <v>5634</v>
      </c>
      <c r="D2652" s="15">
        <v>17.0</v>
      </c>
      <c r="E2652" s="15">
        <v>16.0</v>
      </c>
      <c r="F2652" s="15" t="s">
        <v>1121</v>
      </c>
      <c r="G2652" s="4">
        <v>96.0</v>
      </c>
      <c r="H2652" s="4">
        <v>565.0</v>
      </c>
      <c r="I2652" s="4" t="s">
        <v>5777</v>
      </c>
      <c r="J2652" s="4">
        <v>19.0</v>
      </c>
      <c r="K2652" s="4">
        <v>96.0</v>
      </c>
      <c r="L2652" s="4">
        <v>96.0</v>
      </c>
      <c r="M2652" s="4" t="s">
        <v>5522</v>
      </c>
      <c r="N2652" s="16">
        <v>45842.0</v>
      </c>
    </row>
    <row r="2653">
      <c r="A2653" s="4">
        <f>VLOOKUP(Life_expectancy.csv!A2685,Base!$A$2:$B$235,2,FALSE)</f>
        <v>18</v>
      </c>
      <c r="B2653" s="4">
        <v>2013.0</v>
      </c>
      <c r="C2653" s="15" t="s">
        <v>5620</v>
      </c>
      <c r="D2653" s="15">
        <v>19.0</v>
      </c>
      <c r="E2653" s="15">
        <v>17.0</v>
      </c>
      <c r="F2653" s="15" t="s">
        <v>2354</v>
      </c>
      <c r="G2653" s="4">
        <v>97.0</v>
      </c>
      <c r="H2653" s="4">
        <v>7405.0</v>
      </c>
      <c r="I2653" s="4" t="s">
        <v>5734</v>
      </c>
      <c r="J2653" s="4">
        <v>20.0</v>
      </c>
      <c r="K2653" s="4">
        <v>98.0</v>
      </c>
      <c r="L2653" s="4">
        <v>98.0</v>
      </c>
      <c r="M2653" s="4" t="s">
        <v>5522</v>
      </c>
      <c r="N2653" s="16">
        <v>45842.0</v>
      </c>
    </row>
    <row r="2654">
      <c r="A2654" s="4">
        <f>VLOOKUP(Life_expectancy.csv!A2686,Base!$A$2:$B$235,2,FALSE)</f>
        <v>18</v>
      </c>
      <c r="B2654" s="4">
        <v>2012.0</v>
      </c>
      <c r="C2654" s="15" t="s">
        <v>5623</v>
      </c>
      <c r="D2654" s="15">
        <v>112.0</v>
      </c>
      <c r="E2654" s="15">
        <v>19.0</v>
      </c>
      <c r="F2654" s="15" t="s">
        <v>613</v>
      </c>
      <c r="G2654" s="4">
        <v>97.0</v>
      </c>
      <c r="H2654" s="4">
        <v>349.0</v>
      </c>
      <c r="I2654" s="4" t="s">
        <v>5805</v>
      </c>
      <c r="J2654" s="4">
        <v>22.0</v>
      </c>
      <c r="K2654" s="4">
        <v>97.0</v>
      </c>
      <c r="L2654" s="4">
        <v>97.0</v>
      </c>
      <c r="M2654" s="4" t="s">
        <v>5522</v>
      </c>
      <c r="N2654" s="16">
        <v>45842.0</v>
      </c>
    </row>
    <row r="2655">
      <c r="A2655" s="4">
        <f>VLOOKUP(Life_expectancy.csv!A2687,Base!$A$2:$B$235,2,FALSE)</f>
        <v>18</v>
      </c>
      <c r="B2655" s="4">
        <v>2011.0</v>
      </c>
      <c r="C2655" s="15" t="s">
        <v>5741</v>
      </c>
      <c r="D2655" s="15">
        <v>114.0</v>
      </c>
      <c r="E2655" s="15">
        <v>20.0</v>
      </c>
      <c r="F2655" s="15" t="s">
        <v>380</v>
      </c>
      <c r="G2655" s="4">
        <v>96.0</v>
      </c>
      <c r="H2655" s="4">
        <v>111.0</v>
      </c>
      <c r="I2655" s="4" t="s">
        <v>5630</v>
      </c>
      <c r="J2655" s="4">
        <v>23.0</v>
      </c>
      <c r="K2655" s="4">
        <v>97.0</v>
      </c>
      <c r="L2655" s="4">
        <v>97.0</v>
      </c>
      <c r="M2655" s="4" t="s">
        <v>5522</v>
      </c>
      <c r="N2655" s="16">
        <v>45842.0</v>
      </c>
    </row>
    <row r="2656">
      <c r="A2656" s="4">
        <f>VLOOKUP(Life_expectancy.csv!A2688,Base!$A$2:$B$235,2,FALSE)</f>
        <v>18</v>
      </c>
      <c r="B2656" s="4">
        <v>2010.0</v>
      </c>
      <c r="C2656" s="15" t="s">
        <v>5555</v>
      </c>
      <c r="D2656" s="15">
        <v>116.0</v>
      </c>
      <c r="E2656" s="15">
        <v>21.0</v>
      </c>
      <c r="F2656" s="15" t="s">
        <v>4038</v>
      </c>
      <c r="G2656" s="4">
        <v>96.0</v>
      </c>
      <c r="H2656" s="4">
        <v>7.0</v>
      </c>
      <c r="I2656" s="4" t="s">
        <v>5808</v>
      </c>
      <c r="J2656" s="4">
        <v>25.0</v>
      </c>
      <c r="K2656" s="4">
        <v>97.0</v>
      </c>
      <c r="L2656" s="4">
        <v>97.0</v>
      </c>
      <c r="M2656" s="4" t="s">
        <v>5522</v>
      </c>
      <c r="N2656" s="16">
        <v>45842.0</v>
      </c>
    </row>
    <row r="2657">
      <c r="A2657" s="4">
        <f>VLOOKUP(Life_expectancy.csv!A2689,Base!$A$2:$B$235,2,FALSE)</f>
        <v>18</v>
      </c>
      <c r="B2657" s="4">
        <v>2009.0</v>
      </c>
      <c r="C2657" s="15" t="s">
        <v>5645</v>
      </c>
      <c r="D2657" s="15">
        <v>118.0</v>
      </c>
      <c r="E2657" s="15">
        <v>23.0</v>
      </c>
      <c r="F2657" s="16">
        <v>45748.0</v>
      </c>
      <c r="G2657" s="4">
        <v>94.0</v>
      </c>
      <c r="H2657" s="4">
        <v>4.0</v>
      </c>
      <c r="I2657" s="4" t="s">
        <v>5791</v>
      </c>
      <c r="J2657" s="4">
        <v>27.0</v>
      </c>
      <c r="K2657" s="4">
        <v>96.0</v>
      </c>
      <c r="L2657" s="4">
        <v>96.0</v>
      </c>
      <c r="M2657" s="4" t="s">
        <v>5522</v>
      </c>
      <c r="N2657" s="16">
        <v>45873.0</v>
      </c>
    </row>
    <row r="2658">
      <c r="A2658" s="4">
        <f>VLOOKUP(Life_expectancy.csv!A2690,Base!$A$2:$B$235,2,FALSE)</f>
        <v>18</v>
      </c>
      <c r="B2658" s="4">
        <v>2008.0</v>
      </c>
      <c r="C2658" s="15" t="s">
        <v>5556</v>
      </c>
      <c r="D2658" s="15">
        <v>121.0</v>
      </c>
      <c r="E2658" s="15">
        <v>25.0</v>
      </c>
      <c r="F2658" s="15" t="s">
        <v>622</v>
      </c>
      <c r="G2658" s="4">
        <v>92.0</v>
      </c>
      <c r="H2658" s="4">
        <v>0.0</v>
      </c>
      <c r="I2658" s="5">
        <v>45694.0</v>
      </c>
      <c r="J2658" s="4">
        <v>29.0</v>
      </c>
      <c r="K2658" s="4">
        <v>96.0</v>
      </c>
      <c r="L2658" s="4">
        <v>96.0</v>
      </c>
      <c r="M2658" s="4" t="s">
        <v>5522</v>
      </c>
      <c r="N2658" s="16">
        <v>45873.0</v>
      </c>
    </row>
    <row r="2659">
      <c r="A2659" s="4">
        <f>VLOOKUP(Life_expectancy.csv!A2691,Base!$A$2:$B$235,2,FALSE)</f>
        <v>18</v>
      </c>
      <c r="B2659" s="4">
        <v>2007.0</v>
      </c>
      <c r="C2659" s="15" t="s">
        <v>5648</v>
      </c>
      <c r="D2659" s="15">
        <v>124.0</v>
      </c>
      <c r="E2659" s="15">
        <v>26.0</v>
      </c>
      <c r="F2659" s="15" t="s">
        <v>6241</v>
      </c>
      <c r="G2659" s="4">
        <v>96.0</v>
      </c>
      <c r="H2659" s="4">
        <v>3.0</v>
      </c>
      <c r="I2659" s="4" t="s">
        <v>5761</v>
      </c>
      <c r="J2659" s="4">
        <v>31.0</v>
      </c>
      <c r="K2659" s="4">
        <v>96.0</v>
      </c>
      <c r="L2659" s="4">
        <v>96.0</v>
      </c>
      <c r="M2659" s="4" t="s">
        <v>5522</v>
      </c>
      <c r="N2659" s="16">
        <v>45873.0</v>
      </c>
    </row>
    <row r="2660">
      <c r="A2660" s="4">
        <f>VLOOKUP(Life_expectancy.csv!A2692,Base!$A$2:$B$235,2,FALSE)</f>
        <v>18</v>
      </c>
      <c r="B2660" s="4">
        <v>2006.0</v>
      </c>
      <c r="C2660" s="15" t="s">
        <v>5559</v>
      </c>
      <c r="D2660" s="15">
        <v>126.0</v>
      </c>
      <c r="E2660" s="15">
        <v>28.0</v>
      </c>
      <c r="F2660" s="15" t="s">
        <v>3711</v>
      </c>
      <c r="G2660" s="4">
        <v>82.0</v>
      </c>
      <c r="H2660" s="4">
        <v>34.0</v>
      </c>
      <c r="I2660" s="4" t="s">
        <v>5763</v>
      </c>
      <c r="J2660" s="4">
        <v>34.0</v>
      </c>
      <c r="K2660" s="4">
        <v>9.0</v>
      </c>
      <c r="L2660" s="4">
        <v>9.0</v>
      </c>
      <c r="M2660" s="4" t="s">
        <v>5522</v>
      </c>
      <c r="N2660" s="16">
        <v>45873.0</v>
      </c>
    </row>
    <row r="2661">
      <c r="A2661" s="4">
        <f>VLOOKUP(Life_expectancy.csv!A2693,Base!$A$2:$B$235,2,FALSE)</f>
        <v>18</v>
      </c>
      <c r="B2661" s="4">
        <v>2005.0</v>
      </c>
      <c r="C2661" s="15" t="s">
        <v>5899</v>
      </c>
      <c r="D2661" s="15">
        <v>129.0</v>
      </c>
      <c r="E2661" s="15">
        <v>30.0</v>
      </c>
      <c r="F2661" s="15" t="s">
        <v>3711</v>
      </c>
      <c r="G2661" s="4">
        <v>85.0</v>
      </c>
      <c r="H2661" s="4">
        <v>6200.0</v>
      </c>
      <c r="I2661" s="4" t="s">
        <v>5688</v>
      </c>
      <c r="J2661" s="4">
        <v>36.0</v>
      </c>
      <c r="K2661" s="4">
        <v>9.0</v>
      </c>
      <c r="L2661" s="4">
        <v>9.0</v>
      </c>
      <c r="M2661" s="4" t="s">
        <v>5522</v>
      </c>
      <c r="N2661" s="16">
        <v>45904.0</v>
      </c>
    </row>
    <row r="2662">
      <c r="A2662" s="4">
        <f>VLOOKUP(Life_expectancy.csv!A2694,Base!$A$2:$B$235,2,FALSE)</f>
        <v>18</v>
      </c>
      <c r="B2662" s="4">
        <v>2004.0</v>
      </c>
      <c r="C2662" s="15">
        <v>72.0</v>
      </c>
      <c r="D2662" s="15">
        <v>132.0</v>
      </c>
      <c r="E2662" s="15">
        <v>33.0</v>
      </c>
      <c r="F2662" s="15" t="s">
        <v>377</v>
      </c>
      <c r="G2662" s="4">
        <v>77.0</v>
      </c>
      <c r="H2662" s="4">
        <v>8927.0</v>
      </c>
      <c r="I2662" s="4" t="s">
        <v>5764</v>
      </c>
      <c r="J2662" s="4">
        <v>39.0</v>
      </c>
      <c r="K2662" s="4">
        <v>85.0</v>
      </c>
      <c r="L2662" s="4">
        <v>85.0</v>
      </c>
      <c r="M2662" s="4" t="s">
        <v>5522</v>
      </c>
      <c r="N2662" s="16">
        <v>45904.0</v>
      </c>
    </row>
    <row r="2663">
      <c r="A2663" s="4">
        <f>VLOOKUP(Life_expectancy.csv!A2695,Base!$A$2:$B$235,2,FALSE)</f>
        <v>18</v>
      </c>
      <c r="B2663" s="4">
        <v>2003.0</v>
      </c>
      <c r="C2663" s="15" t="s">
        <v>5592</v>
      </c>
      <c r="D2663" s="15">
        <v>135.0</v>
      </c>
      <c r="E2663" s="15">
        <v>35.0</v>
      </c>
      <c r="F2663" s="15" t="s">
        <v>616</v>
      </c>
      <c r="G2663" s="4">
        <v>68.0</v>
      </c>
      <c r="H2663" s="4">
        <v>5844.0</v>
      </c>
      <c r="I2663" s="4" t="s">
        <v>5908</v>
      </c>
      <c r="J2663" s="4">
        <v>43.0</v>
      </c>
      <c r="K2663" s="4">
        <v>69.0</v>
      </c>
      <c r="L2663" s="4">
        <v>68.0</v>
      </c>
      <c r="M2663" s="4" t="s">
        <v>5522</v>
      </c>
      <c r="N2663" s="15">
        <v>5.0</v>
      </c>
    </row>
    <row r="2664">
      <c r="A2664" s="4">
        <f>VLOOKUP(Life_expectancy.csv!A2696,Base!$A$2:$B$235,2,FALSE)</f>
        <v>18</v>
      </c>
      <c r="B2664" s="4">
        <v>2002.0</v>
      </c>
      <c r="C2664" s="15" t="s">
        <v>5998</v>
      </c>
      <c r="D2664" s="15">
        <v>138.0</v>
      </c>
      <c r="E2664" s="15">
        <v>38.0</v>
      </c>
      <c r="F2664" s="15" t="s">
        <v>5918</v>
      </c>
      <c r="G2664" s="4">
        <v>72.0</v>
      </c>
      <c r="H2664" s="4">
        <v>7823.0</v>
      </c>
      <c r="I2664" s="4" t="s">
        <v>5546</v>
      </c>
      <c r="J2664" s="4">
        <v>46.0</v>
      </c>
      <c r="K2664" s="4">
        <v>78.0</v>
      </c>
      <c r="L2664" s="4">
        <v>78.0</v>
      </c>
      <c r="M2664" s="4" t="s">
        <v>5522</v>
      </c>
      <c r="N2664" s="15">
        <v>5.0</v>
      </c>
    </row>
    <row r="2665">
      <c r="A2665" s="4">
        <f>VLOOKUP(Life_expectancy.csv!A2697,Base!$A$2:$B$235,2,FALSE)</f>
        <v>18</v>
      </c>
      <c r="B2665" s="4">
        <v>2001.0</v>
      </c>
      <c r="C2665" s="15">
        <v>78.0</v>
      </c>
      <c r="D2665" s="15">
        <v>14.0</v>
      </c>
      <c r="E2665" s="15">
        <v>41.0</v>
      </c>
      <c r="F2665" s="15" t="s">
        <v>4038</v>
      </c>
      <c r="G2665" s="4">
        <v>77.0</v>
      </c>
      <c r="H2665" s="4">
        <v>30509.0</v>
      </c>
      <c r="I2665" s="4" t="s">
        <v>5548</v>
      </c>
      <c r="J2665" s="4">
        <v>50.0</v>
      </c>
      <c r="K2665" s="4">
        <v>88.0</v>
      </c>
      <c r="L2665" s="4">
        <v>88.0</v>
      </c>
      <c r="M2665" s="4" t="s">
        <v>5522</v>
      </c>
      <c r="N2665" s="16">
        <v>45662.0</v>
      </c>
    </row>
    <row r="2666">
      <c r="A2666" s="4">
        <f>VLOOKUP(Life_expectancy.csv!A2698,Base!$A$2:$B$235,2,FALSE)</f>
        <v>18</v>
      </c>
      <c r="B2666" s="4">
        <v>2000.0</v>
      </c>
      <c r="C2666" s="15">
        <v>74.0</v>
      </c>
      <c r="D2666" s="15">
        <v>143.0</v>
      </c>
      <c r="E2666" s="15">
        <v>44.0</v>
      </c>
      <c r="F2666" s="15" t="s">
        <v>613</v>
      </c>
      <c r="G2666" s="4">
        <v>71.0</v>
      </c>
      <c r="H2666" s="4">
        <v>16244.0</v>
      </c>
      <c r="I2666" s="4" t="s">
        <v>5550</v>
      </c>
      <c r="J2666" s="4">
        <v>54.0</v>
      </c>
      <c r="K2666" s="4">
        <v>85.0</v>
      </c>
      <c r="L2666" s="4">
        <v>85.0</v>
      </c>
      <c r="M2666" s="4" t="s">
        <v>5522</v>
      </c>
      <c r="N2666" s="16">
        <v>45693.0</v>
      </c>
    </row>
    <row r="2667">
      <c r="A2667" s="4">
        <f>VLOOKUP(Life_expectancy.csv!A2699,Base!$A$2:$B$235,2,FALSE)</f>
        <v>111</v>
      </c>
      <c r="B2667" s="4">
        <v>2015.0</v>
      </c>
      <c r="C2667" s="15" t="s">
        <v>5775</v>
      </c>
      <c r="D2667" s="15">
        <v>215.0</v>
      </c>
      <c r="E2667" s="15">
        <v>6.0</v>
      </c>
      <c r="F2667" s="17"/>
      <c r="G2667" s="4">
        <v>99.0</v>
      </c>
      <c r="H2667" s="4">
        <v>0.0</v>
      </c>
      <c r="I2667" s="4" t="s">
        <v>5846</v>
      </c>
      <c r="J2667" s="4">
        <v>7.0</v>
      </c>
      <c r="K2667" s="4">
        <v>99.0</v>
      </c>
      <c r="L2667" s="4">
        <v>99.0</v>
      </c>
      <c r="M2667" s="4" t="s">
        <v>5522</v>
      </c>
      <c r="N2667" s="16">
        <v>45719.0</v>
      </c>
    </row>
    <row r="2668">
      <c r="A2668" s="4">
        <f>VLOOKUP(Life_expectancy.csv!A2700,Base!$A$2:$B$235,2,FALSE)</f>
        <v>111</v>
      </c>
      <c r="B2668" s="4">
        <v>2014.0</v>
      </c>
      <c r="C2668" s="15">
        <v>66.0</v>
      </c>
      <c r="D2668" s="15">
        <v>217.0</v>
      </c>
      <c r="E2668" s="15">
        <v>7.0</v>
      </c>
      <c r="F2668" s="16">
        <v>45902.0</v>
      </c>
      <c r="G2668" s="4">
        <v>97.0</v>
      </c>
      <c r="H2668" s="4">
        <v>0.0</v>
      </c>
      <c r="I2668" s="4" t="s">
        <v>5606</v>
      </c>
      <c r="J2668" s="4">
        <v>8.0</v>
      </c>
      <c r="K2668" s="4">
        <v>98.0</v>
      </c>
      <c r="L2668" s="4">
        <v>98.0</v>
      </c>
      <c r="M2668" s="4" t="s">
        <v>5522</v>
      </c>
      <c r="N2668" s="16">
        <v>45719.0</v>
      </c>
    </row>
    <row r="2669">
      <c r="A2669" s="4">
        <f>VLOOKUP(Life_expectancy.csv!A2701,Base!$A$2:$B$235,2,FALSE)</f>
        <v>111</v>
      </c>
      <c r="B2669" s="4">
        <v>2013.0</v>
      </c>
      <c r="C2669" s="15" t="s">
        <v>5984</v>
      </c>
      <c r="D2669" s="15">
        <v>228.0</v>
      </c>
      <c r="E2669" s="15">
        <v>7.0</v>
      </c>
      <c r="F2669" s="15" t="s">
        <v>2522</v>
      </c>
      <c r="G2669" s="4">
        <v>98.0</v>
      </c>
      <c r="H2669" s="4">
        <v>0.0</v>
      </c>
      <c r="I2669" s="4" t="s">
        <v>5848</v>
      </c>
      <c r="J2669" s="4">
        <v>8.0</v>
      </c>
      <c r="K2669" s="4">
        <v>98.0</v>
      </c>
      <c r="L2669" s="4">
        <v>98.0</v>
      </c>
      <c r="M2669" s="4" t="s">
        <v>5522</v>
      </c>
      <c r="N2669" s="16">
        <v>45719.0</v>
      </c>
    </row>
    <row r="2670">
      <c r="A2670" s="4">
        <f>VLOOKUP(Life_expectancy.csv!A2702,Base!$A$2:$B$235,2,FALSE)</f>
        <v>111</v>
      </c>
      <c r="B2670" s="4">
        <v>2012.0</v>
      </c>
      <c r="C2670" s="15" t="s">
        <v>5901</v>
      </c>
      <c r="D2670" s="15">
        <v>22.0</v>
      </c>
      <c r="E2670" s="15">
        <v>7.0</v>
      </c>
      <c r="F2670" s="15" t="s">
        <v>2927</v>
      </c>
      <c r="G2670" s="4">
        <v>98.0</v>
      </c>
      <c r="H2670" s="4">
        <v>0.0</v>
      </c>
      <c r="I2670" s="4" t="s">
        <v>5719</v>
      </c>
      <c r="J2670" s="4">
        <v>8.0</v>
      </c>
      <c r="K2670" s="4">
        <v>98.0</v>
      </c>
      <c r="L2670" s="4">
        <v>97.0</v>
      </c>
      <c r="M2670" s="4" t="s">
        <v>5522</v>
      </c>
      <c r="N2670" s="16">
        <v>45719.0</v>
      </c>
    </row>
    <row r="2671">
      <c r="A2671" s="4">
        <f>VLOOKUP(Life_expectancy.csv!A2703,Base!$A$2:$B$235,2,FALSE)</f>
        <v>111</v>
      </c>
      <c r="B2671" s="4">
        <v>2011.0</v>
      </c>
      <c r="C2671" s="15" t="s">
        <v>5901</v>
      </c>
      <c r="D2671" s="15">
        <v>217.0</v>
      </c>
      <c r="E2671" s="15">
        <v>7.0</v>
      </c>
      <c r="F2671" s="15" t="s">
        <v>5943</v>
      </c>
      <c r="G2671" s="4">
        <v>97.0</v>
      </c>
      <c r="H2671" s="4">
        <v>0.0</v>
      </c>
      <c r="I2671" s="4">
        <v>45.0</v>
      </c>
      <c r="J2671" s="4">
        <v>8.0</v>
      </c>
      <c r="K2671" s="4">
        <v>97.0</v>
      </c>
      <c r="L2671" s="4">
        <v>97.0</v>
      </c>
      <c r="M2671" s="4" t="s">
        <v>5522</v>
      </c>
      <c r="N2671" s="16">
        <v>45719.0</v>
      </c>
    </row>
    <row r="2672">
      <c r="A2672" s="4">
        <f>VLOOKUP(Life_expectancy.csv!A2704,Base!$A$2:$B$235,2,FALSE)</f>
        <v>111</v>
      </c>
      <c r="B2672" s="4">
        <v>2010.0</v>
      </c>
      <c r="C2672" s="15" t="s">
        <v>5776</v>
      </c>
      <c r="D2672" s="15">
        <v>211.0</v>
      </c>
      <c r="E2672" s="15">
        <v>7.0</v>
      </c>
      <c r="F2672" s="15" t="s">
        <v>5052</v>
      </c>
      <c r="G2672" s="4">
        <v>96.0</v>
      </c>
      <c r="H2672" s="4">
        <v>0.0</v>
      </c>
      <c r="I2672" s="4" t="s">
        <v>5726</v>
      </c>
      <c r="J2672" s="4">
        <v>8.0</v>
      </c>
      <c r="K2672" s="4">
        <v>96.0</v>
      </c>
      <c r="L2672" s="4">
        <v>96.0</v>
      </c>
      <c r="M2672" s="4" t="s">
        <v>5522</v>
      </c>
      <c r="N2672" s="16">
        <v>45719.0</v>
      </c>
    </row>
    <row r="2673">
      <c r="A2673" s="4">
        <f>VLOOKUP(Life_expectancy.csv!A2705,Base!$A$2:$B$235,2,FALSE)</f>
        <v>111</v>
      </c>
      <c r="B2673" s="4">
        <v>2009.0</v>
      </c>
      <c r="C2673" s="15" t="s">
        <v>5901</v>
      </c>
      <c r="D2673" s="15">
        <v>215.0</v>
      </c>
      <c r="E2673" s="15">
        <v>6.0</v>
      </c>
      <c r="F2673" s="15" t="s">
        <v>6065</v>
      </c>
      <c r="G2673" s="4">
        <v>97.0</v>
      </c>
      <c r="H2673" s="4">
        <v>0.0</v>
      </c>
      <c r="I2673" s="4" t="s">
        <v>6179</v>
      </c>
      <c r="J2673" s="4">
        <v>8.0</v>
      </c>
      <c r="K2673" s="4">
        <v>97.0</v>
      </c>
      <c r="L2673" s="4">
        <v>96.0</v>
      </c>
      <c r="M2673" s="4" t="s">
        <v>5522</v>
      </c>
      <c r="N2673" s="16">
        <v>45719.0</v>
      </c>
    </row>
    <row r="2674">
      <c r="A2674" s="4">
        <f>VLOOKUP(Life_expectancy.csv!A2706,Base!$A$2:$B$235,2,FALSE)</f>
        <v>111</v>
      </c>
      <c r="B2674" s="4">
        <v>2008.0</v>
      </c>
      <c r="C2674" s="15" t="s">
        <v>5734</v>
      </c>
      <c r="D2674" s="15">
        <v>235.0</v>
      </c>
      <c r="E2674" s="15">
        <v>6.0</v>
      </c>
      <c r="F2674" s="16">
        <v>45749.0</v>
      </c>
      <c r="G2674" s="4">
        <v>96.0</v>
      </c>
      <c r="H2674" s="4">
        <v>0.0</v>
      </c>
      <c r="I2674" s="4" t="s">
        <v>6180</v>
      </c>
      <c r="J2674" s="4">
        <v>8.0</v>
      </c>
      <c r="K2674" s="4">
        <v>96.0</v>
      </c>
      <c r="L2674" s="4">
        <v>96.0</v>
      </c>
      <c r="M2674" s="4" t="s">
        <v>5522</v>
      </c>
      <c r="N2674" s="16">
        <v>45719.0</v>
      </c>
    </row>
    <row r="2675">
      <c r="A2675" s="4">
        <f>VLOOKUP(Life_expectancy.csv!A2707,Base!$A$2:$B$235,2,FALSE)</f>
        <v>111</v>
      </c>
      <c r="B2675" s="4">
        <v>2007.0</v>
      </c>
      <c r="C2675" s="15" t="s">
        <v>5903</v>
      </c>
      <c r="D2675" s="15">
        <v>241.0</v>
      </c>
      <c r="E2675" s="15">
        <v>6.0</v>
      </c>
      <c r="F2675" s="15" t="s">
        <v>4214</v>
      </c>
      <c r="G2675" s="4">
        <v>98.0</v>
      </c>
      <c r="H2675" s="4">
        <v>59.0</v>
      </c>
      <c r="I2675" s="4">
        <v>42.0</v>
      </c>
      <c r="J2675" s="4">
        <v>8.0</v>
      </c>
      <c r="K2675" s="4">
        <v>98.0</v>
      </c>
      <c r="L2675" s="4">
        <v>98.0</v>
      </c>
      <c r="M2675" s="4" t="s">
        <v>5522</v>
      </c>
      <c r="N2675" s="16">
        <v>45719.0</v>
      </c>
    </row>
    <row r="2676">
      <c r="A2676" s="4">
        <f>VLOOKUP(Life_expectancy.csv!A2708,Base!$A$2:$B$235,2,FALSE)</f>
        <v>111</v>
      </c>
      <c r="B2676" s="4">
        <v>2006.0</v>
      </c>
      <c r="C2676" s="15" t="s">
        <v>5805</v>
      </c>
      <c r="D2676" s="15">
        <v>245.0</v>
      </c>
      <c r="E2676" s="15">
        <v>6.0</v>
      </c>
      <c r="F2676" s="15" t="s">
        <v>2527</v>
      </c>
      <c r="G2676" s="4">
        <v>98.0</v>
      </c>
      <c r="H2676" s="4">
        <v>48.0</v>
      </c>
      <c r="I2676" s="4" t="s">
        <v>6163</v>
      </c>
      <c r="J2676" s="4">
        <v>8.0</v>
      </c>
      <c r="K2676" s="4">
        <v>98.0</v>
      </c>
      <c r="L2676" s="4">
        <v>98.0</v>
      </c>
      <c r="M2676" s="4" t="s">
        <v>5522</v>
      </c>
      <c r="N2676" s="16">
        <v>45719.0</v>
      </c>
    </row>
    <row r="2677">
      <c r="A2677" s="4">
        <f>VLOOKUP(Life_expectancy.csv!A2709,Base!$A$2:$B$235,2,FALSE)</f>
        <v>111</v>
      </c>
      <c r="B2677" s="4">
        <v>2005.0</v>
      </c>
      <c r="C2677" s="15" t="s">
        <v>5842</v>
      </c>
      <c r="D2677" s="15">
        <v>248.0</v>
      </c>
      <c r="E2677" s="15">
        <v>6.0</v>
      </c>
      <c r="F2677" s="15" t="s">
        <v>499</v>
      </c>
      <c r="G2677" s="4">
        <v>99.0</v>
      </c>
      <c r="H2677" s="4">
        <v>0.0</v>
      </c>
      <c r="I2677" s="5">
        <v>45842.0</v>
      </c>
      <c r="J2677" s="4">
        <v>8.0</v>
      </c>
      <c r="K2677" s="4">
        <v>99.0</v>
      </c>
      <c r="L2677" s="4">
        <v>99.0</v>
      </c>
      <c r="M2677" s="4" t="s">
        <v>5522</v>
      </c>
      <c r="N2677" s="16">
        <v>45750.0</v>
      </c>
    </row>
    <row r="2678">
      <c r="A2678" s="4">
        <f>VLOOKUP(Life_expectancy.csv!A2710,Base!$A$2:$B$235,2,FALSE)</f>
        <v>111</v>
      </c>
      <c r="B2678" s="4">
        <v>2004.0</v>
      </c>
      <c r="C2678" s="15" t="s">
        <v>5935</v>
      </c>
      <c r="D2678" s="15">
        <v>238.0</v>
      </c>
      <c r="E2678" s="15">
        <v>6.0</v>
      </c>
      <c r="F2678" s="15" t="s">
        <v>1377</v>
      </c>
      <c r="G2678" s="4">
        <v>96.0</v>
      </c>
      <c r="H2678" s="4">
        <v>1.0</v>
      </c>
      <c r="I2678" s="4">
        <v>4.0</v>
      </c>
      <c r="J2678" s="4">
        <v>8.0</v>
      </c>
      <c r="K2678" s="4">
        <v>98.0</v>
      </c>
      <c r="L2678" s="4">
        <v>97.0</v>
      </c>
      <c r="M2678" s="4" t="s">
        <v>5522</v>
      </c>
      <c r="N2678" s="16">
        <v>45750.0</v>
      </c>
    </row>
    <row r="2679">
      <c r="A2679" s="4">
        <f>VLOOKUP(Life_expectancy.csv!A2711,Base!$A$2:$B$235,2,FALSE)</f>
        <v>111</v>
      </c>
      <c r="B2679" s="4">
        <v>2003.0</v>
      </c>
      <c r="C2679" s="15" t="s">
        <v>5671</v>
      </c>
      <c r="D2679" s="15">
        <v>231.0</v>
      </c>
      <c r="E2679" s="15">
        <v>7.0</v>
      </c>
      <c r="F2679" s="15" t="s">
        <v>487</v>
      </c>
      <c r="G2679" s="4">
        <v>97.0</v>
      </c>
      <c r="H2679" s="4">
        <v>1.0</v>
      </c>
      <c r="I2679" s="4" t="s">
        <v>6059</v>
      </c>
      <c r="J2679" s="4">
        <v>8.0</v>
      </c>
      <c r="K2679" s="4">
        <v>66.0</v>
      </c>
      <c r="L2679" s="4">
        <v>83.0</v>
      </c>
      <c r="M2679" s="4" t="s">
        <v>5522</v>
      </c>
      <c r="N2679" s="16">
        <v>45750.0</v>
      </c>
    </row>
    <row r="2680">
      <c r="A2680" s="4">
        <f>VLOOKUP(Life_expectancy.csv!A2712,Base!$A$2:$B$235,2,FALSE)</f>
        <v>111</v>
      </c>
      <c r="B2680" s="4">
        <v>2002.0</v>
      </c>
      <c r="C2680" s="15" t="s">
        <v>5842</v>
      </c>
      <c r="D2680" s="15">
        <v>229.0</v>
      </c>
      <c r="E2680" s="15">
        <v>7.0</v>
      </c>
      <c r="F2680" s="15" t="s">
        <v>521</v>
      </c>
      <c r="G2680" s="4">
        <v>96.0</v>
      </c>
      <c r="H2680" s="4">
        <v>11.0</v>
      </c>
      <c r="I2680" s="4" t="s">
        <v>6218</v>
      </c>
      <c r="J2680" s="4">
        <v>8.0</v>
      </c>
      <c r="K2680" s="4">
        <v>99.0</v>
      </c>
      <c r="L2680" s="4">
        <v>98.0</v>
      </c>
      <c r="M2680" s="4" t="s">
        <v>5522</v>
      </c>
      <c r="N2680" s="16">
        <v>45780.0</v>
      </c>
    </row>
    <row r="2681">
      <c r="A2681" s="4">
        <f>VLOOKUP(Life_expectancy.csv!A2713,Base!$A$2:$B$235,2,FALSE)</f>
        <v>111</v>
      </c>
      <c r="B2681" s="4">
        <v>2001.0</v>
      </c>
      <c r="C2681" s="15">
        <v>64.0</v>
      </c>
      <c r="D2681" s="15">
        <v>221.0</v>
      </c>
      <c r="E2681" s="15">
        <v>7.0</v>
      </c>
      <c r="F2681" s="15" t="s">
        <v>6065</v>
      </c>
      <c r="G2681" s="10"/>
      <c r="H2681" s="4">
        <v>9.0</v>
      </c>
      <c r="I2681" s="4" t="s">
        <v>6242</v>
      </c>
      <c r="J2681" s="4">
        <v>9.0</v>
      </c>
      <c r="K2681" s="4">
        <v>94.0</v>
      </c>
      <c r="L2681" s="4">
        <v>95.0</v>
      </c>
      <c r="M2681" s="4" t="s">
        <v>5522</v>
      </c>
      <c r="N2681" s="16">
        <v>45780.0</v>
      </c>
    </row>
    <row r="2682">
      <c r="A2682" s="4">
        <f>VLOOKUP(Life_expectancy.csv!A2714,Base!$A$2:$B$235,2,FALSE)</f>
        <v>111</v>
      </c>
      <c r="B2682" s="4">
        <v>2000.0</v>
      </c>
      <c r="C2682" s="15" t="s">
        <v>5736</v>
      </c>
      <c r="D2682" s="15">
        <v>224.0</v>
      </c>
      <c r="E2682" s="15">
        <v>7.0</v>
      </c>
      <c r="F2682" s="16">
        <v>45902.0</v>
      </c>
      <c r="G2682" s="10"/>
      <c r="H2682" s="4">
        <v>113.0</v>
      </c>
      <c r="I2682" s="4" t="s">
        <v>6079</v>
      </c>
      <c r="J2682" s="4">
        <v>9.0</v>
      </c>
      <c r="K2682" s="4">
        <v>98.0</v>
      </c>
      <c r="L2682" s="4">
        <v>97.0</v>
      </c>
      <c r="M2682" s="4" t="s">
        <v>5522</v>
      </c>
      <c r="N2682" s="16">
        <v>45811.0</v>
      </c>
    </row>
    <row r="2683">
      <c r="A2683" s="4">
        <f>VLOOKUP(Life_expectancy.csv!A2715,Base!$A$2:$B$235,2,FALSE)</f>
        <v>227</v>
      </c>
      <c r="B2683" s="4">
        <v>2013.0</v>
      </c>
      <c r="C2683" s="17"/>
      <c r="D2683" s="17"/>
      <c r="E2683" s="15">
        <v>0.0</v>
      </c>
      <c r="F2683" s="15" t="s">
        <v>5521</v>
      </c>
      <c r="G2683" s="4">
        <v>9.0</v>
      </c>
      <c r="H2683" s="4">
        <v>0.0</v>
      </c>
      <c r="I2683" s="4" t="s">
        <v>5704</v>
      </c>
      <c r="J2683" s="4">
        <v>0.0</v>
      </c>
      <c r="K2683" s="4">
        <v>9.0</v>
      </c>
      <c r="L2683" s="4">
        <v>9.0</v>
      </c>
      <c r="M2683" s="4" t="s">
        <v>5522</v>
      </c>
      <c r="N2683" s="15" t="s">
        <v>5522</v>
      </c>
    </row>
    <row r="2684">
      <c r="A2684" s="4">
        <f>VLOOKUP(Life_expectancy.csv!A2716,Base!$A$2:$B$235,2,FALSE)</f>
        <v>31</v>
      </c>
      <c r="B2684" s="4">
        <v>2015.0</v>
      </c>
      <c r="C2684" s="15" t="s">
        <v>5787</v>
      </c>
      <c r="D2684" s="15">
        <v>291.0</v>
      </c>
      <c r="E2684" s="15">
        <v>66.0</v>
      </c>
      <c r="F2684" s="17"/>
      <c r="G2684" s="4">
        <v>78.0</v>
      </c>
      <c r="H2684" s="4">
        <v>478.0</v>
      </c>
      <c r="I2684" s="5">
        <v>45795.0</v>
      </c>
      <c r="J2684" s="4">
        <v>93.0</v>
      </c>
      <c r="K2684" s="4">
        <v>82.0</v>
      </c>
      <c r="L2684" s="4">
        <v>78.0</v>
      </c>
      <c r="M2684" s="5">
        <v>45660.0</v>
      </c>
      <c r="N2684" s="16">
        <v>45813.0</v>
      </c>
    </row>
    <row r="2685">
      <c r="A2685" s="4">
        <f>VLOOKUP(Life_expectancy.csv!A2717,Base!$A$2:$B$235,2,FALSE)</f>
        <v>31</v>
      </c>
      <c r="B2685" s="4">
        <v>2014.0</v>
      </c>
      <c r="C2685" s="15" t="s">
        <v>5679</v>
      </c>
      <c r="D2685" s="15">
        <v>38.0</v>
      </c>
      <c r="E2685" s="15">
        <v>68.0</v>
      </c>
      <c r="F2685" s="15" t="s">
        <v>5521</v>
      </c>
      <c r="G2685" s="4">
        <v>78.0</v>
      </c>
      <c r="H2685" s="4">
        <v>314.0</v>
      </c>
      <c r="I2685" s="5">
        <v>45675.0</v>
      </c>
      <c r="J2685" s="4">
        <v>97.0</v>
      </c>
      <c r="K2685" s="4">
        <v>82.0</v>
      </c>
      <c r="L2685" s="4">
        <v>78.0</v>
      </c>
      <c r="M2685" s="5">
        <v>45691.0</v>
      </c>
      <c r="N2685" s="16">
        <v>45813.0</v>
      </c>
    </row>
    <row r="2686">
      <c r="A2686" s="4">
        <f>VLOOKUP(Life_expectancy.csv!A2718,Base!$A$2:$B$235,2,FALSE)</f>
        <v>31</v>
      </c>
      <c r="B2686" s="4">
        <v>2013.0</v>
      </c>
      <c r="C2686" s="15">
        <v>67.0</v>
      </c>
      <c r="D2686" s="15">
        <v>325.0</v>
      </c>
      <c r="E2686" s="15">
        <v>71.0</v>
      </c>
      <c r="F2686" s="15" t="s">
        <v>5521</v>
      </c>
      <c r="G2686" s="4">
        <v>78.0</v>
      </c>
      <c r="H2686" s="4">
        <v>7878.0</v>
      </c>
      <c r="I2686" s="5">
        <v>45825.0</v>
      </c>
      <c r="J2686" s="4">
        <v>103.0</v>
      </c>
      <c r="K2686" s="4">
        <v>82.0</v>
      </c>
      <c r="L2686" s="4">
        <v>78.0</v>
      </c>
      <c r="M2686" s="4">
        <v>4.0</v>
      </c>
      <c r="N2686" s="16">
        <v>45843.0</v>
      </c>
    </row>
    <row r="2687">
      <c r="A2687" s="4">
        <f>VLOOKUP(Life_expectancy.csv!A2719,Base!$A$2:$B$235,2,FALSE)</f>
        <v>31</v>
      </c>
      <c r="B2687" s="4">
        <v>2012.0</v>
      </c>
      <c r="C2687" s="15">
        <v>60.0</v>
      </c>
      <c r="D2687" s="15">
        <v>339.0</v>
      </c>
      <c r="E2687" s="15">
        <v>73.0</v>
      </c>
      <c r="F2687" s="15" t="s">
        <v>5521</v>
      </c>
      <c r="G2687" s="4">
        <v>78.0</v>
      </c>
      <c r="H2687" s="4">
        <v>2027.0</v>
      </c>
      <c r="I2687" s="5">
        <v>45705.0</v>
      </c>
      <c r="J2687" s="4">
        <v>109.0</v>
      </c>
      <c r="K2687" s="4">
        <v>82.0</v>
      </c>
      <c r="L2687" s="4">
        <v>78.0</v>
      </c>
      <c r="M2687" s="5">
        <v>45812.0</v>
      </c>
      <c r="N2687" s="16">
        <v>45874.0</v>
      </c>
    </row>
    <row r="2688">
      <c r="A2688" s="4">
        <f>VLOOKUP(Life_expectancy.csv!A2720,Base!$A$2:$B$235,2,FALSE)</f>
        <v>31</v>
      </c>
      <c r="B2688" s="4">
        <v>2011.0</v>
      </c>
      <c r="C2688" s="15" t="s">
        <v>5761</v>
      </c>
      <c r="D2688" s="15">
        <v>347.0</v>
      </c>
      <c r="E2688" s="15">
        <v>76.0</v>
      </c>
      <c r="F2688" s="15" t="s">
        <v>5807</v>
      </c>
      <c r="G2688" s="4">
        <v>82.0</v>
      </c>
      <c r="H2688" s="4">
        <v>3312.0</v>
      </c>
      <c r="I2688" s="5">
        <v>45854.0</v>
      </c>
      <c r="J2688" s="4">
        <v>114.0</v>
      </c>
      <c r="K2688" s="4">
        <v>82.0</v>
      </c>
      <c r="L2688" s="4">
        <v>82.0</v>
      </c>
      <c r="M2688" s="5">
        <v>45875.0</v>
      </c>
      <c r="N2688" s="16">
        <v>45905.0</v>
      </c>
    </row>
    <row r="2689">
      <c r="A2689" s="4">
        <f>VLOOKUP(Life_expectancy.csv!A2721,Base!$A$2:$B$235,2,FALSE)</f>
        <v>31</v>
      </c>
      <c r="B2689" s="4">
        <v>2010.0</v>
      </c>
      <c r="C2689" s="15" t="s">
        <v>5567</v>
      </c>
      <c r="D2689" s="15">
        <v>362.0</v>
      </c>
      <c r="E2689" s="15">
        <v>79.0</v>
      </c>
      <c r="F2689" s="18">
        <v>45726.0</v>
      </c>
      <c r="G2689" s="4">
        <v>8.0</v>
      </c>
      <c r="H2689" s="4">
        <v>1313.0</v>
      </c>
      <c r="I2689" s="5">
        <v>45732.0</v>
      </c>
      <c r="J2689" s="4">
        <v>119.0</v>
      </c>
      <c r="K2689" s="4">
        <v>79.0</v>
      </c>
      <c r="L2689" s="4">
        <v>8.0</v>
      </c>
      <c r="M2689" s="4">
        <v>8.0</v>
      </c>
      <c r="N2689" s="15">
        <v>6.0</v>
      </c>
    </row>
    <row r="2690">
      <c r="A2690" s="4">
        <f>VLOOKUP(Life_expectancy.csv!A2722,Base!$A$2:$B$235,2,FALSE)</f>
        <v>31</v>
      </c>
      <c r="B2690" s="4">
        <v>2009.0</v>
      </c>
      <c r="C2690" s="15" t="s">
        <v>5530</v>
      </c>
      <c r="D2690" s="15">
        <v>378.0</v>
      </c>
      <c r="E2690" s="15">
        <v>82.0</v>
      </c>
      <c r="F2690" s="15" t="s">
        <v>6243</v>
      </c>
      <c r="G2690" s="4">
        <v>79.0</v>
      </c>
      <c r="H2690" s="4">
        <v>1601.0</v>
      </c>
      <c r="I2690" s="5">
        <v>45915.0</v>
      </c>
      <c r="J2690" s="4">
        <v>124.0</v>
      </c>
      <c r="K2690" s="4">
        <v>78.0</v>
      </c>
      <c r="L2690" s="4">
        <v>79.0</v>
      </c>
      <c r="M2690" s="5">
        <v>45665.0</v>
      </c>
      <c r="N2690" s="16">
        <v>45663.0</v>
      </c>
    </row>
    <row r="2691">
      <c r="A2691" s="4">
        <f>VLOOKUP(Life_expectancy.csv!A2723,Base!$A$2:$B$235,2,FALSE)</f>
        <v>31</v>
      </c>
      <c r="B2691" s="4">
        <v>2008.0</v>
      </c>
      <c r="C2691" s="15" t="s">
        <v>5638</v>
      </c>
      <c r="D2691" s="15">
        <v>41.0</v>
      </c>
      <c r="E2691" s="15">
        <v>84.0</v>
      </c>
      <c r="F2691" s="15" t="s">
        <v>6173</v>
      </c>
      <c r="G2691" s="4">
        <v>71.0</v>
      </c>
      <c r="H2691" s="4">
        <v>1319.0</v>
      </c>
      <c r="I2691" s="5">
        <v>45823.0</v>
      </c>
      <c r="J2691" s="4">
        <v>130.0</v>
      </c>
      <c r="K2691" s="4">
        <v>69.0</v>
      </c>
      <c r="L2691" s="4">
        <v>71.0</v>
      </c>
      <c r="M2691" s="5">
        <v>45696.0</v>
      </c>
      <c r="N2691" s="16">
        <v>45694.0</v>
      </c>
    </row>
    <row r="2692">
      <c r="A2692" s="4">
        <f>VLOOKUP(Life_expectancy.csv!A2724,Base!$A$2:$B$235,2,FALSE)</f>
        <v>31</v>
      </c>
      <c r="B2692" s="4">
        <v>2007.0</v>
      </c>
      <c r="C2692" s="15" t="s">
        <v>5830</v>
      </c>
      <c r="D2692" s="15">
        <v>41.0</v>
      </c>
      <c r="E2692" s="15">
        <v>88.0</v>
      </c>
      <c r="F2692" s="15" t="s">
        <v>2785</v>
      </c>
      <c r="G2692" s="4">
        <v>73.0</v>
      </c>
      <c r="H2692" s="4">
        <v>3776.0</v>
      </c>
      <c r="I2692" s="5">
        <v>45703.0</v>
      </c>
      <c r="J2692" s="4">
        <v>137.0</v>
      </c>
      <c r="K2692" s="4">
        <v>7.0</v>
      </c>
      <c r="L2692" s="4">
        <v>73.0</v>
      </c>
      <c r="M2692" s="5">
        <v>45755.0</v>
      </c>
      <c r="N2692" s="16">
        <v>45722.0</v>
      </c>
    </row>
    <row r="2693">
      <c r="A2693" s="4">
        <f>VLOOKUP(Life_expectancy.csv!A2725,Base!$A$2:$B$235,2,FALSE)</f>
        <v>31</v>
      </c>
      <c r="B2693" s="4">
        <v>2006.0</v>
      </c>
      <c r="C2693" s="15" t="s">
        <v>5642</v>
      </c>
      <c r="D2693" s="15">
        <v>41.0</v>
      </c>
      <c r="E2693" s="15">
        <v>93.0</v>
      </c>
      <c r="F2693" s="15" t="s">
        <v>4035</v>
      </c>
      <c r="G2693" s="4">
        <v>64.0</v>
      </c>
      <c r="H2693" s="4">
        <v>5736.0</v>
      </c>
      <c r="I2693" s="5">
        <v>45883.0</v>
      </c>
      <c r="J2693" s="4">
        <v>145.0</v>
      </c>
      <c r="K2693" s="4">
        <v>62.0</v>
      </c>
      <c r="L2693" s="4">
        <v>64.0</v>
      </c>
      <c r="M2693" s="5">
        <v>45816.0</v>
      </c>
      <c r="N2693" s="16">
        <v>45753.0</v>
      </c>
    </row>
    <row r="2694">
      <c r="A2694" s="4">
        <f>VLOOKUP(Life_expectancy.csv!A2726,Base!$A$2:$B$235,2,FALSE)</f>
        <v>31</v>
      </c>
      <c r="B2694" s="4">
        <v>2005.0</v>
      </c>
      <c r="C2694" s="15" t="s">
        <v>5701</v>
      </c>
      <c r="D2694" s="15">
        <v>446.0</v>
      </c>
      <c r="E2694" s="15">
        <v>99.0</v>
      </c>
      <c r="F2694" s="18">
        <v>45910.0</v>
      </c>
      <c r="G2694" s="4">
        <v>64.0</v>
      </c>
      <c r="H2694" s="4">
        <v>22.0</v>
      </c>
      <c r="I2694" s="5">
        <v>45791.0</v>
      </c>
      <c r="J2694" s="4">
        <v>155.0</v>
      </c>
      <c r="K2694" s="4">
        <v>59.0</v>
      </c>
      <c r="L2694" s="4">
        <v>64.0</v>
      </c>
      <c r="M2694" s="5">
        <v>45846.0</v>
      </c>
      <c r="N2694" s="16">
        <v>45783.0</v>
      </c>
    </row>
    <row r="2695">
      <c r="A2695" s="4">
        <f>VLOOKUP(Life_expectancy.csv!A2727,Base!$A$2:$B$235,2,FALSE)</f>
        <v>31</v>
      </c>
      <c r="B2695" s="4">
        <v>2004.0</v>
      </c>
      <c r="C2695" s="15" t="s">
        <v>5895</v>
      </c>
      <c r="D2695" s="15">
        <v>485.0</v>
      </c>
      <c r="E2695" s="15">
        <v>104.0</v>
      </c>
      <c r="F2695" s="15" t="s">
        <v>1987</v>
      </c>
      <c r="G2695" s="4">
        <v>62.0</v>
      </c>
      <c r="H2695" s="4">
        <v>141.0</v>
      </c>
      <c r="I2695" s="5">
        <v>45702.0</v>
      </c>
      <c r="J2695" s="4">
        <v>164.0</v>
      </c>
      <c r="K2695" s="4">
        <v>58.0</v>
      </c>
      <c r="L2695" s="4">
        <v>62.0</v>
      </c>
      <c r="M2695" s="5">
        <v>45908.0</v>
      </c>
      <c r="N2695" s="16">
        <v>45814.0</v>
      </c>
    </row>
    <row r="2696">
      <c r="A2696" s="4">
        <f>VLOOKUP(Life_expectancy.csv!A2728,Base!$A$2:$B$235,2,FALSE)</f>
        <v>31</v>
      </c>
      <c r="B2696" s="4">
        <v>2003.0</v>
      </c>
      <c r="C2696" s="15">
        <v>51.0</v>
      </c>
      <c r="D2696" s="15">
        <v>53.0</v>
      </c>
      <c r="E2696" s="15">
        <v>109.0</v>
      </c>
      <c r="F2696" s="15" t="s">
        <v>5967</v>
      </c>
      <c r="G2696" s="4">
        <v>44.0</v>
      </c>
      <c r="H2696" s="4">
        <v>29429.0</v>
      </c>
      <c r="I2696" s="5">
        <v>45913.0</v>
      </c>
      <c r="J2696" s="4">
        <v>173.0</v>
      </c>
      <c r="K2696" s="4">
        <v>57.0</v>
      </c>
      <c r="L2696" s="4">
        <v>59.0</v>
      </c>
      <c r="M2696" s="5">
        <v>45756.0</v>
      </c>
      <c r="N2696" s="16">
        <v>45844.0</v>
      </c>
    </row>
    <row r="2697">
      <c r="A2697" s="4">
        <f>VLOOKUP(Life_expectancy.csv!A2729,Base!$A$2:$B$235,2,FALSE)</f>
        <v>31</v>
      </c>
      <c r="B2697" s="4">
        <v>2002.0</v>
      </c>
      <c r="C2697" s="15" t="s">
        <v>5651</v>
      </c>
      <c r="D2697" s="15">
        <v>523.0</v>
      </c>
      <c r="E2697" s="15">
        <v>112.0</v>
      </c>
      <c r="F2697" s="15" t="s">
        <v>6244</v>
      </c>
      <c r="G2697" s="4">
        <v>29.0</v>
      </c>
      <c r="H2697" s="4">
        <v>49871.0</v>
      </c>
      <c r="I2697" s="5">
        <v>45821.0</v>
      </c>
      <c r="J2697" s="4">
        <v>181.0</v>
      </c>
      <c r="K2697" s="4">
        <v>57.0</v>
      </c>
      <c r="L2697" s="4">
        <v>57.0</v>
      </c>
      <c r="M2697" s="4">
        <v>10.0</v>
      </c>
      <c r="N2697" s="16">
        <v>45875.0</v>
      </c>
    </row>
    <row r="2698">
      <c r="A2698" s="4">
        <f>VLOOKUP(Life_expectancy.csv!A2730,Base!$A$2:$B$235,2,FALSE)</f>
        <v>31</v>
      </c>
      <c r="B2698" s="4">
        <v>2001.0</v>
      </c>
      <c r="C2698" s="15" t="s">
        <v>5606</v>
      </c>
      <c r="D2698" s="15">
        <v>539.0</v>
      </c>
      <c r="E2698" s="15">
        <v>115.0</v>
      </c>
      <c r="F2698" s="15" t="s">
        <v>6245</v>
      </c>
      <c r="G2698" s="10"/>
      <c r="H2698" s="4">
        <v>48543.0</v>
      </c>
      <c r="I2698" s="5">
        <v>45729.0</v>
      </c>
      <c r="J2698" s="4">
        <v>187.0</v>
      </c>
      <c r="K2698" s="4">
        <v>56.0</v>
      </c>
      <c r="L2698" s="4">
        <v>55.0</v>
      </c>
      <c r="M2698" s="5">
        <v>45879.0</v>
      </c>
      <c r="N2698" s="16">
        <v>45906.0</v>
      </c>
    </row>
    <row r="2699">
      <c r="A2699" s="4">
        <f>VLOOKUP(Life_expectancy.csv!A2731,Base!$A$2:$B$235,2,FALSE)</f>
        <v>31</v>
      </c>
      <c r="B2699" s="4">
        <v>2000.0</v>
      </c>
      <c r="C2699" s="15" t="s">
        <v>5718</v>
      </c>
      <c r="D2699" s="15">
        <v>554.0</v>
      </c>
      <c r="E2699" s="15">
        <v>116.0</v>
      </c>
      <c r="F2699" s="15" t="s">
        <v>5809</v>
      </c>
      <c r="G2699" s="10"/>
      <c r="H2699" s="4">
        <v>42554.0</v>
      </c>
      <c r="I2699" s="4">
        <v>13.0</v>
      </c>
      <c r="J2699" s="4">
        <v>191.0</v>
      </c>
      <c r="K2699" s="4">
        <v>55.0</v>
      </c>
      <c r="L2699" s="4">
        <v>52.0</v>
      </c>
      <c r="M2699" s="5">
        <v>45819.0</v>
      </c>
      <c r="N2699" s="15">
        <v>7.0</v>
      </c>
    </row>
    <row r="2700">
      <c r="A2700" s="4">
        <f>VLOOKUP(Life_expectancy.csv!A2732,Base!$A$2:$B$235,2,FALSE)</f>
        <v>38</v>
      </c>
      <c r="B2700" s="4">
        <v>2015.0</v>
      </c>
      <c r="C2700" s="15" t="s">
        <v>5597</v>
      </c>
      <c r="D2700" s="15">
        <v>195.0</v>
      </c>
      <c r="E2700" s="15">
        <v>4.0</v>
      </c>
      <c r="F2700" s="17"/>
      <c r="G2700" s="4">
        <v>22.0</v>
      </c>
      <c r="H2700" s="4">
        <v>105.0</v>
      </c>
      <c r="I2700" s="4" t="s">
        <v>5740</v>
      </c>
      <c r="J2700" s="4">
        <v>5.0</v>
      </c>
      <c r="K2700" s="4">
        <v>51.0</v>
      </c>
      <c r="L2700" s="4">
        <v>23.0</v>
      </c>
      <c r="M2700" s="4" t="s">
        <v>5614</v>
      </c>
      <c r="N2700" s="16">
        <v>45749.0</v>
      </c>
    </row>
    <row r="2701">
      <c r="A2701" s="4">
        <f>VLOOKUP(Life_expectancy.csv!A2733,Base!$A$2:$B$235,2,FALSE)</f>
        <v>38</v>
      </c>
      <c r="B2701" s="4">
        <v>2014.0</v>
      </c>
      <c r="C2701" s="15">
        <v>78.0</v>
      </c>
      <c r="D2701" s="15">
        <v>23.0</v>
      </c>
      <c r="E2701" s="15">
        <v>4.0</v>
      </c>
      <c r="F2701" s="18">
        <v>45816.0</v>
      </c>
      <c r="G2701" s="4">
        <v>22.0</v>
      </c>
      <c r="H2701" s="4">
        <v>0.0</v>
      </c>
      <c r="I2701" s="5">
        <v>45844.0</v>
      </c>
      <c r="J2701" s="4">
        <v>5.0</v>
      </c>
      <c r="K2701" s="4">
        <v>45.0</v>
      </c>
      <c r="L2701" s="4">
        <v>23.0</v>
      </c>
      <c r="M2701" s="4" t="s">
        <v>5614</v>
      </c>
      <c r="N2701" s="16">
        <v>45749.0</v>
      </c>
    </row>
    <row r="2702">
      <c r="A2702" s="4">
        <f>VLOOKUP(Life_expectancy.csv!A2734,Base!$A$2:$B$235,2,FALSE)</f>
        <v>38</v>
      </c>
      <c r="B2702" s="4">
        <v>2013.0</v>
      </c>
      <c r="C2702" s="15">
        <v>71.0</v>
      </c>
      <c r="D2702" s="15">
        <v>198.0</v>
      </c>
      <c r="E2702" s="15">
        <v>4.0</v>
      </c>
      <c r="F2702" s="15" t="s">
        <v>895</v>
      </c>
      <c r="G2702" s="4">
        <v>46.0</v>
      </c>
      <c r="H2702" s="4">
        <v>0.0</v>
      </c>
      <c r="I2702" s="5">
        <v>45663.0</v>
      </c>
      <c r="J2702" s="4">
        <v>5.0</v>
      </c>
      <c r="K2702" s="4">
        <v>72.0</v>
      </c>
      <c r="L2702" s="4">
        <v>76.0</v>
      </c>
      <c r="M2702" s="4" t="s">
        <v>5614</v>
      </c>
      <c r="N2702" s="16">
        <v>45749.0</v>
      </c>
    </row>
    <row r="2703">
      <c r="A2703" s="4">
        <f>VLOOKUP(Life_expectancy.csv!A2735,Base!$A$2:$B$235,2,FALSE)</f>
        <v>38</v>
      </c>
      <c r="B2703" s="4">
        <v>2012.0</v>
      </c>
      <c r="C2703" s="15">
        <v>77.0</v>
      </c>
      <c r="D2703" s="15">
        <v>25.0</v>
      </c>
      <c r="E2703" s="15">
        <v>5.0</v>
      </c>
      <c r="F2703" s="15" t="s">
        <v>895</v>
      </c>
      <c r="G2703" s="4">
        <v>46.0</v>
      </c>
      <c r="H2703" s="4">
        <v>12746.0</v>
      </c>
      <c r="I2703" s="4" t="s">
        <v>5683</v>
      </c>
      <c r="J2703" s="4">
        <v>5.0</v>
      </c>
      <c r="K2703" s="4">
        <v>72.0</v>
      </c>
      <c r="L2703" s="4">
        <v>76.0</v>
      </c>
      <c r="M2703" s="4" t="s">
        <v>5614</v>
      </c>
      <c r="N2703" s="16">
        <v>45749.0</v>
      </c>
    </row>
    <row r="2704">
      <c r="A2704" s="4">
        <f>VLOOKUP(Life_expectancy.csv!A2736,Base!$A$2:$B$235,2,FALSE)</f>
        <v>38</v>
      </c>
      <c r="B2704" s="4">
        <v>2011.0</v>
      </c>
      <c r="C2704" s="15">
        <v>75.0</v>
      </c>
      <c r="D2704" s="15">
        <v>24.0</v>
      </c>
      <c r="E2704" s="15">
        <v>5.0</v>
      </c>
      <c r="F2704" s="15" t="s">
        <v>857</v>
      </c>
      <c r="G2704" s="4">
        <v>21.0</v>
      </c>
      <c r="H2704" s="4">
        <v>1333.0</v>
      </c>
      <c r="I2704" s="4">
        <v>59.0</v>
      </c>
      <c r="J2704" s="4">
        <v>5.0</v>
      </c>
      <c r="K2704" s="4">
        <v>54.0</v>
      </c>
      <c r="L2704" s="4">
        <v>5.0</v>
      </c>
      <c r="M2704" s="4" t="s">
        <v>5614</v>
      </c>
      <c r="N2704" s="16">
        <v>45779.0</v>
      </c>
    </row>
    <row r="2705">
      <c r="A2705" s="4">
        <f>VLOOKUP(Life_expectancy.csv!A2737,Base!$A$2:$B$235,2,FALSE)</f>
        <v>38</v>
      </c>
      <c r="B2705" s="4">
        <v>2010.0</v>
      </c>
      <c r="C2705" s="15" t="s">
        <v>5796</v>
      </c>
      <c r="D2705" s="15">
        <v>212.0</v>
      </c>
      <c r="E2705" s="15">
        <v>5.0</v>
      </c>
      <c r="F2705" s="15" t="s">
        <v>348</v>
      </c>
      <c r="G2705" s="4">
        <v>48.0</v>
      </c>
      <c r="H2705" s="4">
        <v>39.0</v>
      </c>
      <c r="I2705" s="4" t="s">
        <v>5763</v>
      </c>
      <c r="J2705" s="4">
        <v>6.0</v>
      </c>
      <c r="K2705" s="4">
        <v>57.0</v>
      </c>
      <c r="L2705" s="4">
        <v>52.0</v>
      </c>
      <c r="M2705" s="4" t="s">
        <v>5614</v>
      </c>
      <c r="N2705" s="16">
        <v>45779.0</v>
      </c>
    </row>
    <row r="2706">
      <c r="A2706" s="4">
        <f>VLOOKUP(Life_expectancy.csv!A2738,Base!$A$2:$B$235,2,FALSE)</f>
        <v>38</v>
      </c>
      <c r="B2706" s="4">
        <v>2009.0</v>
      </c>
      <c r="C2706" s="15" t="s">
        <v>5720</v>
      </c>
      <c r="D2706" s="15">
        <v>231.0</v>
      </c>
      <c r="E2706" s="15">
        <v>5.0</v>
      </c>
      <c r="F2706" s="15" t="s">
        <v>1606</v>
      </c>
      <c r="G2706" s="4">
        <v>66.0</v>
      </c>
      <c r="H2706" s="4">
        <v>0.0</v>
      </c>
      <c r="I2706" s="4">
        <v>58.0</v>
      </c>
      <c r="J2706" s="4">
        <v>6.0</v>
      </c>
      <c r="K2706" s="4">
        <v>74.0</v>
      </c>
      <c r="L2706" s="4">
        <v>71.0</v>
      </c>
      <c r="M2706" s="4" t="s">
        <v>5821</v>
      </c>
      <c r="N2706" s="16">
        <v>45810.0</v>
      </c>
    </row>
    <row r="2707">
      <c r="A2707" s="4">
        <f>VLOOKUP(Life_expectancy.csv!A2739,Base!$A$2:$B$235,2,FALSE)</f>
        <v>38</v>
      </c>
      <c r="B2707" s="4">
        <v>2008.0</v>
      </c>
      <c r="C2707" s="15" t="s">
        <v>5801</v>
      </c>
      <c r="D2707" s="15">
        <v>273.0</v>
      </c>
      <c r="E2707" s="15">
        <v>5.0</v>
      </c>
      <c r="F2707" s="15" t="s">
        <v>778</v>
      </c>
      <c r="G2707" s="4">
        <v>84.0</v>
      </c>
      <c r="H2707" s="4">
        <v>48.0</v>
      </c>
      <c r="I2707" s="4" t="s">
        <v>5688</v>
      </c>
      <c r="J2707" s="4">
        <v>6.0</v>
      </c>
      <c r="K2707" s="4">
        <v>91.0</v>
      </c>
      <c r="L2707" s="4">
        <v>9.0</v>
      </c>
      <c r="M2707" s="4" t="s">
        <v>5783</v>
      </c>
      <c r="N2707" s="16">
        <v>45810.0</v>
      </c>
    </row>
    <row r="2708">
      <c r="A2708" s="4">
        <f>VLOOKUP(Life_expectancy.csv!A2740,Base!$A$2:$B$235,2,FALSE)</f>
        <v>38</v>
      </c>
      <c r="B2708" s="4">
        <v>2007.0</v>
      </c>
      <c r="C2708" s="15" t="s">
        <v>5731</v>
      </c>
      <c r="D2708" s="15">
        <v>277.0</v>
      </c>
      <c r="E2708" s="15">
        <v>5.0</v>
      </c>
      <c r="F2708" s="15" t="s">
        <v>2450</v>
      </c>
      <c r="G2708" s="4">
        <v>92.0</v>
      </c>
      <c r="H2708" s="4">
        <v>1005.0</v>
      </c>
      <c r="I2708" s="4" t="s">
        <v>5539</v>
      </c>
      <c r="J2708" s="4">
        <v>6.0</v>
      </c>
      <c r="K2708" s="4">
        <v>98.0</v>
      </c>
      <c r="L2708" s="4">
        <v>98.0</v>
      </c>
      <c r="M2708" s="4" t="s">
        <v>5681</v>
      </c>
      <c r="N2708" s="16">
        <v>45840.0</v>
      </c>
    </row>
    <row r="2709">
      <c r="A2709" s="4">
        <f>VLOOKUP(Life_expectancy.csv!A2741,Base!$A$2:$B$235,2,FALSE)</f>
        <v>38</v>
      </c>
      <c r="B2709" s="4">
        <v>2006.0</v>
      </c>
      <c r="C2709" s="15" t="s">
        <v>5801</v>
      </c>
      <c r="D2709" s="15">
        <v>267.0</v>
      </c>
      <c r="E2709" s="15">
        <v>5.0</v>
      </c>
      <c r="F2709" s="15" t="s">
        <v>4740</v>
      </c>
      <c r="G2709" s="4">
        <v>96.0</v>
      </c>
      <c r="H2709" s="4">
        <v>42724.0</v>
      </c>
      <c r="I2709" s="4" t="s">
        <v>5764</v>
      </c>
      <c r="J2709" s="4">
        <v>6.0</v>
      </c>
      <c r="K2709" s="4">
        <v>99.0</v>
      </c>
      <c r="L2709" s="4">
        <v>98.0</v>
      </c>
      <c r="M2709" s="4" t="s">
        <v>5786</v>
      </c>
      <c r="N2709" s="16">
        <v>45840.0</v>
      </c>
    </row>
    <row r="2710">
      <c r="A2710" s="4">
        <f>VLOOKUP(Life_expectancy.csv!A2742,Base!$A$2:$B$235,2,FALSE)</f>
        <v>38</v>
      </c>
      <c r="B2710" s="4">
        <v>2005.0</v>
      </c>
      <c r="C2710" s="15">
        <v>67.0</v>
      </c>
      <c r="D2710" s="15">
        <v>278.0</v>
      </c>
      <c r="E2710" s="15">
        <v>5.0</v>
      </c>
      <c r="F2710" s="15" t="s">
        <v>5348</v>
      </c>
      <c r="G2710" s="4">
        <v>97.0</v>
      </c>
      <c r="H2710" s="4">
        <v>2392.0</v>
      </c>
      <c r="I2710" s="4" t="s">
        <v>5907</v>
      </c>
      <c r="J2710" s="4">
        <v>6.0</v>
      </c>
      <c r="K2710" s="4">
        <v>95.0</v>
      </c>
      <c r="L2710" s="4">
        <v>96.0</v>
      </c>
      <c r="M2710" s="4" t="s">
        <v>5631</v>
      </c>
      <c r="N2710" s="16">
        <v>45871.0</v>
      </c>
    </row>
    <row r="2711">
      <c r="A2711" s="4">
        <f>VLOOKUP(Life_expectancy.csv!A2743,Base!$A$2:$B$235,2,FALSE)</f>
        <v>38</v>
      </c>
      <c r="B2711" s="4">
        <v>2004.0</v>
      </c>
      <c r="C2711" s="15" t="s">
        <v>5834</v>
      </c>
      <c r="D2711" s="15">
        <v>267.0</v>
      </c>
      <c r="E2711" s="15">
        <v>5.0</v>
      </c>
      <c r="F2711" s="15" t="s">
        <v>2221</v>
      </c>
      <c r="G2711" s="4">
        <v>98.0</v>
      </c>
      <c r="H2711" s="4">
        <v>146.0</v>
      </c>
      <c r="I2711" s="4" t="s">
        <v>5571</v>
      </c>
      <c r="J2711" s="4">
        <v>6.0</v>
      </c>
      <c r="K2711" s="4">
        <v>99.0</v>
      </c>
      <c r="L2711" s="4">
        <v>99.0</v>
      </c>
      <c r="M2711" s="4">
        <v>1.0</v>
      </c>
      <c r="N2711" s="16">
        <v>45871.0</v>
      </c>
    </row>
    <row r="2712">
      <c r="A2712" s="4">
        <f>VLOOKUP(Life_expectancy.csv!A2744,Base!$A$2:$B$235,2,FALSE)</f>
        <v>38</v>
      </c>
      <c r="B2712" s="4">
        <v>2003.0</v>
      </c>
      <c r="C2712" s="15" t="s">
        <v>5983</v>
      </c>
      <c r="D2712" s="15">
        <v>256.0</v>
      </c>
      <c r="E2712" s="15">
        <v>6.0</v>
      </c>
      <c r="F2712" s="15" t="s">
        <v>1337</v>
      </c>
      <c r="G2712" s="4">
        <v>77.0</v>
      </c>
      <c r="H2712" s="4">
        <v>411.0</v>
      </c>
      <c r="I2712" s="4" t="s">
        <v>5640</v>
      </c>
      <c r="J2712" s="4">
        <v>6.0</v>
      </c>
      <c r="K2712" s="4">
        <v>99.0</v>
      </c>
      <c r="L2712" s="4">
        <v>97.0</v>
      </c>
      <c r="M2712" s="4" t="s">
        <v>5631</v>
      </c>
      <c r="N2712" s="16">
        <v>45902.0</v>
      </c>
    </row>
    <row r="2713">
      <c r="A2713" s="4">
        <f>VLOOKUP(Life_expectancy.csv!A2745,Base!$A$2:$B$235,2,FALSE)</f>
        <v>38</v>
      </c>
      <c r="B2713" s="4">
        <v>2002.0</v>
      </c>
      <c r="C2713" s="15" t="s">
        <v>5983</v>
      </c>
      <c r="D2713" s="15">
        <v>256.0</v>
      </c>
      <c r="E2713" s="15">
        <v>6.0</v>
      </c>
      <c r="F2713" s="15" t="s">
        <v>1284</v>
      </c>
      <c r="G2713" s="4">
        <v>48.0</v>
      </c>
      <c r="H2713" s="4">
        <v>7587.0</v>
      </c>
      <c r="I2713" s="4" t="s">
        <v>5831</v>
      </c>
      <c r="J2713" s="4">
        <v>7.0</v>
      </c>
      <c r="K2713" s="4">
        <v>99.0</v>
      </c>
      <c r="L2713" s="4">
        <v>99.0</v>
      </c>
      <c r="M2713" s="4" t="s">
        <v>5631</v>
      </c>
      <c r="N2713" s="15">
        <v>3.0</v>
      </c>
    </row>
    <row r="2714">
      <c r="A2714" s="4">
        <f>VLOOKUP(Life_expectancy.csv!A2746,Base!$A$2:$B$235,2,FALSE)</f>
        <v>38</v>
      </c>
      <c r="B2714" s="4">
        <v>2001.0</v>
      </c>
      <c r="C2714" s="15" t="s">
        <v>5801</v>
      </c>
      <c r="D2714" s="15">
        <v>253.0</v>
      </c>
      <c r="E2714" s="15">
        <v>6.0</v>
      </c>
      <c r="F2714" s="15" t="s">
        <v>293</v>
      </c>
      <c r="G2714" s="4">
        <v>7.0</v>
      </c>
      <c r="H2714" s="4">
        <v>16970.0</v>
      </c>
      <c r="I2714" s="4" t="s">
        <v>5546</v>
      </c>
      <c r="J2714" s="4">
        <v>7.0</v>
      </c>
      <c r="K2714" s="4">
        <v>99.0</v>
      </c>
      <c r="L2714" s="4">
        <v>99.0</v>
      </c>
      <c r="M2714" s="4" t="s">
        <v>5786</v>
      </c>
      <c r="N2714" s="15">
        <v>3.0</v>
      </c>
    </row>
    <row r="2715">
      <c r="A2715" s="4">
        <f>VLOOKUP(Life_expectancy.csv!A2747,Base!$A$2:$B$235,2,FALSE)</f>
        <v>38</v>
      </c>
      <c r="B2715" s="4">
        <v>2000.0</v>
      </c>
      <c r="C2715" s="15" t="s">
        <v>5731</v>
      </c>
      <c r="D2715" s="15">
        <v>257.0</v>
      </c>
      <c r="E2715" s="15">
        <v>6.0</v>
      </c>
      <c r="F2715" s="15" t="s">
        <v>1879</v>
      </c>
      <c r="G2715" s="4">
        <v>4.0</v>
      </c>
      <c r="H2715" s="4">
        <v>817.0</v>
      </c>
      <c r="I2715" s="4" t="s">
        <v>5536</v>
      </c>
      <c r="J2715" s="4">
        <v>8.0</v>
      </c>
      <c r="K2715" s="4">
        <v>99.0</v>
      </c>
      <c r="L2715" s="4">
        <v>99.0</v>
      </c>
      <c r="M2715" s="4" t="s">
        <v>5681</v>
      </c>
      <c r="N2715" s="16">
        <v>45660.0</v>
      </c>
    </row>
    <row r="2716">
      <c r="A2716" s="4">
        <f>VLOOKUP(Life_expectancy.csv!A2748,Base!$A$2:$B$235,2,FALSE)</f>
        <v>97</v>
      </c>
      <c r="B2716" s="4">
        <v>2015.0</v>
      </c>
      <c r="C2716" s="15" t="s">
        <v>5950</v>
      </c>
      <c r="D2716" s="15">
        <v>75.0</v>
      </c>
      <c r="E2716" s="15">
        <v>1.0</v>
      </c>
      <c r="F2716" s="17"/>
      <c r="G2716" s="4">
        <v>99.0</v>
      </c>
      <c r="H2716" s="4">
        <v>347.0</v>
      </c>
      <c r="I2716" s="4" t="s">
        <v>5840</v>
      </c>
      <c r="J2716" s="4">
        <v>1.0</v>
      </c>
      <c r="K2716" s="4">
        <v>99.0</v>
      </c>
      <c r="L2716" s="4">
        <v>99.0</v>
      </c>
      <c r="M2716" s="4" t="s">
        <v>5522</v>
      </c>
      <c r="N2716" s="16">
        <v>45662.0</v>
      </c>
    </row>
    <row r="2717">
      <c r="A2717" s="4">
        <f>VLOOKUP(Life_expectancy.csv!A2749,Base!$A$2:$B$235,2,FALSE)</f>
        <v>97</v>
      </c>
      <c r="B2717" s="4">
        <v>2014.0</v>
      </c>
      <c r="C2717" s="15" t="s">
        <v>5542</v>
      </c>
      <c r="D2717" s="15">
        <v>77.0</v>
      </c>
      <c r="E2717" s="15">
        <v>1.0</v>
      </c>
      <c r="F2717" s="15" t="s">
        <v>6246</v>
      </c>
      <c r="G2717" s="4">
        <v>99.0</v>
      </c>
      <c r="H2717" s="4">
        <v>344.0</v>
      </c>
      <c r="I2717" s="4" t="s">
        <v>6049</v>
      </c>
      <c r="J2717" s="4">
        <v>1.0</v>
      </c>
      <c r="K2717" s="4">
        <v>99.0</v>
      </c>
      <c r="L2717" s="4">
        <v>99.0</v>
      </c>
      <c r="M2717" s="4" t="s">
        <v>5522</v>
      </c>
      <c r="N2717" s="15">
        <v>5.0</v>
      </c>
    </row>
    <row r="2718">
      <c r="A2718" s="4">
        <f>VLOOKUP(Life_expectancy.csv!A2750,Base!$A$2:$B$235,2,FALSE)</f>
        <v>97</v>
      </c>
      <c r="B2718" s="4">
        <v>2013.0</v>
      </c>
      <c r="C2718" s="15" t="s">
        <v>5756</v>
      </c>
      <c r="D2718" s="15">
        <v>78.0</v>
      </c>
      <c r="E2718" s="15">
        <v>1.0</v>
      </c>
      <c r="F2718" s="15" t="s">
        <v>1130</v>
      </c>
      <c r="G2718" s="4">
        <v>98.0</v>
      </c>
      <c r="H2718" s="4">
        <v>0.0</v>
      </c>
      <c r="I2718" s="5">
        <v>45783.0</v>
      </c>
      <c r="J2718" s="4">
        <v>1.0</v>
      </c>
      <c r="K2718" s="4">
        <v>98.0</v>
      </c>
      <c r="L2718" s="4">
        <v>98.0</v>
      </c>
      <c r="M2718" s="4" t="s">
        <v>5522</v>
      </c>
      <c r="N2718" s="15">
        <v>5.0</v>
      </c>
    </row>
    <row r="2719">
      <c r="A2719" s="4">
        <f>VLOOKUP(Life_expectancy.csv!A2751,Base!$A$2:$B$235,2,FALSE)</f>
        <v>97</v>
      </c>
      <c r="B2719" s="4">
        <v>2012.0</v>
      </c>
      <c r="C2719" s="15" t="s">
        <v>5758</v>
      </c>
      <c r="D2719" s="15">
        <v>8.0</v>
      </c>
      <c r="E2719" s="15">
        <v>1.0</v>
      </c>
      <c r="F2719" s="15" t="s">
        <v>6157</v>
      </c>
      <c r="G2719" s="4">
        <v>96.0</v>
      </c>
      <c r="H2719" s="4">
        <v>132.0</v>
      </c>
      <c r="I2719" s="4" t="s">
        <v>5527</v>
      </c>
      <c r="J2719" s="4">
        <v>1.0</v>
      </c>
      <c r="K2719" s="4">
        <v>96.0</v>
      </c>
      <c r="L2719" s="4">
        <v>96.0</v>
      </c>
      <c r="M2719" s="4" t="s">
        <v>5522</v>
      </c>
      <c r="N2719" s="15">
        <v>5.0</v>
      </c>
    </row>
    <row r="2720">
      <c r="A2720" s="4">
        <f>VLOOKUP(Life_expectancy.csv!A2752,Base!$A$2:$B$235,2,FALSE)</f>
        <v>97</v>
      </c>
      <c r="B2720" s="4">
        <v>2011.0</v>
      </c>
      <c r="C2720" s="15" t="s">
        <v>5629</v>
      </c>
      <c r="D2720" s="15">
        <v>81.0</v>
      </c>
      <c r="E2720" s="15">
        <v>1.0</v>
      </c>
      <c r="F2720" s="15" t="s">
        <v>6126</v>
      </c>
      <c r="G2720" s="4">
        <v>95.0</v>
      </c>
      <c r="H2720" s="4">
        <v>0.0</v>
      </c>
      <c r="I2720" s="4" t="s">
        <v>5691</v>
      </c>
      <c r="J2720" s="4">
        <v>1.0</v>
      </c>
      <c r="K2720" s="4">
        <v>95.0</v>
      </c>
      <c r="L2720" s="4">
        <v>95.0</v>
      </c>
      <c r="M2720" s="4" t="s">
        <v>5522</v>
      </c>
      <c r="N2720" s="16">
        <v>45904.0</v>
      </c>
    </row>
    <row r="2721">
      <c r="A2721" s="4">
        <f>VLOOKUP(Life_expectancy.csv!A2753,Base!$A$2:$B$235,2,FALSE)</f>
        <v>97</v>
      </c>
      <c r="B2721" s="4">
        <v>2010.0</v>
      </c>
      <c r="C2721" s="15" t="s">
        <v>5547</v>
      </c>
      <c r="D2721" s="15">
        <v>82.0</v>
      </c>
      <c r="E2721" s="15">
        <v>1.0</v>
      </c>
      <c r="F2721" s="15" t="s">
        <v>6050</v>
      </c>
      <c r="G2721" s="4">
        <v>94.0</v>
      </c>
      <c r="H2721" s="4">
        <v>87.0</v>
      </c>
      <c r="I2721" s="4" t="s">
        <v>5544</v>
      </c>
      <c r="J2721" s="4">
        <v>1.0</v>
      </c>
      <c r="K2721" s="4">
        <v>94.0</v>
      </c>
      <c r="L2721" s="4">
        <v>94.0</v>
      </c>
      <c r="M2721" s="4" t="s">
        <v>5522</v>
      </c>
      <c r="N2721" s="16">
        <v>45904.0</v>
      </c>
    </row>
    <row r="2722">
      <c r="A2722" s="4">
        <f>VLOOKUP(Life_expectancy.csv!A2754,Base!$A$2:$B$235,2,FALSE)</f>
        <v>97</v>
      </c>
      <c r="B2722" s="4">
        <v>2009.0</v>
      </c>
      <c r="C2722" s="15">
        <v>76.0</v>
      </c>
      <c r="D2722" s="15">
        <v>84.0</v>
      </c>
      <c r="E2722" s="15">
        <v>1.0</v>
      </c>
      <c r="F2722" s="15" t="s">
        <v>6126</v>
      </c>
      <c r="G2722" s="4">
        <v>93.0</v>
      </c>
      <c r="H2722" s="4">
        <v>0.0</v>
      </c>
      <c r="I2722" s="4" t="s">
        <v>5546</v>
      </c>
      <c r="J2722" s="4">
        <v>1.0</v>
      </c>
      <c r="K2722" s="4">
        <v>94.0</v>
      </c>
      <c r="L2722" s="4">
        <v>93.0</v>
      </c>
      <c r="M2722" s="4" t="s">
        <v>5522</v>
      </c>
      <c r="N2722" s="16">
        <v>45904.0</v>
      </c>
    </row>
    <row r="2723">
      <c r="A2723" s="4">
        <f>VLOOKUP(Life_expectancy.csv!A2755,Base!$A$2:$B$235,2,FALSE)</f>
        <v>97</v>
      </c>
      <c r="B2723" s="4">
        <v>2008.0</v>
      </c>
      <c r="C2723" s="15" t="s">
        <v>5762</v>
      </c>
      <c r="D2723" s="15">
        <v>85.0</v>
      </c>
      <c r="E2723" s="15">
        <v>1.0</v>
      </c>
      <c r="F2723" s="15" t="s">
        <v>2996</v>
      </c>
      <c r="G2723" s="4">
        <v>92.0</v>
      </c>
      <c r="H2723" s="4">
        <v>55.0</v>
      </c>
      <c r="I2723" s="4" t="s">
        <v>5536</v>
      </c>
      <c r="J2723" s="4">
        <v>1.0</v>
      </c>
      <c r="K2723" s="4">
        <v>94.0</v>
      </c>
      <c r="L2723" s="4">
        <v>92.0</v>
      </c>
      <c r="M2723" s="4" t="s">
        <v>5522</v>
      </c>
      <c r="N2723" s="16">
        <v>45904.0</v>
      </c>
    </row>
    <row r="2724">
      <c r="A2724" s="4">
        <f>VLOOKUP(Life_expectancy.csv!A2756,Base!$A$2:$B$235,2,FALSE)</f>
        <v>97</v>
      </c>
      <c r="B2724" s="4">
        <v>2007.0</v>
      </c>
      <c r="C2724" s="15" t="s">
        <v>5565</v>
      </c>
      <c r="D2724" s="15">
        <v>87.0</v>
      </c>
      <c r="E2724" s="15">
        <v>1.0</v>
      </c>
      <c r="F2724" s="15" t="s">
        <v>6050</v>
      </c>
      <c r="G2724" s="4">
        <v>92.0</v>
      </c>
      <c r="H2724" s="4">
        <v>0.0</v>
      </c>
      <c r="I2724" s="4" t="s">
        <v>5546</v>
      </c>
      <c r="J2724" s="4">
        <v>1.0</v>
      </c>
      <c r="K2724" s="4">
        <v>94.0</v>
      </c>
      <c r="L2724" s="4">
        <v>92.0</v>
      </c>
      <c r="M2724" s="4" t="s">
        <v>5522</v>
      </c>
      <c r="N2724" s="16">
        <v>45904.0</v>
      </c>
    </row>
    <row r="2725">
      <c r="A2725" s="4">
        <f>VLOOKUP(Life_expectancy.csv!A2757,Base!$A$2:$B$235,2,FALSE)</f>
        <v>97</v>
      </c>
      <c r="B2725" s="4">
        <v>2006.0</v>
      </c>
      <c r="C2725" s="15" t="s">
        <v>5566</v>
      </c>
      <c r="D2725" s="15">
        <v>89.0</v>
      </c>
      <c r="E2725" s="15">
        <v>1.0</v>
      </c>
      <c r="F2725" s="15" t="s">
        <v>6223</v>
      </c>
      <c r="G2725" s="4">
        <v>92.0</v>
      </c>
      <c r="H2725" s="4">
        <v>0.0</v>
      </c>
      <c r="I2725" s="4" t="s">
        <v>5544</v>
      </c>
      <c r="J2725" s="4">
        <v>1.0</v>
      </c>
      <c r="K2725" s="4">
        <v>94.0</v>
      </c>
      <c r="L2725" s="4">
        <v>92.0</v>
      </c>
      <c r="M2725" s="4" t="s">
        <v>5522</v>
      </c>
      <c r="N2725" s="16">
        <v>45904.0</v>
      </c>
    </row>
    <row r="2726">
      <c r="A2726" s="4">
        <f>VLOOKUP(Life_expectancy.csv!A2758,Base!$A$2:$B$235,2,FALSE)</f>
        <v>97</v>
      </c>
      <c r="B2726" s="4">
        <v>2005.0</v>
      </c>
      <c r="C2726" s="15" t="s">
        <v>5551</v>
      </c>
      <c r="D2726" s="15">
        <v>92.0</v>
      </c>
      <c r="E2726" s="15">
        <v>1.0</v>
      </c>
      <c r="F2726" s="15" t="s">
        <v>1485</v>
      </c>
      <c r="G2726" s="4">
        <v>92.0</v>
      </c>
      <c r="H2726" s="4">
        <v>29.0</v>
      </c>
      <c r="I2726" s="4" t="s">
        <v>5694</v>
      </c>
      <c r="J2726" s="4">
        <v>1.0</v>
      </c>
      <c r="K2726" s="4">
        <v>94.0</v>
      </c>
      <c r="L2726" s="4">
        <v>94.0</v>
      </c>
      <c r="M2726" s="4" t="s">
        <v>5522</v>
      </c>
      <c r="N2726" s="16">
        <v>45904.0</v>
      </c>
    </row>
    <row r="2727">
      <c r="A2727" s="4">
        <f>VLOOKUP(Life_expectancy.csv!A2759,Base!$A$2:$B$235,2,FALSE)</f>
        <v>97</v>
      </c>
      <c r="B2727" s="4">
        <v>2004.0</v>
      </c>
      <c r="C2727" s="15" t="s">
        <v>5569</v>
      </c>
      <c r="D2727" s="15">
        <v>95.0</v>
      </c>
      <c r="E2727" s="15">
        <v>1.0</v>
      </c>
      <c r="F2727" s="15" t="s">
        <v>6222</v>
      </c>
      <c r="G2727" s="4">
        <v>92.0</v>
      </c>
      <c r="H2727" s="4">
        <v>22.0</v>
      </c>
      <c r="I2727" s="4">
        <v>57.0</v>
      </c>
      <c r="J2727" s="4">
        <v>1.0</v>
      </c>
      <c r="K2727" s="4">
        <v>94.0</v>
      </c>
      <c r="L2727" s="4">
        <v>94.0</v>
      </c>
      <c r="M2727" s="4" t="s">
        <v>5522</v>
      </c>
      <c r="N2727" s="16">
        <v>45904.0</v>
      </c>
    </row>
    <row r="2728">
      <c r="A2728" s="4">
        <f>VLOOKUP(Life_expectancy.csv!A2760,Base!$A$2:$B$235,2,FALSE)</f>
        <v>97</v>
      </c>
      <c r="B2728" s="4">
        <v>2003.0</v>
      </c>
      <c r="C2728" s="15" t="s">
        <v>5572</v>
      </c>
      <c r="D2728" s="15">
        <v>98.0</v>
      </c>
      <c r="E2728" s="15">
        <v>1.0</v>
      </c>
      <c r="F2728" s="15" t="s">
        <v>6223</v>
      </c>
      <c r="G2728" s="4">
        <v>92.0</v>
      </c>
      <c r="H2728" s="4">
        <v>42.0</v>
      </c>
      <c r="I2728" s="4" t="s">
        <v>5764</v>
      </c>
      <c r="J2728" s="4">
        <v>1.0</v>
      </c>
      <c r="K2728" s="4">
        <v>94.0</v>
      </c>
      <c r="L2728" s="4">
        <v>94.0</v>
      </c>
      <c r="M2728" s="4" t="s">
        <v>5522</v>
      </c>
      <c r="N2728" s="15">
        <v>5.0</v>
      </c>
    </row>
    <row r="2729">
      <c r="A2729" s="4">
        <f>VLOOKUP(Life_expectancy.csv!A2761,Base!$A$2:$B$235,2,FALSE)</f>
        <v>97</v>
      </c>
      <c r="B2729" s="4">
        <v>2002.0</v>
      </c>
      <c r="C2729" s="15" t="s">
        <v>5574</v>
      </c>
      <c r="D2729" s="15">
        <v>11.0</v>
      </c>
      <c r="E2729" s="15">
        <v>1.0</v>
      </c>
      <c r="F2729" s="15" t="s">
        <v>6138</v>
      </c>
      <c r="G2729" s="4">
        <v>92.0</v>
      </c>
      <c r="H2729" s="4">
        <v>53.0</v>
      </c>
      <c r="I2729" s="4">
        <v>56.0</v>
      </c>
      <c r="J2729" s="4">
        <v>1.0</v>
      </c>
      <c r="K2729" s="4">
        <v>94.0</v>
      </c>
      <c r="L2729" s="4">
        <v>94.0</v>
      </c>
      <c r="M2729" s="4" t="s">
        <v>5522</v>
      </c>
      <c r="N2729" s="15">
        <v>5.0</v>
      </c>
    </row>
    <row r="2730">
      <c r="A2730" s="4">
        <f>VLOOKUP(Life_expectancy.csv!A2762,Base!$A$2:$B$235,2,FALSE)</f>
        <v>97</v>
      </c>
      <c r="B2730" s="4">
        <v>2001.0</v>
      </c>
      <c r="C2730" s="15" t="s">
        <v>5741</v>
      </c>
      <c r="D2730" s="15">
        <v>14.0</v>
      </c>
      <c r="E2730" s="15">
        <v>1.0</v>
      </c>
      <c r="F2730" s="15" t="s">
        <v>1124</v>
      </c>
      <c r="G2730" s="4">
        <v>92.0</v>
      </c>
      <c r="H2730" s="4">
        <v>30.0</v>
      </c>
      <c r="I2730" s="4">
        <v>55.0</v>
      </c>
      <c r="J2730" s="4">
        <v>1.0</v>
      </c>
      <c r="K2730" s="4">
        <v>94.0</v>
      </c>
      <c r="L2730" s="4">
        <v>94.0</v>
      </c>
      <c r="M2730" s="4" t="s">
        <v>5522</v>
      </c>
      <c r="N2730" s="16">
        <v>45662.0</v>
      </c>
    </row>
    <row r="2731">
      <c r="A2731" s="4">
        <f>VLOOKUP(Life_expectancy.csv!A2763,Base!$A$2:$B$235,2,FALSE)</f>
        <v>97</v>
      </c>
      <c r="B2731" s="4">
        <v>2000.0</v>
      </c>
      <c r="C2731" s="15" t="s">
        <v>5555</v>
      </c>
      <c r="D2731" s="15">
        <v>17.0</v>
      </c>
      <c r="E2731" s="15">
        <v>1.0</v>
      </c>
      <c r="F2731" s="15" t="s">
        <v>3464</v>
      </c>
      <c r="G2731" s="4">
        <v>92.0</v>
      </c>
      <c r="H2731" s="4">
        <v>69.0</v>
      </c>
      <c r="I2731" s="4" t="s">
        <v>5643</v>
      </c>
      <c r="J2731" s="4">
        <v>1.0</v>
      </c>
      <c r="K2731" s="4">
        <v>94.0</v>
      </c>
      <c r="L2731" s="4">
        <v>94.0</v>
      </c>
      <c r="M2731" s="4" t="s">
        <v>5522</v>
      </c>
      <c r="N2731" s="16">
        <v>45662.0</v>
      </c>
    </row>
    <row r="2732">
      <c r="A2732" s="4">
        <f>VLOOKUP(Life_expectancy.csv!A2764,Base!$A$2:$B$235,2,FALSE)</f>
        <v>21</v>
      </c>
      <c r="B2732" s="4">
        <v>2015.0</v>
      </c>
      <c r="C2732" s="15" t="s">
        <v>5677</v>
      </c>
      <c r="D2732" s="15">
        <v>69.0</v>
      </c>
      <c r="E2732" s="15">
        <v>3.0</v>
      </c>
      <c r="F2732" s="15" t="s">
        <v>6247</v>
      </c>
      <c r="G2732" s="10"/>
      <c r="H2732" s="4">
        <v>91.0</v>
      </c>
      <c r="I2732" s="4" t="s">
        <v>5657</v>
      </c>
      <c r="J2732" s="4">
        <v>4.0</v>
      </c>
      <c r="K2732" s="4">
        <v>96.0</v>
      </c>
      <c r="L2732" s="4">
        <v>96.0</v>
      </c>
      <c r="M2732" s="4" t="s">
        <v>5522</v>
      </c>
      <c r="N2732" s="15" t="s">
        <v>5658</v>
      </c>
    </row>
    <row r="2733">
      <c r="A2733" s="4">
        <f>VLOOKUP(Life_expectancy.csv!A2765,Base!$A$2:$B$235,2,FALSE)</f>
        <v>21</v>
      </c>
      <c r="B2733" s="4">
        <v>2014.0</v>
      </c>
      <c r="C2733" s="15">
        <v>81.0</v>
      </c>
      <c r="D2733" s="15">
        <v>71.0</v>
      </c>
      <c r="E2733" s="15">
        <v>3.0</v>
      </c>
      <c r="F2733" s="15" t="s">
        <v>6132</v>
      </c>
      <c r="G2733" s="10"/>
      <c r="H2733" s="4">
        <v>133.0</v>
      </c>
      <c r="I2733" s="4">
        <v>66.0</v>
      </c>
      <c r="J2733" s="4">
        <v>4.0</v>
      </c>
      <c r="K2733" s="4">
        <v>95.0</v>
      </c>
      <c r="L2733" s="4">
        <v>95.0</v>
      </c>
      <c r="M2733" s="4" t="s">
        <v>5522</v>
      </c>
      <c r="N2733" s="15" t="s">
        <v>5578</v>
      </c>
    </row>
    <row r="2734">
      <c r="A2734" s="4">
        <f>VLOOKUP(Life_expectancy.csv!A2766,Base!$A$2:$B$235,2,FALSE)</f>
        <v>21</v>
      </c>
      <c r="B2734" s="4">
        <v>2013.0</v>
      </c>
      <c r="C2734" s="15">
        <v>87.0</v>
      </c>
      <c r="D2734" s="15">
        <v>72.0</v>
      </c>
      <c r="E2734" s="15">
        <v>3.0</v>
      </c>
      <c r="F2734" s="15" t="s">
        <v>6216</v>
      </c>
      <c r="G2734" s="10"/>
      <c r="H2734" s="4">
        <v>1919.0</v>
      </c>
      <c r="I2734" s="4" t="s">
        <v>5984</v>
      </c>
      <c r="J2734" s="4">
        <v>4.0</v>
      </c>
      <c r="K2734" s="4">
        <v>95.0</v>
      </c>
      <c r="L2734" s="4">
        <v>95.0</v>
      </c>
      <c r="M2734" s="4" t="s">
        <v>5522</v>
      </c>
      <c r="N2734" s="15" t="s">
        <v>5578</v>
      </c>
    </row>
    <row r="2735">
      <c r="A2735" s="4">
        <f>VLOOKUP(Life_expectancy.csv!A2767,Base!$A$2:$B$235,2,FALSE)</f>
        <v>21</v>
      </c>
      <c r="B2735" s="4">
        <v>2012.0</v>
      </c>
      <c r="C2735" s="15">
        <v>86.0</v>
      </c>
      <c r="D2735" s="15">
        <v>72.0</v>
      </c>
      <c r="E2735" s="15">
        <v>3.0</v>
      </c>
      <c r="F2735" s="15" t="s">
        <v>6244</v>
      </c>
      <c r="G2735" s="10"/>
      <c r="H2735" s="4">
        <v>2092.0</v>
      </c>
      <c r="I2735" s="4" t="s">
        <v>6018</v>
      </c>
      <c r="J2735" s="4">
        <v>4.0</v>
      </c>
      <c r="K2735" s="4">
        <v>95.0</v>
      </c>
      <c r="L2735" s="4">
        <v>95.0</v>
      </c>
      <c r="M2735" s="4" t="s">
        <v>5522</v>
      </c>
      <c r="N2735" s="15" t="s">
        <v>5578</v>
      </c>
    </row>
    <row r="2736">
      <c r="A2736" s="4">
        <f>VLOOKUP(Life_expectancy.csv!A2768,Base!$A$2:$B$235,2,FALSE)</f>
        <v>21</v>
      </c>
      <c r="B2736" s="4">
        <v>2011.0</v>
      </c>
      <c r="C2736" s="15">
        <v>86.0</v>
      </c>
      <c r="D2736" s="15">
        <v>74.0</v>
      </c>
      <c r="E2736" s="15">
        <v>3.0</v>
      </c>
      <c r="F2736" s="15" t="s">
        <v>5748</v>
      </c>
      <c r="G2736" s="10"/>
      <c r="H2736" s="4">
        <v>1112.0</v>
      </c>
      <c r="I2736" s="4" t="s">
        <v>5840</v>
      </c>
      <c r="J2736" s="4">
        <v>4.0</v>
      </c>
      <c r="K2736" s="4">
        <v>95.0</v>
      </c>
      <c r="L2736" s="4">
        <v>95.0</v>
      </c>
      <c r="M2736" s="4" t="s">
        <v>5522</v>
      </c>
      <c r="N2736" s="15" t="s">
        <v>5578</v>
      </c>
    </row>
    <row r="2737">
      <c r="A2737" s="4">
        <f>VLOOKUP(Life_expectancy.csv!A2769,Base!$A$2:$B$235,2,FALSE)</f>
        <v>21</v>
      </c>
      <c r="B2737" s="4">
        <v>2010.0</v>
      </c>
      <c r="C2737" s="15">
        <v>82.0</v>
      </c>
      <c r="D2737" s="15">
        <v>77.0</v>
      </c>
      <c r="E2737" s="15">
        <v>3.0</v>
      </c>
      <c r="F2737" s="15" t="s">
        <v>6086</v>
      </c>
      <c r="G2737" s="10"/>
      <c r="H2737" s="4">
        <v>443.0</v>
      </c>
      <c r="I2737" s="4" t="s">
        <v>5754</v>
      </c>
      <c r="J2737" s="4">
        <v>4.0</v>
      </c>
      <c r="K2737" s="4">
        <v>94.0</v>
      </c>
      <c r="L2737" s="4">
        <v>94.0</v>
      </c>
      <c r="M2737" s="4" t="s">
        <v>5522</v>
      </c>
      <c r="N2737" s="15" t="s">
        <v>5578</v>
      </c>
    </row>
    <row r="2738">
      <c r="A2738" s="4">
        <f>VLOOKUP(Life_expectancy.csv!A2770,Base!$A$2:$B$235,2,FALSE)</f>
        <v>21</v>
      </c>
      <c r="B2738" s="4">
        <v>2009.0</v>
      </c>
      <c r="C2738" s="15">
        <v>81.0</v>
      </c>
      <c r="D2738" s="15">
        <v>78.0</v>
      </c>
      <c r="E2738" s="15">
        <v>4.0</v>
      </c>
      <c r="F2738" s="15" t="s">
        <v>6248</v>
      </c>
      <c r="G2738" s="10"/>
      <c r="H2738" s="4">
        <v>1212.0</v>
      </c>
      <c r="I2738" s="4" t="s">
        <v>5923</v>
      </c>
      <c r="J2738" s="4">
        <v>4.0</v>
      </c>
      <c r="K2738" s="4">
        <v>93.0</v>
      </c>
      <c r="L2738" s="4">
        <v>93.0</v>
      </c>
      <c r="M2738" s="4" t="s">
        <v>5522</v>
      </c>
      <c r="N2738" s="15" t="s">
        <v>5578</v>
      </c>
    </row>
    <row r="2739">
      <c r="A2739" s="4">
        <f>VLOOKUP(Life_expectancy.csv!A2771,Base!$A$2:$B$235,2,FALSE)</f>
        <v>21</v>
      </c>
      <c r="B2739" s="4">
        <v>2008.0</v>
      </c>
      <c r="C2739" s="15" t="s">
        <v>5926</v>
      </c>
      <c r="D2739" s="15">
        <v>8.0</v>
      </c>
      <c r="E2739" s="15">
        <v>4.0</v>
      </c>
      <c r="F2739" s="15" t="s">
        <v>1569</v>
      </c>
      <c r="G2739" s="10"/>
      <c r="H2739" s="4">
        <v>1445.0</v>
      </c>
      <c r="I2739" s="4" t="s">
        <v>5676</v>
      </c>
      <c r="J2739" s="4">
        <v>4.0</v>
      </c>
      <c r="K2739" s="4">
        <v>92.0</v>
      </c>
      <c r="L2739" s="4">
        <v>92.0</v>
      </c>
      <c r="M2739" s="4" t="s">
        <v>5522</v>
      </c>
      <c r="N2739" s="15" t="s">
        <v>5578</v>
      </c>
    </row>
    <row r="2740">
      <c r="A2740" s="4">
        <f>VLOOKUP(Life_expectancy.csv!A2772,Base!$A$2:$B$235,2,FALSE)</f>
        <v>21</v>
      </c>
      <c r="B2740" s="4">
        <v>2007.0</v>
      </c>
      <c r="C2740" s="15" t="s">
        <v>5684</v>
      </c>
      <c r="D2740" s="15">
        <v>8.0</v>
      </c>
      <c r="E2740" s="15">
        <v>4.0</v>
      </c>
      <c r="F2740" s="15" t="s">
        <v>6135</v>
      </c>
      <c r="G2740" s="10"/>
      <c r="H2740" s="4">
        <v>1022.0</v>
      </c>
      <c r="I2740" s="4" t="s">
        <v>5808</v>
      </c>
      <c r="J2740" s="4">
        <v>4.0</v>
      </c>
      <c r="K2740" s="4">
        <v>92.0</v>
      </c>
      <c r="L2740" s="4">
        <v>92.0</v>
      </c>
      <c r="M2740" s="4" t="s">
        <v>5522</v>
      </c>
      <c r="N2740" s="15" t="s">
        <v>5578</v>
      </c>
    </row>
    <row r="2741">
      <c r="A2741" s="4">
        <f>VLOOKUP(Life_expectancy.csv!A2773,Base!$A$2:$B$235,2,FALSE)</f>
        <v>21</v>
      </c>
      <c r="B2741" s="4">
        <v>2006.0</v>
      </c>
      <c r="C2741" s="15" t="s">
        <v>5704</v>
      </c>
      <c r="D2741" s="15">
        <v>82.0</v>
      </c>
      <c r="E2741" s="15">
        <v>4.0</v>
      </c>
      <c r="F2741" s="15" t="s">
        <v>6249</v>
      </c>
      <c r="G2741" s="10"/>
      <c r="H2741" s="4">
        <v>764.0</v>
      </c>
      <c r="I2741" s="4" t="s">
        <v>5740</v>
      </c>
      <c r="J2741" s="4">
        <v>4.0</v>
      </c>
      <c r="K2741" s="4">
        <v>92.0</v>
      </c>
      <c r="L2741" s="4">
        <v>92.0</v>
      </c>
      <c r="M2741" s="4" t="s">
        <v>5522</v>
      </c>
      <c r="N2741" s="15" t="s">
        <v>5578</v>
      </c>
    </row>
    <row r="2742">
      <c r="A2742" s="4">
        <f>VLOOKUP(Life_expectancy.csv!A2774,Base!$A$2:$B$235,2,FALSE)</f>
        <v>21</v>
      </c>
      <c r="B2742" s="4">
        <v>2005.0</v>
      </c>
      <c r="C2742" s="15">
        <v>79.0</v>
      </c>
      <c r="D2742" s="15">
        <v>82.0</v>
      </c>
      <c r="E2742" s="15">
        <v>4.0</v>
      </c>
      <c r="F2742" s="18">
        <v>45789.0</v>
      </c>
      <c r="G2742" s="10"/>
      <c r="H2742" s="4">
        <v>79.0</v>
      </c>
      <c r="I2742" s="5">
        <v>45844.0</v>
      </c>
      <c r="J2742" s="4">
        <v>4.0</v>
      </c>
      <c r="K2742" s="4">
        <v>91.0</v>
      </c>
      <c r="L2742" s="4">
        <v>91.0</v>
      </c>
      <c r="M2742" s="4" t="s">
        <v>5522</v>
      </c>
      <c r="N2742" s="15" t="s">
        <v>5578</v>
      </c>
    </row>
    <row r="2743">
      <c r="A2743" s="4">
        <f>VLOOKUP(Life_expectancy.csv!A2775,Base!$A$2:$B$235,2,FALSE)</f>
        <v>21</v>
      </c>
      <c r="B2743" s="4">
        <v>2004.0</v>
      </c>
      <c r="C2743" s="15" t="s">
        <v>5706</v>
      </c>
      <c r="D2743" s="15">
        <v>83.0</v>
      </c>
      <c r="E2743" s="15">
        <v>4.0</v>
      </c>
      <c r="F2743" s="15" t="s">
        <v>6094</v>
      </c>
      <c r="G2743" s="10"/>
      <c r="H2743" s="4">
        <v>189.0</v>
      </c>
      <c r="I2743" s="5">
        <v>45663.0</v>
      </c>
      <c r="J2743" s="4">
        <v>4.0</v>
      </c>
      <c r="K2743" s="4">
        <v>92.0</v>
      </c>
      <c r="L2743" s="4">
        <v>92.0</v>
      </c>
      <c r="M2743" s="4" t="s">
        <v>5522</v>
      </c>
      <c r="N2743" s="15" t="s">
        <v>5578</v>
      </c>
    </row>
    <row r="2744">
      <c r="A2744" s="4">
        <f>VLOOKUP(Life_expectancy.csv!A2776,Base!$A$2:$B$235,2,FALSE)</f>
        <v>21</v>
      </c>
      <c r="B2744" s="4">
        <v>2003.0</v>
      </c>
      <c r="C2744" s="15" t="s">
        <v>5814</v>
      </c>
      <c r="D2744" s="15">
        <v>86.0</v>
      </c>
      <c r="E2744" s="15">
        <v>4.0</v>
      </c>
      <c r="F2744" s="15" t="s">
        <v>6199</v>
      </c>
      <c r="G2744" s="10"/>
      <c r="H2744" s="4">
        <v>460.0</v>
      </c>
      <c r="I2744" s="4" t="s">
        <v>5524</v>
      </c>
      <c r="J2744" s="4">
        <v>4.0</v>
      </c>
      <c r="K2744" s="4">
        <v>91.0</v>
      </c>
      <c r="L2744" s="4">
        <v>91.0</v>
      </c>
      <c r="M2744" s="4" t="s">
        <v>5522</v>
      </c>
      <c r="N2744" s="15" t="s">
        <v>5578</v>
      </c>
    </row>
    <row r="2745">
      <c r="A2745" s="4">
        <f>VLOOKUP(Life_expectancy.csv!A2777,Base!$A$2:$B$235,2,FALSE)</f>
        <v>21</v>
      </c>
      <c r="B2745" s="4">
        <v>2002.0</v>
      </c>
      <c r="C2745" s="15" t="s">
        <v>5966</v>
      </c>
      <c r="D2745" s="15">
        <v>87.0</v>
      </c>
      <c r="E2745" s="15">
        <v>4.0</v>
      </c>
      <c r="F2745" s="15" t="s">
        <v>1960</v>
      </c>
      <c r="G2745" s="10"/>
      <c r="H2745" s="4">
        <v>314.0</v>
      </c>
      <c r="I2745" s="4" t="s">
        <v>5526</v>
      </c>
      <c r="J2745" s="4">
        <v>4.0</v>
      </c>
      <c r="K2745" s="4">
        <v>91.0</v>
      </c>
      <c r="L2745" s="4">
        <v>91.0</v>
      </c>
      <c r="M2745" s="4" t="s">
        <v>5522</v>
      </c>
      <c r="N2745" s="15" t="s">
        <v>5578</v>
      </c>
    </row>
    <row r="2746">
      <c r="A2746" s="4">
        <f>VLOOKUP(Life_expectancy.csv!A2778,Base!$A$2:$B$235,2,FALSE)</f>
        <v>21</v>
      </c>
      <c r="B2746" s="4">
        <v>2001.0</v>
      </c>
      <c r="C2746" s="15">
        <v>78.0</v>
      </c>
      <c r="D2746" s="15">
        <v>88.0</v>
      </c>
      <c r="E2746" s="15">
        <v>4.0</v>
      </c>
      <c r="F2746" s="15" t="s">
        <v>6250</v>
      </c>
      <c r="G2746" s="10"/>
      <c r="H2746" s="4">
        <v>73.0</v>
      </c>
      <c r="I2746" s="4" t="s">
        <v>5686</v>
      </c>
      <c r="J2746" s="4">
        <v>4.0</v>
      </c>
      <c r="K2746" s="4">
        <v>91.0</v>
      </c>
      <c r="L2746" s="4">
        <v>91.0</v>
      </c>
      <c r="M2746" s="4" t="s">
        <v>5522</v>
      </c>
      <c r="N2746" s="15" t="s">
        <v>5578</v>
      </c>
    </row>
    <row r="2747">
      <c r="A2747" s="4">
        <f>VLOOKUP(Life_expectancy.csv!A2779,Base!$A$2:$B$235,2,FALSE)</f>
        <v>21</v>
      </c>
      <c r="B2747" s="4">
        <v>2000.0</v>
      </c>
      <c r="C2747" s="15" t="s">
        <v>5537</v>
      </c>
      <c r="D2747" s="15">
        <v>89.0</v>
      </c>
      <c r="E2747" s="15">
        <v>4.0</v>
      </c>
      <c r="F2747" s="15" t="s">
        <v>6185</v>
      </c>
      <c r="G2747" s="10"/>
      <c r="H2747" s="4">
        <v>104.0</v>
      </c>
      <c r="I2747" s="4" t="s">
        <v>5530</v>
      </c>
      <c r="J2747" s="4">
        <v>5.0</v>
      </c>
      <c r="K2747" s="4">
        <v>91.0</v>
      </c>
      <c r="L2747" s="4">
        <v>91.0</v>
      </c>
      <c r="M2747" s="4" t="s">
        <v>5522</v>
      </c>
      <c r="N2747" s="15" t="s">
        <v>5578</v>
      </c>
    </row>
    <row r="2748">
      <c r="A2748" s="4">
        <f>VLOOKUP(Life_expectancy.csv!A2780,Base!$A$2:$B$235,2,FALSE)</f>
        <v>22</v>
      </c>
      <c r="B2748" s="4">
        <v>2015.0</v>
      </c>
      <c r="C2748" s="15" t="s">
        <v>5924</v>
      </c>
      <c r="D2748" s="15">
        <v>279.0</v>
      </c>
      <c r="E2748" s="15">
        <v>85.0</v>
      </c>
      <c r="F2748" s="17"/>
      <c r="G2748" s="4">
        <v>98.0</v>
      </c>
      <c r="H2748" s="4">
        <v>30.0</v>
      </c>
      <c r="I2748" s="5">
        <v>45892.0</v>
      </c>
      <c r="J2748" s="4">
        <v>119.0</v>
      </c>
      <c r="K2748" s="4">
        <v>96.0</v>
      </c>
      <c r="L2748" s="4">
        <v>98.0</v>
      </c>
      <c r="M2748" s="5">
        <v>45748.0</v>
      </c>
      <c r="N2748" s="16">
        <v>45783.0</v>
      </c>
    </row>
    <row r="2749">
      <c r="A2749" s="4">
        <f>VLOOKUP(Life_expectancy.csv!A2781,Base!$A$2:$B$235,2,FALSE)</f>
        <v>22</v>
      </c>
      <c r="B2749" s="4">
        <v>2014.0</v>
      </c>
      <c r="C2749" s="15">
        <v>67.0</v>
      </c>
      <c r="D2749" s="15">
        <v>34.0</v>
      </c>
      <c r="E2749" s="15">
        <v>86.0</v>
      </c>
      <c r="F2749" s="15" t="s">
        <v>5521</v>
      </c>
      <c r="G2749" s="4">
        <v>97.0</v>
      </c>
      <c r="H2749" s="4">
        <v>88.0</v>
      </c>
      <c r="I2749" s="5">
        <v>45711.0</v>
      </c>
      <c r="J2749" s="4">
        <v>121.0</v>
      </c>
      <c r="K2749" s="4">
        <v>97.0</v>
      </c>
      <c r="L2749" s="4">
        <v>97.0</v>
      </c>
      <c r="M2749" s="5">
        <v>45748.0</v>
      </c>
      <c r="N2749" s="16">
        <v>45814.0</v>
      </c>
    </row>
    <row r="2750">
      <c r="A2750" s="4">
        <f>VLOOKUP(Life_expectancy.csv!A2782,Base!$A$2:$B$235,2,FALSE)</f>
        <v>22</v>
      </c>
      <c r="B2750" s="4">
        <v>2013.0</v>
      </c>
      <c r="C2750" s="15" t="s">
        <v>5826</v>
      </c>
      <c r="D2750" s="15">
        <v>323.0</v>
      </c>
      <c r="E2750" s="15">
        <v>86.0</v>
      </c>
      <c r="F2750" s="16">
        <v>45692.0</v>
      </c>
      <c r="G2750" s="4">
        <v>91.0</v>
      </c>
      <c r="H2750" s="4">
        <v>185.0</v>
      </c>
      <c r="I2750" s="5">
        <v>45799.0</v>
      </c>
      <c r="J2750" s="4">
        <v>124.0</v>
      </c>
      <c r="K2750" s="4">
        <v>91.0</v>
      </c>
      <c r="L2750" s="4">
        <v>91.0</v>
      </c>
      <c r="M2750" s="5">
        <v>45659.0</v>
      </c>
      <c r="N2750" s="16">
        <v>45844.0</v>
      </c>
    </row>
    <row r="2751">
      <c r="A2751" s="4">
        <f>VLOOKUP(Life_expectancy.csv!A2783,Base!$A$2:$B$235,2,FALSE)</f>
        <v>22</v>
      </c>
      <c r="B2751" s="4">
        <v>2012.0</v>
      </c>
      <c r="C2751" s="15" t="s">
        <v>5527</v>
      </c>
      <c r="D2751" s="15">
        <v>348.0</v>
      </c>
      <c r="E2751" s="15">
        <v>87.0</v>
      </c>
      <c r="F2751" s="15" t="s">
        <v>685</v>
      </c>
      <c r="G2751" s="4">
        <v>92.0</v>
      </c>
      <c r="H2751" s="4">
        <v>1668.0</v>
      </c>
      <c r="I2751" s="5">
        <v>45921.0</v>
      </c>
      <c r="J2751" s="4">
        <v>126.0</v>
      </c>
      <c r="K2751" s="4">
        <v>9.0</v>
      </c>
      <c r="L2751" s="4">
        <v>92.0</v>
      </c>
      <c r="M2751" s="5">
        <v>45749.0</v>
      </c>
      <c r="N2751" s="16">
        <v>45875.0</v>
      </c>
    </row>
    <row r="2752">
      <c r="A2752" s="4">
        <f>VLOOKUP(Life_expectancy.csv!A2784,Base!$A$2:$B$235,2,FALSE)</f>
        <v>22</v>
      </c>
      <c r="B2752" s="4">
        <v>2011.0</v>
      </c>
      <c r="C2752" s="15" t="s">
        <v>5962</v>
      </c>
      <c r="D2752" s="15">
        <v>348.0</v>
      </c>
      <c r="E2752" s="15">
        <v>88.0</v>
      </c>
      <c r="F2752" s="18">
        <v>45751.0</v>
      </c>
      <c r="G2752" s="4">
        <v>9.0</v>
      </c>
      <c r="H2752" s="4">
        <v>1622.0</v>
      </c>
      <c r="I2752" s="5">
        <v>45737.0</v>
      </c>
      <c r="J2752" s="4">
        <v>128.0</v>
      </c>
      <c r="K2752" s="4">
        <v>88.0</v>
      </c>
      <c r="L2752" s="4">
        <v>9.0</v>
      </c>
      <c r="M2752" s="5">
        <v>45660.0</v>
      </c>
      <c r="N2752" s="16">
        <v>45906.0</v>
      </c>
    </row>
    <row r="2753">
      <c r="A2753" s="4">
        <f>VLOOKUP(Life_expectancy.csv!A2785,Base!$A$2:$B$235,2,FALSE)</f>
        <v>22</v>
      </c>
      <c r="B2753" s="4">
        <v>2010.0</v>
      </c>
      <c r="C2753" s="15" t="s">
        <v>5530</v>
      </c>
      <c r="D2753" s="15">
        <v>36.0</v>
      </c>
      <c r="E2753" s="15">
        <v>89.0</v>
      </c>
      <c r="F2753" s="15" t="s">
        <v>5900</v>
      </c>
      <c r="G2753" s="4">
        <v>91.0</v>
      </c>
      <c r="H2753" s="4">
        <v>167.0</v>
      </c>
      <c r="I2753" s="5">
        <v>45840.0</v>
      </c>
      <c r="J2753" s="4">
        <v>131.0</v>
      </c>
      <c r="K2753" s="4">
        <v>94.0</v>
      </c>
      <c r="L2753" s="4">
        <v>91.0</v>
      </c>
      <c r="M2753" s="5">
        <v>45812.0</v>
      </c>
      <c r="N2753" s="16">
        <v>45664.0</v>
      </c>
    </row>
    <row r="2754">
      <c r="A2754" s="4">
        <f>VLOOKUP(Life_expectancy.csv!A2786,Base!$A$2:$B$235,2,FALSE)</f>
        <v>22</v>
      </c>
      <c r="B2754" s="4">
        <v>2009.0</v>
      </c>
      <c r="C2754" s="15" t="s">
        <v>5637</v>
      </c>
      <c r="D2754" s="15">
        <v>368.0</v>
      </c>
      <c r="E2754" s="15">
        <v>91.0</v>
      </c>
      <c r="F2754" s="15" t="s">
        <v>2833</v>
      </c>
      <c r="G2754" s="4">
        <v>85.0</v>
      </c>
      <c r="H2754" s="4">
        <v>1574.0</v>
      </c>
      <c r="I2754" s="5">
        <v>45690.0</v>
      </c>
      <c r="J2754" s="4">
        <v>135.0</v>
      </c>
      <c r="K2754" s="4">
        <v>88.0</v>
      </c>
      <c r="L2754" s="4">
        <v>85.0</v>
      </c>
      <c r="M2754" s="5">
        <v>45753.0</v>
      </c>
      <c r="N2754" s="16">
        <v>45695.0</v>
      </c>
    </row>
    <row r="2755">
      <c r="A2755" s="4">
        <f>VLOOKUP(Life_expectancy.csv!A2787,Base!$A$2:$B$235,2,FALSE)</f>
        <v>22</v>
      </c>
      <c r="B2755" s="4">
        <v>2008.0</v>
      </c>
      <c r="C2755" s="15" t="s">
        <v>5534</v>
      </c>
      <c r="D2755" s="15">
        <v>376.0</v>
      </c>
      <c r="E2755" s="15">
        <v>92.0</v>
      </c>
      <c r="F2755" s="15" t="s">
        <v>1993</v>
      </c>
      <c r="G2755" s="4">
        <v>86.0</v>
      </c>
      <c r="H2755" s="4">
        <v>3413.0</v>
      </c>
      <c r="I2755" s="5">
        <v>45827.0</v>
      </c>
      <c r="J2755" s="4">
        <v>138.0</v>
      </c>
      <c r="K2755" s="4">
        <v>89.0</v>
      </c>
      <c r="L2755" s="4">
        <v>86.0</v>
      </c>
      <c r="M2755" s="5">
        <v>45754.0</v>
      </c>
      <c r="N2755" s="16">
        <v>45723.0</v>
      </c>
    </row>
    <row r="2756">
      <c r="A2756" s="4">
        <f>VLOOKUP(Life_expectancy.csv!A2788,Base!$A$2:$B$235,2,FALSE)</f>
        <v>22</v>
      </c>
      <c r="B2756" s="4">
        <v>2007.0</v>
      </c>
      <c r="C2756" s="15" t="s">
        <v>5766</v>
      </c>
      <c r="D2756" s="15">
        <v>411.0</v>
      </c>
      <c r="E2756" s="15">
        <v>94.0</v>
      </c>
      <c r="F2756" s="16">
        <v>45751.0</v>
      </c>
      <c r="G2756" s="4">
        <v>83.0</v>
      </c>
      <c r="H2756" s="4">
        <v>7726.0</v>
      </c>
      <c r="I2756" s="5">
        <v>45676.0</v>
      </c>
      <c r="J2756" s="4">
        <v>141.0</v>
      </c>
      <c r="K2756" s="4">
        <v>88.0</v>
      </c>
      <c r="L2756" s="4">
        <v>83.0</v>
      </c>
      <c r="M2756" s="5">
        <v>45785.0</v>
      </c>
      <c r="N2756" s="16">
        <v>45754.0</v>
      </c>
    </row>
    <row r="2757">
      <c r="A2757" s="4">
        <f>VLOOKUP(Life_expectancy.csv!A2789,Base!$A$2:$B$235,2,FALSE)</f>
        <v>22</v>
      </c>
      <c r="B2757" s="4">
        <v>2006.0</v>
      </c>
      <c r="C2757" s="15" t="s">
        <v>5855</v>
      </c>
      <c r="D2757" s="15">
        <v>437.0</v>
      </c>
      <c r="E2757" s="15">
        <v>96.0</v>
      </c>
      <c r="F2757" s="18">
        <v>45842.0</v>
      </c>
      <c r="G2757" s="4">
        <v>9.0</v>
      </c>
      <c r="H2757" s="4">
        <v>2362.0</v>
      </c>
      <c r="I2757" s="5">
        <v>45826.0</v>
      </c>
      <c r="J2757" s="4">
        <v>145.0</v>
      </c>
      <c r="K2757" s="4">
        <v>91.0</v>
      </c>
      <c r="L2757" s="4">
        <v>9.0</v>
      </c>
      <c r="M2757" s="5">
        <v>45756.0</v>
      </c>
      <c r="N2757" s="16">
        <v>45784.0</v>
      </c>
    </row>
    <row r="2758">
      <c r="A2758" s="4">
        <f>VLOOKUP(Life_expectancy.csv!A2790,Base!$A$2:$B$235,2,FALSE)</f>
        <v>22</v>
      </c>
      <c r="B2758" s="4">
        <v>2005.0</v>
      </c>
      <c r="C2758" s="15" t="s">
        <v>5705</v>
      </c>
      <c r="D2758" s="15">
        <v>449.0</v>
      </c>
      <c r="E2758" s="15">
        <v>97.0</v>
      </c>
      <c r="F2758" s="15" t="s">
        <v>4114</v>
      </c>
      <c r="G2758" s="4">
        <v>9.0</v>
      </c>
      <c r="H2758" s="4">
        <v>23.0</v>
      </c>
      <c r="I2758" s="5">
        <v>45675.0</v>
      </c>
      <c r="J2758" s="4">
        <v>149.0</v>
      </c>
      <c r="K2758" s="4">
        <v>91.0</v>
      </c>
      <c r="L2758" s="4">
        <v>9.0</v>
      </c>
      <c r="M2758" s="4">
        <v>10.0</v>
      </c>
      <c r="N2758" s="16">
        <v>45815.0</v>
      </c>
    </row>
    <row r="2759">
      <c r="A2759" s="4">
        <f>VLOOKUP(Life_expectancy.csv!A2791,Base!$A$2:$B$235,2,FALSE)</f>
        <v>22</v>
      </c>
      <c r="B2759" s="4">
        <v>2004.0</v>
      </c>
      <c r="C2759" s="15" t="s">
        <v>5712</v>
      </c>
      <c r="D2759" s="15">
        <v>454.0</v>
      </c>
      <c r="E2759" s="15">
        <v>100.0</v>
      </c>
      <c r="F2759" s="15" t="s">
        <v>4776</v>
      </c>
      <c r="G2759" s="4">
        <v>95.0</v>
      </c>
      <c r="H2759" s="4">
        <v>1419.0</v>
      </c>
      <c r="I2759" s="5">
        <v>45855.0</v>
      </c>
      <c r="J2759" s="4">
        <v>154.0</v>
      </c>
      <c r="K2759" s="4">
        <v>95.0</v>
      </c>
      <c r="L2759" s="4">
        <v>95.0</v>
      </c>
      <c r="M2759" s="5">
        <v>45879.0</v>
      </c>
      <c r="N2759" s="16">
        <v>45876.0</v>
      </c>
    </row>
    <row r="2760">
      <c r="A2760" s="4">
        <f>VLOOKUP(Life_expectancy.csv!A2792,Base!$A$2:$B$235,2,FALSE)</f>
        <v>22</v>
      </c>
      <c r="B2760" s="4">
        <v>2003.0</v>
      </c>
      <c r="C2760" s="15">
        <v>58.0</v>
      </c>
      <c r="D2760" s="15">
        <v>459.0</v>
      </c>
      <c r="E2760" s="15">
        <v>103.0</v>
      </c>
      <c r="F2760" s="15" t="s">
        <v>6251</v>
      </c>
      <c r="G2760" s="4">
        <v>95.0</v>
      </c>
      <c r="H2760" s="4">
        <v>1673.0</v>
      </c>
      <c r="I2760" s="5">
        <v>45705.0</v>
      </c>
      <c r="J2760" s="4">
        <v>160.0</v>
      </c>
      <c r="K2760" s="4">
        <v>97.0</v>
      </c>
      <c r="L2760" s="4">
        <v>95.0</v>
      </c>
      <c r="M2760" s="5">
        <v>45788.0</v>
      </c>
      <c r="N2760" s="16">
        <v>45907.0</v>
      </c>
    </row>
    <row r="2761">
      <c r="A2761" s="4">
        <f>VLOOKUP(Life_expectancy.csv!A2793,Base!$A$2:$B$235,2,FALSE)</f>
        <v>22</v>
      </c>
      <c r="B2761" s="4">
        <v>2002.0</v>
      </c>
      <c r="C2761" s="15">
        <v>52.0</v>
      </c>
      <c r="D2761" s="15">
        <v>46.0</v>
      </c>
      <c r="E2761" s="15">
        <v>106.0</v>
      </c>
      <c r="F2761" s="15" t="s">
        <v>469</v>
      </c>
      <c r="G2761" s="4">
        <v>89.0</v>
      </c>
      <c r="H2761" s="4">
        <v>5131.0</v>
      </c>
      <c r="I2761" s="5">
        <v>45885.0</v>
      </c>
      <c r="J2761" s="4">
        <v>166.0</v>
      </c>
      <c r="K2761" s="4">
        <v>91.0</v>
      </c>
      <c r="L2761" s="4">
        <v>89.0</v>
      </c>
      <c r="M2761" s="5">
        <v>45669.0</v>
      </c>
      <c r="N2761" s="15">
        <v>8.0</v>
      </c>
    </row>
    <row r="2762">
      <c r="A2762" s="4">
        <f>VLOOKUP(Life_expectancy.csv!A2794,Base!$A$2:$B$235,2,FALSE)</f>
        <v>22</v>
      </c>
      <c r="B2762" s="4">
        <v>2001.0</v>
      </c>
      <c r="C2762" s="15" t="s">
        <v>5602</v>
      </c>
      <c r="D2762" s="15">
        <v>46.0</v>
      </c>
      <c r="E2762" s="15">
        <v>110.0</v>
      </c>
      <c r="F2762" s="18">
        <v>45904.0</v>
      </c>
      <c r="G2762" s="10"/>
      <c r="H2762" s="4">
        <v>11847.0</v>
      </c>
      <c r="I2762" s="5">
        <v>45763.0</v>
      </c>
      <c r="J2762" s="4">
        <v>173.0</v>
      </c>
      <c r="K2762" s="4">
        <v>65.0</v>
      </c>
      <c r="L2762" s="4">
        <v>87.0</v>
      </c>
      <c r="M2762" s="5">
        <v>45789.0</v>
      </c>
      <c r="N2762" s="16">
        <v>45665.0</v>
      </c>
    </row>
    <row r="2763">
      <c r="A2763" s="4">
        <f>VLOOKUP(Life_expectancy.csv!A2795,Base!$A$2:$B$235,2,FALSE)</f>
        <v>22</v>
      </c>
      <c r="B2763" s="4">
        <v>2000.0</v>
      </c>
      <c r="C2763" s="15" t="s">
        <v>5650</v>
      </c>
      <c r="D2763" s="15">
        <v>457.0</v>
      </c>
      <c r="E2763" s="15">
        <v>114.0</v>
      </c>
      <c r="F2763" s="15" t="s">
        <v>475</v>
      </c>
      <c r="G2763" s="10"/>
      <c r="H2763" s="4">
        <v>14649.0</v>
      </c>
      <c r="I2763" s="4">
        <v>16.0</v>
      </c>
      <c r="J2763" s="4">
        <v>181.0</v>
      </c>
      <c r="K2763" s="4">
        <v>64.0</v>
      </c>
      <c r="L2763" s="4">
        <v>79.0</v>
      </c>
      <c r="M2763" s="5">
        <v>45881.0</v>
      </c>
      <c r="N2763" s="16">
        <v>45724.0</v>
      </c>
    </row>
    <row r="2764">
      <c r="A2764" s="4">
        <f>VLOOKUP(Life_expectancy.csv!A2796,Base!$A$2:$B$235,2,FALSE)</f>
        <v>3</v>
      </c>
      <c r="B2764" s="4">
        <v>2015.0</v>
      </c>
      <c r="C2764" s="15" t="s">
        <v>5704</v>
      </c>
      <c r="D2764" s="15">
        <v>13.0</v>
      </c>
      <c r="E2764" s="15">
        <v>23.0</v>
      </c>
      <c r="F2764" s="17"/>
      <c r="G2764" s="4">
        <v>92.0</v>
      </c>
      <c r="H2764" s="4">
        <v>188.0</v>
      </c>
      <c r="I2764" s="4" t="s">
        <v>5822</v>
      </c>
      <c r="J2764" s="4">
        <v>26.0</v>
      </c>
      <c r="K2764" s="4">
        <v>93.0</v>
      </c>
      <c r="L2764" s="4">
        <v>95.0</v>
      </c>
      <c r="M2764" s="4" t="s">
        <v>5522</v>
      </c>
      <c r="N2764" s="15" t="s">
        <v>5658</v>
      </c>
    </row>
    <row r="2765">
      <c r="A2765" s="4">
        <f>VLOOKUP(Life_expectancy.csv!A2797,Base!$A$2:$B$235,2,FALSE)</f>
        <v>3</v>
      </c>
      <c r="B2765" s="4">
        <v>2014.0</v>
      </c>
      <c r="C2765" s="15" t="s">
        <v>5915</v>
      </c>
      <c r="D2765" s="15">
        <v>14.0</v>
      </c>
      <c r="E2765" s="15">
        <v>23.0</v>
      </c>
      <c r="F2765" s="15" t="s">
        <v>49</v>
      </c>
      <c r="G2765" s="4">
        <v>92.0</v>
      </c>
      <c r="H2765" s="4">
        <v>667.0</v>
      </c>
      <c r="I2765" s="4" t="s">
        <v>5770</v>
      </c>
      <c r="J2765" s="4">
        <v>27.0</v>
      </c>
      <c r="K2765" s="4">
        <v>93.0</v>
      </c>
      <c r="L2765" s="4">
        <v>95.0</v>
      </c>
      <c r="M2765" s="4" t="s">
        <v>5522</v>
      </c>
      <c r="N2765" s="15" t="s">
        <v>5658</v>
      </c>
    </row>
    <row r="2766">
      <c r="A2766" s="4">
        <f>VLOOKUP(Life_expectancy.csv!A2798,Base!$A$2:$B$235,2,FALSE)</f>
        <v>3</v>
      </c>
      <c r="B2766" s="4">
        <v>2013.0</v>
      </c>
      <c r="C2766" s="15" t="s">
        <v>5812</v>
      </c>
      <c r="D2766" s="15">
        <v>16.0</v>
      </c>
      <c r="E2766" s="15">
        <v>23.0</v>
      </c>
      <c r="F2766" s="15" t="s">
        <v>49</v>
      </c>
      <c r="G2766" s="4">
        <v>91.0</v>
      </c>
      <c r="H2766" s="4">
        <v>187.0</v>
      </c>
      <c r="I2766" s="4" t="s">
        <v>5771</v>
      </c>
      <c r="J2766" s="4">
        <v>27.0</v>
      </c>
      <c r="K2766" s="4">
        <v>93.0</v>
      </c>
      <c r="L2766" s="4">
        <v>94.0</v>
      </c>
      <c r="M2766" s="4" t="s">
        <v>5522</v>
      </c>
      <c r="N2766" s="15" t="s">
        <v>5658</v>
      </c>
    </row>
    <row r="2767">
      <c r="A2767" s="4">
        <f>VLOOKUP(Life_expectancy.csv!A2799,Base!$A$2:$B$235,2,FALSE)</f>
        <v>3</v>
      </c>
      <c r="B2767" s="4">
        <v>2012.0</v>
      </c>
      <c r="C2767" s="15" t="s">
        <v>5706</v>
      </c>
      <c r="D2767" s="15">
        <v>16.0</v>
      </c>
      <c r="E2767" s="15">
        <v>24.0</v>
      </c>
      <c r="F2767" s="15" t="s">
        <v>49</v>
      </c>
      <c r="G2767" s="4">
        <v>9.0</v>
      </c>
      <c r="H2767" s="4">
        <v>55.0</v>
      </c>
      <c r="I2767" s="4">
        <v>68.0</v>
      </c>
      <c r="J2767" s="4">
        <v>28.0</v>
      </c>
      <c r="K2767" s="4">
        <v>93.0</v>
      </c>
      <c r="L2767" s="4">
        <v>94.0</v>
      </c>
      <c r="M2767" s="4" t="s">
        <v>5522</v>
      </c>
      <c r="N2767" s="15" t="s">
        <v>5658</v>
      </c>
    </row>
    <row r="2768">
      <c r="A2768" s="4">
        <f>VLOOKUP(Life_expectancy.csv!A2800,Base!$A$2:$B$235,2,FALSE)</f>
        <v>3</v>
      </c>
      <c r="B2768" s="4">
        <v>2011.0</v>
      </c>
      <c r="C2768" s="15" t="s">
        <v>5707</v>
      </c>
      <c r="D2768" s="15">
        <v>16.0</v>
      </c>
      <c r="E2768" s="15">
        <v>25.0</v>
      </c>
      <c r="F2768" s="15" t="s">
        <v>1158</v>
      </c>
      <c r="G2768" s="4">
        <v>91.0</v>
      </c>
      <c r="H2768" s="4">
        <v>220.0</v>
      </c>
      <c r="I2768" s="4" t="s">
        <v>5731</v>
      </c>
      <c r="J2768" s="4">
        <v>29.0</v>
      </c>
      <c r="K2768" s="4">
        <v>94.0</v>
      </c>
      <c r="L2768" s="4">
        <v>96.0</v>
      </c>
      <c r="M2768" s="4" t="s">
        <v>5522</v>
      </c>
      <c r="N2768" s="15" t="s">
        <v>5658</v>
      </c>
    </row>
    <row r="2769">
      <c r="A2769" s="4">
        <f>VLOOKUP(Life_expectancy.csv!A2801,Base!$A$2:$B$235,2,FALSE)</f>
        <v>3</v>
      </c>
      <c r="B2769" s="4">
        <v>2010.0</v>
      </c>
      <c r="C2769" s="15" t="s">
        <v>5707</v>
      </c>
      <c r="D2769" s="15">
        <v>15.0</v>
      </c>
      <c r="E2769" s="15">
        <v>25.0</v>
      </c>
      <c r="F2769" s="15" t="s">
        <v>5364</v>
      </c>
      <c r="G2769" s="4">
        <v>92.0</v>
      </c>
      <c r="H2769" s="4">
        <v>63.0</v>
      </c>
      <c r="I2769" s="4" t="s">
        <v>6099</v>
      </c>
      <c r="J2769" s="4">
        <v>30.0</v>
      </c>
      <c r="K2769" s="4">
        <v>93.0</v>
      </c>
      <c r="L2769" s="4">
        <v>95.0</v>
      </c>
      <c r="M2769" s="4" t="s">
        <v>5522</v>
      </c>
      <c r="N2769" s="15" t="s">
        <v>5658</v>
      </c>
    </row>
    <row r="2770">
      <c r="A2770" s="4">
        <f>VLOOKUP(Life_expectancy.csv!A2802,Base!$A$2:$B$235,2,FALSE)</f>
        <v>3</v>
      </c>
      <c r="B2770" s="4">
        <v>2009.0</v>
      </c>
      <c r="C2770" s="15" t="s">
        <v>5964</v>
      </c>
      <c r="D2770" s="15">
        <v>18.0</v>
      </c>
      <c r="E2770" s="15">
        <v>26.0</v>
      </c>
      <c r="F2770" s="15" t="s">
        <v>1606</v>
      </c>
      <c r="G2770" s="4">
        <v>92.0</v>
      </c>
      <c r="H2770" s="4">
        <v>71.0</v>
      </c>
      <c r="I2770" s="4" t="s">
        <v>5775</v>
      </c>
      <c r="J2770" s="4">
        <v>31.0</v>
      </c>
      <c r="K2770" s="4">
        <v>93.0</v>
      </c>
      <c r="L2770" s="4">
        <v>95.0</v>
      </c>
      <c r="M2770" s="4" t="s">
        <v>5522</v>
      </c>
      <c r="N2770" s="15" t="s">
        <v>5658</v>
      </c>
    </row>
    <row r="2771">
      <c r="A2771" s="4">
        <f>VLOOKUP(Life_expectancy.csv!A2803,Base!$A$2:$B$235,2,FALSE)</f>
        <v>3</v>
      </c>
      <c r="B2771" s="4">
        <v>2008.0</v>
      </c>
      <c r="C2771" s="15" t="s">
        <v>5966</v>
      </c>
      <c r="D2771" s="15">
        <v>18.0</v>
      </c>
      <c r="E2771" s="15">
        <v>27.0</v>
      </c>
      <c r="F2771" s="15" t="s">
        <v>5361</v>
      </c>
      <c r="G2771" s="4">
        <v>94.0</v>
      </c>
      <c r="H2771" s="4">
        <v>140.0</v>
      </c>
      <c r="I2771" s="4" t="s">
        <v>5849</v>
      </c>
      <c r="J2771" s="4">
        <v>31.0</v>
      </c>
      <c r="K2771" s="4">
        <v>94.0</v>
      </c>
      <c r="L2771" s="4">
        <v>96.0</v>
      </c>
      <c r="M2771" s="4" t="s">
        <v>5522</v>
      </c>
      <c r="N2771" s="15" t="s">
        <v>5658</v>
      </c>
    </row>
    <row r="2772">
      <c r="A2772" s="4">
        <f>VLOOKUP(Life_expectancy.csv!A2804,Base!$A$2:$B$235,2,FALSE)</f>
        <v>3</v>
      </c>
      <c r="B2772" s="4">
        <v>2007.0</v>
      </c>
      <c r="C2772" s="15" t="s">
        <v>5709</v>
      </c>
      <c r="D2772" s="15">
        <v>11.0</v>
      </c>
      <c r="E2772" s="15">
        <v>27.0</v>
      </c>
      <c r="F2772" s="15" t="s">
        <v>5361</v>
      </c>
      <c r="G2772" s="4">
        <v>93.0</v>
      </c>
      <c r="H2772" s="4">
        <v>43.0</v>
      </c>
      <c r="I2772" s="4" t="s">
        <v>5850</v>
      </c>
      <c r="J2772" s="4">
        <v>32.0</v>
      </c>
      <c r="K2772" s="4">
        <v>93.0</v>
      </c>
      <c r="L2772" s="4">
        <v>96.0</v>
      </c>
      <c r="M2772" s="4" t="s">
        <v>5522</v>
      </c>
      <c r="N2772" s="15" t="s">
        <v>5658</v>
      </c>
    </row>
    <row r="2773">
      <c r="A2773" s="4">
        <f>VLOOKUP(Life_expectancy.csv!A2805,Base!$A$2:$B$235,2,FALSE)</f>
        <v>3</v>
      </c>
      <c r="B2773" s="4">
        <v>2006.0</v>
      </c>
      <c r="C2773" s="15" t="s">
        <v>5537</v>
      </c>
      <c r="D2773" s="15">
        <v>113.0</v>
      </c>
      <c r="E2773" s="15">
        <v>28.0</v>
      </c>
      <c r="F2773" s="15" t="s">
        <v>4328</v>
      </c>
      <c r="G2773" s="4">
        <v>93.0</v>
      </c>
      <c r="H2773" s="4">
        <v>55.0</v>
      </c>
      <c r="I2773" s="4" t="s">
        <v>5665</v>
      </c>
      <c r="J2773" s="4">
        <v>33.0</v>
      </c>
      <c r="K2773" s="4">
        <v>93.0</v>
      </c>
      <c r="L2773" s="4">
        <v>96.0</v>
      </c>
      <c r="M2773" s="4" t="s">
        <v>5522</v>
      </c>
      <c r="N2773" s="15" t="s">
        <v>5658</v>
      </c>
    </row>
    <row r="2774">
      <c r="A2774" s="4">
        <f>VLOOKUP(Life_expectancy.csv!A2806,Base!$A$2:$B$235,2,FALSE)</f>
        <v>3</v>
      </c>
      <c r="B2774" s="4">
        <v>2005.0</v>
      </c>
      <c r="C2774" s="15" t="s">
        <v>5538</v>
      </c>
      <c r="D2774" s="15">
        <v>112.0</v>
      </c>
      <c r="E2774" s="15">
        <v>28.0</v>
      </c>
      <c r="F2774" s="15" t="s">
        <v>24</v>
      </c>
      <c r="G2774" s="4">
        <v>93.0</v>
      </c>
      <c r="H2774" s="4">
        <v>66.0</v>
      </c>
      <c r="I2774" s="4" t="s">
        <v>5736</v>
      </c>
      <c r="J2774" s="4">
        <v>33.0</v>
      </c>
      <c r="K2774" s="4">
        <v>92.0</v>
      </c>
      <c r="L2774" s="4">
        <v>96.0</v>
      </c>
      <c r="M2774" s="4" t="s">
        <v>5522</v>
      </c>
      <c r="N2774" s="15" t="s">
        <v>5658</v>
      </c>
    </row>
    <row r="2775">
      <c r="A2775" s="4">
        <f>VLOOKUP(Life_expectancy.csv!A2807,Base!$A$2:$B$235,2,FALSE)</f>
        <v>3</v>
      </c>
      <c r="B2775" s="4">
        <v>2004.0</v>
      </c>
      <c r="C2775" s="15" t="s">
        <v>5538</v>
      </c>
      <c r="D2775" s="15">
        <v>111.0</v>
      </c>
      <c r="E2775" s="15">
        <v>28.0</v>
      </c>
      <c r="F2775" s="15" t="s">
        <v>857</v>
      </c>
      <c r="G2775" s="4">
        <v>92.0</v>
      </c>
      <c r="H2775" s="4">
        <v>37.0</v>
      </c>
      <c r="I2775" s="4" t="s">
        <v>5923</v>
      </c>
      <c r="J2775" s="4">
        <v>33.0</v>
      </c>
      <c r="K2775" s="4">
        <v>92.0</v>
      </c>
      <c r="L2775" s="4">
        <v>96.0</v>
      </c>
      <c r="M2775" s="4" t="s">
        <v>5522</v>
      </c>
      <c r="N2775" s="15" t="s">
        <v>5658</v>
      </c>
    </row>
    <row r="2776">
      <c r="A2776" s="4">
        <f>VLOOKUP(Life_expectancy.csv!A2808,Base!$A$2:$B$235,2,FALSE)</f>
        <v>3</v>
      </c>
      <c r="B2776" s="4">
        <v>2003.0</v>
      </c>
      <c r="C2776" s="15" t="s">
        <v>5540</v>
      </c>
      <c r="D2776" s="15">
        <v>114.0</v>
      </c>
      <c r="E2776" s="15">
        <v>28.0</v>
      </c>
      <c r="F2776" s="16">
        <v>45755.0</v>
      </c>
      <c r="G2776" s="4">
        <v>92.0</v>
      </c>
      <c r="H2776" s="4">
        <v>56.0</v>
      </c>
      <c r="I2776" s="4" t="s">
        <v>6049</v>
      </c>
      <c r="J2776" s="4">
        <v>33.0</v>
      </c>
      <c r="K2776" s="4">
        <v>91.0</v>
      </c>
      <c r="L2776" s="4">
        <v>96.0</v>
      </c>
      <c r="M2776" s="4" t="s">
        <v>5522</v>
      </c>
      <c r="N2776" s="15" t="s">
        <v>5658</v>
      </c>
    </row>
    <row r="2777">
      <c r="A2777" s="4">
        <f>VLOOKUP(Life_expectancy.csv!A2809,Base!$A$2:$B$235,2,FALSE)</f>
        <v>3</v>
      </c>
      <c r="B2777" s="4">
        <v>2002.0</v>
      </c>
      <c r="C2777" s="15">
        <v>77.0</v>
      </c>
      <c r="D2777" s="15">
        <v>115.0</v>
      </c>
      <c r="E2777" s="15">
        <v>28.0</v>
      </c>
      <c r="F2777" s="15" t="s">
        <v>35</v>
      </c>
      <c r="G2777" s="4">
        <v>88.0</v>
      </c>
      <c r="H2777" s="4">
        <v>41.0</v>
      </c>
      <c r="I2777" s="4" t="s">
        <v>5789</v>
      </c>
      <c r="J2777" s="4">
        <v>33.0</v>
      </c>
      <c r="K2777" s="4">
        <v>9.0</v>
      </c>
      <c r="L2777" s="4">
        <v>94.0</v>
      </c>
      <c r="M2777" s="4" t="s">
        <v>5522</v>
      </c>
      <c r="N2777" s="15" t="s">
        <v>5658</v>
      </c>
    </row>
    <row r="2778">
      <c r="A2778" s="4">
        <f>VLOOKUP(Life_expectancy.csv!A2810,Base!$A$2:$B$235,2,FALSE)</f>
        <v>3</v>
      </c>
      <c r="B2778" s="4">
        <v>2001.0</v>
      </c>
      <c r="C2778" s="15" t="s">
        <v>5542</v>
      </c>
      <c r="D2778" s="15">
        <v>115.0</v>
      </c>
      <c r="E2778" s="15">
        <v>28.0</v>
      </c>
      <c r="F2778" s="15" t="s">
        <v>1442</v>
      </c>
      <c r="G2778" s="4">
        <v>89.0</v>
      </c>
      <c r="H2778" s="4">
        <v>116.0</v>
      </c>
      <c r="I2778" s="5">
        <v>45906.0</v>
      </c>
      <c r="J2778" s="4">
        <v>33.0</v>
      </c>
      <c r="K2778" s="4">
        <v>89.0</v>
      </c>
      <c r="L2778" s="4">
        <v>94.0</v>
      </c>
      <c r="M2778" s="4" t="s">
        <v>5522</v>
      </c>
      <c r="N2778" s="15" t="s">
        <v>5658</v>
      </c>
    </row>
    <row r="2779">
      <c r="A2779" s="4">
        <f>VLOOKUP(Life_expectancy.csv!A2811,Base!$A$2:$B$235,2,FALSE)</f>
        <v>3</v>
      </c>
      <c r="B2779" s="4">
        <v>2000.0</v>
      </c>
      <c r="C2779" s="15" t="s">
        <v>5755</v>
      </c>
      <c r="D2779" s="15">
        <v>114.0</v>
      </c>
      <c r="E2779" s="15">
        <v>28.0</v>
      </c>
      <c r="F2779" s="15" t="s">
        <v>977</v>
      </c>
      <c r="G2779" s="4">
        <v>9.0</v>
      </c>
      <c r="H2779" s="4">
        <v>85.0</v>
      </c>
      <c r="I2779" s="5">
        <v>45663.0</v>
      </c>
      <c r="J2779" s="4">
        <v>33.0</v>
      </c>
      <c r="K2779" s="4">
        <v>9.0</v>
      </c>
      <c r="L2779" s="4">
        <v>94.0</v>
      </c>
      <c r="M2779" s="4" t="s">
        <v>5522</v>
      </c>
      <c r="N2779" s="15" t="s">
        <v>5681</v>
      </c>
    </row>
    <row r="2780">
      <c r="A2780" s="4">
        <f>VLOOKUP(Life_expectancy.csv!A2812,Base!$A$2:$B$235,2,FALSE)</f>
        <v>133</v>
      </c>
      <c r="B2780" s="4">
        <v>2015.0</v>
      </c>
      <c r="C2780" s="15">
        <v>77.0</v>
      </c>
      <c r="D2780" s="15">
        <v>116.0</v>
      </c>
      <c r="E2780" s="15">
        <v>0.0</v>
      </c>
      <c r="F2780" s="17"/>
      <c r="G2780" s="4">
        <v>95.0</v>
      </c>
      <c r="H2780" s="4">
        <v>0.0</v>
      </c>
      <c r="I2780" s="4">
        <v>64.0</v>
      </c>
      <c r="J2780" s="4">
        <v>0.0</v>
      </c>
      <c r="K2780" s="4">
        <v>95.0</v>
      </c>
      <c r="L2780" s="4">
        <v>95.0</v>
      </c>
      <c r="M2780" s="4" t="s">
        <v>5522</v>
      </c>
      <c r="N2780" s="16">
        <v>45748.0</v>
      </c>
    </row>
    <row r="2781">
      <c r="A2781" s="4">
        <f>VLOOKUP(Life_expectancy.csv!A2813,Base!$A$2:$B$235,2,FALSE)</f>
        <v>133</v>
      </c>
      <c r="B2781" s="4">
        <v>2014.0</v>
      </c>
      <c r="C2781" s="15" t="s">
        <v>5755</v>
      </c>
      <c r="D2781" s="15">
        <v>117.0</v>
      </c>
      <c r="E2781" s="15">
        <v>0.0</v>
      </c>
      <c r="F2781" s="18">
        <v>45722.0</v>
      </c>
      <c r="G2781" s="4">
        <v>95.0</v>
      </c>
      <c r="H2781" s="4">
        <v>0.0</v>
      </c>
      <c r="I2781" s="4" t="s">
        <v>5671</v>
      </c>
      <c r="J2781" s="4">
        <v>0.0</v>
      </c>
      <c r="K2781" s="4">
        <v>95.0</v>
      </c>
      <c r="L2781" s="4">
        <v>95.0</v>
      </c>
      <c r="M2781" s="4" t="s">
        <v>5522</v>
      </c>
      <c r="N2781" s="16">
        <v>45748.0</v>
      </c>
    </row>
    <row r="2782">
      <c r="A2782" s="4">
        <f>VLOOKUP(Life_expectancy.csv!A2814,Base!$A$2:$B$235,2,FALSE)</f>
        <v>133</v>
      </c>
      <c r="B2782" s="4">
        <v>2013.0</v>
      </c>
      <c r="C2782" s="15" t="s">
        <v>5755</v>
      </c>
      <c r="D2782" s="15">
        <v>117.0</v>
      </c>
      <c r="E2782" s="15">
        <v>0.0</v>
      </c>
      <c r="F2782" s="15" t="s">
        <v>553</v>
      </c>
      <c r="G2782" s="4">
        <v>94.0</v>
      </c>
      <c r="H2782" s="4">
        <v>0.0</v>
      </c>
      <c r="I2782" s="4" t="s">
        <v>5674</v>
      </c>
      <c r="J2782" s="4">
        <v>0.0</v>
      </c>
      <c r="K2782" s="4">
        <v>94.0</v>
      </c>
      <c r="L2782" s="4">
        <v>94.0</v>
      </c>
      <c r="M2782" s="4" t="s">
        <v>5522</v>
      </c>
      <c r="N2782" s="16">
        <v>45748.0</v>
      </c>
    </row>
    <row r="2783">
      <c r="A2783" s="4">
        <f>VLOOKUP(Life_expectancy.csv!A2815,Base!$A$2:$B$235,2,FALSE)</f>
        <v>133</v>
      </c>
      <c r="B2783" s="4">
        <v>2012.0</v>
      </c>
      <c r="C2783" s="15" t="s">
        <v>5758</v>
      </c>
      <c r="D2783" s="15">
        <v>118.0</v>
      </c>
      <c r="E2783" s="15">
        <v>0.0</v>
      </c>
      <c r="F2783" s="15" t="s">
        <v>1540</v>
      </c>
      <c r="G2783" s="4">
        <v>95.0</v>
      </c>
      <c r="H2783" s="4">
        <v>0.0</v>
      </c>
      <c r="I2783" s="4" t="s">
        <v>5787</v>
      </c>
      <c r="J2783" s="4">
        <v>0.0</v>
      </c>
      <c r="K2783" s="4">
        <v>95.0</v>
      </c>
      <c r="L2783" s="4">
        <v>95.0</v>
      </c>
      <c r="M2783" s="4" t="s">
        <v>5522</v>
      </c>
      <c r="N2783" s="16">
        <v>45778.0</v>
      </c>
    </row>
    <row r="2784">
      <c r="A2784" s="4">
        <f>VLOOKUP(Life_expectancy.csv!A2816,Base!$A$2:$B$235,2,FALSE)</f>
        <v>133</v>
      </c>
      <c r="B2784" s="4">
        <v>2011.0</v>
      </c>
      <c r="C2784" s="15">
        <v>77.0</v>
      </c>
      <c r="D2784" s="15">
        <v>111.0</v>
      </c>
      <c r="E2784" s="15">
        <v>0.0</v>
      </c>
      <c r="F2784" s="15" t="s">
        <v>1708</v>
      </c>
      <c r="G2784" s="4">
        <v>95.0</v>
      </c>
      <c r="H2784" s="4">
        <v>0.0</v>
      </c>
      <c r="I2784" s="4" t="s">
        <v>5924</v>
      </c>
      <c r="J2784" s="4">
        <v>1.0</v>
      </c>
      <c r="K2784" s="4">
        <v>95.0</v>
      </c>
      <c r="L2784" s="4">
        <v>95.0</v>
      </c>
      <c r="M2784" s="4" t="s">
        <v>5522</v>
      </c>
      <c r="N2784" s="16">
        <v>45778.0</v>
      </c>
    </row>
    <row r="2785">
      <c r="A2785" s="4">
        <f>VLOOKUP(Life_expectancy.csv!A2817,Base!$A$2:$B$235,2,FALSE)</f>
        <v>133</v>
      </c>
      <c r="B2785" s="4">
        <v>2010.0</v>
      </c>
      <c r="C2785" s="15" t="s">
        <v>5629</v>
      </c>
      <c r="D2785" s="15">
        <v>118.0</v>
      </c>
      <c r="E2785" s="15">
        <v>0.0</v>
      </c>
      <c r="F2785" s="15" t="s">
        <v>538</v>
      </c>
      <c r="G2785" s="4">
        <v>95.0</v>
      </c>
      <c r="H2785" s="4">
        <v>0.0</v>
      </c>
      <c r="I2785" s="4" t="s">
        <v>5925</v>
      </c>
      <c r="J2785" s="4">
        <v>1.0</v>
      </c>
      <c r="K2785" s="4">
        <v>95.0</v>
      </c>
      <c r="L2785" s="4">
        <v>95.0</v>
      </c>
      <c r="M2785" s="4" t="s">
        <v>5522</v>
      </c>
      <c r="N2785" s="16">
        <v>45778.0</v>
      </c>
    </row>
    <row r="2786">
      <c r="A2786" s="4">
        <f>VLOOKUP(Life_expectancy.csv!A2818,Base!$A$2:$B$235,2,FALSE)</f>
        <v>133</v>
      </c>
      <c r="B2786" s="4">
        <v>2009.0</v>
      </c>
      <c r="C2786" s="15" t="s">
        <v>5545</v>
      </c>
      <c r="D2786" s="15">
        <v>118.0</v>
      </c>
      <c r="E2786" s="15">
        <v>0.0</v>
      </c>
      <c r="F2786" s="15" t="s">
        <v>533</v>
      </c>
      <c r="G2786" s="4">
        <v>95.0</v>
      </c>
      <c r="H2786" s="4">
        <v>0.0</v>
      </c>
      <c r="I2786" s="5">
        <v>45844.0</v>
      </c>
      <c r="J2786" s="4">
        <v>1.0</v>
      </c>
      <c r="K2786" s="4">
        <v>95.0</v>
      </c>
      <c r="L2786" s="4">
        <v>95.0</v>
      </c>
      <c r="M2786" s="4" t="s">
        <v>5522</v>
      </c>
      <c r="N2786" s="16">
        <v>45778.0</v>
      </c>
    </row>
    <row r="2787">
      <c r="A2787" s="4">
        <f>VLOOKUP(Life_expectancy.csv!A2819,Base!$A$2:$B$235,2,FALSE)</f>
        <v>133</v>
      </c>
      <c r="B2787" s="4">
        <v>2008.0</v>
      </c>
      <c r="C2787" s="15" t="s">
        <v>5613</v>
      </c>
      <c r="D2787" s="15">
        <v>119.0</v>
      </c>
      <c r="E2787" s="15">
        <v>1.0</v>
      </c>
      <c r="F2787" s="15" t="s">
        <v>1322</v>
      </c>
      <c r="G2787" s="4">
        <v>94.0</v>
      </c>
      <c r="H2787" s="4">
        <v>0.0</v>
      </c>
      <c r="I2787" s="5">
        <v>45663.0</v>
      </c>
      <c r="J2787" s="4">
        <v>1.0</v>
      </c>
      <c r="K2787" s="4">
        <v>94.0</v>
      </c>
      <c r="L2787" s="4">
        <v>94.0</v>
      </c>
      <c r="M2787" s="4" t="s">
        <v>5522</v>
      </c>
      <c r="N2787" s="16">
        <v>45778.0</v>
      </c>
    </row>
    <row r="2788">
      <c r="A2788" s="4">
        <f>VLOOKUP(Life_expectancy.csv!A2820,Base!$A$2:$B$235,2,FALSE)</f>
        <v>133</v>
      </c>
      <c r="B2788" s="4">
        <v>2007.0</v>
      </c>
      <c r="C2788" s="15" t="s">
        <v>5566</v>
      </c>
      <c r="D2788" s="15">
        <v>124.0</v>
      </c>
      <c r="E2788" s="15">
        <v>1.0</v>
      </c>
      <c r="F2788" s="15" t="s">
        <v>533</v>
      </c>
      <c r="G2788" s="4">
        <v>94.0</v>
      </c>
      <c r="H2788" s="4">
        <v>0.0</v>
      </c>
      <c r="I2788" s="4" t="s">
        <v>5524</v>
      </c>
      <c r="J2788" s="4">
        <v>1.0</v>
      </c>
      <c r="K2788" s="4">
        <v>94.0</v>
      </c>
      <c r="L2788" s="4">
        <v>94.0</v>
      </c>
      <c r="M2788" s="4" t="s">
        <v>5522</v>
      </c>
      <c r="N2788" s="16">
        <v>45778.0</v>
      </c>
    </row>
    <row r="2789">
      <c r="A2789" s="4">
        <f>VLOOKUP(Life_expectancy.csv!A2821,Base!$A$2:$B$235,2,FALSE)</f>
        <v>133</v>
      </c>
      <c r="B2789" s="4">
        <v>2006.0</v>
      </c>
      <c r="C2789" s="15" t="s">
        <v>5547</v>
      </c>
      <c r="D2789" s="15">
        <v>117.0</v>
      </c>
      <c r="E2789" s="15">
        <v>1.0</v>
      </c>
      <c r="F2789" s="15" t="s">
        <v>741</v>
      </c>
      <c r="G2789" s="4">
        <v>95.0</v>
      </c>
      <c r="H2789" s="4">
        <v>0.0</v>
      </c>
      <c r="I2789" s="4" t="s">
        <v>5995</v>
      </c>
      <c r="J2789" s="4">
        <v>1.0</v>
      </c>
      <c r="K2789" s="4">
        <v>95.0</v>
      </c>
      <c r="L2789" s="4">
        <v>95.0</v>
      </c>
      <c r="M2789" s="4" t="s">
        <v>5522</v>
      </c>
      <c r="N2789" s="16">
        <v>45809.0</v>
      </c>
    </row>
    <row r="2790">
      <c r="A2790" s="4">
        <f>VLOOKUP(Life_expectancy.csv!A2822,Base!$A$2:$B$235,2,FALSE)</f>
        <v>133</v>
      </c>
      <c r="B2790" s="4">
        <v>2005.0</v>
      </c>
      <c r="C2790" s="15" t="s">
        <v>5617</v>
      </c>
      <c r="D2790" s="15">
        <v>123.0</v>
      </c>
      <c r="E2790" s="15">
        <v>1.0</v>
      </c>
      <c r="F2790" s="15" t="s">
        <v>1009</v>
      </c>
      <c r="G2790" s="4">
        <v>96.0</v>
      </c>
      <c r="H2790" s="4">
        <v>0.0</v>
      </c>
      <c r="I2790" s="4" t="s">
        <v>5962</v>
      </c>
      <c r="J2790" s="4">
        <v>1.0</v>
      </c>
      <c r="K2790" s="4">
        <v>96.0</v>
      </c>
      <c r="L2790" s="4">
        <v>96.0</v>
      </c>
      <c r="M2790" s="4" t="s">
        <v>5522</v>
      </c>
      <c r="N2790" s="16">
        <v>45809.0</v>
      </c>
    </row>
    <row r="2791">
      <c r="A2791" s="4">
        <f>VLOOKUP(Life_expectancy.csv!A2823,Base!$A$2:$B$235,2,FALSE)</f>
        <v>133</v>
      </c>
      <c r="B2791" s="4">
        <v>2004.0</v>
      </c>
      <c r="C2791" s="15" t="s">
        <v>5566</v>
      </c>
      <c r="D2791" s="15">
        <v>122.0</v>
      </c>
      <c r="E2791" s="15">
        <v>1.0</v>
      </c>
      <c r="F2791" s="15" t="s">
        <v>64</v>
      </c>
      <c r="G2791" s="4">
        <v>94.0</v>
      </c>
      <c r="H2791" s="4">
        <v>0.0</v>
      </c>
      <c r="I2791" s="4" t="s">
        <v>5798</v>
      </c>
      <c r="J2791" s="4">
        <v>1.0</v>
      </c>
      <c r="K2791" s="4">
        <v>95.0</v>
      </c>
      <c r="L2791" s="4">
        <v>94.0</v>
      </c>
      <c r="M2791" s="4" t="s">
        <v>5522</v>
      </c>
      <c r="N2791" s="16">
        <v>45809.0</v>
      </c>
    </row>
    <row r="2792">
      <c r="A2792" s="4">
        <f>VLOOKUP(Life_expectancy.csv!A2824,Base!$A$2:$B$235,2,FALSE)</f>
        <v>133</v>
      </c>
      <c r="B2792" s="4">
        <v>2003.0</v>
      </c>
      <c r="C2792" s="15" t="s">
        <v>5566</v>
      </c>
      <c r="D2792" s="15">
        <v>121.0</v>
      </c>
      <c r="E2792" s="15">
        <v>1.0</v>
      </c>
      <c r="F2792" s="16">
        <v>45966.0</v>
      </c>
      <c r="G2792" s="4">
        <v>91.0</v>
      </c>
      <c r="H2792" s="4">
        <v>0.0</v>
      </c>
      <c r="I2792" s="4">
        <v>57.0</v>
      </c>
      <c r="J2792" s="4">
        <v>1.0</v>
      </c>
      <c r="K2792" s="4">
        <v>91.0</v>
      </c>
      <c r="L2792" s="4">
        <v>91.0</v>
      </c>
      <c r="M2792" s="4" t="s">
        <v>5522</v>
      </c>
      <c r="N2792" s="16">
        <v>45809.0</v>
      </c>
    </row>
    <row r="2793">
      <c r="A2793" s="4">
        <f>VLOOKUP(Life_expectancy.csv!A2825,Base!$A$2:$B$235,2,FALSE)</f>
        <v>133</v>
      </c>
      <c r="B2793" s="4">
        <v>2002.0</v>
      </c>
      <c r="C2793" s="15" t="s">
        <v>5566</v>
      </c>
      <c r="D2793" s="15">
        <v>124.0</v>
      </c>
      <c r="E2793" s="15">
        <v>1.0</v>
      </c>
      <c r="F2793" s="15" t="s">
        <v>84</v>
      </c>
      <c r="G2793" s="4">
        <v>95.0</v>
      </c>
      <c r="H2793" s="4">
        <v>0.0</v>
      </c>
      <c r="I2793" s="4" t="s">
        <v>5638</v>
      </c>
      <c r="J2793" s="4">
        <v>1.0</v>
      </c>
      <c r="K2793" s="4">
        <v>93.0</v>
      </c>
      <c r="L2793" s="4">
        <v>95.0</v>
      </c>
      <c r="M2793" s="4" t="s">
        <v>5522</v>
      </c>
      <c r="N2793" s="16">
        <v>45839.0</v>
      </c>
    </row>
    <row r="2794">
      <c r="A2794" s="4">
        <f>VLOOKUP(Life_expectancy.csv!A2826,Base!$A$2:$B$235,2,FALSE)</f>
        <v>133</v>
      </c>
      <c r="B2794" s="4">
        <v>2001.0</v>
      </c>
      <c r="C2794" s="15" t="s">
        <v>5620</v>
      </c>
      <c r="D2794" s="15">
        <v>123.0</v>
      </c>
      <c r="E2794" s="15">
        <v>1.0</v>
      </c>
      <c r="F2794" s="15" t="s">
        <v>1267</v>
      </c>
      <c r="G2794" s="4">
        <v>94.0</v>
      </c>
      <c r="H2794" s="4">
        <v>0.0</v>
      </c>
      <c r="I2794" s="4" t="s">
        <v>5640</v>
      </c>
      <c r="J2794" s="4">
        <v>1.0</v>
      </c>
      <c r="K2794" s="4">
        <v>94.0</v>
      </c>
      <c r="L2794" s="4">
        <v>94.0</v>
      </c>
      <c r="M2794" s="4" t="s">
        <v>5522</v>
      </c>
      <c r="N2794" s="16">
        <v>45839.0</v>
      </c>
    </row>
    <row r="2795">
      <c r="A2795" s="4">
        <f>VLOOKUP(Life_expectancy.csv!A2827,Base!$A$2:$B$235,2,FALSE)</f>
        <v>133</v>
      </c>
      <c r="B2795" s="4">
        <v>2000.0</v>
      </c>
      <c r="C2795" s="15" t="s">
        <v>5569</v>
      </c>
      <c r="D2795" s="15">
        <v>131.0</v>
      </c>
      <c r="E2795" s="15">
        <v>1.0</v>
      </c>
      <c r="F2795" s="15" t="s">
        <v>2224</v>
      </c>
      <c r="G2795" s="4">
        <v>92.0</v>
      </c>
      <c r="H2795" s="4">
        <v>0.0</v>
      </c>
      <c r="I2795" s="4">
        <v>55.0</v>
      </c>
      <c r="J2795" s="4">
        <v>1.0</v>
      </c>
      <c r="K2795" s="4">
        <v>92.0</v>
      </c>
      <c r="L2795" s="4">
        <v>9.0</v>
      </c>
      <c r="M2795" s="4" t="s">
        <v>5522</v>
      </c>
      <c r="N2795" s="16">
        <v>45839.0</v>
      </c>
    </row>
    <row r="2796">
      <c r="A2796" s="4">
        <f>VLOOKUP(Life_expectancy.csv!A2828,Base!$A$2:$B$235,2,FALSE)</f>
        <v>43</v>
      </c>
      <c r="B2796" s="4">
        <v>2015.0</v>
      </c>
      <c r="C2796" s="15" t="s">
        <v>5818</v>
      </c>
      <c r="D2796" s="15">
        <v>184.0</v>
      </c>
      <c r="E2796" s="15">
        <v>15.0</v>
      </c>
      <c r="F2796" s="17"/>
      <c r="G2796" s="4">
        <v>99.0</v>
      </c>
      <c r="H2796" s="4">
        <v>22.0</v>
      </c>
      <c r="I2796" s="4" t="s">
        <v>5724</v>
      </c>
      <c r="J2796" s="4">
        <v>17.0</v>
      </c>
      <c r="K2796" s="4">
        <v>99.0</v>
      </c>
      <c r="L2796" s="4">
        <v>99.0</v>
      </c>
      <c r="M2796" s="4" t="s">
        <v>5522</v>
      </c>
      <c r="N2796" s="16">
        <v>45660.0</v>
      </c>
    </row>
    <row r="2797">
      <c r="A2797" s="4">
        <f>VLOOKUP(Life_expectancy.csv!A2829,Base!$A$2:$B$235,2,FALSE)</f>
        <v>43</v>
      </c>
      <c r="B2797" s="4">
        <v>2014.0</v>
      </c>
      <c r="C2797" s="15" t="s">
        <v>5720</v>
      </c>
      <c r="D2797" s="15">
        <v>184.0</v>
      </c>
      <c r="E2797" s="15">
        <v>16.0</v>
      </c>
      <c r="F2797" s="15" t="s">
        <v>5521</v>
      </c>
      <c r="G2797" s="4">
        <v>99.0</v>
      </c>
      <c r="H2797" s="4">
        <v>8.0</v>
      </c>
      <c r="I2797" s="4" t="s">
        <v>6054</v>
      </c>
      <c r="J2797" s="4">
        <v>18.0</v>
      </c>
      <c r="K2797" s="4">
        <v>99.0</v>
      </c>
      <c r="L2797" s="4">
        <v>99.0</v>
      </c>
      <c r="M2797" s="4" t="s">
        <v>5522</v>
      </c>
      <c r="N2797" s="16">
        <v>45660.0</v>
      </c>
    </row>
    <row r="2798">
      <c r="A2798" s="4">
        <f>VLOOKUP(Life_expectancy.csv!A2830,Base!$A$2:$B$235,2,FALSE)</f>
        <v>43</v>
      </c>
      <c r="B2798" s="4">
        <v>2013.0</v>
      </c>
      <c r="C2798" s="15" t="s">
        <v>5770</v>
      </c>
      <c r="D2798" s="15">
        <v>185.0</v>
      </c>
      <c r="E2798" s="15">
        <v>17.0</v>
      </c>
      <c r="F2798" s="15" t="s">
        <v>5521</v>
      </c>
      <c r="G2798" s="4">
        <v>99.0</v>
      </c>
      <c r="H2798" s="4">
        <v>0.0</v>
      </c>
      <c r="I2798" s="4">
        <v>43.0</v>
      </c>
      <c r="J2798" s="4">
        <v>19.0</v>
      </c>
      <c r="K2798" s="4">
        <v>99.0</v>
      </c>
      <c r="L2798" s="4">
        <v>99.0</v>
      </c>
      <c r="M2798" s="4" t="s">
        <v>5522</v>
      </c>
      <c r="N2798" s="16">
        <v>45660.0</v>
      </c>
    </row>
    <row r="2799">
      <c r="A2799" s="4">
        <f>VLOOKUP(Life_expectancy.csv!A2831,Base!$A$2:$B$235,2,FALSE)</f>
        <v>43</v>
      </c>
      <c r="B2799" s="4">
        <v>2012.0</v>
      </c>
      <c r="C2799" s="15" t="s">
        <v>6004</v>
      </c>
      <c r="D2799" s="15">
        <v>184.0</v>
      </c>
      <c r="E2799" s="15">
        <v>18.0</v>
      </c>
      <c r="F2799" s="15" t="s">
        <v>5521</v>
      </c>
      <c r="G2799" s="4">
        <v>99.0</v>
      </c>
      <c r="H2799" s="4">
        <v>0.0</v>
      </c>
      <c r="I2799" s="4" t="s">
        <v>6130</v>
      </c>
      <c r="J2799" s="4">
        <v>21.0</v>
      </c>
      <c r="K2799" s="4">
        <v>99.0</v>
      </c>
      <c r="L2799" s="4">
        <v>99.0</v>
      </c>
      <c r="M2799" s="4" t="s">
        <v>5522</v>
      </c>
      <c r="N2799" s="16">
        <v>45660.0</v>
      </c>
    </row>
    <row r="2800">
      <c r="A2800" s="4">
        <f>VLOOKUP(Life_expectancy.csv!A2832,Base!$A$2:$B$235,2,FALSE)</f>
        <v>43</v>
      </c>
      <c r="B2800" s="4">
        <v>2011.0</v>
      </c>
      <c r="C2800" s="15" t="s">
        <v>5824</v>
      </c>
      <c r="D2800" s="15">
        <v>183.0</v>
      </c>
      <c r="E2800" s="15">
        <v>19.0</v>
      </c>
      <c r="F2800" s="15" t="s">
        <v>2533</v>
      </c>
      <c r="G2800" s="4">
        <v>99.0</v>
      </c>
      <c r="H2800" s="4">
        <v>476.0</v>
      </c>
      <c r="I2800" s="4" t="s">
        <v>5625</v>
      </c>
      <c r="J2800" s="4">
        <v>22.0</v>
      </c>
      <c r="K2800" s="4">
        <v>99.0</v>
      </c>
      <c r="L2800" s="4">
        <v>99.0</v>
      </c>
      <c r="M2800" s="4" t="s">
        <v>5522</v>
      </c>
      <c r="N2800" s="16">
        <v>45660.0</v>
      </c>
    </row>
    <row r="2801">
      <c r="A2801" s="4">
        <f>VLOOKUP(Life_expectancy.csv!A2833,Base!$A$2:$B$235,2,FALSE)</f>
        <v>43</v>
      </c>
      <c r="B2801" s="4">
        <v>2010.0</v>
      </c>
      <c r="C2801" s="15" t="s">
        <v>5825</v>
      </c>
      <c r="D2801" s="15">
        <v>183.0</v>
      </c>
      <c r="E2801" s="15">
        <v>20.0</v>
      </c>
      <c r="F2801" s="15" t="s">
        <v>1779</v>
      </c>
      <c r="G2801" s="4">
        <v>99.0</v>
      </c>
      <c r="H2801" s="4">
        <v>117.0</v>
      </c>
      <c r="I2801" s="5">
        <v>45842.0</v>
      </c>
      <c r="J2801" s="4">
        <v>23.0</v>
      </c>
      <c r="K2801" s="4">
        <v>99.0</v>
      </c>
      <c r="L2801" s="4">
        <v>99.0</v>
      </c>
      <c r="M2801" s="4" t="s">
        <v>5614</v>
      </c>
      <c r="N2801" s="16">
        <v>45660.0</v>
      </c>
    </row>
    <row r="2802">
      <c r="A2802" s="4">
        <f>VLOOKUP(Life_expectancy.csv!A2834,Base!$A$2:$B$235,2,FALSE)</f>
        <v>43</v>
      </c>
      <c r="B2802" s="4">
        <v>2009.0</v>
      </c>
      <c r="C2802" s="15">
        <v>68.0</v>
      </c>
      <c r="D2802" s="15">
        <v>183.0</v>
      </c>
      <c r="E2802" s="15">
        <v>21.0</v>
      </c>
      <c r="F2802" s="15" t="s">
        <v>1387</v>
      </c>
      <c r="G2802" s="4">
        <v>98.0</v>
      </c>
      <c r="H2802" s="4">
        <v>0.0</v>
      </c>
      <c r="I2802" s="4">
        <v>4.0</v>
      </c>
      <c r="J2802" s="4">
        <v>24.0</v>
      </c>
      <c r="K2802" s="4">
        <v>99.0</v>
      </c>
      <c r="L2802" s="4">
        <v>98.0</v>
      </c>
      <c r="M2802" s="4" t="s">
        <v>5614</v>
      </c>
      <c r="N2802" s="16">
        <v>45660.0</v>
      </c>
    </row>
    <row r="2803">
      <c r="A2803" s="4">
        <f>VLOOKUP(Life_expectancy.csv!A2835,Base!$A$2:$B$235,2,FALSE)</f>
        <v>43</v>
      </c>
      <c r="B2803" s="4">
        <v>2008.0</v>
      </c>
      <c r="C2803" s="15" t="s">
        <v>5832</v>
      </c>
      <c r="D2803" s="15">
        <v>184.0</v>
      </c>
      <c r="E2803" s="15">
        <v>22.0</v>
      </c>
      <c r="F2803" s="15" t="s">
        <v>6005</v>
      </c>
      <c r="G2803" s="4">
        <v>91.0</v>
      </c>
      <c r="H2803" s="4">
        <v>2.0</v>
      </c>
      <c r="I2803" s="4" t="s">
        <v>6238</v>
      </c>
      <c r="J2803" s="4">
        <v>25.0</v>
      </c>
      <c r="K2803" s="4">
        <v>98.0</v>
      </c>
      <c r="L2803" s="4">
        <v>98.0</v>
      </c>
      <c r="M2803" s="4" t="s">
        <v>5821</v>
      </c>
      <c r="N2803" s="16">
        <v>45660.0</v>
      </c>
    </row>
    <row r="2804">
      <c r="A2804" s="4">
        <f>VLOOKUP(Life_expectancy.csv!A2836,Base!$A$2:$B$235,2,FALSE)</f>
        <v>43</v>
      </c>
      <c r="B2804" s="4">
        <v>2007.0</v>
      </c>
      <c r="C2804" s="15" t="s">
        <v>5727</v>
      </c>
      <c r="D2804" s="15">
        <v>184.0</v>
      </c>
      <c r="E2804" s="15">
        <v>22.0</v>
      </c>
      <c r="F2804" s="15" t="s">
        <v>4199</v>
      </c>
      <c r="G2804" s="4">
        <v>99.0</v>
      </c>
      <c r="H2804" s="4">
        <v>863.0</v>
      </c>
      <c r="I2804" s="4" t="s">
        <v>6218</v>
      </c>
      <c r="J2804" s="4">
        <v>26.0</v>
      </c>
      <c r="K2804" s="4">
        <v>98.0</v>
      </c>
      <c r="L2804" s="4">
        <v>96.0</v>
      </c>
      <c r="M2804" s="4" t="s">
        <v>5821</v>
      </c>
      <c r="N2804" s="16">
        <v>45660.0</v>
      </c>
    </row>
    <row r="2805">
      <c r="A2805" s="4">
        <f>VLOOKUP(Life_expectancy.csv!A2837,Base!$A$2:$B$235,2,FALSE)</f>
        <v>43</v>
      </c>
      <c r="B2805" s="4">
        <v>2006.0</v>
      </c>
      <c r="C2805" s="15" t="s">
        <v>5983</v>
      </c>
      <c r="D2805" s="15">
        <v>185.0</v>
      </c>
      <c r="E2805" s="15">
        <v>23.0</v>
      </c>
      <c r="F2805" s="15" t="s">
        <v>3198</v>
      </c>
      <c r="G2805" s="4">
        <v>98.0</v>
      </c>
      <c r="H2805" s="4">
        <v>823.0</v>
      </c>
      <c r="I2805" s="4" t="s">
        <v>6242</v>
      </c>
      <c r="J2805" s="4">
        <v>27.0</v>
      </c>
      <c r="K2805" s="4">
        <v>94.0</v>
      </c>
      <c r="L2805" s="4">
        <v>96.0</v>
      </c>
      <c r="M2805" s="4" t="s">
        <v>5783</v>
      </c>
      <c r="N2805" s="16">
        <v>45691.0</v>
      </c>
    </row>
    <row r="2806">
      <c r="A2806" s="4">
        <f>VLOOKUP(Life_expectancy.csv!A2838,Base!$A$2:$B$235,2,FALSE)</f>
        <v>43</v>
      </c>
      <c r="B2806" s="4">
        <v>2005.0</v>
      </c>
      <c r="C2806" s="15" t="s">
        <v>5773</v>
      </c>
      <c r="D2806" s="15">
        <v>192.0</v>
      </c>
      <c r="E2806" s="15">
        <v>24.0</v>
      </c>
      <c r="F2806" s="15" t="s">
        <v>1127</v>
      </c>
      <c r="G2806" s="4">
        <v>99.0</v>
      </c>
      <c r="H2806" s="4">
        <v>737.0</v>
      </c>
      <c r="I2806" s="4" t="s">
        <v>6079</v>
      </c>
      <c r="J2806" s="4">
        <v>28.0</v>
      </c>
      <c r="K2806" s="4">
        <v>99.0</v>
      </c>
      <c r="L2806" s="4">
        <v>99.0</v>
      </c>
      <c r="M2806" s="4" t="s">
        <v>5821</v>
      </c>
      <c r="N2806" s="16">
        <v>45691.0</v>
      </c>
    </row>
    <row r="2807">
      <c r="A2807" s="4">
        <f>VLOOKUP(Life_expectancy.csv!A2839,Base!$A$2:$B$235,2,FALSE)</f>
        <v>43</v>
      </c>
      <c r="B2807" s="4">
        <v>2004.0</v>
      </c>
      <c r="C2807" s="15" t="s">
        <v>5727</v>
      </c>
      <c r="D2807" s="15">
        <v>183.0</v>
      </c>
      <c r="E2807" s="15">
        <v>24.0</v>
      </c>
      <c r="F2807" s="15" t="s">
        <v>607</v>
      </c>
      <c r="G2807" s="4">
        <v>99.0</v>
      </c>
      <c r="H2807" s="4">
        <v>75.0</v>
      </c>
      <c r="I2807" s="4">
        <v>37.0</v>
      </c>
      <c r="J2807" s="4">
        <v>29.0</v>
      </c>
      <c r="K2807" s="4">
        <v>99.0</v>
      </c>
      <c r="L2807" s="4">
        <v>99.0</v>
      </c>
      <c r="M2807" s="4" t="s">
        <v>5821</v>
      </c>
      <c r="N2807" s="16">
        <v>45691.0</v>
      </c>
    </row>
    <row r="2808">
      <c r="A2808" s="4">
        <f>VLOOKUP(Life_expectancy.csv!A2840,Base!$A$2:$B$235,2,FALSE)</f>
        <v>43</v>
      </c>
      <c r="B2808" s="4">
        <v>2003.0</v>
      </c>
      <c r="C2808" s="15" t="s">
        <v>5802</v>
      </c>
      <c r="D2808" s="15">
        <v>183.0</v>
      </c>
      <c r="E2808" s="15">
        <v>25.0</v>
      </c>
      <c r="F2808" s="15" t="s">
        <v>613</v>
      </c>
      <c r="G2808" s="4">
        <v>99.0</v>
      </c>
      <c r="H2808" s="4">
        <v>85.0</v>
      </c>
      <c r="I2808" s="4" t="s">
        <v>6077</v>
      </c>
      <c r="J2808" s="4">
        <v>30.0</v>
      </c>
      <c r="K2808" s="4">
        <v>99.0</v>
      </c>
      <c r="L2808" s="4">
        <v>98.0</v>
      </c>
      <c r="M2808" s="4" t="s">
        <v>5821</v>
      </c>
      <c r="N2808" s="16">
        <v>45719.0</v>
      </c>
    </row>
    <row r="2809">
      <c r="A2809" s="4">
        <f>VLOOKUP(Life_expectancy.csv!A2841,Base!$A$2:$B$235,2,FALSE)</f>
        <v>43</v>
      </c>
      <c r="B2809" s="4">
        <v>2002.0</v>
      </c>
      <c r="C2809" s="15" t="s">
        <v>6129</v>
      </c>
      <c r="D2809" s="15">
        <v>186.0</v>
      </c>
      <c r="E2809" s="15">
        <v>27.0</v>
      </c>
      <c r="F2809" s="15" t="s">
        <v>5918</v>
      </c>
      <c r="G2809" s="4">
        <v>62.0</v>
      </c>
      <c r="H2809" s="4">
        <v>25.0</v>
      </c>
      <c r="I2809" s="4" t="s">
        <v>6236</v>
      </c>
      <c r="J2809" s="4">
        <v>32.0</v>
      </c>
      <c r="K2809" s="4">
        <v>99.0</v>
      </c>
      <c r="L2809" s="4">
        <v>99.0</v>
      </c>
      <c r="M2809" s="4" t="s">
        <v>5614</v>
      </c>
      <c r="N2809" s="16">
        <v>45719.0</v>
      </c>
    </row>
    <row r="2810">
      <c r="A2810" s="4">
        <f>VLOOKUP(Life_expectancy.csv!A2842,Base!$A$2:$B$235,2,FALSE)</f>
        <v>43</v>
      </c>
      <c r="B2810" s="4">
        <v>2001.0</v>
      </c>
      <c r="C2810" s="15" t="s">
        <v>5834</v>
      </c>
      <c r="D2810" s="15">
        <v>185.0</v>
      </c>
      <c r="E2810" s="15">
        <v>28.0</v>
      </c>
      <c r="F2810" s="15" t="s">
        <v>380</v>
      </c>
      <c r="G2810" s="10"/>
      <c r="H2810" s="4">
        <v>22.0</v>
      </c>
      <c r="I2810" s="4" t="s">
        <v>6155</v>
      </c>
      <c r="J2810" s="4">
        <v>34.0</v>
      </c>
      <c r="K2810" s="4">
        <v>99.0</v>
      </c>
      <c r="L2810" s="4">
        <v>99.0</v>
      </c>
      <c r="M2810" s="4" t="s">
        <v>5614</v>
      </c>
      <c r="N2810" s="16">
        <v>45719.0</v>
      </c>
    </row>
    <row r="2811">
      <c r="A2811" s="4">
        <f>VLOOKUP(Life_expectancy.csv!A2843,Base!$A$2:$B$235,2,FALSE)</f>
        <v>43</v>
      </c>
      <c r="B2811" s="4">
        <v>2000.0</v>
      </c>
      <c r="C2811" s="15" t="s">
        <v>6129</v>
      </c>
      <c r="D2811" s="15">
        <v>189.0</v>
      </c>
      <c r="E2811" s="15">
        <v>30.0</v>
      </c>
      <c r="F2811" s="16">
        <v>45809.0</v>
      </c>
      <c r="G2811" s="10"/>
      <c r="H2811" s="4">
        <v>80.0</v>
      </c>
      <c r="I2811" s="4" t="s">
        <v>6082</v>
      </c>
      <c r="J2811" s="4">
        <v>36.0</v>
      </c>
      <c r="K2811" s="4">
        <v>99.0</v>
      </c>
      <c r="L2811" s="4">
        <v>99.0</v>
      </c>
      <c r="M2811" s="4" t="s">
        <v>5522</v>
      </c>
      <c r="N2811" s="16">
        <v>45750.0</v>
      </c>
    </row>
    <row r="2812">
      <c r="A2812" s="4">
        <f>VLOOKUP(Life_expectancy.csv!A2844,Base!$A$2:$B$235,2,FALSE)</f>
        <v>181</v>
      </c>
      <c r="B2812" s="4">
        <v>2015.0</v>
      </c>
      <c r="C2812" s="15">
        <v>72.0</v>
      </c>
      <c r="D2812" s="15">
        <v>13.0</v>
      </c>
      <c r="E2812" s="15">
        <v>0.0</v>
      </c>
      <c r="F2812" s="17"/>
      <c r="G2812" s="4">
        <v>64.0</v>
      </c>
      <c r="H2812" s="4">
        <v>39.0</v>
      </c>
      <c r="I2812" s="4" t="s">
        <v>5644</v>
      </c>
      <c r="J2812" s="4">
        <v>0.0</v>
      </c>
      <c r="K2812" s="4">
        <v>65.0</v>
      </c>
      <c r="L2812" s="4">
        <v>64.0</v>
      </c>
      <c r="M2812" s="4" t="s">
        <v>5522</v>
      </c>
      <c r="N2812" s="16">
        <v>45748.0</v>
      </c>
    </row>
    <row r="2813">
      <c r="A2813" s="4">
        <f>VLOOKUP(Life_expectancy.csv!A2845,Base!$A$2:$B$235,2,FALSE)</f>
        <v>181</v>
      </c>
      <c r="B2813" s="4">
        <v>2014.0</v>
      </c>
      <c r="C2813" s="15" t="s">
        <v>5590</v>
      </c>
      <c r="D2813" s="15">
        <v>134.0</v>
      </c>
      <c r="E2813" s="15">
        <v>0.0</v>
      </c>
      <c r="F2813" s="15" t="s">
        <v>5521</v>
      </c>
      <c r="G2813" s="4">
        <v>64.0</v>
      </c>
      <c r="H2813" s="4">
        <v>10.0</v>
      </c>
      <c r="I2813" s="4" t="s">
        <v>5710</v>
      </c>
      <c r="J2813" s="4">
        <v>0.0</v>
      </c>
      <c r="K2813" s="4">
        <v>65.0</v>
      </c>
      <c r="L2813" s="4">
        <v>64.0</v>
      </c>
      <c r="M2813" s="4" t="s">
        <v>5522</v>
      </c>
      <c r="N2813" s="16">
        <v>45748.0</v>
      </c>
    </row>
    <row r="2814">
      <c r="A2814" s="4">
        <f>VLOOKUP(Life_expectancy.csv!A2846,Base!$A$2:$B$235,2,FALSE)</f>
        <v>181</v>
      </c>
      <c r="B2814" s="4">
        <v>2013.0</v>
      </c>
      <c r="C2814" s="15" t="s">
        <v>5592</v>
      </c>
      <c r="D2814" s="15">
        <v>135.0</v>
      </c>
      <c r="E2814" s="15">
        <v>0.0</v>
      </c>
      <c r="F2814" s="15" t="s">
        <v>5521</v>
      </c>
      <c r="G2814" s="4">
        <v>64.0</v>
      </c>
      <c r="H2814" s="4">
        <v>0.0</v>
      </c>
      <c r="I2814" s="4" t="s">
        <v>5554</v>
      </c>
      <c r="J2814" s="4">
        <v>0.0</v>
      </c>
      <c r="K2814" s="4">
        <v>65.0</v>
      </c>
      <c r="L2814" s="4">
        <v>64.0</v>
      </c>
      <c r="M2814" s="4" t="s">
        <v>5522</v>
      </c>
      <c r="N2814" s="16">
        <v>45748.0</v>
      </c>
    </row>
    <row r="2815">
      <c r="A2815" s="4">
        <f>VLOOKUP(Life_expectancy.csv!A2847,Base!$A$2:$B$235,2,FALSE)</f>
        <v>181</v>
      </c>
      <c r="B2815" s="4">
        <v>2012.0</v>
      </c>
      <c r="C2815" s="15" t="s">
        <v>5594</v>
      </c>
      <c r="D2815" s="15">
        <v>138.0</v>
      </c>
      <c r="E2815" s="15">
        <v>0.0</v>
      </c>
      <c r="F2815" s="15" t="s">
        <v>5521</v>
      </c>
      <c r="G2815" s="4">
        <v>64.0</v>
      </c>
      <c r="H2815" s="4">
        <v>0.0</v>
      </c>
      <c r="I2815" s="5">
        <v>45874.0</v>
      </c>
      <c r="J2815" s="4">
        <v>0.0</v>
      </c>
      <c r="K2815" s="4">
        <v>65.0</v>
      </c>
      <c r="L2815" s="4">
        <v>64.0</v>
      </c>
      <c r="M2815" s="4" t="s">
        <v>5522</v>
      </c>
      <c r="N2815" s="16">
        <v>45748.0</v>
      </c>
    </row>
    <row r="2816">
      <c r="A2816" s="4">
        <f>VLOOKUP(Life_expectancy.csv!A2848,Base!$A$2:$B$235,2,FALSE)</f>
        <v>181</v>
      </c>
      <c r="B2816" s="4">
        <v>2011.0</v>
      </c>
      <c r="C2816" s="15" t="s">
        <v>5998</v>
      </c>
      <c r="D2816" s="15">
        <v>141.0</v>
      </c>
      <c r="E2816" s="15">
        <v>0.0</v>
      </c>
      <c r="F2816" s="15" t="s">
        <v>5721</v>
      </c>
      <c r="G2816" s="4">
        <v>63.0</v>
      </c>
      <c r="H2816" s="4">
        <v>0.0</v>
      </c>
      <c r="I2816" s="4" t="s">
        <v>5557</v>
      </c>
      <c r="J2816" s="4">
        <v>0.0</v>
      </c>
      <c r="K2816" s="4">
        <v>65.0</v>
      </c>
      <c r="L2816" s="4">
        <v>65.0</v>
      </c>
      <c r="M2816" s="4" t="s">
        <v>5522</v>
      </c>
      <c r="N2816" s="16">
        <v>45748.0</v>
      </c>
    </row>
    <row r="2817">
      <c r="A2817" s="4">
        <f>VLOOKUP(Life_expectancy.csv!A2849,Base!$A$2:$B$235,2,FALSE)</f>
        <v>181</v>
      </c>
      <c r="B2817" s="4">
        <v>2010.0</v>
      </c>
      <c r="C2817" s="15">
        <v>71.0</v>
      </c>
      <c r="D2817" s="15">
        <v>145.0</v>
      </c>
      <c r="E2817" s="15">
        <v>0.0</v>
      </c>
      <c r="F2817" s="15" t="s">
        <v>6150</v>
      </c>
      <c r="G2817" s="4">
        <v>62.0</v>
      </c>
      <c r="H2817" s="4">
        <v>0.0</v>
      </c>
      <c r="I2817" s="4" t="s">
        <v>5603</v>
      </c>
      <c r="J2817" s="4">
        <v>0.0</v>
      </c>
      <c r="K2817" s="4">
        <v>66.0</v>
      </c>
      <c r="L2817" s="4">
        <v>65.0</v>
      </c>
      <c r="M2817" s="4" t="s">
        <v>5522</v>
      </c>
      <c r="N2817" s="16">
        <v>45748.0</v>
      </c>
    </row>
    <row r="2818">
      <c r="A2818" s="4">
        <f>VLOOKUP(Life_expectancy.csv!A2850,Base!$A$2:$B$235,2,FALSE)</f>
        <v>181</v>
      </c>
      <c r="B2818" s="4">
        <v>2009.0</v>
      </c>
      <c r="C2818" s="15">
        <v>78.0</v>
      </c>
      <c r="D2818" s="15">
        <v>149.0</v>
      </c>
      <c r="E2818" s="15">
        <v>0.0</v>
      </c>
      <c r="F2818" s="15" t="s">
        <v>6011</v>
      </c>
      <c r="G2818" s="4">
        <v>62.0</v>
      </c>
      <c r="H2818" s="4">
        <v>0.0</v>
      </c>
      <c r="I2818" s="4" t="s">
        <v>5605</v>
      </c>
      <c r="J2818" s="4">
        <v>0.0</v>
      </c>
      <c r="K2818" s="4">
        <v>66.0</v>
      </c>
      <c r="L2818" s="4">
        <v>66.0</v>
      </c>
      <c r="M2818" s="4" t="s">
        <v>5522</v>
      </c>
      <c r="N2818" s="16">
        <v>45778.0</v>
      </c>
    </row>
    <row r="2819">
      <c r="A2819" s="4">
        <f>VLOOKUP(Life_expectancy.csv!A2851,Base!$A$2:$B$235,2,FALSE)</f>
        <v>181</v>
      </c>
      <c r="B2819" s="4">
        <v>2008.0</v>
      </c>
      <c r="C2819" s="15">
        <v>75.0</v>
      </c>
      <c r="D2819" s="15">
        <v>153.0</v>
      </c>
      <c r="E2819" s="15">
        <v>0.0</v>
      </c>
      <c r="F2819" s="15" t="s">
        <v>1572</v>
      </c>
      <c r="G2819" s="4">
        <v>61.0</v>
      </c>
      <c r="H2819" s="4">
        <v>0.0</v>
      </c>
      <c r="I2819" s="4" t="s">
        <v>5607</v>
      </c>
      <c r="J2819" s="4">
        <v>0.0</v>
      </c>
      <c r="K2819" s="4">
        <v>66.0</v>
      </c>
      <c r="L2819" s="4">
        <v>67.0</v>
      </c>
      <c r="M2819" s="4" t="s">
        <v>5522</v>
      </c>
      <c r="N2819" s="16">
        <v>45778.0</v>
      </c>
    </row>
    <row r="2820">
      <c r="A2820" s="4">
        <f>VLOOKUP(Life_expectancy.csv!A2852,Base!$A$2:$B$235,2,FALSE)</f>
        <v>181</v>
      </c>
      <c r="B2820" s="4">
        <v>2007.0</v>
      </c>
      <c r="C2820" s="15">
        <v>73.0</v>
      </c>
      <c r="D2820" s="15">
        <v>157.0</v>
      </c>
      <c r="E2820" s="15">
        <v>0.0</v>
      </c>
      <c r="F2820" s="18">
        <v>45658.0</v>
      </c>
      <c r="G2820" s="4">
        <v>6.0</v>
      </c>
      <c r="H2820" s="4">
        <v>0.0</v>
      </c>
      <c r="I2820" s="4" t="s">
        <v>5718</v>
      </c>
      <c r="J2820" s="4">
        <v>0.0</v>
      </c>
      <c r="K2820" s="4">
        <v>67.0</v>
      </c>
      <c r="L2820" s="4">
        <v>67.0</v>
      </c>
      <c r="M2820" s="4" t="s">
        <v>5522</v>
      </c>
      <c r="N2820" s="16">
        <v>45778.0</v>
      </c>
    </row>
    <row r="2821">
      <c r="A2821" s="4">
        <f>VLOOKUP(Life_expectancy.csv!A2853,Base!$A$2:$B$235,2,FALSE)</f>
        <v>181</v>
      </c>
      <c r="B2821" s="4">
        <v>2006.0</v>
      </c>
      <c r="C2821" s="15">
        <v>71.0</v>
      </c>
      <c r="D2821" s="15">
        <v>161.0</v>
      </c>
      <c r="E2821" s="15">
        <v>0.0</v>
      </c>
      <c r="F2821" s="15">
        <v>1.0</v>
      </c>
      <c r="G2821" s="4">
        <v>59.0</v>
      </c>
      <c r="H2821" s="4">
        <v>0.0</v>
      </c>
      <c r="I2821" s="4" t="s">
        <v>5611</v>
      </c>
      <c r="J2821" s="4">
        <v>0.0</v>
      </c>
      <c r="K2821" s="4">
        <v>67.0</v>
      </c>
      <c r="L2821" s="4">
        <v>68.0</v>
      </c>
      <c r="M2821" s="4" t="s">
        <v>5522</v>
      </c>
      <c r="N2821" s="16">
        <v>45778.0</v>
      </c>
    </row>
    <row r="2822">
      <c r="A2822" s="4">
        <f>VLOOKUP(Life_expectancy.csv!A2854,Base!$A$2:$B$235,2,FALSE)</f>
        <v>181</v>
      </c>
      <c r="B2822" s="4">
        <v>2005.0</v>
      </c>
      <c r="C2822" s="15" t="s">
        <v>5768</v>
      </c>
      <c r="D2822" s="15">
        <v>165.0</v>
      </c>
      <c r="E2822" s="15">
        <v>0.0</v>
      </c>
      <c r="F2822" s="15" t="s">
        <v>6022</v>
      </c>
      <c r="G2822" s="4">
        <v>61.0</v>
      </c>
      <c r="H2822" s="4">
        <v>3.0</v>
      </c>
      <c r="I2822" s="4" t="s">
        <v>6103</v>
      </c>
      <c r="J2822" s="4">
        <v>0.0</v>
      </c>
      <c r="K2822" s="4">
        <v>67.0</v>
      </c>
      <c r="L2822" s="4">
        <v>68.0</v>
      </c>
      <c r="M2822" s="4" t="s">
        <v>5522</v>
      </c>
      <c r="N2822" s="16">
        <v>45778.0</v>
      </c>
    </row>
    <row r="2823">
      <c r="A2823" s="4">
        <f>VLOOKUP(Life_expectancy.csv!A2855,Base!$A$2:$B$235,2,FALSE)</f>
        <v>181</v>
      </c>
      <c r="B2823" s="4">
        <v>2004.0</v>
      </c>
      <c r="C2823" s="15" t="s">
        <v>5822</v>
      </c>
      <c r="D2823" s="15">
        <v>169.0</v>
      </c>
      <c r="E2823" s="15">
        <v>0.0</v>
      </c>
      <c r="F2823" s="15" t="s">
        <v>5721</v>
      </c>
      <c r="G2823" s="4">
        <v>63.0</v>
      </c>
      <c r="H2823" s="4">
        <v>0.0</v>
      </c>
      <c r="I2823" s="4" t="s">
        <v>5999</v>
      </c>
      <c r="J2823" s="4">
        <v>0.0</v>
      </c>
      <c r="K2823" s="4">
        <v>67.0</v>
      </c>
      <c r="L2823" s="4">
        <v>69.0</v>
      </c>
      <c r="M2823" s="4" t="s">
        <v>5522</v>
      </c>
      <c r="N2823" s="16">
        <v>45778.0</v>
      </c>
    </row>
    <row r="2824">
      <c r="A2824" s="4">
        <f>VLOOKUP(Life_expectancy.csv!A2856,Base!$A$2:$B$235,2,FALSE)</f>
        <v>181</v>
      </c>
      <c r="B2824" s="4">
        <v>2003.0</v>
      </c>
      <c r="C2824" s="15" t="s">
        <v>5818</v>
      </c>
      <c r="D2824" s="15">
        <v>173.0</v>
      </c>
      <c r="E2824" s="15">
        <v>0.0</v>
      </c>
      <c r="F2824" s="16">
        <v>45689.0</v>
      </c>
      <c r="G2824" s="4">
        <v>64.0</v>
      </c>
      <c r="H2824" s="4">
        <v>165.0</v>
      </c>
      <c r="I2824" s="4" t="s">
        <v>5853</v>
      </c>
      <c r="J2824" s="4">
        <v>0.0</v>
      </c>
      <c r="K2824" s="4">
        <v>67.0</v>
      </c>
      <c r="L2824" s="4">
        <v>69.0</v>
      </c>
      <c r="M2824" s="4" t="s">
        <v>5522</v>
      </c>
      <c r="N2824" s="16">
        <v>45809.0</v>
      </c>
    </row>
    <row r="2825">
      <c r="A2825" s="4">
        <f>VLOOKUP(Life_expectancy.csv!A2857,Base!$A$2:$B$235,2,FALSE)</f>
        <v>181</v>
      </c>
      <c r="B2825" s="4">
        <v>2002.0</v>
      </c>
      <c r="C2825" s="15" t="s">
        <v>5845</v>
      </c>
      <c r="D2825" s="15">
        <v>176.0</v>
      </c>
      <c r="E2825" s="15">
        <v>0.0</v>
      </c>
      <c r="F2825" s="15" t="s">
        <v>3052</v>
      </c>
      <c r="G2825" s="4">
        <v>66.0</v>
      </c>
      <c r="H2825" s="4">
        <v>101.0</v>
      </c>
      <c r="I2825" s="4" t="s">
        <v>5622</v>
      </c>
      <c r="J2825" s="4">
        <v>0.0</v>
      </c>
      <c r="K2825" s="4">
        <v>67.0</v>
      </c>
      <c r="L2825" s="4">
        <v>7.0</v>
      </c>
      <c r="M2825" s="4" t="s">
        <v>5522</v>
      </c>
      <c r="N2825" s="16">
        <v>45809.0</v>
      </c>
    </row>
    <row r="2826">
      <c r="A2826" s="4">
        <f>VLOOKUP(Life_expectancy.csv!A2858,Base!$A$2:$B$235,2,FALSE)</f>
        <v>181</v>
      </c>
      <c r="B2826" s="4">
        <v>2001.0</v>
      </c>
      <c r="C2826" s="15" t="s">
        <v>5770</v>
      </c>
      <c r="D2826" s="15">
        <v>179.0</v>
      </c>
      <c r="E2826" s="15">
        <v>0.0</v>
      </c>
      <c r="F2826" s="15" t="s">
        <v>6150</v>
      </c>
      <c r="G2826" s="4">
        <v>68.0</v>
      </c>
      <c r="H2826" s="4">
        <v>7.0</v>
      </c>
      <c r="I2826" s="4" t="s">
        <v>6181</v>
      </c>
      <c r="J2826" s="4">
        <v>0.0</v>
      </c>
      <c r="K2826" s="4">
        <v>67.0</v>
      </c>
      <c r="L2826" s="4">
        <v>7.0</v>
      </c>
      <c r="M2826" s="4" t="s">
        <v>5522</v>
      </c>
      <c r="N2826" s="16">
        <v>45809.0</v>
      </c>
    </row>
    <row r="2827">
      <c r="A2827" s="4">
        <f>VLOOKUP(Life_expectancy.csv!A2859,Base!$A$2:$B$235,2,FALSE)</f>
        <v>181</v>
      </c>
      <c r="B2827" s="4">
        <v>2000.0</v>
      </c>
      <c r="C2827" s="15">
        <v>69.0</v>
      </c>
      <c r="D2827" s="15">
        <v>18.0</v>
      </c>
      <c r="E2827" s="15">
        <v>0.0</v>
      </c>
      <c r="F2827" s="15" t="s">
        <v>2859</v>
      </c>
      <c r="G2827" s="4">
        <v>7.0</v>
      </c>
      <c r="H2827" s="4">
        <v>9.0</v>
      </c>
      <c r="I2827" s="4" t="s">
        <v>6057</v>
      </c>
      <c r="J2827" s="4">
        <v>0.0</v>
      </c>
      <c r="K2827" s="4">
        <v>67.0</v>
      </c>
      <c r="L2827" s="4">
        <v>71.0</v>
      </c>
      <c r="M2827" s="4" t="s">
        <v>5522</v>
      </c>
      <c r="N2827" s="16">
        <v>45839.0</v>
      </c>
    </row>
    <row r="2828">
      <c r="A2828" s="4">
        <f>VLOOKUP(Life_expectancy.csv!A2876,Base!$A$2:$B$235,2,FALSE)</f>
        <v>16</v>
      </c>
      <c r="B2828" s="4">
        <v>2015.0</v>
      </c>
      <c r="C2828" s="15">
        <v>76.0</v>
      </c>
      <c r="D2828" s="15">
        <v>127.0</v>
      </c>
      <c r="E2828" s="15">
        <v>28.0</v>
      </c>
      <c r="F2828" s="17"/>
      <c r="G2828" s="4">
        <v>97.0</v>
      </c>
      <c r="H2828" s="4">
        <v>256.0</v>
      </c>
      <c r="I2828" s="5">
        <v>45794.0</v>
      </c>
      <c r="J2828" s="4">
        <v>35.0</v>
      </c>
      <c r="K2828" s="4">
        <v>97.0</v>
      </c>
      <c r="L2828" s="4">
        <v>97.0</v>
      </c>
      <c r="M2828" s="4" t="s">
        <v>5522</v>
      </c>
      <c r="N2828" s="16">
        <v>45791.0</v>
      </c>
    </row>
    <row r="2829">
      <c r="A2829" s="4">
        <f>VLOOKUP(Life_expectancy.csv!A2877,Base!$A$2:$B$235,2,FALSE)</f>
        <v>16</v>
      </c>
      <c r="B2829" s="4">
        <v>2014.0</v>
      </c>
      <c r="C2829" s="15" t="s">
        <v>5553</v>
      </c>
      <c r="D2829" s="15">
        <v>128.0</v>
      </c>
      <c r="E2829" s="15">
        <v>28.0</v>
      </c>
      <c r="F2829" s="18">
        <v>45904.0</v>
      </c>
      <c r="G2829" s="4">
        <v>95.0</v>
      </c>
      <c r="H2829" s="4">
        <v>15033.0</v>
      </c>
      <c r="I2829" s="5">
        <v>45854.0</v>
      </c>
      <c r="J2829" s="4">
        <v>35.0</v>
      </c>
      <c r="K2829" s="4">
        <v>96.0</v>
      </c>
      <c r="L2829" s="4">
        <v>95.0</v>
      </c>
      <c r="M2829" s="4" t="s">
        <v>5522</v>
      </c>
      <c r="N2829" s="16">
        <v>45852.0</v>
      </c>
    </row>
    <row r="2830">
      <c r="A2830" s="4">
        <f>VLOOKUP(Life_expectancy.csv!A2878,Base!$A$2:$B$235,2,FALSE)</f>
        <v>16</v>
      </c>
      <c r="B2830" s="4">
        <v>2013.0</v>
      </c>
      <c r="C2830" s="15" t="s">
        <v>5617</v>
      </c>
      <c r="D2830" s="15">
        <v>129.0</v>
      </c>
      <c r="E2830" s="15">
        <v>28.0</v>
      </c>
      <c r="F2830" s="15">
        <v>4.0</v>
      </c>
      <c r="G2830" s="4">
        <v>59.0</v>
      </c>
      <c r="H2830" s="4">
        <v>1123.0</v>
      </c>
      <c r="I2830" s="4">
        <v>16.0</v>
      </c>
      <c r="J2830" s="4">
        <v>35.0</v>
      </c>
      <c r="K2830" s="4">
        <v>93.0</v>
      </c>
      <c r="L2830" s="4">
        <v>59.0</v>
      </c>
      <c r="M2830" s="4" t="s">
        <v>5522</v>
      </c>
      <c r="N2830" s="16">
        <v>45914.0</v>
      </c>
    </row>
    <row r="2831">
      <c r="A2831" s="4">
        <f>VLOOKUP(Life_expectancy.csv!A2879,Base!$A$2:$B$235,2,FALSE)</f>
        <v>16</v>
      </c>
      <c r="B2831" s="4">
        <v>2012.0</v>
      </c>
      <c r="C2831" s="15" t="s">
        <v>5565</v>
      </c>
      <c r="D2831" s="15">
        <v>13.0</v>
      </c>
      <c r="E2831" s="15">
        <v>29.0</v>
      </c>
      <c r="F2831" s="16">
        <v>45995.0</v>
      </c>
      <c r="G2831" s="4">
        <v>97.0</v>
      </c>
      <c r="H2831" s="4">
        <v>578.0</v>
      </c>
      <c r="I2831" s="5">
        <v>45731.0</v>
      </c>
      <c r="J2831" s="4">
        <v>36.0</v>
      </c>
      <c r="K2831" s="4">
        <v>97.0</v>
      </c>
      <c r="L2831" s="4">
        <v>97.0</v>
      </c>
      <c r="M2831" s="4" t="s">
        <v>5522</v>
      </c>
      <c r="N2831" s="15">
        <v>15.0</v>
      </c>
    </row>
    <row r="2832">
      <c r="A2832" s="4">
        <f>VLOOKUP(Life_expectancy.csv!A2880,Base!$A$2:$B$235,2,FALSE)</f>
        <v>16</v>
      </c>
      <c r="B2832" s="4">
        <v>2011.0</v>
      </c>
      <c r="C2832" s="15" t="s">
        <v>5566</v>
      </c>
      <c r="D2832" s="15">
        <v>131.0</v>
      </c>
      <c r="E2832" s="15">
        <v>29.0</v>
      </c>
      <c r="F2832" s="15" t="s">
        <v>4114</v>
      </c>
      <c r="G2832" s="4">
        <v>95.0</v>
      </c>
      <c r="H2832" s="4">
        <v>750.0</v>
      </c>
      <c r="I2832" s="5">
        <v>45852.0</v>
      </c>
      <c r="J2832" s="4">
        <v>36.0</v>
      </c>
      <c r="K2832" s="4">
        <v>96.0</v>
      </c>
      <c r="L2832" s="4">
        <v>95.0</v>
      </c>
      <c r="M2832" s="4" t="s">
        <v>5522</v>
      </c>
      <c r="N2832" s="16">
        <v>45703.0</v>
      </c>
    </row>
    <row r="2833">
      <c r="A2833" s="4">
        <f>VLOOKUP(Life_expectancy.csv!A2881,Base!$A$2:$B$235,2,FALSE)</f>
        <v>16</v>
      </c>
      <c r="B2833" s="4">
        <v>2010.0</v>
      </c>
      <c r="C2833" s="15" t="s">
        <v>5620</v>
      </c>
      <c r="D2833" s="15">
        <v>133.0</v>
      </c>
      <c r="E2833" s="15">
        <v>29.0</v>
      </c>
      <c r="F2833" s="15" t="s">
        <v>2571</v>
      </c>
      <c r="G2833" s="4">
        <v>88.0</v>
      </c>
      <c r="H2833" s="4">
        <v>2809.0</v>
      </c>
      <c r="I2833" s="4">
        <v>14.0</v>
      </c>
      <c r="J2833" s="4">
        <v>35.0</v>
      </c>
      <c r="K2833" s="4">
        <v>94.0</v>
      </c>
      <c r="L2833" s="4">
        <v>93.0</v>
      </c>
      <c r="M2833" s="4" t="s">
        <v>5522</v>
      </c>
      <c r="N2833" s="16">
        <v>45762.0</v>
      </c>
    </row>
    <row r="2834">
      <c r="A2834" s="4">
        <f>VLOOKUP(Life_expectancy.csv!A2882,Base!$A$2:$B$235,2,FALSE)</f>
        <v>16</v>
      </c>
      <c r="B2834" s="4">
        <v>2009.0</v>
      </c>
      <c r="C2834" s="15">
        <v>75.0</v>
      </c>
      <c r="D2834" s="15">
        <v>134.0</v>
      </c>
      <c r="E2834" s="15">
        <v>29.0</v>
      </c>
      <c r="F2834" s="15" t="s">
        <v>1703</v>
      </c>
      <c r="G2834" s="4">
        <v>94.0</v>
      </c>
      <c r="H2834" s="4">
        <v>6582.0</v>
      </c>
      <c r="I2834" s="5">
        <v>45760.0</v>
      </c>
      <c r="J2834" s="4">
        <v>35.0</v>
      </c>
      <c r="K2834" s="4">
        <v>97.0</v>
      </c>
      <c r="L2834" s="4">
        <v>96.0</v>
      </c>
      <c r="M2834" s="4" t="s">
        <v>5522</v>
      </c>
      <c r="N2834" s="16">
        <v>45792.0</v>
      </c>
    </row>
    <row r="2835">
      <c r="A2835" s="4">
        <f>VLOOKUP(Life_expectancy.csv!A2883,Base!$A$2:$B$235,2,FALSE)</f>
        <v>16</v>
      </c>
      <c r="B2835" s="4">
        <v>2008.0</v>
      </c>
      <c r="C2835" s="15" t="s">
        <v>5572</v>
      </c>
      <c r="D2835" s="15">
        <v>135.0</v>
      </c>
      <c r="E2835" s="15">
        <v>28.0</v>
      </c>
      <c r="F2835" s="15" t="s">
        <v>1173</v>
      </c>
      <c r="G2835" s="4">
        <v>87.0</v>
      </c>
      <c r="H2835" s="4">
        <v>352.0</v>
      </c>
      <c r="I2835" s="5">
        <v>45912.0</v>
      </c>
      <c r="J2835" s="4">
        <v>35.0</v>
      </c>
      <c r="K2835" s="4">
        <v>93.0</v>
      </c>
      <c r="L2835" s="4">
        <v>93.0</v>
      </c>
      <c r="M2835" s="4" t="s">
        <v>5614</v>
      </c>
      <c r="N2835" s="16">
        <v>45853.0</v>
      </c>
    </row>
    <row r="2836">
      <c r="A2836" s="4">
        <f>VLOOKUP(Life_expectancy.csv!A2884,Base!$A$2:$B$235,2,FALSE)</f>
        <v>16</v>
      </c>
      <c r="B2836" s="4">
        <v>2007.0</v>
      </c>
      <c r="C2836" s="15" t="s">
        <v>5574</v>
      </c>
      <c r="D2836" s="15">
        <v>136.0</v>
      </c>
      <c r="E2836" s="15">
        <v>28.0</v>
      </c>
      <c r="F2836" s="18">
        <v>45660.0</v>
      </c>
      <c r="G2836" s="4">
        <v>67.0</v>
      </c>
      <c r="H2836" s="4">
        <v>17.0</v>
      </c>
      <c r="I2836" s="5">
        <v>45728.0</v>
      </c>
      <c r="J2836" s="4">
        <v>35.0</v>
      </c>
      <c r="K2836" s="4">
        <v>92.0</v>
      </c>
      <c r="L2836" s="4">
        <v>92.0</v>
      </c>
      <c r="M2836" s="4" t="s">
        <v>5614</v>
      </c>
      <c r="N2836" s="16">
        <v>45884.0</v>
      </c>
    </row>
    <row r="2837">
      <c r="A2837" s="4">
        <f>VLOOKUP(Life_expectancy.csv!A2885,Base!$A$2:$B$235,2,FALSE)</f>
        <v>16</v>
      </c>
      <c r="B2837" s="4">
        <v>2006.0</v>
      </c>
      <c r="C2837" s="15" t="s">
        <v>5624</v>
      </c>
      <c r="D2837" s="15">
        <v>136.0</v>
      </c>
      <c r="E2837" s="15">
        <v>28.0</v>
      </c>
      <c r="F2837" s="15" t="s">
        <v>1387</v>
      </c>
      <c r="G2837" s="4">
        <v>93.0</v>
      </c>
      <c r="H2837" s="4">
        <v>1978.0</v>
      </c>
      <c r="I2837" s="5">
        <v>45880.0</v>
      </c>
      <c r="J2837" s="4">
        <v>35.0</v>
      </c>
      <c r="K2837" s="4">
        <v>94.0</v>
      </c>
      <c r="L2837" s="4">
        <v>94.0</v>
      </c>
      <c r="M2837" s="4" t="s">
        <v>5614</v>
      </c>
      <c r="N2837" s="16">
        <v>45915.0</v>
      </c>
    </row>
    <row r="2838">
      <c r="A2838" s="4">
        <f>VLOOKUP(Life_expectancy.csv!A2886,Base!$A$2:$B$235,2,FALSE)</f>
        <v>16</v>
      </c>
      <c r="B2838" s="4">
        <v>2005.0</v>
      </c>
      <c r="C2838" s="15" t="s">
        <v>5577</v>
      </c>
      <c r="D2838" s="15">
        <v>136.0</v>
      </c>
      <c r="E2838" s="15">
        <v>29.0</v>
      </c>
      <c r="F2838" s="16">
        <v>45840.0</v>
      </c>
      <c r="G2838" s="4">
        <v>94.0</v>
      </c>
      <c r="H2838" s="4">
        <v>410.0</v>
      </c>
      <c r="I2838" s="5">
        <v>45727.0</v>
      </c>
      <c r="J2838" s="4">
        <v>36.0</v>
      </c>
      <c r="K2838" s="4">
        <v>94.0</v>
      </c>
      <c r="L2838" s="4">
        <v>95.0</v>
      </c>
      <c r="M2838" s="4" t="s">
        <v>5614</v>
      </c>
      <c r="N2838" s="15">
        <v>16.0</v>
      </c>
    </row>
    <row r="2839">
      <c r="A2839" s="4">
        <f>VLOOKUP(Life_expectancy.csv!A2887,Base!$A$2:$B$235,2,FALSE)</f>
        <v>16</v>
      </c>
      <c r="B2839" s="4">
        <v>2004.0</v>
      </c>
      <c r="C2839" s="15" t="s">
        <v>5555</v>
      </c>
      <c r="D2839" s="15">
        <v>136.0</v>
      </c>
      <c r="E2839" s="15">
        <v>29.0</v>
      </c>
      <c r="F2839" s="15" t="s">
        <v>1377</v>
      </c>
      <c r="G2839" s="4">
        <v>94.0</v>
      </c>
      <c r="H2839" s="4">
        <v>217.0</v>
      </c>
      <c r="I2839" s="5">
        <v>45901.0</v>
      </c>
      <c r="J2839" s="4">
        <v>36.0</v>
      </c>
      <c r="K2839" s="4">
        <v>96.0</v>
      </c>
      <c r="L2839" s="4">
        <v>96.0</v>
      </c>
      <c r="M2839" s="4" t="s">
        <v>5614</v>
      </c>
      <c r="N2839" s="16">
        <v>45673.0</v>
      </c>
    </row>
    <row r="2840">
      <c r="A2840" s="4">
        <f>VLOOKUP(Life_expectancy.csv!A2888,Base!$A$2:$B$235,2,FALSE)</f>
        <v>16</v>
      </c>
      <c r="B2840" s="4">
        <v>2003.0</v>
      </c>
      <c r="C2840" s="15">
        <v>74.0</v>
      </c>
      <c r="D2840" s="15">
        <v>137.0</v>
      </c>
      <c r="E2840" s="15">
        <v>30.0</v>
      </c>
      <c r="F2840" s="15" t="s">
        <v>4196</v>
      </c>
      <c r="G2840" s="4">
        <v>78.0</v>
      </c>
      <c r="H2840" s="4">
        <v>2297.0</v>
      </c>
      <c r="I2840" s="5">
        <v>45748.0</v>
      </c>
      <c r="J2840" s="4">
        <v>37.0</v>
      </c>
      <c r="K2840" s="4">
        <v>96.0</v>
      </c>
      <c r="L2840" s="4">
        <v>99.0</v>
      </c>
      <c r="M2840" s="4" t="s">
        <v>5614</v>
      </c>
      <c r="N2840" s="16">
        <v>45704.0</v>
      </c>
    </row>
    <row r="2841">
      <c r="A2841" s="4">
        <f>VLOOKUP(Life_expectancy.csv!A2889,Base!$A$2:$B$235,2,FALSE)</f>
        <v>16</v>
      </c>
      <c r="B2841" s="4">
        <v>2002.0</v>
      </c>
      <c r="C2841" s="15" t="s">
        <v>5583</v>
      </c>
      <c r="D2841" s="15">
        <v>137.0</v>
      </c>
      <c r="E2841" s="15">
        <v>30.0</v>
      </c>
      <c r="F2841" s="18">
        <v>45718.0</v>
      </c>
      <c r="G2841" s="10"/>
      <c r="H2841" s="4">
        <v>6755.0</v>
      </c>
      <c r="I2841" s="4">
        <v>1.0</v>
      </c>
      <c r="J2841" s="4">
        <v>39.0</v>
      </c>
      <c r="K2841" s="4">
        <v>92.0</v>
      </c>
      <c r="L2841" s="4">
        <v>75.0</v>
      </c>
      <c r="M2841" s="4" t="s">
        <v>5614</v>
      </c>
      <c r="N2841" s="16">
        <v>45732.0</v>
      </c>
    </row>
    <row r="2842">
      <c r="A2842" s="4">
        <f>VLOOKUP(Life_expectancy.csv!A2890,Base!$A$2:$B$235,2,FALSE)</f>
        <v>16</v>
      </c>
      <c r="B2842" s="4">
        <v>2001.0</v>
      </c>
      <c r="C2842" s="15" t="s">
        <v>5563</v>
      </c>
      <c r="D2842" s="15">
        <v>138.0</v>
      </c>
      <c r="E2842" s="15">
        <v>32.0</v>
      </c>
      <c r="F2842" s="15" t="s">
        <v>3632</v>
      </c>
      <c r="G2842" s="10"/>
      <c r="H2842" s="4">
        <v>12058.0</v>
      </c>
      <c r="I2842" s="5">
        <v>45817.0</v>
      </c>
      <c r="J2842" s="4">
        <v>41.0</v>
      </c>
      <c r="K2842" s="4">
        <v>96.0</v>
      </c>
      <c r="L2842" s="4">
        <v>96.0</v>
      </c>
      <c r="M2842" s="4" t="s">
        <v>5522</v>
      </c>
      <c r="N2842" s="16">
        <v>45763.0</v>
      </c>
    </row>
    <row r="2843">
      <c r="A2843" s="4">
        <f>VLOOKUP(Life_expectancy.csv!A2891,Base!$A$2:$B$235,2,FALSE)</f>
        <v>16</v>
      </c>
      <c r="B2843" s="4">
        <v>2000.0</v>
      </c>
      <c r="C2843" s="15" t="s">
        <v>5585</v>
      </c>
      <c r="D2843" s="15">
        <v>139.0</v>
      </c>
      <c r="E2843" s="15">
        <v>33.0</v>
      </c>
      <c r="F2843" s="16">
        <v>45809.0</v>
      </c>
      <c r="G2843" s="10"/>
      <c r="H2843" s="4">
        <v>16512.0</v>
      </c>
      <c r="I2843" s="5">
        <v>45697.0</v>
      </c>
      <c r="J2843" s="4">
        <v>43.0</v>
      </c>
      <c r="K2843" s="4">
        <v>96.0</v>
      </c>
      <c r="L2843" s="4">
        <v>96.0</v>
      </c>
      <c r="M2843" s="4" t="s">
        <v>5522</v>
      </c>
      <c r="N2843" s="16">
        <v>45763.0</v>
      </c>
    </row>
    <row r="2844">
      <c r="A2844" s="4">
        <f>VLOOKUP(Life_expectancy.csv!A2892,Base!$A$2:$B$235,2,FALSE)</f>
        <v>46</v>
      </c>
      <c r="B2844" s="4">
        <v>2015.0</v>
      </c>
      <c r="C2844" s="15" t="s">
        <v>5849</v>
      </c>
      <c r="D2844" s="15">
        <v>224.0</v>
      </c>
      <c r="E2844" s="15">
        <v>37.0</v>
      </c>
      <c r="F2844" s="17"/>
      <c r="G2844" s="4">
        <v>69.0</v>
      </c>
      <c r="H2844" s="4">
        <v>468.0</v>
      </c>
      <c r="I2844" s="4" t="s">
        <v>6163</v>
      </c>
      <c r="J2844" s="4">
        <v>47.0</v>
      </c>
      <c r="K2844" s="4">
        <v>63.0</v>
      </c>
      <c r="L2844" s="4">
        <v>69.0</v>
      </c>
      <c r="M2844" s="4" t="s">
        <v>5522</v>
      </c>
      <c r="N2844" s="16">
        <v>45760.0</v>
      </c>
    </row>
    <row r="2845">
      <c r="A2845" s="4">
        <f>VLOOKUP(Life_expectancy.csv!A2893,Base!$A$2:$B$235,2,FALSE)</f>
        <v>46</v>
      </c>
      <c r="B2845" s="4">
        <v>2014.0</v>
      </c>
      <c r="C2845" s="15" t="s">
        <v>5984</v>
      </c>
      <c r="D2845" s="15">
        <v>228.0</v>
      </c>
      <c r="E2845" s="15">
        <v>37.0</v>
      </c>
      <c r="F2845" s="15" t="s">
        <v>5521</v>
      </c>
      <c r="G2845" s="4">
        <v>73.0</v>
      </c>
      <c r="H2845" s="4">
        <v>815.0</v>
      </c>
      <c r="I2845" s="5">
        <v>45751.0</v>
      </c>
      <c r="J2845" s="4">
        <v>47.0</v>
      </c>
      <c r="K2845" s="4">
        <v>67.0</v>
      </c>
      <c r="L2845" s="4">
        <v>73.0</v>
      </c>
      <c r="M2845" s="4" t="s">
        <v>5522</v>
      </c>
      <c r="N2845" s="16">
        <v>45790.0</v>
      </c>
    </row>
    <row r="2846">
      <c r="A2846" s="4">
        <f>VLOOKUP(Life_expectancy.csv!A2894,Base!$A$2:$B$235,2,FALSE)</f>
        <v>46</v>
      </c>
      <c r="B2846" s="4">
        <v>2013.0</v>
      </c>
      <c r="C2846" s="15" t="s">
        <v>5984</v>
      </c>
      <c r="D2846" s="15">
        <v>226.0</v>
      </c>
      <c r="E2846" s="15">
        <v>36.0</v>
      </c>
      <c r="F2846" s="15" t="s">
        <v>6177</v>
      </c>
      <c r="G2846" s="4">
        <v>73.0</v>
      </c>
      <c r="H2846" s="4">
        <v>400.0</v>
      </c>
      <c r="I2846" s="4" t="s">
        <v>6073</v>
      </c>
      <c r="J2846" s="4">
        <v>46.0</v>
      </c>
      <c r="K2846" s="4">
        <v>67.0</v>
      </c>
      <c r="L2846" s="4">
        <v>73.0</v>
      </c>
      <c r="M2846" s="4" t="s">
        <v>5522</v>
      </c>
      <c r="N2846" s="16">
        <v>45790.0</v>
      </c>
    </row>
    <row r="2847">
      <c r="A2847" s="4">
        <f>VLOOKUP(Life_expectancy.csv!A2895,Base!$A$2:$B$235,2,FALSE)</f>
        <v>46</v>
      </c>
      <c r="B2847" s="4">
        <v>2012.0</v>
      </c>
      <c r="C2847" s="15" t="s">
        <v>5913</v>
      </c>
      <c r="D2847" s="15">
        <v>236.0</v>
      </c>
      <c r="E2847" s="15">
        <v>36.0</v>
      </c>
      <c r="F2847" s="15" t="s">
        <v>6177</v>
      </c>
      <c r="G2847" s="4">
        <v>67.0</v>
      </c>
      <c r="H2847" s="4">
        <v>2177.0</v>
      </c>
      <c r="I2847" s="4" t="s">
        <v>6218</v>
      </c>
      <c r="J2847" s="4">
        <v>46.0</v>
      </c>
      <c r="K2847" s="4">
        <v>68.0</v>
      </c>
      <c r="L2847" s="4">
        <v>67.0</v>
      </c>
      <c r="M2847" s="4" t="s">
        <v>5522</v>
      </c>
      <c r="N2847" s="16">
        <v>45821.0</v>
      </c>
    </row>
    <row r="2848">
      <c r="A2848" s="4">
        <f>VLOOKUP(Life_expectancy.csv!A2896,Base!$A$2:$B$235,2,FALSE)</f>
        <v>46</v>
      </c>
      <c r="B2848" s="4">
        <v>2011.0</v>
      </c>
      <c r="C2848" s="15" t="s">
        <v>6035</v>
      </c>
      <c r="D2848" s="15">
        <v>234.0</v>
      </c>
      <c r="E2848" s="15">
        <v>35.0</v>
      </c>
      <c r="F2848" s="15" t="s">
        <v>6177</v>
      </c>
      <c r="G2848" s="4">
        <v>69.0</v>
      </c>
      <c r="H2848" s="4">
        <v>2676.0</v>
      </c>
      <c r="I2848" s="4" t="s">
        <v>5859</v>
      </c>
      <c r="J2848" s="4">
        <v>45.0</v>
      </c>
      <c r="K2848" s="4">
        <v>69.0</v>
      </c>
      <c r="L2848" s="4">
        <v>69.0</v>
      </c>
      <c r="M2848" s="4" t="s">
        <v>5522</v>
      </c>
      <c r="N2848" s="16">
        <v>45821.0</v>
      </c>
    </row>
    <row r="2849">
      <c r="A2849" s="4">
        <f>VLOOKUP(Life_expectancy.csv!A2897,Base!$A$2:$B$235,2,FALSE)</f>
        <v>46</v>
      </c>
      <c r="B2849" s="4">
        <v>2010.0</v>
      </c>
      <c r="C2849" s="15" t="s">
        <v>5665</v>
      </c>
      <c r="D2849" s="15">
        <v>233.0</v>
      </c>
      <c r="E2849" s="15">
        <v>35.0</v>
      </c>
      <c r="F2849" s="15" t="s">
        <v>6098</v>
      </c>
      <c r="G2849" s="4">
        <v>76.0</v>
      </c>
      <c r="H2849" s="4">
        <v>510.0</v>
      </c>
      <c r="I2849" s="4" t="s">
        <v>5875</v>
      </c>
      <c r="J2849" s="4">
        <v>45.0</v>
      </c>
      <c r="K2849" s="4">
        <v>77.0</v>
      </c>
      <c r="L2849" s="4">
        <v>76.0</v>
      </c>
      <c r="M2849" s="4" t="s">
        <v>5522</v>
      </c>
      <c r="N2849" s="16">
        <v>45851.0</v>
      </c>
    </row>
    <row r="2850">
      <c r="A2850" s="4">
        <f>VLOOKUP(Life_expectancy.csv!A2898,Base!$A$2:$B$235,2,FALSE)</f>
        <v>46</v>
      </c>
      <c r="B2850" s="4">
        <v>2009.0</v>
      </c>
      <c r="C2850" s="15" t="s">
        <v>5903</v>
      </c>
      <c r="D2850" s="15">
        <v>235.0</v>
      </c>
      <c r="E2850" s="15">
        <v>36.0</v>
      </c>
      <c r="F2850" s="15" t="s">
        <v>5529</v>
      </c>
      <c r="G2850" s="4">
        <v>76.0</v>
      </c>
      <c r="H2850" s="4">
        <v>130.0</v>
      </c>
      <c r="I2850" s="4" t="s">
        <v>6077</v>
      </c>
      <c r="J2850" s="4">
        <v>46.0</v>
      </c>
      <c r="K2850" s="4">
        <v>76.0</v>
      </c>
      <c r="L2850" s="4">
        <v>76.0</v>
      </c>
      <c r="M2850" s="4" t="s">
        <v>5522</v>
      </c>
      <c r="N2850" s="16">
        <v>45851.0</v>
      </c>
    </row>
    <row r="2851">
      <c r="A2851" s="4">
        <f>VLOOKUP(Life_expectancy.csv!A2899,Base!$A$2:$B$235,2,FALSE)</f>
        <v>46</v>
      </c>
      <c r="B2851" s="4">
        <v>2008.0</v>
      </c>
      <c r="C2851" s="15" t="s">
        <v>5736</v>
      </c>
      <c r="D2851" s="15">
        <v>238.0</v>
      </c>
      <c r="E2851" s="15">
        <v>37.0</v>
      </c>
      <c r="F2851" s="15" t="s">
        <v>6177</v>
      </c>
      <c r="G2851" s="4">
        <v>78.0</v>
      </c>
      <c r="H2851" s="4">
        <v>7.0</v>
      </c>
      <c r="I2851" s="4" t="s">
        <v>5863</v>
      </c>
      <c r="J2851" s="4">
        <v>47.0</v>
      </c>
      <c r="K2851" s="4">
        <v>78.0</v>
      </c>
      <c r="L2851" s="4">
        <v>78.0</v>
      </c>
      <c r="M2851" s="4" t="s">
        <v>5522</v>
      </c>
      <c r="N2851" s="16">
        <v>45851.0</v>
      </c>
    </row>
    <row r="2852">
      <c r="A2852" s="4">
        <f>VLOOKUP(Life_expectancy.csv!A2900,Base!$A$2:$B$235,2,FALSE)</f>
        <v>46</v>
      </c>
      <c r="B2852" s="4">
        <v>2007.0</v>
      </c>
      <c r="C2852" s="15" t="s">
        <v>5671</v>
      </c>
      <c r="D2852" s="15">
        <v>24.0</v>
      </c>
      <c r="E2852" s="15">
        <v>38.0</v>
      </c>
      <c r="F2852" s="15" t="s">
        <v>6100</v>
      </c>
      <c r="G2852" s="4">
        <v>79.0</v>
      </c>
      <c r="H2852" s="4">
        <v>13.0</v>
      </c>
      <c r="I2852" s="4" t="s">
        <v>6252</v>
      </c>
      <c r="J2852" s="4">
        <v>49.0</v>
      </c>
      <c r="K2852" s="4">
        <v>79.0</v>
      </c>
      <c r="L2852" s="4">
        <v>79.0</v>
      </c>
      <c r="M2852" s="4" t="s">
        <v>5522</v>
      </c>
      <c r="N2852" s="16">
        <v>45882.0</v>
      </c>
    </row>
    <row r="2853">
      <c r="A2853" s="4">
        <f>VLOOKUP(Life_expectancy.csv!A2901,Base!$A$2:$B$235,2,FALSE)</f>
        <v>46</v>
      </c>
      <c r="B2853" s="4">
        <v>2006.0</v>
      </c>
      <c r="C2853" s="15">
        <v>63.0</v>
      </c>
      <c r="D2853" s="15">
        <v>242.0</v>
      </c>
      <c r="E2853" s="15">
        <v>39.0</v>
      </c>
      <c r="F2853" s="15" t="s">
        <v>6177</v>
      </c>
      <c r="G2853" s="4">
        <v>78.0</v>
      </c>
      <c r="H2853" s="4">
        <v>8079.0</v>
      </c>
      <c r="I2853" s="4" t="s">
        <v>6253</v>
      </c>
      <c r="J2853" s="4">
        <v>51.0</v>
      </c>
      <c r="K2853" s="4">
        <v>78.0</v>
      </c>
      <c r="L2853" s="4">
        <v>78.0</v>
      </c>
      <c r="M2853" s="4" t="s">
        <v>5522</v>
      </c>
      <c r="N2853" s="16">
        <v>45882.0</v>
      </c>
    </row>
    <row r="2854">
      <c r="A2854" s="4">
        <f>VLOOKUP(Life_expectancy.csv!A2902,Base!$A$2:$B$235,2,FALSE)</f>
        <v>46</v>
      </c>
      <c r="B2854" s="4">
        <v>2005.0</v>
      </c>
      <c r="C2854" s="15" t="s">
        <v>5738</v>
      </c>
      <c r="D2854" s="15">
        <v>245.0</v>
      </c>
      <c r="E2854" s="15">
        <v>40.0</v>
      </c>
      <c r="F2854" s="15" t="s">
        <v>6177</v>
      </c>
      <c r="G2854" s="4">
        <v>8.0</v>
      </c>
      <c r="H2854" s="4">
        <v>6285.0</v>
      </c>
      <c r="I2854" s="4" t="s">
        <v>6254</v>
      </c>
      <c r="J2854" s="4">
        <v>53.0</v>
      </c>
      <c r="K2854" s="4">
        <v>8.0</v>
      </c>
      <c r="L2854" s="4">
        <v>79.0</v>
      </c>
      <c r="M2854" s="4" t="s">
        <v>5522</v>
      </c>
      <c r="N2854" s="16">
        <v>45882.0</v>
      </c>
    </row>
    <row r="2855">
      <c r="A2855" s="4">
        <f>VLOOKUP(Life_expectancy.csv!A2903,Base!$A$2:$B$235,2,FALSE)</f>
        <v>46</v>
      </c>
      <c r="B2855" s="4">
        <v>2004.0</v>
      </c>
      <c r="C2855" s="15" t="s">
        <v>5632</v>
      </c>
      <c r="D2855" s="15">
        <v>247.0</v>
      </c>
      <c r="E2855" s="15">
        <v>42.0</v>
      </c>
      <c r="F2855" s="15" t="s">
        <v>6098</v>
      </c>
      <c r="G2855" s="4">
        <v>43.0</v>
      </c>
      <c r="H2855" s="4">
        <v>12708.0</v>
      </c>
      <c r="I2855" s="4" t="s">
        <v>6159</v>
      </c>
      <c r="J2855" s="4">
        <v>56.0</v>
      </c>
      <c r="K2855" s="4">
        <v>72.0</v>
      </c>
      <c r="L2855" s="4">
        <v>72.0</v>
      </c>
      <c r="M2855" s="4" t="s">
        <v>5522</v>
      </c>
      <c r="N2855" s="16">
        <v>45913.0</v>
      </c>
    </row>
    <row r="2856">
      <c r="A2856" s="4">
        <f>VLOOKUP(Life_expectancy.csv!A2904,Base!$A$2:$B$235,2,FALSE)</f>
        <v>46</v>
      </c>
      <c r="B2856" s="4">
        <v>2003.0</v>
      </c>
      <c r="C2856" s="15" t="s">
        <v>5808</v>
      </c>
      <c r="D2856" s="15">
        <v>249.0</v>
      </c>
      <c r="E2856" s="15">
        <v>43.0</v>
      </c>
      <c r="F2856" s="15" t="s">
        <v>6177</v>
      </c>
      <c r="G2856" s="4">
        <v>38.0</v>
      </c>
      <c r="H2856" s="4">
        <v>8536.0</v>
      </c>
      <c r="I2856" s="4" t="s">
        <v>5869</v>
      </c>
      <c r="J2856" s="4">
        <v>58.0</v>
      </c>
      <c r="K2856" s="4">
        <v>61.0</v>
      </c>
      <c r="L2856" s="4">
        <v>61.0</v>
      </c>
      <c r="M2856" s="4" t="s">
        <v>5522</v>
      </c>
      <c r="N2856" s="16">
        <v>45913.0</v>
      </c>
    </row>
    <row r="2857">
      <c r="A2857" s="4">
        <f>VLOOKUP(Life_expectancy.csv!A2905,Base!$A$2:$B$235,2,FALSE)</f>
        <v>46</v>
      </c>
      <c r="B2857" s="4">
        <v>2002.0</v>
      </c>
      <c r="C2857" s="15" t="s">
        <v>5679</v>
      </c>
      <c r="D2857" s="15">
        <v>25.0</v>
      </c>
      <c r="E2857" s="15">
        <v>45.0</v>
      </c>
      <c r="F2857" s="15" t="s">
        <v>6097</v>
      </c>
      <c r="G2857" s="4">
        <v>31.0</v>
      </c>
      <c r="H2857" s="4">
        <v>890.0</v>
      </c>
      <c r="I2857" s="4" t="s">
        <v>5870</v>
      </c>
      <c r="J2857" s="4">
        <v>61.0</v>
      </c>
      <c r="K2857" s="4">
        <v>64.0</v>
      </c>
      <c r="L2857" s="4">
        <v>65.0</v>
      </c>
      <c r="M2857" s="4" t="s">
        <v>5522</v>
      </c>
      <c r="N2857" s="15">
        <v>14.0</v>
      </c>
    </row>
    <row r="2858">
      <c r="A2858" s="4">
        <f>VLOOKUP(Life_expectancy.csv!A2906,Base!$A$2:$B$235,2,FALSE)</f>
        <v>46</v>
      </c>
      <c r="B2858" s="4">
        <v>2001.0</v>
      </c>
      <c r="C2858" s="15" t="s">
        <v>5791</v>
      </c>
      <c r="D2858" s="15">
        <v>251.0</v>
      </c>
      <c r="E2858" s="15">
        <v>46.0</v>
      </c>
      <c r="F2858" s="15" t="s">
        <v>5941</v>
      </c>
      <c r="G2858" s="4">
        <v>19.0</v>
      </c>
      <c r="H2858" s="4">
        <v>485.0</v>
      </c>
      <c r="I2858" s="5">
        <v>45869.0</v>
      </c>
      <c r="J2858" s="4">
        <v>63.0</v>
      </c>
      <c r="K2858" s="4">
        <v>73.0</v>
      </c>
      <c r="L2858" s="4">
        <v>73.0</v>
      </c>
      <c r="M2858" s="4" t="s">
        <v>5522</v>
      </c>
      <c r="N2858" s="15">
        <v>14.0</v>
      </c>
    </row>
    <row r="2859">
      <c r="A2859" s="4">
        <f>VLOOKUP(Life_expectancy.csv!A2907,Base!$A$2:$B$235,2,FALSE)</f>
        <v>46</v>
      </c>
      <c r="B2859" s="4">
        <v>2000.0</v>
      </c>
      <c r="C2859" s="15">
        <v>68.0</v>
      </c>
      <c r="D2859" s="15">
        <v>252.0</v>
      </c>
      <c r="E2859" s="15">
        <v>48.0</v>
      </c>
      <c r="F2859" s="15" t="s">
        <v>6097</v>
      </c>
      <c r="G2859" s="4">
        <v>14.0</v>
      </c>
      <c r="H2859" s="4">
        <v>0.0</v>
      </c>
      <c r="I2859" s="4" t="s">
        <v>6141</v>
      </c>
      <c r="J2859" s="4">
        <v>66.0</v>
      </c>
      <c r="K2859" s="4">
        <v>74.0</v>
      </c>
      <c r="L2859" s="4">
        <v>74.0</v>
      </c>
      <c r="M2859" s="4" t="s">
        <v>5522</v>
      </c>
      <c r="N2859" s="16">
        <v>45671.0</v>
      </c>
    </row>
    <row r="2860">
      <c r="A2860" s="4">
        <f>VLOOKUP(Life_expectancy.csv!A2908,Base!$A$2:$B$235,2,FALSE)</f>
        <v>63</v>
      </c>
      <c r="B2860" s="4">
        <v>2015.0</v>
      </c>
      <c r="C2860" s="15" t="s">
        <v>5924</v>
      </c>
      <c r="D2860" s="15">
        <v>33.0</v>
      </c>
      <c r="E2860" s="15">
        <v>27.0</v>
      </c>
      <c r="F2860" s="17"/>
      <c r="G2860" s="4">
        <v>9.0</v>
      </c>
      <c r="H2860" s="4">
        <v>9.0</v>
      </c>
      <c r="I2860" s="5">
        <v>45770.0</v>
      </c>
      <c r="J2860" s="4">
        <v>40.0</v>
      </c>
      <c r="K2860" s="4">
        <v>9.0</v>
      </c>
      <c r="L2860" s="4">
        <v>9.0</v>
      </c>
      <c r="M2860" s="5">
        <v>45661.0</v>
      </c>
      <c r="N2860" s="16">
        <v>45663.0</v>
      </c>
    </row>
    <row r="2861">
      <c r="A2861" s="4">
        <f>VLOOKUP(Life_expectancy.csv!A2909,Base!$A$2:$B$235,2,FALSE)</f>
        <v>63</v>
      </c>
      <c r="B2861" s="4">
        <v>2014.0</v>
      </c>
      <c r="C2861" s="15" t="s">
        <v>5791</v>
      </c>
      <c r="D2861" s="15">
        <v>314.0</v>
      </c>
      <c r="E2861" s="15">
        <v>28.0</v>
      </c>
      <c r="F2861" s="15" t="s">
        <v>5521</v>
      </c>
      <c r="G2861" s="4">
        <v>86.0</v>
      </c>
      <c r="H2861" s="4">
        <v>9.0</v>
      </c>
      <c r="I2861" s="5">
        <v>45891.0</v>
      </c>
      <c r="J2861" s="4">
        <v>41.0</v>
      </c>
      <c r="K2861" s="4">
        <v>78.0</v>
      </c>
      <c r="L2861" s="4">
        <v>86.0</v>
      </c>
      <c r="M2861" s="5">
        <v>45720.0</v>
      </c>
      <c r="N2861" s="16">
        <v>45694.0</v>
      </c>
    </row>
    <row r="2862">
      <c r="A2862" s="4">
        <f>VLOOKUP(Life_expectancy.csv!A2910,Base!$A$2:$B$235,2,FALSE)</f>
        <v>63</v>
      </c>
      <c r="B2862" s="4">
        <v>2013.0</v>
      </c>
      <c r="C2862" s="15">
        <v>63.0</v>
      </c>
      <c r="D2862" s="15">
        <v>328.0</v>
      </c>
      <c r="E2862" s="15">
        <v>29.0</v>
      </c>
      <c r="F2862" s="15" t="s">
        <v>6066</v>
      </c>
      <c r="G2862" s="4">
        <v>79.0</v>
      </c>
      <c r="H2862" s="4">
        <v>35.0</v>
      </c>
      <c r="I2862" s="5">
        <v>45738.0</v>
      </c>
      <c r="J2862" s="4">
        <v>42.0</v>
      </c>
      <c r="K2862" s="4">
        <v>74.0</v>
      </c>
      <c r="L2862" s="4">
        <v>79.0</v>
      </c>
      <c r="M2862" s="5">
        <v>45873.0</v>
      </c>
      <c r="N2862" s="16">
        <v>45694.0</v>
      </c>
    </row>
    <row r="2863">
      <c r="A2863" s="4">
        <f>VLOOKUP(Life_expectancy.csv!A2911,Base!$A$2:$B$235,2,FALSE)</f>
        <v>63</v>
      </c>
      <c r="B2863" s="4">
        <v>2012.0</v>
      </c>
      <c r="C2863" s="15" t="s">
        <v>5525</v>
      </c>
      <c r="D2863" s="15">
        <v>349.0</v>
      </c>
      <c r="E2863" s="15">
        <v>29.0</v>
      </c>
      <c r="F2863" s="15" t="s">
        <v>515</v>
      </c>
      <c r="G2863" s="4">
        <v>78.0</v>
      </c>
      <c r="H2863" s="4">
        <v>896.0</v>
      </c>
      <c r="I2863" s="5">
        <v>45859.0</v>
      </c>
      <c r="J2863" s="4">
        <v>43.0</v>
      </c>
      <c r="K2863" s="4">
        <v>7.0</v>
      </c>
      <c r="L2863" s="4">
        <v>78.0</v>
      </c>
      <c r="M2863" s="5">
        <v>45813.0</v>
      </c>
      <c r="N2863" s="16">
        <v>45722.0</v>
      </c>
    </row>
    <row r="2864">
      <c r="A2864" s="4">
        <f>VLOOKUP(Life_expectancy.csv!A2912,Base!$A$2:$B$235,2,FALSE)</f>
        <v>63</v>
      </c>
      <c r="B2864" s="4">
        <v>2011.0</v>
      </c>
      <c r="C2864" s="15" t="s">
        <v>5686</v>
      </c>
      <c r="D2864" s="15">
        <v>366.0</v>
      </c>
      <c r="E2864" s="15">
        <v>29.0</v>
      </c>
      <c r="F2864" s="15" t="s">
        <v>2899</v>
      </c>
      <c r="G2864" s="4">
        <v>81.0</v>
      </c>
      <c r="H2864" s="4">
        <v>13234.0</v>
      </c>
      <c r="I2864" s="5">
        <v>45709.0</v>
      </c>
      <c r="J2864" s="4">
        <v>44.0</v>
      </c>
      <c r="K2864" s="4">
        <v>83.0</v>
      </c>
      <c r="L2864" s="4">
        <v>81.0</v>
      </c>
      <c r="M2864" s="5">
        <v>45722.0</v>
      </c>
      <c r="N2864" s="16">
        <v>45753.0</v>
      </c>
    </row>
    <row r="2865">
      <c r="A2865" s="4">
        <f>VLOOKUP(Life_expectancy.csv!A2913,Base!$A$2:$B$235,2,FALSE)</f>
        <v>63</v>
      </c>
      <c r="B2865" s="4">
        <v>2010.0</v>
      </c>
      <c r="C2865" s="15">
        <v>58.0</v>
      </c>
      <c r="D2865" s="15">
        <v>363.0</v>
      </c>
      <c r="E2865" s="15">
        <v>30.0</v>
      </c>
      <c r="F2865" s="15" t="s">
        <v>518</v>
      </c>
      <c r="G2865" s="4">
        <v>83.0</v>
      </c>
      <c r="H2865" s="4">
        <v>15754.0</v>
      </c>
      <c r="I2865" s="5">
        <v>45840.0</v>
      </c>
      <c r="J2865" s="4">
        <v>45.0</v>
      </c>
      <c r="K2865" s="4">
        <v>8.0</v>
      </c>
      <c r="L2865" s="4">
        <v>83.0</v>
      </c>
      <c r="M2865" s="5">
        <v>45875.0</v>
      </c>
      <c r="N2865" s="16">
        <v>45783.0</v>
      </c>
    </row>
    <row r="2866">
      <c r="A2866" s="4">
        <f>VLOOKUP(Life_expectancy.csv!A2914,Base!$A$2:$B$235,2,FALSE)</f>
        <v>63</v>
      </c>
      <c r="B2866" s="4">
        <v>2009.0</v>
      </c>
      <c r="C2866" s="15" t="s">
        <v>5747</v>
      </c>
      <c r="D2866" s="15">
        <v>368.0</v>
      </c>
      <c r="E2866" s="15">
        <v>30.0</v>
      </c>
      <c r="F2866" s="16">
        <v>45718.0</v>
      </c>
      <c r="G2866" s="4">
        <v>94.0</v>
      </c>
      <c r="H2866" s="4">
        <v>26.0</v>
      </c>
      <c r="I2866" s="5">
        <v>45690.0</v>
      </c>
      <c r="J2866" s="4">
        <v>47.0</v>
      </c>
      <c r="K2866" s="4">
        <v>93.0</v>
      </c>
      <c r="L2866" s="4">
        <v>94.0</v>
      </c>
      <c r="M2866" s="5">
        <v>45666.0</v>
      </c>
      <c r="N2866" s="16">
        <v>45814.0</v>
      </c>
    </row>
    <row r="2867">
      <c r="A2867" s="4">
        <f>VLOOKUP(Life_expectancy.csv!A2915,Base!$A$2:$B$235,2,FALSE)</f>
        <v>63</v>
      </c>
      <c r="B2867" s="4">
        <v>2008.0</v>
      </c>
      <c r="C2867" s="15" t="s">
        <v>5640</v>
      </c>
      <c r="D2867" s="15">
        <v>45.0</v>
      </c>
      <c r="E2867" s="15">
        <v>31.0</v>
      </c>
      <c r="F2867" s="16">
        <v>45993.0</v>
      </c>
      <c r="G2867" s="4">
        <v>87.0</v>
      </c>
      <c r="H2867" s="4">
        <v>140.0</v>
      </c>
      <c r="I2867" s="5">
        <v>45857.0</v>
      </c>
      <c r="J2867" s="4">
        <v>49.0</v>
      </c>
      <c r="K2867" s="4">
        <v>9.0</v>
      </c>
      <c r="L2867" s="4">
        <v>87.0</v>
      </c>
      <c r="M2867" s="5">
        <v>45911.0</v>
      </c>
      <c r="N2867" s="16">
        <v>45844.0</v>
      </c>
    </row>
    <row r="2868">
      <c r="A2868" s="4">
        <f>VLOOKUP(Life_expectancy.csv!A2916,Base!$A$2:$B$235,2,FALSE)</f>
        <v>63</v>
      </c>
      <c r="B2868" s="4">
        <v>2007.0</v>
      </c>
      <c r="C2868" s="15" t="s">
        <v>5552</v>
      </c>
      <c r="D2868" s="15">
        <v>487.0</v>
      </c>
      <c r="E2868" s="15">
        <v>32.0</v>
      </c>
      <c r="F2868" s="18">
        <v>45871.0</v>
      </c>
      <c r="G2868" s="4">
        <v>8.0</v>
      </c>
      <c r="H2868" s="4">
        <v>535.0</v>
      </c>
      <c r="I2868" s="5">
        <v>45707.0</v>
      </c>
      <c r="J2868" s="4">
        <v>51.0</v>
      </c>
      <c r="K2868" s="4">
        <v>77.0</v>
      </c>
      <c r="L2868" s="4">
        <v>8.0</v>
      </c>
      <c r="M2868" s="5">
        <v>45821.0</v>
      </c>
      <c r="N2868" s="16">
        <v>45875.0</v>
      </c>
    </row>
    <row r="2869">
      <c r="A2869" s="4">
        <f>VLOOKUP(Life_expectancy.csv!A2917,Base!$A$2:$B$235,2,FALSE)</f>
        <v>63</v>
      </c>
      <c r="B2869" s="4">
        <v>2006.0</v>
      </c>
      <c r="C2869" s="15">
        <v>58.0</v>
      </c>
      <c r="D2869" s="15">
        <v>526.0</v>
      </c>
      <c r="E2869" s="15">
        <v>33.0</v>
      </c>
      <c r="F2869" s="15" t="s">
        <v>1762</v>
      </c>
      <c r="G2869" s="4">
        <v>81.0</v>
      </c>
      <c r="H2869" s="4">
        <v>459.0</v>
      </c>
      <c r="I2869" s="5">
        <v>45887.0</v>
      </c>
      <c r="J2869" s="4">
        <v>52.0</v>
      </c>
      <c r="K2869" s="4">
        <v>83.0</v>
      </c>
      <c r="L2869" s="4">
        <v>81.0</v>
      </c>
      <c r="M2869" s="5">
        <v>45915.0</v>
      </c>
      <c r="N2869" s="16">
        <v>45906.0</v>
      </c>
    </row>
    <row r="2870">
      <c r="A2870" s="4">
        <f>VLOOKUP(Life_expectancy.csv!A2918,Base!$A$2:$B$235,2,FALSE)</f>
        <v>63</v>
      </c>
      <c r="B2870" s="4">
        <v>2005.0</v>
      </c>
      <c r="C2870" s="15" t="s">
        <v>5817</v>
      </c>
      <c r="D2870" s="15">
        <v>554.0</v>
      </c>
      <c r="E2870" s="15">
        <v>34.0</v>
      </c>
      <c r="F2870" s="15" t="s">
        <v>521</v>
      </c>
      <c r="G2870" s="4">
        <v>82.0</v>
      </c>
      <c r="H2870" s="4">
        <v>45.0</v>
      </c>
      <c r="I2870" s="5">
        <v>45765.0</v>
      </c>
      <c r="J2870" s="4">
        <v>55.0</v>
      </c>
      <c r="K2870" s="4">
        <v>84.0</v>
      </c>
      <c r="L2870" s="4">
        <v>82.0</v>
      </c>
      <c r="M2870" s="4">
        <v>17.0</v>
      </c>
      <c r="N2870" s="15">
        <v>7.0</v>
      </c>
    </row>
    <row r="2871">
      <c r="A2871" s="4">
        <f>VLOOKUP(Life_expectancy.csv!A2919,Base!$A$2:$B$235,2,FALSE)</f>
        <v>63</v>
      </c>
      <c r="B2871" s="4">
        <v>2004.0</v>
      </c>
      <c r="C2871" s="15" t="s">
        <v>5560</v>
      </c>
      <c r="D2871" s="15">
        <v>578.0</v>
      </c>
      <c r="E2871" s="15">
        <v>36.0</v>
      </c>
      <c r="F2871" s="15" t="s">
        <v>5336</v>
      </c>
      <c r="G2871" s="10"/>
      <c r="H2871" s="4">
        <v>35.0</v>
      </c>
      <c r="I2871" s="4">
        <v>18.0</v>
      </c>
      <c r="J2871" s="4">
        <v>59.0</v>
      </c>
      <c r="K2871" s="4">
        <v>84.0</v>
      </c>
      <c r="L2871" s="4">
        <v>83.0</v>
      </c>
      <c r="M2871" s="5">
        <v>45825.0</v>
      </c>
      <c r="N2871" s="16">
        <v>45664.0</v>
      </c>
    </row>
    <row r="2872">
      <c r="A2872" s="4">
        <f>VLOOKUP(Life_expectancy.csv!A2920,Base!$A$2:$B$235,2,FALSE)</f>
        <v>63</v>
      </c>
      <c r="B2872" s="4">
        <v>2003.0</v>
      </c>
      <c r="C2872" s="15" t="s">
        <v>5616</v>
      </c>
      <c r="D2872" s="15">
        <v>64.0</v>
      </c>
      <c r="E2872" s="15">
        <v>39.0</v>
      </c>
      <c r="F2872" s="15" t="s">
        <v>521</v>
      </c>
      <c r="G2872" s="10"/>
      <c r="H2872" s="4">
        <v>881.0</v>
      </c>
      <c r="I2872" s="5">
        <v>45825.0</v>
      </c>
      <c r="J2872" s="4">
        <v>62.0</v>
      </c>
      <c r="K2872" s="4">
        <v>85.0</v>
      </c>
      <c r="L2872" s="4">
        <v>83.0</v>
      </c>
      <c r="M2872" s="5">
        <v>45706.0</v>
      </c>
      <c r="N2872" s="16">
        <v>45695.0</v>
      </c>
    </row>
    <row r="2873">
      <c r="A2873" s="4">
        <f>VLOOKUP(Life_expectancy.csv!A2921,Base!$A$2:$B$235,2,FALSE)</f>
        <v>63</v>
      </c>
      <c r="B2873" s="4">
        <v>2002.0</v>
      </c>
      <c r="C2873" s="15" t="s">
        <v>6102</v>
      </c>
      <c r="D2873" s="15">
        <v>69.0</v>
      </c>
      <c r="E2873" s="15">
        <v>41.0</v>
      </c>
      <c r="F2873" s="15" t="s">
        <v>1390</v>
      </c>
      <c r="G2873" s="10"/>
      <c r="H2873" s="4">
        <v>25036.0</v>
      </c>
      <c r="I2873" s="5">
        <v>45733.0</v>
      </c>
      <c r="J2873" s="4">
        <v>66.0</v>
      </c>
      <c r="K2873" s="4">
        <v>85.0</v>
      </c>
      <c r="L2873" s="4">
        <v>84.0</v>
      </c>
      <c r="M2873" s="5">
        <v>45765.0</v>
      </c>
      <c r="N2873" s="16">
        <v>45723.0</v>
      </c>
    </row>
    <row r="2874">
      <c r="A2874" s="4">
        <f>VLOOKUP(Life_expectancy.csv!A2922,Base!$A$2:$B$235,2,FALSE)</f>
        <v>63</v>
      </c>
      <c r="B2874" s="4">
        <v>2001.0</v>
      </c>
      <c r="C2874" s="15" t="s">
        <v>5785</v>
      </c>
      <c r="D2874" s="15">
        <v>611.0</v>
      </c>
      <c r="E2874" s="15">
        <v>43.0</v>
      </c>
      <c r="F2874" s="15" t="s">
        <v>1388</v>
      </c>
      <c r="G2874" s="10"/>
      <c r="H2874" s="4">
        <v>16997.0</v>
      </c>
      <c r="I2874" s="5">
        <v>45674.0</v>
      </c>
      <c r="J2874" s="4">
        <v>70.0</v>
      </c>
      <c r="K2874" s="4">
        <v>86.0</v>
      </c>
      <c r="L2874" s="4">
        <v>85.0</v>
      </c>
      <c r="M2874" s="5">
        <v>45826.0</v>
      </c>
      <c r="N2874" s="16">
        <v>45754.0</v>
      </c>
    </row>
    <row r="2875">
      <c r="A2875" s="4">
        <f>VLOOKUP(Life_expectancy.csv!A2923,Base!$A$2:$B$235,2,FALSE)</f>
        <v>63</v>
      </c>
      <c r="B2875" s="4">
        <v>2000.0</v>
      </c>
      <c r="C2875" s="15" t="s">
        <v>5619</v>
      </c>
      <c r="D2875" s="15">
        <v>614.0</v>
      </c>
      <c r="E2875" s="15">
        <v>44.0</v>
      </c>
      <c r="F2875" s="15" t="s">
        <v>509</v>
      </c>
      <c r="G2875" s="10"/>
      <c r="H2875" s="4">
        <v>30930.0</v>
      </c>
      <c r="I2875" s="5">
        <v>45885.0</v>
      </c>
      <c r="J2875" s="4">
        <v>72.0</v>
      </c>
      <c r="K2875" s="4">
        <v>85.0</v>
      </c>
      <c r="L2875" s="4">
        <v>85.0</v>
      </c>
      <c r="M2875" s="5">
        <v>45856.0</v>
      </c>
      <c r="N2875" s="16">
        <v>45784.0</v>
      </c>
    </row>
    <row r="2876">
      <c r="A2876" s="4">
        <f>VLOOKUP(Life_expectancy.csv!A2924,Base!$A$2:$B$235,2,FALSE)</f>
        <v>74</v>
      </c>
      <c r="B2876" s="4">
        <v>2015.0</v>
      </c>
      <c r="C2876" s="15">
        <v>67.0</v>
      </c>
      <c r="D2876" s="15">
        <v>336.0</v>
      </c>
      <c r="E2876" s="15">
        <v>22.0</v>
      </c>
      <c r="F2876" s="17"/>
      <c r="G2876" s="4">
        <v>87.0</v>
      </c>
      <c r="H2876" s="4">
        <v>0.0</v>
      </c>
      <c r="I2876" s="5">
        <v>45900.0</v>
      </c>
      <c r="J2876" s="4">
        <v>32.0</v>
      </c>
      <c r="K2876" s="4">
        <v>88.0</v>
      </c>
      <c r="L2876" s="4">
        <v>87.0</v>
      </c>
      <c r="M2876" s="5">
        <v>45694.0</v>
      </c>
      <c r="N2876" s="16">
        <v>45782.0</v>
      </c>
    </row>
    <row r="2877">
      <c r="A2877" s="4">
        <f>VLOOKUP(Life_expectancy.csv!A2925,Base!$A$2:$B$235,2,FALSE)</f>
        <v>74</v>
      </c>
      <c r="B2877" s="4">
        <v>2014.0</v>
      </c>
      <c r="C2877" s="15" t="s">
        <v>5525</v>
      </c>
      <c r="D2877" s="15">
        <v>371.0</v>
      </c>
      <c r="E2877" s="15">
        <v>23.0</v>
      </c>
      <c r="F2877" s="16">
        <v>45783.0</v>
      </c>
      <c r="G2877" s="4">
        <v>91.0</v>
      </c>
      <c r="H2877" s="4">
        <v>0.0</v>
      </c>
      <c r="I2877" s="5">
        <v>45747.0</v>
      </c>
      <c r="J2877" s="4">
        <v>34.0</v>
      </c>
      <c r="K2877" s="4">
        <v>92.0</v>
      </c>
      <c r="L2877" s="4">
        <v>91.0</v>
      </c>
      <c r="M2877" s="5">
        <v>45722.0</v>
      </c>
      <c r="N2877" s="16">
        <v>45843.0</v>
      </c>
    </row>
    <row r="2878">
      <c r="A2878" s="4">
        <f>VLOOKUP(Life_expectancy.csv!A2926,Base!$A$2:$B$235,2,FALSE)</f>
        <v>74</v>
      </c>
      <c r="B2878" s="4">
        <v>2013.0</v>
      </c>
      <c r="C2878" s="15">
        <v>58.0</v>
      </c>
      <c r="D2878" s="15">
        <v>399.0</v>
      </c>
      <c r="E2878" s="15">
        <v>25.0</v>
      </c>
      <c r="F2878" s="15" t="s">
        <v>829</v>
      </c>
      <c r="G2878" s="4">
        <v>95.0</v>
      </c>
      <c r="H2878" s="4">
        <v>0.0</v>
      </c>
      <c r="I2878" s="5">
        <v>45872.0</v>
      </c>
      <c r="J2878" s="4">
        <v>36.0</v>
      </c>
      <c r="K2878" s="4">
        <v>95.0</v>
      </c>
      <c r="L2878" s="4">
        <v>95.0</v>
      </c>
      <c r="M2878" s="5">
        <v>45875.0</v>
      </c>
      <c r="N2878" s="15">
        <v>6.0</v>
      </c>
    </row>
    <row r="2879">
      <c r="A2879" s="4">
        <f>VLOOKUP(Life_expectancy.csv!A2927,Base!$A$2:$B$235,2,FALSE)</f>
        <v>74</v>
      </c>
      <c r="B2879" s="4">
        <v>2012.0</v>
      </c>
      <c r="C2879" s="15" t="s">
        <v>5694</v>
      </c>
      <c r="D2879" s="15">
        <v>429.0</v>
      </c>
      <c r="E2879" s="15">
        <v>26.0</v>
      </c>
      <c r="F2879" s="18">
        <v>45906.0</v>
      </c>
      <c r="G2879" s="4">
        <v>97.0</v>
      </c>
      <c r="H2879" s="4">
        <v>0.0</v>
      </c>
      <c r="I2879" s="5">
        <v>45719.0</v>
      </c>
      <c r="J2879" s="4">
        <v>39.0</v>
      </c>
      <c r="K2879" s="4">
        <v>95.0</v>
      </c>
      <c r="L2879" s="4">
        <v>95.0</v>
      </c>
      <c r="M2879" s="5">
        <v>45877.0</v>
      </c>
      <c r="N2879" s="16">
        <v>45753.0</v>
      </c>
    </row>
    <row r="2880">
      <c r="A2880" s="4">
        <f>VLOOKUP(Life_expectancy.csv!A2928,Base!$A$2:$B$235,2,FALSE)</f>
        <v>74</v>
      </c>
      <c r="B2880" s="4">
        <v>2011.0</v>
      </c>
      <c r="C2880" s="15" t="s">
        <v>5642</v>
      </c>
      <c r="D2880" s="15">
        <v>464.0</v>
      </c>
      <c r="E2880" s="15">
        <v>28.0</v>
      </c>
      <c r="F2880" s="15">
        <v>6.0</v>
      </c>
      <c r="G2880" s="4">
        <v>94.0</v>
      </c>
      <c r="H2880" s="4">
        <v>0.0</v>
      </c>
      <c r="I2880" s="5">
        <v>45929.0</v>
      </c>
      <c r="J2880" s="4">
        <v>42.0</v>
      </c>
      <c r="K2880" s="4">
        <v>93.0</v>
      </c>
      <c r="L2880" s="4">
        <v>93.0</v>
      </c>
      <c r="M2880" s="5">
        <v>45729.0</v>
      </c>
      <c r="N2880" s="16">
        <v>45844.0</v>
      </c>
    </row>
    <row r="2881">
      <c r="A2881" s="4">
        <f>VLOOKUP(Life_expectancy.csv!A2929,Base!$A$2:$B$235,2,FALSE)</f>
        <v>74</v>
      </c>
      <c r="B2881" s="4">
        <v>2010.0</v>
      </c>
      <c r="C2881" s="15" t="s">
        <v>5600</v>
      </c>
      <c r="D2881" s="15">
        <v>527.0</v>
      </c>
      <c r="E2881" s="15">
        <v>29.0</v>
      </c>
      <c r="F2881" s="15" t="s">
        <v>441</v>
      </c>
      <c r="G2881" s="4">
        <v>9.0</v>
      </c>
      <c r="H2881" s="4">
        <v>9696.0</v>
      </c>
      <c r="I2881" s="5">
        <v>45776.0</v>
      </c>
      <c r="J2881" s="4">
        <v>44.0</v>
      </c>
      <c r="K2881" s="4">
        <v>89.0</v>
      </c>
      <c r="L2881" s="4">
        <v>89.0</v>
      </c>
      <c r="M2881" s="5">
        <v>45853.0</v>
      </c>
      <c r="N2881" s="15">
        <v>7.0</v>
      </c>
    </row>
    <row r="2882">
      <c r="A2882" s="4">
        <f>VLOOKUP(Life_expectancy.csv!A2930,Base!$A$2:$B$235,2,FALSE)</f>
        <v>74</v>
      </c>
      <c r="B2882" s="4">
        <v>2009.0</v>
      </c>
      <c r="C2882" s="15">
        <v>50.0</v>
      </c>
      <c r="D2882" s="15">
        <v>587.0</v>
      </c>
      <c r="E2882" s="15">
        <v>30.0</v>
      </c>
      <c r="F2882" s="15" t="s">
        <v>851</v>
      </c>
      <c r="G2882" s="4">
        <v>73.0</v>
      </c>
      <c r="H2882" s="4">
        <v>853.0</v>
      </c>
      <c r="I2882" s="4">
        <v>29.0</v>
      </c>
      <c r="J2882" s="4">
        <v>45.0</v>
      </c>
      <c r="K2882" s="4">
        <v>69.0</v>
      </c>
      <c r="L2882" s="4">
        <v>73.0</v>
      </c>
      <c r="M2882" s="5">
        <v>45675.0</v>
      </c>
      <c r="N2882" s="16">
        <v>45754.0</v>
      </c>
    </row>
    <row r="2883">
      <c r="A2883" s="4">
        <f>VLOOKUP(Life_expectancy.csv!A2931,Base!$A$2:$B$235,2,FALSE)</f>
        <v>74</v>
      </c>
      <c r="B2883" s="4">
        <v>2008.0</v>
      </c>
      <c r="C2883" s="15" t="s">
        <v>5605</v>
      </c>
      <c r="D2883" s="15">
        <v>632.0</v>
      </c>
      <c r="E2883" s="15">
        <v>30.0</v>
      </c>
      <c r="F2883" s="15" t="s">
        <v>1380</v>
      </c>
      <c r="G2883" s="4">
        <v>75.0</v>
      </c>
      <c r="H2883" s="4">
        <v>0.0</v>
      </c>
      <c r="I2883" s="5">
        <v>45836.0</v>
      </c>
      <c r="J2883" s="4">
        <v>46.0</v>
      </c>
      <c r="K2883" s="4">
        <v>75.0</v>
      </c>
      <c r="L2883" s="4">
        <v>75.0</v>
      </c>
      <c r="M2883" s="5">
        <v>45797.0</v>
      </c>
      <c r="N2883" s="16">
        <v>45876.0</v>
      </c>
    </row>
    <row r="2884">
      <c r="A2884" s="4">
        <f>VLOOKUP(Life_expectancy.csv!A2932,Base!$A$2:$B$235,2,FALSE)</f>
        <v>74</v>
      </c>
      <c r="B2884" s="4">
        <v>2007.0</v>
      </c>
      <c r="C2884" s="15" t="s">
        <v>5718</v>
      </c>
      <c r="D2884" s="15">
        <v>67.0</v>
      </c>
      <c r="E2884" s="15">
        <v>29.0</v>
      </c>
      <c r="F2884" s="15" t="s">
        <v>4330</v>
      </c>
      <c r="G2884" s="4">
        <v>72.0</v>
      </c>
      <c r="H2884" s="4">
        <v>242.0</v>
      </c>
      <c r="I2884" s="5">
        <v>45716.0</v>
      </c>
      <c r="J2884" s="4">
        <v>46.0</v>
      </c>
      <c r="K2884" s="4">
        <v>73.0</v>
      </c>
      <c r="L2884" s="4">
        <v>73.0</v>
      </c>
      <c r="M2884" s="5">
        <v>45861.0</v>
      </c>
      <c r="N2884" s="16">
        <v>45696.0</v>
      </c>
    </row>
    <row r="2885">
      <c r="A2885" s="4">
        <f>VLOOKUP(Life_expectancy.csv!A2933,Base!$A$2:$B$235,2,FALSE)</f>
        <v>74</v>
      </c>
      <c r="B2885" s="4">
        <v>2006.0</v>
      </c>
      <c r="C2885" s="15" t="s">
        <v>5782</v>
      </c>
      <c r="D2885" s="15">
        <v>7.0</v>
      </c>
      <c r="E2885" s="15">
        <v>28.0</v>
      </c>
      <c r="F2885" s="15" t="s">
        <v>1365</v>
      </c>
      <c r="G2885" s="4">
        <v>68.0</v>
      </c>
      <c r="H2885" s="4">
        <v>212.0</v>
      </c>
      <c r="I2885" s="5">
        <v>45927.0</v>
      </c>
      <c r="J2885" s="4">
        <v>45.0</v>
      </c>
      <c r="K2885" s="4">
        <v>71.0</v>
      </c>
      <c r="L2885" s="4">
        <v>7.0</v>
      </c>
      <c r="M2885" s="5">
        <v>45895.0</v>
      </c>
      <c r="N2885" s="16">
        <v>45816.0</v>
      </c>
    </row>
    <row r="2886">
      <c r="A2886" s="4">
        <f>VLOOKUP(Life_expectancy.csv!A2934,Base!$A$2:$B$235,2,FALSE)</f>
        <v>74</v>
      </c>
      <c r="B2886" s="4">
        <v>2005.0</v>
      </c>
      <c r="C2886" s="15" t="s">
        <v>5785</v>
      </c>
      <c r="D2886" s="15">
        <v>717.0</v>
      </c>
      <c r="E2886" s="15">
        <v>28.0</v>
      </c>
      <c r="F2886" s="15" t="s">
        <v>2929</v>
      </c>
      <c r="G2886" s="4">
        <v>65.0</v>
      </c>
      <c r="H2886" s="4">
        <v>420.0</v>
      </c>
      <c r="I2886" s="5">
        <v>45804.0</v>
      </c>
      <c r="J2886" s="4">
        <v>43.0</v>
      </c>
      <c r="K2886" s="4">
        <v>69.0</v>
      </c>
      <c r="L2886" s="4">
        <v>68.0</v>
      </c>
      <c r="M2886" s="5">
        <v>45746.0</v>
      </c>
      <c r="N2886" s="15">
        <v>9.0</v>
      </c>
    </row>
    <row r="2887">
      <c r="A2887" s="4">
        <f>VLOOKUP(Life_expectancy.csv!A2935,Base!$A$2:$B$235,2,FALSE)</f>
        <v>74</v>
      </c>
      <c r="B2887" s="4">
        <v>2004.0</v>
      </c>
      <c r="C2887" s="15" t="s">
        <v>6001</v>
      </c>
      <c r="D2887" s="15">
        <v>723.0</v>
      </c>
      <c r="E2887" s="15">
        <v>27.0</v>
      </c>
      <c r="F2887" s="15" t="s">
        <v>1875</v>
      </c>
      <c r="G2887" s="4">
        <v>68.0</v>
      </c>
      <c r="H2887" s="4">
        <v>31.0</v>
      </c>
      <c r="I2887" s="5">
        <v>45684.0</v>
      </c>
      <c r="J2887" s="4">
        <v>42.0</v>
      </c>
      <c r="K2887" s="4">
        <v>67.0</v>
      </c>
      <c r="L2887" s="4">
        <v>65.0</v>
      </c>
      <c r="M2887" s="4" t="s">
        <v>6237</v>
      </c>
      <c r="N2887" s="16">
        <v>45756.0</v>
      </c>
    </row>
    <row r="2888">
      <c r="A2888" s="4">
        <f>VLOOKUP(Life_expectancy.csv!A2936,Base!$A$2:$B$235,2,FALSE)</f>
        <v>74</v>
      </c>
      <c r="B2888" s="4">
        <v>2003.0</v>
      </c>
      <c r="C2888" s="15" t="s">
        <v>5879</v>
      </c>
      <c r="D2888" s="15">
        <v>715.0</v>
      </c>
      <c r="E2888" s="15">
        <v>26.0</v>
      </c>
      <c r="F2888" s="18">
        <v>45812.0</v>
      </c>
      <c r="G2888" s="4">
        <v>7.0</v>
      </c>
      <c r="H2888" s="4">
        <v>998.0</v>
      </c>
      <c r="I2888" s="5">
        <v>45864.0</v>
      </c>
      <c r="J2888" s="4">
        <v>41.0</v>
      </c>
      <c r="K2888" s="4">
        <v>7.0</v>
      </c>
      <c r="L2888" s="4">
        <v>68.0</v>
      </c>
      <c r="M2888" s="4" t="s">
        <v>6255</v>
      </c>
      <c r="N2888" s="16">
        <v>45909.0</v>
      </c>
    </row>
    <row r="2889">
      <c r="A2889" s="4">
        <f>VLOOKUP(Life_expectancy.csv!A2937,Base!$A$2:$B$235,2,FALSE)</f>
        <v>74</v>
      </c>
      <c r="B2889" s="4">
        <v>2002.0</v>
      </c>
      <c r="C2889" s="15" t="s">
        <v>6125</v>
      </c>
      <c r="D2889" s="15">
        <v>73.0</v>
      </c>
      <c r="E2889" s="15">
        <v>25.0</v>
      </c>
      <c r="F2889" s="15" t="s">
        <v>1807</v>
      </c>
      <c r="G2889" s="4">
        <v>73.0</v>
      </c>
      <c r="H2889" s="4">
        <v>304.0</v>
      </c>
      <c r="I2889" s="5">
        <v>45742.0</v>
      </c>
      <c r="J2889" s="4">
        <v>40.0</v>
      </c>
      <c r="K2889" s="4">
        <v>73.0</v>
      </c>
      <c r="L2889" s="4">
        <v>71.0</v>
      </c>
      <c r="M2889" s="4" t="s">
        <v>6164</v>
      </c>
      <c r="N2889" s="16">
        <v>45717.0</v>
      </c>
    </row>
    <row r="2890">
      <c r="A2890" s="4">
        <f>VLOOKUP(Life_expectancy.csv!A2938,Base!$A$2:$B$235,2,FALSE)</f>
        <v>74</v>
      </c>
      <c r="B2890" s="4">
        <v>2001.0</v>
      </c>
      <c r="C2890" s="15" t="s">
        <v>5596</v>
      </c>
      <c r="D2890" s="15">
        <v>686.0</v>
      </c>
      <c r="E2890" s="15">
        <v>25.0</v>
      </c>
      <c r="F2890" s="15" t="s">
        <v>6138</v>
      </c>
      <c r="G2890" s="4">
        <v>76.0</v>
      </c>
      <c r="H2890" s="4">
        <v>529.0</v>
      </c>
      <c r="I2890" s="5">
        <v>45925.0</v>
      </c>
      <c r="J2890" s="4">
        <v>39.0</v>
      </c>
      <c r="K2890" s="4">
        <v>76.0</v>
      </c>
      <c r="L2890" s="4">
        <v>75.0</v>
      </c>
      <c r="M2890" s="4" t="s">
        <v>5733</v>
      </c>
      <c r="N2890" s="16">
        <v>45839.0</v>
      </c>
    </row>
    <row r="2891">
      <c r="A2891" s="4">
        <f>VLOOKUP(Life_expectancy.csv!A2939,Base!$A$2:$B$235,2,FALSE)</f>
        <v>74</v>
      </c>
      <c r="B2891" s="4">
        <v>2000.0</v>
      </c>
      <c r="C2891" s="15">
        <v>46.0</v>
      </c>
      <c r="D2891" s="15">
        <v>665.0</v>
      </c>
      <c r="E2891" s="15">
        <v>24.0</v>
      </c>
      <c r="F2891" s="15" t="s">
        <v>3615</v>
      </c>
      <c r="G2891" s="4">
        <v>79.0</v>
      </c>
      <c r="H2891" s="4">
        <v>1483.0</v>
      </c>
      <c r="I2891" s="5">
        <v>45802.0</v>
      </c>
      <c r="J2891" s="4">
        <v>39.0</v>
      </c>
      <c r="K2891" s="4">
        <v>78.0</v>
      </c>
      <c r="L2891" s="4">
        <v>78.0</v>
      </c>
      <c r="M2891" s="4" t="s">
        <v>6083</v>
      </c>
      <c r="N2891" s="16">
        <v>45699.0</v>
      </c>
    </row>
    <row r="2892">
      <c r="A2892" s="4"/>
      <c r="B2892" s="4"/>
      <c r="C2892" s="15"/>
      <c r="D2892" s="15"/>
      <c r="E2892" s="15"/>
      <c r="F2892" s="15"/>
      <c r="G2892" s="4"/>
      <c r="H2892" s="4"/>
      <c r="I2892" s="5"/>
      <c r="J2892" s="4"/>
      <c r="K2892" s="4"/>
      <c r="L2892" s="4"/>
      <c r="M2892" s="4"/>
      <c r="N2892"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3.38"/>
  </cols>
  <sheetData>
    <row r="1">
      <c r="A1" s="19" t="s">
        <v>6256</v>
      </c>
      <c r="B1" s="19" t="s">
        <v>6257</v>
      </c>
    </row>
    <row r="2">
      <c r="A2" s="9">
        <v>1.0</v>
      </c>
      <c r="B2" s="9" t="s">
        <v>6258</v>
      </c>
    </row>
    <row r="3">
      <c r="A3" s="9">
        <v>2.0</v>
      </c>
      <c r="B3" s="9" t="s">
        <v>6259</v>
      </c>
    </row>
    <row r="4">
      <c r="A4" s="9">
        <v>3.0</v>
      </c>
      <c r="B4" s="9" t="s">
        <v>6260</v>
      </c>
    </row>
    <row r="5">
      <c r="A5" s="9">
        <v>4.0</v>
      </c>
      <c r="B5" s="9" t="s">
        <v>6261</v>
      </c>
    </row>
    <row r="6">
      <c r="A6" s="9">
        <v>5.0</v>
      </c>
      <c r="B6" s="9" t="s">
        <v>6259</v>
      </c>
      <c r="D6" s="20"/>
    </row>
    <row r="7">
      <c r="A7" s="9">
        <v>6.0</v>
      </c>
      <c r="B7" s="9" t="s">
        <v>6262</v>
      </c>
    </row>
    <row r="8">
      <c r="A8" s="9">
        <v>7.0</v>
      </c>
      <c r="B8" s="9" t="s">
        <v>6263</v>
      </c>
    </row>
    <row r="27">
      <c r="A27" s="21"/>
    </row>
    <row r="28">
      <c r="A28" s="21"/>
    </row>
    <row r="29">
      <c r="A29" s="21"/>
    </row>
    <row r="30">
      <c r="A30" s="21"/>
    </row>
    <row r="31">
      <c r="A31" s="21"/>
    </row>
    <row r="32">
      <c r="A32" s="21"/>
    </row>
    <row r="33">
      <c r="A33" s="21"/>
      <c r="H33" s="22"/>
    </row>
    <row r="34">
      <c r="A34" s="21"/>
    </row>
    <row r="35">
      <c r="A35" s="21"/>
    </row>
    <row r="36">
      <c r="A36" s="21"/>
    </row>
    <row r="37">
      <c r="A37" s="21"/>
    </row>
    <row r="38">
      <c r="A38" s="21"/>
    </row>
    <row r="39">
      <c r="A39" s="21"/>
    </row>
    <row r="40">
      <c r="A40" s="21"/>
    </row>
    <row r="41">
      <c r="A41" s="21"/>
    </row>
    <row r="42">
      <c r="A42" s="21"/>
    </row>
    <row r="43">
      <c r="A43" s="21"/>
    </row>
    <row r="44">
      <c r="A44" s="21"/>
    </row>
    <row r="45">
      <c r="A45" s="21"/>
    </row>
    <row r="46">
      <c r="A46" s="21"/>
    </row>
    <row r="47">
      <c r="A47" s="21"/>
    </row>
    <row r="48">
      <c r="A48" s="21"/>
    </row>
    <row r="49">
      <c r="A49" s="21"/>
    </row>
    <row r="50">
      <c r="A50" s="21"/>
    </row>
    <row r="51">
      <c r="A51" s="21"/>
    </row>
    <row r="52">
      <c r="A52" s="21"/>
    </row>
    <row r="53">
      <c r="A53" s="21"/>
    </row>
    <row r="54">
      <c r="A54" s="21"/>
    </row>
    <row r="55">
      <c r="A55" s="21"/>
    </row>
    <row r="56">
      <c r="A56" s="21"/>
    </row>
    <row r="57">
      <c r="A57" s="21"/>
    </row>
    <row r="58">
      <c r="A58" s="21"/>
    </row>
    <row r="59">
      <c r="A59" s="21"/>
    </row>
    <row r="60">
      <c r="A60" s="21"/>
    </row>
    <row r="61">
      <c r="A61" s="21"/>
    </row>
    <row r="62">
      <c r="A62" s="21"/>
    </row>
    <row r="63">
      <c r="A63" s="21"/>
    </row>
    <row r="64">
      <c r="A64" s="21"/>
    </row>
    <row r="65">
      <c r="A65" s="21"/>
    </row>
    <row r="66">
      <c r="A66" s="21"/>
    </row>
    <row r="67">
      <c r="A67" s="21"/>
    </row>
    <row r="68">
      <c r="A68" s="21"/>
    </row>
    <row r="69">
      <c r="A69" s="21"/>
    </row>
    <row r="70">
      <c r="A70" s="21"/>
    </row>
    <row r="71">
      <c r="A71" s="21"/>
    </row>
    <row r="72">
      <c r="A72" s="21"/>
    </row>
    <row r="73">
      <c r="A73" s="21"/>
    </row>
    <row r="74">
      <c r="A74" s="21"/>
    </row>
    <row r="75">
      <c r="A75" s="21"/>
    </row>
    <row r="76">
      <c r="A76" s="21"/>
    </row>
    <row r="77">
      <c r="A77" s="21"/>
    </row>
    <row r="78">
      <c r="A78" s="21"/>
    </row>
    <row r="79">
      <c r="A79" s="21"/>
    </row>
    <row r="80">
      <c r="A80" s="21"/>
    </row>
    <row r="81">
      <c r="A81" s="21"/>
    </row>
    <row r="82">
      <c r="A82" s="21"/>
    </row>
    <row r="83">
      <c r="A83" s="21"/>
    </row>
    <row r="84">
      <c r="A84" s="21"/>
    </row>
    <row r="85">
      <c r="A85" s="21"/>
    </row>
    <row r="86">
      <c r="A86" s="21"/>
    </row>
    <row r="87">
      <c r="A87" s="21"/>
    </row>
    <row r="88">
      <c r="A88" s="21"/>
    </row>
    <row r="89">
      <c r="A89" s="21"/>
    </row>
    <row r="90">
      <c r="A90" s="21"/>
    </row>
    <row r="91">
      <c r="A91" s="21"/>
    </row>
    <row r="92">
      <c r="A92" s="21"/>
    </row>
    <row r="93">
      <c r="A93" s="21"/>
    </row>
    <row r="94">
      <c r="A94" s="21"/>
    </row>
    <row r="95">
      <c r="A95" s="21"/>
    </row>
    <row r="96">
      <c r="A96" s="21"/>
    </row>
    <row r="97">
      <c r="A97" s="21"/>
    </row>
    <row r="98">
      <c r="A98" s="21"/>
    </row>
    <row r="99">
      <c r="A99" s="21"/>
    </row>
    <row r="100">
      <c r="A100" s="21"/>
    </row>
    <row r="101">
      <c r="A101" s="21"/>
    </row>
    <row r="102">
      <c r="A102" s="21"/>
    </row>
    <row r="103">
      <c r="A103" s="21"/>
    </row>
    <row r="104">
      <c r="A104" s="21"/>
    </row>
    <row r="105">
      <c r="A105" s="21"/>
    </row>
    <row r="106">
      <c r="A106" s="21"/>
    </row>
    <row r="107">
      <c r="A107" s="21"/>
    </row>
    <row r="108">
      <c r="A108" s="21"/>
    </row>
    <row r="109">
      <c r="A109" s="21"/>
    </row>
    <row r="110">
      <c r="A110" s="21"/>
    </row>
    <row r="111">
      <c r="A111" s="21"/>
    </row>
    <row r="112">
      <c r="A112" s="21"/>
    </row>
    <row r="113">
      <c r="A113" s="21"/>
    </row>
    <row r="114">
      <c r="A114" s="21"/>
    </row>
    <row r="115">
      <c r="A115" s="21"/>
    </row>
    <row r="116">
      <c r="A116" s="21"/>
    </row>
    <row r="117">
      <c r="A117" s="21"/>
    </row>
    <row r="118">
      <c r="A118" s="21"/>
    </row>
    <row r="119">
      <c r="A119" s="21"/>
    </row>
    <row r="120">
      <c r="A120" s="21"/>
    </row>
    <row r="121">
      <c r="A121" s="21"/>
    </row>
    <row r="122">
      <c r="A122" s="21"/>
    </row>
    <row r="123">
      <c r="A123" s="21"/>
    </row>
    <row r="124">
      <c r="A124" s="21"/>
    </row>
    <row r="125">
      <c r="A125" s="21"/>
    </row>
    <row r="126">
      <c r="A126" s="21"/>
    </row>
    <row r="127">
      <c r="A127" s="21"/>
    </row>
    <row r="128">
      <c r="A128" s="21"/>
    </row>
    <row r="129">
      <c r="A129" s="21"/>
    </row>
    <row r="130">
      <c r="A130" s="21"/>
    </row>
    <row r="131">
      <c r="A131" s="21"/>
    </row>
    <row r="132">
      <c r="A132" s="21"/>
    </row>
    <row r="133">
      <c r="A133" s="21"/>
    </row>
    <row r="134">
      <c r="A134" s="21"/>
    </row>
    <row r="135">
      <c r="A135" s="21"/>
    </row>
    <row r="136">
      <c r="A136" s="21"/>
    </row>
    <row r="137">
      <c r="A137" s="21"/>
    </row>
    <row r="138">
      <c r="A138" s="21"/>
    </row>
    <row r="139">
      <c r="A139" s="21"/>
    </row>
    <row r="140">
      <c r="A140" s="21"/>
    </row>
    <row r="141">
      <c r="A141" s="21"/>
    </row>
    <row r="142">
      <c r="A142" s="21"/>
    </row>
    <row r="143">
      <c r="A143" s="21"/>
    </row>
    <row r="144">
      <c r="A144" s="21"/>
    </row>
    <row r="145">
      <c r="A145" s="21"/>
    </row>
    <row r="146">
      <c r="A146" s="21"/>
    </row>
    <row r="147">
      <c r="A147" s="21"/>
    </row>
    <row r="148">
      <c r="A148" s="21"/>
    </row>
    <row r="149">
      <c r="A149" s="21"/>
    </row>
    <row r="150">
      <c r="A150" s="21"/>
    </row>
    <row r="151">
      <c r="A151" s="21"/>
    </row>
    <row r="152">
      <c r="A152" s="21"/>
    </row>
    <row r="153">
      <c r="A153" s="21"/>
    </row>
    <row r="154">
      <c r="A154" s="21"/>
    </row>
    <row r="155">
      <c r="A155" s="21"/>
    </row>
    <row r="156">
      <c r="A156" s="21"/>
    </row>
    <row r="157">
      <c r="A157" s="21"/>
    </row>
    <row r="158">
      <c r="A158" s="21"/>
    </row>
    <row r="159">
      <c r="A159" s="21"/>
    </row>
    <row r="160">
      <c r="A160" s="21"/>
    </row>
    <row r="161">
      <c r="A161" s="21"/>
    </row>
    <row r="162">
      <c r="A162" s="21"/>
    </row>
    <row r="163">
      <c r="A163" s="21"/>
    </row>
    <row r="164">
      <c r="A164" s="21"/>
    </row>
    <row r="165">
      <c r="A165" s="21"/>
    </row>
    <row r="166">
      <c r="A166" s="21"/>
    </row>
    <row r="167">
      <c r="A167" s="21"/>
    </row>
    <row r="168">
      <c r="A168" s="21"/>
    </row>
    <row r="169">
      <c r="A169" s="21"/>
    </row>
    <row r="170">
      <c r="A170" s="21"/>
    </row>
    <row r="171">
      <c r="A171" s="21"/>
    </row>
    <row r="172">
      <c r="A172" s="21"/>
    </row>
    <row r="173">
      <c r="A173" s="21"/>
    </row>
    <row r="174">
      <c r="A174" s="21"/>
    </row>
    <row r="175">
      <c r="A175" s="21"/>
    </row>
    <row r="176">
      <c r="A176" s="21"/>
    </row>
    <row r="177">
      <c r="A177" s="21"/>
    </row>
    <row r="178">
      <c r="A178" s="21"/>
    </row>
    <row r="179">
      <c r="A179" s="21"/>
    </row>
    <row r="180">
      <c r="A180" s="21"/>
    </row>
    <row r="181">
      <c r="A181" s="21"/>
    </row>
    <row r="182">
      <c r="A182" s="21"/>
    </row>
    <row r="183">
      <c r="A183" s="21"/>
    </row>
    <row r="184">
      <c r="A184" s="21"/>
    </row>
    <row r="185">
      <c r="A185" s="21"/>
    </row>
    <row r="186">
      <c r="A186" s="21"/>
    </row>
    <row r="187">
      <c r="A187" s="21"/>
    </row>
    <row r="188">
      <c r="A188" s="21"/>
    </row>
    <row r="189">
      <c r="A189" s="21"/>
    </row>
    <row r="190">
      <c r="A190" s="21"/>
    </row>
    <row r="191">
      <c r="A191" s="21"/>
    </row>
    <row r="192">
      <c r="A192" s="21"/>
    </row>
    <row r="193">
      <c r="A193" s="21"/>
    </row>
    <row r="194">
      <c r="A194" s="21"/>
    </row>
    <row r="195">
      <c r="A195" s="21"/>
    </row>
    <row r="196">
      <c r="A196" s="21"/>
    </row>
    <row r="197">
      <c r="A197" s="21"/>
    </row>
    <row r="198">
      <c r="A198" s="21"/>
    </row>
    <row r="199">
      <c r="A199" s="21"/>
    </row>
    <row r="200">
      <c r="A200" s="21"/>
    </row>
    <row r="201">
      <c r="A201" s="21"/>
    </row>
    <row r="202">
      <c r="A202" s="21"/>
    </row>
    <row r="203">
      <c r="A203" s="21"/>
    </row>
    <row r="204">
      <c r="A204" s="21"/>
    </row>
    <row r="205">
      <c r="A205" s="21"/>
    </row>
    <row r="206">
      <c r="A206" s="21"/>
    </row>
    <row r="207">
      <c r="A207" s="21"/>
    </row>
    <row r="208">
      <c r="A208" s="21"/>
    </row>
    <row r="209">
      <c r="A209" s="21"/>
    </row>
    <row r="210">
      <c r="A210" s="21"/>
    </row>
    <row r="211">
      <c r="A211" s="21"/>
    </row>
    <row r="212">
      <c r="A212" s="21"/>
    </row>
    <row r="213">
      <c r="A213" s="21"/>
    </row>
    <row r="214">
      <c r="A214" s="21"/>
    </row>
    <row r="215">
      <c r="A215" s="21"/>
    </row>
    <row r="216">
      <c r="A216" s="21"/>
    </row>
    <row r="217">
      <c r="A217" s="21"/>
    </row>
    <row r="218">
      <c r="A218" s="21"/>
    </row>
    <row r="219">
      <c r="A219" s="21"/>
    </row>
    <row r="220">
      <c r="A220" s="21"/>
    </row>
    <row r="221">
      <c r="A221" s="21"/>
    </row>
    <row r="222">
      <c r="A222" s="21"/>
    </row>
    <row r="223">
      <c r="A223" s="21"/>
    </row>
    <row r="224">
      <c r="A224" s="21"/>
    </row>
    <row r="225">
      <c r="A225" s="21"/>
    </row>
    <row r="226">
      <c r="A226" s="21"/>
    </row>
    <row r="227">
      <c r="A227" s="21"/>
    </row>
    <row r="228">
      <c r="A228" s="21"/>
    </row>
    <row r="229">
      <c r="A229" s="21"/>
    </row>
    <row r="230">
      <c r="A230" s="21"/>
    </row>
    <row r="231">
      <c r="A231" s="21"/>
    </row>
    <row r="232">
      <c r="A232" s="21"/>
    </row>
    <row r="233">
      <c r="A233" s="21"/>
    </row>
    <row r="234">
      <c r="A234" s="21"/>
    </row>
    <row r="235">
      <c r="A235" s="2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21.63"/>
  </cols>
  <sheetData>
    <row r="1">
      <c r="A1" s="23" t="s">
        <v>6264</v>
      </c>
      <c r="B1" s="23" t="s">
        <v>6265</v>
      </c>
    </row>
    <row r="2">
      <c r="A2" s="9">
        <v>36.0</v>
      </c>
      <c r="B2" s="9" t="s">
        <v>6266</v>
      </c>
    </row>
    <row r="3">
      <c r="A3" s="9">
        <v>138.0</v>
      </c>
      <c r="B3" s="9" t="s">
        <v>6267</v>
      </c>
    </row>
    <row r="4">
      <c r="A4" s="9">
        <v>34.0</v>
      </c>
      <c r="B4" s="9" t="s">
        <v>6268</v>
      </c>
    </row>
    <row r="5">
      <c r="A5" s="9">
        <v>213.0</v>
      </c>
      <c r="B5" s="9" t="s">
        <v>6269</v>
      </c>
    </row>
    <row r="6">
      <c r="A6" s="9">
        <v>203.0</v>
      </c>
      <c r="B6" s="9" t="s">
        <v>6270</v>
      </c>
    </row>
    <row r="7">
      <c r="A7" s="9">
        <v>42.0</v>
      </c>
      <c r="B7" s="9" t="s">
        <v>6271</v>
      </c>
    </row>
    <row r="8">
      <c r="A8" s="9">
        <v>224.0</v>
      </c>
      <c r="B8" s="9" t="s">
        <v>6272</v>
      </c>
    </row>
    <row r="9">
      <c r="A9" s="9">
        <v>201.0</v>
      </c>
      <c r="B9" s="9" t="s">
        <v>6273</v>
      </c>
    </row>
    <row r="10">
      <c r="A10" s="9">
        <v>33.0</v>
      </c>
      <c r="B10" s="9" t="s">
        <v>6274</v>
      </c>
    </row>
    <row r="11">
      <c r="A11" s="9">
        <v>140.0</v>
      </c>
      <c r="B11" s="9" t="s">
        <v>6275</v>
      </c>
    </row>
    <row r="12">
      <c r="A12" s="9">
        <v>198.0</v>
      </c>
      <c r="B12" s="9" t="s">
        <v>6276</v>
      </c>
    </row>
    <row r="13">
      <c r="A13" s="9">
        <v>55.0</v>
      </c>
      <c r="B13" s="9" t="s">
        <v>6277</v>
      </c>
    </row>
    <row r="14">
      <c r="A14" s="9">
        <v>99.0</v>
      </c>
      <c r="B14" s="9" t="s">
        <v>6278</v>
      </c>
    </row>
    <row r="15">
      <c r="A15" s="9">
        <v>91.0</v>
      </c>
      <c r="B15" s="9" t="s">
        <v>6279</v>
      </c>
    </row>
    <row r="16">
      <c r="A16" s="9">
        <v>176.0</v>
      </c>
      <c r="B16" s="9" t="s">
        <v>6280</v>
      </c>
    </row>
    <row r="17">
      <c r="A17" s="9">
        <v>154.0</v>
      </c>
      <c r="B17" s="9" t="s">
        <v>6281</v>
      </c>
    </row>
    <row r="18">
      <c r="A18" s="9">
        <v>8.0</v>
      </c>
      <c r="B18" s="9" t="s">
        <v>6282</v>
      </c>
    </row>
    <row r="19">
      <c r="A19" s="9">
        <v>186.0</v>
      </c>
      <c r="B19" s="9" t="s">
        <v>6283</v>
      </c>
    </row>
    <row r="20">
      <c r="A20" s="9">
        <v>96.0</v>
      </c>
      <c r="B20" s="9" t="s">
        <v>6284</v>
      </c>
    </row>
    <row r="21">
      <c r="A21" s="9">
        <v>81.0</v>
      </c>
      <c r="B21" s="9" t="s">
        <v>6285</v>
      </c>
    </row>
    <row r="22">
      <c r="A22" s="9">
        <v>177.0</v>
      </c>
      <c r="B22" s="9" t="s">
        <v>6286</v>
      </c>
    </row>
    <row r="23">
      <c r="A23" s="9">
        <v>77.0</v>
      </c>
      <c r="B23" s="9" t="s">
        <v>6287</v>
      </c>
    </row>
    <row r="24">
      <c r="A24" s="9">
        <v>206.0</v>
      </c>
      <c r="B24" s="9" t="s">
        <v>6288</v>
      </c>
    </row>
    <row r="25">
      <c r="A25" s="9">
        <v>165.0</v>
      </c>
      <c r="B25" s="9" t="s">
        <v>6289</v>
      </c>
    </row>
    <row r="26">
      <c r="A26" s="9">
        <v>80.0</v>
      </c>
      <c r="B26" s="9" t="s">
        <v>6290</v>
      </c>
    </row>
    <row r="27">
      <c r="A27" s="9">
        <v>137.0</v>
      </c>
      <c r="B27" s="9" t="s">
        <v>6291</v>
      </c>
    </row>
    <row r="28">
      <c r="A28" s="9">
        <v>144.0</v>
      </c>
      <c r="B28" s="9" t="s">
        <v>6292</v>
      </c>
    </row>
    <row r="29">
      <c r="A29" s="9">
        <v>7.0</v>
      </c>
      <c r="B29" s="9" t="s">
        <v>6293</v>
      </c>
    </row>
    <row r="30">
      <c r="A30" s="9">
        <v>221.0</v>
      </c>
      <c r="B30" s="9" t="s">
        <v>6294</v>
      </c>
    </row>
    <row r="31">
      <c r="A31" s="9">
        <v>175.0</v>
      </c>
      <c r="B31" s="9" t="s">
        <v>6295</v>
      </c>
    </row>
    <row r="32">
      <c r="A32" s="9">
        <v>108.0</v>
      </c>
      <c r="B32" s="9" t="s">
        <v>6296</v>
      </c>
    </row>
    <row r="33">
      <c r="A33" s="9">
        <v>58.0</v>
      </c>
      <c r="B33" s="9" t="s">
        <v>6297</v>
      </c>
    </row>
    <row r="34">
      <c r="A34" s="9">
        <v>78.0</v>
      </c>
      <c r="B34" s="9" t="s">
        <v>6298</v>
      </c>
    </row>
    <row r="35">
      <c r="A35" s="9">
        <v>73.0</v>
      </c>
      <c r="B35" s="9" t="s">
        <v>6299</v>
      </c>
    </row>
    <row r="36">
      <c r="A36" s="9">
        <v>53.0</v>
      </c>
      <c r="B36" s="9" t="s">
        <v>6300</v>
      </c>
    </row>
    <row r="37">
      <c r="A37" s="9">
        <v>39.0</v>
      </c>
      <c r="B37" s="9" t="s">
        <v>6301</v>
      </c>
    </row>
    <row r="38">
      <c r="A38" s="9">
        <v>171.0</v>
      </c>
      <c r="B38" s="9" t="s">
        <v>6302</v>
      </c>
    </row>
    <row r="39">
      <c r="A39" s="9">
        <v>205.0</v>
      </c>
      <c r="B39" s="9" t="s">
        <v>6303</v>
      </c>
    </row>
    <row r="40">
      <c r="A40" s="9">
        <v>117.0</v>
      </c>
      <c r="B40" s="9" t="s">
        <v>6304</v>
      </c>
    </row>
    <row r="41">
      <c r="A41" s="9">
        <v>69.0</v>
      </c>
      <c r="B41" s="9" t="s">
        <v>6305</v>
      </c>
    </row>
    <row r="42">
      <c r="A42" s="9">
        <v>65.0</v>
      </c>
      <c r="B42" s="9" t="s">
        <v>6306</v>
      </c>
    </row>
    <row r="43">
      <c r="A43" s="9">
        <v>1.0</v>
      </c>
      <c r="B43" s="9" t="s">
        <v>6307</v>
      </c>
    </row>
    <row r="44">
      <c r="A44" s="9">
        <v>28.0</v>
      </c>
      <c r="B44" s="9" t="s">
        <v>6308</v>
      </c>
    </row>
    <row r="45">
      <c r="A45" s="9">
        <v>163.0</v>
      </c>
      <c r="B45" s="9" t="s">
        <v>6309</v>
      </c>
    </row>
    <row r="46">
      <c r="A46" s="9">
        <v>223.0</v>
      </c>
      <c r="B46" s="9" t="s">
        <v>6310</v>
      </c>
    </row>
    <row r="47">
      <c r="A47" s="9">
        <v>124.0</v>
      </c>
      <c r="B47" s="9" t="s">
        <v>6311</v>
      </c>
    </row>
    <row r="48">
      <c r="A48" s="9">
        <v>130.0</v>
      </c>
      <c r="B48" s="9" t="s">
        <v>6312</v>
      </c>
    </row>
    <row r="49">
      <c r="A49" s="9">
        <v>85.0</v>
      </c>
      <c r="B49" s="9" t="s">
        <v>6313</v>
      </c>
    </row>
    <row r="50">
      <c r="A50" s="9">
        <v>189.0</v>
      </c>
      <c r="B50" s="9" t="s">
        <v>6314</v>
      </c>
    </row>
    <row r="51">
      <c r="A51" s="9">
        <v>158.0</v>
      </c>
      <c r="B51" s="9" t="s">
        <v>6315</v>
      </c>
    </row>
    <row r="52">
      <c r="A52" s="9">
        <v>88.0</v>
      </c>
      <c r="B52" s="9" t="s">
        <v>6316</v>
      </c>
    </row>
    <row r="53">
      <c r="A53" s="9">
        <v>115.0</v>
      </c>
      <c r="B53" s="9" t="s">
        <v>6317</v>
      </c>
    </row>
    <row r="54">
      <c r="A54" s="9">
        <v>160.0</v>
      </c>
      <c r="B54" s="9" t="s">
        <v>6318</v>
      </c>
    </row>
    <row r="55">
      <c r="A55" s="9">
        <v>204.0</v>
      </c>
      <c r="B55" s="9" t="s">
        <v>6319</v>
      </c>
    </row>
    <row r="56">
      <c r="A56" s="9">
        <v>84.0</v>
      </c>
      <c r="B56" s="9" t="s">
        <v>6320</v>
      </c>
    </row>
    <row r="57">
      <c r="A57" s="9">
        <v>15.0</v>
      </c>
      <c r="B57" s="9" t="s">
        <v>6321</v>
      </c>
    </row>
    <row r="58">
      <c r="A58" s="9">
        <v>67.0</v>
      </c>
      <c r="B58" s="9" t="s">
        <v>6322</v>
      </c>
    </row>
    <row r="59">
      <c r="A59" s="9">
        <v>14.0</v>
      </c>
      <c r="B59" s="9" t="s">
        <v>6323</v>
      </c>
    </row>
    <row r="60">
      <c r="A60" s="9">
        <v>112.0</v>
      </c>
      <c r="B60" s="9" t="s">
        <v>6324</v>
      </c>
    </row>
    <row r="61">
      <c r="A61" s="9">
        <v>152.0</v>
      </c>
      <c r="B61" s="9" t="s">
        <v>6325</v>
      </c>
    </row>
    <row r="62">
      <c r="A62" s="9">
        <v>132.0</v>
      </c>
      <c r="B62" s="9" t="s">
        <v>6326</v>
      </c>
    </row>
    <row r="63">
      <c r="A63" s="9">
        <v>156.0</v>
      </c>
      <c r="B63" s="9" t="s">
        <v>6327</v>
      </c>
    </row>
    <row r="64">
      <c r="A64" s="9">
        <v>159.0</v>
      </c>
      <c r="B64" s="9" t="s">
        <v>6328</v>
      </c>
    </row>
    <row r="65">
      <c r="A65" s="9">
        <v>12.0</v>
      </c>
      <c r="B65" s="9" t="s">
        <v>6329</v>
      </c>
    </row>
    <row r="66">
      <c r="A66" s="9">
        <v>231.0</v>
      </c>
      <c r="B66" s="9" t="s">
        <v>6330</v>
      </c>
    </row>
    <row r="67">
      <c r="A67" s="9">
        <v>209.0</v>
      </c>
      <c r="B67" s="9" t="s">
        <v>6331</v>
      </c>
    </row>
    <row r="68">
      <c r="A68" s="9">
        <v>162.0</v>
      </c>
      <c r="B68" s="9" t="s">
        <v>6332</v>
      </c>
    </row>
    <row r="69">
      <c r="A69" s="9">
        <v>118.0</v>
      </c>
      <c r="B69" s="9" t="s">
        <v>6333</v>
      </c>
    </row>
    <row r="70">
      <c r="A70" s="9">
        <v>23.0</v>
      </c>
      <c r="B70" s="9" t="s">
        <v>6334</v>
      </c>
    </row>
    <row r="71">
      <c r="A71" s="9">
        <v>184.0</v>
      </c>
      <c r="B71" s="9" t="s">
        <v>6335</v>
      </c>
    </row>
    <row r="72">
      <c r="A72" s="9">
        <v>183.0</v>
      </c>
      <c r="B72" s="9" t="s">
        <v>6336</v>
      </c>
    </row>
    <row r="73">
      <c r="A73" s="9">
        <v>146.0</v>
      </c>
      <c r="B73" s="9" t="s">
        <v>6337</v>
      </c>
    </row>
    <row r="74">
      <c r="A74" s="9">
        <v>142.0</v>
      </c>
      <c r="B74" s="9" t="s">
        <v>6338</v>
      </c>
    </row>
    <row r="75">
      <c r="A75" s="9">
        <v>131.0</v>
      </c>
      <c r="B75" s="9" t="s">
        <v>6339</v>
      </c>
    </row>
    <row r="76">
      <c r="A76" s="9">
        <v>19.0</v>
      </c>
      <c r="B76" s="9" t="s">
        <v>6340</v>
      </c>
    </row>
    <row r="77">
      <c r="A77" s="9">
        <v>47.0</v>
      </c>
      <c r="B77" s="9" t="s">
        <v>6341</v>
      </c>
    </row>
    <row r="78">
      <c r="A78" s="9">
        <v>219.0</v>
      </c>
      <c r="B78" s="9" t="s">
        <v>6342</v>
      </c>
    </row>
    <row r="79">
      <c r="A79" s="9">
        <v>90.0</v>
      </c>
      <c r="B79" s="9" t="s">
        <v>6343</v>
      </c>
    </row>
    <row r="80">
      <c r="A80" s="9">
        <v>208.0</v>
      </c>
      <c r="B80" s="9" t="s">
        <v>6344</v>
      </c>
    </row>
    <row r="81">
      <c r="A81" s="9">
        <v>193.0</v>
      </c>
      <c r="B81" s="9" t="s">
        <v>6345</v>
      </c>
    </row>
    <row r="82">
      <c r="A82" s="9">
        <v>178.0</v>
      </c>
      <c r="B82" s="9" t="s">
        <v>6346</v>
      </c>
    </row>
    <row r="83">
      <c r="A83" s="9">
        <v>191.0</v>
      </c>
      <c r="B83" s="9" t="s">
        <v>6347</v>
      </c>
    </row>
    <row r="84">
      <c r="A84" s="9">
        <v>68.0</v>
      </c>
      <c r="B84" s="9" t="s">
        <v>6348</v>
      </c>
    </row>
    <row r="85">
      <c r="A85" s="9">
        <v>207.0</v>
      </c>
      <c r="B85" s="9" t="s">
        <v>6349</v>
      </c>
    </row>
    <row r="86">
      <c r="A86" s="9">
        <v>75.0</v>
      </c>
      <c r="B86" s="9" t="s">
        <v>6350</v>
      </c>
    </row>
    <row r="87">
      <c r="A87" s="9">
        <v>149.0</v>
      </c>
      <c r="B87" s="9" t="s">
        <v>6351</v>
      </c>
    </row>
    <row r="88">
      <c r="A88" s="9">
        <v>164.0</v>
      </c>
      <c r="B88" s="9" t="s">
        <v>6352</v>
      </c>
    </row>
    <row r="89">
      <c r="A89" s="9">
        <v>82.0</v>
      </c>
      <c r="B89" s="9" t="s">
        <v>6353</v>
      </c>
    </row>
    <row r="90">
      <c r="A90" s="9">
        <v>89.0</v>
      </c>
      <c r="B90" s="9" t="s">
        <v>6354</v>
      </c>
    </row>
    <row r="91">
      <c r="A91" s="9">
        <v>104.0</v>
      </c>
      <c r="B91" s="9" t="s">
        <v>6355</v>
      </c>
    </row>
    <row r="92">
      <c r="A92" s="9">
        <v>94.0</v>
      </c>
      <c r="B92" s="9" t="s">
        <v>6356</v>
      </c>
    </row>
    <row r="93">
      <c r="A93" s="9">
        <v>179.0</v>
      </c>
      <c r="B93" s="9" t="s">
        <v>6357</v>
      </c>
    </row>
    <row r="94">
      <c r="A94" s="9">
        <v>2.0</v>
      </c>
      <c r="B94" s="9" t="s">
        <v>6358</v>
      </c>
    </row>
    <row r="95">
      <c r="A95" s="9">
        <v>4.0</v>
      </c>
      <c r="B95" s="9" t="s">
        <v>6359</v>
      </c>
    </row>
    <row r="96">
      <c r="A96" s="9">
        <v>17.0</v>
      </c>
      <c r="B96" s="9" t="s">
        <v>6360</v>
      </c>
    </row>
    <row r="97">
      <c r="A97" s="9">
        <v>35.0</v>
      </c>
      <c r="B97" s="9" t="s">
        <v>6361</v>
      </c>
    </row>
    <row r="98">
      <c r="A98" s="9">
        <v>125.0</v>
      </c>
      <c r="B98" s="9" t="s">
        <v>6362</v>
      </c>
    </row>
    <row r="99">
      <c r="A99" s="9">
        <v>202.0</v>
      </c>
      <c r="B99" s="9" t="s">
        <v>6363</v>
      </c>
    </row>
    <row r="100">
      <c r="A100" s="9">
        <v>98.0</v>
      </c>
      <c r="B100" s="9" t="s">
        <v>6364</v>
      </c>
    </row>
    <row r="101">
      <c r="A101" s="9">
        <v>25.0</v>
      </c>
      <c r="B101" s="9" t="s">
        <v>6365</v>
      </c>
    </row>
    <row r="102">
      <c r="A102" s="9">
        <v>52.0</v>
      </c>
      <c r="B102" s="9" t="s">
        <v>6366</v>
      </c>
    </row>
    <row r="103">
      <c r="A103" s="9">
        <v>139.0</v>
      </c>
      <c r="B103" s="9" t="s">
        <v>6367</v>
      </c>
    </row>
    <row r="104">
      <c r="A104" s="9">
        <v>11.0</v>
      </c>
      <c r="B104" s="9" t="s">
        <v>6368</v>
      </c>
    </row>
    <row r="105">
      <c r="A105" s="9">
        <v>195.0</v>
      </c>
      <c r="B105" s="9" t="s">
        <v>6369</v>
      </c>
    </row>
    <row r="106">
      <c r="A106" s="9">
        <v>83.0</v>
      </c>
      <c r="B106" s="9" t="s">
        <v>6370</v>
      </c>
    </row>
    <row r="107">
      <c r="A107" s="9">
        <v>66.0</v>
      </c>
      <c r="B107" s="9" t="s">
        <v>6371</v>
      </c>
    </row>
    <row r="108">
      <c r="A108" s="9">
        <v>27.0</v>
      </c>
      <c r="B108" s="9" t="s">
        <v>6372</v>
      </c>
    </row>
    <row r="109">
      <c r="A109" s="9">
        <v>192.0</v>
      </c>
      <c r="B109" s="9" t="s">
        <v>6373</v>
      </c>
    </row>
    <row r="110">
      <c r="A110" s="9">
        <v>129.0</v>
      </c>
      <c r="B110" s="9" t="s">
        <v>6374</v>
      </c>
    </row>
    <row r="111">
      <c r="A111" s="9">
        <v>110.0</v>
      </c>
      <c r="B111" s="9" t="s">
        <v>6375</v>
      </c>
    </row>
    <row r="112">
      <c r="A112" s="9">
        <v>103.0</v>
      </c>
      <c r="B112" s="9" t="s">
        <v>6376</v>
      </c>
    </row>
    <row r="113">
      <c r="A113" s="9">
        <v>151.0</v>
      </c>
      <c r="B113" s="9" t="s">
        <v>6377</v>
      </c>
    </row>
    <row r="114">
      <c r="A114" s="9">
        <v>119.0</v>
      </c>
      <c r="B114" s="9" t="s">
        <v>6378</v>
      </c>
    </row>
    <row r="115">
      <c r="A115" s="9">
        <v>147.0</v>
      </c>
      <c r="B115" s="9" t="s">
        <v>6379</v>
      </c>
    </row>
    <row r="116">
      <c r="A116" s="9">
        <v>121.0</v>
      </c>
      <c r="B116" s="9" t="s">
        <v>6380</v>
      </c>
    </row>
    <row r="117">
      <c r="A117" s="9">
        <v>107.0</v>
      </c>
      <c r="B117" s="9" t="s">
        <v>6381</v>
      </c>
    </row>
    <row r="118">
      <c r="A118" s="9">
        <v>216.0</v>
      </c>
      <c r="B118" s="9" t="s">
        <v>6382</v>
      </c>
    </row>
    <row r="119">
      <c r="A119" s="9">
        <v>141.0</v>
      </c>
      <c r="B119" s="9" t="s">
        <v>6383</v>
      </c>
    </row>
    <row r="120">
      <c r="A120" s="9">
        <v>168.0</v>
      </c>
      <c r="B120" s="9" t="s">
        <v>6384</v>
      </c>
    </row>
    <row r="121">
      <c r="A121" s="9">
        <v>167.0</v>
      </c>
      <c r="B121" s="9" t="s">
        <v>6385</v>
      </c>
    </row>
    <row r="122">
      <c r="A122" s="9">
        <v>50.0</v>
      </c>
      <c r="B122" s="9" t="s">
        <v>6386</v>
      </c>
    </row>
    <row r="123">
      <c r="A123" s="9">
        <v>62.0</v>
      </c>
      <c r="B123" s="9" t="s">
        <v>6387</v>
      </c>
    </row>
    <row r="124">
      <c r="A124" s="9">
        <v>45.0</v>
      </c>
      <c r="B124" s="9" t="s">
        <v>6388</v>
      </c>
    </row>
    <row r="125">
      <c r="A125" s="9">
        <v>174.0</v>
      </c>
      <c r="B125" s="9" t="s">
        <v>6389</v>
      </c>
    </row>
    <row r="126">
      <c r="A126" s="9">
        <v>59.0</v>
      </c>
      <c r="B126" s="9" t="s">
        <v>6390</v>
      </c>
    </row>
    <row r="127">
      <c r="A127" s="9">
        <v>173.0</v>
      </c>
      <c r="B127" s="9" t="s">
        <v>6391</v>
      </c>
    </row>
    <row r="128">
      <c r="A128" s="9">
        <v>215.0</v>
      </c>
      <c r="B128" s="9" t="s">
        <v>6392</v>
      </c>
    </row>
    <row r="129">
      <c r="A129" s="9">
        <v>180.0</v>
      </c>
      <c r="B129" s="9" t="s">
        <v>6393</v>
      </c>
    </row>
    <row r="130">
      <c r="A130" s="9">
        <v>126.0</v>
      </c>
      <c r="B130" s="9" t="s">
        <v>6394</v>
      </c>
    </row>
    <row r="131">
      <c r="A131" s="9">
        <v>157.0</v>
      </c>
      <c r="B131" s="9" t="s">
        <v>6395</v>
      </c>
    </row>
    <row r="132">
      <c r="A132" s="9">
        <v>182.0</v>
      </c>
      <c r="B132" s="9" t="s">
        <v>6396</v>
      </c>
    </row>
    <row r="133">
      <c r="A133" s="9">
        <v>10.0</v>
      </c>
      <c r="B133" s="9" t="s">
        <v>6397</v>
      </c>
    </row>
    <row r="134">
      <c r="A134" s="9">
        <v>194.0</v>
      </c>
      <c r="B134" s="9" t="s">
        <v>6398</v>
      </c>
    </row>
    <row r="135">
      <c r="A135" s="9">
        <v>135.0</v>
      </c>
      <c r="B135" s="9" t="s">
        <v>6399</v>
      </c>
    </row>
    <row r="136">
      <c r="A136" s="9">
        <v>217.0</v>
      </c>
      <c r="B136" s="9" t="s">
        <v>6400</v>
      </c>
    </row>
    <row r="137">
      <c r="A137" s="9">
        <v>134.0</v>
      </c>
      <c r="B137" s="9" t="s">
        <v>6401</v>
      </c>
    </row>
    <row r="138">
      <c r="A138" s="9">
        <v>169.0</v>
      </c>
      <c r="B138" s="9" t="s">
        <v>6402</v>
      </c>
    </row>
    <row r="139">
      <c r="A139" s="9">
        <v>230.0</v>
      </c>
      <c r="B139" s="9" t="s">
        <v>6403</v>
      </c>
    </row>
    <row r="140">
      <c r="A140" s="9">
        <v>40.0</v>
      </c>
      <c r="B140" s="9" t="s">
        <v>6404</v>
      </c>
    </row>
    <row r="141">
      <c r="A141" s="9">
        <v>48.0</v>
      </c>
      <c r="B141" s="9" t="s">
        <v>6405</v>
      </c>
    </row>
    <row r="142">
      <c r="A142" s="9">
        <v>26.0</v>
      </c>
      <c r="B142" s="9" t="s">
        <v>6406</v>
      </c>
    </row>
    <row r="143">
      <c r="A143" s="9">
        <v>145.0</v>
      </c>
      <c r="B143" s="9" t="s">
        <v>6407</v>
      </c>
    </row>
    <row r="144">
      <c r="A144" s="9">
        <v>225.0</v>
      </c>
      <c r="B144" s="9" t="s">
        <v>6408</v>
      </c>
    </row>
    <row r="145">
      <c r="A145" s="9">
        <v>49.0</v>
      </c>
      <c r="B145" s="9" t="s">
        <v>6409</v>
      </c>
    </row>
    <row r="146">
      <c r="A146" s="9">
        <v>71.0</v>
      </c>
      <c r="B146" s="9" t="s">
        <v>6410</v>
      </c>
    </row>
    <row r="147">
      <c r="A147" s="9">
        <v>185.0</v>
      </c>
      <c r="B147" s="9" t="s">
        <v>6411</v>
      </c>
    </row>
    <row r="148">
      <c r="A148" s="9">
        <v>123.0</v>
      </c>
      <c r="B148" s="9" t="s">
        <v>6412</v>
      </c>
    </row>
    <row r="149">
      <c r="A149" s="9">
        <v>106.0</v>
      </c>
      <c r="B149" s="9" t="s">
        <v>6413</v>
      </c>
    </row>
    <row r="150">
      <c r="A150" s="9">
        <v>54.0</v>
      </c>
      <c r="B150" s="9" t="s">
        <v>6414</v>
      </c>
    </row>
    <row r="151">
      <c r="A151" s="9">
        <v>6.0</v>
      </c>
      <c r="B151" s="9" t="s">
        <v>6415</v>
      </c>
    </row>
    <row r="152">
      <c r="A152" s="9">
        <v>232.0</v>
      </c>
      <c r="B152" s="9" t="s">
        <v>6416</v>
      </c>
    </row>
    <row r="153">
      <c r="A153" s="9">
        <v>56.0</v>
      </c>
      <c r="B153" s="9" t="s">
        <v>6417</v>
      </c>
    </row>
    <row r="154">
      <c r="A154" s="9">
        <v>150.0</v>
      </c>
      <c r="B154" s="9" t="s">
        <v>6418</v>
      </c>
    </row>
    <row r="155">
      <c r="A155" s="9">
        <v>210.0</v>
      </c>
      <c r="B155" s="9" t="s">
        <v>6419</v>
      </c>
    </row>
    <row r="156">
      <c r="A156" s="9">
        <v>120.0</v>
      </c>
      <c r="B156" s="9" t="s">
        <v>6420</v>
      </c>
    </row>
    <row r="157">
      <c r="A157" s="9">
        <v>127.0</v>
      </c>
      <c r="B157" s="9" t="s">
        <v>6421</v>
      </c>
    </row>
    <row r="158">
      <c r="A158" s="9">
        <v>5.0</v>
      </c>
      <c r="B158" s="9" t="s">
        <v>6422</v>
      </c>
    </row>
    <row r="159">
      <c r="A159" s="9">
        <v>222.0</v>
      </c>
      <c r="B159" s="9" t="s">
        <v>6423</v>
      </c>
    </row>
    <row r="160">
      <c r="A160" s="9">
        <v>122.0</v>
      </c>
      <c r="B160" s="9" t="s">
        <v>6424</v>
      </c>
    </row>
    <row r="161">
      <c r="A161" s="9">
        <v>128.0</v>
      </c>
      <c r="B161" s="9" t="s">
        <v>6425</v>
      </c>
    </row>
    <row r="162">
      <c r="A162" s="9">
        <v>93.0</v>
      </c>
      <c r="B162" s="9" t="s">
        <v>6426</v>
      </c>
    </row>
    <row r="163">
      <c r="A163" s="9">
        <v>109.0</v>
      </c>
      <c r="B163" s="9" t="s">
        <v>6427</v>
      </c>
    </row>
    <row r="164">
      <c r="A164" s="9">
        <v>44.0</v>
      </c>
      <c r="B164" s="9" t="s">
        <v>6428</v>
      </c>
    </row>
    <row r="165">
      <c r="A165" s="9">
        <v>13.0</v>
      </c>
      <c r="B165" s="9" t="s">
        <v>6429</v>
      </c>
    </row>
    <row r="166">
      <c r="A166" s="9">
        <v>37.0</v>
      </c>
      <c r="B166" s="9" t="s">
        <v>6430</v>
      </c>
    </row>
    <row r="167">
      <c r="A167" s="9">
        <v>92.0</v>
      </c>
      <c r="B167" s="9" t="s">
        <v>6431</v>
      </c>
    </row>
    <row r="168">
      <c r="A168" s="9">
        <v>136.0</v>
      </c>
      <c r="B168" s="9" t="s">
        <v>6432</v>
      </c>
    </row>
    <row r="169">
      <c r="A169" s="9">
        <v>143.0</v>
      </c>
      <c r="B169" s="9" t="s">
        <v>6433</v>
      </c>
    </row>
    <row r="170">
      <c r="A170" s="9">
        <v>114.0</v>
      </c>
      <c r="B170" s="9" t="s">
        <v>6434</v>
      </c>
    </row>
    <row r="171">
      <c r="A171" s="9">
        <v>161.0</v>
      </c>
      <c r="B171" s="9" t="s">
        <v>6435</v>
      </c>
    </row>
    <row r="172">
      <c r="A172" s="9">
        <v>64.0</v>
      </c>
      <c r="B172" s="9" t="s">
        <v>6436</v>
      </c>
    </row>
    <row r="173">
      <c r="A173" s="9">
        <v>9.0</v>
      </c>
      <c r="B173" s="9" t="s">
        <v>6437</v>
      </c>
    </row>
    <row r="174">
      <c r="A174" s="9">
        <v>76.0</v>
      </c>
      <c r="B174" s="9" t="s">
        <v>6438</v>
      </c>
    </row>
    <row r="175">
      <c r="A175" s="9">
        <v>228.0</v>
      </c>
      <c r="B175" s="9" t="s">
        <v>6439</v>
      </c>
    </row>
    <row r="176">
      <c r="A176" s="9">
        <v>211.0</v>
      </c>
      <c r="B176" s="9" t="s">
        <v>6440</v>
      </c>
    </row>
    <row r="177">
      <c r="A177" s="9">
        <v>190.0</v>
      </c>
      <c r="B177" s="9" t="s">
        <v>6441</v>
      </c>
    </row>
    <row r="178">
      <c r="A178" s="9">
        <v>220.0</v>
      </c>
      <c r="B178" s="9" t="s">
        <v>6442</v>
      </c>
    </row>
    <row r="179">
      <c r="A179" s="9">
        <v>229.0</v>
      </c>
      <c r="B179" s="9" t="s">
        <v>6443</v>
      </c>
    </row>
    <row r="180">
      <c r="A180" s="9">
        <v>199.0</v>
      </c>
      <c r="B180" s="9" t="s">
        <v>6444</v>
      </c>
    </row>
    <row r="181">
      <c r="A181" s="9">
        <v>188.0</v>
      </c>
      <c r="B181" s="9" t="s">
        <v>6445</v>
      </c>
    </row>
    <row r="182">
      <c r="A182" s="9">
        <v>218.0</v>
      </c>
      <c r="B182" s="9" t="s">
        <v>6446</v>
      </c>
    </row>
    <row r="183">
      <c r="A183" s="9">
        <v>187.0</v>
      </c>
      <c r="B183" s="9" t="s">
        <v>6447</v>
      </c>
    </row>
    <row r="184">
      <c r="A184" s="9">
        <v>41.0</v>
      </c>
      <c r="B184" s="9" t="s">
        <v>6448</v>
      </c>
    </row>
    <row r="185">
      <c r="A185" s="9">
        <v>72.0</v>
      </c>
      <c r="B185" s="9" t="s">
        <v>6449</v>
      </c>
    </row>
    <row r="186">
      <c r="A186" s="9">
        <v>105.0</v>
      </c>
      <c r="B186" s="9" t="s">
        <v>6450</v>
      </c>
    </row>
    <row r="187">
      <c r="A187" s="9">
        <v>196.0</v>
      </c>
      <c r="B187" s="9" t="s">
        <v>6451</v>
      </c>
    </row>
    <row r="188">
      <c r="A188" s="9">
        <v>102.0</v>
      </c>
      <c r="B188" s="9" t="s">
        <v>6452</v>
      </c>
    </row>
    <row r="189">
      <c r="A189" s="9">
        <v>113.0</v>
      </c>
      <c r="B189" s="9" t="s">
        <v>6453</v>
      </c>
    </row>
    <row r="190">
      <c r="A190" s="9">
        <v>214.0</v>
      </c>
      <c r="B190" s="9" t="s">
        <v>6442</v>
      </c>
    </row>
    <row r="191">
      <c r="A191" s="9">
        <v>116.0</v>
      </c>
      <c r="B191" s="9" t="s">
        <v>6454</v>
      </c>
    </row>
    <row r="192">
      <c r="A192" s="9">
        <v>148.0</v>
      </c>
      <c r="B192" s="9" t="s">
        <v>6455</v>
      </c>
    </row>
    <row r="193">
      <c r="A193" s="9">
        <v>166.0</v>
      </c>
      <c r="B193" s="9" t="s">
        <v>6456</v>
      </c>
    </row>
    <row r="194">
      <c r="A194" s="9">
        <v>70.0</v>
      </c>
      <c r="B194" s="9" t="s">
        <v>6457</v>
      </c>
    </row>
    <row r="195">
      <c r="A195" s="9">
        <v>24.0</v>
      </c>
      <c r="B195" s="9" t="s">
        <v>6458</v>
      </c>
    </row>
    <row r="196">
      <c r="A196" s="9">
        <v>29.0</v>
      </c>
      <c r="B196" s="9" t="s">
        <v>6459</v>
      </c>
    </row>
    <row r="197">
      <c r="A197" s="9">
        <v>86.0</v>
      </c>
      <c r="B197" s="9" t="s">
        <v>6460</v>
      </c>
    </row>
    <row r="198">
      <c r="A198" s="9">
        <v>30.0</v>
      </c>
      <c r="B198" s="9" t="s">
        <v>6461</v>
      </c>
    </row>
    <row r="199">
      <c r="A199" s="9">
        <v>61.0</v>
      </c>
      <c r="B199" s="9" t="s">
        <v>6462</v>
      </c>
    </row>
    <row r="200">
      <c r="A200" s="9">
        <v>32.0</v>
      </c>
      <c r="B200" s="9" t="s">
        <v>6463</v>
      </c>
    </row>
    <row r="201">
      <c r="A201" s="9">
        <v>170.0</v>
      </c>
      <c r="B201" s="9" t="s">
        <v>6464</v>
      </c>
    </row>
    <row r="202">
      <c r="A202" s="9">
        <v>87.0</v>
      </c>
      <c r="B202" s="9" t="s">
        <v>6465</v>
      </c>
    </row>
    <row r="203">
      <c r="A203" s="9">
        <v>101.0</v>
      </c>
      <c r="B203" s="9" t="s">
        <v>6466</v>
      </c>
    </row>
    <row r="204">
      <c r="A204" s="9">
        <v>60.0</v>
      </c>
      <c r="B204" s="9" t="s">
        <v>6467</v>
      </c>
    </row>
    <row r="205">
      <c r="A205" s="9">
        <v>57.0</v>
      </c>
      <c r="B205" s="9" t="s">
        <v>6468</v>
      </c>
    </row>
    <row r="206">
      <c r="A206" s="9">
        <v>95.0</v>
      </c>
      <c r="B206" s="9" t="s">
        <v>6469</v>
      </c>
    </row>
    <row r="207">
      <c r="A207" s="9">
        <v>22.0</v>
      </c>
      <c r="B207" s="9" t="s">
        <v>6470</v>
      </c>
    </row>
    <row r="208">
      <c r="A208" s="9">
        <v>20.0</v>
      </c>
      <c r="B208" s="9" t="s">
        <v>6471</v>
      </c>
    </row>
    <row r="209">
      <c r="A209" s="9">
        <v>155.0</v>
      </c>
      <c r="B209" s="9" t="s">
        <v>6472</v>
      </c>
    </row>
    <row r="210">
      <c r="A210" s="9">
        <v>100.0</v>
      </c>
      <c r="B210" s="9" t="s">
        <v>6473</v>
      </c>
    </row>
    <row r="211">
      <c r="A211" s="9">
        <v>233.0</v>
      </c>
      <c r="B211" s="9" t="s">
        <v>6474</v>
      </c>
    </row>
    <row r="212">
      <c r="A212" s="9">
        <v>197.0</v>
      </c>
      <c r="B212" s="9" t="s">
        <v>6475</v>
      </c>
    </row>
    <row r="213">
      <c r="A213" s="9">
        <v>153.0</v>
      </c>
      <c r="B213" s="9" t="s">
        <v>6476</v>
      </c>
    </row>
    <row r="214">
      <c r="A214" s="9">
        <v>79.0</v>
      </c>
      <c r="B214" s="9" t="s">
        <v>6477</v>
      </c>
    </row>
    <row r="215">
      <c r="A215" s="9">
        <v>18.0</v>
      </c>
      <c r="B215" s="9" t="s">
        <v>6478</v>
      </c>
    </row>
    <row r="216">
      <c r="A216" s="9">
        <v>111.0</v>
      </c>
      <c r="B216" s="9" t="s">
        <v>6479</v>
      </c>
    </row>
    <row r="217">
      <c r="A217" s="9">
        <v>212.0</v>
      </c>
      <c r="B217" s="9" t="s">
        <v>6480</v>
      </c>
    </row>
    <row r="218">
      <c r="A218" s="9">
        <v>227.0</v>
      </c>
      <c r="B218" s="9" t="s">
        <v>6481</v>
      </c>
    </row>
    <row r="219">
      <c r="A219" s="9">
        <v>31.0</v>
      </c>
      <c r="B219" s="9" t="s">
        <v>6482</v>
      </c>
    </row>
    <row r="220">
      <c r="A220" s="9">
        <v>38.0</v>
      </c>
      <c r="B220" s="9" t="s">
        <v>6483</v>
      </c>
    </row>
    <row r="221">
      <c r="A221" s="9">
        <v>97.0</v>
      </c>
      <c r="B221" s="9" t="s">
        <v>6484</v>
      </c>
    </row>
    <row r="222">
      <c r="A222" s="9">
        <v>21.0</v>
      </c>
      <c r="B222" s="9" t="s">
        <v>6485</v>
      </c>
    </row>
    <row r="223">
      <c r="A223" s="9">
        <v>3.0</v>
      </c>
      <c r="B223" s="9" t="s">
        <v>6486</v>
      </c>
    </row>
    <row r="224">
      <c r="A224" s="9">
        <v>200.0</v>
      </c>
      <c r="B224" s="9" t="s">
        <v>6487</v>
      </c>
    </row>
    <row r="225">
      <c r="A225" s="9">
        <v>133.0</v>
      </c>
      <c r="B225" s="9" t="s">
        <v>6488</v>
      </c>
    </row>
    <row r="226">
      <c r="A226" s="9">
        <v>43.0</v>
      </c>
      <c r="B226" s="9" t="s">
        <v>6489</v>
      </c>
    </row>
    <row r="227">
      <c r="A227" s="9">
        <v>181.0</v>
      </c>
      <c r="B227" s="9" t="s">
        <v>6490</v>
      </c>
    </row>
    <row r="228">
      <c r="A228" s="9">
        <v>234.0</v>
      </c>
      <c r="B228" s="9" t="s">
        <v>6491</v>
      </c>
    </row>
    <row r="229">
      <c r="A229" s="9">
        <v>51.0</v>
      </c>
      <c r="B229" s="9" t="s">
        <v>6492</v>
      </c>
    </row>
    <row r="230">
      <c r="A230" s="9">
        <v>16.0</v>
      </c>
      <c r="B230" s="9" t="s">
        <v>6493</v>
      </c>
    </row>
    <row r="231">
      <c r="A231" s="9">
        <v>226.0</v>
      </c>
      <c r="B231" s="9" t="s">
        <v>6494</v>
      </c>
    </row>
    <row r="232">
      <c r="A232" s="9">
        <v>172.0</v>
      </c>
      <c r="B232" s="9" t="s">
        <v>6495</v>
      </c>
    </row>
    <row r="233">
      <c r="A233" s="9">
        <v>46.0</v>
      </c>
      <c r="B233" s="9" t="s">
        <v>6496</v>
      </c>
    </row>
    <row r="234">
      <c r="A234" s="9">
        <v>63.0</v>
      </c>
      <c r="B234" s="9" t="s">
        <v>6497</v>
      </c>
    </row>
    <row r="235">
      <c r="A235" s="9">
        <v>74.0</v>
      </c>
      <c r="B235" s="9" t="s">
        <v>6498</v>
      </c>
    </row>
    <row r="236">
      <c r="A236" s="6"/>
      <c r="B236" s="6"/>
    </row>
    <row r="237">
      <c r="A237" s="6"/>
      <c r="B237" s="6"/>
    </row>
    <row r="238">
      <c r="A238" s="6"/>
      <c r="B238" s="6"/>
    </row>
    <row r="239">
      <c r="A239" s="6"/>
      <c r="B239" s="6"/>
    </row>
    <row r="240">
      <c r="A240" s="6"/>
      <c r="B240" s="6"/>
    </row>
    <row r="241">
      <c r="A241" s="6"/>
      <c r="B241" s="6"/>
    </row>
    <row r="242">
      <c r="A242" s="6"/>
      <c r="B242" s="6"/>
    </row>
    <row r="243">
      <c r="A243" s="6"/>
      <c r="B243" s="6"/>
    </row>
    <row r="244">
      <c r="A244" s="6"/>
      <c r="B244" s="6"/>
    </row>
    <row r="245">
      <c r="A245" s="6"/>
      <c r="B245" s="6"/>
    </row>
    <row r="246">
      <c r="A246" s="6"/>
      <c r="B246" s="6"/>
    </row>
    <row r="247">
      <c r="A247" s="6"/>
      <c r="B247" s="6"/>
    </row>
    <row r="248">
      <c r="A248" s="6"/>
      <c r="B248" s="6"/>
    </row>
    <row r="249">
      <c r="A249" s="6"/>
      <c r="B249" s="6"/>
    </row>
    <row r="250">
      <c r="A250" s="6"/>
      <c r="B250" s="6"/>
    </row>
    <row r="251">
      <c r="A251" s="6"/>
      <c r="B251" s="6"/>
    </row>
    <row r="252">
      <c r="A252" s="6"/>
      <c r="B252" s="6"/>
    </row>
    <row r="253">
      <c r="A253" s="6"/>
      <c r="B253" s="6"/>
    </row>
    <row r="254">
      <c r="A254" s="6"/>
      <c r="B254" s="6"/>
    </row>
    <row r="255">
      <c r="A255" s="6"/>
      <c r="B255" s="6"/>
    </row>
    <row r="256">
      <c r="A256" s="6"/>
      <c r="B256" s="6"/>
    </row>
    <row r="257">
      <c r="A257" s="6"/>
      <c r="B257" s="6"/>
    </row>
    <row r="258">
      <c r="A258" s="6"/>
      <c r="B258" s="6"/>
    </row>
    <row r="259">
      <c r="A259" s="6"/>
      <c r="B259" s="6"/>
    </row>
    <row r="260">
      <c r="A260" s="6"/>
      <c r="B260" s="6"/>
    </row>
    <row r="261">
      <c r="A261" s="6"/>
      <c r="B261" s="6"/>
    </row>
    <row r="262">
      <c r="A262" s="6"/>
      <c r="B262" s="6"/>
    </row>
    <row r="263">
      <c r="A263" s="6"/>
      <c r="B263" s="6"/>
    </row>
    <row r="264">
      <c r="A264" s="6"/>
      <c r="B264" s="6"/>
    </row>
    <row r="265">
      <c r="A265" s="6"/>
      <c r="B265" s="6"/>
    </row>
    <row r="266">
      <c r="A266" s="6"/>
      <c r="B266" s="6"/>
    </row>
    <row r="267">
      <c r="A267" s="6"/>
      <c r="B267" s="6"/>
    </row>
    <row r="268">
      <c r="A268" s="6"/>
      <c r="B268" s="6"/>
    </row>
    <row r="269">
      <c r="A269" s="6"/>
      <c r="B269" s="6"/>
    </row>
    <row r="270">
      <c r="A270" s="6"/>
      <c r="B270" s="6"/>
    </row>
    <row r="271">
      <c r="A271" s="6"/>
      <c r="B271" s="6"/>
    </row>
    <row r="272">
      <c r="A272" s="6"/>
      <c r="B272" s="6"/>
    </row>
    <row r="273">
      <c r="A273" s="6"/>
      <c r="B273" s="6"/>
    </row>
    <row r="274">
      <c r="A274" s="6"/>
      <c r="B274" s="6"/>
    </row>
    <row r="275">
      <c r="A275" s="6"/>
      <c r="B275" s="6"/>
    </row>
    <row r="276">
      <c r="A276" s="6"/>
      <c r="B276" s="6"/>
    </row>
    <row r="277">
      <c r="A277" s="6"/>
      <c r="B277" s="6"/>
    </row>
    <row r="278">
      <c r="A278" s="6"/>
      <c r="B278" s="6"/>
    </row>
    <row r="279">
      <c r="A279" s="6"/>
      <c r="B279" s="6"/>
    </row>
    <row r="280">
      <c r="A280" s="6"/>
      <c r="B280" s="6"/>
    </row>
    <row r="281">
      <c r="A281" s="6"/>
      <c r="B281" s="6"/>
    </row>
    <row r="282">
      <c r="A282" s="6"/>
      <c r="B282" s="6"/>
    </row>
    <row r="283">
      <c r="A283" s="6"/>
      <c r="B283" s="6"/>
    </row>
    <row r="284">
      <c r="A284" s="6"/>
      <c r="B284" s="6"/>
    </row>
    <row r="285">
      <c r="A285" s="6"/>
      <c r="B285" s="6"/>
    </row>
    <row r="286">
      <c r="A286" s="6"/>
      <c r="B286" s="6"/>
    </row>
    <row r="287">
      <c r="A287" s="6"/>
      <c r="B287" s="6"/>
    </row>
    <row r="288">
      <c r="A288" s="6"/>
      <c r="B288" s="6"/>
    </row>
    <row r="289">
      <c r="A289" s="6"/>
      <c r="B289" s="6"/>
    </row>
    <row r="290">
      <c r="A290" s="6"/>
      <c r="B290" s="6"/>
    </row>
    <row r="291">
      <c r="A291" s="6"/>
      <c r="B291" s="6"/>
    </row>
    <row r="292">
      <c r="A292" s="6"/>
      <c r="B292" s="6"/>
    </row>
    <row r="293">
      <c r="A293" s="6"/>
      <c r="B293" s="6"/>
    </row>
    <row r="294">
      <c r="A294" s="6"/>
      <c r="B294" s="6"/>
    </row>
    <row r="295">
      <c r="A295" s="6"/>
      <c r="B295" s="6"/>
    </row>
    <row r="296">
      <c r="A296" s="6"/>
      <c r="B296" s="6"/>
    </row>
    <row r="297">
      <c r="A297" s="6"/>
      <c r="B297" s="6"/>
    </row>
    <row r="298">
      <c r="A298" s="6"/>
      <c r="B298" s="6"/>
    </row>
    <row r="299">
      <c r="A299" s="6"/>
      <c r="B299" s="6"/>
    </row>
    <row r="300">
      <c r="A300" s="6"/>
      <c r="B300" s="6"/>
    </row>
    <row r="301">
      <c r="A301" s="6"/>
      <c r="B301" s="6"/>
    </row>
    <row r="302">
      <c r="A302" s="6"/>
      <c r="B302" s="6"/>
    </row>
    <row r="303">
      <c r="A303" s="6"/>
      <c r="B303" s="6"/>
    </row>
    <row r="304">
      <c r="A304" s="6"/>
      <c r="B304" s="6"/>
    </row>
    <row r="305">
      <c r="A305" s="6"/>
      <c r="B305" s="6"/>
    </row>
    <row r="306">
      <c r="A306" s="6"/>
      <c r="B306" s="6"/>
    </row>
    <row r="307">
      <c r="A307" s="6"/>
      <c r="B307" s="6"/>
    </row>
    <row r="308">
      <c r="A308" s="6"/>
      <c r="B308" s="6"/>
    </row>
    <row r="309">
      <c r="A309" s="6"/>
      <c r="B309" s="6"/>
    </row>
    <row r="310">
      <c r="A310" s="6"/>
      <c r="B310" s="6"/>
    </row>
    <row r="311">
      <c r="A311" s="6"/>
      <c r="B311" s="6"/>
    </row>
    <row r="312">
      <c r="A312" s="6"/>
      <c r="B312" s="6"/>
    </row>
    <row r="313">
      <c r="A313" s="6"/>
      <c r="B313" s="6"/>
    </row>
    <row r="314">
      <c r="A314" s="6"/>
      <c r="B314" s="6"/>
    </row>
    <row r="315">
      <c r="A315" s="6"/>
      <c r="B315" s="6"/>
    </row>
    <row r="316">
      <c r="A316" s="6"/>
      <c r="B316" s="6"/>
    </row>
    <row r="317">
      <c r="A317" s="6"/>
      <c r="B317" s="6"/>
    </row>
    <row r="318">
      <c r="A318" s="6"/>
      <c r="B318" s="6"/>
    </row>
    <row r="319">
      <c r="A319" s="6"/>
      <c r="B319" s="6"/>
    </row>
    <row r="320">
      <c r="A320" s="6"/>
      <c r="B320" s="6"/>
    </row>
    <row r="321">
      <c r="A321" s="6"/>
      <c r="B321" s="6"/>
    </row>
    <row r="322">
      <c r="A322" s="6"/>
      <c r="B322" s="6"/>
    </row>
    <row r="323">
      <c r="A323" s="6"/>
      <c r="B323" s="6"/>
    </row>
    <row r="324">
      <c r="A324" s="6"/>
      <c r="B324" s="6"/>
    </row>
    <row r="325">
      <c r="A325" s="6"/>
      <c r="B325" s="6"/>
    </row>
    <row r="326">
      <c r="A326" s="6"/>
      <c r="B326" s="6"/>
    </row>
    <row r="327">
      <c r="A327" s="6"/>
      <c r="B327" s="6"/>
    </row>
    <row r="328">
      <c r="A328" s="6"/>
      <c r="B328" s="6"/>
    </row>
    <row r="329">
      <c r="A329" s="6"/>
      <c r="B329" s="6"/>
    </row>
    <row r="330">
      <c r="A330" s="6"/>
      <c r="B330" s="6"/>
    </row>
    <row r="331">
      <c r="A331" s="6"/>
      <c r="B331" s="6"/>
    </row>
    <row r="332">
      <c r="A332" s="6"/>
      <c r="B332" s="6"/>
    </row>
    <row r="333">
      <c r="A333" s="6"/>
      <c r="B333" s="6"/>
    </row>
    <row r="334">
      <c r="A334" s="6"/>
      <c r="B334" s="6"/>
    </row>
    <row r="335">
      <c r="A335" s="6"/>
      <c r="B335" s="6"/>
    </row>
    <row r="336">
      <c r="A336" s="6"/>
      <c r="B336" s="6"/>
    </row>
    <row r="337">
      <c r="A337" s="6"/>
      <c r="B337" s="6"/>
    </row>
    <row r="338">
      <c r="A338" s="6"/>
      <c r="B338" s="6"/>
    </row>
    <row r="339">
      <c r="A339" s="6"/>
      <c r="B339" s="6"/>
    </row>
    <row r="340">
      <c r="A340" s="6"/>
      <c r="B340" s="6"/>
    </row>
    <row r="341">
      <c r="A341" s="6"/>
      <c r="B341" s="6"/>
    </row>
    <row r="342">
      <c r="A342" s="6"/>
      <c r="B342" s="6"/>
    </row>
    <row r="343">
      <c r="A343" s="6"/>
      <c r="B343" s="6"/>
    </row>
    <row r="344">
      <c r="A344" s="6"/>
      <c r="B344" s="6"/>
    </row>
    <row r="345">
      <c r="A345" s="6"/>
      <c r="B345" s="6"/>
    </row>
    <row r="346">
      <c r="A346" s="6"/>
      <c r="B346" s="6"/>
    </row>
    <row r="347">
      <c r="A347" s="6"/>
      <c r="B347" s="6"/>
    </row>
    <row r="348">
      <c r="A348" s="6"/>
      <c r="B348" s="6"/>
    </row>
    <row r="349">
      <c r="A349" s="6"/>
      <c r="B349" s="6"/>
    </row>
    <row r="350">
      <c r="A350" s="6"/>
      <c r="B350" s="6"/>
    </row>
    <row r="351">
      <c r="A351" s="6"/>
      <c r="B351" s="6"/>
    </row>
    <row r="352">
      <c r="A352" s="6"/>
      <c r="B352" s="6"/>
    </row>
    <row r="353">
      <c r="A353" s="6"/>
      <c r="B353" s="6"/>
    </row>
    <row r="354">
      <c r="A354" s="6"/>
      <c r="B354" s="6"/>
    </row>
    <row r="355">
      <c r="A355" s="6"/>
      <c r="B355" s="6"/>
    </row>
    <row r="356">
      <c r="A356" s="6"/>
      <c r="B356" s="6"/>
    </row>
    <row r="357">
      <c r="A357" s="6"/>
      <c r="B357" s="6"/>
    </row>
    <row r="358">
      <c r="A358" s="6"/>
      <c r="B358" s="6"/>
    </row>
    <row r="359">
      <c r="A359" s="6"/>
      <c r="B359" s="6"/>
    </row>
    <row r="360">
      <c r="A360" s="6"/>
      <c r="B360" s="6"/>
    </row>
    <row r="361">
      <c r="A361" s="6"/>
      <c r="B361" s="6"/>
    </row>
    <row r="362">
      <c r="A362" s="6"/>
      <c r="B362" s="6"/>
    </row>
    <row r="363">
      <c r="A363" s="6"/>
      <c r="B363" s="6"/>
    </row>
    <row r="364">
      <c r="A364" s="6"/>
      <c r="B364" s="6"/>
    </row>
    <row r="365">
      <c r="A365" s="6"/>
      <c r="B365" s="6"/>
    </row>
    <row r="366">
      <c r="A366" s="6"/>
      <c r="B366" s="6"/>
    </row>
    <row r="367">
      <c r="A367" s="6"/>
      <c r="B367" s="6"/>
    </row>
    <row r="368">
      <c r="A368" s="6"/>
      <c r="B368" s="6"/>
    </row>
    <row r="369">
      <c r="A369" s="6"/>
      <c r="B369" s="6"/>
    </row>
    <row r="370">
      <c r="A370" s="6"/>
      <c r="B370" s="6"/>
    </row>
    <row r="371">
      <c r="A371" s="6"/>
      <c r="B371" s="6"/>
    </row>
    <row r="372">
      <c r="A372" s="6"/>
      <c r="B372" s="6"/>
    </row>
    <row r="373">
      <c r="A373" s="6"/>
      <c r="B373" s="6"/>
    </row>
    <row r="374">
      <c r="A374" s="6"/>
      <c r="B374" s="6"/>
    </row>
    <row r="375">
      <c r="A375" s="6"/>
      <c r="B375" s="6"/>
    </row>
    <row r="376">
      <c r="A376" s="6"/>
      <c r="B376" s="6"/>
    </row>
    <row r="377">
      <c r="A377" s="6"/>
      <c r="B377" s="6"/>
    </row>
    <row r="378">
      <c r="A378" s="6"/>
      <c r="B378" s="6"/>
    </row>
    <row r="379">
      <c r="A379" s="6"/>
      <c r="B379" s="6"/>
    </row>
    <row r="380">
      <c r="A380" s="6"/>
      <c r="B380" s="6"/>
    </row>
    <row r="381">
      <c r="A381" s="6"/>
      <c r="B381" s="6"/>
    </row>
    <row r="382">
      <c r="A382" s="6"/>
      <c r="B382" s="6"/>
    </row>
    <row r="383">
      <c r="A383" s="6"/>
      <c r="B383" s="6"/>
    </row>
    <row r="384">
      <c r="A384" s="6"/>
      <c r="B384" s="6"/>
    </row>
    <row r="385">
      <c r="A385" s="6"/>
      <c r="B385" s="6"/>
    </row>
    <row r="386">
      <c r="A386" s="6"/>
      <c r="B386" s="6"/>
    </row>
    <row r="387">
      <c r="A387" s="6"/>
      <c r="B387" s="6"/>
    </row>
    <row r="388">
      <c r="A388" s="6"/>
      <c r="B388" s="6"/>
    </row>
    <row r="389">
      <c r="A389" s="6"/>
      <c r="B389" s="6"/>
    </row>
    <row r="390">
      <c r="A390" s="6"/>
      <c r="B390" s="6"/>
    </row>
    <row r="391">
      <c r="A391" s="6"/>
      <c r="B391" s="6"/>
    </row>
    <row r="392">
      <c r="A392" s="6"/>
      <c r="B392" s="6"/>
    </row>
    <row r="393">
      <c r="A393" s="6"/>
      <c r="B393" s="6"/>
    </row>
    <row r="394">
      <c r="A394" s="6"/>
      <c r="B394" s="6"/>
    </row>
    <row r="395">
      <c r="A395" s="6"/>
      <c r="B395" s="6"/>
    </row>
    <row r="396">
      <c r="A396" s="6"/>
      <c r="B396" s="6"/>
    </row>
    <row r="397">
      <c r="A397" s="6"/>
      <c r="B397" s="6"/>
    </row>
    <row r="398">
      <c r="A398" s="6"/>
      <c r="B398" s="6"/>
    </row>
    <row r="399">
      <c r="A399" s="6"/>
      <c r="B399" s="6"/>
    </row>
    <row r="400">
      <c r="A400" s="6"/>
      <c r="B400" s="6"/>
    </row>
    <row r="401">
      <c r="A401" s="6"/>
      <c r="B401" s="6"/>
    </row>
    <row r="402">
      <c r="A402" s="6"/>
      <c r="B402" s="6"/>
    </row>
    <row r="403">
      <c r="A403" s="6"/>
      <c r="B403" s="6"/>
    </row>
    <row r="404">
      <c r="A404" s="6"/>
      <c r="B404" s="6"/>
    </row>
    <row r="405">
      <c r="A405" s="6"/>
      <c r="B405" s="6"/>
    </row>
    <row r="406">
      <c r="A406" s="6"/>
      <c r="B406" s="6"/>
    </row>
    <row r="407">
      <c r="A407" s="6"/>
      <c r="B407" s="6"/>
    </row>
    <row r="408">
      <c r="A408" s="6"/>
      <c r="B408" s="6"/>
    </row>
    <row r="409">
      <c r="A409" s="6"/>
      <c r="B409" s="6"/>
    </row>
    <row r="410">
      <c r="A410" s="6"/>
      <c r="B410" s="6"/>
    </row>
    <row r="411">
      <c r="A411" s="6"/>
      <c r="B411" s="6"/>
    </row>
    <row r="412">
      <c r="A412" s="6"/>
      <c r="B412" s="6"/>
    </row>
    <row r="413">
      <c r="A413" s="6"/>
      <c r="B413" s="6"/>
    </row>
    <row r="414">
      <c r="A414" s="6"/>
      <c r="B414" s="6"/>
    </row>
    <row r="415">
      <c r="A415" s="6"/>
      <c r="B415" s="6"/>
    </row>
    <row r="416">
      <c r="A416" s="6"/>
      <c r="B416" s="6"/>
    </row>
    <row r="417">
      <c r="A417" s="6"/>
      <c r="B417" s="6"/>
    </row>
    <row r="418">
      <c r="A418" s="6"/>
      <c r="B418" s="6"/>
    </row>
    <row r="419">
      <c r="A419" s="6"/>
      <c r="B419" s="6"/>
    </row>
    <row r="420">
      <c r="A420" s="6"/>
      <c r="B420" s="6"/>
    </row>
    <row r="421">
      <c r="A421" s="6"/>
      <c r="B421" s="6"/>
    </row>
    <row r="422">
      <c r="A422" s="6"/>
      <c r="B422" s="6"/>
    </row>
    <row r="423">
      <c r="A423" s="6"/>
      <c r="B423" s="6"/>
    </row>
    <row r="424">
      <c r="A424" s="6"/>
      <c r="B424" s="6"/>
    </row>
    <row r="425">
      <c r="A425" s="6"/>
      <c r="B425" s="6"/>
    </row>
    <row r="426">
      <c r="A426" s="6"/>
      <c r="B426" s="6"/>
    </row>
    <row r="427">
      <c r="A427" s="6"/>
      <c r="B427" s="6"/>
    </row>
    <row r="428">
      <c r="A428" s="6"/>
      <c r="B428" s="6"/>
    </row>
    <row r="429">
      <c r="A429" s="6"/>
      <c r="B429" s="6"/>
    </row>
    <row r="430">
      <c r="A430" s="6"/>
      <c r="B430" s="6"/>
    </row>
    <row r="431">
      <c r="A431" s="6"/>
      <c r="B431" s="6"/>
    </row>
    <row r="432">
      <c r="A432" s="6"/>
      <c r="B432" s="6"/>
    </row>
    <row r="433">
      <c r="A433" s="6"/>
      <c r="B433" s="6"/>
    </row>
    <row r="434">
      <c r="A434" s="6"/>
      <c r="B434" s="6"/>
    </row>
    <row r="435">
      <c r="A435" s="6"/>
      <c r="B435" s="6"/>
    </row>
    <row r="436">
      <c r="A436" s="6"/>
      <c r="B436" s="6"/>
    </row>
    <row r="437">
      <c r="A437" s="6"/>
      <c r="B437" s="6"/>
    </row>
    <row r="438">
      <c r="A438" s="6"/>
      <c r="B438" s="6"/>
    </row>
    <row r="439">
      <c r="A439" s="6"/>
      <c r="B439" s="6"/>
    </row>
    <row r="440">
      <c r="A440" s="6"/>
      <c r="B440" s="6"/>
    </row>
    <row r="441">
      <c r="A441" s="6"/>
      <c r="B441" s="6"/>
    </row>
    <row r="442">
      <c r="A442" s="6"/>
      <c r="B442" s="6"/>
    </row>
    <row r="443">
      <c r="A443" s="6"/>
      <c r="B443" s="6"/>
    </row>
    <row r="444">
      <c r="A444" s="6"/>
      <c r="B444" s="6"/>
    </row>
    <row r="445">
      <c r="A445" s="6"/>
      <c r="B445" s="6"/>
    </row>
    <row r="446">
      <c r="A446" s="6"/>
      <c r="B446" s="6"/>
    </row>
    <row r="447">
      <c r="A447" s="6"/>
      <c r="B447" s="6"/>
    </row>
    <row r="448">
      <c r="A448" s="6"/>
      <c r="B448" s="6"/>
    </row>
    <row r="449">
      <c r="A449" s="6"/>
      <c r="B449" s="6"/>
    </row>
    <row r="450">
      <c r="A450" s="6"/>
      <c r="B450" s="6"/>
    </row>
    <row r="451">
      <c r="A451" s="6"/>
      <c r="B451" s="6"/>
    </row>
    <row r="452">
      <c r="A452" s="6"/>
      <c r="B452" s="6"/>
    </row>
    <row r="453">
      <c r="A453" s="6"/>
      <c r="B453" s="6"/>
    </row>
    <row r="454">
      <c r="A454" s="6"/>
      <c r="B454" s="6"/>
    </row>
    <row r="455">
      <c r="A455" s="6"/>
      <c r="B455" s="6"/>
    </row>
    <row r="456">
      <c r="A456" s="6"/>
      <c r="B456" s="6"/>
    </row>
    <row r="457">
      <c r="A457" s="6"/>
      <c r="B457" s="6"/>
    </row>
    <row r="458">
      <c r="A458" s="6"/>
      <c r="B458" s="6"/>
    </row>
    <row r="459">
      <c r="A459" s="6"/>
      <c r="B459" s="6"/>
    </row>
    <row r="460">
      <c r="A460" s="6"/>
      <c r="B460" s="6"/>
    </row>
    <row r="461">
      <c r="A461" s="6"/>
      <c r="B461" s="6"/>
    </row>
    <row r="462">
      <c r="A462" s="6"/>
      <c r="B462" s="6"/>
    </row>
    <row r="463">
      <c r="A463" s="6"/>
      <c r="B463" s="6"/>
    </row>
    <row r="464">
      <c r="A464" s="6"/>
      <c r="B464" s="6"/>
    </row>
    <row r="465">
      <c r="A465" s="6"/>
      <c r="B465" s="6"/>
    </row>
    <row r="466">
      <c r="A466" s="6"/>
      <c r="B466" s="6"/>
    </row>
    <row r="467">
      <c r="A467" s="6"/>
      <c r="B467" s="6"/>
    </row>
    <row r="468">
      <c r="A468" s="6"/>
      <c r="B468" s="6"/>
    </row>
    <row r="469">
      <c r="A469" s="6"/>
      <c r="B469" s="6"/>
    </row>
    <row r="470">
      <c r="A470" s="6"/>
      <c r="B470" s="6"/>
    </row>
    <row r="471">
      <c r="A471" s="6"/>
      <c r="B471" s="6"/>
    </row>
    <row r="472">
      <c r="A472" s="6"/>
      <c r="B472" s="6"/>
    </row>
    <row r="473">
      <c r="A473" s="6"/>
      <c r="B473" s="6"/>
    </row>
    <row r="474">
      <c r="A474" s="6"/>
      <c r="B474" s="6"/>
    </row>
    <row r="475">
      <c r="A475" s="6"/>
      <c r="B475" s="6"/>
    </row>
    <row r="476">
      <c r="A476" s="6"/>
      <c r="B476" s="6"/>
    </row>
    <row r="477">
      <c r="A477" s="6"/>
      <c r="B477" s="6"/>
    </row>
    <row r="478">
      <c r="A478" s="6"/>
      <c r="B478" s="6"/>
    </row>
    <row r="479">
      <c r="A479" s="6"/>
      <c r="B479" s="6"/>
    </row>
    <row r="480">
      <c r="A480" s="6"/>
      <c r="B480" s="6"/>
    </row>
    <row r="481">
      <c r="A481" s="6"/>
      <c r="B481" s="6"/>
    </row>
    <row r="482">
      <c r="A482" s="6"/>
      <c r="B482" s="6"/>
    </row>
    <row r="483">
      <c r="A483" s="6"/>
      <c r="B483" s="6"/>
    </row>
    <row r="484">
      <c r="A484" s="6"/>
      <c r="B484" s="6"/>
    </row>
    <row r="485">
      <c r="A485" s="6"/>
      <c r="B485" s="6"/>
    </row>
    <row r="486">
      <c r="A486" s="6"/>
      <c r="B486" s="6"/>
    </row>
    <row r="487">
      <c r="A487" s="6"/>
      <c r="B487" s="6"/>
    </row>
    <row r="488">
      <c r="A488" s="6"/>
      <c r="B488" s="6"/>
    </row>
    <row r="489">
      <c r="A489" s="6"/>
      <c r="B489" s="6"/>
    </row>
    <row r="490">
      <c r="A490" s="6"/>
      <c r="B490" s="6"/>
    </row>
    <row r="491">
      <c r="A491" s="6"/>
      <c r="B491" s="6"/>
    </row>
    <row r="492">
      <c r="A492" s="6"/>
      <c r="B492" s="6"/>
    </row>
    <row r="493">
      <c r="A493" s="6"/>
      <c r="B493" s="6"/>
    </row>
    <row r="494">
      <c r="A494" s="6"/>
      <c r="B494" s="6"/>
    </row>
    <row r="495">
      <c r="A495" s="6"/>
      <c r="B495" s="6"/>
    </row>
    <row r="496">
      <c r="A496" s="6"/>
      <c r="B496" s="6"/>
    </row>
    <row r="497">
      <c r="A497" s="6"/>
      <c r="B497" s="6"/>
    </row>
    <row r="498">
      <c r="A498" s="6"/>
      <c r="B498" s="6"/>
    </row>
    <row r="499">
      <c r="A499" s="6"/>
      <c r="B499" s="6"/>
    </row>
    <row r="500">
      <c r="A500" s="6"/>
      <c r="B500" s="6"/>
    </row>
    <row r="501">
      <c r="A501" s="6"/>
      <c r="B501" s="6"/>
    </row>
    <row r="502">
      <c r="A502" s="6"/>
      <c r="B502" s="6"/>
    </row>
    <row r="503">
      <c r="A503" s="6"/>
      <c r="B503" s="6"/>
    </row>
    <row r="504">
      <c r="A504" s="6"/>
      <c r="B504" s="6"/>
    </row>
    <row r="505">
      <c r="A505" s="6"/>
      <c r="B505" s="6"/>
    </row>
    <row r="506">
      <c r="A506" s="6"/>
      <c r="B506" s="6"/>
    </row>
    <row r="507">
      <c r="A507" s="6"/>
      <c r="B507" s="6"/>
    </row>
    <row r="508">
      <c r="A508" s="6"/>
      <c r="B508" s="6"/>
    </row>
    <row r="509">
      <c r="A509" s="6"/>
      <c r="B509" s="6"/>
    </row>
    <row r="510">
      <c r="A510" s="6"/>
      <c r="B510" s="6"/>
    </row>
    <row r="511">
      <c r="A511" s="6"/>
      <c r="B511" s="6"/>
    </row>
    <row r="512">
      <c r="A512" s="6"/>
      <c r="B512" s="6"/>
    </row>
    <row r="513">
      <c r="A513" s="6"/>
      <c r="B513" s="6"/>
    </row>
    <row r="514">
      <c r="A514" s="6"/>
      <c r="B514" s="6"/>
    </row>
    <row r="515">
      <c r="A515" s="6"/>
      <c r="B515" s="6"/>
    </row>
    <row r="516">
      <c r="A516" s="6"/>
      <c r="B516" s="6"/>
    </row>
    <row r="517">
      <c r="A517" s="6"/>
      <c r="B517" s="6"/>
    </row>
    <row r="518">
      <c r="A518" s="6"/>
      <c r="B518" s="6"/>
    </row>
    <row r="519">
      <c r="A519" s="6"/>
      <c r="B519" s="6"/>
    </row>
    <row r="520">
      <c r="A520" s="6"/>
      <c r="B520" s="6"/>
    </row>
    <row r="521">
      <c r="A521" s="6"/>
      <c r="B521" s="6"/>
    </row>
    <row r="522">
      <c r="A522" s="6"/>
      <c r="B522" s="6"/>
    </row>
    <row r="523">
      <c r="A523" s="6"/>
      <c r="B523" s="6"/>
    </row>
    <row r="524">
      <c r="A524" s="6"/>
      <c r="B524" s="6"/>
    </row>
    <row r="525">
      <c r="A525" s="6"/>
      <c r="B525" s="6"/>
    </row>
    <row r="526">
      <c r="A526" s="6"/>
      <c r="B526" s="6"/>
    </row>
    <row r="527">
      <c r="A527" s="6"/>
      <c r="B527" s="6"/>
    </row>
    <row r="528">
      <c r="A528" s="6"/>
      <c r="B528" s="6"/>
    </row>
    <row r="529">
      <c r="A529" s="6"/>
      <c r="B529" s="6"/>
    </row>
    <row r="530">
      <c r="A530" s="6"/>
      <c r="B530" s="6"/>
    </row>
    <row r="531">
      <c r="A531" s="6"/>
      <c r="B531" s="6"/>
    </row>
    <row r="532">
      <c r="A532" s="6"/>
      <c r="B532" s="6"/>
    </row>
    <row r="533">
      <c r="A533" s="6"/>
      <c r="B533" s="6"/>
    </row>
    <row r="534">
      <c r="A534" s="6"/>
      <c r="B534" s="6"/>
    </row>
    <row r="535">
      <c r="A535" s="6"/>
      <c r="B535" s="6"/>
    </row>
    <row r="536">
      <c r="A536" s="6"/>
      <c r="B536" s="6"/>
    </row>
    <row r="537">
      <c r="A537" s="6"/>
      <c r="B537" s="6"/>
    </row>
    <row r="538">
      <c r="A538" s="6"/>
      <c r="B538" s="6"/>
    </row>
    <row r="539">
      <c r="A539" s="6"/>
      <c r="B539" s="6"/>
    </row>
    <row r="540">
      <c r="A540" s="6"/>
      <c r="B540" s="6"/>
    </row>
    <row r="541">
      <c r="A541" s="6"/>
      <c r="B541" s="6"/>
    </row>
    <row r="542">
      <c r="A542" s="6"/>
      <c r="B542" s="6"/>
    </row>
    <row r="543">
      <c r="A543" s="6"/>
      <c r="B543" s="6"/>
    </row>
    <row r="544">
      <c r="A544" s="6"/>
      <c r="B544" s="6"/>
    </row>
    <row r="545">
      <c r="A545" s="6"/>
      <c r="B545" s="6"/>
    </row>
    <row r="546">
      <c r="A546" s="6"/>
      <c r="B546" s="6"/>
    </row>
    <row r="547">
      <c r="A547" s="6"/>
      <c r="B547" s="6"/>
    </row>
    <row r="548">
      <c r="A548" s="6"/>
      <c r="B548" s="6"/>
    </row>
    <row r="549">
      <c r="A549" s="6"/>
      <c r="B549" s="6"/>
    </row>
    <row r="550">
      <c r="A550" s="6"/>
      <c r="B550" s="6"/>
    </row>
    <row r="551">
      <c r="A551" s="6"/>
      <c r="B551" s="6"/>
    </row>
    <row r="552">
      <c r="A552" s="6"/>
      <c r="B552" s="6"/>
    </row>
    <row r="553">
      <c r="A553" s="6"/>
      <c r="B553" s="6"/>
    </row>
    <row r="554">
      <c r="A554" s="6"/>
      <c r="B554" s="6"/>
    </row>
    <row r="555">
      <c r="A555" s="6"/>
      <c r="B555" s="6"/>
    </row>
    <row r="556">
      <c r="A556" s="6"/>
      <c r="B556" s="6"/>
    </row>
    <row r="557">
      <c r="A557" s="6"/>
      <c r="B557" s="6"/>
    </row>
    <row r="558">
      <c r="A558" s="6"/>
      <c r="B558" s="6"/>
    </row>
    <row r="559">
      <c r="A559" s="6"/>
      <c r="B559" s="6"/>
    </row>
    <row r="560">
      <c r="A560" s="6"/>
      <c r="B560" s="6"/>
    </row>
    <row r="561">
      <c r="A561" s="6"/>
      <c r="B561" s="6"/>
    </row>
    <row r="562">
      <c r="A562" s="6"/>
      <c r="B562" s="6"/>
    </row>
    <row r="563">
      <c r="A563" s="6"/>
      <c r="B563" s="6"/>
    </row>
    <row r="564">
      <c r="A564" s="6"/>
      <c r="B564" s="6"/>
    </row>
    <row r="565">
      <c r="A565" s="6"/>
      <c r="B565" s="6"/>
    </row>
    <row r="566">
      <c r="A566" s="6"/>
      <c r="B566" s="6"/>
    </row>
    <row r="567">
      <c r="A567" s="6"/>
      <c r="B567" s="6"/>
    </row>
    <row r="568">
      <c r="A568" s="6"/>
      <c r="B568" s="6"/>
    </row>
    <row r="569">
      <c r="A569" s="6"/>
      <c r="B569" s="6"/>
    </row>
    <row r="570">
      <c r="A570" s="6"/>
      <c r="B570" s="6"/>
    </row>
    <row r="571">
      <c r="A571" s="6"/>
      <c r="B571" s="6"/>
    </row>
    <row r="572">
      <c r="A572" s="6"/>
      <c r="B572" s="6"/>
    </row>
    <row r="573">
      <c r="A573" s="6"/>
      <c r="B573" s="6"/>
    </row>
    <row r="574">
      <c r="A574" s="6"/>
      <c r="B574" s="6"/>
    </row>
    <row r="575">
      <c r="A575" s="6"/>
      <c r="B575" s="6"/>
    </row>
    <row r="576">
      <c r="A576" s="6"/>
      <c r="B576" s="6"/>
    </row>
    <row r="577">
      <c r="A577" s="6"/>
      <c r="B577" s="6"/>
    </row>
    <row r="578">
      <c r="A578" s="6"/>
      <c r="B578" s="6"/>
    </row>
    <row r="579">
      <c r="A579" s="6"/>
      <c r="B579" s="6"/>
    </row>
    <row r="580">
      <c r="A580" s="6"/>
      <c r="B580" s="6"/>
    </row>
    <row r="581">
      <c r="A581" s="6"/>
      <c r="B581" s="6"/>
    </row>
    <row r="582">
      <c r="A582" s="6"/>
      <c r="B582" s="6"/>
    </row>
    <row r="583">
      <c r="A583" s="6"/>
      <c r="B583" s="6"/>
    </row>
    <row r="584">
      <c r="A584" s="6"/>
      <c r="B584" s="6"/>
    </row>
    <row r="585">
      <c r="A585" s="6"/>
      <c r="B585" s="6"/>
    </row>
    <row r="586">
      <c r="A586" s="6"/>
      <c r="B586" s="6"/>
    </row>
    <row r="587">
      <c r="A587" s="6"/>
      <c r="B587" s="6"/>
    </row>
    <row r="588">
      <c r="A588" s="6"/>
      <c r="B588" s="6"/>
    </row>
    <row r="589">
      <c r="A589" s="6"/>
      <c r="B589" s="6"/>
    </row>
    <row r="590">
      <c r="A590" s="6"/>
      <c r="B590" s="6"/>
    </row>
    <row r="591">
      <c r="A591" s="6"/>
      <c r="B591" s="6"/>
    </row>
    <row r="592">
      <c r="A592" s="6"/>
      <c r="B592" s="6"/>
    </row>
    <row r="593">
      <c r="A593" s="6"/>
      <c r="B593" s="6"/>
    </row>
    <row r="594">
      <c r="A594" s="6"/>
      <c r="B594" s="6"/>
    </row>
    <row r="595">
      <c r="A595" s="6"/>
      <c r="B595" s="6"/>
    </row>
    <row r="596">
      <c r="A596" s="6"/>
      <c r="B596" s="6"/>
    </row>
    <row r="597">
      <c r="A597" s="6"/>
      <c r="B597" s="6"/>
    </row>
    <row r="598">
      <c r="A598" s="6"/>
      <c r="B598" s="6"/>
    </row>
    <row r="599">
      <c r="A599" s="6"/>
      <c r="B599" s="6"/>
    </row>
    <row r="600">
      <c r="A600" s="6"/>
      <c r="B600" s="6"/>
    </row>
    <row r="601">
      <c r="A601" s="6"/>
      <c r="B601" s="6"/>
    </row>
    <row r="602">
      <c r="A602" s="6"/>
      <c r="B602" s="6"/>
    </row>
    <row r="603">
      <c r="A603" s="6"/>
      <c r="B603" s="6"/>
    </row>
    <row r="604">
      <c r="A604" s="6"/>
      <c r="B604" s="6"/>
    </row>
    <row r="605">
      <c r="A605" s="6"/>
      <c r="B605" s="6"/>
    </row>
    <row r="606">
      <c r="A606" s="6"/>
      <c r="B606" s="6"/>
    </row>
    <row r="607">
      <c r="A607" s="6"/>
      <c r="B607" s="6"/>
    </row>
    <row r="608">
      <c r="A608" s="6"/>
      <c r="B608" s="6"/>
    </row>
    <row r="609">
      <c r="A609" s="6"/>
      <c r="B609" s="6"/>
    </row>
    <row r="610">
      <c r="A610" s="6"/>
      <c r="B610" s="6"/>
    </row>
    <row r="611">
      <c r="A611" s="6"/>
      <c r="B611" s="6"/>
    </row>
    <row r="612">
      <c r="A612" s="6"/>
      <c r="B612" s="6"/>
    </row>
    <row r="613">
      <c r="A613" s="6"/>
      <c r="B613" s="6"/>
    </row>
    <row r="614">
      <c r="A614" s="6"/>
      <c r="B614" s="6"/>
    </row>
    <row r="615">
      <c r="A615" s="6"/>
      <c r="B615" s="6"/>
    </row>
    <row r="616">
      <c r="A616" s="6"/>
      <c r="B616" s="6"/>
    </row>
    <row r="617">
      <c r="A617" s="6"/>
      <c r="B617" s="6"/>
    </row>
    <row r="618">
      <c r="A618" s="6"/>
      <c r="B618" s="6"/>
    </row>
    <row r="619">
      <c r="A619" s="6"/>
      <c r="B619" s="6"/>
    </row>
    <row r="620">
      <c r="A620" s="6"/>
      <c r="B620" s="6"/>
    </row>
    <row r="621">
      <c r="A621" s="6"/>
      <c r="B621" s="6"/>
    </row>
    <row r="622">
      <c r="A622" s="6"/>
      <c r="B622" s="6"/>
    </row>
    <row r="623">
      <c r="A623" s="6"/>
      <c r="B623" s="6"/>
    </row>
    <row r="624">
      <c r="A624" s="6"/>
      <c r="B624" s="6"/>
    </row>
    <row r="625">
      <c r="A625" s="6"/>
      <c r="B625" s="6"/>
    </row>
    <row r="626">
      <c r="A626" s="6"/>
      <c r="B626" s="6"/>
    </row>
    <row r="627">
      <c r="A627" s="6"/>
      <c r="B627" s="6"/>
    </row>
    <row r="628">
      <c r="A628" s="6"/>
      <c r="B628" s="6"/>
    </row>
    <row r="629">
      <c r="A629" s="6"/>
      <c r="B629" s="6"/>
    </row>
    <row r="630">
      <c r="A630" s="6"/>
      <c r="B630" s="6"/>
    </row>
    <row r="631">
      <c r="A631" s="6"/>
      <c r="B631" s="6"/>
    </row>
    <row r="632">
      <c r="A632" s="6"/>
      <c r="B632" s="6"/>
    </row>
    <row r="633">
      <c r="A633" s="6"/>
      <c r="B633" s="6"/>
    </row>
    <row r="634">
      <c r="A634" s="6"/>
      <c r="B634" s="6"/>
    </row>
    <row r="635">
      <c r="A635" s="6"/>
      <c r="B635" s="6"/>
    </row>
    <row r="636">
      <c r="A636" s="6"/>
      <c r="B636" s="6"/>
    </row>
    <row r="637">
      <c r="A637" s="6"/>
      <c r="B637" s="6"/>
    </row>
    <row r="638">
      <c r="A638" s="6"/>
      <c r="B638" s="6"/>
    </row>
    <row r="639">
      <c r="A639" s="6"/>
      <c r="B639" s="6"/>
    </row>
    <row r="640">
      <c r="A640" s="6"/>
      <c r="B640" s="6"/>
    </row>
    <row r="641">
      <c r="A641" s="6"/>
      <c r="B641" s="6"/>
    </row>
    <row r="642">
      <c r="A642" s="6"/>
      <c r="B642" s="6"/>
    </row>
    <row r="643">
      <c r="A643" s="6"/>
      <c r="B643" s="6"/>
    </row>
    <row r="644">
      <c r="A644" s="6"/>
      <c r="B644" s="6"/>
    </row>
    <row r="645">
      <c r="A645" s="6"/>
      <c r="B645" s="6"/>
    </row>
    <row r="646">
      <c r="A646" s="6"/>
      <c r="B646" s="6"/>
    </row>
    <row r="647">
      <c r="A647" s="6"/>
      <c r="B647" s="6"/>
    </row>
    <row r="648">
      <c r="A648" s="6"/>
      <c r="B648" s="6"/>
    </row>
    <row r="649">
      <c r="A649" s="6"/>
      <c r="B649" s="6"/>
    </row>
    <row r="650">
      <c r="A650" s="6"/>
      <c r="B650" s="6"/>
    </row>
    <row r="651">
      <c r="A651" s="6"/>
      <c r="B651" s="6"/>
    </row>
    <row r="652">
      <c r="A652" s="6"/>
      <c r="B652" s="6"/>
    </row>
    <row r="653">
      <c r="A653" s="6"/>
      <c r="B653" s="6"/>
    </row>
    <row r="654">
      <c r="A654" s="6"/>
      <c r="B654" s="6"/>
    </row>
    <row r="655">
      <c r="A655" s="6"/>
      <c r="B655" s="6"/>
    </row>
    <row r="656">
      <c r="A656" s="6"/>
      <c r="B656" s="6"/>
    </row>
    <row r="657">
      <c r="A657" s="6"/>
      <c r="B657" s="6"/>
    </row>
    <row r="658">
      <c r="A658" s="6"/>
      <c r="B658" s="6"/>
    </row>
    <row r="659">
      <c r="A659" s="6"/>
      <c r="B659" s="6"/>
    </row>
    <row r="660">
      <c r="A660" s="6"/>
      <c r="B660" s="6"/>
    </row>
    <row r="661">
      <c r="A661" s="6"/>
      <c r="B661" s="6"/>
    </row>
    <row r="662">
      <c r="A662" s="6"/>
      <c r="B662" s="6"/>
    </row>
    <row r="663">
      <c r="A663" s="6"/>
      <c r="B663" s="6"/>
    </row>
    <row r="664">
      <c r="A664" s="6"/>
      <c r="B664" s="6"/>
    </row>
    <row r="665">
      <c r="A665" s="6"/>
      <c r="B665" s="6"/>
    </row>
    <row r="666">
      <c r="A666" s="6"/>
      <c r="B666" s="6"/>
    </row>
    <row r="667">
      <c r="A667" s="6"/>
      <c r="B667" s="6"/>
    </row>
    <row r="668">
      <c r="A668" s="6"/>
      <c r="B668" s="6"/>
    </row>
    <row r="669">
      <c r="A669" s="6"/>
      <c r="B669" s="6"/>
    </row>
    <row r="670">
      <c r="A670" s="6"/>
      <c r="B670" s="6"/>
    </row>
    <row r="671">
      <c r="A671" s="6"/>
      <c r="B671" s="6"/>
    </row>
    <row r="672">
      <c r="A672" s="6"/>
      <c r="B672" s="6"/>
    </row>
    <row r="673">
      <c r="A673" s="6"/>
      <c r="B673" s="6"/>
    </row>
    <row r="674">
      <c r="A674" s="6"/>
      <c r="B674" s="6"/>
    </row>
    <row r="675">
      <c r="A675" s="6"/>
      <c r="B675" s="6"/>
    </row>
    <row r="676">
      <c r="A676" s="6"/>
      <c r="B676" s="6"/>
    </row>
    <row r="677">
      <c r="A677" s="6"/>
      <c r="B677" s="6"/>
    </row>
    <row r="678">
      <c r="A678" s="6"/>
      <c r="B678" s="6"/>
    </row>
    <row r="679">
      <c r="A679" s="6"/>
      <c r="B679" s="6"/>
    </row>
    <row r="680">
      <c r="A680" s="6"/>
      <c r="B680" s="6"/>
    </row>
    <row r="681">
      <c r="A681" s="6"/>
      <c r="B681" s="6"/>
    </row>
    <row r="682">
      <c r="A682" s="6"/>
      <c r="B682" s="6"/>
    </row>
    <row r="683">
      <c r="A683" s="6"/>
      <c r="B683" s="6"/>
    </row>
    <row r="684">
      <c r="A684" s="6"/>
      <c r="B684" s="6"/>
    </row>
    <row r="685">
      <c r="A685" s="6"/>
      <c r="B685" s="6"/>
    </row>
    <row r="686">
      <c r="A686" s="6"/>
      <c r="B686" s="6"/>
    </row>
    <row r="687">
      <c r="A687" s="6"/>
      <c r="B687" s="6"/>
    </row>
    <row r="688">
      <c r="A688" s="6"/>
      <c r="B688" s="6"/>
    </row>
    <row r="689">
      <c r="A689" s="6"/>
      <c r="B689" s="6"/>
    </row>
    <row r="690">
      <c r="A690" s="6"/>
      <c r="B690" s="6"/>
    </row>
    <row r="691">
      <c r="A691" s="6"/>
      <c r="B691" s="6"/>
    </row>
    <row r="692">
      <c r="A692" s="6"/>
      <c r="B692" s="6"/>
    </row>
    <row r="693">
      <c r="A693" s="6"/>
      <c r="B693" s="6"/>
    </row>
    <row r="694">
      <c r="A694" s="6"/>
      <c r="B694" s="6"/>
    </row>
    <row r="695">
      <c r="A695" s="6"/>
      <c r="B695" s="6"/>
    </row>
    <row r="696">
      <c r="A696" s="6"/>
      <c r="B696" s="6"/>
    </row>
    <row r="697">
      <c r="A697" s="6"/>
      <c r="B697" s="6"/>
    </row>
    <row r="698">
      <c r="A698" s="6"/>
      <c r="B698" s="6"/>
    </row>
    <row r="699">
      <c r="A699" s="6"/>
      <c r="B699" s="6"/>
    </row>
    <row r="700">
      <c r="A700" s="6"/>
      <c r="B700" s="6"/>
    </row>
    <row r="701">
      <c r="A701" s="6"/>
      <c r="B701" s="6"/>
    </row>
    <row r="702">
      <c r="A702" s="6"/>
      <c r="B702" s="6"/>
    </row>
    <row r="703">
      <c r="A703" s="6"/>
      <c r="B703" s="6"/>
    </row>
    <row r="704">
      <c r="A704" s="6"/>
      <c r="B704" s="6"/>
    </row>
    <row r="705">
      <c r="A705" s="6"/>
      <c r="B705" s="6"/>
    </row>
    <row r="706">
      <c r="A706" s="6"/>
      <c r="B706" s="6"/>
    </row>
    <row r="707">
      <c r="A707" s="6"/>
      <c r="B707" s="6"/>
    </row>
    <row r="708">
      <c r="A708" s="6"/>
      <c r="B708" s="6"/>
    </row>
    <row r="709">
      <c r="A709" s="6"/>
      <c r="B709" s="6"/>
    </row>
    <row r="710">
      <c r="A710" s="6"/>
      <c r="B710" s="6"/>
    </row>
    <row r="711">
      <c r="A711" s="6"/>
      <c r="B711" s="6"/>
    </row>
    <row r="712">
      <c r="A712" s="6"/>
      <c r="B712" s="6"/>
    </row>
    <row r="713">
      <c r="A713" s="6"/>
      <c r="B713" s="6"/>
    </row>
    <row r="714">
      <c r="A714" s="6"/>
      <c r="B714" s="6"/>
    </row>
    <row r="715">
      <c r="A715" s="6"/>
      <c r="B715" s="6"/>
    </row>
    <row r="716">
      <c r="A716" s="6"/>
      <c r="B716" s="6"/>
    </row>
    <row r="717">
      <c r="A717" s="6"/>
      <c r="B717" s="6"/>
    </row>
    <row r="718">
      <c r="A718" s="6"/>
      <c r="B718" s="6"/>
    </row>
    <row r="719">
      <c r="A719" s="6"/>
      <c r="B719" s="6"/>
    </row>
    <row r="720">
      <c r="A720" s="6"/>
      <c r="B720" s="6"/>
    </row>
    <row r="721">
      <c r="A721" s="6"/>
      <c r="B721" s="6"/>
    </row>
    <row r="722">
      <c r="A722" s="6"/>
      <c r="B722" s="6"/>
    </row>
    <row r="723">
      <c r="A723" s="6"/>
      <c r="B723" s="6"/>
    </row>
    <row r="724">
      <c r="A724" s="6"/>
      <c r="B724" s="6"/>
    </row>
    <row r="725">
      <c r="A725" s="6"/>
      <c r="B725" s="6"/>
    </row>
    <row r="726">
      <c r="A726" s="6"/>
      <c r="B726" s="6"/>
    </row>
    <row r="727">
      <c r="A727" s="6"/>
      <c r="B727" s="6"/>
    </row>
    <row r="728">
      <c r="A728" s="6"/>
      <c r="B728" s="6"/>
    </row>
    <row r="729">
      <c r="A729" s="6"/>
      <c r="B729" s="6"/>
    </row>
    <row r="730">
      <c r="A730" s="6"/>
      <c r="B730" s="6"/>
    </row>
    <row r="731">
      <c r="A731" s="6"/>
      <c r="B731" s="6"/>
    </row>
    <row r="732">
      <c r="A732" s="6"/>
      <c r="B732" s="6"/>
    </row>
    <row r="733">
      <c r="A733" s="6"/>
      <c r="B733" s="6"/>
    </row>
    <row r="734">
      <c r="A734" s="6"/>
      <c r="B734" s="6"/>
    </row>
    <row r="735">
      <c r="A735" s="6"/>
      <c r="B735" s="6"/>
    </row>
    <row r="736">
      <c r="A736" s="6"/>
      <c r="B736" s="6"/>
    </row>
    <row r="737">
      <c r="A737" s="6"/>
      <c r="B737" s="6"/>
    </row>
    <row r="738">
      <c r="A738" s="6"/>
      <c r="B738" s="6"/>
    </row>
    <row r="739">
      <c r="A739" s="6"/>
      <c r="B739" s="6"/>
    </row>
    <row r="740">
      <c r="A740" s="6"/>
      <c r="B740" s="6"/>
    </row>
    <row r="741">
      <c r="A741" s="6"/>
      <c r="B741" s="6"/>
    </row>
    <row r="742">
      <c r="A742" s="6"/>
      <c r="B742" s="6"/>
    </row>
    <row r="743">
      <c r="A743" s="6"/>
      <c r="B743" s="6"/>
    </row>
    <row r="744">
      <c r="A744" s="6"/>
      <c r="B744" s="6"/>
    </row>
    <row r="745">
      <c r="A745" s="6"/>
      <c r="B745" s="6"/>
    </row>
    <row r="746">
      <c r="A746" s="6"/>
      <c r="B746" s="6"/>
    </row>
    <row r="747">
      <c r="A747" s="6"/>
      <c r="B747" s="6"/>
    </row>
    <row r="748">
      <c r="A748" s="6"/>
      <c r="B748" s="6"/>
    </row>
    <row r="749">
      <c r="A749" s="6"/>
      <c r="B749" s="6"/>
    </row>
    <row r="750">
      <c r="A750" s="6"/>
      <c r="B750" s="6"/>
    </row>
    <row r="751">
      <c r="A751" s="6"/>
      <c r="B751" s="6"/>
    </row>
    <row r="752">
      <c r="A752" s="6"/>
      <c r="B752" s="6"/>
    </row>
    <row r="753">
      <c r="A753" s="6"/>
      <c r="B753" s="6"/>
    </row>
    <row r="754">
      <c r="A754" s="6"/>
      <c r="B754" s="6"/>
    </row>
    <row r="755">
      <c r="A755" s="6"/>
      <c r="B755" s="6"/>
    </row>
    <row r="756">
      <c r="A756" s="6"/>
      <c r="B756" s="6"/>
    </row>
    <row r="757">
      <c r="A757" s="6"/>
      <c r="B757" s="6"/>
    </row>
    <row r="758">
      <c r="A758" s="6"/>
      <c r="B758" s="6"/>
    </row>
    <row r="759">
      <c r="A759" s="6"/>
      <c r="B759" s="6"/>
    </row>
    <row r="760">
      <c r="A760" s="6"/>
      <c r="B760" s="6"/>
    </row>
    <row r="761">
      <c r="A761" s="6"/>
      <c r="B761" s="6"/>
    </row>
    <row r="762">
      <c r="A762" s="6"/>
      <c r="B762" s="6"/>
    </row>
    <row r="763">
      <c r="A763" s="6"/>
      <c r="B763" s="6"/>
    </row>
    <row r="764">
      <c r="A764" s="6"/>
      <c r="B764" s="6"/>
    </row>
    <row r="765">
      <c r="A765" s="6"/>
      <c r="B765" s="6"/>
    </row>
    <row r="766">
      <c r="A766" s="6"/>
      <c r="B766" s="6"/>
    </row>
    <row r="767">
      <c r="A767" s="6"/>
      <c r="B767" s="6"/>
    </row>
    <row r="768">
      <c r="A768" s="6"/>
      <c r="B768" s="6"/>
    </row>
    <row r="769">
      <c r="A769" s="6"/>
      <c r="B769" s="6"/>
    </row>
    <row r="770">
      <c r="A770" s="6"/>
      <c r="B770" s="6"/>
    </row>
    <row r="771">
      <c r="A771" s="6"/>
      <c r="B771" s="6"/>
    </row>
    <row r="772">
      <c r="A772" s="6"/>
      <c r="B772" s="6"/>
    </row>
    <row r="773">
      <c r="A773" s="6"/>
      <c r="B773" s="6"/>
    </row>
    <row r="774">
      <c r="A774" s="6"/>
      <c r="B774" s="6"/>
    </row>
    <row r="775">
      <c r="A775" s="6"/>
      <c r="B775" s="6"/>
    </row>
    <row r="776">
      <c r="A776" s="6"/>
      <c r="B776" s="6"/>
    </row>
    <row r="777">
      <c r="A777" s="6"/>
      <c r="B777" s="6"/>
    </row>
    <row r="778">
      <c r="A778" s="6"/>
      <c r="B778" s="6"/>
    </row>
    <row r="779">
      <c r="A779" s="6"/>
      <c r="B779" s="6"/>
    </row>
    <row r="780">
      <c r="A780" s="6"/>
      <c r="B780" s="6"/>
    </row>
    <row r="781">
      <c r="A781" s="6"/>
      <c r="B781" s="6"/>
    </row>
    <row r="782">
      <c r="A782" s="6"/>
      <c r="B782" s="6"/>
    </row>
    <row r="783">
      <c r="A783" s="6"/>
      <c r="B783" s="6"/>
    </row>
    <row r="784">
      <c r="A784" s="6"/>
      <c r="B784" s="6"/>
    </row>
    <row r="785">
      <c r="A785" s="6"/>
      <c r="B785" s="6"/>
    </row>
    <row r="786">
      <c r="A786" s="6"/>
      <c r="B786" s="6"/>
    </row>
    <row r="787">
      <c r="A787" s="6"/>
      <c r="B787" s="6"/>
    </row>
    <row r="788">
      <c r="A788" s="6"/>
      <c r="B788" s="6"/>
    </row>
    <row r="789">
      <c r="A789" s="6"/>
      <c r="B789" s="6"/>
    </row>
    <row r="790">
      <c r="A790" s="6"/>
      <c r="B790" s="6"/>
    </row>
    <row r="791">
      <c r="A791" s="6"/>
      <c r="B791" s="6"/>
    </row>
    <row r="792">
      <c r="A792" s="6"/>
      <c r="B792" s="6"/>
    </row>
    <row r="793">
      <c r="A793" s="6"/>
      <c r="B793" s="6"/>
    </row>
    <row r="794">
      <c r="A794" s="6"/>
      <c r="B794" s="6"/>
    </row>
    <row r="795">
      <c r="A795" s="6"/>
      <c r="B795" s="6"/>
    </row>
    <row r="796">
      <c r="A796" s="6"/>
      <c r="B796" s="6"/>
    </row>
    <row r="797">
      <c r="A797" s="6"/>
      <c r="B797" s="6"/>
    </row>
    <row r="798">
      <c r="A798" s="6"/>
      <c r="B798" s="6"/>
    </row>
    <row r="799">
      <c r="A799" s="6"/>
      <c r="B799" s="6"/>
    </row>
    <row r="800">
      <c r="A800" s="6"/>
      <c r="B800" s="6"/>
    </row>
    <row r="801">
      <c r="A801" s="6"/>
      <c r="B801" s="6"/>
    </row>
    <row r="802">
      <c r="A802" s="6"/>
      <c r="B802" s="6"/>
    </row>
    <row r="803">
      <c r="A803" s="6"/>
      <c r="B803" s="6"/>
    </row>
    <row r="804">
      <c r="A804" s="6"/>
      <c r="B804" s="6"/>
    </row>
    <row r="805">
      <c r="A805" s="6"/>
      <c r="B805" s="6"/>
    </row>
    <row r="806">
      <c r="A806" s="6"/>
      <c r="B806" s="6"/>
    </row>
    <row r="807">
      <c r="A807" s="6"/>
      <c r="B807" s="6"/>
    </row>
    <row r="808">
      <c r="A808" s="6"/>
      <c r="B808" s="6"/>
    </row>
    <row r="809">
      <c r="A809" s="6"/>
      <c r="B809" s="6"/>
    </row>
    <row r="810">
      <c r="A810" s="6"/>
      <c r="B810" s="6"/>
    </row>
    <row r="811">
      <c r="A811" s="6"/>
      <c r="B811" s="6"/>
    </row>
    <row r="812">
      <c r="A812" s="6"/>
      <c r="B812" s="6"/>
    </row>
    <row r="813">
      <c r="A813" s="6"/>
      <c r="B813" s="6"/>
    </row>
    <row r="814">
      <c r="A814" s="6"/>
      <c r="B814" s="6"/>
    </row>
    <row r="815">
      <c r="A815" s="6"/>
      <c r="B815" s="6"/>
    </row>
    <row r="816">
      <c r="A816" s="6"/>
      <c r="B816" s="6"/>
    </row>
    <row r="817">
      <c r="A817" s="6"/>
      <c r="B817" s="6"/>
    </row>
    <row r="818">
      <c r="A818" s="6"/>
      <c r="B818" s="6"/>
    </row>
    <row r="819">
      <c r="A819" s="6"/>
      <c r="B819" s="6"/>
    </row>
    <row r="820">
      <c r="A820" s="6"/>
      <c r="B820" s="6"/>
    </row>
    <row r="821">
      <c r="A821" s="6"/>
      <c r="B821" s="6"/>
    </row>
    <row r="822">
      <c r="A822" s="6"/>
      <c r="B822" s="6"/>
    </row>
    <row r="823">
      <c r="A823" s="6"/>
      <c r="B823" s="6"/>
    </row>
    <row r="824">
      <c r="A824" s="6"/>
      <c r="B824" s="6"/>
    </row>
    <row r="825">
      <c r="A825" s="6"/>
      <c r="B825" s="6"/>
    </row>
    <row r="826">
      <c r="A826" s="6"/>
      <c r="B826" s="6"/>
    </row>
    <row r="827">
      <c r="A827" s="6"/>
      <c r="B827" s="6"/>
    </row>
    <row r="828">
      <c r="A828" s="6"/>
      <c r="B828" s="6"/>
    </row>
    <row r="829">
      <c r="A829" s="6"/>
      <c r="B829" s="6"/>
    </row>
    <row r="830">
      <c r="A830" s="6"/>
      <c r="B830" s="6"/>
    </row>
    <row r="831">
      <c r="A831" s="6"/>
      <c r="B831" s="6"/>
    </row>
    <row r="832">
      <c r="A832" s="6"/>
      <c r="B832" s="6"/>
    </row>
    <row r="833">
      <c r="A833" s="6"/>
      <c r="B833" s="6"/>
    </row>
    <row r="834">
      <c r="A834" s="6"/>
      <c r="B834" s="6"/>
    </row>
    <row r="835">
      <c r="A835" s="6"/>
      <c r="B835" s="6"/>
    </row>
    <row r="836">
      <c r="A836" s="6"/>
      <c r="B836" s="6"/>
    </row>
    <row r="837">
      <c r="A837" s="6"/>
      <c r="B837" s="6"/>
    </row>
    <row r="838">
      <c r="A838" s="6"/>
      <c r="B838" s="6"/>
    </row>
    <row r="839">
      <c r="A839" s="6"/>
      <c r="B839" s="6"/>
    </row>
    <row r="840">
      <c r="A840" s="6"/>
      <c r="B840" s="6"/>
    </row>
    <row r="841">
      <c r="A841" s="6"/>
      <c r="B841" s="6"/>
    </row>
    <row r="842">
      <c r="A842" s="6"/>
      <c r="B842" s="6"/>
    </row>
    <row r="843">
      <c r="A843" s="6"/>
      <c r="B843" s="6"/>
    </row>
    <row r="844">
      <c r="A844" s="6"/>
      <c r="B844" s="6"/>
    </row>
    <row r="845">
      <c r="A845" s="6"/>
      <c r="B845" s="6"/>
    </row>
    <row r="846">
      <c r="A846" s="6"/>
      <c r="B846" s="6"/>
    </row>
    <row r="847">
      <c r="A847" s="6"/>
      <c r="B847" s="6"/>
    </row>
    <row r="848">
      <c r="A848" s="6"/>
      <c r="B848" s="6"/>
    </row>
    <row r="849">
      <c r="A849" s="6"/>
      <c r="B849" s="6"/>
    </row>
    <row r="850">
      <c r="A850" s="6"/>
      <c r="B850" s="6"/>
    </row>
    <row r="851">
      <c r="A851" s="6"/>
      <c r="B851" s="6"/>
    </row>
    <row r="852">
      <c r="A852" s="6"/>
      <c r="B852" s="6"/>
    </row>
    <row r="853">
      <c r="A853" s="6"/>
      <c r="B853" s="6"/>
    </row>
    <row r="854">
      <c r="A854" s="6"/>
      <c r="B854" s="6"/>
    </row>
    <row r="855">
      <c r="A855" s="6"/>
      <c r="B855" s="6"/>
    </row>
    <row r="856">
      <c r="A856" s="6"/>
      <c r="B856" s="6"/>
    </row>
    <row r="857">
      <c r="A857" s="6"/>
      <c r="B857" s="6"/>
    </row>
    <row r="858">
      <c r="A858" s="6"/>
      <c r="B858" s="6"/>
    </row>
    <row r="859">
      <c r="A859" s="6"/>
      <c r="B859" s="6"/>
    </row>
    <row r="860">
      <c r="A860" s="6"/>
      <c r="B860" s="6"/>
    </row>
    <row r="861">
      <c r="A861" s="6"/>
      <c r="B861" s="6"/>
    </row>
    <row r="862">
      <c r="A862" s="6"/>
      <c r="B862" s="6"/>
    </row>
    <row r="863">
      <c r="A863" s="6"/>
      <c r="B863" s="6"/>
    </row>
    <row r="864">
      <c r="A864" s="6"/>
      <c r="B864" s="6"/>
    </row>
    <row r="865">
      <c r="A865" s="6"/>
      <c r="B865" s="6"/>
    </row>
    <row r="866">
      <c r="A866" s="6"/>
      <c r="B866" s="6"/>
    </row>
    <row r="867">
      <c r="A867" s="6"/>
      <c r="B867" s="6"/>
    </row>
    <row r="868">
      <c r="A868" s="6"/>
      <c r="B868" s="6"/>
    </row>
    <row r="869">
      <c r="A869" s="6"/>
      <c r="B869" s="6"/>
    </row>
    <row r="870">
      <c r="A870" s="6"/>
      <c r="B870" s="6"/>
    </row>
    <row r="871">
      <c r="A871" s="6"/>
      <c r="B871" s="6"/>
    </row>
    <row r="872">
      <c r="A872" s="6"/>
      <c r="B872" s="6"/>
    </row>
    <row r="873">
      <c r="A873" s="6"/>
      <c r="B873" s="6"/>
    </row>
    <row r="874">
      <c r="A874" s="6"/>
      <c r="B874" s="6"/>
    </row>
    <row r="875">
      <c r="A875" s="6"/>
      <c r="B875" s="6"/>
    </row>
    <row r="876">
      <c r="A876" s="6"/>
      <c r="B876" s="6"/>
    </row>
    <row r="877">
      <c r="A877" s="6"/>
      <c r="B877" s="6"/>
    </row>
    <row r="878">
      <c r="A878" s="6"/>
      <c r="B878" s="6"/>
    </row>
    <row r="879">
      <c r="A879" s="6"/>
      <c r="B879" s="6"/>
    </row>
    <row r="880">
      <c r="A880" s="6"/>
      <c r="B880" s="6"/>
    </row>
    <row r="881">
      <c r="A881" s="6"/>
      <c r="B881" s="6"/>
    </row>
    <row r="882">
      <c r="A882" s="6"/>
      <c r="B882" s="6"/>
    </row>
    <row r="883">
      <c r="A883" s="6"/>
      <c r="B883" s="6"/>
    </row>
    <row r="884">
      <c r="A884" s="6"/>
      <c r="B884" s="6"/>
    </row>
    <row r="885">
      <c r="A885" s="6"/>
      <c r="B885" s="6"/>
    </row>
    <row r="886">
      <c r="A886" s="6"/>
      <c r="B886" s="6"/>
    </row>
    <row r="887">
      <c r="A887" s="6"/>
      <c r="B887" s="6"/>
    </row>
    <row r="888">
      <c r="A888" s="6"/>
      <c r="B888" s="6"/>
    </row>
    <row r="889">
      <c r="A889" s="6"/>
      <c r="B889" s="6"/>
    </row>
    <row r="890">
      <c r="A890" s="6"/>
      <c r="B890" s="6"/>
    </row>
    <row r="891">
      <c r="A891" s="6"/>
      <c r="B891" s="6"/>
    </row>
    <row r="892">
      <c r="A892" s="6"/>
      <c r="B892" s="6"/>
    </row>
    <row r="893">
      <c r="A893" s="6"/>
      <c r="B893" s="6"/>
    </row>
    <row r="894">
      <c r="A894" s="6"/>
      <c r="B894" s="6"/>
    </row>
    <row r="895">
      <c r="A895" s="6"/>
      <c r="B895" s="6"/>
    </row>
    <row r="896">
      <c r="A896" s="6"/>
      <c r="B896" s="6"/>
    </row>
    <row r="897">
      <c r="A897" s="6"/>
      <c r="B897" s="6"/>
    </row>
    <row r="898">
      <c r="A898" s="6"/>
      <c r="B898" s="6"/>
    </row>
    <row r="899">
      <c r="A899" s="6"/>
      <c r="B899" s="6"/>
    </row>
    <row r="900">
      <c r="A900" s="6"/>
      <c r="B900" s="6"/>
    </row>
    <row r="901">
      <c r="A901" s="6"/>
      <c r="B901" s="6"/>
    </row>
    <row r="902">
      <c r="A902" s="6"/>
      <c r="B902" s="6"/>
    </row>
    <row r="903">
      <c r="A903" s="6"/>
      <c r="B903" s="6"/>
    </row>
    <row r="904">
      <c r="A904" s="6"/>
      <c r="B904" s="6"/>
    </row>
    <row r="905">
      <c r="A905" s="6"/>
      <c r="B905" s="6"/>
    </row>
    <row r="906">
      <c r="A906" s="6"/>
      <c r="B906" s="6"/>
    </row>
    <row r="907">
      <c r="A907" s="6"/>
      <c r="B907" s="6"/>
    </row>
    <row r="908">
      <c r="A908" s="6"/>
      <c r="B908" s="6"/>
    </row>
    <row r="909">
      <c r="A909" s="6"/>
      <c r="B909" s="6"/>
    </row>
    <row r="910">
      <c r="A910" s="6"/>
      <c r="B910" s="6"/>
    </row>
    <row r="911">
      <c r="A911" s="6"/>
      <c r="B911" s="6"/>
    </row>
    <row r="912">
      <c r="A912" s="6"/>
      <c r="B912" s="6"/>
    </row>
    <row r="913">
      <c r="A913" s="6"/>
      <c r="B913" s="6"/>
    </row>
    <row r="914">
      <c r="A914" s="6"/>
      <c r="B914" s="6"/>
    </row>
    <row r="915">
      <c r="A915" s="6"/>
      <c r="B915" s="6"/>
    </row>
    <row r="916">
      <c r="A916" s="6"/>
      <c r="B916" s="6"/>
    </row>
    <row r="917">
      <c r="A917" s="6"/>
      <c r="B917" s="6"/>
    </row>
    <row r="918">
      <c r="A918" s="6"/>
      <c r="B918" s="6"/>
    </row>
    <row r="919">
      <c r="A919" s="6"/>
      <c r="B919" s="6"/>
    </row>
    <row r="920">
      <c r="A920" s="6"/>
      <c r="B920" s="6"/>
    </row>
    <row r="921">
      <c r="A921" s="6"/>
      <c r="B921" s="6"/>
    </row>
    <row r="922">
      <c r="A922" s="6"/>
      <c r="B922" s="6"/>
    </row>
    <row r="923">
      <c r="A923" s="6"/>
      <c r="B923" s="6"/>
    </row>
    <row r="924">
      <c r="A924" s="6"/>
      <c r="B924" s="6"/>
    </row>
    <row r="925">
      <c r="A925" s="6"/>
      <c r="B925" s="6"/>
    </row>
    <row r="926">
      <c r="A926" s="6"/>
      <c r="B926" s="6"/>
    </row>
    <row r="927">
      <c r="A927" s="6"/>
      <c r="B927" s="6"/>
    </row>
    <row r="928">
      <c r="A928" s="6"/>
      <c r="B928" s="6"/>
    </row>
    <row r="929">
      <c r="A929" s="6"/>
      <c r="B929" s="6"/>
    </row>
    <row r="930">
      <c r="A930" s="6"/>
      <c r="B930" s="6"/>
    </row>
    <row r="931">
      <c r="A931" s="6"/>
      <c r="B931" s="6"/>
    </row>
    <row r="932">
      <c r="A932" s="6"/>
      <c r="B932" s="6"/>
    </row>
    <row r="933">
      <c r="A933" s="6"/>
      <c r="B933" s="6"/>
    </row>
    <row r="934">
      <c r="A934" s="6"/>
      <c r="B934" s="6"/>
    </row>
    <row r="935">
      <c r="A935" s="6"/>
      <c r="B935" s="6"/>
    </row>
    <row r="936">
      <c r="A936" s="6"/>
      <c r="B936" s="6"/>
    </row>
    <row r="937">
      <c r="A937" s="6"/>
      <c r="B937" s="6"/>
    </row>
    <row r="938">
      <c r="A938" s="6"/>
      <c r="B938" s="6"/>
    </row>
    <row r="939">
      <c r="A939" s="6"/>
      <c r="B939" s="6"/>
    </row>
    <row r="940">
      <c r="A940" s="6"/>
      <c r="B940" s="6"/>
    </row>
    <row r="941">
      <c r="A941" s="6"/>
      <c r="B941" s="6"/>
    </row>
    <row r="942">
      <c r="A942" s="6"/>
      <c r="B942" s="6"/>
    </row>
    <row r="943">
      <c r="A943" s="6"/>
      <c r="B943" s="6"/>
    </row>
    <row r="944">
      <c r="A944" s="6"/>
      <c r="B944" s="6"/>
    </row>
    <row r="945">
      <c r="A945" s="6"/>
      <c r="B945" s="6"/>
    </row>
    <row r="946">
      <c r="A946" s="6"/>
      <c r="B946" s="6"/>
    </row>
    <row r="947">
      <c r="A947" s="6"/>
      <c r="B947" s="6"/>
    </row>
    <row r="948">
      <c r="A948" s="6"/>
      <c r="B948" s="6"/>
    </row>
    <row r="949">
      <c r="A949" s="6"/>
      <c r="B949" s="6"/>
    </row>
    <row r="950">
      <c r="A950" s="6"/>
      <c r="B950" s="6"/>
    </row>
    <row r="951">
      <c r="A951" s="6"/>
      <c r="B951" s="6"/>
    </row>
    <row r="952">
      <c r="A952" s="6"/>
      <c r="B952" s="6"/>
    </row>
    <row r="953">
      <c r="A953" s="6"/>
      <c r="B953" s="6"/>
    </row>
    <row r="954">
      <c r="A954" s="6"/>
      <c r="B954" s="6"/>
    </row>
    <row r="955">
      <c r="A955" s="6"/>
      <c r="B955" s="6"/>
    </row>
    <row r="956">
      <c r="A956" s="6"/>
      <c r="B956" s="6"/>
    </row>
    <row r="957">
      <c r="A957" s="6"/>
      <c r="B957" s="6"/>
    </row>
    <row r="958">
      <c r="A958" s="6"/>
      <c r="B958" s="6"/>
    </row>
    <row r="959">
      <c r="A959" s="6"/>
      <c r="B959" s="6"/>
    </row>
    <row r="960">
      <c r="A960" s="6"/>
      <c r="B960" s="6"/>
    </row>
    <row r="961">
      <c r="A961" s="6"/>
      <c r="B961" s="6"/>
    </row>
    <row r="962">
      <c r="A962" s="6"/>
      <c r="B962" s="6"/>
    </row>
    <row r="963">
      <c r="A963" s="6"/>
      <c r="B963" s="6"/>
    </row>
    <row r="964">
      <c r="A964" s="6"/>
      <c r="B964" s="6"/>
    </row>
    <row r="965">
      <c r="A965" s="6"/>
      <c r="B965" s="6"/>
    </row>
    <row r="966">
      <c r="A966" s="6"/>
      <c r="B966" s="6"/>
    </row>
    <row r="967">
      <c r="A967" s="6"/>
      <c r="B967" s="6"/>
    </row>
    <row r="968">
      <c r="A968" s="6"/>
      <c r="B968" s="6"/>
    </row>
    <row r="969">
      <c r="A969" s="6"/>
      <c r="B969" s="6"/>
    </row>
    <row r="970">
      <c r="A970" s="6"/>
      <c r="B970" s="6"/>
    </row>
    <row r="971">
      <c r="A971" s="6"/>
      <c r="B971" s="6"/>
    </row>
    <row r="972">
      <c r="A972" s="6"/>
      <c r="B972" s="6"/>
    </row>
    <row r="973">
      <c r="A973" s="6"/>
      <c r="B973" s="6"/>
    </row>
    <row r="974">
      <c r="A974" s="6"/>
      <c r="B974" s="6"/>
    </row>
    <row r="975">
      <c r="A975" s="6"/>
      <c r="B975" s="6"/>
    </row>
    <row r="976">
      <c r="A976" s="6"/>
      <c r="B976" s="6"/>
    </row>
    <row r="977">
      <c r="A977" s="6"/>
      <c r="B977" s="6"/>
    </row>
    <row r="978">
      <c r="A978" s="6"/>
      <c r="B978" s="6"/>
    </row>
    <row r="979">
      <c r="A979" s="6"/>
      <c r="B979" s="6"/>
    </row>
    <row r="980">
      <c r="A980" s="6"/>
      <c r="B980" s="6"/>
    </row>
    <row r="981">
      <c r="A981" s="6"/>
      <c r="B981" s="6"/>
    </row>
    <row r="982">
      <c r="A982" s="6"/>
      <c r="B982" s="6"/>
    </row>
    <row r="983">
      <c r="A983" s="6"/>
      <c r="B983" s="6"/>
    </row>
    <row r="984">
      <c r="A984" s="6"/>
      <c r="B984" s="6"/>
    </row>
    <row r="985">
      <c r="A985" s="6"/>
      <c r="B985" s="6"/>
    </row>
    <row r="986">
      <c r="A986" s="6"/>
      <c r="B986" s="6"/>
    </row>
    <row r="987">
      <c r="A987" s="6"/>
      <c r="B987" s="6"/>
    </row>
    <row r="988">
      <c r="A988" s="6"/>
      <c r="B988" s="6"/>
    </row>
    <row r="989">
      <c r="A989" s="6"/>
      <c r="B989" s="6"/>
    </row>
    <row r="990">
      <c r="A990" s="6"/>
      <c r="B990" s="6"/>
    </row>
    <row r="991">
      <c r="A991" s="6"/>
      <c r="B991" s="6"/>
    </row>
    <row r="992">
      <c r="A992" s="6"/>
      <c r="B992" s="6"/>
    </row>
    <row r="993">
      <c r="A993" s="6"/>
      <c r="B993" s="6"/>
    </row>
    <row r="994">
      <c r="A994" s="6"/>
      <c r="B994" s="6"/>
    </row>
    <row r="995">
      <c r="A995" s="6"/>
      <c r="B995" s="6"/>
    </row>
    <row r="996">
      <c r="A996" s="6"/>
      <c r="B996" s="6"/>
    </row>
    <row r="997">
      <c r="A997" s="6"/>
      <c r="B997" s="6"/>
    </row>
    <row r="998">
      <c r="A998" s="6"/>
      <c r="B998" s="6"/>
    </row>
    <row r="999">
      <c r="A999" s="6"/>
      <c r="B999" s="6"/>
    </row>
    <row r="1000">
      <c r="A1000" s="6"/>
      <c r="B1000" s="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15.13"/>
    <col customWidth="1" min="2" max="2" width="8.38"/>
    <col customWidth="1" min="3" max="3" width="9.63"/>
    <col customWidth="1" min="10" max="10" width="11.75"/>
    <col customWidth="1" min="11" max="11" width="12.63"/>
    <col customWidth="1" min="13" max="13" width="10.5"/>
    <col customWidth="1" min="14" max="14" width="12.13"/>
  </cols>
  <sheetData>
    <row r="1">
      <c r="A1" s="24" t="s">
        <v>6499</v>
      </c>
      <c r="B1" s="25">
        <v>1.0</v>
      </c>
      <c r="C1" s="26"/>
      <c r="D1" s="24" t="s">
        <v>6500</v>
      </c>
      <c r="E1" s="27" t="str">
        <f>VLOOKUP(A5,tabPays,2,FALSE)</f>
        <v>China</v>
      </c>
      <c r="F1" s="26"/>
      <c r="G1" s="24" t="s">
        <v>6501</v>
      </c>
      <c r="H1" s="27" t="str">
        <f>VLOOKUP(C5,tabContinent,2,FALSE)</f>
        <v>Asia</v>
      </c>
      <c r="I1" s="26"/>
      <c r="J1" s="26"/>
      <c r="K1" s="26"/>
      <c r="L1" s="26"/>
      <c r="M1" s="26"/>
      <c r="N1" s="26"/>
    </row>
    <row r="2">
      <c r="A2" s="26"/>
      <c r="B2" s="26"/>
      <c r="C2" s="26"/>
      <c r="D2" s="26"/>
      <c r="E2" s="26"/>
      <c r="F2" s="26"/>
      <c r="G2" s="26"/>
      <c r="H2" s="26"/>
      <c r="I2" s="26"/>
      <c r="J2" s="26"/>
      <c r="K2" s="26"/>
      <c r="L2" s="26"/>
      <c r="M2" s="26"/>
      <c r="N2" s="26"/>
    </row>
    <row r="3">
      <c r="A3" s="28" t="str">
        <f>IFERROR(__xludf.DUMMYFUNCTION("QUERY(economie!A1:N1,""SELECT *"",0)"),"Pays")</f>
        <v>Pays</v>
      </c>
      <c r="B3" s="28" t="str">
        <f>IFERROR(__xludf.DUMMYFUNCTION("""COMPUTED_VALUE"""),"Annee")</f>
        <v>Annee</v>
      </c>
      <c r="C3" s="28" t="str">
        <f>IFERROR(__xludf.DUMMYFUNCTION("""COMPUTED_VALUE"""),"Continents")</f>
        <v>Continents</v>
      </c>
      <c r="D3" s="28" t="str">
        <f>IFERROR(__xludf.DUMMYFUNCTION("""COMPUTED_VALUE"""),"Statuts")</f>
        <v>Statuts</v>
      </c>
      <c r="E3" s="28" t="str">
        <f>IFERROR(__xludf.DUMMYFUNCTION("""COMPUTED_VALUE"""),"Pourcentage_de_depense")</f>
        <v>Pourcentage_de_depense</v>
      </c>
      <c r="F3" s="28" t="str">
        <f>IFERROR(__xludf.DUMMYFUNCTION("""COMPUTED_VALUE"""),"Depenses_totales")</f>
        <v>Depenses_totales</v>
      </c>
      <c r="G3" s="28" t="str">
        <f>IFERROR(__xludf.DUMMYFUNCTION("""COMPUTED_VALUE"""),"PIB")</f>
        <v>PIB</v>
      </c>
      <c r="H3" s="28" t="str">
        <f>IFERROR(__xludf.DUMMYFUNCTION("""COMPUTED_VALUE"""),"Population")</f>
        <v>Population</v>
      </c>
      <c r="I3" s="28" t="str">
        <f>IFERROR(__xludf.DUMMYFUNCTION("""COMPUTED_VALUE"""),"Scolarite")</f>
        <v>Scolarite</v>
      </c>
      <c r="J3" s="28" t="str">
        <f>IFERROR(__xludf.DUMMYFUNCTION("""COMPUTED_VALUE"""),"Population")</f>
        <v>Population</v>
      </c>
      <c r="K3" s="28" t="str">
        <f>IFERROR(__xludf.DUMMYFUNCTION("""COMPUTED_VALUE"""),"Superficie")</f>
        <v>Superficie</v>
      </c>
      <c r="L3" s="28" t="str">
        <f>IFERROR(__xludf.DUMMYFUNCTION("""COMPUTED_VALUE"""),"Densite_km2")</f>
        <v>Densite_km2</v>
      </c>
      <c r="M3" s="28" t="str">
        <f>IFERROR(__xludf.DUMMYFUNCTION("""COMPUTED_VALUE"""),"Taux_croissance")</f>
        <v>Taux_croissance</v>
      </c>
      <c r="N3" s="28" t="str">
        <f>IFERROR(__xludf.DUMMYFUNCTION("""COMPUTED_VALUE"""),"Pourcentage_pop_mondiale")</f>
        <v>Pourcentage_pop_mondiale</v>
      </c>
      <c r="O3" s="29" t="s">
        <v>6502</v>
      </c>
      <c r="P3" s="29" t="s">
        <v>6503</v>
      </c>
      <c r="Q3" s="30"/>
      <c r="R3" s="30"/>
      <c r="S3" s="30"/>
      <c r="T3" s="30"/>
      <c r="U3" s="30"/>
      <c r="V3" s="30"/>
      <c r="W3" s="30"/>
      <c r="X3" s="30"/>
      <c r="Y3" s="30"/>
    </row>
    <row r="4">
      <c r="A4" s="26"/>
      <c r="B4" s="26"/>
      <c r="C4" s="26"/>
      <c r="D4" s="26"/>
      <c r="E4" s="26"/>
      <c r="F4" s="26"/>
      <c r="G4" s="26"/>
      <c r="H4" s="26"/>
      <c r="I4" s="26"/>
      <c r="J4" s="26"/>
      <c r="K4" s="26"/>
      <c r="L4" s="26"/>
      <c r="M4" s="26"/>
      <c r="N4" s="26"/>
    </row>
    <row r="5">
      <c r="A5" s="31">
        <f>IFERROR(__xludf.DUMMYFUNCTION("QUERY(economie!A1:N3000, ""SELECT * WHERE A = ""&amp;B1, 0)"),1.0)</f>
        <v>1</v>
      </c>
      <c r="B5" s="26">
        <f>IFERROR(__xludf.DUMMYFUNCTION("""COMPUTED_VALUE"""),2015.0)</f>
        <v>2015</v>
      </c>
      <c r="C5" s="26">
        <f>IFERROR(__xludf.DUMMYFUNCTION("""COMPUTED_VALUE"""),1.0)</f>
        <v>1</v>
      </c>
      <c r="D5" s="26" t="str">
        <f>IFERROR(__xludf.DUMMYFUNCTION("""COMPUTED_VALUE"""),"Developing")</f>
        <v>Developing</v>
      </c>
      <c r="E5" s="26" t="str">
        <f>IFERROR(__xludf.DUMMYFUNCTION("""COMPUTED_VALUE"""),"0")</f>
        <v>0</v>
      </c>
      <c r="F5" s="26"/>
      <c r="G5" s="32" t="str">
        <f>IFERROR(__xludf.DUMMYFUNCTION("""COMPUTED_VALUE"""),"869.211938")</f>
        <v>869.211938</v>
      </c>
      <c r="H5" s="33">
        <f>IFERROR(__xludf.DUMMYFUNCTION("""COMPUTED_VALUE"""),137122.0)</f>
        <v>137122</v>
      </c>
      <c r="I5" s="34">
        <f>IFERROR(__xludf.DUMMYFUNCTION("""COMPUTED_VALUE"""),45790.0)</f>
        <v>45790</v>
      </c>
      <c r="J5" s="33">
        <f>IFERROR(__xludf.DUMMYFUNCTION("""COMPUTED_VALUE"""),1.393715448E9)</f>
        <v>1393715448</v>
      </c>
      <c r="K5" s="26">
        <f>IFERROR(__xludf.DUMMYFUNCTION("""COMPUTED_VALUE"""),9706961.0)</f>
        <v>9706961</v>
      </c>
      <c r="L5" s="26" t="str">
        <f>IFERROR(__xludf.DUMMYFUNCTION("""COMPUTED_VALUE"""),"146.8933")</f>
        <v>146.8933</v>
      </c>
      <c r="M5" s="35">
        <f>IFERROR(__xludf.DUMMYFUNCTION("""COMPUTED_VALUE"""),1.0)</f>
        <v>1</v>
      </c>
      <c r="N5" s="26" t="str">
        <f>IFERROR(__xludf.DUMMYFUNCTION("""COMPUTED_VALUE"""),"17.88")</f>
        <v>17.88</v>
      </c>
      <c r="O5" s="36">
        <f t="shared" ref="O5:O20" si="1">VALUE(SUBSTITUTE(G5,".",","))</f>
        <v>869.211938</v>
      </c>
      <c r="P5" s="36">
        <f t="shared" ref="P5:P20" si="2">VALUE(SUBSTITUTE(E5,".",","))</f>
        <v>0</v>
      </c>
    </row>
    <row r="6">
      <c r="A6" s="31">
        <f>IFERROR(__xludf.DUMMYFUNCTION("""COMPUTED_VALUE"""),1.0)</f>
        <v>1</v>
      </c>
      <c r="B6" s="26">
        <f>IFERROR(__xludf.DUMMYFUNCTION("""COMPUTED_VALUE"""),2014.0)</f>
        <v>2014</v>
      </c>
      <c r="C6" s="26">
        <f>IFERROR(__xludf.DUMMYFUNCTION("""COMPUTED_VALUE"""),1.0)</f>
        <v>1</v>
      </c>
      <c r="D6" s="26" t="str">
        <f>IFERROR(__xludf.DUMMYFUNCTION("""COMPUTED_VALUE"""),"Developing")</f>
        <v>Developing</v>
      </c>
      <c r="E6" s="26" t="str">
        <f>IFERROR(__xludf.DUMMYFUNCTION("""COMPUTED_VALUE"""),"109.87439")</f>
        <v>109.87439</v>
      </c>
      <c r="F6" s="26" t="str">
        <f>IFERROR(__xludf.DUMMYFUNCTION("""COMPUTED_VALUE"""),"5.55")</f>
        <v>5.55</v>
      </c>
      <c r="G6" s="32" t="str">
        <f>IFERROR(__xludf.DUMMYFUNCTION("""COMPUTED_VALUE"""),"7683.5238")</f>
        <v>7683.5238</v>
      </c>
      <c r="H6" s="33">
        <f>IFERROR(__xludf.DUMMYFUNCTION("""COMPUTED_VALUE"""),136427.0)</f>
        <v>136427</v>
      </c>
      <c r="I6" s="34">
        <f>IFERROR(__xludf.DUMMYFUNCTION("""COMPUTED_VALUE"""),45670.0)</f>
        <v>45670</v>
      </c>
      <c r="J6" s="33"/>
      <c r="K6" s="26"/>
      <c r="L6" s="26"/>
      <c r="M6" s="35"/>
      <c r="N6" s="26"/>
      <c r="O6" s="36">
        <f t="shared" si="1"/>
        <v>7683.5238</v>
      </c>
      <c r="P6" s="36">
        <f t="shared" si="2"/>
        <v>109.87439</v>
      </c>
    </row>
    <row r="7">
      <c r="A7" s="31">
        <f>IFERROR(__xludf.DUMMYFUNCTION("""COMPUTED_VALUE"""),1.0)</f>
        <v>1</v>
      </c>
      <c r="B7" s="26">
        <f>IFERROR(__xludf.DUMMYFUNCTION("""COMPUTED_VALUE"""),2013.0)</f>
        <v>2013</v>
      </c>
      <c r="C7" s="26">
        <f>IFERROR(__xludf.DUMMYFUNCTION("""COMPUTED_VALUE"""),1.0)</f>
        <v>1</v>
      </c>
      <c r="D7" s="26" t="str">
        <f>IFERROR(__xludf.DUMMYFUNCTION("""COMPUTED_VALUE"""),"Developing")</f>
        <v>Developing</v>
      </c>
      <c r="E7" s="26" t="str">
        <f>IFERROR(__xludf.DUMMYFUNCTION("""COMPUTED_VALUE"""),"9.95553203")</f>
        <v>9.95553203</v>
      </c>
      <c r="F7" s="26" t="str">
        <f>IFERROR(__xludf.DUMMYFUNCTION("""COMPUTED_VALUE"""),"5.39")</f>
        <v>5.39</v>
      </c>
      <c r="G7" s="32" t="str">
        <f>IFERROR(__xludf.DUMMYFUNCTION("""COMPUTED_VALUE"""),"777.77594")</f>
        <v>777.77594</v>
      </c>
      <c r="H7" s="33">
        <f>IFERROR(__xludf.DUMMYFUNCTION("""COMPUTED_VALUE"""),135738.0)</f>
        <v>135738</v>
      </c>
      <c r="I7" s="34">
        <f>IFERROR(__xludf.DUMMYFUNCTION("""COMPUTED_VALUE"""),45850.0)</f>
        <v>45850</v>
      </c>
      <c r="J7" s="33"/>
      <c r="K7" s="26"/>
      <c r="L7" s="26"/>
      <c r="M7" s="35"/>
      <c r="N7" s="26"/>
      <c r="O7" s="36">
        <f t="shared" si="1"/>
        <v>777.77594</v>
      </c>
      <c r="P7" s="36">
        <f t="shared" si="2"/>
        <v>9.95553203</v>
      </c>
    </row>
    <row r="8">
      <c r="A8" s="31">
        <f>IFERROR(__xludf.DUMMYFUNCTION("""COMPUTED_VALUE"""),1.0)</f>
        <v>1</v>
      </c>
      <c r="B8" s="26">
        <f>IFERROR(__xludf.DUMMYFUNCTION("""COMPUTED_VALUE"""),2012.0)</f>
        <v>2012</v>
      </c>
      <c r="C8" s="26">
        <f>IFERROR(__xludf.DUMMYFUNCTION("""COMPUTED_VALUE"""),1.0)</f>
        <v>1</v>
      </c>
      <c r="D8" s="26" t="str">
        <f>IFERROR(__xludf.DUMMYFUNCTION("""COMPUTED_VALUE"""),"Developing")</f>
        <v>Developing</v>
      </c>
      <c r="E8" s="26" t="str">
        <f>IFERROR(__xludf.DUMMYFUNCTION("""COMPUTED_VALUE"""),"94.4344566")</f>
        <v>94.4344566</v>
      </c>
      <c r="F8" s="26" t="str">
        <f>IFERROR(__xludf.DUMMYFUNCTION("""COMPUTED_VALUE"""),"5.26")</f>
        <v>5.26</v>
      </c>
      <c r="G8" s="32" t="str">
        <f>IFERROR(__xludf.DUMMYFUNCTION("""COMPUTED_VALUE"""),"6337.88299")</f>
        <v>6337.88299</v>
      </c>
      <c r="H8" s="33">
        <f>IFERROR(__xludf.DUMMYFUNCTION("""COMPUTED_VALUE"""),135695.0)</f>
        <v>135695</v>
      </c>
      <c r="I8" s="34">
        <f>IFERROR(__xludf.DUMMYFUNCTION("""COMPUTED_VALUE"""),45759.0)</f>
        <v>45759</v>
      </c>
      <c r="J8" s="33"/>
      <c r="K8" s="26"/>
      <c r="L8" s="26"/>
      <c r="M8" s="35"/>
      <c r="N8" s="26"/>
      <c r="O8" s="36">
        <f t="shared" si="1"/>
        <v>6337.88299</v>
      </c>
      <c r="P8" s="36">
        <f t="shared" si="2"/>
        <v>94.4344566</v>
      </c>
    </row>
    <row r="9">
      <c r="A9" s="31">
        <f>IFERROR(__xludf.DUMMYFUNCTION("""COMPUTED_VALUE"""),1.0)</f>
        <v>1</v>
      </c>
      <c r="B9" s="26">
        <f>IFERROR(__xludf.DUMMYFUNCTION("""COMPUTED_VALUE"""),2011.0)</f>
        <v>2011</v>
      </c>
      <c r="C9" s="26">
        <f>IFERROR(__xludf.DUMMYFUNCTION("""COMPUTED_VALUE"""),1.0)</f>
        <v>1</v>
      </c>
      <c r="D9" s="26" t="str">
        <f>IFERROR(__xludf.DUMMYFUNCTION("""COMPUTED_VALUE"""),"Developing")</f>
        <v>Developing</v>
      </c>
      <c r="E9" s="26" t="str">
        <f>IFERROR(__xludf.DUMMYFUNCTION("""COMPUTED_VALUE"""),"91.2674978")</f>
        <v>91.2674978</v>
      </c>
      <c r="F9" s="26" t="str">
        <f>IFERROR(__xludf.DUMMYFUNCTION("""COMPUTED_VALUE"""),"5.3")</f>
        <v>5.3</v>
      </c>
      <c r="G9" s="32" t="str">
        <f>IFERROR(__xludf.DUMMYFUNCTION("""COMPUTED_VALUE"""),"5633.79616")</f>
        <v>5633.79616</v>
      </c>
      <c r="H9" s="33">
        <f>IFERROR(__xludf.DUMMYFUNCTION("""COMPUTED_VALUE"""),134413.0)</f>
        <v>134413</v>
      </c>
      <c r="I9" s="34">
        <f>IFERROR(__xludf.DUMMYFUNCTION("""COMPUTED_VALUE"""),45881.0)</f>
        <v>45881</v>
      </c>
      <c r="J9" s="33"/>
      <c r="K9" s="26"/>
      <c r="L9" s="26"/>
      <c r="M9" s="35"/>
      <c r="N9" s="26"/>
      <c r="O9" s="36">
        <f t="shared" si="1"/>
        <v>5633.79616</v>
      </c>
      <c r="P9" s="36">
        <f t="shared" si="2"/>
        <v>91.2674978</v>
      </c>
    </row>
    <row r="10">
      <c r="A10" s="31">
        <f>IFERROR(__xludf.DUMMYFUNCTION("""COMPUTED_VALUE"""),1.0)</f>
        <v>1</v>
      </c>
      <c r="B10" s="26">
        <f>IFERROR(__xludf.DUMMYFUNCTION("""COMPUTED_VALUE"""),2010.0)</f>
        <v>2010</v>
      </c>
      <c r="C10" s="26">
        <f>IFERROR(__xludf.DUMMYFUNCTION("""COMPUTED_VALUE"""),1.0)</f>
        <v>1</v>
      </c>
      <c r="D10" s="26" t="str">
        <f>IFERROR(__xludf.DUMMYFUNCTION("""COMPUTED_VALUE"""),"Developing")</f>
        <v>Developing</v>
      </c>
      <c r="E10" s="26" t="str">
        <f>IFERROR(__xludf.DUMMYFUNCTION("""COMPUTED_VALUE"""),"5.66075484")</f>
        <v>5.66075484</v>
      </c>
      <c r="F10" s="26" t="str">
        <f>IFERROR(__xludf.DUMMYFUNCTION("""COMPUTED_VALUE"""),"4.89")</f>
        <v>4.89</v>
      </c>
      <c r="G10" s="32" t="str">
        <f>IFERROR(__xludf.DUMMYFUNCTION("""COMPUTED_VALUE"""),"456.512487")</f>
        <v>456.512487</v>
      </c>
      <c r="H10" s="33">
        <f>IFERROR(__xludf.DUMMYFUNCTION("""COMPUTED_VALUE"""),133775.0)</f>
        <v>133775</v>
      </c>
      <c r="I10" s="34">
        <f>IFERROR(__xludf.DUMMYFUNCTION("""COMPUTED_VALUE"""),45789.0)</f>
        <v>45789</v>
      </c>
      <c r="J10" s="33">
        <f>IFERROR(__xludf.DUMMYFUNCTION("""COMPUTED_VALUE"""),1.348191368E9)</f>
        <v>1348191368</v>
      </c>
      <c r="K10" s="26">
        <f>IFERROR(__xludf.DUMMYFUNCTION("""COMPUTED_VALUE"""),9706961.0)</f>
        <v>9706961</v>
      </c>
      <c r="L10" s="26" t="str">
        <f>IFERROR(__xludf.DUMMYFUNCTION("""COMPUTED_VALUE"""),"146.8933")</f>
        <v>146.8933</v>
      </c>
      <c r="M10" s="35">
        <f>IFERROR(__xludf.DUMMYFUNCTION("""COMPUTED_VALUE"""),1.0)</f>
        <v>1</v>
      </c>
      <c r="N10" s="26" t="str">
        <f>IFERROR(__xludf.DUMMYFUNCTION("""COMPUTED_VALUE"""),"17.88")</f>
        <v>17.88</v>
      </c>
      <c r="O10" s="36">
        <f t="shared" si="1"/>
        <v>456.512487</v>
      </c>
      <c r="P10" s="36">
        <f t="shared" si="2"/>
        <v>5.66075484</v>
      </c>
    </row>
    <row r="11">
      <c r="A11" s="31">
        <f>IFERROR(__xludf.DUMMYFUNCTION("""COMPUTED_VALUE"""),1.0)</f>
        <v>1</v>
      </c>
      <c r="B11" s="26">
        <f>IFERROR(__xludf.DUMMYFUNCTION("""COMPUTED_VALUE"""),2009.0)</f>
        <v>2009</v>
      </c>
      <c r="C11" s="26">
        <f>IFERROR(__xludf.DUMMYFUNCTION("""COMPUTED_VALUE"""),1.0)</f>
        <v>1</v>
      </c>
      <c r="D11" s="26" t="str">
        <f>IFERROR(__xludf.DUMMYFUNCTION("""COMPUTED_VALUE"""),"Developing")</f>
        <v>Developing</v>
      </c>
      <c r="E11" s="26" t="str">
        <f>IFERROR(__xludf.DUMMYFUNCTION("""COMPUTED_VALUE"""),"50.2834892")</f>
        <v>50.2834892</v>
      </c>
      <c r="F11" s="26" t="str">
        <f>IFERROR(__xludf.DUMMYFUNCTION("""COMPUTED_VALUE"""),"5.8")</f>
        <v>5.8</v>
      </c>
      <c r="G11" s="32" t="str">
        <f>IFERROR(__xludf.DUMMYFUNCTION("""COMPUTED_VALUE"""),"3838.43429")</f>
        <v>3838.43429</v>
      </c>
      <c r="H11" s="33">
        <f>IFERROR(__xludf.DUMMYFUNCTION("""COMPUTED_VALUE"""),133126.0)</f>
        <v>133126</v>
      </c>
      <c r="I11" s="34">
        <f>IFERROR(__xludf.DUMMYFUNCTION("""COMPUTED_VALUE"""),45700.0)</f>
        <v>45700</v>
      </c>
      <c r="J11" s="33"/>
      <c r="K11" s="26"/>
      <c r="L11" s="26"/>
      <c r="M11" s="35"/>
      <c r="N11" s="26"/>
      <c r="O11" s="36">
        <f t="shared" si="1"/>
        <v>3838.43429</v>
      </c>
      <c r="P11" s="36">
        <f t="shared" si="2"/>
        <v>50.2834892</v>
      </c>
    </row>
    <row r="12">
      <c r="A12" s="31">
        <f>IFERROR(__xludf.DUMMYFUNCTION("""COMPUTED_VALUE"""),1.0)</f>
        <v>1</v>
      </c>
      <c r="B12" s="26">
        <f>IFERROR(__xludf.DUMMYFUNCTION("""COMPUTED_VALUE"""),2008.0)</f>
        <v>2008</v>
      </c>
      <c r="C12" s="26">
        <f>IFERROR(__xludf.DUMMYFUNCTION("""COMPUTED_VALUE"""),1.0)</f>
        <v>1</v>
      </c>
      <c r="D12" s="26" t="str">
        <f>IFERROR(__xludf.DUMMYFUNCTION("""COMPUTED_VALUE"""),"Developing")</f>
        <v>Developing</v>
      </c>
      <c r="E12" s="26" t="str">
        <f>IFERROR(__xludf.DUMMYFUNCTION("""COMPUTED_VALUE"""),"39.2250973")</f>
        <v>39.2250973</v>
      </c>
      <c r="F12" s="26" t="str">
        <f>IFERROR(__xludf.DUMMYFUNCTION("""COMPUTED_VALUE"""),"4.59")</f>
        <v>4.59</v>
      </c>
      <c r="G12" s="32" t="str">
        <f>IFERROR(__xludf.DUMMYFUNCTION("""COMPUTED_VALUE"""),"3471.24755")</f>
        <v>3471.24755</v>
      </c>
      <c r="H12" s="33">
        <f>IFERROR(__xludf.DUMMYFUNCTION("""COMPUTED_VALUE"""),1324655.0)</f>
        <v>1324655</v>
      </c>
      <c r="I12" s="34">
        <f>IFERROR(__xludf.DUMMYFUNCTION("""COMPUTED_VALUE"""),45911.0)</f>
        <v>45911</v>
      </c>
      <c r="J12" s="33"/>
      <c r="K12" s="26"/>
      <c r="L12" s="26"/>
      <c r="M12" s="35"/>
      <c r="N12" s="26"/>
      <c r="O12" s="36">
        <f t="shared" si="1"/>
        <v>3471.24755</v>
      </c>
      <c r="P12" s="36">
        <f t="shared" si="2"/>
        <v>39.2250973</v>
      </c>
    </row>
    <row r="13">
      <c r="A13" s="31">
        <f>IFERROR(__xludf.DUMMYFUNCTION("""COMPUTED_VALUE"""),1.0)</f>
        <v>1</v>
      </c>
      <c r="B13" s="26">
        <f>IFERROR(__xludf.DUMMYFUNCTION("""COMPUTED_VALUE"""),2007.0)</f>
        <v>2007</v>
      </c>
      <c r="C13" s="26">
        <f>IFERROR(__xludf.DUMMYFUNCTION("""COMPUTED_VALUE"""),1.0)</f>
        <v>1</v>
      </c>
      <c r="D13" s="26" t="str">
        <f>IFERROR(__xludf.DUMMYFUNCTION("""COMPUTED_VALUE"""),"Developing")</f>
        <v>Developing</v>
      </c>
      <c r="E13" s="26" t="str">
        <f>IFERROR(__xludf.DUMMYFUNCTION("""COMPUTED_VALUE"""),"312.662482")</f>
        <v>312.662482</v>
      </c>
      <c r="F13" s="26" t="str">
        <f>IFERROR(__xludf.DUMMYFUNCTION("""COMPUTED_VALUE"""),"4.32")</f>
        <v>4.32</v>
      </c>
      <c r="G13" s="32" t="str">
        <f>IFERROR(__xludf.DUMMYFUNCTION("""COMPUTED_VALUE"""),"2695.36622")</f>
        <v>2695.36622</v>
      </c>
      <c r="H13" s="33">
        <f>IFERROR(__xludf.DUMMYFUNCTION("""COMPUTED_VALUE"""),1317885.0)</f>
        <v>1317885</v>
      </c>
      <c r="I13" s="34">
        <f>IFERROR(__xludf.DUMMYFUNCTION("""COMPUTED_VALUE"""),45758.0)</f>
        <v>45758</v>
      </c>
      <c r="J13" s="33"/>
      <c r="K13" s="26"/>
      <c r="L13" s="26"/>
      <c r="M13" s="35"/>
      <c r="N13" s="26"/>
      <c r="O13" s="36">
        <f t="shared" si="1"/>
        <v>2695.36622</v>
      </c>
      <c r="P13" s="36">
        <f t="shared" si="2"/>
        <v>312.662482</v>
      </c>
    </row>
    <row r="14">
      <c r="A14" s="31">
        <f>IFERROR(__xludf.DUMMYFUNCTION("""COMPUTED_VALUE"""),1.0)</f>
        <v>1</v>
      </c>
      <c r="B14" s="26">
        <f>IFERROR(__xludf.DUMMYFUNCTION("""COMPUTED_VALUE"""),2006.0)</f>
        <v>2006</v>
      </c>
      <c r="C14" s="26">
        <f>IFERROR(__xludf.DUMMYFUNCTION("""COMPUTED_VALUE"""),1.0)</f>
        <v>1</v>
      </c>
      <c r="D14" s="26" t="str">
        <f>IFERROR(__xludf.DUMMYFUNCTION("""COMPUTED_VALUE"""),"Developing")</f>
        <v>Developing</v>
      </c>
      <c r="E14" s="26" t="str">
        <f>IFERROR(__xludf.DUMMYFUNCTION("""COMPUTED_VALUE"""),"29.7434298")</f>
        <v>29.7434298</v>
      </c>
      <c r="F14" s="26" t="str">
        <f>IFERROR(__xludf.DUMMYFUNCTION("""COMPUTED_VALUE"""),"4.52")</f>
        <v>4.52</v>
      </c>
      <c r="G14" s="32" t="str">
        <f>IFERROR(__xludf.DUMMYFUNCTION("""COMPUTED_VALUE"""),"299.229676")</f>
        <v>299.229676</v>
      </c>
      <c r="H14" s="33">
        <f>IFERROR(__xludf.DUMMYFUNCTION("""COMPUTED_VALUE"""),13112.0)</f>
        <v>13112</v>
      </c>
      <c r="I14" s="34">
        <f>IFERROR(__xludf.DUMMYFUNCTION("""COMPUTED_VALUE"""),11.0)</f>
        <v>11</v>
      </c>
      <c r="J14" s="33"/>
      <c r="K14" s="26"/>
      <c r="L14" s="26"/>
      <c r="M14" s="35"/>
      <c r="N14" s="26"/>
      <c r="O14" s="36">
        <f t="shared" si="1"/>
        <v>299.229676</v>
      </c>
      <c r="P14" s="36">
        <f t="shared" si="2"/>
        <v>29.7434298</v>
      </c>
    </row>
    <row r="15">
      <c r="A15" s="31">
        <f>IFERROR(__xludf.DUMMYFUNCTION("""COMPUTED_VALUE"""),1.0)</f>
        <v>1</v>
      </c>
      <c r="B15" s="26">
        <f>IFERROR(__xludf.DUMMYFUNCTION("""COMPUTED_VALUE"""),2005.0)</f>
        <v>2005</v>
      </c>
      <c r="C15" s="26">
        <f>IFERROR(__xludf.DUMMYFUNCTION("""COMPUTED_VALUE"""),1.0)</f>
        <v>1</v>
      </c>
      <c r="D15" s="26" t="str">
        <f>IFERROR(__xludf.DUMMYFUNCTION("""COMPUTED_VALUE"""),"Developing")</f>
        <v>Developing</v>
      </c>
      <c r="E15" s="26" t="str">
        <f>IFERROR(__xludf.DUMMYFUNCTION("""COMPUTED_VALUE"""),"171.659603")</f>
        <v>171.659603</v>
      </c>
      <c r="F15" s="26" t="str">
        <f>IFERROR(__xludf.DUMMYFUNCTION("""COMPUTED_VALUE"""),"4.66")</f>
        <v>4.66</v>
      </c>
      <c r="G15" s="32" t="str">
        <f>IFERROR(__xludf.DUMMYFUNCTION("""COMPUTED_VALUE"""),"1753.4178")</f>
        <v>1753.4178</v>
      </c>
      <c r="H15" s="33">
        <f>IFERROR(__xludf.DUMMYFUNCTION("""COMPUTED_VALUE"""),13372.0)</f>
        <v>13372</v>
      </c>
      <c r="I15" s="34">
        <f>IFERROR(__xludf.DUMMYFUNCTION("""COMPUTED_VALUE"""),45818.0)</f>
        <v>45818</v>
      </c>
      <c r="J15" s="33"/>
      <c r="K15" s="26"/>
      <c r="L15" s="26"/>
      <c r="M15" s="35"/>
      <c r="N15" s="26"/>
      <c r="O15" s="36">
        <f t="shared" si="1"/>
        <v>1753.4178</v>
      </c>
      <c r="P15" s="36">
        <f t="shared" si="2"/>
        <v>171.659603</v>
      </c>
    </row>
    <row r="16">
      <c r="A16" s="31">
        <f>IFERROR(__xludf.DUMMYFUNCTION("""COMPUTED_VALUE"""),1.0)</f>
        <v>1</v>
      </c>
      <c r="B16" s="26">
        <f>IFERROR(__xludf.DUMMYFUNCTION("""COMPUTED_VALUE"""),2004.0)</f>
        <v>2004</v>
      </c>
      <c r="C16" s="26">
        <f>IFERROR(__xludf.DUMMYFUNCTION("""COMPUTED_VALUE"""),1.0)</f>
        <v>1</v>
      </c>
      <c r="D16" s="26" t="str">
        <f>IFERROR(__xludf.DUMMYFUNCTION("""COMPUTED_VALUE"""),"Developing")</f>
        <v>Developing</v>
      </c>
      <c r="E16" s="26" t="str">
        <f>IFERROR(__xludf.DUMMYFUNCTION("""COMPUTED_VALUE"""),"1.58668462")</f>
        <v>1.58668462</v>
      </c>
      <c r="F16" s="26" t="str">
        <f>IFERROR(__xludf.DUMMYFUNCTION("""COMPUTED_VALUE"""),"4.72")</f>
        <v>4.72</v>
      </c>
      <c r="G16" s="32" t="str">
        <f>IFERROR(__xludf.DUMMYFUNCTION("""COMPUTED_VALUE"""),"158.668462")</f>
        <v>158.668462</v>
      </c>
      <c r="H16" s="33">
        <f>IFERROR(__xludf.DUMMYFUNCTION("""COMPUTED_VALUE"""),129675.0)</f>
        <v>129675</v>
      </c>
      <c r="I16" s="34">
        <f>IFERROR(__xludf.DUMMYFUNCTION("""COMPUTED_VALUE"""),45698.0)</f>
        <v>45698</v>
      </c>
      <c r="J16" s="33"/>
      <c r="K16" s="26"/>
      <c r="L16" s="26"/>
      <c r="M16" s="35"/>
      <c r="N16" s="26"/>
      <c r="O16" s="36">
        <f t="shared" si="1"/>
        <v>158.668462</v>
      </c>
      <c r="P16" s="36">
        <f t="shared" si="2"/>
        <v>1.58668462</v>
      </c>
    </row>
    <row r="17">
      <c r="A17" s="31">
        <f>IFERROR(__xludf.DUMMYFUNCTION("""COMPUTED_VALUE"""),1.0)</f>
        <v>1</v>
      </c>
      <c r="B17" s="26">
        <f>IFERROR(__xludf.DUMMYFUNCTION("""COMPUTED_VALUE"""),2003.0)</f>
        <v>2003</v>
      </c>
      <c r="C17" s="26">
        <f>IFERROR(__xludf.DUMMYFUNCTION("""COMPUTED_VALUE"""),1.0)</f>
        <v>1</v>
      </c>
      <c r="D17" s="26" t="str">
        <f>IFERROR(__xludf.DUMMYFUNCTION("""COMPUTED_VALUE"""),"Developing")</f>
        <v>Developing</v>
      </c>
      <c r="E17" s="26" t="str">
        <f>IFERROR(__xludf.DUMMYFUNCTION("""COMPUTED_VALUE"""),"122.936535")</f>
        <v>122.936535</v>
      </c>
      <c r="F17" s="26" t="str">
        <f>IFERROR(__xludf.DUMMYFUNCTION("""COMPUTED_VALUE"""),"4.82")</f>
        <v>4.82</v>
      </c>
      <c r="G17" s="32" t="str">
        <f>IFERROR(__xludf.DUMMYFUNCTION("""COMPUTED_VALUE"""),"1288.64292")</f>
        <v>1288.64292</v>
      </c>
      <c r="H17" s="33">
        <f>IFERROR(__xludf.DUMMYFUNCTION("""COMPUTED_VALUE"""),12884.0)</f>
        <v>12884</v>
      </c>
      <c r="I17" s="34">
        <f>IFERROR(__xludf.DUMMYFUNCTION("""COMPUTED_VALUE"""),45909.0)</f>
        <v>45909</v>
      </c>
      <c r="J17" s="33"/>
      <c r="K17" s="26"/>
      <c r="L17" s="26"/>
      <c r="M17" s="35"/>
      <c r="N17" s="26"/>
      <c r="O17" s="36">
        <f t="shared" si="1"/>
        <v>1288.64292</v>
      </c>
      <c r="P17" s="36">
        <f t="shared" si="2"/>
        <v>122.936535</v>
      </c>
    </row>
    <row r="18">
      <c r="A18" s="31">
        <f>IFERROR(__xludf.DUMMYFUNCTION("""COMPUTED_VALUE"""),1.0)</f>
        <v>1</v>
      </c>
      <c r="B18" s="26">
        <f>IFERROR(__xludf.DUMMYFUNCTION("""COMPUTED_VALUE"""),2002.0)</f>
        <v>2002</v>
      </c>
      <c r="C18" s="26">
        <f>IFERROR(__xludf.DUMMYFUNCTION("""COMPUTED_VALUE"""),1.0)</f>
        <v>1</v>
      </c>
      <c r="D18" s="26" t="str">
        <f>IFERROR(__xludf.DUMMYFUNCTION("""COMPUTED_VALUE"""),"Developing")</f>
        <v>Developing</v>
      </c>
      <c r="E18" s="26" t="str">
        <f>IFERROR(__xludf.DUMMYFUNCTION("""COMPUTED_VALUE"""),"106.359036")</f>
        <v>106.359036</v>
      </c>
      <c r="F18" s="26" t="str">
        <f>IFERROR(__xludf.DUMMYFUNCTION("""COMPUTED_VALUE"""),"4.79")</f>
        <v>4.79</v>
      </c>
      <c r="G18" s="32" t="str">
        <f>IFERROR(__xludf.DUMMYFUNCTION("""COMPUTED_VALUE"""),"1148.5857")</f>
        <v>1148.5857</v>
      </c>
      <c r="H18" s="33">
        <f>IFERROR(__xludf.DUMMYFUNCTION("""COMPUTED_VALUE"""),1284.0)</f>
        <v>1284</v>
      </c>
      <c r="I18" s="34">
        <f>IFERROR(__xludf.DUMMYFUNCTION("""COMPUTED_VALUE"""),45847.0)</f>
        <v>45847</v>
      </c>
      <c r="J18" s="33"/>
      <c r="K18" s="26"/>
      <c r="L18" s="26"/>
      <c r="M18" s="35"/>
      <c r="N18" s="26"/>
      <c r="O18" s="36">
        <f t="shared" si="1"/>
        <v>1148.5857</v>
      </c>
      <c r="P18" s="36">
        <f t="shared" si="2"/>
        <v>106.359036</v>
      </c>
    </row>
    <row r="19">
      <c r="A19" s="31">
        <f>IFERROR(__xludf.DUMMYFUNCTION("""COMPUTED_VALUE"""),1.0)</f>
        <v>1</v>
      </c>
      <c r="B19" s="26">
        <f>IFERROR(__xludf.DUMMYFUNCTION("""COMPUTED_VALUE"""),2001.0)</f>
        <v>2001</v>
      </c>
      <c r="C19" s="26">
        <f>IFERROR(__xludf.DUMMYFUNCTION("""COMPUTED_VALUE"""),1.0)</f>
        <v>1</v>
      </c>
      <c r="D19" s="26" t="str">
        <f>IFERROR(__xludf.DUMMYFUNCTION("""COMPUTED_VALUE"""),"Developing")</f>
        <v>Developing</v>
      </c>
      <c r="E19" s="26" t="str">
        <f>IFERROR(__xludf.DUMMYFUNCTION("""COMPUTED_VALUE"""),"14.230645")</f>
        <v>14.230645</v>
      </c>
      <c r="F19" s="26" t="str">
        <f>IFERROR(__xludf.DUMMYFUNCTION("""COMPUTED_VALUE"""),"4.56")</f>
        <v>4.56</v>
      </c>
      <c r="G19" s="32" t="str">
        <f>IFERROR(__xludf.DUMMYFUNCTION("""COMPUTED_VALUE"""),"153.1824")</f>
        <v>153.1824</v>
      </c>
      <c r="H19" s="33">
        <f>IFERROR(__xludf.DUMMYFUNCTION("""COMPUTED_VALUE"""),127185.0)</f>
        <v>127185</v>
      </c>
      <c r="I19" s="34">
        <f>IFERROR(__xludf.DUMMYFUNCTION("""COMPUTED_VALUE"""),45817.0)</f>
        <v>45817</v>
      </c>
      <c r="J19" s="33"/>
      <c r="K19" s="26"/>
      <c r="L19" s="26"/>
      <c r="M19" s="35"/>
      <c r="N19" s="26"/>
      <c r="O19" s="36">
        <f t="shared" si="1"/>
        <v>153.1824</v>
      </c>
      <c r="P19" s="36">
        <f t="shared" si="2"/>
        <v>14.230645</v>
      </c>
    </row>
    <row r="20">
      <c r="A20" s="31">
        <f>IFERROR(__xludf.DUMMYFUNCTION("""COMPUTED_VALUE"""),1.0)</f>
        <v>1</v>
      </c>
      <c r="B20" s="26">
        <f>IFERROR(__xludf.DUMMYFUNCTION("""COMPUTED_VALUE"""),2000.0)</f>
        <v>2000</v>
      </c>
      <c r="C20" s="26">
        <f>IFERROR(__xludf.DUMMYFUNCTION("""COMPUTED_VALUE"""),1.0)</f>
        <v>1</v>
      </c>
      <c r="D20" s="26" t="str">
        <f>IFERROR(__xludf.DUMMYFUNCTION("""COMPUTED_VALUE"""),"Developing")</f>
        <v>Developing</v>
      </c>
      <c r="E20" s="26" t="str">
        <f>IFERROR(__xludf.DUMMYFUNCTION("""COMPUTED_VALUE"""),"17.4605737")</f>
        <v>17.4605737</v>
      </c>
      <c r="F20" s="26" t="str">
        <f>IFERROR(__xludf.DUMMYFUNCTION("""COMPUTED_VALUE"""),"4.6")</f>
        <v>4.6</v>
      </c>
      <c r="G20" s="32" t="str">
        <f>IFERROR(__xludf.DUMMYFUNCTION("""COMPUTED_VALUE"""),"959.372181")</f>
        <v>959.372181</v>
      </c>
      <c r="H20" s="33">
        <f>IFERROR(__xludf.DUMMYFUNCTION("""COMPUTED_VALUE"""),1262645.0)</f>
        <v>1262645</v>
      </c>
      <c r="I20" s="34">
        <f>IFERROR(__xludf.DUMMYFUNCTION("""COMPUTED_VALUE"""),45786.0)</f>
        <v>45786</v>
      </c>
      <c r="J20" s="33">
        <f>IFERROR(__xludf.DUMMYFUNCTION("""COMPUTED_VALUE"""),1.264099069E9)</f>
        <v>1264099069</v>
      </c>
      <c r="K20" s="26">
        <f>IFERROR(__xludf.DUMMYFUNCTION("""COMPUTED_VALUE"""),9706961.0)</f>
        <v>9706961</v>
      </c>
      <c r="L20" s="26" t="str">
        <f>IFERROR(__xludf.DUMMYFUNCTION("""COMPUTED_VALUE"""),"146.8933")</f>
        <v>146.8933</v>
      </c>
      <c r="M20" s="35">
        <f>IFERROR(__xludf.DUMMYFUNCTION("""COMPUTED_VALUE"""),1.0)</f>
        <v>1</v>
      </c>
      <c r="N20" s="26" t="str">
        <f>IFERROR(__xludf.DUMMYFUNCTION("""COMPUTED_VALUE"""),"17.88")</f>
        <v>17.88</v>
      </c>
      <c r="O20" s="36">
        <f t="shared" si="1"/>
        <v>959.372181</v>
      </c>
      <c r="P20" s="36">
        <f t="shared" si="2"/>
        <v>17.4605737</v>
      </c>
    </row>
    <row r="21">
      <c r="A21" s="26"/>
      <c r="B21" s="26"/>
      <c r="C21" s="26"/>
      <c r="D21" s="26"/>
      <c r="E21" s="26"/>
      <c r="F21" s="26"/>
      <c r="G21" s="26"/>
      <c r="H21" s="26"/>
      <c r="I21" s="26"/>
      <c r="J21" s="26"/>
      <c r="K21" s="26"/>
      <c r="L21" s="26"/>
      <c r="M21" s="26"/>
      <c r="N21" s="26"/>
    </row>
    <row r="22">
      <c r="A22" s="26"/>
      <c r="B22" s="26"/>
      <c r="C22" s="26"/>
      <c r="D22" s="26"/>
      <c r="E22" s="26"/>
      <c r="F22" s="26"/>
      <c r="G22" s="26"/>
      <c r="H22" s="26"/>
      <c r="I22" s="26"/>
      <c r="J22" s="26"/>
      <c r="K22" s="26"/>
      <c r="L22" s="26"/>
      <c r="M22" s="26"/>
      <c r="N22" s="26"/>
    </row>
    <row r="23">
      <c r="A23" s="26"/>
      <c r="B23" s="26"/>
      <c r="C23" s="26"/>
      <c r="D23" s="26"/>
      <c r="E23" s="26"/>
      <c r="F23" s="26"/>
      <c r="G23" s="26"/>
      <c r="H23" s="26"/>
      <c r="I23" s="26"/>
      <c r="J23" s="26"/>
      <c r="K23" s="26"/>
      <c r="L23" s="26"/>
      <c r="M23" s="26"/>
      <c r="N23" s="26"/>
    </row>
    <row r="24">
      <c r="A24" s="26"/>
      <c r="B24" s="26"/>
      <c r="C24" s="26"/>
      <c r="D24" s="26"/>
      <c r="E24" s="26"/>
      <c r="F24" s="26"/>
      <c r="G24" s="26"/>
      <c r="H24" s="26"/>
      <c r="I24" s="26"/>
      <c r="J24" s="26"/>
      <c r="K24" s="26"/>
      <c r="L24" s="26"/>
      <c r="M24" s="26"/>
      <c r="N24" s="26"/>
    </row>
    <row r="25">
      <c r="A25" s="26"/>
      <c r="B25" s="26"/>
      <c r="C25" s="26"/>
      <c r="D25" s="26"/>
      <c r="E25" s="26"/>
      <c r="F25" s="26"/>
      <c r="G25" s="26"/>
      <c r="H25" s="26"/>
      <c r="I25" s="26"/>
      <c r="J25" s="26"/>
      <c r="K25" s="26"/>
      <c r="L25" s="26"/>
      <c r="M25" s="26"/>
      <c r="N25" s="26"/>
    </row>
    <row r="26">
      <c r="A26" s="26"/>
      <c r="B26" s="26"/>
      <c r="C26" s="26"/>
      <c r="D26" s="26"/>
      <c r="E26" s="26"/>
      <c r="F26" s="26"/>
      <c r="G26" s="26"/>
      <c r="H26" s="26"/>
      <c r="I26" s="26"/>
      <c r="J26" s="26"/>
      <c r="K26" s="26"/>
      <c r="L26" s="26"/>
      <c r="M26" s="26"/>
      <c r="N26" s="26"/>
    </row>
    <row r="27">
      <c r="A27" s="26"/>
      <c r="B27" s="26"/>
      <c r="C27" s="26"/>
      <c r="D27" s="26"/>
      <c r="E27" s="26"/>
      <c r="F27" s="26"/>
      <c r="G27" s="26"/>
      <c r="H27" s="26"/>
      <c r="I27" s="26"/>
      <c r="J27" s="26"/>
      <c r="K27" s="26"/>
      <c r="L27" s="26"/>
      <c r="M27" s="26"/>
      <c r="N27" s="26"/>
    </row>
    <row r="28">
      <c r="A28" s="26"/>
      <c r="B28" s="26"/>
      <c r="C28" s="26"/>
      <c r="D28" s="26"/>
      <c r="E28" s="26"/>
      <c r="F28" s="26"/>
      <c r="G28" s="26"/>
      <c r="H28" s="26"/>
      <c r="I28" s="26"/>
      <c r="J28" s="26"/>
      <c r="K28" s="26"/>
      <c r="L28" s="26"/>
      <c r="M28" s="26"/>
      <c r="N28" s="26"/>
    </row>
    <row r="29">
      <c r="A29" s="26"/>
      <c r="B29" s="26"/>
      <c r="C29" s="26"/>
      <c r="D29" s="26"/>
      <c r="E29" s="26"/>
      <c r="F29" s="26"/>
      <c r="G29" s="26"/>
      <c r="H29" s="26"/>
      <c r="I29" s="26"/>
      <c r="J29" s="26"/>
      <c r="K29" s="26"/>
      <c r="L29" s="26"/>
      <c r="M29" s="26"/>
      <c r="N29" s="26"/>
    </row>
    <row r="30">
      <c r="A30" s="26"/>
      <c r="B30" s="26"/>
      <c r="C30" s="26"/>
      <c r="D30" s="26"/>
      <c r="E30" s="26"/>
      <c r="F30" s="26"/>
      <c r="G30" s="26"/>
      <c r="H30" s="26"/>
      <c r="I30" s="26"/>
      <c r="J30" s="26"/>
      <c r="K30" s="26"/>
      <c r="L30" s="26"/>
      <c r="M30" s="26"/>
      <c r="N30" s="26"/>
    </row>
    <row r="31">
      <c r="A31" s="26"/>
      <c r="B31" s="26"/>
      <c r="C31" s="26"/>
      <c r="D31" s="26"/>
      <c r="E31" s="26"/>
      <c r="F31" s="26"/>
      <c r="G31" s="26"/>
      <c r="H31" s="26"/>
      <c r="I31" s="26"/>
      <c r="J31" s="26"/>
      <c r="K31" s="26"/>
      <c r="L31" s="26"/>
      <c r="M31" s="26"/>
      <c r="N31" s="26"/>
    </row>
    <row r="32">
      <c r="A32" s="26"/>
      <c r="B32" s="26"/>
      <c r="C32" s="26"/>
      <c r="D32" s="26"/>
      <c r="E32" s="26"/>
      <c r="F32" s="26"/>
      <c r="G32" s="26"/>
      <c r="H32" s="26"/>
      <c r="I32" s="26"/>
      <c r="J32" s="26"/>
      <c r="K32" s="26"/>
      <c r="L32" s="26"/>
      <c r="M32" s="26"/>
      <c r="N32" s="26"/>
    </row>
    <row r="33">
      <c r="A33" s="26"/>
      <c r="B33" s="26"/>
      <c r="C33" s="26"/>
      <c r="D33" s="26"/>
      <c r="E33" s="26"/>
      <c r="F33" s="26"/>
      <c r="G33" s="26"/>
      <c r="H33" s="26"/>
      <c r="I33" s="26"/>
      <c r="J33" s="26"/>
      <c r="K33" s="26"/>
      <c r="L33" s="26"/>
      <c r="M33" s="26"/>
      <c r="N33" s="26"/>
    </row>
    <row r="34">
      <c r="A34" s="26"/>
      <c r="B34" s="26"/>
      <c r="C34" s="26"/>
      <c r="D34" s="26"/>
      <c r="E34" s="26"/>
      <c r="F34" s="26"/>
      <c r="G34" s="26"/>
      <c r="H34" s="26"/>
      <c r="I34" s="26"/>
      <c r="J34" s="26"/>
      <c r="K34" s="26"/>
      <c r="L34" s="26"/>
      <c r="M34" s="26"/>
      <c r="N34" s="26"/>
    </row>
    <row r="35">
      <c r="A35" s="26"/>
      <c r="B35" s="26"/>
      <c r="C35" s="26"/>
      <c r="D35" s="26"/>
      <c r="E35" s="26"/>
      <c r="F35" s="26"/>
      <c r="G35" s="26"/>
      <c r="H35" s="26"/>
      <c r="I35" s="26"/>
      <c r="J35" s="26"/>
      <c r="K35" s="26"/>
      <c r="L35" s="26"/>
      <c r="M35" s="26"/>
      <c r="N35" s="26"/>
    </row>
    <row r="36">
      <c r="A36" s="26"/>
      <c r="B36" s="26"/>
      <c r="C36" s="26"/>
      <c r="D36" s="26"/>
      <c r="E36" s="26"/>
      <c r="F36" s="26"/>
      <c r="G36" s="26"/>
      <c r="H36" s="26"/>
      <c r="I36" s="26"/>
      <c r="J36" s="26"/>
      <c r="K36" s="26"/>
      <c r="L36" s="26"/>
      <c r="M36" s="26"/>
      <c r="N36" s="26"/>
    </row>
    <row r="37">
      <c r="A37" s="26"/>
      <c r="B37" s="26"/>
      <c r="C37" s="26"/>
      <c r="D37" s="26"/>
      <c r="E37" s="26"/>
      <c r="F37" s="26"/>
      <c r="G37" s="26"/>
      <c r="H37" s="26"/>
      <c r="I37" s="26"/>
      <c r="J37" s="26"/>
      <c r="K37" s="26"/>
      <c r="L37" s="26"/>
      <c r="M37" s="26"/>
      <c r="N37" s="26"/>
    </row>
    <row r="38">
      <c r="A38" s="26"/>
      <c r="B38" s="26"/>
      <c r="C38" s="26"/>
      <c r="D38" s="26"/>
      <c r="E38" s="26"/>
      <c r="F38" s="26"/>
      <c r="G38" s="26"/>
      <c r="H38" s="26"/>
      <c r="I38" s="26"/>
      <c r="J38" s="26"/>
      <c r="K38" s="26"/>
      <c r="L38" s="26"/>
      <c r="M38" s="26"/>
      <c r="N38" s="26"/>
    </row>
    <row r="39">
      <c r="A39" s="26"/>
      <c r="B39" s="26"/>
      <c r="C39" s="26"/>
      <c r="D39" s="26"/>
      <c r="E39" s="26"/>
      <c r="F39" s="26"/>
      <c r="G39" s="26"/>
      <c r="H39" s="26"/>
      <c r="I39" s="26"/>
      <c r="J39" s="26"/>
      <c r="K39" s="26"/>
      <c r="L39" s="26"/>
      <c r="M39" s="26"/>
      <c r="N39" s="26"/>
    </row>
    <row r="40">
      <c r="A40" s="26"/>
      <c r="B40" s="26"/>
      <c r="C40" s="26"/>
      <c r="D40" s="26"/>
      <c r="E40" s="26"/>
      <c r="F40" s="26"/>
      <c r="G40" s="26"/>
      <c r="H40" s="26"/>
      <c r="I40" s="26"/>
      <c r="J40" s="26"/>
      <c r="K40" s="26"/>
      <c r="L40" s="26"/>
      <c r="M40" s="26"/>
      <c r="N40" s="26"/>
    </row>
    <row r="41">
      <c r="A41" s="26"/>
      <c r="B41" s="26"/>
      <c r="C41" s="26"/>
      <c r="D41" s="26"/>
      <c r="E41" s="26"/>
      <c r="F41" s="26"/>
      <c r="G41" s="26"/>
      <c r="H41" s="26"/>
      <c r="I41" s="26"/>
      <c r="J41" s="26"/>
      <c r="K41" s="26"/>
      <c r="L41" s="26"/>
      <c r="M41" s="26"/>
      <c r="N41" s="26"/>
    </row>
    <row r="42">
      <c r="A42" s="26"/>
      <c r="B42" s="26"/>
      <c r="C42" s="26"/>
      <c r="D42" s="26"/>
      <c r="E42" s="26"/>
      <c r="F42" s="26"/>
      <c r="G42" s="26"/>
      <c r="H42" s="26"/>
      <c r="I42" s="26"/>
      <c r="J42" s="26"/>
      <c r="K42" s="26"/>
      <c r="L42" s="26"/>
      <c r="M42" s="26"/>
      <c r="N42" s="26"/>
    </row>
    <row r="43">
      <c r="A43" s="26"/>
      <c r="B43" s="26"/>
      <c r="C43" s="26"/>
      <c r="D43" s="26"/>
      <c r="E43" s="26"/>
      <c r="F43" s="26"/>
      <c r="G43" s="26"/>
      <c r="H43" s="26"/>
      <c r="I43" s="26"/>
      <c r="J43" s="26"/>
      <c r="K43" s="26"/>
      <c r="L43" s="26"/>
      <c r="M43" s="26"/>
      <c r="N43" s="26"/>
    </row>
    <row r="44">
      <c r="A44" s="26"/>
      <c r="B44" s="26"/>
      <c r="C44" s="26"/>
      <c r="D44" s="26"/>
      <c r="E44" s="26"/>
      <c r="F44" s="26"/>
      <c r="G44" s="26"/>
      <c r="H44" s="26"/>
      <c r="I44" s="26"/>
      <c r="J44" s="26"/>
      <c r="K44" s="26"/>
      <c r="L44" s="26"/>
      <c r="M44" s="26"/>
      <c r="N44" s="26"/>
    </row>
    <row r="45">
      <c r="A45" s="26"/>
      <c r="B45" s="26"/>
      <c r="C45" s="26"/>
      <c r="D45" s="26"/>
      <c r="E45" s="26"/>
      <c r="F45" s="26"/>
      <c r="G45" s="26"/>
      <c r="H45" s="26"/>
      <c r="I45" s="26"/>
      <c r="J45" s="26"/>
      <c r="K45" s="26"/>
      <c r="L45" s="26"/>
      <c r="M45" s="26"/>
      <c r="N45" s="26"/>
    </row>
    <row r="46">
      <c r="A46" s="26"/>
      <c r="B46" s="26"/>
      <c r="C46" s="26"/>
      <c r="D46" s="26"/>
      <c r="E46" s="26"/>
      <c r="F46" s="26"/>
      <c r="G46" s="26"/>
      <c r="H46" s="26"/>
      <c r="I46" s="26"/>
      <c r="J46" s="26"/>
      <c r="K46" s="26"/>
      <c r="L46" s="26"/>
      <c r="M46" s="26"/>
      <c r="N46" s="26"/>
    </row>
    <row r="47">
      <c r="A47" s="26"/>
      <c r="B47" s="26"/>
      <c r="C47" s="26"/>
      <c r="D47" s="26"/>
      <c r="E47" s="26"/>
      <c r="F47" s="26"/>
      <c r="G47" s="26"/>
      <c r="H47" s="26"/>
      <c r="I47" s="26"/>
      <c r="J47" s="26"/>
      <c r="K47" s="26"/>
      <c r="L47" s="26"/>
      <c r="M47" s="26"/>
      <c r="N47" s="26"/>
    </row>
    <row r="48">
      <c r="A48" s="26"/>
      <c r="B48" s="26"/>
      <c r="C48" s="26"/>
      <c r="D48" s="26"/>
      <c r="E48" s="26"/>
      <c r="F48" s="26"/>
      <c r="G48" s="26"/>
      <c r="H48" s="26"/>
      <c r="I48" s="26"/>
      <c r="J48" s="26"/>
      <c r="K48" s="26"/>
      <c r="L48" s="26"/>
      <c r="M48" s="26"/>
      <c r="N48" s="26"/>
    </row>
    <row r="49">
      <c r="A49" s="26"/>
      <c r="B49" s="26"/>
      <c r="C49" s="26"/>
      <c r="D49" s="26"/>
      <c r="E49" s="26"/>
      <c r="F49" s="26"/>
      <c r="G49" s="26"/>
      <c r="H49" s="26"/>
      <c r="I49" s="26"/>
      <c r="J49" s="26"/>
      <c r="K49" s="26"/>
      <c r="L49" s="26"/>
      <c r="M49" s="26"/>
      <c r="N49" s="26"/>
    </row>
    <row r="50">
      <c r="A50" s="26"/>
      <c r="B50" s="26"/>
      <c r="C50" s="26"/>
      <c r="D50" s="26"/>
      <c r="E50" s="26"/>
      <c r="F50" s="26"/>
      <c r="G50" s="26"/>
      <c r="H50" s="26"/>
      <c r="I50" s="26"/>
      <c r="J50" s="26"/>
      <c r="K50" s="26"/>
      <c r="L50" s="26"/>
      <c r="M50" s="26"/>
      <c r="N50" s="26"/>
    </row>
    <row r="51">
      <c r="A51" s="26"/>
      <c r="B51" s="26"/>
      <c r="C51" s="26"/>
      <c r="D51" s="26"/>
      <c r="E51" s="26"/>
      <c r="F51" s="26"/>
      <c r="G51" s="26"/>
      <c r="H51" s="26"/>
      <c r="I51" s="26"/>
      <c r="J51" s="26"/>
      <c r="K51" s="26"/>
      <c r="L51" s="26"/>
      <c r="M51" s="26"/>
      <c r="N51" s="26"/>
    </row>
    <row r="52">
      <c r="A52" s="26"/>
      <c r="B52" s="26"/>
      <c r="C52" s="26"/>
      <c r="D52" s="26"/>
      <c r="E52" s="26"/>
      <c r="F52" s="26"/>
      <c r="G52" s="26"/>
      <c r="H52" s="26"/>
      <c r="I52" s="26"/>
      <c r="J52" s="26"/>
      <c r="K52" s="26"/>
      <c r="L52" s="26"/>
      <c r="M52" s="26"/>
      <c r="N52" s="26"/>
    </row>
    <row r="53">
      <c r="A53" s="26"/>
      <c r="B53" s="26"/>
      <c r="C53" s="26"/>
      <c r="D53" s="26"/>
      <c r="E53" s="26"/>
      <c r="F53" s="26"/>
      <c r="G53" s="26"/>
      <c r="H53" s="26"/>
      <c r="I53" s="26"/>
      <c r="J53" s="26"/>
      <c r="K53" s="26"/>
      <c r="L53" s="26"/>
      <c r="M53" s="26"/>
      <c r="N53" s="26"/>
    </row>
    <row r="54">
      <c r="A54" s="26"/>
      <c r="B54" s="26"/>
      <c r="C54" s="26"/>
      <c r="D54" s="26"/>
      <c r="E54" s="26"/>
      <c r="F54" s="26"/>
      <c r="G54" s="26"/>
      <c r="H54" s="26"/>
      <c r="I54" s="26"/>
      <c r="J54" s="26"/>
      <c r="K54" s="26"/>
      <c r="L54" s="26"/>
      <c r="M54" s="26"/>
      <c r="N54" s="26"/>
    </row>
    <row r="55">
      <c r="A55" s="26"/>
      <c r="B55" s="26"/>
      <c r="C55" s="26"/>
      <c r="D55" s="26"/>
      <c r="E55" s="26"/>
      <c r="F55" s="26"/>
      <c r="G55" s="26"/>
      <c r="H55" s="26"/>
      <c r="I55" s="26"/>
      <c r="J55" s="26"/>
      <c r="K55" s="26"/>
      <c r="L55" s="26"/>
      <c r="M55" s="26"/>
      <c r="N55" s="26"/>
    </row>
    <row r="56">
      <c r="A56" s="26"/>
      <c r="B56" s="26"/>
      <c r="C56" s="26"/>
      <c r="D56" s="26"/>
      <c r="E56" s="26"/>
      <c r="F56" s="26"/>
      <c r="G56" s="26"/>
      <c r="H56" s="26"/>
      <c r="I56" s="26"/>
      <c r="J56" s="26"/>
      <c r="K56" s="26"/>
      <c r="L56" s="26"/>
      <c r="M56" s="26"/>
      <c r="N56" s="26"/>
    </row>
    <row r="57">
      <c r="A57" s="26"/>
      <c r="B57" s="26"/>
      <c r="C57" s="26"/>
      <c r="D57" s="26"/>
      <c r="E57" s="26"/>
      <c r="F57" s="26"/>
      <c r="G57" s="26"/>
      <c r="H57" s="26"/>
      <c r="I57" s="26"/>
      <c r="J57" s="26"/>
      <c r="K57" s="26"/>
      <c r="L57" s="26"/>
      <c r="M57" s="26"/>
      <c r="N57" s="26"/>
    </row>
    <row r="58">
      <c r="A58" s="26"/>
      <c r="B58" s="26"/>
      <c r="C58" s="26"/>
      <c r="D58" s="26"/>
      <c r="E58" s="26"/>
      <c r="F58" s="26"/>
      <c r="G58" s="26"/>
      <c r="H58" s="26"/>
      <c r="I58" s="26"/>
      <c r="J58" s="26"/>
      <c r="K58" s="26"/>
      <c r="L58" s="26"/>
      <c r="M58" s="26"/>
      <c r="N58" s="26"/>
    </row>
    <row r="59">
      <c r="A59" s="26"/>
      <c r="B59" s="26"/>
      <c r="C59" s="26"/>
      <c r="D59" s="26"/>
      <c r="E59" s="26"/>
      <c r="F59" s="26"/>
      <c r="G59" s="26"/>
      <c r="H59" s="26"/>
      <c r="I59" s="26"/>
      <c r="J59" s="26"/>
      <c r="K59" s="26"/>
      <c r="L59" s="26"/>
      <c r="M59" s="26"/>
      <c r="N59" s="26"/>
    </row>
    <row r="60">
      <c r="A60" s="26"/>
      <c r="B60" s="26"/>
      <c r="C60" s="26"/>
      <c r="D60" s="26"/>
      <c r="E60" s="26"/>
      <c r="F60" s="26"/>
      <c r="G60" s="26"/>
      <c r="H60" s="26"/>
      <c r="I60" s="26"/>
      <c r="J60" s="26"/>
      <c r="K60" s="26"/>
      <c r="L60" s="26"/>
      <c r="M60" s="26"/>
      <c r="N60" s="26"/>
    </row>
    <row r="61">
      <c r="A61" s="26"/>
      <c r="B61" s="26"/>
      <c r="C61" s="26"/>
      <c r="D61" s="26"/>
      <c r="E61" s="26"/>
      <c r="F61" s="26"/>
      <c r="G61" s="26"/>
      <c r="H61" s="26"/>
      <c r="I61" s="26"/>
      <c r="J61" s="26"/>
      <c r="K61" s="26"/>
      <c r="L61" s="26"/>
      <c r="M61" s="26"/>
      <c r="N61" s="26"/>
    </row>
    <row r="62">
      <c r="A62" s="26"/>
      <c r="B62" s="26"/>
      <c r="C62" s="26"/>
      <c r="D62" s="26"/>
      <c r="E62" s="26"/>
      <c r="F62" s="26"/>
      <c r="G62" s="26"/>
      <c r="H62" s="26"/>
      <c r="I62" s="26"/>
      <c r="J62" s="26"/>
      <c r="K62" s="26"/>
      <c r="L62" s="26"/>
      <c r="M62" s="26"/>
      <c r="N62" s="26"/>
    </row>
    <row r="63">
      <c r="A63" s="26"/>
      <c r="B63" s="26"/>
      <c r="C63" s="26"/>
      <c r="D63" s="26"/>
      <c r="E63" s="26"/>
      <c r="F63" s="26"/>
      <c r="G63" s="26"/>
      <c r="H63" s="26"/>
      <c r="I63" s="26"/>
      <c r="J63" s="26"/>
      <c r="K63" s="26"/>
      <c r="L63" s="26"/>
      <c r="M63" s="26"/>
      <c r="N63" s="26"/>
    </row>
    <row r="64">
      <c r="A64" s="26"/>
      <c r="B64" s="26"/>
      <c r="C64" s="26"/>
      <c r="D64" s="26"/>
      <c r="E64" s="26"/>
      <c r="F64" s="26"/>
      <c r="G64" s="26"/>
      <c r="H64" s="26"/>
      <c r="I64" s="26"/>
      <c r="J64" s="26"/>
      <c r="K64" s="26"/>
      <c r="L64" s="26"/>
      <c r="M64" s="26"/>
      <c r="N64" s="26"/>
    </row>
    <row r="65">
      <c r="A65" s="26"/>
      <c r="B65" s="26"/>
      <c r="C65" s="26"/>
      <c r="D65" s="26"/>
      <c r="E65" s="26"/>
      <c r="F65" s="26"/>
      <c r="G65" s="26"/>
      <c r="H65" s="26"/>
      <c r="I65" s="26"/>
      <c r="J65" s="26"/>
      <c r="K65" s="26"/>
      <c r="L65" s="26"/>
      <c r="M65" s="26"/>
      <c r="N65" s="26"/>
    </row>
    <row r="66">
      <c r="A66" s="26"/>
      <c r="B66" s="26"/>
      <c r="C66" s="26"/>
      <c r="D66" s="26"/>
      <c r="E66" s="26"/>
      <c r="F66" s="26"/>
      <c r="G66" s="26"/>
      <c r="H66" s="26"/>
      <c r="I66" s="26"/>
      <c r="J66" s="26"/>
      <c r="K66" s="26"/>
      <c r="L66" s="26"/>
      <c r="M66" s="26"/>
      <c r="N66" s="26"/>
    </row>
    <row r="67">
      <c r="A67" s="26"/>
      <c r="B67" s="26"/>
      <c r="C67" s="26"/>
      <c r="D67" s="26"/>
      <c r="E67" s="26"/>
      <c r="F67" s="26"/>
      <c r="G67" s="26"/>
      <c r="H67" s="26"/>
      <c r="I67" s="26"/>
      <c r="J67" s="26"/>
      <c r="K67" s="26"/>
      <c r="L67" s="26"/>
      <c r="M67" s="26"/>
      <c r="N67" s="26"/>
    </row>
    <row r="68">
      <c r="A68" s="26"/>
      <c r="B68" s="26"/>
      <c r="C68" s="26"/>
      <c r="D68" s="26"/>
      <c r="E68" s="26"/>
      <c r="F68" s="26"/>
      <c r="G68" s="26"/>
      <c r="H68" s="26"/>
      <c r="I68" s="26"/>
      <c r="J68" s="26"/>
      <c r="K68" s="26"/>
      <c r="L68" s="26"/>
      <c r="M68" s="26"/>
      <c r="N68" s="26"/>
    </row>
    <row r="69">
      <c r="A69" s="26"/>
      <c r="B69" s="26"/>
      <c r="C69" s="26"/>
      <c r="D69" s="26"/>
      <c r="E69" s="26"/>
      <c r="F69" s="26"/>
      <c r="G69" s="26"/>
      <c r="H69" s="26"/>
      <c r="I69" s="26"/>
      <c r="J69" s="26"/>
      <c r="K69" s="26"/>
      <c r="L69" s="26"/>
      <c r="M69" s="26"/>
      <c r="N69" s="26"/>
    </row>
    <row r="70">
      <c r="A70" s="26"/>
      <c r="B70" s="26"/>
      <c r="C70" s="26"/>
      <c r="D70" s="26"/>
      <c r="E70" s="26"/>
      <c r="F70" s="26"/>
      <c r="G70" s="26"/>
      <c r="H70" s="26"/>
      <c r="I70" s="26"/>
      <c r="J70" s="26"/>
      <c r="K70" s="26"/>
      <c r="L70" s="26"/>
      <c r="M70" s="26"/>
      <c r="N70" s="26"/>
    </row>
    <row r="71">
      <c r="A71" s="26"/>
      <c r="B71" s="26"/>
      <c r="C71" s="26"/>
      <c r="D71" s="26"/>
      <c r="E71" s="26"/>
      <c r="F71" s="26"/>
      <c r="G71" s="26"/>
      <c r="H71" s="26"/>
      <c r="I71" s="26"/>
      <c r="J71" s="26"/>
      <c r="K71" s="26"/>
      <c r="L71" s="26"/>
      <c r="M71" s="26"/>
      <c r="N71" s="26"/>
    </row>
    <row r="72">
      <c r="A72" s="26"/>
      <c r="B72" s="26"/>
      <c r="C72" s="26"/>
      <c r="D72" s="26"/>
      <c r="E72" s="26"/>
      <c r="F72" s="26"/>
      <c r="G72" s="26"/>
      <c r="H72" s="26"/>
      <c r="I72" s="26"/>
      <c r="J72" s="26"/>
      <c r="K72" s="26"/>
      <c r="L72" s="26"/>
      <c r="M72" s="26"/>
      <c r="N72" s="26"/>
    </row>
    <row r="73">
      <c r="A73" s="26"/>
      <c r="B73" s="26"/>
      <c r="C73" s="26"/>
      <c r="D73" s="26"/>
      <c r="E73" s="26"/>
      <c r="F73" s="26"/>
      <c r="G73" s="26"/>
      <c r="H73" s="26"/>
      <c r="I73" s="26"/>
      <c r="J73" s="26"/>
      <c r="K73" s="26"/>
      <c r="L73" s="26"/>
      <c r="M73" s="26"/>
      <c r="N73" s="26"/>
    </row>
    <row r="74">
      <c r="A74" s="26"/>
      <c r="B74" s="26"/>
      <c r="C74" s="26"/>
      <c r="D74" s="26"/>
      <c r="E74" s="26"/>
      <c r="F74" s="26"/>
      <c r="G74" s="26"/>
      <c r="H74" s="26"/>
      <c r="I74" s="26"/>
      <c r="J74" s="26"/>
      <c r="K74" s="26"/>
      <c r="L74" s="26"/>
      <c r="M74" s="26"/>
      <c r="N74" s="26"/>
    </row>
    <row r="75">
      <c r="A75" s="26"/>
      <c r="B75" s="26"/>
      <c r="C75" s="26"/>
      <c r="D75" s="26"/>
      <c r="E75" s="26"/>
      <c r="F75" s="26"/>
      <c r="G75" s="26"/>
      <c r="H75" s="26"/>
      <c r="I75" s="26"/>
      <c r="J75" s="26"/>
      <c r="K75" s="26"/>
      <c r="L75" s="26"/>
      <c r="M75" s="26"/>
      <c r="N75" s="26"/>
    </row>
    <row r="76">
      <c r="A76" s="26"/>
      <c r="B76" s="26"/>
      <c r="C76" s="26"/>
      <c r="D76" s="26"/>
      <c r="E76" s="26"/>
      <c r="F76" s="26"/>
      <c r="G76" s="26"/>
      <c r="H76" s="26"/>
      <c r="I76" s="26"/>
      <c r="J76" s="26"/>
      <c r="K76" s="26"/>
      <c r="L76" s="26"/>
      <c r="M76" s="26"/>
      <c r="N76" s="26"/>
    </row>
    <row r="77">
      <c r="A77" s="26"/>
      <c r="B77" s="26"/>
      <c r="C77" s="26"/>
      <c r="D77" s="26"/>
      <c r="E77" s="26"/>
      <c r="F77" s="26"/>
      <c r="G77" s="26"/>
      <c r="H77" s="26"/>
      <c r="I77" s="26"/>
      <c r="J77" s="26"/>
      <c r="K77" s="26"/>
      <c r="L77" s="26"/>
      <c r="M77" s="26"/>
      <c r="N77" s="26"/>
    </row>
    <row r="78">
      <c r="A78" s="26"/>
      <c r="B78" s="26"/>
      <c r="C78" s="26"/>
      <c r="D78" s="26"/>
      <c r="E78" s="26"/>
      <c r="F78" s="26"/>
      <c r="G78" s="26"/>
      <c r="H78" s="26"/>
      <c r="I78" s="26"/>
      <c r="J78" s="26"/>
      <c r="K78" s="26"/>
      <c r="L78" s="26"/>
      <c r="M78" s="26"/>
      <c r="N78" s="26"/>
    </row>
    <row r="79">
      <c r="A79" s="26"/>
      <c r="B79" s="26"/>
      <c r="C79" s="26"/>
      <c r="D79" s="26"/>
      <c r="E79" s="26"/>
      <c r="F79" s="26"/>
      <c r="G79" s="26"/>
      <c r="H79" s="26"/>
      <c r="I79" s="26"/>
      <c r="J79" s="26"/>
      <c r="K79" s="26"/>
      <c r="L79" s="26"/>
      <c r="M79" s="26"/>
      <c r="N79" s="26"/>
    </row>
    <row r="80">
      <c r="A80" s="26"/>
      <c r="B80" s="26"/>
      <c r="C80" s="26"/>
      <c r="D80" s="26"/>
      <c r="E80" s="26"/>
      <c r="F80" s="26"/>
      <c r="G80" s="26"/>
      <c r="H80" s="26"/>
      <c r="I80" s="26"/>
      <c r="J80" s="26"/>
      <c r="K80" s="26"/>
      <c r="L80" s="26"/>
      <c r="M80" s="26"/>
      <c r="N80" s="26"/>
    </row>
    <row r="81">
      <c r="A81" s="26"/>
      <c r="B81" s="26"/>
      <c r="C81" s="26"/>
      <c r="D81" s="26"/>
      <c r="E81" s="26"/>
      <c r="F81" s="26"/>
      <c r="G81" s="26"/>
      <c r="H81" s="26"/>
      <c r="I81" s="26"/>
      <c r="J81" s="26"/>
      <c r="K81" s="26"/>
      <c r="L81" s="26"/>
      <c r="M81" s="26"/>
      <c r="N81" s="26"/>
    </row>
    <row r="82">
      <c r="A82" s="26"/>
      <c r="B82" s="26"/>
      <c r="C82" s="26"/>
      <c r="D82" s="26"/>
      <c r="E82" s="26"/>
      <c r="F82" s="26"/>
      <c r="G82" s="26"/>
      <c r="H82" s="26"/>
      <c r="I82" s="26"/>
      <c r="J82" s="26"/>
      <c r="K82" s="26"/>
      <c r="L82" s="26"/>
      <c r="M82" s="26"/>
      <c r="N82" s="26"/>
    </row>
    <row r="83">
      <c r="A83" s="26"/>
      <c r="B83" s="26"/>
      <c r="C83" s="26"/>
      <c r="D83" s="26"/>
      <c r="E83" s="26"/>
      <c r="F83" s="26"/>
      <c r="G83" s="26"/>
      <c r="H83" s="26"/>
      <c r="I83" s="26"/>
      <c r="J83" s="26"/>
      <c r="K83" s="26"/>
      <c r="L83" s="26"/>
      <c r="M83" s="26"/>
      <c r="N83" s="26"/>
    </row>
    <row r="84">
      <c r="A84" s="26"/>
      <c r="B84" s="26"/>
      <c r="C84" s="26"/>
      <c r="D84" s="26"/>
      <c r="E84" s="26"/>
      <c r="F84" s="26"/>
      <c r="G84" s="26"/>
      <c r="H84" s="26"/>
      <c r="I84" s="26"/>
      <c r="J84" s="26"/>
      <c r="K84" s="26"/>
      <c r="L84" s="26"/>
      <c r="M84" s="26"/>
      <c r="N84" s="26"/>
    </row>
    <row r="85">
      <c r="A85" s="26"/>
      <c r="B85" s="26"/>
      <c r="C85" s="26"/>
      <c r="D85" s="26"/>
      <c r="E85" s="26"/>
      <c r="F85" s="26"/>
      <c r="G85" s="26"/>
      <c r="H85" s="26"/>
      <c r="I85" s="26"/>
      <c r="J85" s="26"/>
      <c r="K85" s="26"/>
      <c r="L85" s="26"/>
      <c r="M85" s="26"/>
      <c r="N85" s="26"/>
    </row>
    <row r="86">
      <c r="A86" s="26"/>
      <c r="B86" s="26"/>
      <c r="C86" s="26"/>
      <c r="D86" s="26"/>
      <c r="E86" s="26"/>
      <c r="F86" s="26"/>
      <c r="G86" s="26"/>
      <c r="H86" s="26"/>
      <c r="I86" s="26"/>
      <c r="J86" s="26"/>
      <c r="K86" s="26"/>
      <c r="L86" s="26"/>
      <c r="M86" s="26"/>
      <c r="N86" s="26"/>
    </row>
    <row r="87">
      <c r="A87" s="26"/>
      <c r="B87" s="26"/>
      <c r="C87" s="26"/>
      <c r="D87" s="26"/>
      <c r="E87" s="26"/>
      <c r="F87" s="26"/>
      <c r="G87" s="26"/>
      <c r="H87" s="26"/>
      <c r="I87" s="26"/>
      <c r="J87" s="26"/>
      <c r="K87" s="26"/>
      <c r="L87" s="26"/>
      <c r="M87" s="26"/>
      <c r="N87" s="26"/>
    </row>
    <row r="88">
      <c r="A88" s="26"/>
      <c r="B88" s="26"/>
      <c r="C88" s="26"/>
      <c r="D88" s="26"/>
      <c r="E88" s="26"/>
      <c r="F88" s="26"/>
      <c r="G88" s="26"/>
      <c r="H88" s="26"/>
      <c r="I88" s="26"/>
      <c r="J88" s="26"/>
      <c r="K88" s="26"/>
      <c r="L88" s="26"/>
      <c r="M88" s="26"/>
      <c r="N88" s="26"/>
    </row>
    <row r="89">
      <c r="A89" s="26"/>
      <c r="B89" s="26"/>
      <c r="C89" s="26"/>
      <c r="D89" s="26"/>
      <c r="E89" s="26"/>
      <c r="F89" s="26"/>
      <c r="G89" s="26"/>
      <c r="H89" s="26"/>
      <c r="I89" s="26"/>
      <c r="J89" s="26"/>
      <c r="K89" s="26"/>
      <c r="L89" s="26"/>
      <c r="M89" s="26"/>
      <c r="N89" s="26"/>
    </row>
    <row r="90">
      <c r="A90" s="26"/>
      <c r="B90" s="26"/>
      <c r="C90" s="26"/>
      <c r="D90" s="26"/>
      <c r="E90" s="26"/>
      <c r="F90" s="26"/>
      <c r="G90" s="26"/>
      <c r="H90" s="26"/>
      <c r="I90" s="26"/>
      <c r="J90" s="26"/>
      <c r="K90" s="26"/>
      <c r="L90" s="26"/>
      <c r="M90" s="26"/>
      <c r="N90" s="26"/>
    </row>
    <row r="91">
      <c r="A91" s="26"/>
      <c r="B91" s="26"/>
      <c r="C91" s="26"/>
      <c r="D91" s="26"/>
      <c r="E91" s="26"/>
      <c r="F91" s="26"/>
      <c r="G91" s="26"/>
      <c r="H91" s="26"/>
      <c r="I91" s="26"/>
      <c r="J91" s="26"/>
      <c r="K91" s="26"/>
      <c r="L91" s="26"/>
      <c r="M91" s="26"/>
      <c r="N91" s="26"/>
    </row>
    <row r="92">
      <c r="A92" s="26"/>
      <c r="B92" s="26"/>
      <c r="C92" s="26"/>
      <c r="D92" s="26"/>
      <c r="E92" s="26"/>
      <c r="F92" s="26"/>
      <c r="G92" s="26"/>
      <c r="H92" s="26"/>
      <c r="I92" s="26"/>
      <c r="J92" s="26"/>
      <c r="K92" s="26"/>
      <c r="L92" s="26"/>
      <c r="M92" s="26"/>
      <c r="N92" s="26"/>
    </row>
    <row r="93">
      <c r="A93" s="26"/>
      <c r="B93" s="26"/>
      <c r="C93" s="26"/>
      <c r="D93" s="26"/>
      <c r="E93" s="26"/>
      <c r="F93" s="26"/>
      <c r="G93" s="26"/>
      <c r="H93" s="26"/>
      <c r="I93" s="26"/>
      <c r="J93" s="26"/>
      <c r="K93" s="26"/>
      <c r="L93" s="26"/>
      <c r="M93" s="26"/>
      <c r="N93" s="26"/>
    </row>
    <row r="94">
      <c r="A94" s="26"/>
      <c r="B94" s="26"/>
      <c r="C94" s="26"/>
      <c r="D94" s="26"/>
      <c r="E94" s="26"/>
      <c r="F94" s="26"/>
      <c r="G94" s="26"/>
      <c r="H94" s="26"/>
      <c r="I94" s="26"/>
      <c r="J94" s="26"/>
      <c r="K94" s="26"/>
      <c r="L94" s="26"/>
      <c r="M94" s="26"/>
      <c r="N94" s="26"/>
    </row>
    <row r="95">
      <c r="A95" s="26"/>
      <c r="B95" s="26"/>
      <c r="C95" s="26"/>
      <c r="D95" s="26"/>
      <c r="E95" s="26"/>
      <c r="F95" s="26"/>
      <c r="G95" s="26"/>
      <c r="H95" s="26"/>
      <c r="I95" s="26"/>
      <c r="J95" s="26"/>
      <c r="K95" s="26"/>
      <c r="L95" s="26"/>
      <c r="M95" s="26"/>
      <c r="N95" s="26"/>
    </row>
    <row r="96">
      <c r="A96" s="26"/>
      <c r="B96" s="26"/>
      <c r="C96" s="26"/>
      <c r="D96" s="26"/>
      <c r="E96" s="26"/>
      <c r="F96" s="26"/>
      <c r="G96" s="26"/>
      <c r="H96" s="26"/>
      <c r="I96" s="26"/>
      <c r="J96" s="26"/>
      <c r="K96" s="26"/>
      <c r="L96" s="26"/>
      <c r="M96" s="26"/>
      <c r="N96" s="26"/>
    </row>
    <row r="97">
      <c r="A97" s="26"/>
      <c r="B97" s="26"/>
      <c r="C97" s="26"/>
      <c r="D97" s="26"/>
      <c r="E97" s="26"/>
      <c r="F97" s="26"/>
      <c r="G97" s="26"/>
      <c r="H97" s="26"/>
      <c r="I97" s="26"/>
      <c r="J97" s="26"/>
      <c r="K97" s="26"/>
      <c r="L97" s="26"/>
      <c r="M97" s="26"/>
      <c r="N97" s="26"/>
    </row>
    <row r="98">
      <c r="A98" s="26"/>
      <c r="B98" s="26"/>
      <c r="C98" s="26"/>
      <c r="D98" s="26"/>
      <c r="E98" s="26"/>
      <c r="F98" s="26"/>
      <c r="G98" s="26"/>
      <c r="H98" s="26"/>
      <c r="I98" s="26"/>
      <c r="J98" s="26"/>
      <c r="K98" s="26"/>
      <c r="L98" s="26"/>
      <c r="M98" s="26"/>
      <c r="N98" s="26"/>
    </row>
    <row r="99">
      <c r="A99" s="26"/>
      <c r="B99" s="26"/>
      <c r="C99" s="26"/>
      <c r="D99" s="26"/>
      <c r="E99" s="26"/>
      <c r="F99" s="26"/>
      <c r="G99" s="26"/>
      <c r="H99" s="26"/>
      <c r="I99" s="26"/>
      <c r="J99" s="26"/>
      <c r="K99" s="26"/>
      <c r="L99" s="26"/>
      <c r="M99" s="26"/>
      <c r="N99" s="26"/>
    </row>
    <row r="100">
      <c r="A100" s="26"/>
      <c r="B100" s="26"/>
      <c r="C100" s="26"/>
      <c r="D100" s="26"/>
      <c r="E100" s="26"/>
      <c r="F100" s="26"/>
      <c r="G100" s="26"/>
      <c r="H100" s="26"/>
      <c r="I100" s="26"/>
      <c r="J100" s="26"/>
      <c r="K100" s="26"/>
      <c r="L100" s="26"/>
      <c r="M100" s="26"/>
      <c r="N100" s="26"/>
    </row>
    <row r="101">
      <c r="A101" s="26"/>
      <c r="B101" s="26"/>
      <c r="C101" s="26"/>
      <c r="D101" s="26"/>
      <c r="E101" s="26"/>
      <c r="F101" s="26"/>
      <c r="G101" s="26"/>
      <c r="H101" s="26"/>
      <c r="I101" s="26"/>
      <c r="J101" s="26"/>
      <c r="K101" s="26"/>
      <c r="L101" s="26"/>
      <c r="M101" s="26"/>
      <c r="N101" s="26"/>
    </row>
    <row r="102">
      <c r="A102" s="26"/>
      <c r="B102" s="26"/>
      <c r="C102" s="26"/>
      <c r="D102" s="26"/>
      <c r="E102" s="26"/>
      <c r="F102" s="26"/>
      <c r="G102" s="26"/>
      <c r="H102" s="26"/>
      <c r="I102" s="26"/>
      <c r="J102" s="26"/>
      <c r="K102" s="26"/>
      <c r="L102" s="26"/>
      <c r="M102" s="26"/>
      <c r="N102" s="26"/>
    </row>
    <row r="103">
      <c r="A103" s="26"/>
      <c r="B103" s="26"/>
      <c r="C103" s="26"/>
      <c r="D103" s="26"/>
      <c r="E103" s="26"/>
      <c r="F103" s="26"/>
      <c r="G103" s="26"/>
      <c r="H103" s="26"/>
      <c r="I103" s="26"/>
      <c r="J103" s="26"/>
      <c r="K103" s="26"/>
      <c r="L103" s="26"/>
      <c r="M103" s="26"/>
      <c r="N103" s="26"/>
    </row>
    <row r="104">
      <c r="A104" s="26"/>
      <c r="B104" s="26"/>
      <c r="C104" s="26"/>
      <c r="D104" s="26"/>
      <c r="E104" s="26"/>
      <c r="F104" s="26"/>
      <c r="G104" s="26"/>
      <c r="H104" s="26"/>
      <c r="I104" s="26"/>
      <c r="J104" s="26"/>
      <c r="K104" s="26"/>
      <c r="L104" s="26"/>
      <c r="M104" s="26"/>
      <c r="N104" s="26"/>
    </row>
    <row r="105">
      <c r="A105" s="26"/>
      <c r="B105" s="26"/>
      <c r="C105" s="26"/>
      <c r="D105" s="26"/>
      <c r="E105" s="26"/>
      <c r="F105" s="26"/>
      <c r="G105" s="26"/>
      <c r="H105" s="26"/>
      <c r="I105" s="26"/>
      <c r="J105" s="26"/>
      <c r="K105" s="26"/>
      <c r="L105" s="26"/>
      <c r="M105" s="26"/>
      <c r="N105" s="26"/>
    </row>
    <row r="106">
      <c r="A106" s="26"/>
      <c r="B106" s="26"/>
      <c r="C106" s="26"/>
      <c r="D106" s="26"/>
      <c r="E106" s="26"/>
      <c r="F106" s="26"/>
      <c r="G106" s="26"/>
      <c r="H106" s="26"/>
      <c r="I106" s="26"/>
      <c r="J106" s="26"/>
      <c r="K106" s="26"/>
      <c r="L106" s="26"/>
      <c r="M106" s="26"/>
      <c r="N106" s="26"/>
    </row>
    <row r="107">
      <c r="A107" s="26"/>
      <c r="B107" s="26"/>
      <c r="C107" s="26"/>
      <c r="D107" s="26"/>
      <c r="E107" s="26"/>
      <c r="F107" s="26"/>
      <c r="G107" s="26"/>
      <c r="H107" s="26"/>
      <c r="I107" s="26"/>
      <c r="J107" s="26"/>
      <c r="K107" s="26"/>
      <c r="L107" s="26"/>
      <c r="M107" s="26"/>
      <c r="N107" s="26"/>
    </row>
    <row r="108">
      <c r="A108" s="26"/>
      <c r="B108" s="26"/>
      <c r="C108" s="26"/>
      <c r="D108" s="26"/>
      <c r="E108" s="26"/>
      <c r="F108" s="26"/>
      <c r="G108" s="26"/>
      <c r="H108" s="26"/>
      <c r="I108" s="26"/>
      <c r="J108" s="26"/>
      <c r="K108" s="26"/>
      <c r="L108" s="26"/>
      <c r="M108" s="26"/>
      <c r="N108" s="26"/>
    </row>
    <row r="109">
      <c r="A109" s="26"/>
      <c r="B109" s="26"/>
      <c r="C109" s="26"/>
      <c r="D109" s="26"/>
      <c r="E109" s="26"/>
      <c r="F109" s="26"/>
      <c r="G109" s="26"/>
      <c r="H109" s="26"/>
      <c r="I109" s="26"/>
      <c r="J109" s="26"/>
      <c r="K109" s="26"/>
      <c r="L109" s="26"/>
      <c r="M109" s="26"/>
      <c r="N109" s="26"/>
    </row>
    <row r="110">
      <c r="A110" s="26"/>
      <c r="B110" s="26"/>
      <c r="C110" s="26"/>
      <c r="D110" s="26"/>
      <c r="E110" s="26"/>
      <c r="F110" s="26"/>
      <c r="G110" s="26"/>
      <c r="H110" s="26"/>
      <c r="I110" s="26"/>
      <c r="J110" s="26"/>
      <c r="K110" s="26"/>
      <c r="L110" s="26"/>
      <c r="M110" s="26"/>
      <c r="N110" s="26"/>
    </row>
    <row r="111">
      <c r="A111" s="26"/>
      <c r="B111" s="26"/>
      <c r="C111" s="26"/>
      <c r="D111" s="26"/>
      <c r="E111" s="26"/>
      <c r="F111" s="26"/>
      <c r="G111" s="26"/>
      <c r="H111" s="26"/>
      <c r="I111" s="26"/>
      <c r="J111" s="26"/>
      <c r="K111" s="26"/>
      <c r="L111" s="26"/>
      <c r="M111" s="26"/>
      <c r="N111" s="26"/>
    </row>
    <row r="112">
      <c r="A112" s="26"/>
      <c r="B112" s="26"/>
      <c r="C112" s="26"/>
      <c r="D112" s="26"/>
      <c r="E112" s="26"/>
      <c r="F112" s="26"/>
      <c r="G112" s="26"/>
      <c r="H112" s="26"/>
      <c r="I112" s="26"/>
      <c r="J112" s="26"/>
      <c r="K112" s="26"/>
      <c r="L112" s="26"/>
      <c r="M112" s="26"/>
      <c r="N112" s="26"/>
    </row>
    <row r="113">
      <c r="A113" s="26"/>
      <c r="B113" s="26"/>
      <c r="C113" s="26"/>
      <c r="D113" s="26"/>
      <c r="E113" s="26"/>
      <c r="F113" s="26"/>
      <c r="G113" s="26"/>
      <c r="H113" s="26"/>
      <c r="I113" s="26"/>
      <c r="J113" s="26"/>
      <c r="K113" s="26"/>
      <c r="L113" s="26"/>
      <c r="M113" s="26"/>
      <c r="N113" s="26"/>
    </row>
    <row r="114">
      <c r="A114" s="26"/>
      <c r="B114" s="26"/>
      <c r="C114" s="26"/>
      <c r="D114" s="26"/>
      <c r="E114" s="26"/>
      <c r="F114" s="26"/>
      <c r="G114" s="26"/>
      <c r="H114" s="26"/>
      <c r="I114" s="26"/>
      <c r="J114" s="26"/>
      <c r="K114" s="26"/>
      <c r="L114" s="26"/>
      <c r="M114" s="26"/>
      <c r="N114" s="26"/>
    </row>
    <row r="115">
      <c r="A115" s="26"/>
      <c r="B115" s="26"/>
      <c r="C115" s="26"/>
      <c r="D115" s="26"/>
      <c r="E115" s="26"/>
      <c r="F115" s="26"/>
      <c r="G115" s="26"/>
      <c r="H115" s="26"/>
      <c r="I115" s="26"/>
      <c r="J115" s="26"/>
      <c r="K115" s="26"/>
      <c r="L115" s="26"/>
      <c r="M115" s="26"/>
      <c r="N115" s="26"/>
    </row>
    <row r="116">
      <c r="A116" s="26"/>
      <c r="B116" s="26"/>
      <c r="C116" s="26"/>
      <c r="D116" s="26"/>
      <c r="E116" s="26"/>
      <c r="F116" s="26"/>
      <c r="G116" s="26"/>
      <c r="H116" s="26"/>
      <c r="I116" s="26"/>
      <c r="J116" s="26"/>
      <c r="K116" s="26"/>
      <c r="L116" s="26"/>
      <c r="M116" s="26"/>
      <c r="N116" s="26"/>
    </row>
    <row r="117">
      <c r="A117" s="26"/>
      <c r="B117" s="26"/>
      <c r="C117" s="26"/>
      <c r="D117" s="26"/>
      <c r="E117" s="26"/>
      <c r="F117" s="26"/>
      <c r="G117" s="26"/>
      <c r="H117" s="26"/>
      <c r="I117" s="26"/>
      <c r="J117" s="26"/>
      <c r="K117" s="26"/>
      <c r="L117" s="26"/>
      <c r="M117" s="26"/>
      <c r="N117" s="26"/>
    </row>
    <row r="118">
      <c r="A118" s="26"/>
      <c r="B118" s="26"/>
      <c r="C118" s="26"/>
      <c r="D118" s="26"/>
      <c r="E118" s="26"/>
      <c r="F118" s="26"/>
      <c r="G118" s="26"/>
      <c r="H118" s="26"/>
      <c r="I118" s="26"/>
      <c r="J118" s="26"/>
      <c r="K118" s="26"/>
      <c r="L118" s="26"/>
      <c r="M118" s="26"/>
      <c r="N118" s="26"/>
    </row>
    <row r="119">
      <c r="A119" s="26"/>
      <c r="B119" s="26"/>
      <c r="C119" s="26"/>
      <c r="D119" s="26"/>
      <c r="E119" s="26"/>
      <c r="F119" s="26"/>
      <c r="G119" s="26"/>
      <c r="H119" s="26"/>
      <c r="I119" s="26"/>
      <c r="J119" s="26"/>
      <c r="K119" s="26"/>
      <c r="L119" s="26"/>
      <c r="M119" s="26"/>
      <c r="N119" s="26"/>
    </row>
    <row r="120">
      <c r="A120" s="26"/>
      <c r="B120" s="26"/>
      <c r="C120" s="26"/>
      <c r="D120" s="26"/>
      <c r="E120" s="26"/>
      <c r="F120" s="26"/>
      <c r="G120" s="26"/>
      <c r="H120" s="26"/>
      <c r="I120" s="26"/>
      <c r="J120" s="26"/>
      <c r="K120" s="26"/>
      <c r="L120" s="26"/>
      <c r="M120" s="26"/>
      <c r="N120" s="26"/>
    </row>
    <row r="121">
      <c r="A121" s="26"/>
      <c r="B121" s="26"/>
      <c r="C121" s="26"/>
      <c r="D121" s="26"/>
      <c r="E121" s="26"/>
      <c r="F121" s="26"/>
      <c r="G121" s="26"/>
      <c r="H121" s="26"/>
      <c r="I121" s="26"/>
      <c r="J121" s="26"/>
      <c r="K121" s="26"/>
      <c r="L121" s="26"/>
      <c r="M121" s="26"/>
      <c r="N121" s="26"/>
    </row>
    <row r="122">
      <c r="A122" s="26"/>
      <c r="B122" s="26"/>
      <c r="C122" s="26"/>
      <c r="D122" s="26"/>
      <c r="E122" s="26"/>
      <c r="F122" s="26"/>
      <c r="G122" s="26"/>
      <c r="H122" s="26"/>
      <c r="I122" s="26"/>
      <c r="J122" s="26"/>
      <c r="K122" s="26"/>
      <c r="L122" s="26"/>
      <c r="M122" s="26"/>
      <c r="N122" s="26"/>
    </row>
    <row r="123">
      <c r="A123" s="26"/>
      <c r="B123" s="26"/>
      <c r="C123" s="26"/>
      <c r="D123" s="26"/>
      <c r="E123" s="26"/>
      <c r="F123" s="26"/>
      <c r="G123" s="26"/>
      <c r="H123" s="26"/>
      <c r="I123" s="26"/>
      <c r="J123" s="26"/>
      <c r="K123" s="26"/>
      <c r="L123" s="26"/>
      <c r="M123" s="26"/>
      <c r="N123" s="26"/>
    </row>
    <row r="124">
      <c r="A124" s="26"/>
      <c r="B124" s="26"/>
      <c r="C124" s="26"/>
      <c r="D124" s="26"/>
      <c r="E124" s="26"/>
      <c r="F124" s="26"/>
      <c r="G124" s="26"/>
      <c r="H124" s="26"/>
      <c r="I124" s="26"/>
      <c r="J124" s="26"/>
      <c r="K124" s="26"/>
      <c r="L124" s="26"/>
      <c r="M124" s="26"/>
      <c r="N124" s="26"/>
    </row>
    <row r="125">
      <c r="A125" s="26"/>
      <c r="B125" s="26"/>
      <c r="C125" s="26"/>
      <c r="D125" s="26"/>
      <c r="E125" s="26"/>
      <c r="F125" s="26"/>
      <c r="G125" s="26"/>
      <c r="H125" s="26"/>
      <c r="I125" s="26"/>
      <c r="J125" s="26"/>
      <c r="K125" s="26"/>
      <c r="L125" s="26"/>
      <c r="M125" s="26"/>
      <c r="N125" s="26"/>
    </row>
    <row r="126">
      <c r="A126" s="26"/>
      <c r="B126" s="26"/>
      <c r="C126" s="26"/>
      <c r="D126" s="26"/>
      <c r="E126" s="26"/>
      <c r="F126" s="26"/>
      <c r="G126" s="26"/>
      <c r="H126" s="26"/>
      <c r="I126" s="26"/>
      <c r="J126" s="26"/>
      <c r="K126" s="26"/>
      <c r="L126" s="26"/>
      <c r="M126" s="26"/>
      <c r="N126" s="26"/>
    </row>
    <row r="127">
      <c r="A127" s="26"/>
      <c r="B127" s="26"/>
      <c r="C127" s="26"/>
      <c r="D127" s="26"/>
      <c r="E127" s="26"/>
      <c r="F127" s="26"/>
      <c r="G127" s="26"/>
      <c r="H127" s="26"/>
      <c r="I127" s="26"/>
      <c r="J127" s="26"/>
      <c r="K127" s="26"/>
      <c r="L127" s="26"/>
      <c r="M127" s="26"/>
      <c r="N127" s="26"/>
    </row>
    <row r="128">
      <c r="A128" s="26"/>
      <c r="B128" s="26"/>
      <c r="C128" s="26"/>
      <c r="D128" s="26"/>
      <c r="E128" s="26"/>
      <c r="F128" s="26"/>
      <c r="G128" s="26"/>
      <c r="H128" s="26"/>
      <c r="I128" s="26"/>
      <c r="J128" s="26"/>
      <c r="K128" s="26"/>
      <c r="L128" s="26"/>
      <c r="M128" s="26"/>
      <c r="N128" s="26"/>
    </row>
    <row r="129">
      <c r="A129" s="26"/>
      <c r="B129" s="26"/>
      <c r="C129" s="26"/>
      <c r="D129" s="26"/>
      <c r="E129" s="26"/>
      <c r="F129" s="26"/>
      <c r="G129" s="26"/>
      <c r="H129" s="26"/>
      <c r="I129" s="26"/>
      <c r="J129" s="26"/>
      <c r="K129" s="26"/>
      <c r="L129" s="26"/>
      <c r="M129" s="26"/>
      <c r="N129" s="26"/>
    </row>
    <row r="130">
      <c r="A130" s="26"/>
      <c r="B130" s="26"/>
      <c r="C130" s="26"/>
      <c r="D130" s="26"/>
      <c r="E130" s="26"/>
      <c r="F130" s="26"/>
      <c r="G130" s="26"/>
      <c r="H130" s="26"/>
      <c r="I130" s="26"/>
      <c r="J130" s="26"/>
      <c r="K130" s="26"/>
      <c r="L130" s="26"/>
      <c r="M130" s="26"/>
      <c r="N130" s="26"/>
    </row>
    <row r="131">
      <c r="A131" s="26"/>
      <c r="B131" s="26"/>
      <c r="C131" s="26"/>
      <c r="D131" s="26"/>
      <c r="E131" s="26"/>
      <c r="F131" s="26"/>
      <c r="G131" s="26"/>
      <c r="H131" s="26"/>
      <c r="I131" s="26"/>
      <c r="J131" s="26"/>
      <c r="K131" s="26"/>
      <c r="L131" s="26"/>
      <c r="M131" s="26"/>
      <c r="N131" s="26"/>
    </row>
    <row r="132">
      <c r="A132" s="26"/>
      <c r="B132" s="26"/>
      <c r="C132" s="26"/>
      <c r="D132" s="26"/>
      <c r="E132" s="26"/>
      <c r="F132" s="26"/>
      <c r="G132" s="26"/>
      <c r="H132" s="26"/>
      <c r="I132" s="26"/>
      <c r="J132" s="26"/>
      <c r="K132" s="26"/>
      <c r="L132" s="26"/>
      <c r="M132" s="26"/>
      <c r="N132" s="26"/>
    </row>
    <row r="133">
      <c r="A133" s="26"/>
      <c r="B133" s="26"/>
      <c r="C133" s="26"/>
      <c r="D133" s="26"/>
      <c r="E133" s="26"/>
      <c r="F133" s="26"/>
      <c r="G133" s="26"/>
      <c r="H133" s="26"/>
      <c r="I133" s="26"/>
      <c r="J133" s="26"/>
      <c r="K133" s="26"/>
      <c r="L133" s="26"/>
      <c r="M133" s="26"/>
      <c r="N133" s="26"/>
    </row>
    <row r="134">
      <c r="A134" s="26"/>
      <c r="B134" s="26"/>
      <c r="C134" s="26"/>
      <c r="D134" s="26"/>
      <c r="E134" s="26"/>
      <c r="F134" s="26"/>
      <c r="G134" s="26"/>
      <c r="H134" s="26"/>
      <c r="I134" s="26"/>
      <c r="J134" s="26"/>
      <c r="K134" s="26"/>
      <c r="L134" s="26"/>
      <c r="M134" s="26"/>
      <c r="N134" s="26"/>
    </row>
    <row r="135">
      <c r="A135" s="26"/>
      <c r="B135" s="26"/>
      <c r="C135" s="26"/>
      <c r="D135" s="26"/>
      <c r="E135" s="26"/>
      <c r="F135" s="26"/>
      <c r="G135" s="26"/>
      <c r="H135" s="26"/>
      <c r="I135" s="26"/>
      <c r="J135" s="26"/>
      <c r="K135" s="26"/>
      <c r="L135" s="26"/>
      <c r="M135" s="26"/>
      <c r="N135" s="26"/>
    </row>
    <row r="136">
      <c r="A136" s="26"/>
      <c r="B136" s="26"/>
      <c r="C136" s="26"/>
      <c r="D136" s="26"/>
      <c r="E136" s="26"/>
      <c r="F136" s="26"/>
      <c r="G136" s="26"/>
      <c r="H136" s="26"/>
      <c r="I136" s="26"/>
      <c r="J136" s="26"/>
      <c r="K136" s="26"/>
      <c r="L136" s="26"/>
      <c r="M136" s="26"/>
      <c r="N136" s="26"/>
    </row>
    <row r="137">
      <c r="A137" s="26"/>
      <c r="B137" s="26"/>
      <c r="C137" s="26"/>
      <c r="D137" s="26"/>
      <c r="E137" s="26"/>
      <c r="F137" s="26"/>
      <c r="G137" s="26"/>
      <c r="H137" s="26"/>
      <c r="I137" s="26"/>
      <c r="J137" s="26"/>
      <c r="K137" s="26"/>
      <c r="L137" s="26"/>
      <c r="M137" s="26"/>
      <c r="N137" s="26"/>
    </row>
    <row r="138">
      <c r="A138" s="26"/>
      <c r="B138" s="26"/>
      <c r="C138" s="26"/>
      <c r="D138" s="26"/>
      <c r="E138" s="26"/>
      <c r="F138" s="26"/>
      <c r="G138" s="26"/>
      <c r="H138" s="26"/>
      <c r="I138" s="26"/>
      <c r="J138" s="26"/>
      <c r="K138" s="26"/>
      <c r="L138" s="26"/>
      <c r="M138" s="26"/>
      <c r="N138" s="26"/>
    </row>
    <row r="139">
      <c r="A139" s="26"/>
      <c r="B139" s="26"/>
      <c r="C139" s="26"/>
      <c r="D139" s="26"/>
      <c r="E139" s="26"/>
      <c r="F139" s="26"/>
      <c r="G139" s="26"/>
      <c r="H139" s="26"/>
      <c r="I139" s="26"/>
      <c r="J139" s="26"/>
      <c r="K139" s="26"/>
      <c r="L139" s="26"/>
      <c r="M139" s="26"/>
      <c r="N139" s="26"/>
    </row>
    <row r="140">
      <c r="A140" s="26"/>
      <c r="B140" s="26"/>
      <c r="C140" s="26"/>
      <c r="D140" s="26"/>
      <c r="E140" s="26"/>
      <c r="F140" s="26"/>
      <c r="G140" s="26"/>
      <c r="H140" s="26"/>
      <c r="I140" s="26"/>
      <c r="J140" s="26"/>
      <c r="K140" s="26"/>
      <c r="L140" s="26"/>
      <c r="M140" s="26"/>
      <c r="N140" s="26"/>
    </row>
    <row r="141">
      <c r="A141" s="26"/>
      <c r="B141" s="26"/>
      <c r="C141" s="26"/>
      <c r="D141" s="26"/>
      <c r="E141" s="26"/>
      <c r="F141" s="26"/>
      <c r="G141" s="26"/>
      <c r="H141" s="26"/>
      <c r="I141" s="26"/>
      <c r="J141" s="26"/>
      <c r="K141" s="26"/>
      <c r="L141" s="26"/>
      <c r="M141" s="26"/>
      <c r="N141" s="26"/>
    </row>
    <row r="142">
      <c r="A142" s="26"/>
      <c r="B142" s="26"/>
      <c r="C142" s="26"/>
      <c r="D142" s="26"/>
      <c r="E142" s="26"/>
      <c r="F142" s="26"/>
      <c r="G142" s="26"/>
      <c r="H142" s="26"/>
      <c r="I142" s="26"/>
      <c r="J142" s="26"/>
      <c r="K142" s="26"/>
      <c r="L142" s="26"/>
      <c r="M142" s="26"/>
      <c r="N142" s="26"/>
    </row>
    <row r="143">
      <c r="A143" s="26"/>
      <c r="B143" s="26"/>
      <c r="C143" s="26"/>
      <c r="D143" s="26"/>
      <c r="E143" s="26"/>
      <c r="F143" s="26"/>
      <c r="G143" s="26"/>
      <c r="H143" s="26"/>
      <c r="I143" s="26"/>
      <c r="J143" s="26"/>
      <c r="K143" s="26"/>
      <c r="L143" s="26"/>
      <c r="M143" s="26"/>
      <c r="N143" s="26"/>
    </row>
    <row r="144">
      <c r="A144" s="26"/>
      <c r="B144" s="26"/>
      <c r="C144" s="26"/>
      <c r="D144" s="26"/>
      <c r="E144" s="26"/>
      <c r="F144" s="26"/>
      <c r="G144" s="26"/>
      <c r="H144" s="26"/>
      <c r="I144" s="26"/>
      <c r="J144" s="26"/>
      <c r="K144" s="26"/>
      <c r="L144" s="26"/>
      <c r="M144" s="26"/>
      <c r="N144" s="26"/>
    </row>
    <row r="145">
      <c r="A145" s="26"/>
      <c r="B145" s="26"/>
      <c r="C145" s="26"/>
      <c r="D145" s="26"/>
      <c r="E145" s="26"/>
      <c r="F145" s="26"/>
      <c r="G145" s="26"/>
      <c r="H145" s="26"/>
      <c r="I145" s="26"/>
      <c r="J145" s="26"/>
      <c r="K145" s="26"/>
      <c r="L145" s="26"/>
      <c r="M145" s="26"/>
      <c r="N145" s="26"/>
    </row>
    <row r="146">
      <c r="A146" s="26"/>
      <c r="B146" s="26"/>
      <c r="C146" s="26"/>
      <c r="D146" s="26"/>
      <c r="E146" s="26"/>
      <c r="F146" s="26"/>
      <c r="G146" s="26"/>
      <c r="H146" s="26"/>
      <c r="I146" s="26"/>
      <c r="J146" s="26"/>
      <c r="K146" s="26"/>
      <c r="L146" s="26"/>
      <c r="M146" s="26"/>
      <c r="N146" s="26"/>
    </row>
    <row r="147">
      <c r="A147" s="26"/>
      <c r="B147" s="26"/>
      <c r="C147" s="26"/>
      <c r="D147" s="26"/>
      <c r="E147" s="26"/>
      <c r="F147" s="26"/>
      <c r="G147" s="26"/>
      <c r="H147" s="26"/>
      <c r="I147" s="26"/>
      <c r="J147" s="26"/>
      <c r="K147" s="26"/>
      <c r="L147" s="26"/>
      <c r="M147" s="26"/>
      <c r="N147" s="26"/>
    </row>
    <row r="148">
      <c r="A148" s="26"/>
      <c r="B148" s="26"/>
      <c r="C148" s="26"/>
      <c r="D148" s="26"/>
      <c r="E148" s="26"/>
      <c r="F148" s="26"/>
      <c r="G148" s="26"/>
      <c r="H148" s="26"/>
      <c r="I148" s="26"/>
      <c r="J148" s="26"/>
      <c r="K148" s="26"/>
      <c r="L148" s="26"/>
      <c r="M148" s="26"/>
      <c r="N148" s="26"/>
    </row>
    <row r="149">
      <c r="A149" s="26"/>
      <c r="B149" s="26"/>
      <c r="C149" s="26"/>
      <c r="D149" s="26"/>
      <c r="E149" s="26"/>
      <c r="F149" s="26"/>
      <c r="G149" s="26"/>
      <c r="H149" s="26"/>
      <c r="I149" s="26"/>
      <c r="J149" s="26"/>
      <c r="K149" s="26"/>
      <c r="L149" s="26"/>
      <c r="M149" s="26"/>
      <c r="N149" s="26"/>
    </row>
    <row r="150">
      <c r="A150" s="26"/>
      <c r="B150" s="26"/>
      <c r="C150" s="26"/>
      <c r="D150" s="26"/>
      <c r="E150" s="26"/>
      <c r="F150" s="26"/>
      <c r="G150" s="26"/>
      <c r="H150" s="26"/>
      <c r="I150" s="26"/>
      <c r="J150" s="26"/>
      <c r="K150" s="26"/>
      <c r="L150" s="26"/>
      <c r="M150" s="26"/>
      <c r="N150" s="26"/>
    </row>
    <row r="151">
      <c r="A151" s="26"/>
      <c r="B151" s="26"/>
      <c r="C151" s="26"/>
      <c r="D151" s="26"/>
      <c r="E151" s="26"/>
      <c r="F151" s="26"/>
      <c r="G151" s="26"/>
      <c r="H151" s="26"/>
      <c r="I151" s="26"/>
      <c r="J151" s="26"/>
      <c r="K151" s="26"/>
      <c r="L151" s="26"/>
      <c r="M151" s="26"/>
      <c r="N151" s="26"/>
    </row>
    <row r="152">
      <c r="A152" s="26"/>
      <c r="B152" s="26"/>
      <c r="C152" s="26"/>
      <c r="D152" s="26"/>
      <c r="E152" s="26"/>
      <c r="F152" s="26"/>
      <c r="G152" s="26"/>
      <c r="H152" s="26"/>
      <c r="I152" s="26"/>
      <c r="J152" s="26"/>
      <c r="K152" s="26"/>
      <c r="L152" s="26"/>
      <c r="M152" s="26"/>
      <c r="N152" s="26"/>
    </row>
    <row r="153">
      <c r="A153" s="26"/>
      <c r="B153" s="26"/>
      <c r="C153" s="26"/>
      <c r="D153" s="26"/>
      <c r="E153" s="26"/>
      <c r="F153" s="26"/>
      <c r="G153" s="26"/>
      <c r="H153" s="26"/>
      <c r="I153" s="26"/>
      <c r="J153" s="26"/>
      <c r="K153" s="26"/>
      <c r="L153" s="26"/>
      <c r="M153" s="26"/>
      <c r="N153" s="26"/>
    </row>
    <row r="154">
      <c r="A154" s="26"/>
      <c r="B154" s="26"/>
      <c r="C154" s="26"/>
      <c r="D154" s="26"/>
      <c r="E154" s="26"/>
      <c r="F154" s="26"/>
      <c r="G154" s="26"/>
      <c r="H154" s="26"/>
      <c r="I154" s="26"/>
      <c r="J154" s="26"/>
      <c r="K154" s="26"/>
      <c r="L154" s="26"/>
      <c r="M154" s="26"/>
      <c r="N154" s="26"/>
    </row>
    <row r="155">
      <c r="A155" s="26"/>
      <c r="B155" s="26"/>
      <c r="C155" s="26"/>
      <c r="D155" s="26"/>
      <c r="E155" s="26"/>
      <c r="F155" s="26"/>
      <c r="G155" s="26"/>
      <c r="H155" s="26"/>
      <c r="I155" s="26"/>
      <c r="J155" s="26"/>
      <c r="K155" s="26"/>
      <c r="L155" s="26"/>
      <c r="M155" s="26"/>
      <c r="N155" s="26"/>
    </row>
    <row r="156">
      <c r="A156" s="26"/>
      <c r="B156" s="26"/>
      <c r="C156" s="26"/>
      <c r="D156" s="26"/>
      <c r="E156" s="26"/>
      <c r="F156" s="26"/>
      <c r="G156" s="26"/>
      <c r="H156" s="26"/>
      <c r="I156" s="26"/>
      <c r="J156" s="26"/>
      <c r="K156" s="26"/>
      <c r="L156" s="26"/>
      <c r="M156" s="26"/>
      <c r="N156" s="26"/>
    </row>
    <row r="157">
      <c r="A157" s="26"/>
      <c r="B157" s="26"/>
      <c r="C157" s="26"/>
      <c r="D157" s="26"/>
      <c r="E157" s="26"/>
      <c r="F157" s="26"/>
      <c r="G157" s="26"/>
      <c r="H157" s="26"/>
      <c r="I157" s="26"/>
      <c r="J157" s="26"/>
      <c r="K157" s="26"/>
      <c r="L157" s="26"/>
      <c r="M157" s="26"/>
      <c r="N157" s="26"/>
    </row>
    <row r="158">
      <c r="A158" s="26"/>
      <c r="B158" s="26"/>
      <c r="C158" s="26"/>
      <c r="D158" s="26"/>
      <c r="E158" s="26"/>
      <c r="F158" s="26"/>
      <c r="G158" s="26"/>
      <c r="H158" s="26"/>
      <c r="I158" s="26"/>
      <c r="J158" s="26"/>
      <c r="K158" s="26"/>
      <c r="L158" s="26"/>
      <c r="M158" s="26"/>
      <c r="N158" s="26"/>
    </row>
    <row r="159">
      <c r="A159" s="26"/>
      <c r="B159" s="26"/>
      <c r="C159" s="26"/>
      <c r="D159" s="26"/>
      <c r="E159" s="26"/>
      <c r="F159" s="26"/>
      <c r="G159" s="26"/>
      <c r="H159" s="26"/>
      <c r="I159" s="26"/>
      <c r="J159" s="26"/>
      <c r="K159" s="26"/>
      <c r="L159" s="26"/>
      <c r="M159" s="26"/>
      <c r="N159" s="26"/>
    </row>
    <row r="160">
      <c r="A160" s="26"/>
      <c r="B160" s="26"/>
      <c r="C160" s="26"/>
      <c r="D160" s="26"/>
      <c r="E160" s="26"/>
      <c r="F160" s="26"/>
      <c r="G160" s="26"/>
      <c r="H160" s="26"/>
      <c r="I160" s="26"/>
      <c r="J160" s="26"/>
      <c r="K160" s="26"/>
      <c r="L160" s="26"/>
      <c r="M160" s="26"/>
      <c r="N160" s="26"/>
    </row>
    <row r="161">
      <c r="A161" s="26"/>
      <c r="B161" s="26"/>
      <c r="C161" s="26"/>
      <c r="D161" s="26"/>
      <c r="E161" s="26"/>
      <c r="F161" s="26"/>
      <c r="G161" s="26"/>
      <c r="H161" s="26"/>
      <c r="I161" s="26"/>
      <c r="J161" s="26"/>
      <c r="K161" s="26"/>
      <c r="L161" s="26"/>
      <c r="M161" s="26"/>
      <c r="N161" s="26"/>
    </row>
    <row r="162">
      <c r="A162" s="26"/>
      <c r="B162" s="26"/>
      <c r="C162" s="26"/>
      <c r="D162" s="26"/>
      <c r="E162" s="26"/>
      <c r="F162" s="26"/>
      <c r="G162" s="26"/>
      <c r="H162" s="26"/>
      <c r="I162" s="26"/>
      <c r="J162" s="26"/>
      <c r="K162" s="26"/>
      <c r="L162" s="26"/>
      <c r="M162" s="26"/>
      <c r="N162" s="26"/>
    </row>
    <row r="163">
      <c r="A163" s="26"/>
      <c r="B163" s="26"/>
      <c r="C163" s="26"/>
      <c r="D163" s="26"/>
      <c r="E163" s="26"/>
      <c r="F163" s="26"/>
      <c r="G163" s="26"/>
      <c r="H163" s="26"/>
      <c r="I163" s="26"/>
      <c r="J163" s="26"/>
      <c r="K163" s="26"/>
      <c r="L163" s="26"/>
      <c r="M163" s="26"/>
      <c r="N163" s="26"/>
    </row>
    <row r="164">
      <c r="A164" s="26"/>
      <c r="B164" s="26"/>
      <c r="C164" s="26"/>
      <c r="D164" s="26"/>
      <c r="E164" s="26"/>
      <c r="F164" s="26"/>
      <c r="G164" s="26"/>
      <c r="H164" s="26"/>
      <c r="I164" s="26"/>
      <c r="J164" s="26"/>
      <c r="K164" s="26"/>
      <c r="L164" s="26"/>
      <c r="M164" s="26"/>
      <c r="N164" s="26"/>
    </row>
    <row r="165">
      <c r="A165" s="26"/>
      <c r="B165" s="26"/>
      <c r="C165" s="26"/>
      <c r="D165" s="26"/>
      <c r="E165" s="26"/>
      <c r="F165" s="26"/>
      <c r="G165" s="26"/>
      <c r="H165" s="26"/>
      <c r="I165" s="26"/>
      <c r="J165" s="26"/>
      <c r="K165" s="26"/>
      <c r="L165" s="26"/>
      <c r="M165" s="26"/>
      <c r="N165" s="26"/>
    </row>
    <row r="166">
      <c r="A166" s="26"/>
      <c r="B166" s="26"/>
      <c r="C166" s="26"/>
      <c r="D166" s="26"/>
      <c r="E166" s="26"/>
      <c r="F166" s="26"/>
      <c r="G166" s="26"/>
      <c r="H166" s="26"/>
      <c r="I166" s="26"/>
      <c r="J166" s="26"/>
      <c r="K166" s="26"/>
      <c r="L166" s="26"/>
      <c r="M166" s="26"/>
      <c r="N166" s="26"/>
    </row>
    <row r="167">
      <c r="A167" s="26"/>
      <c r="B167" s="26"/>
      <c r="C167" s="26"/>
      <c r="D167" s="26"/>
      <c r="E167" s="26"/>
      <c r="F167" s="26"/>
      <c r="G167" s="26"/>
      <c r="H167" s="26"/>
      <c r="I167" s="26"/>
      <c r="J167" s="26"/>
      <c r="K167" s="26"/>
      <c r="L167" s="26"/>
      <c r="M167" s="26"/>
      <c r="N167" s="26"/>
    </row>
    <row r="168">
      <c r="A168" s="26"/>
      <c r="B168" s="26"/>
      <c r="C168" s="26"/>
      <c r="D168" s="26"/>
      <c r="E168" s="26"/>
      <c r="F168" s="26"/>
      <c r="G168" s="26"/>
      <c r="H168" s="26"/>
      <c r="I168" s="26"/>
      <c r="J168" s="26"/>
      <c r="K168" s="26"/>
      <c r="L168" s="26"/>
      <c r="M168" s="26"/>
      <c r="N168" s="26"/>
    </row>
    <row r="169">
      <c r="A169" s="26"/>
      <c r="B169" s="26"/>
      <c r="C169" s="26"/>
      <c r="D169" s="26"/>
      <c r="E169" s="26"/>
      <c r="F169" s="26"/>
      <c r="G169" s="26"/>
      <c r="H169" s="26"/>
      <c r="I169" s="26"/>
      <c r="J169" s="26"/>
      <c r="K169" s="26"/>
      <c r="L169" s="26"/>
      <c r="M169" s="26"/>
      <c r="N169" s="26"/>
    </row>
    <row r="170">
      <c r="A170" s="26"/>
      <c r="B170" s="26"/>
      <c r="C170" s="26"/>
      <c r="D170" s="26"/>
      <c r="E170" s="26"/>
      <c r="F170" s="26"/>
      <c r="G170" s="26"/>
      <c r="H170" s="26"/>
      <c r="I170" s="26"/>
      <c r="J170" s="26"/>
      <c r="K170" s="26"/>
      <c r="L170" s="26"/>
      <c r="M170" s="26"/>
      <c r="N170" s="26"/>
    </row>
    <row r="171">
      <c r="A171" s="26"/>
      <c r="B171" s="26"/>
      <c r="C171" s="26"/>
      <c r="D171" s="26"/>
      <c r="E171" s="26"/>
      <c r="F171" s="26"/>
      <c r="G171" s="26"/>
      <c r="H171" s="26"/>
      <c r="I171" s="26"/>
      <c r="J171" s="26"/>
      <c r="K171" s="26"/>
      <c r="L171" s="26"/>
      <c r="M171" s="26"/>
      <c r="N171" s="26"/>
    </row>
    <row r="172">
      <c r="A172" s="26"/>
      <c r="B172" s="26"/>
      <c r="C172" s="26"/>
      <c r="D172" s="26"/>
      <c r="E172" s="26"/>
      <c r="F172" s="26"/>
      <c r="G172" s="26"/>
      <c r="H172" s="26"/>
      <c r="I172" s="26"/>
      <c r="J172" s="26"/>
      <c r="K172" s="26"/>
      <c r="L172" s="26"/>
      <c r="M172" s="26"/>
      <c r="N172" s="26"/>
    </row>
    <row r="173">
      <c r="A173" s="26"/>
      <c r="B173" s="26"/>
      <c r="C173" s="26"/>
      <c r="D173" s="26"/>
      <c r="E173" s="26"/>
      <c r="F173" s="26"/>
      <c r="G173" s="26"/>
      <c r="H173" s="26"/>
      <c r="I173" s="26"/>
      <c r="J173" s="26"/>
      <c r="K173" s="26"/>
      <c r="L173" s="26"/>
      <c r="M173" s="26"/>
      <c r="N173" s="26"/>
    </row>
    <row r="174">
      <c r="A174" s="26"/>
      <c r="B174" s="26"/>
      <c r="C174" s="26"/>
      <c r="D174" s="26"/>
      <c r="E174" s="26"/>
      <c r="F174" s="26"/>
      <c r="G174" s="26"/>
      <c r="H174" s="26"/>
      <c r="I174" s="26"/>
      <c r="J174" s="26"/>
      <c r="K174" s="26"/>
      <c r="L174" s="26"/>
      <c r="M174" s="26"/>
      <c r="N174" s="26"/>
    </row>
    <row r="175">
      <c r="A175" s="26"/>
      <c r="B175" s="26"/>
      <c r="C175" s="26"/>
      <c r="D175" s="26"/>
      <c r="E175" s="26"/>
      <c r="F175" s="26"/>
      <c r="G175" s="26"/>
      <c r="H175" s="26"/>
      <c r="I175" s="26"/>
      <c r="J175" s="26"/>
      <c r="K175" s="26"/>
      <c r="L175" s="26"/>
      <c r="M175" s="26"/>
      <c r="N175" s="26"/>
    </row>
    <row r="176">
      <c r="A176" s="26"/>
      <c r="B176" s="26"/>
      <c r="C176" s="26"/>
      <c r="D176" s="26"/>
      <c r="E176" s="26"/>
      <c r="F176" s="26"/>
      <c r="G176" s="26"/>
      <c r="H176" s="26"/>
      <c r="I176" s="26"/>
      <c r="J176" s="26"/>
      <c r="K176" s="26"/>
      <c r="L176" s="26"/>
      <c r="M176" s="26"/>
      <c r="N176" s="26"/>
    </row>
    <row r="177">
      <c r="A177" s="26"/>
      <c r="B177" s="26"/>
      <c r="C177" s="26"/>
      <c r="D177" s="26"/>
      <c r="E177" s="26"/>
      <c r="F177" s="26"/>
      <c r="G177" s="26"/>
      <c r="H177" s="26"/>
      <c r="I177" s="26"/>
      <c r="J177" s="26"/>
      <c r="K177" s="26"/>
      <c r="L177" s="26"/>
      <c r="M177" s="26"/>
      <c r="N177" s="26"/>
    </row>
    <row r="178">
      <c r="A178" s="26"/>
      <c r="B178" s="26"/>
      <c r="C178" s="26"/>
      <c r="D178" s="26"/>
      <c r="E178" s="26"/>
      <c r="F178" s="26"/>
      <c r="G178" s="26"/>
      <c r="H178" s="26"/>
      <c r="I178" s="26"/>
      <c r="J178" s="26"/>
      <c r="K178" s="26"/>
      <c r="L178" s="26"/>
      <c r="M178" s="26"/>
      <c r="N178" s="26"/>
    </row>
    <row r="179">
      <c r="A179" s="26"/>
      <c r="B179" s="26"/>
      <c r="C179" s="26"/>
      <c r="D179" s="26"/>
      <c r="E179" s="26"/>
      <c r="F179" s="26"/>
      <c r="G179" s="26"/>
      <c r="H179" s="26"/>
      <c r="I179" s="26"/>
      <c r="J179" s="26"/>
      <c r="K179" s="26"/>
      <c r="L179" s="26"/>
      <c r="M179" s="26"/>
      <c r="N179" s="26"/>
    </row>
    <row r="180">
      <c r="A180" s="26"/>
      <c r="B180" s="26"/>
      <c r="C180" s="26"/>
      <c r="D180" s="26"/>
      <c r="E180" s="26"/>
      <c r="F180" s="26"/>
      <c r="G180" s="26"/>
      <c r="H180" s="26"/>
      <c r="I180" s="26"/>
      <c r="J180" s="26"/>
      <c r="K180" s="26"/>
      <c r="L180" s="26"/>
      <c r="M180" s="26"/>
      <c r="N180" s="26"/>
    </row>
    <row r="181">
      <c r="A181" s="26"/>
      <c r="B181" s="26"/>
      <c r="C181" s="26"/>
      <c r="D181" s="26"/>
      <c r="E181" s="26"/>
      <c r="F181" s="26"/>
      <c r="G181" s="26"/>
      <c r="H181" s="26"/>
      <c r="I181" s="26"/>
      <c r="J181" s="26"/>
      <c r="K181" s="26"/>
      <c r="L181" s="26"/>
      <c r="M181" s="26"/>
      <c r="N181" s="26"/>
    </row>
    <row r="182">
      <c r="A182" s="26"/>
      <c r="B182" s="26"/>
      <c r="C182" s="26"/>
      <c r="D182" s="26"/>
      <c r="E182" s="26"/>
      <c r="F182" s="26"/>
      <c r="G182" s="26"/>
      <c r="H182" s="26"/>
      <c r="I182" s="26"/>
      <c r="J182" s="26"/>
      <c r="K182" s="26"/>
      <c r="L182" s="26"/>
      <c r="M182" s="26"/>
      <c r="N182" s="26"/>
    </row>
    <row r="183">
      <c r="A183" s="26"/>
      <c r="B183" s="26"/>
      <c r="C183" s="26"/>
      <c r="D183" s="26"/>
      <c r="E183" s="26"/>
      <c r="F183" s="26"/>
      <c r="G183" s="26"/>
      <c r="H183" s="26"/>
      <c r="I183" s="26"/>
      <c r="J183" s="26"/>
      <c r="K183" s="26"/>
      <c r="L183" s="26"/>
      <c r="M183" s="26"/>
      <c r="N183" s="26"/>
    </row>
    <row r="184">
      <c r="A184" s="26"/>
      <c r="B184" s="26"/>
      <c r="C184" s="26"/>
      <c r="D184" s="26"/>
      <c r="E184" s="26"/>
      <c r="F184" s="26"/>
      <c r="G184" s="26"/>
      <c r="H184" s="26"/>
      <c r="I184" s="26"/>
      <c r="J184" s="26"/>
      <c r="K184" s="26"/>
      <c r="L184" s="26"/>
      <c r="M184" s="26"/>
      <c r="N184" s="26"/>
    </row>
    <row r="185">
      <c r="A185" s="26"/>
      <c r="B185" s="26"/>
      <c r="C185" s="26"/>
      <c r="D185" s="26"/>
      <c r="E185" s="26"/>
      <c r="F185" s="26"/>
      <c r="G185" s="26"/>
      <c r="H185" s="26"/>
      <c r="I185" s="26"/>
      <c r="J185" s="26"/>
      <c r="K185" s="26"/>
      <c r="L185" s="26"/>
      <c r="M185" s="26"/>
      <c r="N185" s="26"/>
    </row>
    <row r="186">
      <c r="A186" s="26"/>
      <c r="B186" s="26"/>
      <c r="C186" s="26"/>
      <c r="D186" s="26"/>
      <c r="E186" s="26"/>
      <c r="F186" s="26"/>
      <c r="G186" s="26"/>
      <c r="H186" s="26"/>
      <c r="I186" s="26"/>
      <c r="J186" s="26"/>
      <c r="K186" s="26"/>
      <c r="L186" s="26"/>
      <c r="M186" s="26"/>
      <c r="N186" s="26"/>
    </row>
    <row r="187">
      <c r="A187" s="26"/>
      <c r="B187" s="26"/>
      <c r="C187" s="26"/>
      <c r="D187" s="26"/>
      <c r="E187" s="26"/>
      <c r="F187" s="26"/>
      <c r="G187" s="26"/>
      <c r="H187" s="26"/>
      <c r="I187" s="26"/>
      <c r="J187" s="26"/>
      <c r="K187" s="26"/>
      <c r="L187" s="26"/>
      <c r="M187" s="26"/>
      <c r="N187" s="26"/>
    </row>
    <row r="188">
      <c r="A188" s="26"/>
      <c r="B188" s="26"/>
      <c r="C188" s="26"/>
      <c r="D188" s="26"/>
      <c r="E188" s="26"/>
      <c r="F188" s="26"/>
      <c r="G188" s="26"/>
      <c r="H188" s="26"/>
      <c r="I188" s="26"/>
      <c r="J188" s="26"/>
      <c r="K188" s="26"/>
      <c r="L188" s="26"/>
      <c r="M188" s="26"/>
      <c r="N188" s="26"/>
    </row>
    <row r="189">
      <c r="A189" s="26"/>
      <c r="B189" s="26"/>
      <c r="C189" s="26"/>
      <c r="D189" s="26"/>
      <c r="E189" s="26"/>
      <c r="F189" s="26"/>
      <c r="G189" s="26"/>
      <c r="H189" s="26"/>
      <c r="I189" s="26"/>
      <c r="J189" s="26"/>
      <c r="K189" s="26"/>
      <c r="L189" s="26"/>
      <c r="M189" s="26"/>
      <c r="N189" s="26"/>
    </row>
    <row r="190">
      <c r="A190" s="26"/>
      <c r="B190" s="26"/>
      <c r="C190" s="26"/>
      <c r="D190" s="26"/>
      <c r="E190" s="26"/>
      <c r="F190" s="26"/>
      <c r="G190" s="26"/>
      <c r="H190" s="26"/>
      <c r="I190" s="26"/>
      <c r="J190" s="26"/>
      <c r="K190" s="26"/>
      <c r="L190" s="26"/>
      <c r="M190" s="26"/>
      <c r="N190" s="26"/>
    </row>
    <row r="191">
      <c r="A191" s="26"/>
      <c r="B191" s="26"/>
      <c r="C191" s="26"/>
      <c r="D191" s="26"/>
      <c r="E191" s="26"/>
      <c r="F191" s="26"/>
      <c r="G191" s="26"/>
      <c r="H191" s="26"/>
      <c r="I191" s="26"/>
      <c r="J191" s="26"/>
      <c r="K191" s="26"/>
      <c r="L191" s="26"/>
      <c r="M191" s="26"/>
      <c r="N191" s="26"/>
    </row>
    <row r="192">
      <c r="A192" s="26"/>
      <c r="B192" s="26"/>
      <c r="C192" s="26"/>
      <c r="D192" s="26"/>
      <c r="E192" s="26"/>
      <c r="F192" s="26"/>
      <c r="G192" s="26"/>
      <c r="H192" s="26"/>
      <c r="I192" s="26"/>
      <c r="J192" s="26"/>
      <c r="K192" s="26"/>
      <c r="L192" s="26"/>
      <c r="M192" s="26"/>
      <c r="N192" s="26"/>
    </row>
    <row r="193">
      <c r="A193" s="26"/>
      <c r="B193" s="26"/>
      <c r="C193" s="26"/>
      <c r="D193" s="26"/>
      <c r="E193" s="26"/>
      <c r="F193" s="26"/>
      <c r="G193" s="26"/>
      <c r="H193" s="26"/>
      <c r="I193" s="26"/>
      <c r="J193" s="26"/>
      <c r="K193" s="26"/>
      <c r="L193" s="26"/>
      <c r="M193" s="26"/>
      <c r="N193" s="26"/>
    </row>
    <row r="194">
      <c r="A194" s="26"/>
      <c r="B194" s="26"/>
      <c r="C194" s="26"/>
      <c r="D194" s="26"/>
      <c r="E194" s="26"/>
      <c r="F194" s="26"/>
      <c r="G194" s="26"/>
      <c r="H194" s="26"/>
      <c r="I194" s="26"/>
      <c r="J194" s="26"/>
      <c r="K194" s="26"/>
      <c r="L194" s="26"/>
      <c r="M194" s="26"/>
      <c r="N194" s="26"/>
    </row>
    <row r="195">
      <c r="A195" s="26"/>
      <c r="B195" s="26"/>
      <c r="C195" s="26"/>
      <c r="D195" s="26"/>
      <c r="E195" s="26"/>
      <c r="F195" s="26"/>
      <c r="G195" s="26"/>
      <c r="H195" s="26"/>
      <c r="I195" s="26"/>
      <c r="J195" s="26"/>
      <c r="K195" s="26"/>
      <c r="L195" s="26"/>
      <c r="M195" s="26"/>
      <c r="N195" s="26"/>
    </row>
    <row r="196">
      <c r="A196" s="26"/>
      <c r="B196" s="26"/>
      <c r="C196" s="26"/>
      <c r="D196" s="26"/>
      <c r="E196" s="26"/>
      <c r="F196" s="26"/>
      <c r="G196" s="26"/>
      <c r="H196" s="26"/>
      <c r="I196" s="26"/>
      <c r="J196" s="26"/>
      <c r="K196" s="26"/>
      <c r="L196" s="26"/>
      <c r="M196" s="26"/>
      <c r="N196" s="26"/>
    </row>
    <row r="197">
      <c r="A197" s="26"/>
      <c r="B197" s="26"/>
      <c r="C197" s="26"/>
      <c r="D197" s="26"/>
      <c r="E197" s="26"/>
      <c r="F197" s="26"/>
      <c r="G197" s="26"/>
      <c r="H197" s="26"/>
      <c r="I197" s="26"/>
      <c r="J197" s="26"/>
      <c r="K197" s="26"/>
      <c r="L197" s="26"/>
      <c r="M197" s="26"/>
      <c r="N197" s="26"/>
    </row>
    <row r="198">
      <c r="A198" s="26"/>
      <c r="B198" s="26"/>
      <c r="C198" s="26"/>
      <c r="D198" s="26"/>
      <c r="E198" s="26"/>
      <c r="F198" s="26"/>
      <c r="G198" s="26"/>
      <c r="H198" s="26"/>
      <c r="I198" s="26"/>
      <c r="J198" s="26"/>
      <c r="K198" s="26"/>
      <c r="L198" s="26"/>
      <c r="M198" s="26"/>
      <c r="N198" s="26"/>
    </row>
    <row r="199">
      <c r="A199" s="26"/>
      <c r="B199" s="26"/>
      <c r="C199" s="26"/>
      <c r="D199" s="26"/>
      <c r="E199" s="26"/>
      <c r="F199" s="26"/>
      <c r="G199" s="26"/>
      <c r="H199" s="26"/>
      <c r="I199" s="26"/>
      <c r="J199" s="26"/>
      <c r="K199" s="26"/>
      <c r="L199" s="26"/>
      <c r="M199" s="26"/>
      <c r="N199" s="26"/>
    </row>
    <row r="200">
      <c r="A200" s="26"/>
      <c r="B200" s="26"/>
      <c r="C200" s="26"/>
      <c r="D200" s="26"/>
      <c r="E200" s="26"/>
      <c r="F200" s="26"/>
      <c r="G200" s="26"/>
      <c r="H200" s="26"/>
      <c r="I200" s="26"/>
      <c r="J200" s="26"/>
      <c r="K200" s="26"/>
      <c r="L200" s="26"/>
      <c r="M200" s="26"/>
      <c r="N200" s="26"/>
    </row>
    <row r="201">
      <c r="A201" s="26"/>
      <c r="B201" s="26"/>
      <c r="C201" s="26"/>
      <c r="D201" s="26"/>
      <c r="E201" s="26"/>
      <c r="F201" s="26"/>
      <c r="G201" s="26"/>
      <c r="H201" s="26"/>
      <c r="I201" s="26"/>
      <c r="J201" s="26"/>
      <c r="K201" s="26"/>
      <c r="L201" s="26"/>
      <c r="M201" s="26"/>
      <c r="N201" s="26"/>
    </row>
    <row r="202">
      <c r="A202" s="26"/>
      <c r="B202" s="26"/>
      <c r="C202" s="26"/>
      <c r="D202" s="26"/>
      <c r="E202" s="26"/>
      <c r="F202" s="26"/>
      <c r="G202" s="26"/>
      <c r="H202" s="26"/>
      <c r="I202" s="26"/>
      <c r="J202" s="26"/>
      <c r="K202" s="26"/>
      <c r="L202" s="26"/>
      <c r="M202" s="26"/>
      <c r="N202" s="26"/>
    </row>
    <row r="203">
      <c r="A203" s="26"/>
      <c r="B203" s="26"/>
      <c r="C203" s="26"/>
      <c r="D203" s="26"/>
      <c r="E203" s="26"/>
      <c r="F203" s="26"/>
      <c r="G203" s="26"/>
      <c r="H203" s="26"/>
      <c r="I203" s="26"/>
      <c r="J203" s="26"/>
      <c r="K203" s="26"/>
      <c r="L203" s="26"/>
      <c r="M203" s="26"/>
      <c r="N203" s="26"/>
    </row>
    <row r="204">
      <c r="A204" s="26"/>
      <c r="B204" s="26"/>
      <c r="C204" s="26"/>
      <c r="D204" s="26"/>
      <c r="E204" s="26"/>
      <c r="F204" s="26"/>
      <c r="G204" s="26"/>
      <c r="H204" s="26"/>
      <c r="I204" s="26"/>
      <c r="J204" s="26"/>
      <c r="K204" s="26"/>
      <c r="L204" s="26"/>
      <c r="M204" s="26"/>
      <c r="N204" s="26"/>
    </row>
    <row r="205">
      <c r="A205" s="26"/>
      <c r="B205" s="26"/>
      <c r="C205" s="26"/>
      <c r="D205" s="26"/>
      <c r="E205" s="26"/>
      <c r="F205" s="26"/>
      <c r="G205" s="26"/>
      <c r="H205" s="26"/>
      <c r="I205" s="26"/>
      <c r="J205" s="26"/>
      <c r="K205" s="26"/>
      <c r="L205" s="26"/>
      <c r="M205" s="26"/>
      <c r="N205" s="26"/>
    </row>
    <row r="206">
      <c r="A206" s="26"/>
      <c r="B206" s="26"/>
      <c r="C206" s="26"/>
      <c r="D206" s="26"/>
      <c r="E206" s="26"/>
      <c r="F206" s="26"/>
      <c r="G206" s="26"/>
      <c r="H206" s="26"/>
      <c r="I206" s="26"/>
      <c r="J206" s="26"/>
      <c r="K206" s="26"/>
      <c r="L206" s="26"/>
      <c r="M206" s="26"/>
      <c r="N206" s="26"/>
    </row>
    <row r="207">
      <c r="A207" s="26"/>
      <c r="B207" s="26"/>
      <c r="C207" s="26"/>
      <c r="D207" s="26"/>
      <c r="E207" s="26"/>
      <c r="F207" s="26"/>
      <c r="G207" s="26"/>
      <c r="H207" s="26"/>
      <c r="I207" s="26"/>
      <c r="J207" s="26"/>
      <c r="K207" s="26"/>
      <c r="L207" s="26"/>
      <c r="M207" s="26"/>
      <c r="N207" s="26"/>
    </row>
    <row r="208">
      <c r="A208" s="26"/>
      <c r="B208" s="26"/>
      <c r="C208" s="26"/>
      <c r="D208" s="26"/>
      <c r="E208" s="26"/>
      <c r="F208" s="26"/>
      <c r="G208" s="26"/>
      <c r="H208" s="26"/>
      <c r="I208" s="26"/>
      <c r="J208" s="26"/>
      <c r="K208" s="26"/>
      <c r="L208" s="26"/>
      <c r="M208" s="26"/>
      <c r="N208" s="26"/>
    </row>
    <row r="209">
      <c r="A209" s="26"/>
      <c r="B209" s="26"/>
      <c r="C209" s="26"/>
      <c r="D209" s="26"/>
      <c r="E209" s="26"/>
      <c r="F209" s="26"/>
      <c r="G209" s="26"/>
      <c r="H209" s="26"/>
      <c r="I209" s="26"/>
      <c r="J209" s="26"/>
      <c r="K209" s="26"/>
      <c r="L209" s="26"/>
      <c r="M209" s="26"/>
      <c r="N209" s="26"/>
    </row>
    <row r="210">
      <c r="A210" s="26"/>
      <c r="B210" s="26"/>
      <c r="C210" s="26"/>
      <c r="D210" s="26"/>
      <c r="E210" s="26"/>
      <c r="F210" s="26"/>
      <c r="G210" s="26"/>
      <c r="H210" s="26"/>
      <c r="I210" s="26"/>
      <c r="J210" s="26"/>
      <c r="K210" s="26"/>
      <c r="L210" s="26"/>
      <c r="M210" s="26"/>
      <c r="N210" s="26"/>
    </row>
    <row r="211">
      <c r="A211" s="26"/>
      <c r="B211" s="26"/>
      <c r="C211" s="26"/>
      <c r="D211" s="26"/>
      <c r="E211" s="26"/>
      <c r="F211" s="26"/>
      <c r="G211" s="26"/>
      <c r="H211" s="26"/>
      <c r="I211" s="26"/>
      <c r="J211" s="26"/>
      <c r="K211" s="26"/>
      <c r="L211" s="26"/>
      <c r="M211" s="26"/>
      <c r="N211" s="26"/>
    </row>
    <row r="212">
      <c r="A212" s="26"/>
      <c r="B212" s="26"/>
      <c r="C212" s="26"/>
      <c r="D212" s="26"/>
      <c r="E212" s="26"/>
      <c r="F212" s="26"/>
      <c r="G212" s="26"/>
      <c r="H212" s="26"/>
      <c r="I212" s="26"/>
      <c r="J212" s="26"/>
      <c r="K212" s="26"/>
      <c r="L212" s="26"/>
      <c r="M212" s="26"/>
      <c r="N212" s="26"/>
    </row>
    <row r="213">
      <c r="A213" s="26"/>
      <c r="B213" s="26"/>
      <c r="C213" s="26"/>
      <c r="D213" s="26"/>
      <c r="E213" s="26"/>
      <c r="F213" s="26"/>
      <c r="G213" s="26"/>
      <c r="H213" s="26"/>
      <c r="I213" s="26"/>
      <c r="J213" s="26"/>
      <c r="K213" s="26"/>
      <c r="L213" s="26"/>
      <c r="M213" s="26"/>
      <c r="N213" s="26"/>
    </row>
    <row r="214">
      <c r="A214" s="26"/>
      <c r="B214" s="26"/>
      <c r="C214" s="26"/>
      <c r="D214" s="26"/>
      <c r="E214" s="26"/>
      <c r="F214" s="26"/>
      <c r="G214" s="26"/>
      <c r="H214" s="26"/>
      <c r="I214" s="26"/>
      <c r="J214" s="26"/>
      <c r="K214" s="26"/>
      <c r="L214" s="26"/>
      <c r="M214" s="26"/>
      <c r="N214" s="26"/>
    </row>
    <row r="215">
      <c r="A215" s="26"/>
      <c r="B215" s="26"/>
      <c r="C215" s="26"/>
      <c r="D215" s="26"/>
      <c r="E215" s="26"/>
      <c r="F215" s="26"/>
      <c r="G215" s="26"/>
      <c r="H215" s="26"/>
      <c r="I215" s="26"/>
      <c r="J215" s="26"/>
      <c r="K215" s="26"/>
      <c r="L215" s="26"/>
      <c r="M215" s="26"/>
      <c r="N215" s="26"/>
    </row>
    <row r="216">
      <c r="A216" s="26"/>
      <c r="B216" s="26"/>
      <c r="C216" s="26"/>
      <c r="D216" s="26"/>
      <c r="E216" s="26"/>
      <c r="F216" s="26"/>
      <c r="G216" s="26"/>
      <c r="H216" s="26"/>
      <c r="I216" s="26"/>
      <c r="J216" s="26"/>
      <c r="K216" s="26"/>
      <c r="L216" s="26"/>
      <c r="M216" s="26"/>
      <c r="N216" s="26"/>
    </row>
    <row r="217">
      <c r="A217" s="26"/>
      <c r="B217" s="26"/>
      <c r="C217" s="26"/>
      <c r="D217" s="26"/>
      <c r="E217" s="26"/>
      <c r="F217" s="26"/>
      <c r="G217" s="26"/>
      <c r="H217" s="26"/>
      <c r="I217" s="26"/>
      <c r="J217" s="26"/>
      <c r="K217" s="26"/>
      <c r="L217" s="26"/>
      <c r="M217" s="26"/>
      <c r="N217" s="26"/>
    </row>
    <row r="218">
      <c r="A218" s="26"/>
      <c r="B218" s="26"/>
      <c r="C218" s="26"/>
      <c r="D218" s="26"/>
      <c r="E218" s="26"/>
      <c r="F218" s="26"/>
      <c r="G218" s="26"/>
      <c r="H218" s="26"/>
      <c r="I218" s="26"/>
      <c r="J218" s="26"/>
      <c r="K218" s="26"/>
      <c r="L218" s="26"/>
      <c r="M218" s="26"/>
      <c r="N218" s="26"/>
    </row>
    <row r="219">
      <c r="A219" s="26"/>
      <c r="B219" s="26"/>
      <c r="C219" s="26"/>
      <c r="D219" s="26"/>
      <c r="E219" s="26"/>
      <c r="F219" s="26"/>
      <c r="G219" s="26"/>
      <c r="H219" s="26"/>
      <c r="I219" s="26"/>
      <c r="J219" s="26"/>
      <c r="K219" s="26"/>
      <c r="L219" s="26"/>
      <c r="M219" s="26"/>
      <c r="N219" s="26"/>
    </row>
    <row r="220">
      <c r="A220" s="26"/>
      <c r="B220" s="26"/>
      <c r="C220" s="26"/>
      <c r="D220" s="26"/>
      <c r="E220" s="26"/>
      <c r="F220" s="26"/>
      <c r="G220" s="26"/>
      <c r="H220" s="26"/>
      <c r="I220" s="26"/>
      <c r="J220" s="26"/>
      <c r="K220" s="26"/>
      <c r="L220" s="26"/>
      <c r="M220" s="26"/>
      <c r="N220" s="26"/>
    </row>
    <row r="221">
      <c r="A221" s="26"/>
      <c r="B221" s="26"/>
      <c r="C221" s="26"/>
      <c r="D221" s="26"/>
      <c r="E221" s="26"/>
      <c r="F221" s="26"/>
      <c r="G221" s="26"/>
      <c r="H221" s="26"/>
      <c r="I221" s="26"/>
      <c r="J221" s="26"/>
      <c r="K221" s="26"/>
      <c r="L221" s="26"/>
      <c r="M221" s="26"/>
      <c r="N221" s="26"/>
    </row>
    <row r="222">
      <c r="A222" s="26"/>
      <c r="B222" s="26"/>
      <c r="C222" s="26"/>
      <c r="D222" s="26"/>
      <c r="E222" s="26"/>
      <c r="F222" s="26"/>
      <c r="G222" s="26"/>
      <c r="H222" s="26"/>
      <c r="I222" s="26"/>
      <c r="J222" s="26"/>
      <c r="K222" s="26"/>
      <c r="L222" s="26"/>
      <c r="M222" s="26"/>
      <c r="N222" s="26"/>
    </row>
    <row r="223">
      <c r="A223" s="26"/>
      <c r="B223" s="26"/>
      <c r="C223" s="26"/>
      <c r="D223" s="26"/>
      <c r="E223" s="26"/>
      <c r="F223" s="26"/>
      <c r="G223" s="26"/>
      <c r="H223" s="26"/>
      <c r="I223" s="26"/>
      <c r="J223" s="26"/>
      <c r="K223" s="26"/>
      <c r="L223" s="26"/>
      <c r="M223" s="26"/>
      <c r="N223" s="26"/>
    </row>
    <row r="224">
      <c r="A224" s="26"/>
      <c r="B224" s="26"/>
      <c r="C224" s="26"/>
      <c r="D224" s="26"/>
      <c r="E224" s="26"/>
      <c r="F224" s="26"/>
      <c r="G224" s="26"/>
      <c r="H224" s="26"/>
      <c r="I224" s="26"/>
      <c r="J224" s="26"/>
      <c r="K224" s="26"/>
      <c r="L224" s="26"/>
      <c r="M224" s="26"/>
      <c r="N224" s="26"/>
    </row>
    <row r="225">
      <c r="A225" s="26"/>
      <c r="B225" s="26"/>
      <c r="C225" s="26"/>
      <c r="D225" s="26"/>
      <c r="E225" s="26"/>
      <c r="F225" s="26"/>
      <c r="G225" s="26"/>
      <c r="H225" s="26"/>
      <c r="I225" s="26"/>
      <c r="J225" s="26"/>
      <c r="K225" s="26"/>
      <c r="L225" s="26"/>
      <c r="M225" s="26"/>
      <c r="N225" s="26"/>
    </row>
    <row r="226">
      <c r="A226" s="26"/>
      <c r="B226" s="26"/>
      <c r="C226" s="26"/>
      <c r="D226" s="26"/>
      <c r="E226" s="26"/>
      <c r="F226" s="26"/>
      <c r="G226" s="26"/>
      <c r="H226" s="26"/>
      <c r="I226" s="26"/>
      <c r="J226" s="26"/>
      <c r="K226" s="26"/>
      <c r="L226" s="26"/>
      <c r="M226" s="26"/>
      <c r="N226" s="26"/>
    </row>
    <row r="227">
      <c r="A227" s="26"/>
      <c r="B227" s="26"/>
      <c r="C227" s="26"/>
      <c r="D227" s="26"/>
      <c r="E227" s="26"/>
      <c r="F227" s="26"/>
      <c r="G227" s="26"/>
      <c r="H227" s="26"/>
      <c r="I227" s="26"/>
      <c r="J227" s="26"/>
      <c r="K227" s="26"/>
      <c r="L227" s="26"/>
      <c r="M227" s="26"/>
      <c r="N227" s="26"/>
    </row>
    <row r="228">
      <c r="A228" s="26"/>
      <c r="B228" s="26"/>
      <c r="C228" s="26"/>
      <c r="D228" s="26"/>
      <c r="E228" s="26"/>
      <c r="F228" s="26"/>
      <c r="G228" s="26"/>
      <c r="H228" s="26"/>
      <c r="I228" s="26"/>
      <c r="J228" s="26"/>
      <c r="K228" s="26"/>
      <c r="L228" s="26"/>
      <c r="M228" s="26"/>
      <c r="N228" s="26"/>
    </row>
    <row r="229">
      <c r="A229" s="26"/>
      <c r="B229" s="26"/>
      <c r="C229" s="26"/>
      <c r="D229" s="26"/>
      <c r="E229" s="26"/>
      <c r="F229" s="26"/>
      <c r="G229" s="26"/>
      <c r="H229" s="26"/>
      <c r="I229" s="26"/>
      <c r="J229" s="26"/>
      <c r="K229" s="26"/>
      <c r="L229" s="26"/>
      <c r="M229" s="26"/>
      <c r="N229" s="26"/>
    </row>
    <row r="230">
      <c r="A230" s="26"/>
      <c r="B230" s="26"/>
      <c r="C230" s="26"/>
      <c r="D230" s="26"/>
      <c r="E230" s="26"/>
      <c r="F230" s="26"/>
      <c r="G230" s="26"/>
      <c r="H230" s="26"/>
      <c r="I230" s="26"/>
      <c r="J230" s="26"/>
      <c r="K230" s="26"/>
      <c r="L230" s="26"/>
      <c r="M230" s="26"/>
      <c r="N230" s="26"/>
    </row>
    <row r="231">
      <c r="A231" s="26"/>
      <c r="B231" s="26"/>
      <c r="C231" s="26"/>
      <c r="D231" s="26"/>
      <c r="E231" s="26"/>
      <c r="F231" s="26"/>
      <c r="G231" s="26"/>
      <c r="H231" s="26"/>
      <c r="I231" s="26"/>
      <c r="J231" s="26"/>
      <c r="K231" s="26"/>
      <c r="L231" s="26"/>
      <c r="M231" s="26"/>
      <c r="N231" s="26"/>
    </row>
    <row r="232">
      <c r="A232" s="26"/>
      <c r="B232" s="26"/>
      <c r="C232" s="26"/>
      <c r="D232" s="26"/>
      <c r="E232" s="26"/>
      <c r="F232" s="26"/>
      <c r="G232" s="26"/>
      <c r="H232" s="26"/>
      <c r="I232" s="26"/>
      <c r="J232" s="26"/>
      <c r="K232" s="26"/>
      <c r="L232" s="26"/>
      <c r="M232" s="26"/>
      <c r="N232" s="26"/>
    </row>
    <row r="233">
      <c r="A233" s="26"/>
      <c r="B233" s="26"/>
      <c r="C233" s="26"/>
      <c r="D233" s="26"/>
      <c r="E233" s="26"/>
      <c r="F233" s="26"/>
      <c r="G233" s="26"/>
      <c r="H233" s="26"/>
      <c r="I233" s="26"/>
      <c r="J233" s="26"/>
      <c r="K233" s="26"/>
      <c r="L233" s="26"/>
      <c r="M233" s="26"/>
      <c r="N233" s="26"/>
    </row>
    <row r="234">
      <c r="A234" s="26"/>
      <c r="B234" s="26"/>
      <c r="C234" s="26"/>
      <c r="D234" s="26"/>
      <c r="E234" s="26"/>
      <c r="F234" s="26"/>
      <c r="G234" s="26"/>
      <c r="H234" s="26"/>
      <c r="I234" s="26"/>
      <c r="J234" s="26"/>
      <c r="K234" s="26"/>
      <c r="L234" s="26"/>
      <c r="M234" s="26"/>
      <c r="N234" s="26"/>
    </row>
    <row r="235">
      <c r="A235" s="26"/>
      <c r="B235" s="26"/>
      <c r="C235" s="26"/>
      <c r="D235" s="26"/>
      <c r="E235" s="26"/>
      <c r="F235" s="26"/>
      <c r="G235" s="26"/>
      <c r="H235" s="26"/>
      <c r="I235" s="26"/>
      <c r="J235" s="26"/>
      <c r="K235" s="26"/>
      <c r="L235" s="26"/>
      <c r="M235" s="26"/>
      <c r="N235" s="26"/>
    </row>
    <row r="236">
      <c r="A236" s="26"/>
      <c r="B236" s="26"/>
      <c r="C236" s="26"/>
      <c r="D236" s="26"/>
      <c r="E236" s="26"/>
      <c r="F236" s="26"/>
      <c r="G236" s="26"/>
      <c r="H236" s="26"/>
      <c r="I236" s="26"/>
      <c r="J236" s="26"/>
      <c r="K236" s="26"/>
      <c r="L236" s="26"/>
      <c r="M236" s="26"/>
      <c r="N236" s="26"/>
    </row>
    <row r="237">
      <c r="A237" s="26"/>
      <c r="B237" s="26"/>
      <c r="C237" s="26"/>
      <c r="D237" s="26"/>
      <c r="E237" s="26"/>
      <c r="F237" s="26"/>
      <c r="G237" s="26"/>
      <c r="H237" s="26"/>
      <c r="I237" s="26"/>
      <c r="J237" s="26"/>
      <c r="K237" s="26"/>
      <c r="L237" s="26"/>
      <c r="M237" s="26"/>
      <c r="N237" s="26"/>
    </row>
    <row r="238">
      <c r="A238" s="26"/>
      <c r="B238" s="26"/>
      <c r="C238" s="26"/>
      <c r="D238" s="26"/>
      <c r="E238" s="26"/>
      <c r="F238" s="26"/>
      <c r="G238" s="26"/>
      <c r="H238" s="26"/>
      <c r="I238" s="26"/>
      <c r="J238" s="26"/>
      <c r="K238" s="26"/>
      <c r="L238" s="26"/>
      <c r="M238" s="26"/>
      <c r="N238" s="26"/>
    </row>
    <row r="239">
      <c r="A239" s="26"/>
      <c r="B239" s="26"/>
      <c r="C239" s="26"/>
      <c r="D239" s="26"/>
      <c r="E239" s="26"/>
      <c r="F239" s="26"/>
      <c r="G239" s="26"/>
      <c r="H239" s="26"/>
      <c r="I239" s="26"/>
      <c r="J239" s="26"/>
      <c r="K239" s="26"/>
      <c r="L239" s="26"/>
      <c r="M239" s="26"/>
      <c r="N239" s="26"/>
    </row>
    <row r="240">
      <c r="A240" s="26"/>
      <c r="B240" s="26"/>
      <c r="C240" s="26"/>
      <c r="D240" s="26"/>
      <c r="E240" s="26"/>
      <c r="F240" s="26"/>
      <c r="G240" s="26"/>
      <c r="H240" s="26"/>
      <c r="I240" s="26"/>
      <c r="J240" s="26"/>
      <c r="K240" s="26"/>
      <c r="L240" s="26"/>
      <c r="M240" s="26"/>
      <c r="N240" s="26"/>
    </row>
    <row r="241">
      <c r="A241" s="26"/>
      <c r="B241" s="26"/>
      <c r="C241" s="26"/>
      <c r="D241" s="26"/>
      <c r="E241" s="26"/>
      <c r="F241" s="26"/>
      <c r="G241" s="26"/>
      <c r="H241" s="26"/>
      <c r="I241" s="26"/>
      <c r="J241" s="26"/>
      <c r="K241" s="26"/>
      <c r="L241" s="26"/>
      <c r="M241" s="26"/>
      <c r="N241" s="26"/>
    </row>
    <row r="242">
      <c r="A242" s="26"/>
      <c r="B242" s="26"/>
      <c r="C242" s="26"/>
      <c r="D242" s="26"/>
      <c r="E242" s="26"/>
      <c r="F242" s="26"/>
      <c r="G242" s="26"/>
      <c r="H242" s="26"/>
      <c r="I242" s="26"/>
      <c r="J242" s="26"/>
      <c r="K242" s="26"/>
      <c r="L242" s="26"/>
      <c r="M242" s="26"/>
      <c r="N242" s="26"/>
    </row>
    <row r="243">
      <c r="A243" s="26"/>
      <c r="B243" s="26"/>
      <c r="C243" s="26"/>
      <c r="D243" s="26"/>
      <c r="E243" s="26"/>
      <c r="F243" s="26"/>
      <c r="G243" s="26"/>
      <c r="H243" s="26"/>
      <c r="I243" s="26"/>
      <c r="J243" s="26"/>
      <c r="K243" s="26"/>
      <c r="L243" s="26"/>
      <c r="M243" s="26"/>
      <c r="N243" s="26"/>
    </row>
    <row r="244">
      <c r="A244" s="26"/>
      <c r="B244" s="26"/>
      <c r="C244" s="26"/>
      <c r="D244" s="26"/>
      <c r="E244" s="26"/>
      <c r="F244" s="26"/>
      <c r="G244" s="26"/>
      <c r="H244" s="26"/>
      <c r="I244" s="26"/>
      <c r="J244" s="26"/>
      <c r="K244" s="26"/>
      <c r="L244" s="26"/>
      <c r="M244" s="26"/>
      <c r="N244" s="26"/>
    </row>
    <row r="245">
      <c r="A245" s="26"/>
      <c r="B245" s="26"/>
      <c r="C245" s="26"/>
      <c r="D245" s="26"/>
      <c r="E245" s="26"/>
      <c r="F245" s="26"/>
      <c r="G245" s="26"/>
      <c r="H245" s="26"/>
      <c r="I245" s="26"/>
      <c r="J245" s="26"/>
      <c r="K245" s="26"/>
      <c r="L245" s="26"/>
      <c r="M245" s="26"/>
      <c r="N245" s="26"/>
    </row>
    <row r="246">
      <c r="A246" s="26"/>
      <c r="B246" s="26"/>
      <c r="C246" s="26"/>
      <c r="D246" s="26"/>
      <c r="E246" s="26"/>
      <c r="F246" s="26"/>
      <c r="G246" s="26"/>
      <c r="H246" s="26"/>
      <c r="I246" s="26"/>
      <c r="J246" s="26"/>
      <c r="K246" s="26"/>
      <c r="L246" s="26"/>
      <c r="M246" s="26"/>
      <c r="N246" s="26"/>
    </row>
    <row r="247">
      <c r="A247" s="26"/>
      <c r="B247" s="26"/>
      <c r="C247" s="26"/>
      <c r="D247" s="26"/>
      <c r="E247" s="26"/>
      <c r="F247" s="26"/>
      <c r="G247" s="26"/>
      <c r="H247" s="26"/>
      <c r="I247" s="26"/>
      <c r="J247" s="26"/>
      <c r="K247" s="26"/>
      <c r="L247" s="26"/>
      <c r="M247" s="26"/>
      <c r="N247" s="26"/>
    </row>
    <row r="248">
      <c r="A248" s="26"/>
      <c r="B248" s="26"/>
      <c r="C248" s="26"/>
      <c r="D248" s="26"/>
      <c r="E248" s="26"/>
      <c r="F248" s="26"/>
      <c r="G248" s="26"/>
      <c r="H248" s="26"/>
      <c r="I248" s="26"/>
      <c r="J248" s="26"/>
      <c r="K248" s="26"/>
      <c r="L248" s="26"/>
      <c r="M248" s="26"/>
      <c r="N248" s="26"/>
    </row>
    <row r="249">
      <c r="A249" s="26"/>
      <c r="B249" s="26"/>
      <c r="C249" s="26"/>
      <c r="D249" s="26"/>
      <c r="E249" s="26"/>
      <c r="F249" s="26"/>
      <c r="G249" s="26"/>
      <c r="H249" s="26"/>
      <c r="I249" s="26"/>
      <c r="J249" s="26"/>
      <c r="K249" s="26"/>
      <c r="L249" s="26"/>
      <c r="M249" s="26"/>
      <c r="N249" s="26"/>
    </row>
    <row r="250">
      <c r="A250" s="26"/>
      <c r="B250" s="26"/>
      <c r="C250" s="26"/>
      <c r="D250" s="26"/>
      <c r="E250" s="26"/>
      <c r="F250" s="26"/>
      <c r="G250" s="26"/>
      <c r="H250" s="26"/>
      <c r="I250" s="26"/>
      <c r="J250" s="26"/>
      <c r="K250" s="26"/>
      <c r="L250" s="26"/>
      <c r="M250" s="26"/>
      <c r="N250" s="26"/>
    </row>
    <row r="251">
      <c r="A251" s="26"/>
      <c r="B251" s="26"/>
      <c r="C251" s="26"/>
      <c r="D251" s="26"/>
      <c r="E251" s="26"/>
      <c r="F251" s="26"/>
      <c r="G251" s="26"/>
      <c r="H251" s="26"/>
      <c r="I251" s="26"/>
      <c r="J251" s="26"/>
      <c r="K251" s="26"/>
      <c r="L251" s="26"/>
      <c r="M251" s="26"/>
      <c r="N251" s="26"/>
    </row>
    <row r="252">
      <c r="A252" s="26"/>
      <c r="B252" s="26"/>
      <c r="C252" s="26"/>
      <c r="D252" s="26"/>
      <c r="E252" s="26"/>
      <c r="F252" s="26"/>
      <c r="G252" s="26"/>
      <c r="H252" s="26"/>
      <c r="I252" s="26"/>
      <c r="J252" s="26"/>
      <c r="K252" s="26"/>
      <c r="L252" s="26"/>
      <c r="M252" s="26"/>
      <c r="N252" s="26"/>
    </row>
    <row r="253">
      <c r="A253" s="26"/>
      <c r="B253" s="26"/>
      <c r="C253" s="26"/>
      <c r="D253" s="26"/>
      <c r="E253" s="26"/>
      <c r="F253" s="26"/>
      <c r="G253" s="26"/>
      <c r="H253" s="26"/>
      <c r="I253" s="26"/>
      <c r="J253" s="26"/>
      <c r="K253" s="26"/>
      <c r="L253" s="26"/>
      <c r="M253" s="26"/>
      <c r="N253" s="26"/>
    </row>
    <row r="254">
      <c r="A254" s="26"/>
      <c r="B254" s="26"/>
      <c r="C254" s="26"/>
      <c r="D254" s="26"/>
      <c r="E254" s="26"/>
      <c r="F254" s="26"/>
      <c r="G254" s="26"/>
      <c r="H254" s="26"/>
      <c r="I254" s="26"/>
      <c r="J254" s="26"/>
      <c r="K254" s="26"/>
      <c r="L254" s="26"/>
      <c r="M254" s="26"/>
      <c r="N254" s="26"/>
    </row>
    <row r="255">
      <c r="A255" s="26"/>
      <c r="B255" s="26"/>
      <c r="C255" s="26"/>
      <c r="D255" s="26"/>
      <c r="E255" s="26"/>
      <c r="F255" s="26"/>
      <c r="G255" s="26"/>
      <c r="H255" s="26"/>
      <c r="I255" s="26"/>
      <c r="J255" s="26"/>
      <c r="K255" s="26"/>
      <c r="L255" s="26"/>
      <c r="M255" s="26"/>
      <c r="N255" s="26"/>
    </row>
    <row r="256">
      <c r="A256" s="26"/>
      <c r="B256" s="26"/>
      <c r="C256" s="26"/>
      <c r="D256" s="26"/>
      <c r="E256" s="26"/>
      <c r="F256" s="26"/>
      <c r="G256" s="26"/>
      <c r="H256" s="26"/>
      <c r="I256" s="26"/>
      <c r="J256" s="26"/>
      <c r="K256" s="26"/>
      <c r="L256" s="26"/>
      <c r="M256" s="26"/>
      <c r="N256" s="26"/>
    </row>
    <row r="257">
      <c r="A257" s="26"/>
      <c r="B257" s="26"/>
      <c r="C257" s="26"/>
      <c r="D257" s="26"/>
      <c r="E257" s="26"/>
      <c r="F257" s="26"/>
      <c r="G257" s="26"/>
      <c r="H257" s="26"/>
      <c r="I257" s="26"/>
      <c r="J257" s="26"/>
      <c r="K257" s="26"/>
      <c r="L257" s="26"/>
      <c r="M257" s="26"/>
      <c r="N257" s="26"/>
    </row>
    <row r="258">
      <c r="A258" s="26"/>
      <c r="B258" s="26"/>
      <c r="C258" s="26"/>
      <c r="D258" s="26"/>
      <c r="E258" s="26"/>
      <c r="F258" s="26"/>
      <c r="G258" s="26"/>
      <c r="H258" s="26"/>
      <c r="I258" s="26"/>
      <c r="J258" s="26"/>
      <c r="K258" s="26"/>
      <c r="L258" s="26"/>
      <c r="M258" s="26"/>
      <c r="N258" s="26"/>
    </row>
    <row r="259">
      <c r="A259" s="26"/>
      <c r="B259" s="26"/>
      <c r="C259" s="26"/>
      <c r="D259" s="26"/>
      <c r="E259" s="26"/>
      <c r="F259" s="26"/>
      <c r="G259" s="26"/>
      <c r="H259" s="26"/>
      <c r="I259" s="26"/>
      <c r="J259" s="26"/>
      <c r="K259" s="26"/>
      <c r="L259" s="26"/>
      <c r="M259" s="26"/>
      <c r="N259" s="26"/>
    </row>
    <row r="260">
      <c r="A260" s="26"/>
      <c r="B260" s="26"/>
      <c r="C260" s="26"/>
      <c r="D260" s="26"/>
      <c r="E260" s="26"/>
      <c r="F260" s="26"/>
      <c r="G260" s="26"/>
      <c r="H260" s="26"/>
      <c r="I260" s="26"/>
      <c r="J260" s="26"/>
      <c r="K260" s="26"/>
      <c r="L260" s="26"/>
      <c r="M260" s="26"/>
      <c r="N260" s="26"/>
    </row>
    <row r="261">
      <c r="A261" s="26"/>
      <c r="B261" s="26"/>
      <c r="C261" s="26"/>
      <c r="D261" s="26"/>
      <c r="E261" s="26"/>
      <c r="F261" s="26"/>
      <c r="G261" s="26"/>
      <c r="H261" s="26"/>
      <c r="I261" s="26"/>
      <c r="J261" s="26"/>
      <c r="K261" s="26"/>
      <c r="L261" s="26"/>
      <c r="M261" s="26"/>
      <c r="N261" s="26"/>
    </row>
    <row r="262">
      <c r="A262" s="26"/>
      <c r="B262" s="26"/>
      <c r="C262" s="26"/>
      <c r="D262" s="26"/>
      <c r="E262" s="26"/>
      <c r="F262" s="26"/>
      <c r="G262" s="26"/>
      <c r="H262" s="26"/>
      <c r="I262" s="26"/>
      <c r="J262" s="26"/>
      <c r="K262" s="26"/>
      <c r="L262" s="26"/>
      <c r="M262" s="26"/>
      <c r="N262" s="26"/>
    </row>
    <row r="263">
      <c r="A263" s="26"/>
      <c r="B263" s="26"/>
      <c r="C263" s="26"/>
      <c r="D263" s="26"/>
      <c r="E263" s="26"/>
      <c r="F263" s="26"/>
      <c r="G263" s="26"/>
      <c r="H263" s="26"/>
      <c r="I263" s="26"/>
      <c r="J263" s="26"/>
      <c r="K263" s="26"/>
      <c r="L263" s="26"/>
      <c r="M263" s="26"/>
      <c r="N263" s="26"/>
    </row>
    <row r="264">
      <c r="A264" s="26"/>
      <c r="B264" s="26"/>
      <c r="C264" s="26"/>
      <c r="D264" s="26"/>
      <c r="E264" s="26"/>
      <c r="F264" s="26"/>
      <c r="G264" s="26"/>
      <c r="H264" s="26"/>
      <c r="I264" s="26"/>
      <c r="J264" s="26"/>
      <c r="K264" s="26"/>
      <c r="L264" s="26"/>
      <c r="M264" s="26"/>
      <c r="N264" s="26"/>
    </row>
    <row r="265">
      <c r="A265" s="26"/>
      <c r="B265" s="26"/>
      <c r="C265" s="26"/>
      <c r="D265" s="26"/>
      <c r="E265" s="26"/>
      <c r="F265" s="26"/>
      <c r="G265" s="26"/>
      <c r="H265" s="26"/>
      <c r="I265" s="26"/>
      <c r="J265" s="26"/>
      <c r="K265" s="26"/>
      <c r="L265" s="26"/>
      <c r="M265" s="26"/>
      <c r="N265" s="26"/>
    </row>
    <row r="266">
      <c r="A266" s="26"/>
      <c r="B266" s="26"/>
      <c r="C266" s="26"/>
      <c r="D266" s="26"/>
      <c r="E266" s="26"/>
      <c r="F266" s="26"/>
      <c r="G266" s="26"/>
      <c r="H266" s="26"/>
      <c r="I266" s="26"/>
      <c r="J266" s="26"/>
      <c r="K266" s="26"/>
      <c r="L266" s="26"/>
      <c r="M266" s="26"/>
      <c r="N266" s="26"/>
    </row>
    <row r="267">
      <c r="A267" s="26"/>
      <c r="B267" s="26"/>
      <c r="C267" s="26"/>
      <c r="D267" s="26"/>
      <c r="E267" s="26"/>
      <c r="F267" s="26"/>
      <c r="G267" s="26"/>
      <c r="H267" s="26"/>
      <c r="I267" s="26"/>
      <c r="J267" s="26"/>
      <c r="K267" s="26"/>
      <c r="L267" s="26"/>
      <c r="M267" s="26"/>
      <c r="N267" s="26"/>
    </row>
    <row r="268">
      <c r="A268" s="26"/>
      <c r="B268" s="26"/>
      <c r="C268" s="26"/>
      <c r="D268" s="26"/>
      <c r="E268" s="26"/>
      <c r="F268" s="26"/>
      <c r="G268" s="26"/>
      <c r="H268" s="26"/>
      <c r="I268" s="26"/>
      <c r="J268" s="26"/>
      <c r="K268" s="26"/>
      <c r="L268" s="26"/>
      <c r="M268" s="26"/>
      <c r="N268" s="26"/>
    </row>
    <row r="269">
      <c r="A269" s="26"/>
      <c r="B269" s="26"/>
      <c r="C269" s="26"/>
      <c r="D269" s="26"/>
      <c r="E269" s="26"/>
      <c r="F269" s="26"/>
      <c r="G269" s="26"/>
      <c r="H269" s="26"/>
      <c r="I269" s="26"/>
      <c r="J269" s="26"/>
      <c r="K269" s="26"/>
      <c r="L269" s="26"/>
      <c r="M269" s="26"/>
      <c r="N269" s="26"/>
    </row>
    <row r="270">
      <c r="A270" s="26"/>
      <c r="B270" s="26"/>
      <c r="C270" s="26"/>
      <c r="D270" s="26"/>
      <c r="E270" s="26"/>
      <c r="F270" s="26"/>
      <c r="G270" s="26"/>
      <c r="H270" s="26"/>
      <c r="I270" s="26"/>
      <c r="J270" s="26"/>
      <c r="K270" s="26"/>
      <c r="L270" s="26"/>
      <c r="M270" s="26"/>
      <c r="N270" s="26"/>
    </row>
    <row r="271">
      <c r="A271" s="26"/>
      <c r="B271" s="26"/>
      <c r="C271" s="26"/>
      <c r="D271" s="26"/>
      <c r="E271" s="26"/>
      <c r="F271" s="26"/>
      <c r="G271" s="26"/>
      <c r="H271" s="26"/>
      <c r="I271" s="26"/>
      <c r="J271" s="26"/>
      <c r="K271" s="26"/>
      <c r="L271" s="26"/>
      <c r="M271" s="26"/>
      <c r="N271" s="26"/>
    </row>
    <row r="272">
      <c r="A272" s="26"/>
      <c r="B272" s="26"/>
      <c r="C272" s="26"/>
      <c r="D272" s="26"/>
      <c r="E272" s="26"/>
      <c r="F272" s="26"/>
      <c r="G272" s="26"/>
      <c r="H272" s="26"/>
      <c r="I272" s="26"/>
      <c r="J272" s="26"/>
      <c r="K272" s="26"/>
      <c r="L272" s="26"/>
      <c r="M272" s="26"/>
      <c r="N272" s="26"/>
    </row>
    <row r="273">
      <c r="A273" s="26"/>
      <c r="B273" s="26"/>
      <c r="C273" s="26"/>
      <c r="D273" s="26"/>
      <c r="E273" s="26"/>
      <c r="F273" s="26"/>
      <c r="G273" s="26"/>
      <c r="H273" s="26"/>
      <c r="I273" s="26"/>
      <c r="J273" s="26"/>
      <c r="K273" s="26"/>
      <c r="L273" s="26"/>
      <c r="M273" s="26"/>
      <c r="N273" s="26"/>
    </row>
    <row r="274">
      <c r="A274" s="26"/>
      <c r="B274" s="26"/>
      <c r="C274" s="26"/>
      <c r="D274" s="26"/>
      <c r="E274" s="26"/>
      <c r="F274" s="26"/>
      <c r="G274" s="26"/>
      <c r="H274" s="26"/>
      <c r="I274" s="26"/>
      <c r="J274" s="26"/>
      <c r="K274" s="26"/>
      <c r="L274" s="26"/>
      <c r="M274" s="26"/>
      <c r="N274" s="26"/>
    </row>
    <row r="275">
      <c r="A275" s="26"/>
      <c r="B275" s="26"/>
      <c r="C275" s="26"/>
      <c r="D275" s="26"/>
      <c r="E275" s="26"/>
      <c r="F275" s="26"/>
      <c r="G275" s="26"/>
      <c r="H275" s="26"/>
      <c r="I275" s="26"/>
      <c r="J275" s="26"/>
      <c r="K275" s="26"/>
      <c r="L275" s="26"/>
      <c r="M275" s="26"/>
      <c r="N275" s="26"/>
    </row>
    <row r="276">
      <c r="A276" s="26"/>
      <c r="B276" s="26"/>
      <c r="C276" s="26"/>
      <c r="D276" s="26"/>
      <c r="E276" s="26"/>
      <c r="F276" s="26"/>
      <c r="G276" s="26"/>
      <c r="H276" s="26"/>
      <c r="I276" s="26"/>
      <c r="J276" s="26"/>
      <c r="K276" s="26"/>
      <c r="L276" s="26"/>
      <c r="M276" s="26"/>
      <c r="N276" s="26"/>
    </row>
    <row r="277">
      <c r="A277" s="26"/>
      <c r="B277" s="26"/>
      <c r="C277" s="26"/>
      <c r="D277" s="26"/>
      <c r="E277" s="26"/>
      <c r="F277" s="26"/>
      <c r="G277" s="26"/>
      <c r="H277" s="26"/>
      <c r="I277" s="26"/>
      <c r="J277" s="26"/>
      <c r="K277" s="26"/>
      <c r="L277" s="26"/>
      <c r="M277" s="26"/>
      <c r="N277" s="26"/>
    </row>
    <row r="278">
      <c r="A278" s="26"/>
      <c r="B278" s="26"/>
      <c r="C278" s="26"/>
      <c r="D278" s="26"/>
      <c r="E278" s="26"/>
      <c r="F278" s="26"/>
      <c r="G278" s="26"/>
      <c r="H278" s="26"/>
      <c r="I278" s="26"/>
      <c r="J278" s="26"/>
      <c r="K278" s="26"/>
      <c r="L278" s="26"/>
      <c r="M278" s="26"/>
      <c r="N278" s="26"/>
    </row>
    <row r="279">
      <c r="A279" s="26"/>
      <c r="B279" s="26"/>
      <c r="C279" s="26"/>
      <c r="D279" s="26"/>
      <c r="E279" s="26"/>
      <c r="F279" s="26"/>
      <c r="G279" s="26"/>
      <c r="H279" s="26"/>
      <c r="I279" s="26"/>
      <c r="J279" s="26"/>
      <c r="K279" s="26"/>
      <c r="L279" s="26"/>
      <c r="M279" s="26"/>
      <c r="N279" s="26"/>
    </row>
    <row r="280">
      <c r="A280" s="26"/>
      <c r="B280" s="26"/>
      <c r="C280" s="26"/>
      <c r="D280" s="26"/>
      <c r="E280" s="26"/>
      <c r="F280" s="26"/>
      <c r="G280" s="26"/>
      <c r="H280" s="26"/>
      <c r="I280" s="26"/>
      <c r="J280" s="26"/>
      <c r="K280" s="26"/>
      <c r="L280" s="26"/>
      <c r="M280" s="26"/>
      <c r="N280" s="26"/>
    </row>
    <row r="281">
      <c r="A281" s="26"/>
      <c r="B281" s="26"/>
      <c r="C281" s="26"/>
      <c r="D281" s="26"/>
      <c r="E281" s="26"/>
      <c r="F281" s="26"/>
      <c r="G281" s="26"/>
      <c r="H281" s="26"/>
      <c r="I281" s="26"/>
      <c r="J281" s="26"/>
      <c r="K281" s="26"/>
      <c r="L281" s="26"/>
      <c r="M281" s="26"/>
      <c r="N281" s="26"/>
    </row>
    <row r="282">
      <c r="A282" s="26"/>
      <c r="B282" s="26"/>
      <c r="C282" s="26"/>
      <c r="D282" s="26"/>
      <c r="E282" s="26"/>
      <c r="F282" s="26"/>
      <c r="G282" s="26"/>
      <c r="H282" s="26"/>
      <c r="I282" s="26"/>
      <c r="J282" s="26"/>
      <c r="K282" s="26"/>
      <c r="L282" s="26"/>
      <c r="M282" s="26"/>
      <c r="N282" s="26"/>
    </row>
    <row r="283">
      <c r="A283" s="26"/>
      <c r="B283" s="26"/>
      <c r="C283" s="26"/>
      <c r="D283" s="26"/>
      <c r="E283" s="26"/>
      <c r="F283" s="26"/>
      <c r="G283" s="26"/>
      <c r="H283" s="26"/>
      <c r="I283" s="26"/>
      <c r="J283" s="26"/>
      <c r="K283" s="26"/>
      <c r="L283" s="26"/>
      <c r="M283" s="26"/>
      <c r="N283" s="26"/>
    </row>
    <row r="284">
      <c r="A284" s="26"/>
      <c r="B284" s="26"/>
      <c r="C284" s="26"/>
      <c r="D284" s="26"/>
      <c r="E284" s="26"/>
      <c r="F284" s="26"/>
      <c r="G284" s="26"/>
      <c r="H284" s="26"/>
      <c r="I284" s="26"/>
      <c r="J284" s="26"/>
      <c r="K284" s="26"/>
      <c r="L284" s="26"/>
      <c r="M284" s="26"/>
      <c r="N284" s="26"/>
    </row>
    <row r="285">
      <c r="A285" s="26"/>
      <c r="B285" s="26"/>
      <c r="C285" s="26"/>
      <c r="D285" s="26"/>
      <c r="E285" s="26"/>
      <c r="F285" s="26"/>
      <c r="G285" s="26"/>
      <c r="H285" s="26"/>
      <c r="I285" s="26"/>
      <c r="J285" s="26"/>
      <c r="K285" s="26"/>
      <c r="L285" s="26"/>
      <c r="M285" s="26"/>
      <c r="N285" s="26"/>
    </row>
    <row r="286">
      <c r="A286" s="26"/>
      <c r="B286" s="26"/>
      <c r="C286" s="26"/>
      <c r="D286" s="26"/>
      <c r="E286" s="26"/>
      <c r="F286" s="26"/>
      <c r="G286" s="26"/>
      <c r="H286" s="26"/>
      <c r="I286" s="26"/>
      <c r="J286" s="26"/>
      <c r="K286" s="26"/>
      <c r="L286" s="26"/>
      <c r="M286" s="26"/>
      <c r="N286" s="26"/>
    </row>
    <row r="287">
      <c r="A287" s="26"/>
      <c r="B287" s="26"/>
      <c r="C287" s="26"/>
      <c r="D287" s="26"/>
      <c r="E287" s="26"/>
      <c r="F287" s="26"/>
      <c r="G287" s="26"/>
      <c r="H287" s="26"/>
      <c r="I287" s="26"/>
      <c r="J287" s="26"/>
      <c r="K287" s="26"/>
      <c r="L287" s="26"/>
      <c r="M287" s="26"/>
      <c r="N287" s="26"/>
    </row>
    <row r="288">
      <c r="A288" s="26"/>
      <c r="B288" s="26"/>
      <c r="C288" s="26"/>
      <c r="D288" s="26"/>
      <c r="E288" s="26"/>
      <c r="F288" s="26"/>
      <c r="G288" s="26"/>
      <c r="H288" s="26"/>
      <c r="I288" s="26"/>
      <c r="J288" s="26"/>
      <c r="K288" s="26"/>
      <c r="L288" s="26"/>
      <c r="M288" s="26"/>
      <c r="N288" s="26"/>
    </row>
    <row r="289">
      <c r="A289" s="26"/>
      <c r="B289" s="26"/>
      <c r="C289" s="26"/>
      <c r="D289" s="26"/>
      <c r="E289" s="26"/>
      <c r="F289" s="26"/>
      <c r="G289" s="26"/>
      <c r="H289" s="26"/>
      <c r="I289" s="26"/>
      <c r="J289" s="26"/>
      <c r="K289" s="26"/>
      <c r="L289" s="26"/>
      <c r="M289" s="26"/>
      <c r="N289" s="26"/>
    </row>
    <row r="290">
      <c r="A290" s="26"/>
      <c r="B290" s="26"/>
      <c r="C290" s="26"/>
      <c r="D290" s="26"/>
      <c r="E290" s="26"/>
      <c r="F290" s="26"/>
      <c r="G290" s="26"/>
      <c r="H290" s="26"/>
      <c r="I290" s="26"/>
      <c r="J290" s="26"/>
      <c r="K290" s="26"/>
      <c r="L290" s="26"/>
      <c r="M290" s="26"/>
      <c r="N290" s="26"/>
    </row>
    <row r="291">
      <c r="A291" s="26"/>
      <c r="B291" s="26"/>
      <c r="C291" s="26"/>
      <c r="D291" s="26"/>
      <c r="E291" s="26"/>
      <c r="F291" s="26"/>
      <c r="G291" s="26"/>
      <c r="H291" s="26"/>
      <c r="I291" s="26"/>
      <c r="J291" s="26"/>
      <c r="K291" s="26"/>
      <c r="L291" s="26"/>
      <c r="M291" s="26"/>
      <c r="N291" s="26"/>
    </row>
    <row r="292">
      <c r="A292" s="26"/>
      <c r="B292" s="26"/>
      <c r="C292" s="26"/>
      <c r="D292" s="26"/>
      <c r="E292" s="26"/>
      <c r="F292" s="26"/>
      <c r="G292" s="26"/>
      <c r="H292" s="26"/>
      <c r="I292" s="26"/>
      <c r="J292" s="26"/>
      <c r="K292" s="26"/>
      <c r="L292" s="26"/>
      <c r="M292" s="26"/>
      <c r="N292" s="26"/>
    </row>
    <row r="293">
      <c r="A293" s="26"/>
      <c r="B293" s="26"/>
      <c r="C293" s="26"/>
      <c r="D293" s="26"/>
      <c r="E293" s="26"/>
      <c r="F293" s="26"/>
      <c r="G293" s="26"/>
      <c r="H293" s="26"/>
      <c r="I293" s="26"/>
      <c r="J293" s="26"/>
      <c r="K293" s="26"/>
      <c r="L293" s="26"/>
      <c r="M293" s="26"/>
      <c r="N293" s="26"/>
    </row>
    <row r="294">
      <c r="A294" s="26"/>
      <c r="B294" s="26"/>
      <c r="C294" s="26"/>
      <c r="D294" s="26"/>
      <c r="E294" s="26"/>
      <c r="F294" s="26"/>
      <c r="G294" s="26"/>
      <c r="H294" s="26"/>
      <c r="I294" s="26"/>
      <c r="J294" s="26"/>
      <c r="K294" s="26"/>
      <c r="L294" s="26"/>
      <c r="M294" s="26"/>
      <c r="N294" s="26"/>
    </row>
    <row r="295">
      <c r="A295" s="26"/>
      <c r="B295" s="26"/>
      <c r="C295" s="26"/>
      <c r="D295" s="26"/>
      <c r="E295" s="26"/>
      <c r="F295" s="26"/>
      <c r="G295" s="26"/>
      <c r="H295" s="26"/>
      <c r="I295" s="26"/>
      <c r="J295" s="26"/>
      <c r="K295" s="26"/>
      <c r="L295" s="26"/>
      <c r="M295" s="26"/>
      <c r="N295" s="26"/>
    </row>
    <row r="296">
      <c r="A296" s="26"/>
      <c r="B296" s="26"/>
      <c r="C296" s="26"/>
      <c r="D296" s="26"/>
      <c r="E296" s="26"/>
      <c r="F296" s="26"/>
      <c r="G296" s="26"/>
      <c r="H296" s="26"/>
      <c r="I296" s="26"/>
      <c r="J296" s="26"/>
      <c r="K296" s="26"/>
      <c r="L296" s="26"/>
      <c r="M296" s="26"/>
      <c r="N296" s="26"/>
    </row>
    <row r="297">
      <c r="A297" s="26"/>
      <c r="B297" s="26"/>
      <c r="C297" s="26"/>
      <c r="D297" s="26"/>
      <c r="E297" s="26"/>
      <c r="F297" s="26"/>
      <c r="G297" s="26"/>
      <c r="H297" s="26"/>
      <c r="I297" s="26"/>
      <c r="J297" s="26"/>
      <c r="K297" s="26"/>
      <c r="L297" s="26"/>
      <c r="M297" s="26"/>
      <c r="N297" s="26"/>
    </row>
    <row r="298">
      <c r="A298" s="26"/>
      <c r="B298" s="26"/>
      <c r="C298" s="26"/>
      <c r="D298" s="26"/>
      <c r="E298" s="26"/>
      <c r="F298" s="26"/>
      <c r="G298" s="26"/>
      <c r="H298" s="26"/>
      <c r="I298" s="26"/>
      <c r="J298" s="26"/>
      <c r="K298" s="26"/>
      <c r="L298" s="26"/>
      <c r="M298" s="26"/>
      <c r="N298" s="26"/>
    </row>
    <row r="299">
      <c r="A299" s="26"/>
      <c r="B299" s="26"/>
      <c r="C299" s="26"/>
      <c r="D299" s="26"/>
      <c r="E299" s="26"/>
      <c r="F299" s="26"/>
      <c r="G299" s="26"/>
      <c r="H299" s="26"/>
      <c r="I299" s="26"/>
      <c r="J299" s="26"/>
      <c r="K299" s="26"/>
      <c r="L299" s="26"/>
      <c r="M299" s="26"/>
      <c r="N299" s="26"/>
    </row>
    <row r="300">
      <c r="A300" s="26"/>
      <c r="B300" s="26"/>
      <c r="C300" s="26"/>
      <c r="D300" s="26"/>
      <c r="E300" s="26"/>
      <c r="F300" s="26"/>
      <c r="G300" s="26"/>
      <c r="H300" s="26"/>
      <c r="I300" s="26"/>
      <c r="J300" s="26"/>
      <c r="K300" s="26"/>
      <c r="L300" s="26"/>
      <c r="M300" s="26"/>
      <c r="N300" s="26"/>
    </row>
    <row r="301">
      <c r="A301" s="26"/>
      <c r="B301" s="26"/>
      <c r="C301" s="26"/>
      <c r="D301" s="26"/>
      <c r="E301" s="26"/>
      <c r="F301" s="26"/>
      <c r="G301" s="26"/>
      <c r="H301" s="26"/>
      <c r="I301" s="26"/>
      <c r="J301" s="26"/>
      <c r="K301" s="26"/>
      <c r="L301" s="26"/>
      <c r="M301" s="26"/>
      <c r="N301" s="26"/>
    </row>
    <row r="302">
      <c r="A302" s="26"/>
      <c r="B302" s="26"/>
      <c r="C302" s="26"/>
      <c r="D302" s="26"/>
      <c r="E302" s="26"/>
      <c r="F302" s="26"/>
      <c r="G302" s="26"/>
      <c r="H302" s="26"/>
      <c r="I302" s="26"/>
      <c r="J302" s="26"/>
      <c r="K302" s="26"/>
      <c r="L302" s="26"/>
      <c r="M302" s="26"/>
      <c r="N302" s="26"/>
    </row>
    <row r="303">
      <c r="A303" s="26"/>
      <c r="B303" s="26"/>
      <c r="C303" s="26"/>
      <c r="D303" s="26"/>
      <c r="E303" s="26"/>
      <c r="F303" s="26"/>
      <c r="G303" s="26"/>
      <c r="H303" s="26"/>
      <c r="I303" s="26"/>
      <c r="J303" s="26"/>
      <c r="K303" s="26"/>
      <c r="L303" s="26"/>
      <c r="M303" s="26"/>
      <c r="N303" s="26"/>
    </row>
    <row r="304">
      <c r="A304" s="26"/>
      <c r="B304" s="26"/>
      <c r="C304" s="26"/>
      <c r="D304" s="26"/>
      <c r="E304" s="26"/>
      <c r="F304" s="26"/>
      <c r="G304" s="26"/>
      <c r="H304" s="26"/>
      <c r="I304" s="26"/>
      <c r="J304" s="26"/>
      <c r="K304" s="26"/>
      <c r="L304" s="26"/>
      <c r="M304" s="26"/>
      <c r="N304" s="26"/>
    </row>
    <row r="305">
      <c r="A305" s="26"/>
      <c r="B305" s="26"/>
      <c r="C305" s="26"/>
      <c r="D305" s="26"/>
      <c r="E305" s="26"/>
      <c r="F305" s="26"/>
      <c r="G305" s="26"/>
      <c r="H305" s="26"/>
      <c r="I305" s="26"/>
      <c r="J305" s="26"/>
      <c r="K305" s="26"/>
      <c r="L305" s="26"/>
      <c r="M305" s="26"/>
      <c r="N305" s="26"/>
    </row>
    <row r="306">
      <c r="A306" s="26"/>
      <c r="B306" s="26"/>
      <c r="C306" s="26"/>
      <c r="D306" s="26"/>
      <c r="E306" s="26"/>
      <c r="F306" s="26"/>
      <c r="G306" s="26"/>
      <c r="H306" s="26"/>
      <c r="I306" s="26"/>
      <c r="J306" s="26"/>
      <c r="K306" s="26"/>
      <c r="L306" s="26"/>
      <c r="M306" s="26"/>
      <c r="N306" s="26"/>
    </row>
    <row r="307">
      <c r="A307" s="26"/>
      <c r="B307" s="26"/>
      <c r="C307" s="26"/>
      <c r="D307" s="26"/>
      <c r="E307" s="26"/>
      <c r="F307" s="26"/>
      <c r="G307" s="26"/>
      <c r="H307" s="26"/>
      <c r="I307" s="26"/>
      <c r="J307" s="26"/>
      <c r="K307" s="26"/>
      <c r="L307" s="26"/>
      <c r="M307" s="26"/>
      <c r="N307" s="26"/>
    </row>
    <row r="308">
      <c r="A308" s="26"/>
      <c r="B308" s="26"/>
      <c r="C308" s="26"/>
      <c r="D308" s="26"/>
      <c r="E308" s="26"/>
      <c r="F308" s="26"/>
      <c r="G308" s="26"/>
      <c r="H308" s="26"/>
      <c r="I308" s="26"/>
      <c r="J308" s="26"/>
      <c r="K308" s="26"/>
      <c r="L308" s="26"/>
      <c r="M308" s="26"/>
      <c r="N308" s="26"/>
    </row>
    <row r="309">
      <c r="A309" s="26"/>
      <c r="B309" s="26"/>
      <c r="C309" s="26"/>
      <c r="D309" s="26"/>
      <c r="E309" s="26"/>
      <c r="F309" s="26"/>
      <c r="G309" s="26"/>
      <c r="H309" s="26"/>
      <c r="I309" s="26"/>
      <c r="J309" s="26"/>
      <c r="K309" s="26"/>
      <c r="L309" s="26"/>
      <c r="M309" s="26"/>
      <c r="N309" s="26"/>
    </row>
    <row r="310">
      <c r="A310" s="26"/>
      <c r="B310" s="26"/>
      <c r="C310" s="26"/>
      <c r="D310" s="26"/>
      <c r="E310" s="26"/>
      <c r="F310" s="26"/>
      <c r="G310" s="26"/>
      <c r="H310" s="26"/>
      <c r="I310" s="26"/>
      <c r="J310" s="26"/>
      <c r="K310" s="26"/>
      <c r="L310" s="26"/>
      <c r="M310" s="26"/>
      <c r="N310" s="26"/>
    </row>
    <row r="311">
      <c r="A311" s="26"/>
      <c r="B311" s="26"/>
      <c r="C311" s="26"/>
      <c r="D311" s="26"/>
      <c r="E311" s="26"/>
      <c r="F311" s="26"/>
      <c r="G311" s="26"/>
      <c r="H311" s="26"/>
      <c r="I311" s="26"/>
      <c r="J311" s="26"/>
      <c r="K311" s="26"/>
      <c r="L311" s="26"/>
      <c r="M311" s="26"/>
      <c r="N311" s="26"/>
    </row>
    <row r="312">
      <c r="A312" s="26"/>
      <c r="B312" s="26"/>
      <c r="C312" s="26"/>
      <c r="D312" s="26"/>
      <c r="E312" s="26"/>
      <c r="F312" s="26"/>
      <c r="G312" s="26"/>
      <c r="H312" s="26"/>
      <c r="I312" s="26"/>
      <c r="J312" s="26"/>
      <c r="K312" s="26"/>
      <c r="L312" s="26"/>
      <c r="M312" s="26"/>
      <c r="N312" s="26"/>
    </row>
    <row r="313">
      <c r="A313" s="26"/>
      <c r="B313" s="26"/>
      <c r="C313" s="26"/>
      <c r="D313" s="26"/>
      <c r="E313" s="26"/>
      <c r="F313" s="26"/>
      <c r="G313" s="26"/>
      <c r="H313" s="26"/>
      <c r="I313" s="26"/>
      <c r="J313" s="26"/>
      <c r="K313" s="26"/>
      <c r="L313" s="26"/>
      <c r="M313" s="26"/>
      <c r="N313" s="26"/>
    </row>
    <row r="314">
      <c r="A314" s="26"/>
      <c r="B314" s="26"/>
      <c r="C314" s="26"/>
      <c r="D314" s="26"/>
      <c r="E314" s="26"/>
      <c r="F314" s="26"/>
      <c r="G314" s="26"/>
      <c r="H314" s="26"/>
      <c r="I314" s="26"/>
      <c r="J314" s="26"/>
      <c r="K314" s="26"/>
      <c r="L314" s="26"/>
      <c r="M314" s="26"/>
      <c r="N314" s="26"/>
    </row>
    <row r="315">
      <c r="A315" s="26"/>
      <c r="B315" s="26"/>
      <c r="C315" s="26"/>
      <c r="D315" s="26"/>
      <c r="E315" s="26"/>
      <c r="F315" s="26"/>
      <c r="G315" s="26"/>
      <c r="H315" s="26"/>
      <c r="I315" s="26"/>
      <c r="J315" s="26"/>
      <c r="K315" s="26"/>
      <c r="L315" s="26"/>
      <c r="M315" s="26"/>
      <c r="N315" s="26"/>
    </row>
    <row r="316">
      <c r="A316" s="26"/>
      <c r="B316" s="26"/>
      <c r="C316" s="26"/>
      <c r="D316" s="26"/>
      <c r="E316" s="26"/>
      <c r="F316" s="26"/>
      <c r="G316" s="26"/>
      <c r="H316" s="26"/>
      <c r="I316" s="26"/>
      <c r="J316" s="26"/>
      <c r="K316" s="26"/>
      <c r="L316" s="26"/>
      <c r="M316" s="26"/>
      <c r="N316" s="26"/>
    </row>
    <row r="317">
      <c r="A317" s="26"/>
      <c r="B317" s="26"/>
      <c r="C317" s="26"/>
      <c r="D317" s="26"/>
      <c r="E317" s="26"/>
      <c r="F317" s="26"/>
      <c r="G317" s="26"/>
      <c r="H317" s="26"/>
      <c r="I317" s="26"/>
      <c r="J317" s="26"/>
      <c r="K317" s="26"/>
      <c r="L317" s="26"/>
      <c r="M317" s="26"/>
      <c r="N317" s="26"/>
    </row>
    <row r="318">
      <c r="A318" s="26"/>
      <c r="B318" s="26"/>
      <c r="C318" s="26"/>
      <c r="D318" s="26"/>
      <c r="E318" s="26"/>
      <c r="F318" s="26"/>
      <c r="G318" s="26"/>
      <c r="H318" s="26"/>
      <c r="I318" s="26"/>
      <c r="J318" s="26"/>
      <c r="K318" s="26"/>
      <c r="L318" s="26"/>
      <c r="M318" s="26"/>
      <c r="N318" s="26"/>
    </row>
    <row r="319">
      <c r="A319" s="26"/>
      <c r="B319" s="26"/>
      <c r="C319" s="26"/>
      <c r="D319" s="26"/>
      <c r="E319" s="26"/>
      <c r="F319" s="26"/>
      <c r="G319" s="26"/>
      <c r="H319" s="26"/>
      <c r="I319" s="26"/>
      <c r="J319" s="26"/>
      <c r="K319" s="26"/>
      <c r="L319" s="26"/>
      <c r="M319" s="26"/>
      <c r="N319" s="26"/>
    </row>
    <row r="320">
      <c r="A320" s="26"/>
      <c r="B320" s="26"/>
      <c r="C320" s="26"/>
      <c r="D320" s="26"/>
      <c r="E320" s="26"/>
      <c r="F320" s="26"/>
      <c r="G320" s="26"/>
      <c r="H320" s="26"/>
      <c r="I320" s="26"/>
      <c r="J320" s="26"/>
      <c r="K320" s="26"/>
      <c r="L320" s="26"/>
      <c r="M320" s="26"/>
      <c r="N320" s="26"/>
    </row>
    <row r="321">
      <c r="A321" s="26"/>
      <c r="B321" s="26"/>
      <c r="C321" s="26"/>
      <c r="D321" s="26"/>
      <c r="E321" s="26"/>
      <c r="F321" s="26"/>
      <c r="G321" s="26"/>
      <c r="H321" s="26"/>
      <c r="I321" s="26"/>
      <c r="J321" s="26"/>
      <c r="K321" s="26"/>
      <c r="L321" s="26"/>
      <c r="M321" s="26"/>
      <c r="N321" s="26"/>
    </row>
    <row r="322">
      <c r="A322" s="26"/>
      <c r="B322" s="26"/>
      <c r="C322" s="26"/>
      <c r="D322" s="26"/>
      <c r="E322" s="26"/>
      <c r="F322" s="26"/>
      <c r="G322" s="26"/>
      <c r="H322" s="26"/>
      <c r="I322" s="26"/>
      <c r="J322" s="26"/>
      <c r="K322" s="26"/>
      <c r="L322" s="26"/>
      <c r="M322" s="26"/>
      <c r="N322" s="26"/>
    </row>
    <row r="323">
      <c r="A323" s="26"/>
      <c r="B323" s="26"/>
      <c r="C323" s="26"/>
      <c r="D323" s="26"/>
      <c r="E323" s="26"/>
      <c r="F323" s="26"/>
      <c r="G323" s="26"/>
      <c r="H323" s="26"/>
      <c r="I323" s="26"/>
      <c r="J323" s="26"/>
      <c r="K323" s="26"/>
      <c r="L323" s="26"/>
      <c r="M323" s="26"/>
      <c r="N323" s="26"/>
    </row>
    <row r="324">
      <c r="A324" s="26"/>
      <c r="B324" s="26"/>
      <c r="C324" s="26"/>
      <c r="D324" s="26"/>
      <c r="E324" s="26"/>
      <c r="F324" s="26"/>
      <c r="G324" s="26"/>
      <c r="H324" s="26"/>
      <c r="I324" s="26"/>
      <c r="J324" s="26"/>
      <c r="K324" s="26"/>
      <c r="L324" s="26"/>
      <c r="M324" s="26"/>
      <c r="N324" s="26"/>
    </row>
    <row r="325">
      <c r="A325" s="26"/>
      <c r="B325" s="26"/>
      <c r="C325" s="26"/>
      <c r="D325" s="26"/>
      <c r="E325" s="26"/>
      <c r="F325" s="26"/>
      <c r="G325" s="26"/>
      <c r="H325" s="26"/>
      <c r="I325" s="26"/>
      <c r="J325" s="26"/>
      <c r="K325" s="26"/>
      <c r="L325" s="26"/>
      <c r="M325" s="26"/>
      <c r="N325" s="26"/>
    </row>
    <row r="326">
      <c r="A326" s="26"/>
      <c r="B326" s="26"/>
      <c r="C326" s="26"/>
      <c r="D326" s="26"/>
      <c r="E326" s="26"/>
      <c r="F326" s="26"/>
      <c r="G326" s="26"/>
      <c r="H326" s="26"/>
      <c r="I326" s="26"/>
      <c r="J326" s="26"/>
      <c r="K326" s="26"/>
      <c r="L326" s="26"/>
      <c r="M326" s="26"/>
      <c r="N326" s="26"/>
    </row>
    <row r="327">
      <c r="A327" s="26"/>
      <c r="B327" s="26"/>
      <c r="C327" s="26"/>
      <c r="D327" s="26"/>
      <c r="E327" s="26"/>
      <c r="F327" s="26"/>
      <c r="G327" s="26"/>
      <c r="H327" s="26"/>
      <c r="I327" s="26"/>
      <c r="J327" s="26"/>
      <c r="K327" s="26"/>
      <c r="L327" s="26"/>
      <c r="M327" s="26"/>
      <c r="N327" s="26"/>
    </row>
    <row r="328">
      <c r="A328" s="26"/>
      <c r="B328" s="26"/>
      <c r="C328" s="26"/>
      <c r="D328" s="26"/>
      <c r="E328" s="26"/>
      <c r="F328" s="26"/>
      <c r="G328" s="26"/>
      <c r="H328" s="26"/>
      <c r="I328" s="26"/>
      <c r="J328" s="26"/>
      <c r="K328" s="26"/>
      <c r="L328" s="26"/>
      <c r="M328" s="26"/>
      <c r="N328" s="26"/>
    </row>
    <row r="329">
      <c r="A329" s="26"/>
      <c r="B329" s="26"/>
      <c r="C329" s="26"/>
      <c r="D329" s="26"/>
      <c r="E329" s="26"/>
      <c r="F329" s="26"/>
      <c r="G329" s="26"/>
      <c r="H329" s="26"/>
      <c r="I329" s="26"/>
      <c r="J329" s="26"/>
      <c r="K329" s="26"/>
      <c r="L329" s="26"/>
      <c r="M329" s="26"/>
      <c r="N329" s="26"/>
    </row>
    <row r="330">
      <c r="A330" s="26"/>
      <c r="B330" s="26"/>
      <c r="C330" s="26"/>
      <c r="D330" s="26"/>
      <c r="E330" s="26"/>
      <c r="F330" s="26"/>
      <c r="G330" s="26"/>
      <c r="H330" s="26"/>
      <c r="I330" s="26"/>
      <c r="J330" s="26"/>
      <c r="K330" s="26"/>
      <c r="L330" s="26"/>
      <c r="M330" s="26"/>
      <c r="N330" s="26"/>
    </row>
    <row r="331">
      <c r="A331" s="26"/>
      <c r="B331" s="26"/>
      <c r="C331" s="26"/>
      <c r="D331" s="26"/>
      <c r="E331" s="26"/>
      <c r="F331" s="26"/>
      <c r="G331" s="26"/>
      <c r="H331" s="26"/>
      <c r="I331" s="26"/>
      <c r="J331" s="26"/>
      <c r="K331" s="26"/>
      <c r="L331" s="26"/>
      <c r="M331" s="26"/>
      <c r="N331" s="26"/>
    </row>
    <row r="332">
      <c r="A332" s="26"/>
      <c r="B332" s="26"/>
      <c r="C332" s="26"/>
      <c r="D332" s="26"/>
      <c r="E332" s="26"/>
      <c r="F332" s="26"/>
      <c r="G332" s="26"/>
      <c r="H332" s="26"/>
      <c r="I332" s="26"/>
      <c r="J332" s="26"/>
      <c r="K332" s="26"/>
      <c r="L332" s="26"/>
      <c r="M332" s="26"/>
      <c r="N332" s="26"/>
    </row>
    <row r="333">
      <c r="A333" s="26"/>
      <c r="B333" s="26"/>
      <c r="C333" s="26"/>
      <c r="D333" s="26"/>
      <c r="E333" s="26"/>
      <c r="F333" s="26"/>
      <c r="G333" s="26"/>
      <c r="H333" s="26"/>
      <c r="I333" s="26"/>
      <c r="J333" s="26"/>
      <c r="K333" s="26"/>
      <c r="L333" s="26"/>
      <c r="M333" s="26"/>
      <c r="N333" s="26"/>
    </row>
    <row r="334">
      <c r="A334" s="26"/>
      <c r="B334" s="26"/>
      <c r="C334" s="26"/>
      <c r="D334" s="26"/>
      <c r="E334" s="26"/>
      <c r="F334" s="26"/>
      <c r="G334" s="26"/>
      <c r="H334" s="26"/>
      <c r="I334" s="26"/>
      <c r="J334" s="26"/>
      <c r="K334" s="26"/>
      <c r="L334" s="26"/>
      <c r="M334" s="26"/>
      <c r="N334" s="26"/>
    </row>
    <row r="335">
      <c r="A335" s="26"/>
      <c r="B335" s="26"/>
      <c r="C335" s="26"/>
      <c r="D335" s="26"/>
      <c r="E335" s="26"/>
      <c r="F335" s="26"/>
      <c r="G335" s="26"/>
      <c r="H335" s="26"/>
      <c r="I335" s="26"/>
      <c r="J335" s="26"/>
      <c r="K335" s="26"/>
      <c r="L335" s="26"/>
      <c r="M335" s="26"/>
      <c r="N335" s="26"/>
    </row>
    <row r="336">
      <c r="A336" s="26"/>
      <c r="B336" s="26"/>
      <c r="C336" s="26"/>
      <c r="D336" s="26"/>
      <c r="E336" s="26"/>
      <c r="F336" s="26"/>
      <c r="G336" s="26"/>
      <c r="H336" s="26"/>
      <c r="I336" s="26"/>
      <c r="J336" s="26"/>
      <c r="K336" s="26"/>
      <c r="L336" s="26"/>
      <c r="M336" s="26"/>
      <c r="N336" s="26"/>
    </row>
    <row r="337">
      <c r="A337" s="26"/>
      <c r="B337" s="26"/>
      <c r="C337" s="26"/>
      <c r="D337" s="26"/>
      <c r="E337" s="26"/>
      <c r="F337" s="26"/>
      <c r="G337" s="26"/>
      <c r="H337" s="26"/>
      <c r="I337" s="26"/>
      <c r="J337" s="26"/>
      <c r="K337" s="26"/>
      <c r="L337" s="26"/>
      <c r="M337" s="26"/>
      <c r="N337" s="26"/>
    </row>
    <row r="338">
      <c r="A338" s="26"/>
      <c r="B338" s="26"/>
      <c r="C338" s="26"/>
      <c r="D338" s="26"/>
      <c r="E338" s="26"/>
      <c r="F338" s="26"/>
      <c r="G338" s="26"/>
      <c r="H338" s="26"/>
      <c r="I338" s="26"/>
      <c r="J338" s="26"/>
      <c r="K338" s="26"/>
      <c r="L338" s="26"/>
      <c r="M338" s="26"/>
      <c r="N338" s="26"/>
    </row>
    <row r="339">
      <c r="A339" s="26"/>
      <c r="B339" s="26"/>
      <c r="C339" s="26"/>
      <c r="D339" s="26"/>
      <c r="E339" s="26"/>
      <c r="F339" s="26"/>
      <c r="G339" s="26"/>
      <c r="H339" s="26"/>
      <c r="I339" s="26"/>
      <c r="J339" s="26"/>
      <c r="K339" s="26"/>
      <c r="L339" s="26"/>
      <c r="M339" s="26"/>
      <c r="N339" s="26"/>
    </row>
    <row r="340">
      <c r="A340" s="26"/>
      <c r="B340" s="26"/>
      <c r="C340" s="26"/>
      <c r="D340" s="26"/>
      <c r="E340" s="26"/>
      <c r="F340" s="26"/>
      <c r="G340" s="26"/>
      <c r="H340" s="26"/>
      <c r="I340" s="26"/>
      <c r="J340" s="26"/>
      <c r="K340" s="26"/>
      <c r="L340" s="26"/>
      <c r="M340" s="26"/>
      <c r="N340" s="26"/>
    </row>
    <row r="341">
      <c r="A341" s="26"/>
      <c r="B341" s="26"/>
      <c r="C341" s="26"/>
      <c r="D341" s="26"/>
      <c r="E341" s="26"/>
      <c r="F341" s="26"/>
      <c r="G341" s="26"/>
      <c r="H341" s="26"/>
      <c r="I341" s="26"/>
      <c r="J341" s="26"/>
      <c r="K341" s="26"/>
      <c r="L341" s="26"/>
      <c r="M341" s="26"/>
      <c r="N341" s="26"/>
    </row>
    <row r="342">
      <c r="A342" s="26"/>
      <c r="B342" s="26"/>
      <c r="C342" s="26"/>
      <c r="D342" s="26"/>
      <c r="E342" s="26"/>
      <c r="F342" s="26"/>
      <c r="G342" s="26"/>
      <c r="H342" s="26"/>
      <c r="I342" s="26"/>
      <c r="J342" s="26"/>
      <c r="K342" s="26"/>
      <c r="L342" s="26"/>
      <c r="M342" s="26"/>
      <c r="N342" s="26"/>
    </row>
    <row r="343">
      <c r="A343" s="26"/>
      <c r="B343" s="26"/>
      <c r="C343" s="26"/>
      <c r="D343" s="26"/>
      <c r="E343" s="26"/>
      <c r="F343" s="26"/>
      <c r="G343" s="26"/>
      <c r="H343" s="26"/>
      <c r="I343" s="26"/>
      <c r="J343" s="26"/>
      <c r="K343" s="26"/>
      <c r="L343" s="26"/>
      <c r="M343" s="26"/>
      <c r="N343" s="26"/>
    </row>
    <row r="344">
      <c r="A344" s="26"/>
      <c r="B344" s="26"/>
      <c r="C344" s="26"/>
      <c r="D344" s="26"/>
      <c r="E344" s="26"/>
      <c r="F344" s="26"/>
      <c r="G344" s="26"/>
      <c r="H344" s="26"/>
      <c r="I344" s="26"/>
      <c r="J344" s="26"/>
      <c r="K344" s="26"/>
      <c r="L344" s="26"/>
      <c r="M344" s="26"/>
      <c r="N344" s="26"/>
    </row>
    <row r="345">
      <c r="A345" s="26"/>
      <c r="B345" s="26"/>
      <c r="C345" s="26"/>
      <c r="D345" s="26"/>
      <c r="E345" s="26"/>
      <c r="F345" s="26"/>
      <c r="G345" s="26"/>
      <c r="H345" s="26"/>
      <c r="I345" s="26"/>
      <c r="J345" s="26"/>
      <c r="K345" s="26"/>
      <c r="L345" s="26"/>
      <c r="M345" s="26"/>
      <c r="N345" s="26"/>
    </row>
    <row r="346">
      <c r="A346" s="26"/>
      <c r="B346" s="26"/>
      <c r="C346" s="26"/>
      <c r="D346" s="26"/>
      <c r="E346" s="26"/>
      <c r="F346" s="26"/>
      <c r="G346" s="26"/>
      <c r="H346" s="26"/>
      <c r="I346" s="26"/>
      <c r="J346" s="26"/>
      <c r="K346" s="26"/>
      <c r="L346" s="26"/>
      <c r="M346" s="26"/>
      <c r="N346" s="26"/>
    </row>
    <row r="347">
      <c r="A347" s="26"/>
      <c r="B347" s="26"/>
      <c r="C347" s="26"/>
      <c r="D347" s="26"/>
      <c r="E347" s="26"/>
      <c r="F347" s="26"/>
      <c r="G347" s="26"/>
      <c r="H347" s="26"/>
      <c r="I347" s="26"/>
      <c r="J347" s="26"/>
      <c r="K347" s="26"/>
      <c r="L347" s="26"/>
      <c r="M347" s="26"/>
      <c r="N347" s="26"/>
    </row>
    <row r="348">
      <c r="A348" s="26"/>
      <c r="B348" s="26"/>
      <c r="C348" s="26"/>
      <c r="D348" s="26"/>
      <c r="E348" s="26"/>
      <c r="F348" s="26"/>
      <c r="G348" s="26"/>
      <c r="H348" s="26"/>
      <c r="I348" s="26"/>
      <c r="J348" s="26"/>
      <c r="K348" s="26"/>
      <c r="L348" s="26"/>
      <c r="M348" s="26"/>
      <c r="N348" s="26"/>
    </row>
    <row r="349">
      <c r="A349" s="26"/>
      <c r="B349" s="26"/>
      <c r="C349" s="26"/>
      <c r="D349" s="26"/>
      <c r="E349" s="26"/>
      <c r="F349" s="26"/>
      <c r="G349" s="26"/>
      <c r="H349" s="26"/>
      <c r="I349" s="26"/>
      <c r="J349" s="26"/>
      <c r="K349" s="26"/>
      <c r="L349" s="26"/>
      <c r="M349" s="26"/>
      <c r="N349" s="26"/>
    </row>
    <row r="350">
      <c r="A350" s="26"/>
      <c r="B350" s="26"/>
      <c r="C350" s="26"/>
      <c r="D350" s="26"/>
      <c r="E350" s="26"/>
      <c r="F350" s="26"/>
      <c r="G350" s="26"/>
      <c r="H350" s="26"/>
      <c r="I350" s="26"/>
      <c r="J350" s="26"/>
      <c r="K350" s="26"/>
      <c r="L350" s="26"/>
      <c r="M350" s="26"/>
      <c r="N350" s="26"/>
    </row>
    <row r="351">
      <c r="A351" s="26"/>
      <c r="B351" s="26"/>
      <c r="C351" s="26"/>
      <c r="D351" s="26"/>
      <c r="E351" s="26"/>
      <c r="F351" s="26"/>
      <c r="G351" s="26"/>
      <c r="H351" s="26"/>
      <c r="I351" s="26"/>
      <c r="J351" s="26"/>
      <c r="K351" s="26"/>
      <c r="L351" s="26"/>
      <c r="M351" s="26"/>
      <c r="N351" s="26"/>
    </row>
    <row r="352">
      <c r="A352" s="26"/>
      <c r="B352" s="26"/>
      <c r="C352" s="26"/>
      <c r="D352" s="26"/>
      <c r="E352" s="26"/>
      <c r="F352" s="26"/>
      <c r="G352" s="26"/>
      <c r="H352" s="26"/>
      <c r="I352" s="26"/>
      <c r="J352" s="26"/>
      <c r="K352" s="26"/>
      <c r="L352" s="26"/>
      <c r="M352" s="26"/>
      <c r="N352" s="26"/>
    </row>
    <row r="353">
      <c r="A353" s="26"/>
      <c r="B353" s="26"/>
      <c r="C353" s="26"/>
      <c r="D353" s="26"/>
      <c r="E353" s="26"/>
      <c r="F353" s="26"/>
      <c r="G353" s="26"/>
      <c r="H353" s="26"/>
      <c r="I353" s="26"/>
      <c r="J353" s="26"/>
      <c r="K353" s="26"/>
      <c r="L353" s="26"/>
      <c r="M353" s="26"/>
      <c r="N353" s="26"/>
    </row>
    <row r="354">
      <c r="A354" s="26"/>
      <c r="B354" s="26"/>
      <c r="C354" s="26"/>
      <c r="D354" s="26"/>
      <c r="E354" s="26"/>
      <c r="F354" s="26"/>
      <c r="G354" s="26"/>
      <c r="H354" s="26"/>
      <c r="I354" s="26"/>
      <c r="J354" s="26"/>
      <c r="K354" s="26"/>
      <c r="L354" s="26"/>
      <c r="M354" s="26"/>
      <c r="N354" s="26"/>
    </row>
    <row r="355">
      <c r="A355" s="26"/>
      <c r="B355" s="26"/>
      <c r="C355" s="26"/>
      <c r="D355" s="26"/>
      <c r="E355" s="26"/>
      <c r="F355" s="26"/>
      <c r="G355" s="26"/>
      <c r="H355" s="26"/>
      <c r="I355" s="26"/>
      <c r="J355" s="26"/>
      <c r="K355" s="26"/>
      <c r="L355" s="26"/>
      <c r="M355" s="26"/>
      <c r="N355" s="26"/>
    </row>
    <row r="356">
      <c r="A356" s="26"/>
      <c r="B356" s="26"/>
      <c r="C356" s="26"/>
      <c r="D356" s="26"/>
      <c r="E356" s="26"/>
      <c r="F356" s="26"/>
      <c r="G356" s="26"/>
      <c r="H356" s="26"/>
      <c r="I356" s="26"/>
      <c r="J356" s="26"/>
      <c r="K356" s="26"/>
      <c r="L356" s="26"/>
      <c r="M356" s="26"/>
      <c r="N356" s="26"/>
    </row>
    <row r="357">
      <c r="A357" s="26"/>
      <c r="B357" s="26"/>
      <c r="C357" s="26"/>
      <c r="D357" s="26"/>
      <c r="E357" s="26"/>
      <c r="F357" s="26"/>
      <c r="G357" s="26"/>
      <c r="H357" s="26"/>
      <c r="I357" s="26"/>
      <c r="J357" s="26"/>
      <c r="K357" s="26"/>
      <c r="L357" s="26"/>
      <c r="M357" s="26"/>
      <c r="N357" s="26"/>
    </row>
    <row r="358">
      <c r="A358" s="26"/>
      <c r="B358" s="26"/>
      <c r="C358" s="26"/>
      <c r="D358" s="26"/>
      <c r="E358" s="26"/>
      <c r="F358" s="26"/>
      <c r="G358" s="26"/>
      <c r="H358" s="26"/>
      <c r="I358" s="26"/>
      <c r="J358" s="26"/>
      <c r="K358" s="26"/>
      <c r="L358" s="26"/>
      <c r="M358" s="26"/>
      <c r="N358" s="26"/>
    </row>
    <row r="359">
      <c r="A359" s="26"/>
      <c r="B359" s="26"/>
      <c r="C359" s="26"/>
      <c r="D359" s="26"/>
      <c r="E359" s="26"/>
      <c r="F359" s="26"/>
      <c r="G359" s="26"/>
      <c r="H359" s="26"/>
      <c r="I359" s="26"/>
      <c r="J359" s="26"/>
      <c r="K359" s="26"/>
      <c r="L359" s="26"/>
      <c r="M359" s="26"/>
      <c r="N359" s="26"/>
    </row>
    <row r="360">
      <c r="A360" s="26"/>
      <c r="B360" s="26"/>
      <c r="C360" s="26"/>
      <c r="D360" s="26"/>
      <c r="E360" s="26"/>
      <c r="F360" s="26"/>
      <c r="G360" s="26"/>
      <c r="H360" s="26"/>
      <c r="I360" s="26"/>
      <c r="J360" s="26"/>
      <c r="K360" s="26"/>
      <c r="L360" s="26"/>
      <c r="M360" s="26"/>
      <c r="N360" s="26"/>
    </row>
    <row r="361">
      <c r="A361" s="26"/>
      <c r="B361" s="26"/>
      <c r="C361" s="26"/>
      <c r="D361" s="26"/>
      <c r="E361" s="26"/>
      <c r="F361" s="26"/>
      <c r="G361" s="26"/>
      <c r="H361" s="26"/>
      <c r="I361" s="26"/>
      <c r="J361" s="26"/>
      <c r="K361" s="26"/>
      <c r="L361" s="26"/>
      <c r="M361" s="26"/>
      <c r="N361" s="26"/>
    </row>
    <row r="362">
      <c r="A362" s="26"/>
      <c r="B362" s="26"/>
      <c r="C362" s="26"/>
      <c r="D362" s="26"/>
      <c r="E362" s="26"/>
      <c r="F362" s="26"/>
      <c r="G362" s="26"/>
      <c r="H362" s="26"/>
      <c r="I362" s="26"/>
      <c r="J362" s="26"/>
      <c r="K362" s="26"/>
      <c r="L362" s="26"/>
      <c r="M362" s="26"/>
      <c r="N362" s="26"/>
    </row>
    <row r="363">
      <c r="A363" s="26"/>
      <c r="B363" s="26"/>
      <c r="C363" s="26"/>
      <c r="D363" s="26"/>
      <c r="E363" s="26"/>
      <c r="F363" s="26"/>
      <c r="G363" s="26"/>
      <c r="H363" s="26"/>
      <c r="I363" s="26"/>
      <c r="J363" s="26"/>
      <c r="K363" s="26"/>
      <c r="L363" s="26"/>
      <c r="M363" s="26"/>
      <c r="N363" s="26"/>
    </row>
    <row r="364">
      <c r="A364" s="26"/>
      <c r="B364" s="26"/>
      <c r="C364" s="26"/>
      <c r="D364" s="26"/>
      <c r="E364" s="26"/>
      <c r="F364" s="26"/>
      <c r="G364" s="26"/>
      <c r="H364" s="26"/>
      <c r="I364" s="26"/>
      <c r="J364" s="26"/>
      <c r="K364" s="26"/>
      <c r="L364" s="26"/>
      <c r="M364" s="26"/>
      <c r="N364" s="26"/>
    </row>
    <row r="365">
      <c r="A365" s="26"/>
      <c r="B365" s="26"/>
      <c r="C365" s="26"/>
      <c r="D365" s="26"/>
      <c r="E365" s="26"/>
      <c r="F365" s="26"/>
      <c r="G365" s="26"/>
      <c r="H365" s="26"/>
      <c r="I365" s="26"/>
      <c r="J365" s="26"/>
      <c r="K365" s="26"/>
      <c r="L365" s="26"/>
      <c r="M365" s="26"/>
      <c r="N365" s="26"/>
    </row>
    <row r="366">
      <c r="A366" s="26"/>
      <c r="B366" s="26"/>
      <c r="C366" s="26"/>
      <c r="D366" s="26"/>
      <c r="E366" s="26"/>
      <c r="F366" s="26"/>
      <c r="G366" s="26"/>
      <c r="H366" s="26"/>
      <c r="I366" s="26"/>
      <c r="J366" s="26"/>
      <c r="K366" s="26"/>
      <c r="L366" s="26"/>
      <c r="M366" s="26"/>
      <c r="N366" s="26"/>
    </row>
    <row r="367">
      <c r="A367" s="26"/>
      <c r="B367" s="26"/>
      <c r="C367" s="26"/>
      <c r="D367" s="26"/>
      <c r="E367" s="26"/>
      <c r="F367" s="26"/>
      <c r="G367" s="26"/>
      <c r="H367" s="26"/>
      <c r="I367" s="26"/>
      <c r="J367" s="26"/>
      <c r="K367" s="26"/>
      <c r="L367" s="26"/>
      <c r="M367" s="26"/>
      <c r="N367" s="26"/>
    </row>
    <row r="368">
      <c r="A368" s="26"/>
      <c r="B368" s="26"/>
      <c r="C368" s="26"/>
      <c r="D368" s="26"/>
      <c r="E368" s="26"/>
      <c r="F368" s="26"/>
      <c r="G368" s="26"/>
      <c r="H368" s="26"/>
      <c r="I368" s="26"/>
      <c r="J368" s="26"/>
      <c r="K368" s="26"/>
      <c r="L368" s="26"/>
      <c r="M368" s="26"/>
      <c r="N368" s="26"/>
    </row>
    <row r="369">
      <c r="A369" s="26"/>
      <c r="B369" s="26"/>
      <c r="C369" s="26"/>
      <c r="D369" s="26"/>
      <c r="E369" s="26"/>
      <c r="F369" s="26"/>
      <c r="G369" s="26"/>
      <c r="H369" s="26"/>
      <c r="I369" s="26"/>
      <c r="J369" s="26"/>
      <c r="K369" s="26"/>
      <c r="L369" s="26"/>
      <c r="M369" s="26"/>
      <c r="N369" s="26"/>
    </row>
    <row r="370">
      <c r="A370" s="26"/>
      <c r="B370" s="26"/>
      <c r="C370" s="26"/>
      <c r="D370" s="26"/>
      <c r="E370" s="26"/>
      <c r="F370" s="26"/>
      <c r="G370" s="26"/>
      <c r="H370" s="26"/>
      <c r="I370" s="26"/>
      <c r="J370" s="26"/>
      <c r="K370" s="26"/>
      <c r="L370" s="26"/>
      <c r="M370" s="26"/>
      <c r="N370" s="26"/>
    </row>
    <row r="371">
      <c r="A371" s="26"/>
      <c r="B371" s="26"/>
      <c r="C371" s="26"/>
      <c r="D371" s="26"/>
      <c r="E371" s="26"/>
      <c r="F371" s="26"/>
      <c r="G371" s="26"/>
      <c r="H371" s="26"/>
      <c r="I371" s="26"/>
      <c r="J371" s="26"/>
      <c r="K371" s="26"/>
      <c r="L371" s="26"/>
      <c r="M371" s="26"/>
      <c r="N371" s="26"/>
    </row>
    <row r="372">
      <c r="A372" s="26"/>
      <c r="B372" s="26"/>
      <c r="C372" s="26"/>
      <c r="D372" s="26"/>
      <c r="E372" s="26"/>
      <c r="F372" s="26"/>
      <c r="G372" s="26"/>
      <c r="H372" s="26"/>
      <c r="I372" s="26"/>
      <c r="J372" s="26"/>
      <c r="K372" s="26"/>
      <c r="L372" s="26"/>
      <c r="M372" s="26"/>
      <c r="N372" s="26"/>
    </row>
    <row r="373">
      <c r="A373" s="26"/>
      <c r="B373" s="26"/>
      <c r="C373" s="26"/>
      <c r="D373" s="26"/>
      <c r="E373" s="26"/>
      <c r="F373" s="26"/>
      <c r="G373" s="26"/>
      <c r="H373" s="26"/>
      <c r="I373" s="26"/>
      <c r="J373" s="26"/>
      <c r="K373" s="26"/>
      <c r="L373" s="26"/>
      <c r="M373" s="26"/>
      <c r="N373" s="26"/>
    </row>
    <row r="374">
      <c r="A374" s="26"/>
      <c r="B374" s="26"/>
      <c r="C374" s="26"/>
      <c r="D374" s="26"/>
      <c r="E374" s="26"/>
      <c r="F374" s="26"/>
      <c r="G374" s="26"/>
      <c r="H374" s="26"/>
      <c r="I374" s="26"/>
      <c r="J374" s="26"/>
      <c r="K374" s="26"/>
      <c r="L374" s="26"/>
      <c r="M374" s="26"/>
      <c r="N374" s="26"/>
    </row>
    <row r="375">
      <c r="A375" s="26"/>
      <c r="B375" s="26"/>
      <c r="C375" s="26"/>
      <c r="D375" s="26"/>
      <c r="E375" s="26"/>
      <c r="F375" s="26"/>
      <c r="G375" s="26"/>
      <c r="H375" s="26"/>
      <c r="I375" s="26"/>
      <c r="J375" s="26"/>
      <c r="K375" s="26"/>
      <c r="L375" s="26"/>
      <c r="M375" s="26"/>
      <c r="N375" s="26"/>
    </row>
    <row r="376">
      <c r="A376" s="26"/>
      <c r="B376" s="26"/>
      <c r="C376" s="26"/>
      <c r="D376" s="26"/>
      <c r="E376" s="26"/>
      <c r="F376" s="26"/>
      <c r="G376" s="26"/>
      <c r="H376" s="26"/>
      <c r="I376" s="26"/>
      <c r="J376" s="26"/>
      <c r="K376" s="26"/>
      <c r="L376" s="26"/>
      <c r="M376" s="26"/>
      <c r="N376" s="26"/>
    </row>
    <row r="377">
      <c r="A377" s="26"/>
      <c r="B377" s="26"/>
      <c r="C377" s="26"/>
      <c r="D377" s="26"/>
      <c r="E377" s="26"/>
      <c r="F377" s="26"/>
      <c r="G377" s="26"/>
      <c r="H377" s="26"/>
      <c r="I377" s="26"/>
      <c r="J377" s="26"/>
      <c r="K377" s="26"/>
      <c r="L377" s="26"/>
      <c r="M377" s="26"/>
      <c r="N377" s="26"/>
    </row>
    <row r="378">
      <c r="A378" s="26"/>
      <c r="B378" s="26"/>
      <c r="C378" s="26"/>
      <c r="D378" s="26"/>
      <c r="E378" s="26"/>
      <c r="F378" s="26"/>
      <c r="G378" s="26"/>
      <c r="H378" s="26"/>
      <c r="I378" s="26"/>
      <c r="J378" s="26"/>
      <c r="K378" s="26"/>
      <c r="L378" s="26"/>
      <c r="M378" s="26"/>
      <c r="N378" s="26"/>
    </row>
    <row r="379">
      <c r="A379" s="26"/>
      <c r="B379" s="26"/>
      <c r="C379" s="26"/>
      <c r="D379" s="26"/>
      <c r="E379" s="26"/>
      <c r="F379" s="26"/>
      <c r="G379" s="26"/>
      <c r="H379" s="26"/>
      <c r="I379" s="26"/>
      <c r="J379" s="26"/>
      <c r="K379" s="26"/>
      <c r="L379" s="26"/>
      <c r="M379" s="26"/>
      <c r="N379" s="26"/>
    </row>
    <row r="380">
      <c r="A380" s="26"/>
      <c r="B380" s="26"/>
      <c r="C380" s="26"/>
      <c r="D380" s="26"/>
      <c r="E380" s="26"/>
      <c r="F380" s="26"/>
      <c r="G380" s="26"/>
      <c r="H380" s="26"/>
      <c r="I380" s="26"/>
      <c r="J380" s="26"/>
      <c r="K380" s="26"/>
      <c r="L380" s="26"/>
      <c r="M380" s="26"/>
      <c r="N380" s="26"/>
    </row>
    <row r="381">
      <c r="A381" s="26"/>
      <c r="B381" s="26"/>
      <c r="C381" s="26"/>
      <c r="D381" s="26"/>
      <c r="E381" s="26"/>
      <c r="F381" s="26"/>
      <c r="G381" s="26"/>
      <c r="H381" s="26"/>
      <c r="I381" s="26"/>
      <c r="J381" s="26"/>
      <c r="K381" s="26"/>
      <c r="L381" s="26"/>
      <c r="M381" s="26"/>
      <c r="N381" s="26"/>
    </row>
    <row r="382">
      <c r="A382" s="26"/>
      <c r="B382" s="26"/>
      <c r="C382" s="26"/>
      <c r="D382" s="26"/>
      <c r="E382" s="26"/>
      <c r="F382" s="26"/>
      <c r="G382" s="26"/>
      <c r="H382" s="26"/>
      <c r="I382" s="26"/>
      <c r="J382" s="26"/>
      <c r="K382" s="26"/>
      <c r="L382" s="26"/>
      <c r="M382" s="26"/>
      <c r="N382" s="26"/>
    </row>
    <row r="383">
      <c r="A383" s="26"/>
      <c r="B383" s="26"/>
      <c r="C383" s="26"/>
      <c r="D383" s="26"/>
      <c r="E383" s="26"/>
      <c r="F383" s="26"/>
      <c r="G383" s="26"/>
      <c r="H383" s="26"/>
      <c r="I383" s="26"/>
      <c r="J383" s="26"/>
      <c r="K383" s="26"/>
      <c r="L383" s="26"/>
      <c r="M383" s="26"/>
      <c r="N383" s="26"/>
    </row>
    <row r="384">
      <c r="A384" s="26"/>
      <c r="B384" s="26"/>
      <c r="C384" s="26"/>
      <c r="D384" s="26"/>
      <c r="E384" s="26"/>
      <c r="F384" s="26"/>
      <c r="G384" s="26"/>
      <c r="H384" s="26"/>
      <c r="I384" s="26"/>
      <c r="J384" s="26"/>
      <c r="K384" s="26"/>
      <c r="L384" s="26"/>
      <c r="M384" s="26"/>
      <c r="N384" s="26"/>
    </row>
    <row r="385">
      <c r="A385" s="26"/>
      <c r="B385" s="26"/>
      <c r="C385" s="26"/>
      <c r="D385" s="26"/>
      <c r="E385" s="26"/>
      <c r="F385" s="26"/>
      <c r="G385" s="26"/>
      <c r="H385" s="26"/>
      <c r="I385" s="26"/>
      <c r="J385" s="26"/>
      <c r="K385" s="26"/>
      <c r="L385" s="26"/>
      <c r="M385" s="26"/>
      <c r="N385" s="26"/>
    </row>
    <row r="386">
      <c r="A386" s="26"/>
      <c r="B386" s="26"/>
      <c r="C386" s="26"/>
      <c r="D386" s="26"/>
      <c r="E386" s="26"/>
      <c r="F386" s="26"/>
      <c r="G386" s="26"/>
      <c r="H386" s="26"/>
      <c r="I386" s="26"/>
      <c r="J386" s="26"/>
      <c r="K386" s="26"/>
      <c r="L386" s="26"/>
      <c r="M386" s="26"/>
      <c r="N386" s="26"/>
    </row>
    <row r="387">
      <c r="A387" s="26"/>
      <c r="B387" s="26"/>
      <c r="C387" s="26"/>
      <c r="D387" s="26"/>
      <c r="E387" s="26"/>
      <c r="F387" s="26"/>
      <c r="G387" s="26"/>
      <c r="H387" s="26"/>
      <c r="I387" s="26"/>
      <c r="J387" s="26"/>
      <c r="K387" s="26"/>
      <c r="L387" s="26"/>
      <c r="M387" s="26"/>
      <c r="N387" s="26"/>
    </row>
    <row r="388">
      <c r="A388" s="26"/>
      <c r="B388" s="26"/>
      <c r="C388" s="26"/>
      <c r="D388" s="26"/>
      <c r="E388" s="26"/>
      <c r="F388" s="26"/>
      <c r="G388" s="26"/>
      <c r="H388" s="26"/>
      <c r="I388" s="26"/>
      <c r="J388" s="26"/>
      <c r="K388" s="26"/>
      <c r="L388" s="26"/>
      <c r="M388" s="26"/>
      <c r="N388" s="26"/>
    </row>
    <row r="389">
      <c r="A389" s="26"/>
      <c r="B389" s="26"/>
      <c r="C389" s="26"/>
      <c r="D389" s="26"/>
      <c r="E389" s="26"/>
      <c r="F389" s="26"/>
      <c r="G389" s="26"/>
      <c r="H389" s="26"/>
      <c r="I389" s="26"/>
      <c r="J389" s="26"/>
      <c r="K389" s="26"/>
      <c r="L389" s="26"/>
      <c r="M389" s="26"/>
      <c r="N389" s="26"/>
    </row>
    <row r="390">
      <c r="A390" s="26"/>
      <c r="B390" s="26"/>
      <c r="C390" s="26"/>
      <c r="D390" s="26"/>
      <c r="E390" s="26"/>
      <c r="F390" s="26"/>
      <c r="G390" s="26"/>
      <c r="H390" s="26"/>
      <c r="I390" s="26"/>
      <c r="J390" s="26"/>
      <c r="K390" s="26"/>
      <c r="L390" s="26"/>
      <c r="M390" s="26"/>
      <c r="N390" s="26"/>
    </row>
    <row r="391">
      <c r="A391" s="26"/>
      <c r="B391" s="26"/>
      <c r="C391" s="26"/>
      <c r="D391" s="26"/>
      <c r="E391" s="26"/>
      <c r="F391" s="26"/>
      <c r="G391" s="26"/>
      <c r="H391" s="26"/>
      <c r="I391" s="26"/>
      <c r="J391" s="26"/>
      <c r="K391" s="26"/>
      <c r="L391" s="26"/>
      <c r="M391" s="26"/>
      <c r="N391" s="26"/>
    </row>
    <row r="392">
      <c r="A392" s="26"/>
      <c r="B392" s="26"/>
      <c r="C392" s="26"/>
      <c r="D392" s="26"/>
      <c r="E392" s="26"/>
      <c r="F392" s="26"/>
      <c r="G392" s="26"/>
      <c r="H392" s="26"/>
      <c r="I392" s="26"/>
      <c r="J392" s="26"/>
      <c r="K392" s="26"/>
      <c r="L392" s="26"/>
      <c r="M392" s="26"/>
      <c r="N392" s="26"/>
    </row>
    <row r="393">
      <c r="A393" s="26"/>
      <c r="B393" s="26"/>
      <c r="C393" s="26"/>
      <c r="D393" s="26"/>
      <c r="E393" s="26"/>
      <c r="F393" s="26"/>
      <c r="G393" s="26"/>
      <c r="H393" s="26"/>
      <c r="I393" s="26"/>
      <c r="J393" s="26"/>
      <c r="K393" s="26"/>
      <c r="L393" s="26"/>
      <c r="M393" s="26"/>
      <c r="N393" s="26"/>
    </row>
    <row r="394">
      <c r="A394" s="26"/>
      <c r="B394" s="26"/>
      <c r="C394" s="26"/>
      <c r="D394" s="26"/>
      <c r="E394" s="26"/>
      <c r="F394" s="26"/>
      <c r="G394" s="26"/>
      <c r="H394" s="26"/>
      <c r="I394" s="26"/>
      <c r="J394" s="26"/>
      <c r="K394" s="26"/>
      <c r="L394" s="26"/>
      <c r="M394" s="26"/>
      <c r="N394" s="26"/>
    </row>
    <row r="395">
      <c r="A395" s="26"/>
      <c r="B395" s="26"/>
      <c r="C395" s="26"/>
      <c r="D395" s="26"/>
      <c r="E395" s="26"/>
      <c r="F395" s="26"/>
      <c r="G395" s="26"/>
      <c r="H395" s="26"/>
      <c r="I395" s="26"/>
      <c r="J395" s="26"/>
      <c r="K395" s="26"/>
      <c r="L395" s="26"/>
      <c r="M395" s="26"/>
      <c r="N395" s="26"/>
    </row>
    <row r="396">
      <c r="A396" s="26"/>
      <c r="B396" s="26"/>
      <c r="C396" s="26"/>
      <c r="D396" s="26"/>
      <c r="E396" s="26"/>
      <c r="F396" s="26"/>
      <c r="G396" s="26"/>
      <c r="H396" s="26"/>
      <c r="I396" s="26"/>
      <c r="J396" s="26"/>
      <c r="K396" s="26"/>
      <c r="L396" s="26"/>
      <c r="M396" s="26"/>
      <c r="N396" s="26"/>
    </row>
    <row r="397">
      <c r="A397" s="26"/>
      <c r="B397" s="26"/>
      <c r="C397" s="26"/>
      <c r="D397" s="26"/>
      <c r="E397" s="26"/>
      <c r="F397" s="26"/>
      <c r="G397" s="26"/>
      <c r="H397" s="26"/>
      <c r="I397" s="26"/>
      <c r="J397" s="26"/>
      <c r="K397" s="26"/>
      <c r="L397" s="26"/>
      <c r="M397" s="26"/>
      <c r="N397" s="26"/>
    </row>
    <row r="398">
      <c r="A398" s="26"/>
      <c r="B398" s="26"/>
      <c r="C398" s="26"/>
      <c r="D398" s="26"/>
      <c r="E398" s="26"/>
      <c r="F398" s="26"/>
      <c r="G398" s="26"/>
      <c r="H398" s="26"/>
      <c r="I398" s="26"/>
      <c r="J398" s="26"/>
      <c r="K398" s="26"/>
      <c r="L398" s="26"/>
      <c r="M398" s="26"/>
      <c r="N398" s="26"/>
    </row>
    <row r="399">
      <c r="A399" s="26"/>
      <c r="B399" s="26"/>
      <c r="C399" s="26"/>
      <c r="D399" s="26"/>
      <c r="E399" s="26"/>
      <c r="F399" s="26"/>
      <c r="G399" s="26"/>
      <c r="H399" s="26"/>
      <c r="I399" s="26"/>
      <c r="J399" s="26"/>
      <c r="K399" s="26"/>
      <c r="L399" s="26"/>
      <c r="M399" s="26"/>
      <c r="N399" s="26"/>
    </row>
    <row r="400">
      <c r="A400" s="26"/>
      <c r="B400" s="26"/>
      <c r="C400" s="26"/>
      <c r="D400" s="26"/>
      <c r="E400" s="26"/>
      <c r="F400" s="26"/>
      <c r="G400" s="26"/>
      <c r="H400" s="26"/>
      <c r="I400" s="26"/>
      <c r="J400" s="26"/>
      <c r="K400" s="26"/>
      <c r="L400" s="26"/>
      <c r="M400" s="26"/>
      <c r="N400" s="26"/>
    </row>
    <row r="401">
      <c r="A401" s="26"/>
      <c r="B401" s="26"/>
      <c r="C401" s="26"/>
      <c r="D401" s="26"/>
      <c r="E401" s="26"/>
      <c r="F401" s="26"/>
      <c r="G401" s="26"/>
      <c r="H401" s="26"/>
      <c r="I401" s="26"/>
      <c r="J401" s="26"/>
      <c r="K401" s="26"/>
      <c r="L401" s="26"/>
      <c r="M401" s="26"/>
      <c r="N401" s="26"/>
    </row>
    <row r="402">
      <c r="A402" s="26"/>
      <c r="B402" s="26"/>
      <c r="C402" s="26"/>
      <c r="D402" s="26"/>
      <c r="E402" s="26"/>
      <c r="F402" s="26"/>
      <c r="G402" s="26"/>
      <c r="H402" s="26"/>
      <c r="I402" s="26"/>
      <c r="J402" s="26"/>
      <c r="K402" s="26"/>
      <c r="L402" s="26"/>
      <c r="M402" s="26"/>
      <c r="N402" s="26"/>
    </row>
    <row r="403">
      <c r="A403" s="26"/>
      <c r="B403" s="26"/>
      <c r="C403" s="26"/>
      <c r="D403" s="26"/>
      <c r="E403" s="26"/>
      <c r="F403" s="26"/>
      <c r="G403" s="26"/>
      <c r="H403" s="26"/>
      <c r="I403" s="26"/>
      <c r="J403" s="26"/>
      <c r="K403" s="26"/>
      <c r="L403" s="26"/>
      <c r="M403" s="26"/>
      <c r="N403" s="26"/>
    </row>
    <row r="404">
      <c r="A404" s="26"/>
      <c r="B404" s="26"/>
      <c r="C404" s="26"/>
      <c r="D404" s="26"/>
      <c r="E404" s="26"/>
      <c r="F404" s="26"/>
      <c r="G404" s="26"/>
      <c r="H404" s="26"/>
      <c r="I404" s="26"/>
      <c r="J404" s="26"/>
      <c r="K404" s="26"/>
      <c r="L404" s="26"/>
      <c r="M404" s="26"/>
      <c r="N404" s="26"/>
    </row>
    <row r="405">
      <c r="A405" s="26"/>
      <c r="B405" s="26"/>
      <c r="C405" s="26"/>
      <c r="D405" s="26"/>
      <c r="E405" s="26"/>
      <c r="F405" s="26"/>
      <c r="G405" s="26"/>
      <c r="H405" s="26"/>
      <c r="I405" s="26"/>
      <c r="J405" s="26"/>
      <c r="K405" s="26"/>
      <c r="L405" s="26"/>
      <c r="M405" s="26"/>
      <c r="N405" s="26"/>
    </row>
    <row r="406">
      <c r="A406" s="26"/>
      <c r="B406" s="26"/>
      <c r="C406" s="26"/>
      <c r="D406" s="26"/>
      <c r="E406" s="26"/>
      <c r="F406" s="26"/>
      <c r="G406" s="26"/>
      <c r="H406" s="26"/>
      <c r="I406" s="26"/>
      <c r="J406" s="26"/>
      <c r="K406" s="26"/>
      <c r="L406" s="26"/>
      <c r="M406" s="26"/>
      <c r="N406" s="26"/>
    </row>
    <row r="407">
      <c r="A407" s="26"/>
      <c r="B407" s="26"/>
      <c r="C407" s="26"/>
      <c r="D407" s="26"/>
      <c r="E407" s="26"/>
      <c r="F407" s="26"/>
      <c r="G407" s="26"/>
      <c r="H407" s="26"/>
      <c r="I407" s="26"/>
      <c r="J407" s="26"/>
      <c r="K407" s="26"/>
      <c r="L407" s="26"/>
      <c r="M407" s="26"/>
      <c r="N407" s="26"/>
    </row>
    <row r="408">
      <c r="A408" s="26"/>
      <c r="B408" s="26"/>
      <c r="C408" s="26"/>
      <c r="D408" s="26"/>
      <c r="E408" s="26"/>
      <c r="F408" s="26"/>
      <c r="G408" s="26"/>
      <c r="H408" s="26"/>
      <c r="I408" s="26"/>
      <c r="J408" s="26"/>
      <c r="K408" s="26"/>
      <c r="L408" s="26"/>
      <c r="M408" s="26"/>
      <c r="N408" s="26"/>
    </row>
    <row r="409">
      <c r="A409" s="26"/>
      <c r="B409" s="26"/>
      <c r="C409" s="26"/>
      <c r="D409" s="26"/>
      <c r="E409" s="26"/>
      <c r="F409" s="26"/>
      <c r="G409" s="26"/>
      <c r="H409" s="26"/>
      <c r="I409" s="26"/>
      <c r="J409" s="26"/>
      <c r="K409" s="26"/>
      <c r="L409" s="26"/>
      <c r="M409" s="26"/>
      <c r="N409" s="26"/>
    </row>
    <row r="410">
      <c r="A410" s="26"/>
      <c r="B410" s="26"/>
      <c r="C410" s="26"/>
      <c r="D410" s="26"/>
      <c r="E410" s="26"/>
      <c r="F410" s="26"/>
      <c r="G410" s="26"/>
      <c r="H410" s="26"/>
      <c r="I410" s="26"/>
      <c r="J410" s="26"/>
      <c r="K410" s="26"/>
      <c r="L410" s="26"/>
      <c r="M410" s="26"/>
      <c r="N410" s="26"/>
    </row>
    <row r="411">
      <c r="A411" s="26"/>
      <c r="B411" s="26"/>
      <c r="C411" s="26"/>
      <c r="D411" s="26"/>
      <c r="E411" s="26"/>
      <c r="F411" s="26"/>
      <c r="G411" s="26"/>
      <c r="H411" s="26"/>
      <c r="I411" s="26"/>
      <c r="J411" s="26"/>
      <c r="K411" s="26"/>
      <c r="L411" s="26"/>
      <c r="M411" s="26"/>
      <c r="N411" s="26"/>
    </row>
    <row r="412">
      <c r="A412" s="26"/>
      <c r="B412" s="26"/>
      <c r="C412" s="26"/>
      <c r="D412" s="26"/>
      <c r="E412" s="26"/>
      <c r="F412" s="26"/>
      <c r="G412" s="26"/>
      <c r="H412" s="26"/>
      <c r="I412" s="26"/>
      <c r="J412" s="26"/>
      <c r="K412" s="26"/>
      <c r="L412" s="26"/>
      <c r="M412" s="26"/>
      <c r="N412" s="26"/>
    </row>
    <row r="413">
      <c r="A413" s="26"/>
      <c r="B413" s="26"/>
      <c r="C413" s="26"/>
      <c r="D413" s="26"/>
      <c r="E413" s="26"/>
      <c r="F413" s="26"/>
      <c r="G413" s="26"/>
      <c r="H413" s="26"/>
      <c r="I413" s="26"/>
      <c r="J413" s="26"/>
      <c r="K413" s="26"/>
      <c r="L413" s="26"/>
      <c r="M413" s="26"/>
      <c r="N413" s="26"/>
    </row>
    <row r="414">
      <c r="A414" s="26"/>
      <c r="B414" s="26"/>
      <c r="C414" s="26"/>
      <c r="D414" s="26"/>
      <c r="E414" s="26"/>
      <c r="F414" s="26"/>
      <c r="G414" s="26"/>
      <c r="H414" s="26"/>
      <c r="I414" s="26"/>
      <c r="J414" s="26"/>
      <c r="K414" s="26"/>
      <c r="L414" s="26"/>
      <c r="M414" s="26"/>
      <c r="N414" s="26"/>
    </row>
    <row r="415">
      <c r="A415" s="26"/>
      <c r="B415" s="26"/>
      <c r="C415" s="26"/>
      <c r="D415" s="26"/>
      <c r="E415" s="26"/>
      <c r="F415" s="26"/>
      <c r="G415" s="26"/>
      <c r="H415" s="26"/>
      <c r="I415" s="26"/>
      <c r="J415" s="26"/>
      <c r="K415" s="26"/>
      <c r="L415" s="26"/>
      <c r="M415" s="26"/>
      <c r="N415" s="26"/>
    </row>
    <row r="416">
      <c r="A416" s="26"/>
      <c r="B416" s="26"/>
      <c r="C416" s="26"/>
      <c r="D416" s="26"/>
      <c r="E416" s="26"/>
      <c r="F416" s="26"/>
      <c r="G416" s="26"/>
      <c r="H416" s="26"/>
      <c r="I416" s="26"/>
      <c r="J416" s="26"/>
      <c r="K416" s="26"/>
      <c r="L416" s="26"/>
      <c r="M416" s="26"/>
      <c r="N416" s="26"/>
    </row>
    <row r="417">
      <c r="A417" s="26"/>
      <c r="B417" s="26"/>
      <c r="C417" s="26"/>
      <c r="D417" s="26"/>
      <c r="E417" s="26"/>
      <c r="F417" s="26"/>
      <c r="G417" s="26"/>
      <c r="H417" s="26"/>
      <c r="I417" s="26"/>
      <c r="J417" s="26"/>
      <c r="K417" s="26"/>
      <c r="L417" s="26"/>
      <c r="M417" s="26"/>
      <c r="N417" s="26"/>
    </row>
    <row r="418">
      <c r="A418" s="26"/>
      <c r="B418" s="26"/>
      <c r="C418" s="26"/>
      <c r="D418" s="26"/>
      <c r="E418" s="26"/>
      <c r="F418" s="26"/>
      <c r="G418" s="26"/>
      <c r="H418" s="26"/>
      <c r="I418" s="26"/>
      <c r="J418" s="26"/>
      <c r="K418" s="26"/>
      <c r="L418" s="26"/>
      <c r="M418" s="26"/>
      <c r="N418" s="26"/>
    </row>
    <row r="419">
      <c r="A419" s="26"/>
      <c r="B419" s="26"/>
      <c r="C419" s="26"/>
      <c r="D419" s="26"/>
      <c r="E419" s="26"/>
      <c r="F419" s="26"/>
      <c r="G419" s="26"/>
      <c r="H419" s="26"/>
      <c r="I419" s="26"/>
      <c r="J419" s="26"/>
      <c r="K419" s="26"/>
      <c r="L419" s="26"/>
      <c r="M419" s="26"/>
      <c r="N419" s="26"/>
    </row>
    <row r="420">
      <c r="A420" s="26"/>
      <c r="B420" s="26"/>
      <c r="C420" s="26"/>
      <c r="D420" s="26"/>
      <c r="E420" s="26"/>
      <c r="F420" s="26"/>
      <c r="G420" s="26"/>
      <c r="H420" s="26"/>
      <c r="I420" s="26"/>
      <c r="J420" s="26"/>
      <c r="K420" s="26"/>
      <c r="L420" s="26"/>
      <c r="M420" s="26"/>
      <c r="N420" s="26"/>
    </row>
    <row r="421">
      <c r="A421" s="26"/>
      <c r="B421" s="26"/>
      <c r="C421" s="26"/>
      <c r="D421" s="26"/>
      <c r="E421" s="26"/>
      <c r="F421" s="26"/>
      <c r="G421" s="26"/>
      <c r="H421" s="26"/>
      <c r="I421" s="26"/>
      <c r="J421" s="26"/>
      <c r="K421" s="26"/>
      <c r="L421" s="26"/>
      <c r="M421" s="26"/>
      <c r="N421" s="26"/>
    </row>
    <row r="422">
      <c r="A422" s="26"/>
      <c r="B422" s="26"/>
      <c r="C422" s="26"/>
      <c r="D422" s="26"/>
      <c r="E422" s="26"/>
      <c r="F422" s="26"/>
      <c r="G422" s="26"/>
      <c r="H422" s="26"/>
      <c r="I422" s="26"/>
      <c r="J422" s="26"/>
      <c r="K422" s="26"/>
      <c r="L422" s="26"/>
      <c r="M422" s="26"/>
      <c r="N422" s="26"/>
    </row>
    <row r="423">
      <c r="A423" s="26"/>
      <c r="B423" s="26"/>
      <c r="C423" s="26"/>
      <c r="D423" s="26"/>
      <c r="E423" s="26"/>
      <c r="F423" s="26"/>
      <c r="G423" s="26"/>
      <c r="H423" s="26"/>
      <c r="I423" s="26"/>
      <c r="J423" s="26"/>
      <c r="K423" s="26"/>
      <c r="L423" s="26"/>
      <c r="M423" s="26"/>
      <c r="N423" s="26"/>
    </row>
    <row r="424">
      <c r="A424" s="26"/>
      <c r="B424" s="26"/>
      <c r="C424" s="26"/>
      <c r="D424" s="26"/>
      <c r="E424" s="26"/>
      <c r="F424" s="26"/>
      <c r="G424" s="26"/>
      <c r="H424" s="26"/>
      <c r="I424" s="26"/>
      <c r="J424" s="26"/>
      <c r="K424" s="26"/>
      <c r="L424" s="26"/>
      <c r="M424" s="26"/>
      <c r="N424" s="26"/>
    </row>
    <row r="425">
      <c r="A425" s="26"/>
      <c r="B425" s="26"/>
      <c r="C425" s="26"/>
      <c r="D425" s="26"/>
      <c r="E425" s="26"/>
      <c r="F425" s="26"/>
      <c r="G425" s="26"/>
      <c r="H425" s="26"/>
      <c r="I425" s="26"/>
      <c r="J425" s="26"/>
      <c r="K425" s="26"/>
      <c r="L425" s="26"/>
      <c r="M425" s="26"/>
      <c r="N425" s="26"/>
    </row>
    <row r="426">
      <c r="A426" s="26"/>
      <c r="B426" s="26"/>
      <c r="C426" s="26"/>
      <c r="D426" s="26"/>
      <c r="E426" s="26"/>
      <c r="F426" s="26"/>
      <c r="G426" s="26"/>
      <c r="H426" s="26"/>
      <c r="I426" s="26"/>
      <c r="J426" s="26"/>
      <c r="K426" s="26"/>
      <c r="L426" s="26"/>
      <c r="M426" s="26"/>
      <c r="N426" s="26"/>
    </row>
    <row r="427">
      <c r="A427" s="26"/>
      <c r="B427" s="26"/>
      <c r="C427" s="26"/>
      <c r="D427" s="26"/>
      <c r="E427" s="26"/>
      <c r="F427" s="26"/>
      <c r="G427" s="26"/>
      <c r="H427" s="26"/>
      <c r="I427" s="26"/>
      <c r="J427" s="26"/>
      <c r="K427" s="26"/>
      <c r="L427" s="26"/>
      <c r="M427" s="26"/>
      <c r="N427" s="26"/>
    </row>
    <row r="428">
      <c r="A428" s="26"/>
      <c r="B428" s="26"/>
      <c r="C428" s="26"/>
      <c r="D428" s="26"/>
      <c r="E428" s="26"/>
      <c r="F428" s="26"/>
      <c r="G428" s="26"/>
      <c r="H428" s="26"/>
      <c r="I428" s="26"/>
      <c r="J428" s="26"/>
      <c r="K428" s="26"/>
      <c r="L428" s="26"/>
      <c r="M428" s="26"/>
      <c r="N428" s="26"/>
    </row>
    <row r="429">
      <c r="A429" s="26"/>
      <c r="B429" s="26"/>
      <c r="C429" s="26"/>
      <c r="D429" s="26"/>
      <c r="E429" s="26"/>
      <c r="F429" s="26"/>
      <c r="G429" s="26"/>
      <c r="H429" s="26"/>
      <c r="I429" s="26"/>
      <c r="J429" s="26"/>
      <c r="K429" s="26"/>
      <c r="L429" s="26"/>
      <c r="M429" s="26"/>
      <c r="N429" s="26"/>
    </row>
    <row r="430">
      <c r="A430" s="26"/>
      <c r="B430" s="26"/>
      <c r="C430" s="26"/>
      <c r="D430" s="26"/>
      <c r="E430" s="26"/>
      <c r="F430" s="26"/>
      <c r="G430" s="26"/>
      <c r="H430" s="26"/>
      <c r="I430" s="26"/>
      <c r="J430" s="26"/>
      <c r="K430" s="26"/>
      <c r="L430" s="26"/>
      <c r="M430" s="26"/>
      <c r="N430" s="26"/>
    </row>
    <row r="431">
      <c r="A431" s="26"/>
      <c r="B431" s="26"/>
      <c r="C431" s="26"/>
      <c r="D431" s="26"/>
      <c r="E431" s="26"/>
      <c r="F431" s="26"/>
      <c r="G431" s="26"/>
      <c r="H431" s="26"/>
      <c r="I431" s="26"/>
      <c r="J431" s="26"/>
      <c r="K431" s="26"/>
      <c r="L431" s="26"/>
      <c r="M431" s="26"/>
      <c r="N431" s="26"/>
    </row>
    <row r="432">
      <c r="A432" s="26"/>
      <c r="B432" s="26"/>
      <c r="C432" s="26"/>
      <c r="D432" s="26"/>
      <c r="E432" s="26"/>
      <c r="F432" s="26"/>
      <c r="G432" s="26"/>
      <c r="H432" s="26"/>
      <c r="I432" s="26"/>
      <c r="J432" s="26"/>
      <c r="K432" s="26"/>
      <c r="L432" s="26"/>
      <c r="M432" s="26"/>
      <c r="N432" s="26"/>
    </row>
    <row r="433">
      <c r="A433" s="26"/>
      <c r="B433" s="26"/>
      <c r="C433" s="26"/>
      <c r="D433" s="26"/>
      <c r="E433" s="26"/>
      <c r="F433" s="26"/>
      <c r="G433" s="26"/>
      <c r="H433" s="26"/>
      <c r="I433" s="26"/>
      <c r="J433" s="26"/>
      <c r="K433" s="26"/>
      <c r="L433" s="26"/>
      <c r="M433" s="26"/>
      <c r="N433" s="26"/>
    </row>
    <row r="434">
      <c r="A434" s="26"/>
      <c r="B434" s="26"/>
      <c r="C434" s="26"/>
      <c r="D434" s="26"/>
      <c r="E434" s="26"/>
      <c r="F434" s="26"/>
      <c r="G434" s="26"/>
      <c r="H434" s="26"/>
      <c r="I434" s="26"/>
      <c r="J434" s="26"/>
      <c r="K434" s="26"/>
      <c r="L434" s="26"/>
      <c r="M434" s="26"/>
      <c r="N434" s="26"/>
    </row>
    <row r="435">
      <c r="A435" s="26"/>
      <c r="B435" s="26"/>
      <c r="C435" s="26"/>
      <c r="D435" s="26"/>
      <c r="E435" s="26"/>
      <c r="F435" s="26"/>
      <c r="G435" s="26"/>
      <c r="H435" s="26"/>
      <c r="I435" s="26"/>
      <c r="J435" s="26"/>
      <c r="K435" s="26"/>
      <c r="L435" s="26"/>
      <c r="M435" s="26"/>
      <c r="N435" s="26"/>
    </row>
    <row r="436">
      <c r="A436" s="26"/>
      <c r="B436" s="26"/>
      <c r="C436" s="26"/>
      <c r="D436" s="26"/>
      <c r="E436" s="26"/>
      <c r="F436" s="26"/>
      <c r="G436" s="26"/>
      <c r="H436" s="26"/>
      <c r="I436" s="26"/>
      <c r="J436" s="26"/>
      <c r="K436" s="26"/>
      <c r="L436" s="26"/>
      <c r="M436" s="26"/>
      <c r="N436" s="26"/>
    </row>
    <row r="437">
      <c r="A437" s="26"/>
      <c r="B437" s="26"/>
      <c r="C437" s="26"/>
      <c r="D437" s="26"/>
      <c r="E437" s="26"/>
      <c r="F437" s="26"/>
      <c r="G437" s="26"/>
      <c r="H437" s="26"/>
      <c r="I437" s="26"/>
      <c r="J437" s="26"/>
      <c r="K437" s="26"/>
      <c r="L437" s="26"/>
      <c r="M437" s="26"/>
      <c r="N437" s="26"/>
    </row>
    <row r="438">
      <c r="A438" s="26"/>
      <c r="B438" s="26"/>
      <c r="C438" s="26"/>
      <c r="D438" s="26"/>
      <c r="E438" s="26"/>
      <c r="F438" s="26"/>
      <c r="G438" s="26"/>
      <c r="H438" s="26"/>
      <c r="I438" s="26"/>
      <c r="J438" s="26"/>
      <c r="K438" s="26"/>
      <c r="L438" s="26"/>
      <c r="M438" s="26"/>
      <c r="N438" s="26"/>
    </row>
    <row r="439">
      <c r="A439" s="26"/>
      <c r="B439" s="26"/>
      <c r="C439" s="26"/>
      <c r="D439" s="26"/>
      <c r="E439" s="26"/>
      <c r="F439" s="26"/>
      <c r="G439" s="26"/>
      <c r="H439" s="26"/>
      <c r="I439" s="26"/>
      <c r="J439" s="26"/>
      <c r="K439" s="26"/>
      <c r="L439" s="26"/>
      <c r="M439" s="26"/>
      <c r="N439" s="26"/>
    </row>
    <row r="440">
      <c r="A440" s="26"/>
      <c r="B440" s="26"/>
      <c r="C440" s="26"/>
      <c r="D440" s="26"/>
      <c r="E440" s="26"/>
      <c r="F440" s="26"/>
      <c r="G440" s="26"/>
      <c r="H440" s="26"/>
      <c r="I440" s="26"/>
      <c r="J440" s="26"/>
      <c r="K440" s="26"/>
      <c r="L440" s="26"/>
      <c r="M440" s="26"/>
      <c r="N440" s="26"/>
    </row>
    <row r="441">
      <c r="A441" s="26"/>
      <c r="B441" s="26"/>
      <c r="C441" s="26"/>
      <c r="D441" s="26"/>
      <c r="E441" s="26"/>
      <c r="F441" s="26"/>
      <c r="G441" s="26"/>
      <c r="H441" s="26"/>
      <c r="I441" s="26"/>
      <c r="J441" s="26"/>
      <c r="K441" s="26"/>
      <c r="L441" s="26"/>
      <c r="M441" s="26"/>
      <c r="N441" s="26"/>
    </row>
    <row r="442">
      <c r="A442" s="26"/>
      <c r="B442" s="26"/>
      <c r="C442" s="26"/>
      <c r="D442" s="26"/>
      <c r="E442" s="26"/>
      <c r="F442" s="26"/>
      <c r="G442" s="26"/>
      <c r="H442" s="26"/>
      <c r="I442" s="26"/>
      <c r="J442" s="26"/>
      <c r="K442" s="26"/>
      <c r="L442" s="26"/>
      <c r="M442" s="26"/>
      <c r="N442" s="26"/>
    </row>
    <row r="443">
      <c r="A443" s="26"/>
      <c r="B443" s="26"/>
      <c r="C443" s="26"/>
      <c r="D443" s="26"/>
      <c r="E443" s="26"/>
      <c r="F443" s="26"/>
      <c r="G443" s="26"/>
      <c r="H443" s="26"/>
      <c r="I443" s="26"/>
      <c r="J443" s="26"/>
      <c r="K443" s="26"/>
      <c r="L443" s="26"/>
      <c r="M443" s="26"/>
      <c r="N443" s="26"/>
    </row>
    <row r="444">
      <c r="A444" s="26"/>
      <c r="B444" s="26"/>
      <c r="C444" s="26"/>
      <c r="D444" s="26"/>
      <c r="E444" s="26"/>
      <c r="F444" s="26"/>
      <c r="G444" s="26"/>
      <c r="H444" s="26"/>
      <c r="I444" s="26"/>
      <c r="J444" s="26"/>
      <c r="K444" s="26"/>
      <c r="L444" s="26"/>
      <c r="M444" s="26"/>
      <c r="N444" s="26"/>
    </row>
    <row r="445">
      <c r="A445" s="26"/>
      <c r="B445" s="26"/>
      <c r="C445" s="26"/>
      <c r="D445" s="26"/>
      <c r="E445" s="26"/>
      <c r="F445" s="26"/>
      <c r="G445" s="26"/>
      <c r="H445" s="26"/>
      <c r="I445" s="26"/>
      <c r="J445" s="26"/>
      <c r="K445" s="26"/>
      <c r="L445" s="26"/>
      <c r="M445" s="26"/>
      <c r="N445" s="26"/>
    </row>
    <row r="446">
      <c r="A446" s="26"/>
      <c r="B446" s="26"/>
      <c r="C446" s="26"/>
      <c r="D446" s="26"/>
      <c r="E446" s="26"/>
      <c r="F446" s="26"/>
      <c r="G446" s="26"/>
      <c r="H446" s="26"/>
      <c r="I446" s="26"/>
      <c r="J446" s="26"/>
      <c r="K446" s="26"/>
      <c r="L446" s="26"/>
      <c r="M446" s="26"/>
      <c r="N446" s="26"/>
    </row>
    <row r="447">
      <c r="A447" s="26"/>
      <c r="B447" s="26"/>
      <c r="C447" s="26"/>
      <c r="D447" s="26"/>
      <c r="E447" s="26"/>
      <c r="F447" s="26"/>
      <c r="G447" s="26"/>
      <c r="H447" s="26"/>
      <c r="I447" s="26"/>
      <c r="J447" s="26"/>
      <c r="K447" s="26"/>
      <c r="L447" s="26"/>
      <c r="M447" s="26"/>
      <c r="N447" s="26"/>
    </row>
    <row r="448">
      <c r="A448" s="26"/>
      <c r="B448" s="26"/>
      <c r="C448" s="26"/>
      <c r="D448" s="26"/>
      <c r="E448" s="26"/>
      <c r="F448" s="26"/>
      <c r="G448" s="26"/>
      <c r="H448" s="26"/>
      <c r="I448" s="26"/>
      <c r="J448" s="26"/>
      <c r="K448" s="26"/>
      <c r="L448" s="26"/>
      <c r="M448" s="26"/>
      <c r="N448" s="26"/>
    </row>
    <row r="449">
      <c r="A449" s="26"/>
      <c r="B449" s="26"/>
      <c r="C449" s="26"/>
      <c r="D449" s="26"/>
      <c r="E449" s="26"/>
      <c r="F449" s="26"/>
      <c r="G449" s="26"/>
      <c r="H449" s="26"/>
      <c r="I449" s="26"/>
      <c r="J449" s="26"/>
      <c r="K449" s="26"/>
      <c r="L449" s="26"/>
      <c r="M449" s="26"/>
      <c r="N449" s="26"/>
    </row>
    <row r="450">
      <c r="A450" s="26"/>
      <c r="B450" s="26"/>
      <c r="C450" s="26"/>
      <c r="D450" s="26"/>
      <c r="E450" s="26"/>
      <c r="F450" s="26"/>
      <c r="G450" s="26"/>
      <c r="H450" s="26"/>
      <c r="I450" s="26"/>
      <c r="J450" s="26"/>
      <c r="K450" s="26"/>
      <c r="L450" s="26"/>
      <c r="M450" s="26"/>
      <c r="N450" s="26"/>
    </row>
    <row r="451">
      <c r="A451" s="26"/>
      <c r="B451" s="26"/>
      <c r="C451" s="26"/>
      <c r="D451" s="26"/>
      <c r="E451" s="26"/>
      <c r="F451" s="26"/>
      <c r="G451" s="26"/>
      <c r="H451" s="26"/>
      <c r="I451" s="26"/>
      <c r="J451" s="26"/>
      <c r="K451" s="26"/>
      <c r="L451" s="26"/>
      <c r="M451" s="26"/>
      <c r="N451" s="26"/>
    </row>
    <row r="452">
      <c r="A452" s="26"/>
      <c r="B452" s="26"/>
      <c r="C452" s="26"/>
      <c r="D452" s="26"/>
      <c r="E452" s="26"/>
      <c r="F452" s="26"/>
      <c r="G452" s="26"/>
      <c r="H452" s="26"/>
      <c r="I452" s="26"/>
      <c r="J452" s="26"/>
      <c r="K452" s="26"/>
      <c r="L452" s="26"/>
      <c r="M452" s="26"/>
      <c r="N452" s="26"/>
    </row>
    <row r="453">
      <c r="A453" s="26"/>
      <c r="B453" s="26"/>
      <c r="C453" s="26"/>
      <c r="D453" s="26"/>
      <c r="E453" s="26"/>
      <c r="F453" s="26"/>
      <c r="G453" s="26"/>
      <c r="H453" s="26"/>
      <c r="I453" s="26"/>
      <c r="J453" s="26"/>
      <c r="K453" s="26"/>
      <c r="L453" s="26"/>
      <c r="M453" s="26"/>
      <c r="N453" s="26"/>
    </row>
    <row r="454">
      <c r="A454" s="26"/>
      <c r="B454" s="26"/>
      <c r="C454" s="26"/>
      <c r="D454" s="26"/>
      <c r="E454" s="26"/>
      <c r="F454" s="26"/>
      <c r="G454" s="26"/>
      <c r="H454" s="26"/>
      <c r="I454" s="26"/>
      <c r="J454" s="26"/>
      <c r="K454" s="26"/>
      <c r="L454" s="26"/>
      <c r="M454" s="26"/>
      <c r="N454" s="26"/>
    </row>
    <row r="455">
      <c r="A455" s="26"/>
      <c r="B455" s="26"/>
      <c r="C455" s="26"/>
      <c r="D455" s="26"/>
      <c r="E455" s="26"/>
      <c r="F455" s="26"/>
      <c r="G455" s="26"/>
      <c r="H455" s="26"/>
      <c r="I455" s="26"/>
      <c r="J455" s="26"/>
      <c r="K455" s="26"/>
      <c r="L455" s="26"/>
      <c r="M455" s="26"/>
      <c r="N455" s="26"/>
    </row>
    <row r="456">
      <c r="A456" s="26"/>
      <c r="B456" s="26"/>
      <c r="C456" s="26"/>
      <c r="D456" s="26"/>
      <c r="E456" s="26"/>
      <c r="F456" s="26"/>
      <c r="G456" s="26"/>
      <c r="H456" s="26"/>
      <c r="I456" s="26"/>
      <c r="J456" s="26"/>
      <c r="K456" s="26"/>
      <c r="L456" s="26"/>
      <c r="M456" s="26"/>
      <c r="N456" s="26"/>
    </row>
    <row r="457">
      <c r="A457" s="26"/>
      <c r="B457" s="26"/>
      <c r="C457" s="26"/>
      <c r="D457" s="26"/>
      <c r="E457" s="26"/>
      <c r="F457" s="26"/>
      <c r="G457" s="26"/>
      <c r="H457" s="26"/>
      <c r="I457" s="26"/>
      <c r="J457" s="26"/>
      <c r="K457" s="26"/>
      <c r="L457" s="26"/>
      <c r="M457" s="26"/>
      <c r="N457" s="26"/>
    </row>
    <row r="458">
      <c r="A458" s="26"/>
      <c r="B458" s="26"/>
      <c r="C458" s="26"/>
      <c r="D458" s="26"/>
      <c r="E458" s="26"/>
      <c r="F458" s="26"/>
      <c r="G458" s="26"/>
      <c r="H458" s="26"/>
      <c r="I458" s="26"/>
      <c r="J458" s="26"/>
      <c r="K458" s="26"/>
      <c r="L458" s="26"/>
      <c r="M458" s="26"/>
      <c r="N458" s="26"/>
    </row>
    <row r="459">
      <c r="A459" s="26"/>
      <c r="B459" s="26"/>
      <c r="C459" s="26"/>
      <c r="D459" s="26"/>
      <c r="E459" s="26"/>
      <c r="F459" s="26"/>
      <c r="G459" s="26"/>
      <c r="H459" s="26"/>
      <c r="I459" s="26"/>
      <c r="J459" s="26"/>
      <c r="K459" s="26"/>
      <c r="L459" s="26"/>
      <c r="M459" s="26"/>
      <c r="N459" s="26"/>
    </row>
    <row r="460">
      <c r="A460" s="26"/>
      <c r="B460" s="26"/>
      <c r="C460" s="26"/>
      <c r="D460" s="26"/>
      <c r="E460" s="26"/>
      <c r="F460" s="26"/>
      <c r="G460" s="26"/>
      <c r="H460" s="26"/>
      <c r="I460" s="26"/>
      <c r="J460" s="26"/>
      <c r="K460" s="26"/>
      <c r="L460" s="26"/>
      <c r="M460" s="26"/>
      <c r="N460" s="26"/>
    </row>
    <row r="461">
      <c r="A461" s="26"/>
      <c r="B461" s="26"/>
      <c r="C461" s="26"/>
      <c r="D461" s="26"/>
      <c r="E461" s="26"/>
      <c r="F461" s="26"/>
      <c r="G461" s="26"/>
      <c r="H461" s="26"/>
      <c r="I461" s="26"/>
      <c r="J461" s="26"/>
      <c r="K461" s="26"/>
      <c r="L461" s="26"/>
      <c r="M461" s="26"/>
      <c r="N461" s="26"/>
    </row>
    <row r="462">
      <c r="A462" s="26"/>
      <c r="B462" s="26"/>
      <c r="C462" s="26"/>
      <c r="D462" s="26"/>
      <c r="E462" s="26"/>
      <c r="F462" s="26"/>
      <c r="G462" s="26"/>
      <c r="H462" s="26"/>
      <c r="I462" s="26"/>
      <c r="J462" s="26"/>
      <c r="K462" s="26"/>
      <c r="L462" s="26"/>
      <c r="M462" s="26"/>
      <c r="N462" s="26"/>
    </row>
    <row r="463">
      <c r="A463" s="26"/>
      <c r="B463" s="26"/>
      <c r="C463" s="26"/>
      <c r="D463" s="26"/>
      <c r="E463" s="26"/>
      <c r="F463" s="26"/>
      <c r="G463" s="26"/>
      <c r="H463" s="26"/>
      <c r="I463" s="26"/>
      <c r="J463" s="26"/>
      <c r="K463" s="26"/>
      <c r="L463" s="26"/>
      <c r="M463" s="26"/>
      <c r="N463" s="26"/>
    </row>
    <row r="464">
      <c r="A464" s="26"/>
      <c r="B464" s="26"/>
      <c r="C464" s="26"/>
      <c r="D464" s="26"/>
      <c r="E464" s="26"/>
      <c r="F464" s="26"/>
      <c r="G464" s="26"/>
      <c r="H464" s="26"/>
      <c r="I464" s="26"/>
      <c r="J464" s="26"/>
      <c r="K464" s="26"/>
      <c r="L464" s="26"/>
      <c r="M464" s="26"/>
      <c r="N464" s="26"/>
    </row>
    <row r="465">
      <c r="A465" s="26"/>
      <c r="B465" s="26"/>
      <c r="C465" s="26"/>
      <c r="D465" s="26"/>
      <c r="E465" s="26"/>
      <c r="F465" s="26"/>
      <c r="G465" s="26"/>
      <c r="H465" s="26"/>
      <c r="I465" s="26"/>
      <c r="J465" s="26"/>
      <c r="K465" s="26"/>
      <c r="L465" s="26"/>
      <c r="M465" s="26"/>
      <c r="N465" s="26"/>
    </row>
    <row r="466">
      <c r="A466" s="26"/>
      <c r="B466" s="26"/>
      <c r="C466" s="26"/>
      <c r="D466" s="26"/>
      <c r="E466" s="26"/>
      <c r="F466" s="26"/>
      <c r="G466" s="26"/>
      <c r="H466" s="26"/>
      <c r="I466" s="26"/>
      <c r="J466" s="26"/>
      <c r="K466" s="26"/>
      <c r="L466" s="26"/>
      <c r="M466" s="26"/>
      <c r="N466" s="26"/>
    </row>
    <row r="467">
      <c r="A467" s="26"/>
      <c r="B467" s="26"/>
      <c r="C467" s="26"/>
      <c r="D467" s="26"/>
      <c r="E467" s="26"/>
      <c r="F467" s="26"/>
      <c r="G467" s="26"/>
      <c r="H467" s="26"/>
      <c r="I467" s="26"/>
      <c r="J467" s="26"/>
      <c r="K467" s="26"/>
      <c r="L467" s="26"/>
      <c r="M467" s="26"/>
      <c r="N467" s="26"/>
    </row>
    <row r="468">
      <c r="A468" s="26"/>
      <c r="B468" s="26"/>
      <c r="C468" s="26"/>
      <c r="D468" s="26"/>
      <c r="E468" s="26"/>
      <c r="F468" s="26"/>
      <c r="G468" s="26"/>
      <c r="H468" s="26"/>
      <c r="I468" s="26"/>
      <c r="J468" s="26"/>
      <c r="K468" s="26"/>
      <c r="L468" s="26"/>
      <c r="M468" s="26"/>
      <c r="N468" s="26"/>
    </row>
    <row r="469">
      <c r="A469" s="26"/>
      <c r="B469" s="26"/>
      <c r="C469" s="26"/>
      <c r="D469" s="26"/>
      <c r="E469" s="26"/>
      <c r="F469" s="26"/>
      <c r="G469" s="26"/>
      <c r="H469" s="26"/>
      <c r="I469" s="26"/>
      <c r="J469" s="26"/>
      <c r="K469" s="26"/>
      <c r="L469" s="26"/>
      <c r="M469" s="26"/>
      <c r="N469" s="26"/>
    </row>
    <row r="470">
      <c r="A470" s="26"/>
      <c r="B470" s="26"/>
      <c r="C470" s="26"/>
      <c r="D470" s="26"/>
      <c r="E470" s="26"/>
      <c r="F470" s="26"/>
      <c r="G470" s="26"/>
      <c r="H470" s="26"/>
      <c r="I470" s="26"/>
      <c r="J470" s="26"/>
      <c r="K470" s="26"/>
      <c r="L470" s="26"/>
      <c r="M470" s="26"/>
      <c r="N470" s="26"/>
    </row>
    <row r="471">
      <c r="A471" s="26"/>
      <c r="B471" s="26"/>
      <c r="C471" s="26"/>
      <c r="D471" s="26"/>
      <c r="E471" s="26"/>
      <c r="F471" s="26"/>
      <c r="G471" s="26"/>
      <c r="H471" s="26"/>
      <c r="I471" s="26"/>
      <c r="J471" s="26"/>
      <c r="K471" s="26"/>
      <c r="L471" s="26"/>
      <c r="M471" s="26"/>
      <c r="N471" s="26"/>
    </row>
    <row r="472">
      <c r="A472" s="26"/>
      <c r="B472" s="26"/>
      <c r="C472" s="26"/>
      <c r="D472" s="26"/>
      <c r="E472" s="26"/>
      <c r="F472" s="26"/>
      <c r="G472" s="26"/>
      <c r="H472" s="26"/>
      <c r="I472" s="26"/>
      <c r="J472" s="26"/>
      <c r="K472" s="26"/>
      <c r="L472" s="26"/>
      <c r="M472" s="26"/>
      <c r="N472" s="26"/>
    </row>
    <row r="473">
      <c r="A473" s="26"/>
      <c r="B473" s="26"/>
      <c r="C473" s="26"/>
      <c r="D473" s="26"/>
      <c r="E473" s="26"/>
      <c r="F473" s="26"/>
      <c r="G473" s="26"/>
      <c r="H473" s="26"/>
      <c r="I473" s="26"/>
      <c r="J473" s="26"/>
      <c r="K473" s="26"/>
      <c r="L473" s="26"/>
      <c r="M473" s="26"/>
      <c r="N473" s="26"/>
    </row>
    <row r="474">
      <c r="A474" s="26"/>
      <c r="B474" s="26"/>
      <c r="C474" s="26"/>
      <c r="D474" s="26"/>
      <c r="E474" s="26"/>
      <c r="F474" s="26"/>
      <c r="G474" s="26"/>
      <c r="H474" s="26"/>
      <c r="I474" s="26"/>
      <c r="J474" s="26"/>
      <c r="K474" s="26"/>
      <c r="L474" s="26"/>
      <c r="M474" s="26"/>
      <c r="N474" s="26"/>
    </row>
    <row r="475">
      <c r="A475" s="26"/>
      <c r="B475" s="26"/>
      <c r="C475" s="26"/>
      <c r="D475" s="26"/>
      <c r="E475" s="26"/>
      <c r="F475" s="26"/>
      <c r="G475" s="26"/>
      <c r="H475" s="26"/>
      <c r="I475" s="26"/>
      <c r="J475" s="26"/>
      <c r="K475" s="26"/>
      <c r="L475" s="26"/>
      <c r="M475" s="26"/>
      <c r="N475" s="26"/>
    </row>
    <row r="476">
      <c r="A476" s="26"/>
      <c r="B476" s="26"/>
      <c r="C476" s="26"/>
      <c r="D476" s="26"/>
      <c r="E476" s="26"/>
      <c r="F476" s="26"/>
      <c r="G476" s="26"/>
      <c r="H476" s="26"/>
      <c r="I476" s="26"/>
      <c r="J476" s="26"/>
      <c r="K476" s="26"/>
      <c r="L476" s="26"/>
      <c r="M476" s="26"/>
      <c r="N476" s="26"/>
    </row>
    <row r="477">
      <c r="A477" s="26"/>
      <c r="B477" s="26"/>
      <c r="C477" s="26"/>
      <c r="D477" s="26"/>
      <c r="E477" s="26"/>
      <c r="F477" s="26"/>
      <c r="G477" s="26"/>
      <c r="H477" s="26"/>
      <c r="I477" s="26"/>
      <c r="J477" s="26"/>
      <c r="K477" s="26"/>
      <c r="L477" s="26"/>
      <c r="M477" s="26"/>
      <c r="N477" s="26"/>
    </row>
    <row r="478">
      <c r="A478" s="26"/>
      <c r="B478" s="26"/>
      <c r="C478" s="26"/>
      <c r="D478" s="26"/>
      <c r="E478" s="26"/>
      <c r="F478" s="26"/>
      <c r="G478" s="26"/>
      <c r="H478" s="26"/>
      <c r="I478" s="26"/>
      <c r="J478" s="26"/>
      <c r="K478" s="26"/>
      <c r="L478" s="26"/>
      <c r="M478" s="26"/>
      <c r="N478" s="26"/>
    </row>
    <row r="479">
      <c r="A479" s="26"/>
      <c r="B479" s="26"/>
      <c r="C479" s="26"/>
      <c r="D479" s="26"/>
      <c r="E479" s="26"/>
      <c r="F479" s="26"/>
      <c r="G479" s="26"/>
      <c r="H479" s="26"/>
      <c r="I479" s="26"/>
      <c r="J479" s="26"/>
      <c r="K479" s="26"/>
      <c r="L479" s="26"/>
      <c r="M479" s="26"/>
      <c r="N479" s="26"/>
    </row>
    <row r="480">
      <c r="A480" s="26"/>
      <c r="B480" s="26"/>
      <c r="C480" s="26"/>
      <c r="D480" s="26"/>
      <c r="E480" s="26"/>
      <c r="F480" s="26"/>
      <c r="G480" s="26"/>
      <c r="H480" s="26"/>
      <c r="I480" s="26"/>
      <c r="J480" s="26"/>
      <c r="K480" s="26"/>
      <c r="L480" s="26"/>
      <c r="M480" s="26"/>
      <c r="N480" s="26"/>
    </row>
    <row r="481">
      <c r="A481" s="26"/>
      <c r="B481" s="26"/>
      <c r="C481" s="26"/>
      <c r="D481" s="26"/>
      <c r="E481" s="26"/>
      <c r="F481" s="26"/>
      <c r="G481" s="26"/>
      <c r="H481" s="26"/>
      <c r="I481" s="26"/>
      <c r="J481" s="26"/>
      <c r="K481" s="26"/>
      <c r="L481" s="26"/>
      <c r="M481" s="26"/>
      <c r="N481" s="26"/>
    </row>
    <row r="482">
      <c r="A482" s="26"/>
      <c r="B482" s="26"/>
      <c r="C482" s="26"/>
      <c r="D482" s="26"/>
      <c r="E482" s="26"/>
      <c r="F482" s="26"/>
      <c r="G482" s="26"/>
      <c r="H482" s="26"/>
      <c r="I482" s="26"/>
      <c r="J482" s="26"/>
      <c r="K482" s="26"/>
      <c r="L482" s="26"/>
      <c r="M482" s="26"/>
      <c r="N482" s="26"/>
    </row>
    <row r="483">
      <c r="A483" s="26"/>
      <c r="B483" s="26"/>
      <c r="C483" s="26"/>
      <c r="D483" s="26"/>
      <c r="E483" s="26"/>
      <c r="F483" s="26"/>
      <c r="G483" s="26"/>
      <c r="H483" s="26"/>
      <c r="I483" s="26"/>
      <c r="J483" s="26"/>
      <c r="K483" s="26"/>
      <c r="L483" s="26"/>
      <c r="M483" s="26"/>
      <c r="N483" s="26"/>
    </row>
    <row r="484">
      <c r="A484" s="26"/>
      <c r="B484" s="26"/>
      <c r="C484" s="26"/>
      <c r="D484" s="26"/>
      <c r="E484" s="26"/>
      <c r="F484" s="26"/>
      <c r="G484" s="26"/>
      <c r="H484" s="26"/>
      <c r="I484" s="26"/>
      <c r="J484" s="26"/>
      <c r="K484" s="26"/>
      <c r="L484" s="26"/>
      <c r="M484" s="26"/>
      <c r="N484" s="26"/>
    </row>
    <row r="485">
      <c r="A485" s="26"/>
      <c r="B485" s="26"/>
      <c r="C485" s="26"/>
      <c r="D485" s="26"/>
      <c r="E485" s="26"/>
      <c r="F485" s="26"/>
      <c r="G485" s="26"/>
      <c r="H485" s="26"/>
      <c r="I485" s="26"/>
      <c r="J485" s="26"/>
      <c r="K485" s="26"/>
      <c r="L485" s="26"/>
      <c r="M485" s="26"/>
      <c r="N485" s="26"/>
    </row>
    <row r="486">
      <c r="A486" s="26"/>
      <c r="B486" s="26"/>
      <c r="C486" s="26"/>
      <c r="D486" s="26"/>
      <c r="E486" s="26"/>
      <c r="F486" s="26"/>
      <c r="G486" s="26"/>
      <c r="H486" s="26"/>
      <c r="I486" s="26"/>
      <c r="J486" s="26"/>
      <c r="K486" s="26"/>
      <c r="L486" s="26"/>
      <c r="M486" s="26"/>
      <c r="N486" s="26"/>
    </row>
    <row r="487">
      <c r="A487" s="26"/>
      <c r="B487" s="26"/>
      <c r="C487" s="26"/>
      <c r="D487" s="26"/>
      <c r="E487" s="26"/>
      <c r="F487" s="26"/>
      <c r="G487" s="26"/>
      <c r="H487" s="26"/>
      <c r="I487" s="26"/>
      <c r="J487" s="26"/>
      <c r="K487" s="26"/>
      <c r="L487" s="26"/>
      <c r="M487" s="26"/>
      <c r="N487" s="26"/>
    </row>
    <row r="488">
      <c r="A488" s="26"/>
      <c r="B488" s="26"/>
      <c r="C488" s="26"/>
      <c r="D488" s="26"/>
      <c r="E488" s="26"/>
      <c r="F488" s="26"/>
      <c r="G488" s="26"/>
      <c r="H488" s="26"/>
      <c r="I488" s="26"/>
      <c r="J488" s="26"/>
      <c r="K488" s="26"/>
      <c r="L488" s="26"/>
      <c r="M488" s="26"/>
      <c r="N488" s="26"/>
    </row>
    <row r="489">
      <c r="A489" s="26"/>
      <c r="B489" s="26"/>
      <c r="C489" s="26"/>
      <c r="D489" s="26"/>
      <c r="E489" s="26"/>
      <c r="F489" s="26"/>
      <c r="G489" s="26"/>
      <c r="H489" s="26"/>
      <c r="I489" s="26"/>
      <c r="J489" s="26"/>
      <c r="K489" s="26"/>
      <c r="L489" s="26"/>
      <c r="M489" s="26"/>
      <c r="N489" s="26"/>
    </row>
    <row r="490">
      <c r="A490" s="26"/>
      <c r="B490" s="26"/>
      <c r="C490" s="26"/>
      <c r="D490" s="26"/>
      <c r="E490" s="26"/>
      <c r="F490" s="26"/>
      <c r="G490" s="26"/>
      <c r="H490" s="26"/>
      <c r="I490" s="26"/>
      <c r="J490" s="26"/>
      <c r="K490" s="26"/>
      <c r="L490" s="26"/>
      <c r="M490" s="26"/>
      <c r="N490" s="26"/>
    </row>
    <row r="491">
      <c r="A491" s="26"/>
      <c r="B491" s="26"/>
      <c r="C491" s="26"/>
      <c r="D491" s="26"/>
      <c r="E491" s="26"/>
      <c r="F491" s="26"/>
      <c r="G491" s="26"/>
      <c r="H491" s="26"/>
      <c r="I491" s="26"/>
      <c r="J491" s="26"/>
      <c r="K491" s="26"/>
      <c r="L491" s="26"/>
      <c r="M491" s="26"/>
      <c r="N491" s="26"/>
    </row>
    <row r="492">
      <c r="A492" s="26"/>
      <c r="B492" s="26"/>
      <c r="C492" s="26"/>
      <c r="D492" s="26"/>
      <c r="E492" s="26"/>
      <c r="F492" s="26"/>
      <c r="G492" s="26"/>
      <c r="H492" s="26"/>
      <c r="I492" s="26"/>
      <c r="J492" s="26"/>
      <c r="K492" s="26"/>
      <c r="L492" s="26"/>
      <c r="M492" s="26"/>
      <c r="N492" s="26"/>
    </row>
    <row r="493">
      <c r="A493" s="26"/>
      <c r="B493" s="26"/>
      <c r="C493" s="26"/>
      <c r="D493" s="26"/>
      <c r="E493" s="26"/>
      <c r="F493" s="26"/>
      <c r="G493" s="26"/>
      <c r="H493" s="26"/>
      <c r="I493" s="26"/>
      <c r="J493" s="26"/>
      <c r="K493" s="26"/>
      <c r="L493" s="26"/>
      <c r="M493" s="26"/>
      <c r="N493" s="26"/>
    </row>
    <row r="494">
      <c r="A494" s="26"/>
      <c r="B494" s="26"/>
      <c r="C494" s="26"/>
      <c r="D494" s="26"/>
      <c r="E494" s="26"/>
      <c r="F494" s="26"/>
      <c r="G494" s="26"/>
      <c r="H494" s="26"/>
      <c r="I494" s="26"/>
      <c r="J494" s="26"/>
      <c r="K494" s="26"/>
      <c r="L494" s="26"/>
      <c r="M494" s="26"/>
      <c r="N494" s="26"/>
    </row>
    <row r="495">
      <c r="A495" s="26"/>
      <c r="B495" s="26"/>
      <c r="C495" s="26"/>
      <c r="D495" s="26"/>
      <c r="E495" s="26"/>
      <c r="F495" s="26"/>
      <c r="G495" s="26"/>
      <c r="H495" s="26"/>
      <c r="I495" s="26"/>
      <c r="J495" s="26"/>
      <c r="K495" s="26"/>
      <c r="L495" s="26"/>
      <c r="M495" s="26"/>
      <c r="N495" s="26"/>
    </row>
    <row r="496">
      <c r="A496" s="26"/>
      <c r="B496" s="26"/>
      <c r="C496" s="26"/>
      <c r="D496" s="26"/>
      <c r="E496" s="26"/>
      <c r="F496" s="26"/>
      <c r="G496" s="26"/>
      <c r="H496" s="26"/>
      <c r="I496" s="26"/>
      <c r="J496" s="26"/>
      <c r="K496" s="26"/>
      <c r="L496" s="26"/>
      <c r="M496" s="26"/>
      <c r="N496" s="26"/>
    </row>
    <row r="497">
      <c r="A497" s="26"/>
      <c r="B497" s="26"/>
      <c r="C497" s="26"/>
      <c r="D497" s="26"/>
      <c r="E497" s="26"/>
      <c r="F497" s="26"/>
      <c r="G497" s="26"/>
      <c r="H497" s="26"/>
      <c r="I497" s="26"/>
      <c r="J497" s="26"/>
      <c r="K497" s="26"/>
      <c r="L497" s="26"/>
      <c r="M497" s="26"/>
      <c r="N497" s="26"/>
    </row>
    <row r="498">
      <c r="A498" s="26"/>
      <c r="B498" s="26"/>
      <c r="C498" s="26"/>
      <c r="D498" s="26"/>
      <c r="E498" s="26"/>
      <c r="F498" s="26"/>
      <c r="G498" s="26"/>
      <c r="H498" s="26"/>
      <c r="I498" s="26"/>
      <c r="J498" s="26"/>
      <c r="K498" s="26"/>
      <c r="L498" s="26"/>
      <c r="M498" s="26"/>
      <c r="N498" s="26"/>
    </row>
    <row r="499">
      <c r="A499" s="26"/>
      <c r="B499" s="26"/>
      <c r="C499" s="26"/>
      <c r="D499" s="26"/>
      <c r="E499" s="26"/>
      <c r="F499" s="26"/>
      <c r="G499" s="26"/>
      <c r="H499" s="26"/>
      <c r="I499" s="26"/>
      <c r="J499" s="26"/>
      <c r="K499" s="26"/>
      <c r="L499" s="26"/>
      <c r="M499" s="26"/>
      <c r="N499" s="26"/>
    </row>
    <row r="500">
      <c r="A500" s="26"/>
      <c r="B500" s="26"/>
      <c r="C500" s="26"/>
      <c r="D500" s="26"/>
      <c r="E500" s="26"/>
      <c r="F500" s="26"/>
      <c r="G500" s="26"/>
      <c r="H500" s="26"/>
      <c r="I500" s="26"/>
      <c r="J500" s="26"/>
      <c r="K500" s="26"/>
      <c r="L500" s="26"/>
      <c r="M500" s="26"/>
      <c r="N500" s="26"/>
    </row>
    <row r="501">
      <c r="A501" s="26"/>
      <c r="B501" s="26"/>
      <c r="C501" s="26"/>
      <c r="D501" s="26"/>
      <c r="E501" s="26"/>
      <c r="F501" s="26"/>
      <c r="G501" s="26"/>
      <c r="H501" s="26"/>
      <c r="I501" s="26"/>
      <c r="J501" s="26"/>
      <c r="K501" s="26"/>
      <c r="L501" s="26"/>
      <c r="M501" s="26"/>
      <c r="N501" s="26"/>
    </row>
    <row r="502">
      <c r="A502" s="26"/>
      <c r="B502" s="26"/>
      <c r="C502" s="26"/>
      <c r="D502" s="26"/>
      <c r="E502" s="26"/>
      <c r="F502" s="26"/>
      <c r="G502" s="26"/>
      <c r="H502" s="26"/>
      <c r="I502" s="26"/>
      <c r="J502" s="26"/>
      <c r="K502" s="26"/>
      <c r="L502" s="26"/>
      <c r="M502" s="26"/>
      <c r="N502" s="26"/>
    </row>
    <row r="503">
      <c r="A503" s="26"/>
      <c r="B503" s="26"/>
      <c r="C503" s="26"/>
      <c r="D503" s="26"/>
      <c r="E503" s="26"/>
      <c r="F503" s="26"/>
      <c r="G503" s="26"/>
      <c r="H503" s="26"/>
      <c r="I503" s="26"/>
      <c r="J503" s="26"/>
      <c r="K503" s="26"/>
      <c r="L503" s="26"/>
      <c r="M503" s="26"/>
      <c r="N503" s="26"/>
    </row>
    <row r="504">
      <c r="A504" s="26"/>
      <c r="B504" s="26"/>
      <c r="C504" s="26"/>
      <c r="D504" s="26"/>
      <c r="E504" s="26"/>
      <c r="F504" s="26"/>
      <c r="G504" s="26"/>
      <c r="H504" s="26"/>
      <c r="I504" s="26"/>
      <c r="J504" s="26"/>
      <c r="K504" s="26"/>
      <c r="L504" s="26"/>
      <c r="M504" s="26"/>
      <c r="N504" s="26"/>
    </row>
    <row r="505">
      <c r="A505" s="26"/>
      <c r="B505" s="26"/>
      <c r="C505" s="26"/>
      <c r="D505" s="26"/>
      <c r="E505" s="26"/>
      <c r="F505" s="26"/>
      <c r="G505" s="26"/>
      <c r="H505" s="26"/>
      <c r="I505" s="26"/>
      <c r="J505" s="26"/>
      <c r="K505" s="26"/>
      <c r="L505" s="26"/>
      <c r="M505" s="26"/>
      <c r="N505" s="26"/>
    </row>
    <row r="506">
      <c r="A506" s="26"/>
      <c r="B506" s="26"/>
      <c r="C506" s="26"/>
      <c r="D506" s="26"/>
      <c r="E506" s="26"/>
      <c r="F506" s="26"/>
      <c r="G506" s="26"/>
      <c r="H506" s="26"/>
      <c r="I506" s="26"/>
      <c r="J506" s="26"/>
      <c r="K506" s="26"/>
      <c r="L506" s="26"/>
      <c r="M506" s="26"/>
      <c r="N506" s="26"/>
    </row>
    <row r="507">
      <c r="A507" s="26"/>
      <c r="B507" s="26"/>
      <c r="C507" s="26"/>
      <c r="D507" s="26"/>
      <c r="E507" s="26"/>
      <c r="F507" s="26"/>
      <c r="G507" s="26"/>
      <c r="H507" s="26"/>
      <c r="I507" s="26"/>
      <c r="J507" s="26"/>
      <c r="K507" s="26"/>
      <c r="L507" s="26"/>
      <c r="M507" s="26"/>
      <c r="N507" s="26"/>
    </row>
    <row r="508">
      <c r="A508" s="26"/>
      <c r="B508" s="26"/>
      <c r="C508" s="26"/>
      <c r="D508" s="26"/>
      <c r="E508" s="26"/>
      <c r="F508" s="26"/>
      <c r="G508" s="26"/>
      <c r="H508" s="26"/>
      <c r="I508" s="26"/>
      <c r="J508" s="26"/>
      <c r="K508" s="26"/>
      <c r="L508" s="26"/>
      <c r="M508" s="26"/>
      <c r="N508" s="26"/>
    </row>
    <row r="509">
      <c r="A509" s="26"/>
      <c r="B509" s="26"/>
      <c r="C509" s="26"/>
      <c r="D509" s="26"/>
      <c r="E509" s="26"/>
      <c r="F509" s="26"/>
      <c r="G509" s="26"/>
      <c r="H509" s="26"/>
      <c r="I509" s="26"/>
      <c r="J509" s="26"/>
      <c r="K509" s="26"/>
      <c r="L509" s="26"/>
      <c r="M509" s="26"/>
      <c r="N509" s="26"/>
    </row>
    <row r="510">
      <c r="A510" s="26"/>
      <c r="B510" s="26"/>
      <c r="C510" s="26"/>
      <c r="D510" s="26"/>
      <c r="E510" s="26"/>
      <c r="F510" s="26"/>
      <c r="G510" s="26"/>
      <c r="H510" s="26"/>
      <c r="I510" s="26"/>
      <c r="J510" s="26"/>
      <c r="K510" s="26"/>
      <c r="L510" s="26"/>
      <c r="M510" s="26"/>
      <c r="N510" s="26"/>
    </row>
    <row r="511">
      <c r="A511" s="26"/>
      <c r="B511" s="26"/>
      <c r="C511" s="26"/>
      <c r="D511" s="26"/>
      <c r="E511" s="26"/>
      <c r="F511" s="26"/>
      <c r="G511" s="26"/>
      <c r="H511" s="26"/>
      <c r="I511" s="26"/>
      <c r="J511" s="26"/>
      <c r="K511" s="26"/>
      <c r="L511" s="26"/>
      <c r="M511" s="26"/>
      <c r="N511" s="26"/>
    </row>
    <row r="512">
      <c r="A512" s="26"/>
      <c r="B512" s="26"/>
      <c r="C512" s="26"/>
      <c r="D512" s="26"/>
      <c r="E512" s="26"/>
      <c r="F512" s="26"/>
      <c r="G512" s="26"/>
      <c r="H512" s="26"/>
      <c r="I512" s="26"/>
      <c r="J512" s="26"/>
      <c r="K512" s="26"/>
      <c r="L512" s="26"/>
      <c r="M512" s="26"/>
      <c r="N512" s="26"/>
    </row>
    <row r="513">
      <c r="A513" s="26"/>
      <c r="B513" s="26"/>
      <c r="C513" s="26"/>
      <c r="D513" s="26"/>
      <c r="E513" s="26"/>
      <c r="F513" s="26"/>
      <c r="G513" s="26"/>
      <c r="H513" s="26"/>
      <c r="I513" s="26"/>
      <c r="J513" s="26"/>
      <c r="K513" s="26"/>
      <c r="L513" s="26"/>
      <c r="M513" s="26"/>
      <c r="N513" s="26"/>
    </row>
    <row r="514">
      <c r="A514" s="26"/>
      <c r="B514" s="26"/>
      <c r="C514" s="26"/>
      <c r="D514" s="26"/>
      <c r="E514" s="26"/>
      <c r="F514" s="26"/>
      <c r="G514" s="26"/>
      <c r="H514" s="26"/>
      <c r="I514" s="26"/>
      <c r="J514" s="26"/>
      <c r="K514" s="26"/>
      <c r="L514" s="26"/>
      <c r="M514" s="26"/>
      <c r="N514" s="26"/>
    </row>
    <row r="515">
      <c r="A515" s="26"/>
      <c r="B515" s="26"/>
      <c r="C515" s="26"/>
      <c r="D515" s="26"/>
      <c r="E515" s="26"/>
      <c r="F515" s="26"/>
      <c r="G515" s="26"/>
      <c r="H515" s="26"/>
      <c r="I515" s="26"/>
      <c r="J515" s="26"/>
      <c r="K515" s="26"/>
      <c r="L515" s="26"/>
      <c r="M515" s="26"/>
      <c r="N515" s="26"/>
    </row>
    <row r="516">
      <c r="A516" s="26"/>
      <c r="B516" s="26"/>
      <c r="C516" s="26"/>
      <c r="D516" s="26"/>
      <c r="E516" s="26"/>
      <c r="F516" s="26"/>
      <c r="G516" s="26"/>
      <c r="H516" s="26"/>
      <c r="I516" s="26"/>
      <c r="J516" s="26"/>
      <c r="K516" s="26"/>
      <c r="L516" s="26"/>
      <c r="M516" s="26"/>
      <c r="N516" s="26"/>
    </row>
    <row r="517">
      <c r="A517" s="26"/>
      <c r="B517" s="26"/>
      <c r="C517" s="26"/>
      <c r="D517" s="26"/>
      <c r="E517" s="26"/>
      <c r="F517" s="26"/>
      <c r="G517" s="26"/>
      <c r="H517" s="26"/>
      <c r="I517" s="26"/>
      <c r="J517" s="26"/>
      <c r="K517" s="26"/>
      <c r="L517" s="26"/>
      <c r="M517" s="26"/>
      <c r="N517" s="26"/>
    </row>
    <row r="518">
      <c r="A518" s="26"/>
      <c r="B518" s="26"/>
      <c r="C518" s="26"/>
      <c r="D518" s="26"/>
      <c r="E518" s="26"/>
      <c r="F518" s="26"/>
      <c r="G518" s="26"/>
      <c r="H518" s="26"/>
      <c r="I518" s="26"/>
      <c r="J518" s="26"/>
      <c r="K518" s="26"/>
      <c r="L518" s="26"/>
      <c r="M518" s="26"/>
      <c r="N518" s="26"/>
    </row>
    <row r="519">
      <c r="A519" s="26"/>
      <c r="B519" s="26"/>
      <c r="C519" s="26"/>
      <c r="D519" s="26"/>
      <c r="E519" s="26"/>
      <c r="F519" s="26"/>
      <c r="G519" s="26"/>
      <c r="H519" s="26"/>
      <c r="I519" s="26"/>
      <c r="J519" s="26"/>
      <c r="K519" s="26"/>
      <c r="L519" s="26"/>
      <c r="M519" s="26"/>
      <c r="N519" s="26"/>
    </row>
    <row r="520">
      <c r="A520" s="26"/>
      <c r="B520" s="26"/>
      <c r="C520" s="26"/>
      <c r="D520" s="26"/>
      <c r="E520" s="26"/>
      <c r="F520" s="26"/>
      <c r="G520" s="26"/>
      <c r="H520" s="26"/>
      <c r="I520" s="26"/>
      <c r="J520" s="26"/>
      <c r="K520" s="26"/>
      <c r="L520" s="26"/>
      <c r="M520" s="26"/>
      <c r="N520" s="26"/>
    </row>
    <row r="521">
      <c r="A521" s="26"/>
      <c r="B521" s="26"/>
      <c r="C521" s="26"/>
      <c r="D521" s="26"/>
      <c r="E521" s="26"/>
      <c r="F521" s="26"/>
      <c r="G521" s="26"/>
      <c r="H521" s="26"/>
      <c r="I521" s="26"/>
      <c r="J521" s="26"/>
      <c r="K521" s="26"/>
      <c r="L521" s="26"/>
      <c r="M521" s="26"/>
      <c r="N521" s="26"/>
    </row>
    <row r="522">
      <c r="A522" s="26"/>
      <c r="B522" s="26"/>
      <c r="C522" s="26"/>
      <c r="D522" s="26"/>
      <c r="E522" s="26"/>
      <c r="F522" s="26"/>
      <c r="G522" s="26"/>
      <c r="H522" s="26"/>
      <c r="I522" s="26"/>
      <c r="J522" s="26"/>
      <c r="K522" s="26"/>
      <c r="L522" s="26"/>
      <c r="M522" s="26"/>
      <c r="N522" s="26"/>
    </row>
    <row r="523">
      <c r="A523" s="26"/>
      <c r="B523" s="26"/>
      <c r="C523" s="26"/>
      <c r="D523" s="26"/>
      <c r="E523" s="26"/>
      <c r="F523" s="26"/>
      <c r="G523" s="26"/>
      <c r="H523" s="26"/>
      <c r="I523" s="26"/>
      <c r="J523" s="26"/>
      <c r="K523" s="26"/>
      <c r="L523" s="26"/>
      <c r="M523" s="26"/>
      <c r="N523" s="26"/>
    </row>
    <row r="524">
      <c r="A524" s="26"/>
      <c r="B524" s="26"/>
      <c r="C524" s="26"/>
      <c r="D524" s="26"/>
      <c r="E524" s="26"/>
      <c r="F524" s="26"/>
      <c r="G524" s="26"/>
      <c r="H524" s="26"/>
      <c r="I524" s="26"/>
      <c r="J524" s="26"/>
      <c r="K524" s="26"/>
      <c r="L524" s="26"/>
      <c r="M524" s="26"/>
      <c r="N524" s="26"/>
    </row>
    <row r="525">
      <c r="A525" s="26"/>
      <c r="B525" s="26"/>
      <c r="C525" s="26"/>
      <c r="D525" s="26"/>
      <c r="E525" s="26"/>
      <c r="F525" s="26"/>
      <c r="G525" s="26"/>
      <c r="H525" s="26"/>
      <c r="I525" s="26"/>
      <c r="J525" s="26"/>
      <c r="K525" s="26"/>
      <c r="L525" s="26"/>
      <c r="M525" s="26"/>
      <c r="N525" s="26"/>
    </row>
    <row r="526">
      <c r="A526" s="26"/>
      <c r="B526" s="26"/>
      <c r="C526" s="26"/>
      <c r="D526" s="26"/>
      <c r="E526" s="26"/>
      <c r="F526" s="26"/>
      <c r="G526" s="26"/>
      <c r="H526" s="26"/>
      <c r="I526" s="26"/>
      <c r="J526" s="26"/>
      <c r="K526" s="26"/>
      <c r="L526" s="26"/>
      <c r="M526" s="26"/>
      <c r="N526" s="26"/>
    </row>
    <row r="527">
      <c r="A527" s="26"/>
      <c r="B527" s="26"/>
      <c r="C527" s="26"/>
      <c r="D527" s="26"/>
      <c r="E527" s="26"/>
      <c r="F527" s="26"/>
      <c r="G527" s="26"/>
      <c r="H527" s="26"/>
      <c r="I527" s="26"/>
      <c r="J527" s="26"/>
      <c r="K527" s="26"/>
      <c r="L527" s="26"/>
      <c r="M527" s="26"/>
      <c r="N527" s="26"/>
    </row>
    <row r="528">
      <c r="A528" s="26"/>
      <c r="B528" s="26"/>
      <c r="C528" s="26"/>
      <c r="D528" s="26"/>
      <c r="E528" s="26"/>
      <c r="F528" s="26"/>
      <c r="G528" s="26"/>
      <c r="H528" s="26"/>
      <c r="I528" s="26"/>
      <c r="J528" s="26"/>
      <c r="K528" s="26"/>
      <c r="L528" s="26"/>
      <c r="M528" s="26"/>
      <c r="N528" s="26"/>
    </row>
    <row r="529">
      <c r="A529" s="26"/>
      <c r="B529" s="26"/>
      <c r="C529" s="26"/>
      <c r="D529" s="26"/>
      <c r="E529" s="26"/>
      <c r="F529" s="26"/>
      <c r="G529" s="26"/>
      <c r="H529" s="26"/>
      <c r="I529" s="26"/>
      <c r="J529" s="26"/>
      <c r="K529" s="26"/>
      <c r="L529" s="26"/>
      <c r="M529" s="26"/>
      <c r="N529" s="26"/>
    </row>
    <row r="530">
      <c r="A530" s="26"/>
      <c r="B530" s="26"/>
      <c r="C530" s="26"/>
      <c r="D530" s="26"/>
      <c r="E530" s="26"/>
      <c r="F530" s="26"/>
      <c r="G530" s="26"/>
      <c r="H530" s="26"/>
      <c r="I530" s="26"/>
      <c r="J530" s="26"/>
      <c r="K530" s="26"/>
      <c r="L530" s="26"/>
      <c r="M530" s="26"/>
      <c r="N530" s="26"/>
    </row>
    <row r="531">
      <c r="A531" s="26"/>
      <c r="B531" s="26"/>
      <c r="C531" s="26"/>
      <c r="D531" s="26"/>
      <c r="E531" s="26"/>
      <c r="F531" s="26"/>
      <c r="G531" s="26"/>
      <c r="H531" s="26"/>
      <c r="I531" s="26"/>
      <c r="J531" s="26"/>
      <c r="K531" s="26"/>
      <c r="L531" s="26"/>
      <c r="M531" s="26"/>
      <c r="N531" s="26"/>
    </row>
    <row r="532">
      <c r="A532" s="26"/>
      <c r="B532" s="26"/>
      <c r="C532" s="26"/>
      <c r="D532" s="26"/>
      <c r="E532" s="26"/>
      <c r="F532" s="26"/>
      <c r="G532" s="26"/>
      <c r="H532" s="26"/>
      <c r="I532" s="26"/>
      <c r="J532" s="26"/>
      <c r="K532" s="26"/>
      <c r="L532" s="26"/>
      <c r="M532" s="26"/>
      <c r="N532" s="26"/>
    </row>
    <row r="533">
      <c r="A533" s="26"/>
      <c r="B533" s="26"/>
      <c r="C533" s="26"/>
      <c r="D533" s="26"/>
      <c r="E533" s="26"/>
      <c r="F533" s="26"/>
      <c r="G533" s="26"/>
      <c r="H533" s="26"/>
      <c r="I533" s="26"/>
      <c r="J533" s="26"/>
      <c r="K533" s="26"/>
      <c r="L533" s="26"/>
      <c r="M533" s="26"/>
      <c r="N533" s="26"/>
    </row>
    <row r="534">
      <c r="A534" s="26"/>
      <c r="B534" s="26"/>
      <c r="C534" s="26"/>
      <c r="D534" s="26"/>
      <c r="E534" s="26"/>
      <c r="F534" s="26"/>
      <c r="G534" s="26"/>
      <c r="H534" s="26"/>
      <c r="I534" s="26"/>
      <c r="J534" s="26"/>
      <c r="K534" s="26"/>
      <c r="L534" s="26"/>
      <c r="M534" s="26"/>
      <c r="N534" s="26"/>
    </row>
    <row r="535">
      <c r="A535" s="26"/>
      <c r="B535" s="26"/>
      <c r="C535" s="26"/>
      <c r="D535" s="26"/>
      <c r="E535" s="26"/>
      <c r="F535" s="26"/>
      <c r="G535" s="26"/>
      <c r="H535" s="26"/>
      <c r="I535" s="26"/>
      <c r="J535" s="26"/>
      <c r="K535" s="26"/>
      <c r="L535" s="26"/>
      <c r="M535" s="26"/>
      <c r="N535" s="26"/>
    </row>
    <row r="536">
      <c r="A536" s="26"/>
      <c r="B536" s="26"/>
      <c r="C536" s="26"/>
      <c r="D536" s="26"/>
      <c r="E536" s="26"/>
      <c r="F536" s="26"/>
      <c r="G536" s="26"/>
      <c r="H536" s="26"/>
      <c r="I536" s="26"/>
      <c r="J536" s="26"/>
      <c r="K536" s="26"/>
      <c r="L536" s="26"/>
      <c r="M536" s="26"/>
      <c r="N536" s="26"/>
    </row>
    <row r="537">
      <c r="A537" s="26"/>
      <c r="B537" s="26"/>
      <c r="C537" s="26"/>
      <c r="D537" s="26"/>
      <c r="E537" s="26"/>
      <c r="F537" s="26"/>
      <c r="G537" s="26"/>
      <c r="H537" s="26"/>
      <c r="I537" s="26"/>
      <c r="J537" s="26"/>
      <c r="K537" s="26"/>
      <c r="L537" s="26"/>
      <c r="M537" s="26"/>
      <c r="N537" s="26"/>
    </row>
    <row r="538">
      <c r="A538" s="26"/>
      <c r="B538" s="26"/>
      <c r="C538" s="26"/>
      <c r="D538" s="26"/>
      <c r="E538" s="26"/>
      <c r="F538" s="26"/>
      <c r="G538" s="26"/>
      <c r="H538" s="26"/>
      <c r="I538" s="26"/>
      <c r="J538" s="26"/>
      <c r="K538" s="26"/>
      <c r="L538" s="26"/>
      <c r="M538" s="26"/>
      <c r="N538" s="26"/>
    </row>
    <row r="539">
      <c r="A539" s="26"/>
      <c r="B539" s="26"/>
      <c r="C539" s="26"/>
      <c r="D539" s="26"/>
      <c r="E539" s="26"/>
      <c r="F539" s="26"/>
      <c r="G539" s="26"/>
      <c r="H539" s="26"/>
      <c r="I539" s="26"/>
      <c r="J539" s="26"/>
      <c r="K539" s="26"/>
      <c r="L539" s="26"/>
      <c r="M539" s="26"/>
      <c r="N539" s="26"/>
    </row>
    <row r="540">
      <c r="A540" s="26"/>
      <c r="B540" s="26"/>
      <c r="C540" s="26"/>
      <c r="D540" s="26"/>
      <c r="E540" s="26"/>
      <c r="F540" s="26"/>
      <c r="G540" s="26"/>
      <c r="H540" s="26"/>
      <c r="I540" s="26"/>
      <c r="J540" s="26"/>
      <c r="K540" s="26"/>
      <c r="L540" s="26"/>
      <c r="M540" s="26"/>
      <c r="N540" s="26"/>
    </row>
    <row r="541">
      <c r="A541" s="26"/>
      <c r="B541" s="26"/>
      <c r="C541" s="26"/>
      <c r="D541" s="26"/>
      <c r="E541" s="26"/>
      <c r="F541" s="26"/>
      <c r="G541" s="26"/>
      <c r="H541" s="26"/>
      <c r="I541" s="26"/>
      <c r="J541" s="26"/>
      <c r="K541" s="26"/>
      <c r="L541" s="26"/>
      <c r="M541" s="26"/>
      <c r="N541" s="26"/>
    </row>
    <row r="542">
      <c r="A542" s="26"/>
      <c r="B542" s="26"/>
      <c r="C542" s="26"/>
      <c r="D542" s="26"/>
      <c r="E542" s="26"/>
      <c r="F542" s="26"/>
      <c r="G542" s="26"/>
      <c r="H542" s="26"/>
      <c r="I542" s="26"/>
      <c r="J542" s="26"/>
      <c r="K542" s="26"/>
      <c r="L542" s="26"/>
      <c r="M542" s="26"/>
      <c r="N542" s="26"/>
    </row>
    <row r="543">
      <c r="A543" s="26"/>
      <c r="B543" s="26"/>
      <c r="C543" s="26"/>
      <c r="D543" s="26"/>
      <c r="E543" s="26"/>
      <c r="F543" s="26"/>
      <c r="G543" s="26"/>
      <c r="H543" s="26"/>
      <c r="I543" s="26"/>
      <c r="J543" s="26"/>
      <c r="K543" s="26"/>
      <c r="L543" s="26"/>
      <c r="M543" s="26"/>
      <c r="N543" s="26"/>
    </row>
    <row r="544">
      <c r="A544" s="26"/>
      <c r="B544" s="26"/>
      <c r="C544" s="26"/>
      <c r="D544" s="26"/>
      <c r="E544" s="26"/>
      <c r="F544" s="26"/>
      <c r="G544" s="26"/>
      <c r="H544" s="26"/>
      <c r="I544" s="26"/>
      <c r="J544" s="26"/>
      <c r="K544" s="26"/>
      <c r="L544" s="26"/>
      <c r="M544" s="26"/>
      <c r="N544" s="26"/>
    </row>
    <row r="545">
      <c r="A545" s="26"/>
      <c r="B545" s="26"/>
      <c r="C545" s="26"/>
      <c r="D545" s="26"/>
      <c r="E545" s="26"/>
      <c r="F545" s="26"/>
      <c r="G545" s="26"/>
      <c r="H545" s="26"/>
      <c r="I545" s="26"/>
      <c r="J545" s="26"/>
      <c r="K545" s="26"/>
      <c r="L545" s="26"/>
      <c r="M545" s="26"/>
      <c r="N545" s="26"/>
    </row>
    <row r="546">
      <c r="A546" s="26"/>
      <c r="B546" s="26"/>
      <c r="C546" s="26"/>
      <c r="D546" s="26"/>
      <c r="E546" s="26"/>
      <c r="F546" s="26"/>
      <c r="G546" s="26"/>
      <c r="H546" s="26"/>
      <c r="I546" s="26"/>
      <c r="J546" s="26"/>
      <c r="K546" s="26"/>
      <c r="L546" s="26"/>
      <c r="M546" s="26"/>
      <c r="N546" s="26"/>
    </row>
    <row r="547">
      <c r="A547" s="26"/>
      <c r="B547" s="26"/>
      <c r="C547" s="26"/>
      <c r="D547" s="26"/>
      <c r="E547" s="26"/>
      <c r="F547" s="26"/>
      <c r="G547" s="26"/>
      <c r="H547" s="26"/>
      <c r="I547" s="26"/>
      <c r="J547" s="26"/>
      <c r="K547" s="26"/>
      <c r="L547" s="26"/>
      <c r="M547" s="26"/>
      <c r="N547" s="26"/>
    </row>
    <row r="548">
      <c r="A548" s="26"/>
      <c r="B548" s="26"/>
      <c r="C548" s="26"/>
      <c r="D548" s="26"/>
      <c r="E548" s="26"/>
      <c r="F548" s="26"/>
      <c r="G548" s="26"/>
      <c r="H548" s="26"/>
      <c r="I548" s="26"/>
      <c r="J548" s="26"/>
      <c r="K548" s="26"/>
      <c r="L548" s="26"/>
      <c r="M548" s="26"/>
      <c r="N548" s="26"/>
    </row>
    <row r="549">
      <c r="A549" s="26"/>
      <c r="B549" s="26"/>
      <c r="C549" s="26"/>
      <c r="D549" s="26"/>
      <c r="E549" s="26"/>
      <c r="F549" s="26"/>
      <c r="G549" s="26"/>
      <c r="H549" s="26"/>
      <c r="I549" s="26"/>
      <c r="J549" s="26"/>
      <c r="K549" s="26"/>
      <c r="L549" s="26"/>
      <c r="M549" s="26"/>
      <c r="N549" s="26"/>
    </row>
    <row r="550">
      <c r="A550" s="26"/>
      <c r="B550" s="26"/>
      <c r="C550" s="26"/>
      <c r="D550" s="26"/>
      <c r="E550" s="26"/>
      <c r="F550" s="26"/>
      <c r="G550" s="26"/>
      <c r="H550" s="26"/>
      <c r="I550" s="26"/>
      <c r="J550" s="26"/>
      <c r="K550" s="26"/>
      <c r="L550" s="26"/>
      <c r="M550" s="26"/>
      <c r="N550" s="26"/>
    </row>
    <row r="551">
      <c r="A551" s="26"/>
      <c r="B551" s="26"/>
      <c r="C551" s="26"/>
      <c r="D551" s="26"/>
      <c r="E551" s="26"/>
      <c r="F551" s="26"/>
      <c r="G551" s="26"/>
      <c r="H551" s="26"/>
      <c r="I551" s="26"/>
      <c r="J551" s="26"/>
      <c r="K551" s="26"/>
      <c r="L551" s="26"/>
      <c r="M551" s="26"/>
      <c r="N551" s="26"/>
    </row>
    <row r="552">
      <c r="A552" s="26"/>
      <c r="B552" s="26"/>
      <c r="C552" s="26"/>
      <c r="D552" s="26"/>
      <c r="E552" s="26"/>
      <c r="F552" s="26"/>
      <c r="G552" s="26"/>
      <c r="H552" s="26"/>
      <c r="I552" s="26"/>
      <c r="J552" s="26"/>
      <c r="K552" s="26"/>
      <c r="L552" s="26"/>
      <c r="M552" s="26"/>
      <c r="N552" s="26"/>
    </row>
    <row r="553">
      <c r="A553" s="26"/>
      <c r="B553" s="26"/>
      <c r="C553" s="26"/>
      <c r="D553" s="26"/>
      <c r="E553" s="26"/>
      <c r="F553" s="26"/>
      <c r="G553" s="26"/>
      <c r="H553" s="26"/>
      <c r="I553" s="26"/>
      <c r="J553" s="26"/>
      <c r="K553" s="26"/>
      <c r="L553" s="26"/>
      <c r="M553" s="26"/>
      <c r="N553" s="26"/>
    </row>
    <row r="554">
      <c r="A554" s="26"/>
      <c r="B554" s="26"/>
      <c r="C554" s="26"/>
      <c r="D554" s="26"/>
      <c r="E554" s="26"/>
      <c r="F554" s="26"/>
      <c r="G554" s="26"/>
      <c r="H554" s="26"/>
      <c r="I554" s="26"/>
      <c r="J554" s="26"/>
      <c r="K554" s="26"/>
      <c r="L554" s="26"/>
      <c r="M554" s="26"/>
      <c r="N554" s="26"/>
    </row>
    <row r="555">
      <c r="A555" s="26"/>
      <c r="B555" s="26"/>
      <c r="C555" s="26"/>
      <c r="D555" s="26"/>
      <c r="E555" s="26"/>
      <c r="F555" s="26"/>
      <c r="G555" s="26"/>
      <c r="H555" s="26"/>
      <c r="I555" s="26"/>
      <c r="J555" s="26"/>
      <c r="K555" s="26"/>
      <c r="L555" s="26"/>
      <c r="M555" s="26"/>
      <c r="N555" s="26"/>
    </row>
    <row r="556">
      <c r="A556" s="26"/>
      <c r="B556" s="26"/>
      <c r="C556" s="26"/>
      <c r="D556" s="26"/>
      <c r="E556" s="26"/>
      <c r="F556" s="26"/>
      <c r="G556" s="26"/>
      <c r="H556" s="26"/>
      <c r="I556" s="26"/>
      <c r="J556" s="26"/>
      <c r="K556" s="26"/>
      <c r="L556" s="26"/>
      <c r="M556" s="26"/>
      <c r="N556" s="26"/>
    </row>
    <row r="557">
      <c r="A557" s="26"/>
      <c r="B557" s="26"/>
      <c r="C557" s="26"/>
      <c r="D557" s="26"/>
      <c r="E557" s="26"/>
      <c r="F557" s="26"/>
      <c r="G557" s="26"/>
      <c r="H557" s="26"/>
      <c r="I557" s="26"/>
      <c r="J557" s="26"/>
      <c r="K557" s="26"/>
      <c r="L557" s="26"/>
      <c r="M557" s="26"/>
      <c r="N557" s="26"/>
    </row>
    <row r="558">
      <c r="A558" s="26"/>
      <c r="B558" s="26"/>
      <c r="C558" s="26"/>
      <c r="D558" s="26"/>
      <c r="E558" s="26"/>
      <c r="F558" s="26"/>
      <c r="G558" s="26"/>
      <c r="H558" s="26"/>
      <c r="I558" s="26"/>
      <c r="J558" s="26"/>
      <c r="K558" s="26"/>
      <c r="L558" s="26"/>
      <c r="M558" s="26"/>
      <c r="N558" s="26"/>
    </row>
    <row r="559">
      <c r="A559" s="26"/>
      <c r="B559" s="26"/>
      <c r="C559" s="26"/>
      <c r="D559" s="26"/>
      <c r="E559" s="26"/>
      <c r="F559" s="26"/>
      <c r="G559" s="26"/>
      <c r="H559" s="26"/>
      <c r="I559" s="26"/>
      <c r="J559" s="26"/>
      <c r="K559" s="26"/>
      <c r="L559" s="26"/>
      <c r="M559" s="26"/>
      <c r="N559" s="26"/>
    </row>
    <row r="560">
      <c r="A560" s="26"/>
      <c r="B560" s="26"/>
      <c r="C560" s="26"/>
      <c r="D560" s="26"/>
      <c r="E560" s="26"/>
      <c r="F560" s="26"/>
      <c r="G560" s="26"/>
      <c r="H560" s="26"/>
      <c r="I560" s="26"/>
      <c r="J560" s="26"/>
      <c r="K560" s="26"/>
      <c r="L560" s="26"/>
      <c r="M560" s="26"/>
      <c r="N560" s="26"/>
    </row>
    <row r="561">
      <c r="A561" s="26"/>
      <c r="B561" s="26"/>
      <c r="C561" s="26"/>
      <c r="D561" s="26"/>
      <c r="E561" s="26"/>
      <c r="F561" s="26"/>
      <c r="G561" s="26"/>
      <c r="H561" s="26"/>
      <c r="I561" s="26"/>
      <c r="J561" s="26"/>
      <c r="K561" s="26"/>
      <c r="L561" s="26"/>
      <c r="M561" s="26"/>
      <c r="N561" s="26"/>
    </row>
    <row r="562">
      <c r="A562" s="26"/>
      <c r="B562" s="26"/>
      <c r="C562" s="26"/>
      <c r="D562" s="26"/>
      <c r="E562" s="26"/>
      <c r="F562" s="26"/>
      <c r="G562" s="26"/>
      <c r="H562" s="26"/>
      <c r="I562" s="26"/>
      <c r="J562" s="26"/>
      <c r="K562" s="26"/>
      <c r="L562" s="26"/>
      <c r="M562" s="26"/>
      <c r="N562" s="26"/>
    </row>
    <row r="563">
      <c r="A563" s="26"/>
      <c r="B563" s="26"/>
      <c r="C563" s="26"/>
      <c r="D563" s="26"/>
      <c r="E563" s="26"/>
      <c r="F563" s="26"/>
      <c r="G563" s="26"/>
      <c r="H563" s="26"/>
      <c r="I563" s="26"/>
      <c r="J563" s="26"/>
      <c r="K563" s="26"/>
      <c r="L563" s="26"/>
      <c r="M563" s="26"/>
      <c r="N563" s="26"/>
    </row>
    <row r="564">
      <c r="A564" s="26"/>
      <c r="B564" s="26"/>
      <c r="C564" s="26"/>
      <c r="D564" s="26"/>
      <c r="E564" s="26"/>
      <c r="F564" s="26"/>
      <c r="G564" s="26"/>
      <c r="H564" s="26"/>
      <c r="I564" s="26"/>
      <c r="J564" s="26"/>
      <c r="K564" s="26"/>
      <c r="L564" s="26"/>
      <c r="M564" s="26"/>
      <c r="N564" s="26"/>
    </row>
    <row r="565">
      <c r="A565" s="26"/>
      <c r="B565" s="26"/>
      <c r="C565" s="26"/>
      <c r="D565" s="26"/>
      <c r="E565" s="26"/>
      <c r="F565" s="26"/>
      <c r="G565" s="26"/>
      <c r="H565" s="26"/>
      <c r="I565" s="26"/>
      <c r="J565" s="26"/>
      <c r="K565" s="26"/>
      <c r="L565" s="26"/>
      <c r="M565" s="26"/>
      <c r="N565" s="26"/>
    </row>
    <row r="566">
      <c r="A566" s="26"/>
      <c r="B566" s="26"/>
      <c r="C566" s="26"/>
      <c r="D566" s="26"/>
      <c r="E566" s="26"/>
      <c r="F566" s="26"/>
      <c r="G566" s="26"/>
      <c r="H566" s="26"/>
      <c r="I566" s="26"/>
      <c r="J566" s="26"/>
      <c r="K566" s="26"/>
      <c r="L566" s="26"/>
      <c r="M566" s="26"/>
      <c r="N566" s="26"/>
    </row>
    <row r="567">
      <c r="A567" s="26"/>
      <c r="B567" s="26"/>
      <c r="C567" s="26"/>
      <c r="D567" s="26"/>
      <c r="E567" s="26"/>
      <c r="F567" s="26"/>
      <c r="G567" s="26"/>
      <c r="H567" s="26"/>
      <c r="I567" s="26"/>
      <c r="J567" s="26"/>
      <c r="K567" s="26"/>
      <c r="L567" s="26"/>
      <c r="M567" s="26"/>
      <c r="N567" s="26"/>
    </row>
    <row r="568">
      <c r="A568" s="26"/>
      <c r="B568" s="26"/>
      <c r="C568" s="26"/>
      <c r="D568" s="26"/>
      <c r="E568" s="26"/>
      <c r="F568" s="26"/>
      <c r="G568" s="26"/>
      <c r="H568" s="26"/>
      <c r="I568" s="26"/>
      <c r="J568" s="26"/>
      <c r="K568" s="26"/>
      <c r="L568" s="26"/>
      <c r="M568" s="26"/>
      <c r="N568" s="26"/>
    </row>
    <row r="569">
      <c r="A569" s="26"/>
      <c r="B569" s="26"/>
      <c r="C569" s="26"/>
      <c r="D569" s="26"/>
      <c r="E569" s="26"/>
      <c r="F569" s="26"/>
      <c r="G569" s="26"/>
      <c r="H569" s="26"/>
      <c r="I569" s="26"/>
      <c r="J569" s="26"/>
      <c r="K569" s="26"/>
      <c r="L569" s="26"/>
      <c r="M569" s="26"/>
      <c r="N569" s="26"/>
    </row>
    <row r="570">
      <c r="A570" s="26"/>
      <c r="B570" s="26"/>
      <c r="C570" s="26"/>
      <c r="D570" s="26"/>
      <c r="E570" s="26"/>
      <c r="F570" s="26"/>
      <c r="G570" s="26"/>
      <c r="H570" s="26"/>
      <c r="I570" s="26"/>
      <c r="J570" s="26"/>
      <c r="K570" s="26"/>
      <c r="L570" s="26"/>
      <c r="M570" s="26"/>
      <c r="N570" s="26"/>
    </row>
    <row r="571">
      <c r="A571" s="26"/>
      <c r="B571" s="26"/>
      <c r="C571" s="26"/>
      <c r="D571" s="26"/>
      <c r="E571" s="26"/>
      <c r="F571" s="26"/>
      <c r="G571" s="26"/>
      <c r="H571" s="26"/>
      <c r="I571" s="26"/>
      <c r="J571" s="26"/>
      <c r="K571" s="26"/>
      <c r="L571" s="26"/>
      <c r="M571" s="26"/>
      <c r="N571" s="26"/>
    </row>
    <row r="572">
      <c r="A572" s="26"/>
      <c r="B572" s="26"/>
      <c r="C572" s="26"/>
      <c r="D572" s="26"/>
      <c r="E572" s="26"/>
      <c r="F572" s="26"/>
      <c r="G572" s="26"/>
      <c r="H572" s="26"/>
      <c r="I572" s="26"/>
      <c r="J572" s="26"/>
      <c r="K572" s="26"/>
      <c r="L572" s="26"/>
      <c r="M572" s="26"/>
      <c r="N572" s="26"/>
    </row>
    <row r="573">
      <c r="A573" s="26"/>
      <c r="B573" s="26"/>
      <c r="C573" s="26"/>
      <c r="D573" s="26"/>
      <c r="E573" s="26"/>
      <c r="F573" s="26"/>
      <c r="G573" s="26"/>
      <c r="H573" s="26"/>
      <c r="I573" s="26"/>
      <c r="J573" s="26"/>
      <c r="K573" s="26"/>
      <c r="L573" s="26"/>
      <c r="M573" s="26"/>
      <c r="N573" s="26"/>
    </row>
    <row r="574">
      <c r="A574" s="26"/>
      <c r="B574" s="26"/>
      <c r="C574" s="26"/>
      <c r="D574" s="26"/>
      <c r="E574" s="26"/>
      <c r="F574" s="26"/>
      <c r="G574" s="26"/>
      <c r="H574" s="26"/>
      <c r="I574" s="26"/>
      <c r="J574" s="26"/>
      <c r="K574" s="26"/>
      <c r="L574" s="26"/>
      <c r="M574" s="26"/>
      <c r="N574" s="26"/>
    </row>
    <row r="575">
      <c r="A575" s="26"/>
      <c r="B575" s="26"/>
      <c r="C575" s="26"/>
      <c r="D575" s="26"/>
      <c r="E575" s="26"/>
      <c r="F575" s="26"/>
      <c r="G575" s="26"/>
      <c r="H575" s="26"/>
      <c r="I575" s="26"/>
      <c r="J575" s="26"/>
      <c r="K575" s="26"/>
      <c r="L575" s="26"/>
      <c r="M575" s="26"/>
      <c r="N575" s="26"/>
    </row>
    <row r="576">
      <c r="A576" s="26"/>
      <c r="B576" s="26"/>
      <c r="C576" s="26"/>
      <c r="D576" s="26"/>
      <c r="E576" s="26"/>
      <c r="F576" s="26"/>
      <c r="G576" s="26"/>
      <c r="H576" s="26"/>
      <c r="I576" s="26"/>
      <c r="J576" s="26"/>
      <c r="K576" s="26"/>
      <c r="L576" s="26"/>
      <c r="M576" s="26"/>
      <c r="N576" s="26"/>
    </row>
    <row r="577">
      <c r="A577" s="26"/>
      <c r="B577" s="26"/>
      <c r="C577" s="26"/>
      <c r="D577" s="26"/>
      <c r="E577" s="26"/>
      <c r="F577" s="26"/>
      <c r="G577" s="26"/>
      <c r="H577" s="26"/>
      <c r="I577" s="26"/>
      <c r="J577" s="26"/>
      <c r="K577" s="26"/>
      <c r="L577" s="26"/>
      <c r="M577" s="26"/>
      <c r="N577" s="26"/>
    </row>
    <row r="578">
      <c r="A578" s="26"/>
      <c r="B578" s="26"/>
      <c r="C578" s="26"/>
      <c r="D578" s="26"/>
      <c r="E578" s="26"/>
      <c r="F578" s="26"/>
      <c r="G578" s="26"/>
      <c r="H578" s="26"/>
      <c r="I578" s="26"/>
      <c r="J578" s="26"/>
      <c r="K578" s="26"/>
      <c r="L578" s="26"/>
      <c r="M578" s="26"/>
      <c r="N578" s="26"/>
    </row>
    <row r="579">
      <c r="A579" s="26"/>
      <c r="B579" s="26"/>
      <c r="C579" s="26"/>
      <c r="D579" s="26"/>
      <c r="E579" s="26"/>
      <c r="F579" s="26"/>
      <c r="G579" s="26"/>
      <c r="H579" s="26"/>
      <c r="I579" s="26"/>
      <c r="J579" s="26"/>
      <c r="K579" s="26"/>
      <c r="L579" s="26"/>
      <c r="M579" s="26"/>
      <c r="N579" s="26"/>
    </row>
    <row r="580">
      <c r="A580" s="26"/>
      <c r="B580" s="26"/>
      <c r="C580" s="26"/>
      <c r="D580" s="26"/>
      <c r="E580" s="26"/>
      <c r="F580" s="26"/>
      <c r="G580" s="26"/>
      <c r="H580" s="26"/>
      <c r="I580" s="26"/>
      <c r="J580" s="26"/>
      <c r="K580" s="26"/>
      <c r="L580" s="26"/>
      <c r="M580" s="26"/>
      <c r="N580" s="26"/>
    </row>
    <row r="581">
      <c r="A581" s="26"/>
      <c r="B581" s="26"/>
      <c r="C581" s="26"/>
      <c r="D581" s="26"/>
      <c r="E581" s="26"/>
      <c r="F581" s="26"/>
      <c r="G581" s="26"/>
      <c r="H581" s="26"/>
      <c r="I581" s="26"/>
      <c r="J581" s="26"/>
      <c r="K581" s="26"/>
      <c r="L581" s="26"/>
      <c r="M581" s="26"/>
      <c r="N581" s="26"/>
    </row>
    <row r="582">
      <c r="A582" s="26"/>
      <c r="B582" s="26"/>
      <c r="C582" s="26"/>
      <c r="D582" s="26"/>
      <c r="E582" s="26"/>
      <c r="F582" s="26"/>
      <c r="G582" s="26"/>
      <c r="H582" s="26"/>
      <c r="I582" s="26"/>
      <c r="J582" s="26"/>
      <c r="K582" s="26"/>
      <c r="L582" s="26"/>
      <c r="M582" s="26"/>
      <c r="N582" s="26"/>
    </row>
    <row r="583">
      <c r="A583" s="26"/>
      <c r="B583" s="26"/>
      <c r="C583" s="26"/>
      <c r="D583" s="26"/>
      <c r="E583" s="26"/>
      <c r="F583" s="26"/>
      <c r="G583" s="26"/>
      <c r="H583" s="26"/>
      <c r="I583" s="26"/>
      <c r="J583" s="26"/>
      <c r="K583" s="26"/>
      <c r="L583" s="26"/>
      <c r="M583" s="26"/>
      <c r="N583" s="26"/>
    </row>
    <row r="584">
      <c r="A584" s="26"/>
      <c r="B584" s="26"/>
      <c r="C584" s="26"/>
      <c r="D584" s="26"/>
      <c r="E584" s="26"/>
      <c r="F584" s="26"/>
      <c r="G584" s="26"/>
      <c r="H584" s="26"/>
      <c r="I584" s="26"/>
      <c r="J584" s="26"/>
      <c r="K584" s="26"/>
      <c r="L584" s="26"/>
      <c r="M584" s="26"/>
      <c r="N584" s="26"/>
    </row>
    <row r="585">
      <c r="A585" s="26"/>
      <c r="B585" s="26"/>
      <c r="C585" s="26"/>
      <c r="D585" s="26"/>
      <c r="E585" s="26"/>
      <c r="F585" s="26"/>
      <c r="G585" s="26"/>
      <c r="H585" s="26"/>
      <c r="I585" s="26"/>
      <c r="J585" s="26"/>
      <c r="K585" s="26"/>
      <c r="L585" s="26"/>
      <c r="M585" s="26"/>
      <c r="N585" s="26"/>
    </row>
    <row r="586">
      <c r="A586" s="26"/>
      <c r="B586" s="26"/>
      <c r="C586" s="26"/>
      <c r="D586" s="26"/>
      <c r="E586" s="26"/>
      <c r="F586" s="26"/>
      <c r="G586" s="26"/>
      <c r="H586" s="26"/>
      <c r="I586" s="26"/>
      <c r="J586" s="26"/>
      <c r="K586" s="26"/>
      <c r="L586" s="26"/>
      <c r="M586" s="26"/>
      <c r="N586" s="26"/>
    </row>
    <row r="587">
      <c r="A587" s="26"/>
      <c r="B587" s="26"/>
      <c r="C587" s="26"/>
      <c r="D587" s="26"/>
      <c r="E587" s="26"/>
      <c r="F587" s="26"/>
      <c r="G587" s="26"/>
      <c r="H587" s="26"/>
      <c r="I587" s="26"/>
      <c r="J587" s="26"/>
      <c r="K587" s="26"/>
      <c r="L587" s="26"/>
      <c r="M587" s="26"/>
      <c r="N587" s="26"/>
    </row>
    <row r="588">
      <c r="A588" s="26"/>
      <c r="B588" s="26"/>
      <c r="C588" s="26"/>
      <c r="D588" s="26"/>
      <c r="E588" s="26"/>
      <c r="F588" s="26"/>
      <c r="G588" s="26"/>
      <c r="H588" s="26"/>
      <c r="I588" s="26"/>
      <c r="J588" s="26"/>
      <c r="K588" s="26"/>
      <c r="L588" s="26"/>
      <c r="M588" s="26"/>
      <c r="N588" s="26"/>
    </row>
    <row r="589">
      <c r="A589" s="26"/>
      <c r="B589" s="26"/>
      <c r="C589" s="26"/>
      <c r="D589" s="26"/>
      <c r="E589" s="26"/>
      <c r="F589" s="26"/>
      <c r="G589" s="26"/>
      <c r="H589" s="26"/>
      <c r="I589" s="26"/>
      <c r="J589" s="26"/>
      <c r="K589" s="26"/>
      <c r="L589" s="26"/>
      <c r="M589" s="26"/>
      <c r="N589" s="26"/>
    </row>
    <row r="590">
      <c r="A590" s="26"/>
      <c r="B590" s="26"/>
      <c r="C590" s="26"/>
      <c r="D590" s="26"/>
      <c r="E590" s="26"/>
      <c r="F590" s="26"/>
      <c r="G590" s="26"/>
      <c r="H590" s="26"/>
      <c r="I590" s="26"/>
      <c r="J590" s="26"/>
      <c r="K590" s="26"/>
      <c r="L590" s="26"/>
      <c r="M590" s="26"/>
      <c r="N590" s="26"/>
    </row>
    <row r="591">
      <c r="A591" s="26"/>
      <c r="B591" s="26"/>
      <c r="C591" s="26"/>
      <c r="D591" s="26"/>
      <c r="E591" s="26"/>
      <c r="F591" s="26"/>
      <c r="G591" s="26"/>
      <c r="H591" s="26"/>
      <c r="I591" s="26"/>
      <c r="J591" s="26"/>
      <c r="K591" s="26"/>
      <c r="L591" s="26"/>
      <c r="M591" s="26"/>
      <c r="N591" s="26"/>
    </row>
    <row r="592">
      <c r="A592" s="26"/>
      <c r="B592" s="26"/>
      <c r="C592" s="26"/>
      <c r="D592" s="26"/>
      <c r="E592" s="26"/>
      <c r="F592" s="26"/>
      <c r="G592" s="26"/>
      <c r="H592" s="26"/>
      <c r="I592" s="26"/>
      <c r="J592" s="26"/>
      <c r="K592" s="26"/>
      <c r="L592" s="26"/>
      <c r="M592" s="26"/>
      <c r="N592" s="26"/>
    </row>
    <row r="593">
      <c r="A593" s="26"/>
      <c r="B593" s="26"/>
      <c r="C593" s="26"/>
      <c r="D593" s="26"/>
      <c r="E593" s="26"/>
      <c r="F593" s="26"/>
      <c r="G593" s="26"/>
      <c r="H593" s="26"/>
      <c r="I593" s="26"/>
      <c r="J593" s="26"/>
      <c r="K593" s="26"/>
      <c r="L593" s="26"/>
      <c r="M593" s="26"/>
      <c r="N593" s="26"/>
    </row>
    <row r="594">
      <c r="A594" s="26"/>
      <c r="B594" s="26"/>
      <c r="C594" s="26"/>
      <c r="D594" s="26"/>
      <c r="E594" s="26"/>
      <c r="F594" s="26"/>
      <c r="G594" s="26"/>
      <c r="H594" s="26"/>
      <c r="I594" s="26"/>
      <c r="J594" s="26"/>
      <c r="K594" s="26"/>
      <c r="L594" s="26"/>
      <c r="M594" s="26"/>
      <c r="N594" s="26"/>
    </row>
    <row r="595">
      <c r="A595" s="26"/>
      <c r="B595" s="26"/>
      <c r="C595" s="26"/>
      <c r="D595" s="26"/>
      <c r="E595" s="26"/>
      <c r="F595" s="26"/>
      <c r="G595" s="26"/>
      <c r="H595" s="26"/>
      <c r="I595" s="26"/>
      <c r="J595" s="26"/>
      <c r="K595" s="26"/>
      <c r="L595" s="26"/>
      <c r="M595" s="26"/>
      <c r="N595" s="26"/>
    </row>
    <row r="596">
      <c r="A596" s="26"/>
      <c r="B596" s="26"/>
      <c r="C596" s="26"/>
      <c r="D596" s="26"/>
      <c r="E596" s="26"/>
      <c r="F596" s="26"/>
      <c r="G596" s="26"/>
      <c r="H596" s="26"/>
      <c r="I596" s="26"/>
      <c r="J596" s="26"/>
      <c r="K596" s="26"/>
      <c r="L596" s="26"/>
      <c r="M596" s="26"/>
      <c r="N596" s="26"/>
    </row>
    <row r="597">
      <c r="A597" s="26"/>
      <c r="B597" s="26"/>
      <c r="C597" s="26"/>
      <c r="D597" s="26"/>
      <c r="E597" s="26"/>
      <c r="F597" s="26"/>
      <c r="G597" s="26"/>
      <c r="H597" s="26"/>
      <c r="I597" s="26"/>
      <c r="J597" s="26"/>
      <c r="K597" s="26"/>
      <c r="L597" s="26"/>
      <c r="M597" s="26"/>
      <c r="N597" s="26"/>
    </row>
    <row r="598">
      <c r="A598" s="26"/>
      <c r="B598" s="26"/>
      <c r="C598" s="26"/>
      <c r="D598" s="26"/>
      <c r="E598" s="26"/>
      <c r="F598" s="26"/>
      <c r="G598" s="26"/>
      <c r="H598" s="26"/>
      <c r="I598" s="26"/>
      <c r="J598" s="26"/>
      <c r="K598" s="26"/>
      <c r="L598" s="26"/>
      <c r="M598" s="26"/>
      <c r="N598" s="26"/>
    </row>
    <row r="599">
      <c r="A599" s="26"/>
      <c r="B599" s="26"/>
      <c r="C599" s="26"/>
      <c r="D599" s="26"/>
      <c r="E599" s="26"/>
      <c r="F599" s="26"/>
      <c r="G599" s="26"/>
      <c r="H599" s="26"/>
      <c r="I599" s="26"/>
      <c r="J599" s="26"/>
      <c r="K599" s="26"/>
      <c r="L599" s="26"/>
      <c r="M599" s="26"/>
      <c r="N599" s="26"/>
    </row>
    <row r="600">
      <c r="A600" s="26"/>
      <c r="B600" s="26"/>
      <c r="C600" s="26"/>
      <c r="D600" s="26"/>
      <c r="E600" s="26"/>
      <c r="F600" s="26"/>
      <c r="G600" s="26"/>
      <c r="H600" s="26"/>
      <c r="I600" s="26"/>
      <c r="J600" s="26"/>
      <c r="K600" s="26"/>
      <c r="L600" s="26"/>
      <c r="M600" s="26"/>
      <c r="N600" s="26"/>
    </row>
    <row r="601">
      <c r="A601" s="26"/>
      <c r="B601" s="26"/>
      <c r="C601" s="26"/>
      <c r="D601" s="26"/>
      <c r="E601" s="26"/>
      <c r="F601" s="26"/>
      <c r="G601" s="26"/>
      <c r="H601" s="26"/>
      <c r="I601" s="26"/>
      <c r="J601" s="26"/>
      <c r="K601" s="26"/>
      <c r="L601" s="26"/>
      <c r="M601" s="26"/>
      <c r="N601" s="26"/>
    </row>
    <row r="602">
      <c r="A602" s="26"/>
      <c r="B602" s="26"/>
      <c r="C602" s="26"/>
      <c r="D602" s="26"/>
      <c r="E602" s="26"/>
      <c r="F602" s="26"/>
      <c r="G602" s="26"/>
      <c r="H602" s="26"/>
      <c r="I602" s="26"/>
      <c r="J602" s="26"/>
      <c r="K602" s="26"/>
      <c r="L602" s="26"/>
      <c r="M602" s="26"/>
      <c r="N602" s="26"/>
    </row>
    <row r="603">
      <c r="A603" s="26"/>
      <c r="B603" s="26"/>
      <c r="C603" s="26"/>
      <c r="D603" s="26"/>
      <c r="E603" s="26"/>
      <c r="F603" s="26"/>
      <c r="G603" s="26"/>
      <c r="H603" s="26"/>
      <c r="I603" s="26"/>
      <c r="J603" s="26"/>
      <c r="K603" s="26"/>
      <c r="L603" s="26"/>
      <c r="M603" s="26"/>
      <c r="N603" s="26"/>
    </row>
    <row r="604">
      <c r="A604" s="26"/>
      <c r="B604" s="26"/>
      <c r="C604" s="26"/>
      <c r="D604" s="26"/>
      <c r="E604" s="26"/>
      <c r="F604" s="26"/>
      <c r="G604" s="26"/>
      <c r="H604" s="26"/>
      <c r="I604" s="26"/>
      <c r="J604" s="26"/>
      <c r="K604" s="26"/>
      <c r="L604" s="26"/>
      <c r="M604" s="26"/>
      <c r="N604" s="26"/>
    </row>
    <row r="605">
      <c r="A605" s="26"/>
      <c r="B605" s="26"/>
      <c r="C605" s="26"/>
      <c r="D605" s="26"/>
      <c r="E605" s="26"/>
      <c r="F605" s="26"/>
      <c r="G605" s="26"/>
      <c r="H605" s="26"/>
      <c r="I605" s="26"/>
      <c r="J605" s="26"/>
      <c r="K605" s="26"/>
      <c r="L605" s="26"/>
      <c r="M605" s="26"/>
      <c r="N605" s="26"/>
    </row>
    <row r="606">
      <c r="A606" s="26"/>
      <c r="B606" s="26"/>
      <c r="C606" s="26"/>
      <c r="D606" s="26"/>
      <c r="E606" s="26"/>
      <c r="F606" s="26"/>
      <c r="G606" s="26"/>
      <c r="H606" s="26"/>
      <c r="I606" s="26"/>
      <c r="J606" s="26"/>
      <c r="K606" s="26"/>
      <c r="L606" s="26"/>
      <c r="M606" s="26"/>
      <c r="N606" s="26"/>
    </row>
    <row r="607">
      <c r="A607" s="26"/>
      <c r="B607" s="26"/>
      <c r="C607" s="26"/>
      <c r="D607" s="26"/>
      <c r="E607" s="26"/>
      <c r="F607" s="26"/>
      <c r="G607" s="26"/>
      <c r="H607" s="26"/>
      <c r="I607" s="26"/>
      <c r="J607" s="26"/>
      <c r="K607" s="26"/>
      <c r="L607" s="26"/>
      <c r="M607" s="26"/>
      <c r="N607" s="26"/>
    </row>
    <row r="608">
      <c r="A608" s="26"/>
      <c r="B608" s="26"/>
      <c r="C608" s="26"/>
      <c r="D608" s="26"/>
      <c r="E608" s="26"/>
      <c r="F608" s="26"/>
      <c r="G608" s="26"/>
      <c r="H608" s="26"/>
      <c r="I608" s="26"/>
      <c r="J608" s="26"/>
      <c r="K608" s="26"/>
      <c r="L608" s="26"/>
      <c r="M608" s="26"/>
      <c r="N608" s="26"/>
    </row>
    <row r="609">
      <c r="A609" s="26"/>
      <c r="B609" s="26"/>
      <c r="C609" s="26"/>
      <c r="D609" s="26"/>
      <c r="E609" s="26"/>
      <c r="F609" s="26"/>
      <c r="G609" s="26"/>
      <c r="H609" s="26"/>
      <c r="I609" s="26"/>
      <c r="J609" s="26"/>
      <c r="K609" s="26"/>
      <c r="L609" s="26"/>
      <c r="M609" s="26"/>
      <c r="N609" s="26"/>
    </row>
    <row r="610">
      <c r="A610" s="26"/>
      <c r="B610" s="26"/>
      <c r="C610" s="26"/>
      <c r="D610" s="26"/>
      <c r="E610" s="26"/>
      <c r="F610" s="26"/>
      <c r="G610" s="26"/>
      <c r="H610" s="26"/>
      <c r="I610" s="26"/>
      <c r="J610" s="26"/>
      <c r="K610" s="26"/>
      <c r="L610" s="26"/>
      <c r="M610" s="26"/>
      <c r="N610" s="26"/>
    </row>
    <row r="611">
      <c r="A611" s="26"/>
      <c r="B611" s="26"/>
      <c r="C611" s="26"/>
      <c r="D611" s="26"/>
      <c r="E611" s="26"/>
      <c r="F611" s="26"/>
      <c r="G611" s="26"/>
      <c r="H611" s="26"/>
      <c r="I611" s="26"/>
      <c r="J611" s="26"/>
      <c r="K611" s="26"/>
      <c r="L611" s="26"/>
      <c r="M611" s="26"/>
      <c r="N611" s="26"/>
    </row>
    <row r="612">
      <c r="A612" s="26"/>
      <c r="B612" s="26"/>
      <c r="C612" s="26"/>
      <c r="D612" s="26"/>
      <c r="E612" s="26"/>
      <c r="F612" s="26"/>
      <c r="G612" s="26"/>
      <c r="H612" s="26"/>
      <c r="I612" s="26"/>
      <c r="J612" s="26"/>
      <c r="K612" s="26"/>
      <c r="L612" s="26"/>
      <c r="M612" s="26"/>
      <c r="N612" s="26"/>
    </row>
    <row r="613">
      <c r="A613" s="26"/>
      <c r="B613" s="26"/>
      <c r="C613" s="26"/>
      <c r="D613" s="26"/>
      <c r="E613" s="26"/>
      <c r="F613" s="26"/>
      <c r="G613" s="26"/>
      <c r="H613" s="26"/>
      <c r="I613" s="26"/>
      <c r="J613" s="26"/>
      <c r="K613" s="26"/>
      <c r="L613" s="26"/>
      <c r="M613" s="26"/>
      <c r="N613" s="26"/>
    </row>
    <row r="614">
      <c r="A614" s="26"/>
      <c r="B614" s="26"/>
      <c r="C614" s="26"/>
      <c r="D614" s="26"/>
      <c r="E614" s="26"/>
      <c r="F614" s="26"/>
      <c r="G614" s="26"/>
      <c r="H614" s="26"/>
      <c r="I614" s="26"/>
      <c r="J614" s="26"/>
      <c r="K614" s="26"/>
      <c r="L614" s="26"/>
      <c r="M614" s="26"/>
      <c r="N614" s="26"/>
    </row>
    <row r="615">
      <c r="A615" s="26"/>
      <c r="B615" s="26"/>
      <c r="C615" s="26"/>
      <c r="D615" s="26"/>
      <c r="E615" s="26"/>
      <c r="F615" s="26"/>
      <c r="G615" s="26"/>
      <c r="H615" s="26"/>
      <c r="I615" s="26"/>
      <c r="J615" s="26"/>
      <c r="K615" s="26"/>
      <c r="L615" s="26"/>
      <c r="M615" s="26"/>
      <c r="N615" s="26"/>
    </row>
    <row r="616">
      <c r="A616" s="26"/>
      <c r="B616" s="26"/>
      <c r="C616" s="26"/>
      <c r="D616" s="26"/>
      <c r="E616" s="26"/>
      <c r="F616" s="26"/>
      <c r="G616" s="26"/>
      <c r="H616" s="26"/>
      <c r="I616" s="26"/>
      <c r="J616" s="26"/>
      <c r="K616" s="26"/>
      <c r="L616" s="26"/>
      <c r="M616" s="26"/>
      <c r="N616" s="26"/>
    </row>
    <row r="617">
      <c r="A617" s="26"/>
      <c r="B617" s="26"/>
      <c r="C617" s="26"/>
      <c r="D617" s="26"/>
      <c r="E617" s="26"/>
      <c r="F617" s="26"/>
      <c r="G617" s="26"/>
      <c r="H617" s="26"/>
      <c r="I617" s="26"/>
      <c r="J617" s="26"/>
      <c r="K617" s="26"/>
      <c r="L617" s="26"/>
      <c r="M617" s="26"/>
      <c r="N617" s="26"/>
    </row>
    <row r="618">
      <c r="A618" s="26"/>
      <c r="B618" s="26"/>
      <c r="C618" s="26"/>
      <c r="D618" s="26"/>
      <c r="E618" s="26"/>
      <c r="F618" s="26"/>
      <c r="G618" s="26"/>
      <c r="H618" s="26"/>
      <c r="I618" s="26"/>
      <c r="J618" s="26"/>
      <c r="K618" s="26"/>
      <c r="L618" s="26"/>
      <c r="M618" s="26"/>
      <c r="N618" s="26"/>
    </row>
    <row r="619">
      <c r="A619" s="26"/>
      <c r="B619" s="26"/>
      <c r="C619" s="26"/>
      <c r="D619" s="26"/>
      <c r="E619" s="26"/>
      <c r="F619" s="26"/>
      <c r="G619" s="26"/>
      <c r="H619" s="26"/>
      <c r="I619" s="26"/>
      <c r="J619" s="26"/>
      <c r="K619" s="26"/>
      <c r="L619" s="26"/>
      <c r="M619" s="26"/>
      <c r="N619" s="26"/>
    </row>
    <row r="620">
      <c r="A620" s="26"/>
      <c r="B620" s="26"/>
      <c r="C620" s="26"/>
      <c r="D620" s="26"/>
      <c r="E620" s="26"/>
      <c r="F620" s="26"/>
      <c r="G620" s="26"/>
      <c r="H620" s="26"/>
      <c r="I620" s="26"/>
      <c r="J620" s="26"/>
      <c r="K620" s="26"/>
      <c r="L620" s="26"/>
      <c r="M620" s="26"/>
      <c r="N620" s="26"/>
    </row>
    <row r="621">
      <c r="A621" s="26"/>
      <c r="B621" s="26"/>
      <c r="C621" s="26"/>
      <c r="D621" s="26"/>
      <c r="E621" s="26"/>
      <c r="F621" s="26"/>
      <c r="G621" s="26"/>
      <c r="H621" s="26"/>
      <c r="I621" s="26"/>
      <c r="J621" s="26"/>
      <c r="K621" s="26"/>
      <c r="L621" s="26"/>
      <c r="M621" s="26"/>
      <c r="N621" s="26"/>
    </row>
    <row r="622">
      <c r="A622" s="26"/>
      <c r="B622" s="26"/>
      <c r="C622" s="26"/>
      <c r="D622" s="26"/>
      <c r="E622" s="26"/>
      <c r="F622" s="26"/>
      <c r="G622" s="26"/>
      <c r="H622" s="26"/>
      <c r="I622" s="26"/>
      <c r="J622" s="26"/>
      <c r="K622" s="26"/>
      <c r="L622" s="26"/>
      <c r="M622" s="26"/>
      <c r="N622" s="26"/>
    </row>
    <row r="623">
      <c r="A623" s="26"/>
      <c r="B623" s="26"/>
      <c r="C623" s="26"/>
      <c r="D623" s="26"/>
      <c r="E623" s="26"/>
      <c r="F623" s="26"/>
      <c r="G623" s="26"/>
      <c r="H623" s="26"/>
      <c r="I623" s="26"/>
      <c r="J623" s="26"/>
      <c r="K623" s="26"/>
      <c r="L623" s="26"/>
      <c r="M623" s="26"/>
      <c r="N623" s="26"/>
    </row>
    <row r="624">
      <c r="A624" s="26"/>
      <c r="B624" s="26"/>
      <c r="C624" s="26"/>
      <c r="D624" s="26"/>
      <c r="E624" s="26"/>
      <c r="F624" s="26"/>
      <c r="G624" s="26"/>
      <c r="H624" s="26"/>
      <c r="I624" s="26"/>
      <c r="J624" s="26"/>
      <c r="K624" s="26"/>
      <c r="L624" s="26"/>
      <c r="M624" s="26"/>
      <c r="N624" s="26"/>
    </row>
    <row r="625">
      <c r="A625" s="26"/>
      <c r="B625" s="26"/>
      <c r="C625" s="26"/>
      <c r="D625" s="26"/>
      <c r="E625" s="26"/>
      <c r="F625" s="26"/>
      <c r="G625" s="26"/>
      <c r="H625" s="26"/>
      <c r="I625" s="26"/>
      <c r="J625" s="26"/>
      <c r="K625" s="26"/>
      <c r="L625" s="26"/>
      <c r="M625" s="26"/>
      <c r="N625" s="26"/>
    </row>
    <row r="626">
      <c r="A626" s="26"/>
      <c r="B626" s="26"/>
      <c r="C626" s="26"/>
      <c r="D626" s="26"/>
      <c r="E626" s="26"/>
      <c r="F626" s="26"/>
      <c r="G626" s="26"/>
      <c r="H626" s="26"/>
      <c r="I626" s="26"/>
      <c r="J626" s="26"/>
      <c r="K626" s="26"/>
      <c r="L626" s="26"/>
      <c r="M626" s="26"/>
      <c r="N626" s="26"/>
    </row>
    <row r="627">
      <c r="A627" s="26"/>
      <c r="B627" s="26"/>
      <c r="C627" s="26"/>
      <c r="D627" s="26"/>
      <c r="E627" s="26"/>
      <c r="F627" s="26"/>
      <c r="G627" s="26"/>
      <c r="H627" s="26"/>
      <c r="I627" s="26"/>
      <c r="J627" s="26"/>
      <c r="K627" s="26"/>
      <c r="L627" s="26"/>
      <c r="M627" s="26"/>
      <c r="N627" s="26"/>
    </row>
    <row r="628">
      <c r="A628" s="26"/>
      <c r="B628" s="26"/>
      <c r="C628" s="26"/>
      <c r="D628" s="26"/>
      <c r="E628" s="26"/>
      <c r="F628" s="26"/>
      <c r="G628" s="26"/>
      <c r="H628" s="26"/>
      <c r="I628" s="26"/>
      <c r="J628" s="26"/>
      <c r="K628" s="26"/>
      <c r="L628" s="26"/>
      <c r="M628" s="26"/>
      <c r="N628" s="26"/>
    </row>
    <row r="629">
      <c r="A629" s="26"/>
      <c r="B629" s="26"/>
      <c r="C629" s="26"/>
      <c r="D629" s="26"/>
      <c r="E629" s="26"/>
      <c r="F629" s="26"/>
      <c r="G629" s="26"/>
      <c r="H629" s="26"/>
      <c r="I629" s="26"/>
      <c r="J629" s="26"/>
      <c r="K629" s="26"/>
      <c r="L629" s="26"/>
      <c r="M629" s="26"/>
      <c r="N629" s="26"/>
    </row>
    <row r="630">
      <c r="A630" s="26"/>
      <c r="B630" s="26"/>
      <c r="C630" s="26"/>
      <c r="D630" s="26"/>
      <c r="E630" s="26"/>
      <c r="F630" s="26"/>
      <c r="G630" s="26"/>
      <c r="H630" s="26"/>
      <c r="I630" s="26"/>
      <c r="J630" s="26"/>
      <c r="K630" s="26"/>
      <c r="L630" s="26"/>
      <c r="M630" s="26"/>
      <c r="N630" s="26"/>
    </row>
    <row r="631">
      <c r="A631" s="26"/>
      <c r="B631" s="26"/>
      <c r="C631" s="26"/>
      <c r="D631" s="26"/>
      <c r="E631" s="26"/>
      <c r="F631" s="26"/>
      <c r="G631" s="26"/>
      <c r="H631" s="26"/>
      <c r="I631" s="26"/>
      <c r="J631" s="26"/>
      <c r="K631" s="26"/>
      <c r="L631" s="26"/>
      <c r="M631" s="26"/>
      <c r="N631" s="26"/>
    </row>
    <row r="632">
      <c r="A632" s="26"/>
      <c r="B632" s="26"/>
      <c r="C632" s="26"/>
      <c r="D632" s="26"/>
      <c r="E632" s="26"/>
      <c r="F632" s="26"/>
      <c r="G632" s="26"/>
      <c r="H632" s="26"/>
      <c r="I632" s="26"/>
      <c r="J632" s="26"/>
      <c r="K632" s="26"/>
      <c r="L632" s="26"/>
      <c r="M632" s="26"/>
      <c r="N632" s="26"/>
    </row>
    <row r="633">
      <c r="A633" s="26"/>
      <c r="B633" s="26"/>
      <c r="C633" s="26"/>
      <c r="D633" s="26"/>
      <c r="E633" s="26"/>
      <c r="F633" s="26"/>
      <c r="G633" s="26"/>
      <c r="H633" s="26"/>
      <c r="I633" s="26"/>
      <c r="J633" s="26"/>
      <c r="K633" s="26"/>
      <c r="L633" s="26"/>
      <c r="M633" s="26"/>
      <c r="N633" s="26"/>
    </row>
    <row r="634">
      <c r="A634" s="26"/>
      <c r="B634" s="26"/>
      <c r="C634" s="26"/>
      <c r="D634" s="26"/>
      <c r="E634" s="26"/>
      <c r="F634" s="26"/>
      <c r="G634" s="26"/>
      <c r="H634" s="26"/>
      <c r="I634" s="26"/>
      <c r="J634" s="26"/>
      <c r="K634" s="26"/>
      <c r="L634" s="26"/>
      <c r="M634" s="26"/>
      <c r="N634" s="26"/>
    </row>
    <row r="635">
      <c r="A635" s="26"/>
      <c r="B635" s="26"/>
      <c r="C635" s="26"/>
      <c r="D635" s="26"/>
      <c r="E635" s="26"/>
      <c r="F635" s="26"/>
      <c r="G635" s="26"/>
      <c r="H635" s="26"/>
      <c r="I635" s="26"/>
      <c r="J635" s="26"/>
      <c r="K635" s="26"/>
      <c r="L635" s="26"/>
      <c r="M635" s="26"/>
      <c r="N635" s="26"/>
    </row>
    <row r="636">
      <c r="A636" s="26"/>
      <c r="B636" s="26"/>
      <c r="C636" s="26"/>
      <c r="D636" s="26"/>
      <c r="E636" s="26"/>
      <c r="F636" s="26"/>
      <c r="G636" s="26"/>
      <c r="H636" s="26"/>
      <c r="I636" s="26"/>
      <c r="J636" s="26"/>
      <c r="K636" s="26"/>
      <c r="L636" s="26"/>
      <c r="M636" s="26"/>
      <c r="N636" s="26"/>
    </row>
    <row r="637">
      <c r="A637" s="26"/>
      <c r="B637" s="26"/>
      <c r="C637" s="26"/>
      <c r="D637" s="26"/>
      <c r="E637" s="26"/>
      <c r="F637" s="26"/>
      <c r="G637" s="26"/>
      <c r="H637" s="26"/>
      <c r="I637" s="26"/>
      <c r="J637" s="26"/>
      <c r="K637" s="26"/>
      <c r="L637" s="26"/>
      <c r="M637" s="26"/>
      <c r="N637" s="26"/>
    </row>
    <row r="638">
      <c r="A638" s="26"/>
      <c r="B638" s="26"/>
      <c r="C638" s="26"/>
      <c r="D638" s="26"/>
      <c r="E638" s="26"/>
      <c r="F638" s="26"/>
      <c r="G638" s="26"/>
      <c r="H638" s="26"/>
      <c r="I638" s="26"/>
      <c r="J638" s="26"/>
      <c r="K638" s="26"/>
      <c r="L638" s="26"/>
      <c r="M638" s="26"/>
      <c r="N638" s="26"/>
    </row>
    <row r="639">
      <c r="A639" s="26"/>
      <c r="B639" s="26"/>
      <c r="C639" s="26"/>
      <c r="D639" s="26"/>
      <c r="E639" s="26"/>
      <c r="F639" s="26"/>
      <c r="G639" s="26"/>
      <c r="H639" s="26"/>
      <c r="I639" s="26"/>
      <c r="J639" s="26"/>
      <c r="K639" s="26"/>
      <c r="L639" s="26"/>
      <c r="M639" s="26"/>
      <c r="N639" s="26"/>
    </row>
    <row r="640">
      <c r="A640" s="26"/>
      <c r="B640" s="26"/>
      <c r="C640" s="26"/>
      <c r="D640" s="26"/>
      <c r="E640" s="26"/>
      <c r="F640" s="26"/>
      <c r="G640" s="26"/>
      <c r="H640" s="26"/>
      <c r="I640" s="26"/>
      <c r="J640" s="26"/>
      <c r="K640" s="26"/>
      <c r="L640" s="26"/>
      <c r="M640" s="26"/>
      <c r="N640" s="26"/>
    </row>
    <row r="641">
      <c r="A641" s="26"/>
      <c r="B641" s="26"/>
      <c r="C641" s="26"/>
      <c r="D641" s="26"/>
      <c r="E641" s="26"/>
      <c r="F641" s="26"/>
      <c r="G641" s="26"/>
      <c r="H641" s="26"/>
      <c r="I641" s="26"/>
      <c r="J641" s="26"/>
      <c r="K641" s="26"/>
      <c r="L641" s="26"/>
      <c r="M641" s="26"/>
      <c r="N641" s="26"/>
    </row>
    <row r="642">
      <c r="A642" s="26"/>
      <c r="B642" s="26"/>
      <c r="C642" s="26"/>
      <c r="D642" s="26"/>
      <c r="E642" s="26"/>
      <c r="F642" s="26"/>
      <c r="G642" s="26"/>
      <c r="H642" s="26"/>
      <c r="I642" s="26"/>
      <c r="J642" s="26"/>
      <c r="K642" s="26"/>
      <c r="L642" s="26"/>
      <c r="M642" s="26"/>
      <c r="N642" s="26"/>
    </row>
    <row r="643">
      <c r="A643" s="26"/>
      <c r="B643" s="26"/>
      <c r="C643" s="26"/>
      <c r="D643" s="26"/>
      <c r="E643" s="26"/>
      <c r="F643" s="26"/>
      <c r="G643" s="26"/>
      <c r="H643" s="26"/>
      <c r="I643" s="26"/>
      <c r="J643" s="26"/>
      <c r="K643" s="26"/>
      <c r="L643" s="26"/>
      <c r="M643" s="26"/>
      <c r="N643" s="26"/>
    </row>
    <row r="644">
      <c r="A644" s="26"/>
      <c r="B644" s="26"/>
      <c r="C644" s="26"/>
      <c r="D644" s="26"/>
      <c r="E644" s="26"/>
      <c r="F644" s="26"/>
      <c r="G644" s="26"/>
      <c r="H644" s="26"/>
      <c r="I644" s="26"/>
      <c r="J644" s="26"/>
      <c r="K644" s="26"/>
      <c r="L644" s="26"/>
      <c r="M644" s="26"/>
      <c r="N644" s="26"/>
    </row>
    <row r="645">
      <c r="A645" s="26"/>
      <c r="B645" s="26"/>
      <c r="C645" s="26"/>
      <c r="D645" s="26"/>
      <c r="E645" s="26"/>
      <c r="F645" s="26"/>
      <c r="G645" s="26"/>
      <c r="H645" s="26"/>
      <c r="I645" s="26"/>
      <c r="J645" s="26"/>
      <c r="K645" s="26"/>
      <c r="L645" s="26"/>
      <c r="M645" s="26"/>
      <c r="N645" s="26"/>
    </row>
    <row r="646">
      <c r="A646" s="26"/>
      <c r="B646" s="26"/>
      <c r="C646" s="26"/>
      <c r="D646" s="26"/>
      <c r="E646" s="26"/>
      <c r="F646" s="26"/>
      <c r="G646" s="26"/>
      <c r="H646" s="26"/>
      <c r="I646" s="26"/>
      <c r="J646" s="26"/>
      <c r="K646" s="26"/>
      <c r="L646" s="26"/>
      <c r="M646" s="26"/>
      <c r="N646" s="26"/>
    </row>
    <row r="647">
      <c r="A647" s="26"/>
      <c r="B647" s="26"/>
      <c r="C647" s="26"/>
      <c r="D647" s="26"/>
      <c r="E647" s="26"/>
      <c r="F647" s="26"/>
      <c r="G647" s="26"/>
      <c r="H647" s="26"/>
      <c r="I647" s="26"/>
      <c r="J647" s="26"/>
      <c r="K647" s="26"/>
      <c r="L647" s="26"/>
      <c r="M647" s="26"/>
      <c r="N647" s="26"/>
    </row>
    <row r="648">
      <c r="A648" s="26"/>
      <c r="B648" s="26"/>
      <c r="C648" s="26"/>
      <c r="D648" s="26"/>
      <c r="E648" s="26"/>
      <c r="F648" s="26"/>
      <c r="G648" s="26"/>
      <c r="H648" s="26"/>
      <c r="I648" s="26"/>
      <c r="J648" s="26"/>
      <c r="K648" s="26"/>
      <c r="L648" s="26"/>
      <c r="M648" s="26"/>
      <c r="N648" s="26"/>
    </row>
    <row r="649">
      <c r="A649" s="26"/>
      <c r="B649" s="26"/>
      <c r="C649" s="26"/>
      <c r="D649" s="26"/>
      <c r="E649" s="26"/>
      <c r="F649" s="26"/>
      <c r="G649" s="26"/>
      <c r="H649" s="26"/>
      <c r="I649" s="26"/>
      <c r="J649" s="26"/>
      <c r="K649" s="26"/>
      <c r="L649" s="26"/>
      <c r="M649" s="26"/>
      <c r="N649" s="26"/>
    </row>
    <row r="650">
      <c r="A650" s="26"/>
      <c r="B650" s="26"/>
      <c r="C650" s="26"/>
      <c r="D650" s="26"/>
      <c r="E650" s="26"/>
      <c r="F650" s="26"/>
      <c r="G650" s="26"/>
      <c r="H650" s="26"/>
      <c r="I650" s="26"/>
      <c r="J650" s="26"/>
      <c r="K650" s="26"/>
      <c r="L650" s="26"/>
      <c r="M650" s="26"/>
      <c r="N650" s="26"/>
    </row>
    <row r="651">
      <c r="A651" s="26"/>
      <c r="B651" s="26"/>
      <c r="C651" s="26"/>
      <c r="D651" s="26"/>
      <c r="E651" s="26"/>
      <c r="F651" s="26"/>
      <c r="G651" s="26"/>
      <c r="H651" s="26"/>
      <c r="I651" s="26"/>
      <c r="J651" s="26"/>
      <c r="K651" s="26"/>
      <c r="L651" s="26"/>
      <c r="M651" s="26"/>
      <c r="N651" s="26"/>
    </row>
    <row r="652">
      <c r="A652" s="26"/>
      <c r="B652" s="26"/>
      <c r="C652" s="26"/>
      <c r="D652" s="26"/>
      <c r="E652" s="26"/>
      <c r="F652" s="26"/>
      <c r="G652" s="26"/>
      <c r="H652" s="26"/>
      <c r="I652" s="26"/>
      <c r="J652" s="26"/>
      <c r="K652" s="26"/>
      <c r="L652" s="26"/>
      <c r="M652" s="26"/>
      <c r="N652" s="26"/>
    </row>
    <row r="653">
      <c r="A653" s="26"/>
      <c r="B653" s="26"/>
      <c r="C653" s="26"/>
      <c r="D653" s="26"/>
      <c r="E653" s="26"/>
      <c r="F653" s="26"/>
      <c r="G653" s="26"/>
      <c r="H653" s="26"/>
      <c r="I653" s="26"/>
      <c r="J653" s="26"/>
      <c r="K653" s="26"/>
      <c r="L653" s="26"/>
      <c r="M653" s="26"/>
      <c r="N653" s="26"/>
    </row>
    <row r="654">
      <c r="A654" s="26"/>
      <c r="B654" s="26"/>
      <c r="C654" s="26"/>
      <c r="D654" s="26"/>
      <c r="E654" s="26"/>
      <c r="F654" s="26"/>
      <c r="G654" s="26"/>
      <c r="H654" s="26"/>
      <c r="I654" s="26"/>
      <c r="J654" s="26"/>
      <c r="K654" s="26"/>
      <c r="L654" s="26"/>
      <c r="M654" s="26"/>
      <c r="N654" s="26"/>
    </row>
    <row r="655">
      <c r="A655" s="26"/>
      <c r="B655" s="26"/>
      <c r="C655" s="26"/>
      <c r="D655" s="26"/>
      <c r="E655" s="26"/>
      <c r="F655" s="26"/>
      <c r="G655" s="26"/>
      <c r="H655" s="26"/>
      <c r="I655" s="26"/>
      <c r="J655" s="26"/>
      <c r="K655" s="26"/>
      <c r="L655" s="26"/>
      <c r="M655" s="26"/>
      <c r="N655" s="26"/>
    </row>
    <row r="656">
      <c r="A656" s="26"/>
      <c r="B656" s="26"/>
      <c r="C656" s="26"/>
      <c r="D656" s="26"/>
      <c r="E656" s="26"/>
      <c r="F656" s="26"/>
      <c r="G656" s="26"/>
      <c r="H656" s="26"/>
      <c r="I656" s="26"/>
      <c r="J656" s="26"/>
      <c r="K656" s="26"/>
      <c r="L656" s="26"/>
      <c r="M656" s="26"/>
      <c r="N656" s="26"/>
    </row>
    <row r="657">
      <c r="A657" s="26"/>
      <c r="B657" s="26"/>
      <c r="C657" s="26"/>
      <c r="D657" s="26"/>
      <c r="E657" s="26"/>
      <c r="F657" s="26"/>
      <c r="G657" s="26"/>
      <c r="H657" s="26"/>
      <c r="I657" s="26"/>
      <c r="J657" s="26"/>
      <c r="K657" s="26"/>
      <c r="L657" s="26"/>
      <c r="M657" s="26"/>
      <c r="N657" s="26"/>
    </row>
    <row r="658">
      <c r="A658" s="26"/>
      <c r="B658" s="26"/>
      <c r="C658" s="26"/>
      <c r="D658" s="26"/>
      <c r="E658" s="26"/>
      <c r="F658" s="26"/>
      <c r="G658" s="26"/>
      <c r="H658" s="26"/>
      <c r="I658" s="26"/>
      <c r="J658" s="26"/>
      <c r="K658" s="26"/>
      <c r="L658" s="26"/>
      <c r="M658" s="26"/>
      <c r="N658" s="26"/>
    </row>
    <row r="659">
      <c r="A659" s="26"/>
      <c r="B659" s="26"/>
      <c r="C659" s="26"/>
      <c r="D659" s="26"/>
      <c r="E659" s="26"/>
      <c r="F659" s="26"/>
      <c r="G659" s="26"/>
      <c r="H659" s="26"/>
      <c r="I659" s="26"/>
      <c r="J659" s="26"/>
      <c r="K659" s="26"/>
      <c r="L659" s="26"/>
      <c r="M659" s="26"/>
      <c r="N659" s="26"/>
    </row>
    <row r="660">
      <c r="A660" s="26"/>
      <c r="B660" s="26"/>
      <c r="C660" s="26"/>
      <c r="D660" s="26"/>
      <c r="E660" s="26"/>
      <c r="F660" s="26"/>
      <c r="G660" s="26"/>
      <c r="H660" s="26"/>
      <c r="I660" s="26"/>
      <c r="J660" s="26"/>
      <c r="K660" s="26"/>
      <c r="L660" s="26"/>
      <c r="M660" s="26"/>
      <c r="N660" s="26"/>
    </row>
    <row r="661">
      <c r="A661" s="26"/>
      <c r="B661" s="26"/>
      <c r="C661" s="26"/>
      <c r="D661" s="26"/>
      <c r="E661" s="26"/>
      <c r="F661" s="26"/>
      <c r="G661" s="26"/>
      <c r="H661" s="26"/>
      <c r="I661" s="26"/>
      <c r="J661" s="26"/>
      <c r="K661" s="26"/>
      <c r="L661" s="26"/>
      <c r="M661" s="26"/>
      <c r="N661" s="26"/>
    </row>
    <row r="662">
      <c r="A662" s="26"/>
      <c r="B662" s="26"/>
      <c r="C662" s="26"/>
      <c r="D662" s="26"/>
      <c r="E662" s="26"/>
      <c r="F662" s="26"/>
      <c r="G662" s="26"/>
      <c r="H662" s="26"/>
      <c r="I662" s="26"/>
      <c r="J662" s="26"/>
      <c r="K662" s="26"/>
      <c r="L662" s="26"/>
      <c r="M662" s="26"/>
      <c r="N662" s="26"/>
    </row>
    <row r="663">
      <c r="A663" s="26"/>
      <c r="B663" s="26"/>
      <c r="C663" s="26"/>
      <c r="D663" s="26"/>
      <c r="E663" s="26"/>
      <c r="F663" s="26"/>
      <c r="G663" s="26"/>
      <c r="H663" s="26"/>
      <c r="I663" s="26"/>
      <c r="J663" s="26"/>
      <c r="K663" s="26"/>
      <c r="L663" s="26"/>
      <c r="M663" s="26"/>
      <c r="N663" s="26"/>
    </row>
    <row r="664">
      <c r="A664" s="26"/>
      <c r="B664" s="26"/>
      <c r="C664" s="26"/>
      <c r="D664" s="26"/>
      <c r="E664" s="26"/>
      <c r="F664" s="26"/>
      <c r="G664" s="26"/>
      <c r="H664" s="26"/>
      <c r="I664" s="26"/>
      <c r="J664" s="26"/>
      <c r="K664" s="26"/>
      <c r="L664" s="26"/>
      <c r="M664" s="26"/>
      <c r="N664" s="26"/>
    </row>
    <row r="665">
      <c r="A665" s="26"/>
      <c r="B665" s="26"/>
      <c r="C665" s="26"/>
      <c r="D665" s="26"/>
      <c r="E665" s="26"/>
      <c r="F665" s="26"/>
      <c r="G665" s="26"/>
      <c r="H665" s="26"/>
      <c r="I665" s="26"/>
      <c r="J665" s="26"/>
      <c r="K665" s="26"/>
      <c r="L665" s="26"/>
      <c r="M665" s="26"/>
      <c r="N665" s="26"/>
    </row>
    <row r="666">
      <c r="A666" s="26"/>
      <c r="B666" s="26"/>
      <c r="C666" s="26"/>
      <c r="D666" s="26"/>
      <c r="E666" s="26"/>
      <c r="F666" s="26"/>
      <c r="G666" s="26"/>
      <c r="H666" s="26"/>
      <c r="I666" s="26"/>
      <c r="J666" s="26"/>
      <c r="K666" s="26"/>
      <c r="L666" s="26"/>
      <c r="M666" s="26"/>
      <c r="N666" s="26"/>
    </row>
    <row r="667">
      <c r="A667" s="26"/>
      <c r="B667" s="26"/>
      <c r="C667" s="26"/>
      <c r="D667" s="26"/>
      <c r="E667" s="26"/>
      <c r="F667" s="26"/>
      <c r="G667" s="26"/>
      <c r="H667" s="26"/>
      <c r="I667" s="26"/>
      <c r="J667" s="26"/>
      <c r="K667" s="26"/>
      <c r="L667" s="26"/>
      <c r="M667" s="26"/>
      <c r="N667" s="26"/>
    </row>
    <row r="668">
      <c r="A668" s="26"/>
      <c r="B668" s="26"/>
      <c r="C668" s="26"/>
      <c r="D668" s="26"/>
      <c r="E668" s="26"/>
      <c r="F668" s="26"/>
      <c r="G668" s="26"/>
      <c r="H668" s="26"/>
      <c r="I668" s="26"/>
      <c r="J668" s="26"/>
      <c r="K668" s="26"/>
      <c r="L668" s="26"/>
      <c r="M668" s="26"/>
      <c r="N668" s="26"/>
    </row>
    <row r="669">
      <c r="A669" s="26"/>
      <c r="B669" s="26"/>
      <c r="C669" s="26"/>
      <c r="D669" s="26"/>
      <c r="E669" s="26"/>
      <c r="F669" s="26"/>
      <c r="G669" s="26"/>
      <c r="H669" s="26"/>
      <c r="I669" s="26"/>
      <c r="J669" s="26"/>
      <c r="K669" s="26"/>
      <c r="L669" s="26"/>
      <c r="M669" s="26"/>
      <c r="N669" s="26"/>
    </row>
    <row r="670">
      <c r="A670" s="26"/>
      <c r="B670" s="26"/>
      <c r="C670" s="26"/>
      <c r="D670" s="26"/>
      <c r="E670" s="26"/>
      <c r="F670" s="26"/>
      <c r="G670" s="26"/>
      <c r="H670" s="26"/>
      <c r="I670" s="26"/>
      <c r="J670" s="26"/>
      <c r="K670" s="26"/>
      <c r="L670" s="26"/>
      <c r="M670" s="26"/>
      <c r="N670" s="26"/>
    </row>
    <row r="671">
      <c r="A671" s="26"/>
      <c r="B671" s="26"/>
      <c r="C671" s="26"/>
      <c r="D671" s="26"/>
      <c r="E671" s="26"/>
      <c r="F671" s="26"/>
      <c r="G671" s="26"/>
      <c r="H671" s="26"/>
      <c r="I671" s="26"/>
      <c r="J671" s="26"/>
      <c r="K671" s="26"/>
      <c r="L671" s="26"/>
      <c r="M671" s="26"/>
      <c r="N671" s="26"/>
    </row>
    <row r="672">
      <c r="A672" s="26"/>
      <c r="B672" s="26"/>
      <c r="C672" s="26"/>
      <c r="D672" s="26"/>
      <c r="E672" s="26"/>
      <c r="F672" s="26"/>
      <c r="G672" s="26"/>
      <c r="H672" s="26"/>
      <c r="I672" s="26"/>
      <c r="J672" s="26"/>
      <c r="K672" s="26"/>
      <c r="L672" s="26"/>
      <c r="M672" s="26"/>
      <c r="N672" s="26"/>
    </row>
    <row r="673">
      <c r="A673" s="26"/>
      <c r="B673" s="26"/>
      <c r="C673" s="26"/>
      <c r="D673" s="26"/>
      <c r="E673" s="26"/>
      <c r="F673" s="26"/>
      <c r="G673" s="26"/>
      <c r="H673" s="26"/>
      <c r="I673" s="26"/>
      <c r="J673" s="26"/>
      <c r="K673" s="26"/>
      <c r="L673" s="26"/>
      <c r="M673" s="26"/>
      <c r="N673" s="26"/>
    </row>
    <row r="674">
      <c r="A674" s="26"/>
      <c r="B674" s="26"/>
      <c r="C674" s="26"/>
      <c r="D674" s="26"/>
      <c r="E674" s="26"/>
      <c r="F674" s="26"/>
      <c r="G674" s="26"/>
      <c r="H674" s="26"/>
      <c r="I674" s="26"/>
      <c r="J674" s="26"/>
      <c r="K674" s="26"/>
      <c r="L674" s="26"/>
      <c r="M674" s="26"/>
      <c r="N674" s="26"/>
    </row>
    <row r="675">
      <c r="A675" s="26"/>
      <c r="B675" s="26"/>
      <c r="C675" s="26"/>
      <c r="D675" s="26"/>
      <c r="E675" s="26"/>
      <c r="F675" s="26"/>
      <c r="G675" s="26"/>
      <c r="H675" s="26"/>
      <c r="I675" s="26"/>
      <c r="J675" s="26"/>
      <c r="K675" s="26"/>
      <c r="L675" s="26"/>
      <c r="M675" s="26"/>
      <c r="N675" s="26"/>
    </row>
    <row r="676">
      <c r="A676" s="26"/>
      <c r="B676" s="26"/>
      <c r="C676" s="26"/>
      <c r="D676" s="26"/>
      <c r="E676" s="26"/>
      <c r="F676" s="26"/>
      <c r="G676" s="26"/>
      <c r="H676" s="26"/>
      <c r="I676" s="26"/>
      <c r="J676" s="26"/>
      <c r="K676" s="26"/>
      <c r="L676" s="26"/>
      <c r="M676" s="26"/>
      <c r="N676" s="26"/>
    </row>
    <row r="677">
      <c r="A677" s="26"/>
      <c r="B677" s="26"/>
      <c r="C677" s="26"/>
      <c r="D677" s="26"/>
      <c r="E677" s="26"/>
      <c r="F677" s="26"/>
      <c r="G677" s="26"/>
      <c r="H677" s="26"/>
      <c r="I677" s="26"/>
      <c r="J677" s="26"/>
      <c r="K677" s="26"/>
      <c r="L677" s="26"/>
      <c r="M677" s="26"/>
      <c r="N677" s="26"/>
    </row>
    <row r="678">
      <c r="A678" s="26"/>
      <c r="B678" s="26"/>
      <c r="C678" s="26"/>
      <c r="D678" s="26"/>
      <c r="E678" s="26"/>
      <c r="F678" s="26"/>
      <c r="G678" s="26"/>
      <c r="H678" s="26"/>
      <c r="I678" s="26"/>
      <c r="J678" s="26"/>
      <c r="K678" s="26"/>
      <c r="L678" s="26"/>
      <c r="M678" s="26"/>
      <c r="N678" s="26"/>
    </row>
    <row r="679">
      <c r="A679" s="26"/>
      <c r="B679" s="26"/>
      <c r="C679" s="26"/>
      <c r="D679" s="26"/>
      <c r="E679" s="26"/>
      <c r="F679" s="26"/>
      <c r="G679" s="26"/>
      <c r="H679" s="26"/>
      <c r="I679" s="26"/>
      <c r="J679" s="26"/>
      <c r="K679" s="26"/>
      <c r="L679" s="26"/>
      <c r="M679" s="26"/>
      <c r="N679" s="26"/>
    </row>
    <row r="680">
      <c r="A680" s="26"/>
      <c r="B680" s="26"/>
      <c r="C680" s="26"/>
      <c r="D680" s="26"/>
      <c r="E680" s="26"/>
      <c r="F680" s="26"/>
      <c r="G680" s="26"/>
      <c r="H680" s="26"/>
      <c r="I680" s="26"/>
      <c r="J680" s="26"/>
      <c r="K680" s="26"/>
      <c r="L680" s="26"/>
      <c r="M680" s="26"/>
      <c r="N680" s="26"/>
    </row>
    <row r="681">
      <c r="A681" s="26"/>
      <c r="B681" s="26"/>
      <c r="C681" s="26"/>
      <c r="D681" s="26"/>
      <c r="E681" s="26"/>
      <c r="F681" s="26"/>
      <c r="G681" s="26"/>
      <c r="H681" s="26"/>
      <c r="I681" s="26"/>
      <c r="J681" s="26"/>
      <c r="K681" s="26"/>
      <c r="L681" s="26"/>
      <c r="M681" s="26"/>
      <c r="N681" s="26"/>
    </row>
    <row r="682">
      <c r="A682" s="26"/>
      <c r="B682" s="26"/>
      <c r="C682" s="26"/>
      <c r="D682" s="26"/>
      <c r="E682" s="26"/>
      <c r="F682" s="26"/>
      <c r="G682" s="26"/>
      <c r="H682" s="26"/>
      <c r="I682" s="26"/>
      <c r="J682" s="26"/>
      <c r="K682" s="26"/>
      <c r="L682" s="26"/>
      <c r="M682" s="26"/>
      <c r="N682" s="26"/>
    </row>
    <row r="683">
      <c r="A683" s="26"/>
      <c r="B683" s="26"/>
      <c r="C683" s="26"/>
      <c r="D683" s="26"/>
      <c r="E683" s="26"/>
      <c r="F683" s="26"/>
      <c r="G683" s="26"/>
      <c r="H683" s="26"/>
      <c r="I683" s="26"/>
      <c r="J683" s="26"/>
      <c r="K683" s="26"/>
      <c r="L683" s="26"/>
      <c r="M683" s="26"/>
      <c r="N683" s="26"/>
    </row>
    <row r="684">
      <c r="A684" s="26"/>
      <c r="B684" s="26"/>
      <c r="C684" s="26"/>
      <c r="D684" s="26"/>
      <c r="E684" s="26"/>
      <c r="F684" s="26"/>
      <c r="G684" s="26"/>
      <c r="H684" s="26"/>
      <c r="I684" s="26"/>
      <c r="J684" s="26"/>
      <c r="K684" s="26"/>
      <c r="L684" s="26"/>
      <c r="M684" s="26"/>
      <c r="N684" s="26"/>
    </row>
    <row r="685">
      <c r="A685" s="26"/>
      <c r="B685" s="26"/>
      <c r="C685" s="26"/>
      <c r="D685" s="26"/>
      <c r="E685" s="26"/>
      <c r="F685" s="26"/>
      <c r="G685" s="26"/>
      <c r="H685" s="26"/>
      <c r="I685" s="26"/>
      <c r="J685" s="26"/>
      <c r="K685" s="26"/>
      <c r="L685" s="26"/>
      <c r="M685" s="26"/>
      <c r="N685" s="26"/>
    </row>
    <row r="686">
      <c r="A686" s="26"/>
      <c r="B686" s="26"/>
      <c r="C686" s="26"/>
      <c r="D686" s="26"/>
      <c r="E686" s="26"/>
      <c r="F686" s="26"/>
      <c r="G686" s="26"/>
      <c r="H686" s="26"/>
      <c r="I686" s="26"/>
      <c r="J686" s="26"/>
      <c r="K686" s="26"/>
      <c r="L686" s="26"/>
      <c r="M686" s="26"/>
      <c r="N686" s="26"/>
    </row>
    <row r="687">
      <c r="A687" s="26"/>
      <c r="B687" s="26"/>
      <c r="C687" s="26"/>
      <c r="D687" s="26"/>
      <c r="E687" s="26"/>
      <c r="F687" s="26"/>
      <c r="G687" s="26"/>
      <c r="H687" s="26"/>
      <c r="I687" s="26"/>
      <c r="J687" s="26"/>
      <c r="K687" s="26"/>
      <c r="L687" s="26"/>
      <c r="M687" s="26"/>
      <c r="N687" s="26"/>
    </row>
    <row r="688">
      <c r="A688" s="26"/>
      <c r="B688" s="26"/>
      <c r="C688" s="26"/>
      <c r="D688" s="26"/>
      <c r="E688" s="26"/>
      <c r="F688" s="26"/>
      <c r="G688" s="26"/>
      <c r="H688" s="26"/>
      <c r="I688" s="26"/>
      <c r="J688" s="26"/>
      <c r="K688" s="26"/>
      <c r="L688" s="26"/>
      <c r="M688" s="26"/>
      <c r="N688" s="26"/>
    </row>
    <row r="689">
      <c r="A689" s="26"/>
      <c r="B689" s="26"/>
      <c r="C689" s="26"/>
      <c r="D689" s="26"/>
      <c r="E689" s="26"/>
      <c r="F689" s="26"/>
      <c r="G689" s="26"/>
      <c r="H689" s="26"/>
      <c r="I689" s="26"/>
      <c r="J689" s="26"/>
      <c r="K689" s="26"/>
      <c r="L689" s="26"/>
      <c r="M689" s="26"/>
      <c r="N689" s="26"/>
    </row>
    <row r="690">
      <c r="A690" s="26"/>
      <c r="B690" s="26"/>
      <c r="C690" s="26"/>
      <c r="D690" s="26"/>
      <c r="E690" s="26"/>
      <c r="F690" s="26"/>
      <c r="G690" s="26"/>
      <c r="H690" s="26"/>
      <c r="I690" s="26"/>
      <c r="J690" s="26"/>
      <c r="K690" s="26"/>
      <c r="L690" s="26"/>
      <c r="M690" s="26"/>
      <c r="N690" s="26"/>
    </row>
    <row r="691">
      <c r="A691" s="26"/>
      <c r="B691" s="26"/>
      <c r="C691" s="26"/>
      <c r="D691" s="26"/>
      <c r="E691" s="26"/>
      <c r="F691" s="26"/>
      <c r="G691" s="26"/>
      <c r="H691" s="26"/>
      <c r="I691" s="26"/>
      <c r="J691" s="26"/>
      <c r="K691" s="26"/>
      <c r="L691" s="26"/>
      <c r="M691" s="26"/>
      <c r="N691" s="26"/>
    </row>
    <row r="692">
      <c r="A692" s="26"/>
      <c r="B692" s="26"/>
      <c r="C692" s="26"/>
      <c r="D692" s="26"/>
      <c r="E692" s="26"/>
      <c r="F692" s="26"/>
      <c r="G692" s="26"/>
      <c r="H692" s="26"/>
      <c r="I692" s="26"/>
      <c r="J692" s="26"/>
      <c r="K692" s="26"/>
      <c r="L692" s="26"/>
      <c r="M692" s="26"/>
      <c r="N692" s="26"/>
    </row>
    <row r="693">
      <c r="A693" s="26"/>
      <c r="B693" s="26"/>
      <c r="C693" s="26"/>
      <c r="D693" s="26"/>
      <c r="E693" s="26"/>
      <c r="F693" s="26"/>
      <c r="G693" s="26"/>
      <c r="H693" s="26"/>
      <c r="I693" s="26"/>
      <c r="J693" s="26"/>
      <c r="K693" s="26"/>
      <c r="L693" s="26"/>
      <c r="M693" s="26"/>
      <c r="N693" s="26"/>
    </row>
    <row r="694">
      <c r="A694" s="26"/>
      <c r="B694" s="26"/>
      <c r="C694" s="26"/>
      <c r="D694" s="26"/>
      <c r="E694" s="26"/>
      <c r="F694" s="26"/>
      <c r="G694" s="26"/>
      <c r="H694" s="26"/>
      <c r="I694" s="26"/>
      <c r="J694" s="26"/>
      <c r="K694" s="26"/>
      <c r="L694" s="26"/>
      <c r="M694" s="26"/>
      <c r="N694" s="26"/>
    </row>
    <row r="695">
      <c r="A695" s="26"/>
      <c r="B695" s="26"/>
      <c r="C695" s="26"/>
      <c r="D695" s="26"/>
      <c r="E695" s="26"/>
      <c r="F695" s="26"/>
      <c r="G695" s="26"/>
      <c r="H695" s="26"/>
      <c r="I695" s="26"/>
      <c r="J695" s="26"/>
      <c r="K695" s="26"/>
      <c r="L695" s="26"/>
      <c r="M695" s="26"/>
      <c r="N695" s="26"/>
    </row>
    <row r="696">
      <c r="A696" s="26"/>
      <c r="B696" s="26"/>
      <c r="C696" s="26"/>
      <c r="D696" s="26"/>
      <c r="E696" s="26"/>
      <c r="F696" s="26"/>
      <c r="G696" s="26"/>
      <c r="H696" s="26"/>
      <c r="I696" s="26"/>
      <c r="J696" s="26"/>
      <c r="K696" s="26"/>
      <c r="L696" s="26"/>
      <c r="M696" s="26"/>
      <c r="N696" s="26"/>
    </row>
    <row r="697">
      <c r="A697" s="26"/>
      <c r="B697" s="26"/>
      <c r="C697" s="26"/>
      <c r="D697" s="26"/>
      <c r="E697" s="26"/>
      <c r="F697" s="26"/>
      <c r="G697" s="26"/>
      <c r="H697" s="26"/>
      <c r="I697" s="26"/>
      <c r="J697" s="26"/>
      <c r="K697" s="26"/>
      <c r="L697" s="26"/>
      <c r="M697" s="26"/>
      <c r="N697" s="26"/>
    </row>
    <row r="698">
      <c r="A698" s="26"/>
      <c r="B698" s="26"/>
      <c r="C698" s="26"/>
      <c r="D698" s="26"/>
      <c r="E698" s="26"/>
      <c r="F698" s="26"/>
      <c r="G698" s="26"/>
      <c r="H698" s="26"/>
      <c r="I698" s="26"/>
      <c r="J698" s="26"/>
      <c r="K698" s="26"/>
      <c r="L698" s="26"/>
      <c r="M698" s="26"/>
      <c r="N698" s="26"/>
    </row>
    <row r="699">
      <c r="A699" s="26"/>
      <c r="B699" s="26"/>
      <c r="C699" s="26"/>
      <c r="D699" s="26"/>
      <c r="E699" s="26"/>
      <c r="F699" s="26"/>
      <c r="G699" s="26"/>
      <c r="H699" s="26"/>
      <c r="I699" s="26"/>
      <c r="J699" s="26"/>
      <c r="K699" s="26"/>
      <c r="L699" s="26"/>
      <c r="M699" s="26"/>
      <c r="N699" s="26"/>
    </row>
    <row r="700">
      <c r="A700" s="26"/>
      <c r="B700" s="26"/>
      <c r="C700" s="26"/>
      <c r="D700" s="26"/>
      <c r="E700" s="26"/>
      <c r="F700" s="26"/>
      <c r="G700" s="26"/>
      <c r="H700" s="26"/>
      <c r="I700" s="26"/>
      <c r="J700" s="26"/>
      <c r="K700" s="26"/>
      <c r="L700" s="26"/>
      <c r="M700" s="26"/>
      <c r="N700" s="26"/>
    </row>
    <row r="701">
      <c r="A701" s="26"/>
      <c r="B701" s="26"/>
      <c r="C701" s="26"/>
      <c r="D701" s="26"/>
      <c r="E701" s="26"/>
      <c r="F701" s="26"/>
      <c r="G701" s="26"/>
      <c r="H701" s="26"/>
      <c r="I701" s="26"/>
      <c r="J701" s="26"/>
      <c r="K701" s="26"/>
      <c r="L701" s="26"/>
      <c r="M701" s="26"/>
      <c r="N701" s="26"/>
    </row>
    <row r="702">
      <c r="A702" s="26"/>
      <c r="B702" s="26"/>
      <c r="C702" s="26"/>
      <c r="D702" s="26"/>
      <c r="E702" s="26"/>
      <c r="F702" s="26"/>
      <c r="G702" s="26"/>
      <c r="H702" s="26"/>
      <c r="I702" s="26"/>
      <c r="J702" s="26"/>
      <c r="K702" s="26"/>
      <c r="L702" s="26"/>
      <c r="M702" s="26"/>
      <c r="N702" s="26"/>
    </row>
    <row r="703">
      <c r="A703" s="26"/>
      <c r="B703" s="26"/>
      <c r="C703" s="26"/>
      <c r="D703" s="26"/>
      <c r="E703" s="26"/>
      <c r="F703" s="26"/>
      <c r="G703" s="26"/>
      <c r="H703" s="26"/>
      <c r="I703" s="26"/>
      <c r="J703" s="26"/>
      <c r="K703" s="26"/>
      <c r="L703" s="26"/>
      <c r="M703" s="26"/>
      <c r="N703" s="26"/>
    </row>
    <row r="704">
      <c r="A704" s="26"/>
      <c r="B704" s="26"/>
      <c r="C704" s="26"/>
      <c r="D704" s="26"/>
      <c r="E704" s="26"/>
      <c r="F704" s="26"/>
      <c r="G704" s="26"/>
      <c r="H704" s="26"/>
      <c r="I704" s="26"/>
      <c r="J704" s="26"/>
      <c r="K704" s="26"/>
      <c r="L704" s="26"/>
      <c r="M704" s="26"/>
      <c r="N704" s="26"/>
    </row>
    <row r="705">
      <c r="A705" s="26"/>
      <c r="B705" s="26"/>
      <c r="C705" s="26"/>
      <c r="D705" s="26"/>
      <c r="E705" s="26"/>
      <c r="F705" s="26"/>
      <c r="G705" s="26"/>
      <c r="H705" s="26"/>
      <c r="I705" s="26"/>
      <c r="J705" s="26"/>
      <c r="K705" s="26"/>
      <c r="L705" s="26"/>
      <c r="M705" s="26"/>
      <c r="N705" s="26"/>
    </row>
    <row r="706">
      <c r="A706" s="26"/>
      <c r="B706" s="26"/>
      <c r="C706" s="26"/>
      <c r="D706" s="26"/>
      <c r="E706" s="26"/>
      <c r="F706" s="26"/>
      <c r="G706" s="26"/>
      <c r="H706" s="26"/>
      <c r="I706" s="26"/>
      <c r="J706" s="26"/>
      <c r="K706" s="26"/>
      <c r="L706" s="26"/>
      <c r="M706" s="26"/>
      <c r="N706" s="26"/>
    </row>
    <row r="707">
      <c r="A707" s="26"/>
      <c r="B707" s="26"/>
      <c r="C707" s="26"/>
      <c r="D707" s="26"/>
      <c r="E707" s="26"/>
      <c r="F707" s="26"/>
      <c r="G707" s="26"/>
      <c r="H707" s="26"/>
      <c r="I707" s="26"/>
      <c r="J707" s="26"/>
      <c r="K707" s="26"/>
      <c r="L707" s="26"/>
      <c r="M707" s="26"/>
      <c r="N707" s="26"/>
    </row>
    <row r="708">
      <c r="A708" s="26"/>
      <c r="B708" s="26"/>
      <c r="C708" s="26"/>
      <c r="D708" s="26"/>
      <c r="E708" s="26"/>
      <c r="F708" s="26"/>
      <c r="G708" s="26"/>
      <c r="H708" s="26"/>
      <c r="I708" s="26"/>
      <c r="J708" s="26"/>
      <c r="K708" s="26"/>
      <c r="L708" s="26"/>
      <c r="M708" s="26"/>
      <c r="N708" s="26"/>
    </row>
    <row r="709">
      <c r="A709" s="26"/>
      <c r="B709" s="26"/>
      <c r="C709" s="26"/>
      <c r="D709" s="26"/>
      <c r="E709" s="26"/>
      <c r="F709" s="26"/>
      <c r="G709" s="26"/>
      <c r="H709" s="26"/>
      <c r="I709" s="26"/>
      <c r="J709" s="26"/>
      <c r="K709" s="26"/>
      <c r="L709" s="26"/>
      <c r="M709" s="26"/>
      <c r="N709" s="26"/>
    </row>
    <row r="710">
      <c r="A710" s="26"/>
      <c r="B710" s="26"/>
      <c r="C710" s="26"/>
      <c r="D710" s="26"/>
      <c r="E710" s="26"/>
      <c r="F710" s="26"/>
      <c r="G710" s="26"/>
      <c r="H710" s="26"/>
      <c r="I710" s="26"/>
      <c r="J710" s="26"/>
      <c r="K710" s="26"/>
      <c r="L710" s="26"/>
      <c r="M710" s="26"/>
      <c r="N710" s="26"/>
    </row>
    <row r="711">
      <c r="A711" s="26"/>
      <c r="B711" s="26"/>
      <c r="C711" s="26"/>
      <c r="D711" s="26"/>
      <c r="E711" s="26"/>
      <c r="F711" s="26"/>
      <c r="G711" s="26"/>
      <c r="H711" s="26"/>
      <c r="I711" s="26"/>
      <c r="J711" s="26"/>
      <c r="K711" s="26"/>
      <c r="L711" s="26"/>
      <c r="M711" s="26"/>
      <c r="N711" s="26"/>
    </row>
    <row r="712">
      <c r="A712" s="26"/>
      <c r="B712" s="26"/>
      <c r="C712" s="26"/>
      <c r="D712" s="26"/>
      <c r="E712" s="26"/>
      <c r="F712" s="26"/>
      <c r="G712" s="26"/>
      <c r="H712" s="26"/>
      <c r="I712" s="26"/>
      <c r="J712" s="26"/>
      <c r="K712" s="26"/>
      <c r="L712" s="26"/>
      <c r="M712" s="26"/>
      <c r="N712" s="26"/>
    </row>
    <row r="713">
      <c r="A713" s="26"/>
      <c r="B713" s="26"/>
      <c r="C713" s="26"/>
      <c r="D713" s="26"/>
      <c r="E713" s="26"/>
      <c r="F713" s="26"/>
      <c r="G713" s="26"/>
      <c r="H713" s="26"/>
      <c r="I713" s="26"/>
      <c r="J713" s="26"/>
      <c r="K713" s="26"/>
      <c r="L713" s="26"/>
      <c r="M713" s="26"/>
      <c r="N713" s="26"/>
    </row>
    <row r="714">
      <c r="A714" s="26"/>
      <c r="B714" s="26"/>
      <c r="C714" s="26"/>
      <c r="D714" s="26"/>
      <c r="E714" s="26"/>
      <c r="F714" s="26"/>
      <c r="G714" s="26"/>
      <c r="H714" s="26"/>
      <c r="I714" s="26"/>
      <c r="J714" s="26"/>
      <c r="K714" s="26"/>
      <c r="L714" s="26"/>
      <c r="M714" s="26"/>
      <c r="N714" s="26"/>
    </row>
    <row r="715">
      <c r="A715" s="26"/>
      <c r="B715" s="26"/>
      <c r="C715" s="26"/>
      <c r="D715" s="26"/>
      <c r="E715" s="26"/>
      <c r="F715" s="26"/>
      <c r="G715" s="26"/>
      <c r="H715" s="26"/>
      <c r="I715" s="26"/>
      <c r="J715" s="26"/>
      <c r="K715" s="26"/>
      <c r="L715" s="26"/>
      <c r="M715" s="26"/>
      <c r="N715" s="26"/>
    </row>
    <row r="716">
      <c r="A716" s="26"/>
      <c r="B716" s="26"/>
      <c r="C716" s="26"/>
      <c r="D716" s="26"/>
      <c r="E716" s="26"/>
      <c r="F716" s="26"/>
      <c r="G716" s="26"/>
      <c r="H716" s="26"/>
      <c r="I716" s="26"/>
      <c r="J716" s="26"/>
      <c r="K716" s="26"/>
      <c r="L716" s="26"/>
      <c r="M716" s="26"/>
      <c r="N716" s="26"/>
    </row>
    <row r="717">
      <c r="A717" s="26"/>
      <c r="B717" s="26"/>
      <c r="C717" s="26"/>
      <c r="D717" s="26"/>
      <c r="E717" s="26"/>
      <c r="F717" s="26"/>
      <c r="G717" s="26"/>
      <c r="H717" s="26"/>
      <c r="I717" s="26"/>
      <c r="J717" s="26"/>
      <c r="K717" s="26"/>
      <c r="L717" s="26"/>
      <c r="M717" s="26"/>
      <c r="N717" s="26"/>
    </row>
    <row r="718">
      <c r="A718" s="26"/>
      <c r="B718" s="26"/>
      <c r="C718" s="26"/>
      <c r="D718" s="26"/>
      <c r="E718" s="26"/>
      <c r="F718" s="26"/>
      <c r="G718" s="26"/>
      <c r="H718" s="26"/>
      <c r="I718" s="26"/>
      <c r="J718" s="26"/>
      <c r="K718" s="26"/>
      <c r="L718" s="26"/>
      <c r="M718" s="26"/>
      <c r="N718" s="26"/>
    </row>
    <row r="719">
      <c r="A719" s="26"/>
      <c r="B719" s="26"/>
      <c r="C719" s="26"/>
      <c r="D719" s="26"/>
      <c r="E719" s="26"/>
      <c r="F719" s="26"/>
      <c r="G719" s="26"/>
      <c r="H719" s="26"/>
      <c r="I719" s="26"/>
      <c r="J719" s="26"/>
      <c r="K719" s="26"/>
      <c r="L719" s="26"/>
      <c r="M719" s="26"/>
      <c r="N719" s="26"/>
    </row>
    <row r="720">
      <c r="A720" s="26"/>
      <c r="B720" s="26"/>
      <c r="C720" s="26"/>
      <c r="D720" s="26"/>
      <c r="E720" s="26"/>
      <c r="F720" s="26"/>
      <c r="G720" s="26"/>
      <c r="H720" s="26"/>
      <c r="I720" s="26"/>
      <c r="J720" s="26"/>
      <c r="K720" s="26"/>
      <c r="L720" s="26"/>
      <c r="M720" s="26"/>
      <c r="N720" s="26"/>
    </row>
    <row r="721">
      <c r="A721" s="26"/>
      <c r="B721" s="26"/>
      <c r="C721" s="26"/>
      <c r="D721" s="26"/>
      <c r="E721" s="26"/>
      <c r="F721" s="26"/>
      <c r="G721" s="26"/>
      <c r="H721" s="26"/>
      <c r="I721" s="26"/>
      <c r="J721" s="26"/>
      <c r="K721" s="26"/>
      <c r="L721" s="26"/>
      <c r="M721" s="26"/>
      <c r="N721" s="26"/>
    </row>
    <row r="722">
      <c r="A722" s="26"/>
      <c r="B722" s="26"/>
      <c r="C722" s="26"/>
      <c r="D722" s="26"/>
      <c r="E722" s="26"/>
      <c r="F722" s="26"/>
      <c r="G722" s="26"/>
      <c r="H722" s="26"/>
      <c r="I722" s="26"/>
      <c r="J722" s="26"/>
      <c r="K722" s="26"/>
      <c r="L722" s="26"/>
      <c r="M722" s="26"/>
      <c r="N722" s="26"/>
    </row>
    <row r="723">
      <c r="A723" s="26"/>
      <c r="B723" s="26"/>
      <c r="C723" s="26"/>
      <c r="D723" s="26"/>
      <c r="E723" s="26"/>
      <c r="F723" s="26"/>
      <c r="G723" s="26"/>
      <c r="H723" s="26"/>
      <c r="I723" s="26"/>
      <c r="J723" s="26"/>
      <c r="K723" s="26"/>
      <c r="L723" s="26"/>
      <c r="M723" s="26"/>
      <c r="N723" s="26"/>
    </row>
    <row r="724">
      <c r="A724" s="26"/>
      <c r="B724" s="26"/>
      <c r="C724" s="26"/>
      <c r="D724" s="26"/>
      <c r="E724" s="26"/>
      <c r="F724" s="26"/>
      <c r="G724" s="26"/>
      <c r="H724" s="26"/>
      <c r="I724" s="26"/>
      <c r="J724" s="26"/>
      <c r="K724" s="26"/>
      <c r="L724" s="26"/>
      <c r="M724" s="26"/>
      <c r="N724" s="26"/>
    </row>
    <row r="725">
      <c r="A725" s="26"/>
      <c r="B725" s="26"/>
      <c r="C725" s="26"/>
      <c r="D725" s="26"/>
      <c r="E725" s="26"/>
      <c r="F725" s="26"/>
      <c r="G725" s="26"/>
      <c r="H725" s="26"/>
      <c r="I725" s="26"/>
      <c r="J725" s="26"/>
      <c r="K725" s="26"/>
      <c r="L725" s="26"/>
      <c r="M725" s="26"/>
      <c r="N725" s="26"/>
    </row>
    <row r="726">
      <c r="A726" s="26"/>
      <c r="B726" s="26"/>
      <c r="C726" s="26"/>
      <c r="D726" s="26"/>
      <c r="E726" s="26"/>
      <c r="F726" s="26"/>
      <c r="G726" s="26"/>
      <c r="H726" s="26"/>
      <c r="I726" s="26"/>
      <c r="J726" s="26"/>
      <c r="K726" s="26"/>
      <c r="L726" s="26"/>
      <c r="M726" s="26"/>
      <c r="N726" s="26"/>
    </row>
    <row r="727">
      <c r="A727" s="26"/>
      <c r="B727" s="26"/>
      <c r="C727" s="26"/>
      <c r="D727" s="26"/>
      <c r="E727" s="26"/>
      <c r="F727" s="26"/>
      <c r="G727" s="26"/>
      <c r="H727" s="26"/>
      <c r="I727" s="26"/>
      <c r="J727" s="26"/>
      <c r="K727" s="26"/>
      <c r="L727" s="26"/>
      <c r="M727" s="26"/>
      <c r="N727" s="26"/>
    </row>
    <row r="728">
      <c r="A728" s="26"/>
      <c r="B728" s="26"/>
      <c r="C728" s="26"/>
      <c r="D728" s="26"/>
      <c r="E728" s="26"/>
      <c r="F728" s="26"/>
      <c r="G728" s="26"/>
      <c r="H728" s="26"/>
      <c r="I728" s="26"/>
      <c r="J728" s="26"/>
      <c r="K728" s="26"/>
      <c r="L728" s="26"/>
      <c r="M728" s="26"/>
      <c r="N728" s="26"/>
    </row>
    <row r="729">
      <c r="A729" s="26"/>
      <c r="B729" s="26"/>
      <c r="C729" s="26"/>
      <c r="D729" s="26"/>
      <c r="E729" s="26"/>
      <c r="F729" s="26"/>
      <c r="G729" s="26"/>
      <c r="H729" s="26"/>
      <c r="I729" s="26"/>
      <c r="J729" s="26"/>
      <c r="K729" s="26"/>
      <c r="L729" s="26"/>
      <c r="M729" s="26"/>
      <c r="N729" s="26"/>
    </row>
    <row r="730">
      <c r="A730" s="26"/>
      <c r="B730" s="26"/>
      <c r="C730" s="26"/>
      <c r="D730" s="26"/>
      <c r="E730" s="26"/>
      <c r="F730" s="26"/>
      <c r="G730" s="26"/>
      <c r="H730" s="26"/>
      <c r="I730" s="26"/>
      <c r="J730" s="26"/>
      <c r="K730" s="26"/>
      <c r="L730" s="26"/>
      <c r="M730" s="26"/>
      <c r="N730" s="26"/>
    </row>
    <row r="731">
      <c r="A731" s="26"/>
      <c r="B731" s="26"/>
      <c r="C731" s="26"/>
      <c r="D731" s="26"/>
      <c r="E731" s="26"/>
      <c r="F731" s="26"/>
      <c r="G731" s="26"/>
      <c r="H731" s="26"/>
      <c r="I731" s="26"/>
      <c r="J731" s="26"/>
      <c r="K731" s="26"/>
      <c r="L731" s="26"/>
      <c r="M731" s="26"/>
      <c r="N731" s="26"/>
    </row>
    <row r="732">
      <c r="A732" s="26"/>
      <c r="B732" s="26"/>
      <c r="C732" s="26"/>
      <c r="D732" s="26"/>
      <c r="E732" s="26"/>
      <c r="F732" s="26"/>
      <c r="G732" s="26"/>
      <c r="H732" s="26"/>
      <c r="I732" s="26"/>
      <c r="J732" s="26"/>
      <c r="K732" s="26"/>
      <c r="L732" s="26"/>
      <c r="M732" s="26"/>
      <c r="N732" s="26"/>
    </row>
    <row r="733">
      <c r="A733" s="26"/>
      <c r="B733" s="26"/>
      <c r="C733" s="26"/>
      <c r="D733" s="26"/>
      <c r="E733" s="26"/>
      <c r="F733" s="26"/>
      <c r="G733" s="26"/>
      <c r="H733" s="26"/>
      <c r="I733" s="26"/>
      <c r="J733" s="26"/>
      <c r="K733" s="26"/>
      <c r="L733" s="26"/>
      <c r="M733" s="26"/>
      <c r="N733" s="26"/>
    </row>
    <row r="734">
      <c r="A734" s="26"/>
      <c r="B734" s="26"/>
      <c r="C734" s="26"/>
      <c r="D734" s="26"/>
      <c r="E734" s="26"/>
      <c r="F734" s="26"/>
      <c r="G734" s="26"/>
      <c r="H734" s="26"/>
      <c r="I734" s="26"/>
      <c r="J734" s="26"/>
      <c r="K734" s="26"/>
      <c r="L734" s="26"/>
      <c r="M734" s="26"/>
      <c r="N734" s="26"/>
    </row>
    <row r="735">
      <c r="A735" s="26"/>
      <c r="B735" s="26"/>
      <c r="C735" s="26"/>
      <c r="D735" s="26"/>
      <c r="E735" s="26"/>
      <c r="F735" s="26"/>
      <c r="G735" s="26"/>
      <c r="H735" s="26"/>
      <c r="I735" s="26"/>
      <c r="J735" s="26"/>
      <c r="K735" s="26"/>
      <c r="L735" s="26"/>
      <c r="M735" s="26"/>
      <c r="N735" s="26"/>
    </row>
    <row r="736">
      <c r="A736" s="26"/>
      <c r="B736" s="26"/>
      <c r="C736" s="26"/>
      <c r="D736" s="26"/>
      <c r="E736" s="26"/>
      <c r="F736" s="26"/>
      <c r="G736" s="26"/>
      <c r="H736" s="26"/>
      <c r="I736" s="26"/>
      <c r="J736" s="26"/>
      <c r="K736" s="26"/>
      <c r="L736" s="26"/>
      <c r="M736" s="26"/>
      <c r="N736" s="26"/>
    </row>
    <row r="737">
      <c r="A737" s="26"/>
      <c r="B737" s="26"/>
      <c r="C737" s="26"/>
      <c r="D737" s="26"/>
      <c r="E737" s="26"/>
      <c r="F737" s="26"/>
      <c r="G737" s="26"/>
      <c r="H737" s="26"/>
      <c r="I737" s="26"/>
      <c r="J737" s="26"/>
      <c r="K737" s="26"/>
      <c r="L737" s="26"/>
      <c r="M737" s="26"/>
      <c r="N737" s="26"/>
    </row>
    <row r="738">
      <c r="A738" s="26"/>
      <c r="B738" s="26"/>
      <c r="C738" s="26"/>
      <c r="D738" s="26"/>
      <c r="E738" s="26"/>
      <c r="F738" s="26"/>
      <c r="G738" s="26"/>
      <c r="H738" s="26"/>
      <c r="I738" s="26"/>
      <c r="J738" s="26"/>
      <c r="K738" s="26"/>
      <c r="L738" s="26"/>
      <c r="M738" s="26"/>
      <c r="N738" s="26"/>
    </row>
    <row r="739">
      <c r="A739" s="26"/>
      <c r="B739" s="26"/>
      <c r="C739" s="26"/>
      <c r="D739" s="26"/>
      <c r="E739" s="26"/>
      <c r="F739" s="26"/>
      <c r="G739" s="26"/>
      <c r="H739" s="26"/>
      <c r="I739" s="26"/>
      <c r="J739" s="26"/>
      <c r="K739" s="26"/>
      <c r="L739" s="26"/>
      <c r="M739" s="26"/>
      <c r="N739" s="26"/>
    </row>
    <row r="740">
      <c r="A740" s="26"/>
      <c r="B740" s="26"/>
      <c r="C740" s="26"/>
      <c r="D740" s="26"/>
      <c r="E740" s="26"/>
      <c r="F740" s="26"/>
      <c r="G740" s="26"/>
      <c r="H740" s="26"/>
      <c r="I740" s="26"/>
      <c r="J740" s="26"/>
      <c r="K740" s="26"/>
      <c r="L740" s="26"/>
      <c r="M740" s="26"/>
      <c r="N740" s="26"/>
    </row>
    <row r="741">
      <c r="A741" s="26"/>
      <c r="B741" s="26"/>
      <c r="C741" s="26"/>
      <c r="D741" s="26"/>
      <c r="E741" s="26"/>
      <c r="F741" s="26"/>
      <c r="G741" s="26"/>
      <c r="H741" s="26"/>
      <c r="I741" s="26"/>
      <c r="J741" s="26"/>
      <c r="K741" s="26"/>
      <c r="L741" s="26"/>
      <c r="M741" s="26"/>
      <c r="N741" s="26"/>
    </row>
    <row r="742">
      <c r="A742" s="26"/>
      <c r="B742" s="26"/>
      <c r="C742" s="26"/>
      <c r="D742" s="26"/>
      <c r="E742" s="26"/>
      <c r="F742" s="26"/>
      <c r="G742" s="26"/>
      <c r="H742" s="26"/>
      <c r="I742" s="26"/>
      <c r="J742" s="26"/>
      <c r="K742" s="26"/>
      <c r="L742" s="26"/>
      <c r="M742" s="26"/>
      <c r="N742" s="26"/>
    </row>
    <row r="743">
      <c r="A743" s="26"/>
      <c r="B743" s="26"/>
      <c r="C743" s="26"/>
      <c r="D743" s="26"/>
      <c r="E743" s="26"/>
      <c r="F743" s="26"/>
      <c r="G743" s="26"/>
      <c r="H743" s="26"/>
      <c r="I743" s="26"/>
      <c r="J743" s="26"/>
      <c r="K743" s="26"/>
      <c r="L743" s="26"/>
      <c r="M743" s="26"/>
      <c r="N743" s="26"/>
    </row>
    <row r="744">
      <c r="A744" s="26"/>
      <c r="B744" s="26"/>
      <c r="C744" s="26"/>
      <c r="D744" s="26"/>
      <c r="E744" s="26"/>
      <c r="F744" s="26"/>
      <c r="G744" s="26"/>
      <c r="H744" s="26"/>
      <c r="I744" s="26"/>
      <c r="J744" s="26"/>
      <c r="K744" s="26"/>
      <c r="L744" s="26"/>
      <c r="M744" s="26"/>
      <c r="N744" s="26"/>
    </row>
    <row r="745">
      <c r="A745" s="26"/>
      <c r="B745" s="26"/>
      <c r="C745" s="26"/>
      <c r="D745" s="26"/>
      <c r="E745" s="26"/>
      <c r="F745" s="26"/>
      <c r="G745" s="26"/>
      <c r="H745" s="26"/>
      <c r="I745" s="26"/>
      <c r="J745" s="26"/>
      <c r="K745" s="26"/>
      <c r="L745" s="26"/>
      <c r="M745" s="26"/>
      <c r="N745" s="26"/>
    </row>
    <row r="746">
      <c r="A746" s="26"/>
      <c r="B746" s="26"/>
      <c r="C746" s="26"/>
      <c r="D746" s="26"/>
      <c r="E746" s="26"/>
      <c r="F746" s="26"/>
      <c r="G746" s="26"/>
      <c r="H746" s="26"/>
      <c r="I746" s="26"/>
      <c r="J746" s="26"/>
      <c r="K746" s="26"/>
      <c r="L746" s="26"/>
      <c r="M746" s="26"/>
      <c r="N746" s="26"/>
    </row>
    <row r="747">
      <c r="A747" s="26"/>
      <c r="B747" s="26"/>
      <c r="C747" s="26"/>
      <c r="D747" s="26"/>
      <c r="E747" s="26"/>
      <c r="F747" s="26"/>
      <c r="G747" s="26"/>
      <c r="H747" s="26"/>
      <c r="I747" s="26"/>
      <c r="J747" s="26"/>
      <c r="K747" s="26"/>
      <c r="L747" s="26"/>
      <c r="M747" s="26"/>
      <c r="N747" s="26"/>
    </row>
    <row r="748">
      <c r="A748" s="26"/>
      <c r="B748" s="26"/>
      <c r="C748" s="26"/>
      <c r="D748" s="26"/>
      <c r="E748" s="26"/>
      <c r="F748" s="26"/>
      <c r="G748" s="26"/>
      <c r="H748" s="26"/>
      <c r="I748" s="26"/>
      <c r="J748" s="26"/>
      <c r="K748" s="26"/>
      <c r="L748" s="26"/>
      <c r="M748" s="26"/>
      <c r="N748" s="26"/>
    </row>
    <row r="749">
      <c r="A749" s="26"/>
      <c r="B749" s="26"/>
      <c r="C749" s="26"/>
      <c r="D749" s="26"/>
      <c r="E749" s="26"/>
      <c r="F749" s="26"/>
      <c r="G749" s="26"/>
      <c r="H749" s="26"/>
      <c r="I749" s="26"/>
      <c r="J749" s="26"/>
      <c r="K749" s="26"/>
      <c r="L749" s="26"/>
      <c r="M749" s="26"/>
      <c r="N749" s="26"/>
    </row>
    <row r="750">
      <c r="A750" s="26"/>
      <c r="B750" s="26"/>
      <c r="C750" s="26"/>
      <c r="D750" s="26"/>
      <c r="E750" s="26"/>
      <c r="F750" s="26"/>
      <c r="G750" s="26"/>
      <c r="H750" s="26"/>
      <c r="I750" s="26"/>
      <c r="J750" s="26"/>
      <c r="K750" s="26"/>
      <c r="L750" s="26"/>
      <c r="M750" s="26"/>
      <c r="N750" s="26"/>
    </row>
    <row r="751">
      <c r="A751" s="26"/>
      <c r="B751" s="26"/>
      <c r="C751" s="26"/>
      <c r="D751" s="26"/>
      <c r="E751" s="26"/>
      <c r="F751" s="26"/>
      <c r="G751" s="26"/>
      <c r="H751" s="26"/>
      <c r="I751" s="26"/>
      <c r="J751" s="26"/>
      <c r="K751" s="26"/>
      <c r="L751" s="26"/>
      <c r="M751" s="26"/>
      <c r="N751" s="26"/>
    </row>
    <row r="752">
      <c r="A752" s="26"/>
      <c r="B752" s="26"/>
      <c r="C752" s="26"/>
      <c r="D752" s="26"/>
      <c r="E752" s="26"/>
      <c r="F752" s="26"/>
      <c r="G752" s="26"/>
      <c r="H752" s="26"/>
      <c r="I752" s="26"/>
      <c r="J752" s="26"/>
      <c r="K752" s="26"/>
      <c r="L752" s="26"/>
      <c r="M752" s="26"/>
      <c r="N752" s="26"/>
    </row>
    <row r="753">
      <c r="A753" s="26"/>
      <c r="B753" s="26"/>
      <c r="C753" s="26"/>
      <c r="D753" s="26"/>
      <c r="E753" s="26"/>
      <c r="F753" s="26"/>
      <c r="G753" s="26"/>
      <c r="H753" s="26"/>
      <c r="I753" s="26"/>
      <c r="J753" s="26"/>
      <c r="K753" s="26"/>
      <c r="L753" s="26"/>
      <c r="M753" s="26"/>
      <c r="N753" s="26"/>
    </row>
    <row r="754">
      <c r="A754" s="26"/>
      <c r="B754" s="26"/>
      <c r="C754" s="26"/>
      <c r="D754" s="26"/>
      <c r="E754" s="26"/>
      <c r="F754" s="26"/>
      <c r="G754" s="26"/>
      <c r="H754" s="26"/>
      <c r="I754" s="26"/>
      <c r="J754" s="26"/>
      <c r="K754" s="26"/>
      <c r="L754" s="26"/>
      <c r="M754" s="26"/>
      <c r="N754" s="26"/>
    </row>
    <row r="755">
      <c r="A755" s="26"/>
      <c r="B755" s="26"/>
      <c r="C755" s="26"/>
      <c r="D755" s="26"/>
      <c r="E755" s="26"/>
      <c r="F755" s="26"/>
      <c r="G755" s="26"/>
      <c r="H755" s="26"/>
      <c r="I755" s="26"/>
      <c r="J755" s="26"/>
      <c r="K755" s="26"/>
      <c r="L755" s="26"/>
      <c r="M755" s="26"/>
      <c r="N755" s="26"/>
    </row>
    <row r="756">
      <c r="A756" s="26"/>
      <c r="B756" s="26"/>
      <c r="C756" s="26"/>
      <c r="D756" s="26"/>
      <c r="E756" s="26"/>
      <c r="F756" s="26"/>
      <c r="G756" s="26"/>
      <c r="H756" s="26"/>
      <c r="I756" s="26"/>
      <c r="J756" s="26"/>
      <c r="K756" s="26"/>
      <c r="L756" s="26"/>
      <c r="M756" s="26"/>
      <c r="N756" s="26"/>
    </row>
    <row r="757">
      <c r="A757" s="26"/>
      <c r="B757" s="26"/>
      <c r="C757" s="26"/>
      <c r="D757" s="26"/>
      <c r="E757" s="26"/>
      <c r="F757" s="26"/>
      <c r="G757" s="26"/>
      <c r="H757" s="26"/>
      <c r="I757" s="26"/>
      <c r="J757" s="26"/>
      <c r="K757" s="26"/>
      <c r="L757" s="26"/>
      <c r="M757" s="26"/>
      <c r="N757" s="26"/>
    </row>
    <row r="758">
      <c r="A758" s="26"/>
      <c r="B758" s="26"/>
      <c r="C758" s="26"/>
      <c r="D758" s="26"/>
      <c r="E758" s="26"/>
      <c r="F758" s="26"/>
      <c r="G758" s="26"/>
      <c r="H758" s="26"/>
      <c r="I758" s="26"/>
      <c r="J758" s="26"/>
      <c r="K758" s="26"/>
      <c r="L758" s="26"/>
      <c r="M758" s="26"/>
      <c r="N758" s="26"/>
    </row>
    <row r="759">
      <c r="A759" s="26"/>
      <c r="B759" s="26"/>
      <c r="C759" s="26"/>
      <c r="D759" s="26"/>
      <c r="E759" s="26"/>
      <c r="F759" s="26"/>
      <c r="G759" s="26"/>
      <c r="H759" s="26"/>
      <c r="I759" s="26"/>
      <c r="J759" s="26"/>
      <c r="K759" s="26"/>
      <c r="L759" s="26"/>
      <c r="M759" s="26"/>
      <c r="N759" s="26"/>
    </row>
    <row r="760">
      <c r="A760" s="26"/>
      <c r="B760" s="26"/>
      <c r="C760" s="26"/>
      <c r="D760" s="26"/>
      <c r="E760" s="26"/>
      <c r="F760" s="26"/>
      <c r="G760" s="26"/>
      <c r="H760" s="26"/>
      <c r="I760" s="26"/>
      <c r="J760" s="26"/>
      <c r="K760" s="26"/>
      <c r="L760" s="26"/>
      <c r="M760" s="26"/>
      <c r="N760" s="26"/>
    </row>
    <row r="761">
      <c r="A761" s="26"/>
      <c r="B761" s="26"/>
      <c r="C761" s="26"/>
      <c r="D761" s="26"/>
      <c r="E761" s="26"/>
      <c r="F761" s="26"/>
      <c r="G761" s="26"/>
      <c r="H761" s="26"/>
      <c r="I761" s="26"/>
      <c r="J761" s="26"/>
      <c r="K761" s="26"/>
      <c r="L761" s="26"/>
      <c r="M761" s="26"/>
      <c r="N761" s="26"/>
    </row>
    <row r="762">
      <c r="A762" s="26"/>
      <c r="B762" s="26"/>
      <c r="C762" s="26"/>
      <c r="D762" s="26"/>
      <c r="E762" s="26"/>
      <c r="F762" s="26"/>
      <c r="G762" s="26"/>
      <c r="H762" s="26"/>
      <c r="I762" s="26"/>
      <c r="J762" s="26"/>
      <c r="K762" s="26"/>
      <c r="L762" s="26"/>
      <c r="M762" s="26"/>
      <c r="N762" s="26"/>
    </row>
    <row r="763">
      <c r="A763" s="26"/>
      <c r="B763" s="26"/>
      <c r="C763" s="26"/>
      <c r="D763" s="26"/>
      <c r="E763" s="26"/>
      <c r="F763" s="26"/>
      <c r="G763" s="26"/>
      <c r="H763" s="26"/>
      <c r="I763" s="26"/>
      <c r="J763" s="26"/>
      <c r="K763" s="26"/>
      <c r="L763" s="26"/>
      <c r="M763" s="26"/>
      <c r="N763" s="26"/>
    </row>
    <row r="764">
      <c r="A764" s="26"/>
      <c r="B764" s="26"/>
      <c r="C764" s="26"/>
      <c r="D764" s="26"/>
      <c r="E764" s="26"/>
      <c r="F764" s="26"/>
      <c r="G764" s="26"/>
      <c r="H764" s="26"/>
      <c r="I764" s="26"/>
      <c r="J764" s="26"/>
      <c r="K764" s="26"/>
      <c r="L764" s="26"/>
      <c r="M764" s="26"/>
      <c r="N764" s="26"/>
    </row>
    <row r="765">
      <c r="A765" s="26"/>
      <c r="B765" s="26"/>
      <c r="C765" s="26"/>
      <c r="D765" s="26"/>
      <c r="E765" s="26"/>
      <c r="F765" s="26"/>
      <c r="G765" s="26"/>
      <c r="H765" s="26"/>
      <c r="I765" s="26"/>
      <c r="J765" s="26"/>
      <c r="K765" s="26"/>
      <c r="L765" s="26"/>
      <c r="M765" s="26"/>
      <c r="N765" s="26"/>
    </row>
    <row r="766">
      <c r="A766" s="26"/>
      <c r="B766" s="26"/>
      <c r="C766" s="26"/>
      <c r="D766" s="26"/>
      <c r="E766" s="26"/>
      <c r="F766" s="26"/>
      <c r="G766" s="26"/>
      <c r="H766" s="26"/>
      <c r="I766" s="26"/>
      <c r="J766" s="26"/>
      <c r="K766" s="26"/>
      <c r="L766" s="26"/>
      <c r="M766" s="26"/>
      <c r="N766" s="26"/>
    </row>
    <row r="767">
      <c r="A767" s="26"/>
      <c r="B767" s="26"/>
      <c r="C767" s="26"/>
      <c r="D767" s="26"/>
      <c r="E767" s="26"/>
      <c r="F767" s="26"/>
      <c r="G767" s="26"/>
      <c r="H767" s="26"/>
      <c r="I767" s="26"/>
      <c r="J767" s="26"/>
      <c r="K767" s="26"/>
      <c r="L767" s="26"/>
      <c r="M767" s="26"/>
      <c r="N767" s="26"/>
    </row>
    <row r="768">
      <c r="A768" s="26"/>
      <c r="B768" s="26"/>
      <c r="C768" s="26"/>
      <c r="D768" s="26"/>
      <c r="E768" s="26"/>
      <c r="F768" s="26"/>
      <c r="G768" s="26"/>
      <c r="H768" s="26"/>
      <c r="I768" s="26"/>
      <c r="J768" s="26"/>
      <c r="K768" s="26"/>
      <c r="L768" s="26"/>
      <c r="M768" s="26"/>
      <c r="N768" s="26"/>
    </row>
    <row r="769">
      <c r="A769" s="26"/>
      <c r="B769" s="26"/>
      <c r="C769" s="26"/>
      <c r="D769" s="26"/>
      <c r="E769" s="26"/>
      <c r="F769" s="26"/>
      <c r="G769" s="26"/>
      <c r="H769" s="26"/>
      <c r="I769" s="26"/>
      <c r="J769" s="26"/>
      <c r="K769" s="26"/>
      <c r="L769" s="26"/>
      <c r="M769" s="26"/>
      <c r="N769" s="26"/>
    </row>
    <row r="770">
      <c r="A770" s="26"/>
      <c r="B770" s="26"/>
      <c r="C770" s="26"/>
      <c r="D770" s="26"/>
      <c r="E770" s="26"/>
      <c r="F770" s="26"/>
      <c r="G770" s="26"/>
      <c r="H770" s="26"/>
      <c r="I770" s="26"/>
      <c r="J770" s="26"/>
      <c r="K770" s="26"/>
      <c r="L770" s="26"/>
      <c r="M770" s="26"/>
      <c r="N770" s="26"/>
    </row>
    <row r="771">
      <c r="A771" s="26"/>
      <c r="B771" s="26"/>
      <c r="C771" s="26"/>
      <c r="D771" s="26"/>
      <c r="E771" s="26"/>
      <c r="F771" s="26"/>
      <c r="G771" s="26"/>
      <c r="H771" s="26"/>
      <c r="I771" s="26"/>
      <c r="J771" s="26"/>
      <c r="K771" s="26"/>
      <c r="L771" s="26"/>
      <c r="M771" s="26"/>
      <c r="N771" s="26"/>
    </row>
    <row r="772">
      <c r="A772" s="26"/>
      <c r="B772" s="26"/>
      <c r="C772" s="26"/>
      <c r="D772" s="26"/>
      <c r="E772" s="26"/>
      <c r="F772" s="26"/>
      <c r="G772" s="26"/>
      <c r="H772" s="26"/>
      <c r="I772" s="26"/>
      <c r="J772" s="26"/>
      <c r="K772" s="26"/>
      <c r="L772" s="26"/>
      <c r="M772" s="26"/>
      <c r="N772" s="26"/>
    </row>
    <row r="773">
      <c r="A773" s="26"/>
      <c r="B773" s="26"/>
      <c r="C773" s="26"/>
      <c r="D773" s="26"/>
      <c r="E773" s="26"/>
      <c r="F773" s="26"/>
      <c r="G773" s="26"/>
      <c r="H773" s="26"/>
      <c r="I773" s="26"/>
      <c r="J773" s="26"/>
      <c r="K773" s="26"/>
      <c r="L773" s="26"/>
      <c r="M773" s="26"/>
      <c r="N773" s="26"/>
    </row>
    <row r="774">
      <c r="A774" s="26"/>
      <c r="B774" s="26"/>
      <c r="C774" s="26"/>
      <c r="D774" s="26"/>
      <c r="E774" s="26"/>
      <c r="F774" s="26"/>
      <c r="G774" s="26"/>
      <c r="H774" s="26"/>
      <c r="I774" s="26"/>
      <c r="J774" s="26"/>
      <c r="K774" s="26"/>
      <c r="L774" s="26"/>
      <c r="M774" s="26"/>
      <c r="N774" s="26"/>
    </row>
    <row r="775">
      <c r="A775" s="26"/>
      <c r="B775" s="26"/>
      <c r="C775" s="26"/>
      <c r="D775" s="26"/>
      <c r="E775" s="26"/>
      <c r="F775" s="26"/>
      <c r="G775" s="26"/>
      <c r="H775" s="26"/>
      <c r="I775" s="26"/>
      <c r="J775" s="26"/>
      <c r="K775" s="26"/>
      <c r="L775" s="26"/>
      <c r="M775" s="26"/>
      <c r="N775" s="26"/>
    </row>
    <row r="776">
      <c r="A776" s="26"/>
      <c r="B776" s="26"/>
      <c r="C776" s="26"/>
      <c r="D776" s="26"/>
      <c r="E776" s="26"/>
      <c r="F776" s="26"/>
      <c r="G776" s="26"/>
      <c r="H776" s="26"/>
      <c r="I776" s="26"/>
      <c r="J776" s="26"/>
      <c r="K776" s="26"/>
      <c r="L776" s="26"/>
      <c r="M776" s="26"/>
      <c r="N776" s="26"/>
    </row>
    <row r="777">
      <c r="A777" s="26"/>
      <c r="B777" s="26"/>
      <c r="C777" s="26"/>
      <c r="D777" s="26"/>
      <c r="E777" s="26"/>
      <c r="F777" s="26"/>
      <c r="G777" s="26"/>
      <c r="H777" s="26"/>
      <c r="I777" s="26"/>
      <c r="J777" s="26"/>
      <c r="K777" s="26"/>
      <c r="L777" s="26"/>
      <c r="M777" s="26"/>
      <c r="N777" s="26"/>
    </row>
    <row r="778">
      <c r="A778" s="26"/>
      <c r="B778" s="26"/>
      <c r="C778" s="26"/>
      <c r="D778" s="26"/>
      <c r="E778" s="26"/>
      <c r="F778" s="26"/>
      <c r="G778" s="26"/>
      <c r="H778" s="26"/>
      <c r="I778" s="26"/>
      <c r="J778" s="26"/>
      <c r="K778" s="26"/>
      <c r="L778" s="26"/>
      <c r="M778" s="26"/>
      <c r="N778" s="26"/>
    </row>
    <row r="779">
      <c r="A779" s="26"/>
      <c r="B779" s="26"/>
      <c r="C779" s="26"/>
      <c r="D779" s="26"/>
      <c r="E779" s="26"/>
      <c r="F779" s="26"/>
      <c r="G779" s="26"/>
      <c r="H779" s="26"/>
      <c r="I779" s="26"/>
      <c r="J779" s="26"/>
      <c r="K779" s="26"/>
      <c r="L779" s="26"/>
      <c r="M779" s="26"/>
      <c r="N779" s="26"/>
    </row>
    <row r="780">
      <c r="A780" s="26"/>
      <c r="B780" s="26"/>
      <c r="C780" s="26"/>
      <c r="D780" s="26"/>
      <c r="E780" s="26"/>
      <c r="F780" s="26"/>
      <c r="G780" s="26"/>
      <c r="H780" s="26"/>
      <c r="I780" s="26"/>
      <c r="J780" s="26"/>
      <c r="K780" s="26"/>
      <c r="L780" s="26"/>
      <c r="M780" s="26"/>
      <c r="N780" s="26"/>
    </row>
    <row r="781">
      <c r="A781" s="26"/>
      <c r="B781" s="26"/>
      <c r="C781" s="26"/>
      <c r="D781" s="26"/>
      <c r="E781" s="26"/>
      <c r="F781" s="26"/>
      <c r="G781" s="26"/>
      <c r="H781" s="26"/>
      <c r="I781" s="26"/>
      <c r="J781" s="26"/>
      <c r="K781" s="26"/>
      <c r="L781" s="26"/>
      <c r="M781" s="26"/>
      <c r="N781" s="26"/>
    </row>
    <row r="782">
      <c r="A782" s="26"/>
      <c r="B782" s="26"/>
      <c r="C782" s="26"/>
      <c r="D782" s="26"/>
      <c r="E782" s="26"/>
      <c r="F782" s="26"/>
      <c r="G782" s="26"/>
      <c r="H782" s="26"/>
      <c r="I782" s="26"/>
      <c r="J782" s="26"/>
      <c r="K782" s="26"/>
      <c r="L782" s="26"/>
      <c r="M782" s="26"/>
      <c r="N782" s="26"/>
    </row>
    <row r="783">
      <c r="A783" s="26"/>
      <c r="B783" s="26"/>
      <c r="C783" s="26"/>
      <c r="D783" s="26"/>
      <c r="E783" s="26"/>
      <c r="F783" s="26"/>
      <c r="G783" s="26"/>
      <c r="H783" s="26"/>
      <c r="I783" s="26"/>
      <c r="J783" s="26"/>
      <c r="K783" s="26"/>
      <c r="L783" s="26"/>
      <c r="M783" s="26"/>
      <c r="N783" s="26"/>
    </row>
    <row r="784">
      <c r="A784" s="26"/>
      <c r="B784" s="26"/>
      <c r="C784" s="26"/>
      <c r="D784" s="26"/>
      <c r="E784" s="26"/>
      <c r="F784" s="26"/>
      <c r="G784" s="26"/>
      <c r="H784" s="26"/>
      <c r="I784" s="26"/>
      <c r="J784" s="26"/>
      <c r="K784" s="26"/>
      <c r="L784" s="26"/>
      <c r="M784" s="26"/>
      <c r="N784" s="26"/>
    </row>
    <row r="785">
      <c r="A785" s="26"/>
      <c r="B785" s="26"/>
      <c r="C785" s="26"/>
      <c r="D785" s="26"/>
      <c r="E785" s="26"/>
      <c r="F785" s="26"/>
      <c r="G785" s="26"/>
      <c r="H785" s="26"/>
      <c r="I785" s="26"/>
      <c r="J785" s="26"/>
      <c r="K785" s="26"/>
      <c r="L785" s="26"/>
      <c r="M785" s="26"/>
      <c r="N785" s="26"/>
    </row>
    <row r="786">
      <c r="A786" s="26"/>
      <c r="B786" s="26"/>
      <c r="C786" s="26"/>
      <c r="D786" s="26"/>
      <c r="E786" s="26"/>
      <c r="F786" s="26"/>
      <c r="G786" s="26"/>
      <c r="H786" s="26"/>
      <c r="I786" s="26"/>
      <c r="J786" s="26"/>
      <c r="K786" s="26"/>
      <c r="L786" s="26"/>
      <c r="M786" s="26"/>
      <c r="N786" s="26"/>
    </row>
    <row r="787">
      <c r="A787" s="26"/>
      <c r="B787" s="26"/>
      <c r="C787" s="26"/>
      <c r="D787" s="26"/>
      <c r="E787" s="26"/>
      <c r="F787" s="26"/>
      <c r="G787" s="26"/>
      <c r="H787" s="26"/>
      <c r="I787" s="26"/>
      <c r="J787" s="26"/>
      <c r="K787" s="26"/>
      <c r="L787" s="26"/>
      <c r="M787" s="26"/>
      <c r="N787" s="26"/>
    </row>
    <row r="788">
      <c r="A788" s="26"/>
      <c r="B788" s="26"/>
      <c r="C788" s="26"/>
      <c r="D788" s="26"/>
      <c r="E788" s="26"/>
      <c r="F788" s="26"/>
      <c r="G788" s="26"/>
      <c r="H788" s="26"/>
      <c r="I788" s="26"/>
      <c r="J788" s="26"/>
      <c r="K788" s="26"/>
      <c r="L788" s="26"/>
      <c r="M788" s="26"/>
      <c r="N788" s="26"/>
    </row>
    <row r="789">
      <c r="A789" s="26"/>
      <c r="B789" s="26"/>
      <c r="C789" s="26"/>
      <c r="D789" s="26"/>
      <c r="E789" s="26"/>
      <c r="F789" s="26"/>
      <c r="G789" s="26"/>
      <c r="H789" s="26"/>
      <c r="I789" s="26"/>
      <c r="J789" s="26"/>
      <c r="K789" s="26"/>
      <c r="L789" s="26"/>
      <c r="M789" s="26"/>
      <c r="N789" s="26"/>
    </row>
    <row r="790">
      <c r="A790" s="26"/>
      <c r="B790" s="26"/>
      <c r="C790" s="26"/>
      <c r="D790" s="26"/>
      <c r="E790" s="26"/>
      <c r="F790" s="26"/>
      <c r="G790" s="26"/>
      <c r="H790" s="26"/>
      <c r="I790" s="26"/>
      <c r="J790" s="26"/>
      <c r="K790" s="26"/>
      <c r="L790" s="26"/>
      <c r="M790" s="26"/>
      <c r="N790" s="26"/>
    </row>
    <row r="791">
      <c r="A791" s="26"/>
      <c r="B791" s="26"/>
      <c r="C791" s="26"/>
      <c r="D791" s="26"/>
      <c r="E791" s="26"/>
      <c r="F791" s="26"/>
      <c r="G791" s="26"/>
      <c r="H791" s="26"/>
      <c r="I791" s="26"/>
      <c r="J791" s="26"/>
      <c r="K791" s="26"/>
      <c r="L791" s="26"/>
      <c r="M791" s="26"/>
      <c r="N791" s="26"/>
    </row>
    <row r="792">
      <c r="A792" s="26"/>
      <c r="B792" s="26"/>
      <c r="C792" s="26"/>
      <c r="D792" s="26"/>
      <c r="E792" s="26"/>
      <c r="F792" s="26"/>
      <c r="G792" s="26"/>
      <c r="H792" s="26"/>
      <c r="I792" s="26"/>
      <c r="J792" s="26"/>
      <c r="K792" s="26"/>
      <c r="L792" s="26"/>
      <c r="M792" s="26"/>
      <c r="N792" s="26"/>
    </row>
    <row r="793">
      <c r="A793" s="26"/>
      <c r="B793" s="26"/>
      <c r="C793" s="26"/>
      <c r="D793" s="26"/>
      <c r="E793" s="26"/>
      <c r="F793" s="26"/>
      <c r="G793" s="26"/>
      <c r="H793" s="26"/>
      <c r="I793" s="26"/>
      <c r="J793" s="26"/>
      <c r="K793" s="26"/>
      <c r="L793" s="26"/>
      <c r="M793" s="26"/>
      <c r="N793" s="26"/>
    </row>
    <row r="794">
      <c r="A794" s="26"/>
      <c r="B794" s="26"/>
      <c r="C794" s="26"/>
      <c r="D794" s="26"/>
      <c r="E794" s="26"/>
      <c r="F794" s="26"/>
      <c r="G794" s="26"/>
      <c r="H794" s="26"/>
      <c r="I794" s="26"/>
      <c r="J794" s="26"/>
      <c r="K794" s="26"/>
      <c r="L794" s="26"/>
      <c r="M794" s="26"/>
      <c r="N794" s="26"/>
    </row>
    <row r="795">
      <c r="A795" s="26"/>
      <c r="B795" s="26"/>
      <c r="C795" s="26"/>
      <c r="D795" s="26"/>
      <c r="E795" s="26"/>
      <c r="F795" s="26"/>
      <c r="G795" s="26"/>
      <c r="H795" s="26"/>
      <c r="I795" s="26"/>
      <c r="J795" s="26"/>
      <c r="K795" s="26"/>
      <c r="L795" s="26"/>
      <c r="M795" s="26"/>
      <c r="N795" s="26"/>
    </row>
    <row r="796">
      <c r="A796" s="26"/>
      <c r="B796" s="26"/>
      <c r="C796" s="26"/>
      <c r="D796" s="26"/>
      <c r="E796" s="26"/>
      <c r="F796" s="26"/>
      <c r="G796" s="26"/>
      <c r="H796" s="26"/>
      <c r="I796" s="26"/>
      <c r="J796" s="26"/>
      <c r="K796" s="26"/>
      <c r="L796" s="26"/>
      <c r="M796" s="26"/>
      <c r="N796" s="26"/>
    </row>
    <row r="797">
      <c r="A797" s="26"/>
      <c r="B797" s="26"/>
      <c r="C797" s="26"/>
      <c r="D797" s="26"/>
      <c r="E797" s="26"/>
      <c r="F797" s="26"/>
      <c r="G797" s="26"/>
      <c r="H797" s="26"/>
      <c r="I797" s="26"/>
      <c r="J797" s="26"/>
      <c r="K797" s="26"/>
      <c r="L797" s="26"/>
      <c r="M797" s="26"/>
      <c r="N797" s="26"/>
    </row>
    <row r="798">
      <c r="A798" s="26"/>
      <c r="B798" s="26"/>
      <c r="C798" s="26"/>
      <c r="D798" s="26"/>
      <c r="E798" s="26"/>
      <c r="F798" s="26"/>
      <c r="G798" s="26"/>
      <c r="H798" s="26"/>
      <c r="I798" s="26"/>
      <c r="J798" s="26"/>
      <c r="K798" s="26"/>
      <c r="L798" s="26"/>
      <c r="M798" s="26"/>
      <c r="N798" s="26"/>
    </row>
    <row r="799">
      <c r="A799" s="26"/>
      <c r="B799" s="26"/>
      <c r="C799" s="26"/>
      <c r="D799" s="26"/>
      <c r="E799" s="26"/>
      <c r="F799" s="26"/>
      <c r="G799" s="26"/>
      <c r="H799" s="26"/>
      <c r="I799" s="26"/>
      <c r="J799" s="26"/>
      <c r="K799" s="26"/>
      <c r="L799" s="26"/>
      <c r="M799" s="26"/>
      <c r="N799" s="26"/>
    </row>
    <row r="800">
      <c r="A800" s="26"/>
      <c r="B800" s="26"/>
      <c r="C800" s="26"/>
      <c r="D800" s="26"/>
      <c r="E800" s="26"/>
      <c r="F800" s="26"/>
      <c r="G800" s="26"/>
      <c r="H800" s="26"/>
      <c r="I800" s="26"/>
      <c r="J800" s="26"/>
      <c r="K800" s="26"/>
      <c r="L800" s="26"/>
      <c r="M800" s="26"/>
      <c r="N800" s="26"/>
    </row>
    <row r="801">
      <c r="A801" s="26"/>
      <c r="B801" s="26"/>
      <c r="C801" s="26"/>
      <c r="D801" s="26"/>
      <c r="E801" s="26"/>
      <c r="F801" s="26"/>
      <c r="G801" s="26"/>
      <c r="H801" s="26"/>
      <c r="I801" s="26"/>
      <c r="J801" s="26"/>
      <c r="K801" s="26"/>
      <c r="L801" s="26"/>
      <c r="M801" s="26"/>
      <c r="N801" s="26"/>
    </row>
    <row r="802">
      <c r="A802" s="26"/>
      <c r="B802" s="26"/>
      <c r="C802" s="26"/>
      <c r="D802" s="26"/>
      <c r="E802" s="26"/>
      <c r="F802" s="26"/>
      <c r="G802" s="26"/>
      <c r="H802" s="26"/>
      <c r="I802" s="26"/>
      <c r="J802" s="26"/>
      <c r="K802" s="26"/>
      <c r="L802" s="26"/>
      <c r="M802" s="26"/>
      <c r="N802" s="26"/>
    </row>
    <row r="803">
      <c r="A803" s="26"/>
      <c r="B803" s="26"/>
      <c r="C803" s="26"/>
      <c r="D803" s="26"/>
      <c r="E803" s="26"/>
      <c r="F803" s="26"/>
      <c r="G803" s="26"/>
      <c r="H803" s="26"/>
      <c r="I803" s="26"/>
      <c r="J803" s="26"/>
      <c r="K803" s="26"/>
      <c r="L803" s="26"/>
      <c r="M803" s="26"/>
      <c r="N803" s="26"/>
    </row>
    <row r="804">
      <c r="A804" s="26"/>
      <c r="B804" s="26"/>
      <c r="C804" s="26"/>
      <c r="D804" s="26"/>
      <c r="E804" s="26"/>
      <c r="F804" s="26"/>
      <c r="G804" s="26"/>
      <c r="H804" s="26"/>
      <c r="I804" s="26"/>
      <c r="J804" s="26"/>
      <c r="K804" s="26"/>
      <c r="L804" s="26"/>
      <c r="M804" s="26"/>
      <c r="N804" s="26"/>
    </row>
    <row r="805">
      <c r="A805" s="26"/>
      <c r="B805" s="26"/>
      <c r="C805" s="26"/>
      <c r="D805" s="26"/>
      <c r="E805" s="26"/>
      <c r="F805" s="26"/>
      <c r="G805" s="26"/>
      <c r="H805" s="26"/>
      <c r="I805" s="26"/>
      <c r="J805" s="26"/>
      <c r="K805" s="26"/>
      <c r="L805" s="26"/>
      <c r="M805" s="26"/>
      <c r="N805" s="26"/>
    </row>
    <row r="806">
      <c r="A806" s="26"/>
      <c r="B806" s="26"/>
      <c r="C806" s="26"/>
      <c r="D806" s="26"/>
      <c r="E806" s="26"/>
      <c r="F806" s="26"/>
      <c r="G806" s="26"/>
      <c r="H806" s="26"/>
      <c r="I806" s="26"/>
      <c r="J806" s="26"/>
      <c r="K806" s="26"/>
      <c r="L806" s="26"/>
      <c r="M806" s="26"/>
      <c r="N806" s="26"/>
    </row>
    <row r="807">
      <c r="A807" s="26"/>
      <c r="B807" s="26"/>
      <c r="C807" s="26"/>
      <c r="D807" s="26"/>
      <c r="E807" s="26"/>
      <c r="F807" s="26"/>
      <c r="G807" s="26"/>
      <c r="H807" s="26"/>
      <c r="I807" s="26"/>
      <c r="J807" s="26"/>
      <c r="K807" s="26"/>
      <c r="L807" s="26"/>
      <c r="M807" s="26"/>
      <c r="N807" s="26"/>
    </row>
    <row r="808">
      <c r="A808" s="26"/>
      <c r="B808" s="26"/>
      <c r="C808" s="26"/>
      <c r="D808" s="26"/>
      <c r="E808" s="26"/>
      <c r="F808" s="26"/>
      <c r="G808" s="26"/>
      <c r="H808" s="26"/>
      <c r="I808" s="26"/>
      <c r="J808" s="26"/>
      <c r="K808" s="26"/>
      <c r="L808" s="26"/>
      <c r="M808" s="26"/>
      <c r="N808" s="26"/>
    </row>
    <row r="809">
      <c r="A809" s="26"/>
      <c r="B809" s="26"/>
      <c r="C809" s="26"/>
      <c r="D809" s="26"/>
      <c r="E809" s="26"/>
      <c r="F809" s="26"/>
      <c r="G809" s="26"/>
      <c r="H809" s="26"/>
      <c r="I809" s="26"/>
      <c r="J809" s="26"/>
      <c r="K809" s="26"/>
      <c r="L809" s="26"/>
      <c r="M809" s="26"/>
      <c r="N809" s="26"/>
    </row>
    <row r="810">
      <c r="A810" s="26"/>
      <c r="B810" s="26"/>
      <c r="C810" s="26"/>
      <c r="D810" s="26"/>
      <c r="E810" s="26"/>
      <c r="F810" s="26"/>
      <c r="G810" s="26"/>
      <c r="H810" s="26"/>
      <c r="I810" s="26"/>
      <c r="J810" s="26"/>
      <c r="K810" s="26"/>
      <c r="L810" s="26"/>
      <c r="M810" s="26"/>
      <c r="N810" s="26"/>
    </row>
    <row r="811">
      <c r="A811" s="26"/>
      <c r="B811" s="26"/>
      <c r="C811" s="26"/>
      <c r="D811" s="26"/>
      <c r="E811" s="26"/>
      <c r="F811" s="26"/>
      <c r="G811" s="26"/>
      <c r="H811" s="26"/>
      <c r="I811" s="26"/>
      <c r="J811" s="26"/>
      <c r="K811" s="26"/>
      <c r="L811" s="26"/>
      <c r="M811" s="26"/>
      <c r="N811" s="26"/>
    </row>
    <row r="812">
      <c r="A812" s="26"/>
      <c r="B812" s="26"/>
      <c r="C812" s="26"/>
      <c r="D812" s="26"/>
      <c r="E812" s="26"/>
      <c r="F812" s="26"/>
      <c r="G812" s="26"/>
      <c r="H812" s="26"/>
      <c r="I812" s="26"/>
      <c r="J812" s="26"/>
      <c r="K812" s="26"/>
      <c r="L812" s="26"/>
      <c r="M812" s="26"/>
      <c r="N812" s="26"/>
    </row>
    <row r="813">
      <c r="A813" s="26"/>
      <c r="B813" s="26"/>
      <c r="C813" s="26"/>
      <c r="D813" s="26"/>
      <c r="E813" s="26"/>
      <c r="F813" s="26"/>
      <c r="G813" s="26"/>
      <c r="H813" s="26"/>
      <c r="I813" s="26"/>
      <c r="J813" s="26"/>
      <c r="K813" s="26"/>
      <c r="L813" s="26"/>
      <c r="M813" s="26"/>
      <c r="N813" s="26"/>
    </row>
    <row r="814">
      <c r="A814" s="26"/>
      <c r="B814" s="26"/>
      <c r="C814" s="26"/>
      <c r="D814" s="26"/>
      <c r="E814" s="26"/>
      <c r="F814" s="26"/>
      <c r="G814" s="26"/>
      <c r="H814" s="26"/>
      <c r="I814" s="26"/>
      <c r="J814" s="26"/>
      <c r="K814" s="26"/>
      <c r="L814" s="26"/>
      <c r="M814" s="26"/>
      <c r="N814" s="26"/>
    </row>
    <row r="815">
      <c r="A815" s="26"/>
      <c r="B815" s="26"/>
      <c r="C815" s="26"/>
      <c r="D815" s="26"/>
      <c r="E815" s="26"/>
      <c r="F815" s="26"/>
      <c r="G815" s="26"/>
      <c r="H815" s="26"/>
      <c r="I815" s="26"/>
      <c r="J815" s="26"/>
      <c r="K815" s="26"/>
      <c r="L815" s="26"/>
      <c r="M815" s="26"/>
      <c r="N815" s="26"/>
    </row>
    <row r="816">
      <c r="A816" s="26"/>
      <c r="B816" s="26"/>
      <c r="C816" s="26"/>
      <c r="D816" s="26"/>
      <c r="E816" s="26"/>
      <c r="F816" s="26"/>
      <c r="G816" s="26"/>
      <c r="H816" s="26"/>
      <c r="I816" s="26"/>
      <c r="J816" s="26"/>
      <c r="K816" s="26"/>
      <c r="L816" s="26"/>
      <c r="M816" s="26"/>
      <c r="N816" s="26"/>
    </row>
    <row r="817">
      <c r="A817" s="26"/>
      <c r="B817" s="26"/>
      <c r="C817" s="26"/>
      <c r="D817" s="26"/>
      <c r="E817" s="26"/>
      <c r="F817" s="26"/>
      <c r="G817" s="26"/>
      <c r="H817" s="26"/>
      <c r="I817" s="26"/>
      <c r="J817" s="26"/>
      <c r="K817" s="26"/>
      <c r="L817" s="26"/>
      <c r="M817" s="26"/>
      <c r="N817" s="26"/>
    </row>
    <row r="818">
      <c r="A818" s="26"/>
      <c r="B818" s="26"/>
      <c r="C818" s="26"/>
      <c r="D818" s="26"/>
      <c r="E818" s="26"/>
      <c r="F818" s="26"/>
      <c r="G818" s="26"/>
      <c r="H818" s="26"/>
      <c r="I818" s="26"/>
      <c r="J818" s="26"/>
      <c r="K818" s="26"/>
      <c r="L818" s="26"/>
      <c r="M818" s="26"/>
      <c r="N818" s="26"/>
    </row>
    <row r="819">
      <c r="A819" s="26"/>
      <c r="B819" s="26"/>
      <c r="C819" s="26"/>
      <c r="D819" s="26"/>
      <c r="E819" s="26"/>
      <c r="F819" s="26"/>
      <c r="G819" s="26"/>
      <c r="H819" s="26"/>
      <c r="I819" s="26"/>
      <c r="J819" s="26"/>
      <c r="K819" s="26"/>
      <c r="L819" s="26"/>
      <c r="M819" s="26"/>
      <c r="N819" s="26"/>
    </row>
    <row r="820">
      <c r="A820" s="26"/>
      <c r="B820" s="26"/>
      <c r="C820" s="26"/>
      <c r="D820" s="26"/>
      <c r="E820" s="26"/>
      <c r="F820" s="26"/>
      <c r="G820" s="26"/>
      <c r="H820" s="26"/>
      <c r="I820" s="26"/>
      <c r="J820" s="26"/>
      <c r="K820" s="26"/>
      <c r="L820" s="26"/>
      <c r="M820" s="26"/>
      <c r="N820" s="26"/>
    </row>
    <row r="821">
      <c r="A821" s="26"/>
      <c r="B821" s="26"/>
      <c r="C821" s="26"/>
      <c r="D821" s="26"/>
      <c r="E821" s="26"/>
      <c r="F821" s="26"/>
      <c r="G821" s="26"/>
      <c r="H821" s="26"/>
      <c r="I821" s="26"/>
      <c r="J821" s="26"/>
      <c r="K821" s="26"/>
      <c r="L821" s="26"/>
      <c r="M821" s="26"/>
      <c r="N821" s="26"/>
    </row>
    <row r="822">
      <c r="A822" s="26"/>
      <c r="B822" s="26"/>
      <c r="C822" s="26"/>
      <c r="D822" s="26"/>
      <c r="E822" s="26"/>
      <c r="F822" s="26"/>
      <c r="G822" s="26"/>
      <c r="H822" s="26"/>
      <c r="I822" s="26"/>
      <c r="J822" s="26"/>
      <c r="K822" s="26"/>
      <c r="L822" s="26"/>
      <c r="M822" s="26"/>
      <c r="N822" s="26"/>
    </row>
    <row r="823">
      <c r="A823" s="26"/>
      <c r="B823" s="26"/>
      <c r="C823" s="26"/>
      <c r="D823" s="26"/>
      <c r="E823" s="26"/>
      <c r="F823" s="26"/>
      <c r="G823" s="26"/>
      <c r="H823" s="26"/>
      <c r="I823" s="26"/>
      <c r="J823" s="26"/>
      <c r="K823" s="26"/>
      <c r="L823" s="26"/>
      <c r="M823" s="26"/>
      <c r="N823" s="26"/>
    </row>
    <row r="824">
      <c r="A824" s="26"/>
      <c r="B824" s="26"/>
      <c r="C824" s="26"/>
      <c r="D824" s="26"/>
      <c r="E824" s="26"/>
      <c r="F824" s="26"/>
      <c r="G824" s="26"/>
      <c r="H824" s="26"/>
      <c r="I824" s="26"/>
      <c r="J824" s="26"/>
      <c r="K824" s="26"/>
      <c r="L824" s="26"/>
      <c r="M824" s="26"/>
      <c r="N824" s="26"/>
    </row>
    <row r="825">
      <c r="A825" s="26"/>
      <c r="B825" s="26"/>
      <c r="C825" s="26"/>
      <c r="D825" s="26"/>
      <c r="E825" s="26"/>
      <c r="F825" s="26"/>
      <c r="G825" s="26"/>
      <c r="H825" s="26"/>
      <c r="I825" s="26"/>
      <c r="J825" s="26"/>
      <c r="K825" s="26"/>
      <c r="L825" s="26"/>
      <c r="M825" s="26"/>
      <c r="N825" s="26"/>
    </row>
    <row r="826">
      <c r="A826" s="26"/>
      <c r="B826" s="26"/>
      <c r="C826" s="26"/>
      <c r="D826" s="26"/>
      <c r="E826" s="26"/>
      <c r="F826" s="26"/>
      <c r="G826" s="26"/>
      <c r="H826" s="26"/>
      <c r="I826" s="26"/>
      <c r="J826" s="26"/>
      <c r="K826" s="26"/>
      <c r="L826" s="26"/>
      <c r="M826" s="26"/>
      <c r="N826" s="26"/>
    </row>
    <row r="827">
      <c r="A827" s="26"/>
      <c r="B827" s="26"/>
      <c r="C827" s="26"/>
      <c r="D827" s="26"/>
      <c r="E827" s="26"/>
      <c r="F827" s="26"/>
      <c r="G827" s="26"/>
      <c r="H827" s="26"/>
      <c r="I827" s="26"/>
      <c r="J827" s="26"/>
      <c r="K827" s="26"/>
      <c r="L827" s="26"/>
      <c r="M827" s="26"/>
      <c r="N827" s="26"/>
    </row>
    <row r="828">
      <c r="A828" s="26"/>
      <c r="B828" s="26"/>
      <c r="C828" s="26"/>
      <c r="D828" s="26"/>
      <c r="E828" s="26"/>
      <c r="F828" s="26"/>
      <c r="G828" s="26"/>
      <c r="H828" s="26"/>
      <c r="I828" s="26"/>
      <c r="J828" s="26"/>
      <c r="K828" s="26"/>
      <c r="L828" s="26"/>
      <c r="M828" s="26"/>
      <c r="N828" s="26"/>
    </row>
    <row r="829">
      <c r="A829" s="26"/>
      <c r="B829" s="26"/>
      <c r="C829" s="26"/>
      <c r="D829" s="26"/>
      <c r="E829" s="26"/>
      <c r="F829" s="26"/>
      <c r="G829" s="26"/>
      <c r="H829" s="26"/>
      <c r="I829" s="26"/>
      <c r="J829" s="26"/>
      <c r="K829" s="26"/>
      <c r="L829" s="26"/>
      <c r="M829" s="26"/>
      <c r="N829" s="26"/>
    </row>
    <row r="830">
      <c r="A830" s="26"/>
      <c r="B830" s="26"/>
      <c r="C830" s="26"/>
      <c r="D830" s="26"/>
      <c r="E830" s="26"/>
      <c r="F830" s="26"/>
      <c r="G830" s="26"/>
      <c r="H830" s="26"/>
      <c r="I830" s="26"/>
      <c r="J830" s="26"/>
      <c r="K830" s="26"/>
      <c r="L830" s="26"/>
      <c r="M830" s="26"/>
      <c r="N830" s="26"/>
    </row>
    <row r="831">
      <c r="A831" s="26"/>
      <c r="B831" s="26"/>
      <c r="C831" s="26"/>
      <c r="D831" s="26"/>
      <c r="E831" s="26"/>
      <c r="F831" s="26"/>
      <c r="G831" s="26"/>
      <c r="H831" s="26"/>
      <c r="I831" s="26"/>
      <c r="J831" s="26"/>
      <c r="K831" s="26"/>
      <c r="L831" s="26"/>
      <c r="M831" s="26"/>
      <c r="N831" s="26"/>
    </row>
    <row r="832">
      <c r="A832" s="26"/>
      <c r="B832" s="26"/>
      <c r="C832" s="26"/>
      <c r="D832" s="26"/>
      <c r="E832" s="26"/>
      <c r="F832" s="26"/>
      <c r="G832" s="26"/>
      <c r="H832" s="26"/>
      <c r="I832" s="26"/>
      <c r="J832" s="26"/>
      <c r="K832" s="26"/>
      <c r="L832" s="26"/>
      <c r="M832" s="26"/>
      <c r="N832" s="26"/>
    </row>
    <row r="833">
      <c r="A833" s="26"/>
      <c r="B833" s="26"/>
      <c r="C833" s="26"/>
      <c r="D833" s="26"/>
      <c r="E833" s="26"/>
      <c r="F833" s="26"/>
      <c r="G833" s="26"/>
      <c r="H833" s="26"/>
      <c r="I833" s="26"/>
      <c r="J833" s="26"/>
      <c r="K833" s="26"/>
      <c r="L833" s="26"/>
      <c r="M833" s="26"/>
      <c r="N833" s="26"/>
    </row>
    <row r="834">
      <c r="A834" s="26"/>
      <c r="B834" s="26"/>
      <c r="C834" s="26"/>
      <c r="D834" s="26"/>
      <c r="E834" s="26"/>
      <c r="F834" s="26"/>
      <c r="G834" s="26"/>
      <c r="H834" s="26"/>
      <c r="I834" s="26"/>
      <c r="J834" s="26"/>
      <c r="K834" s="26"/>
      <c r="L834" s="26"/>
      <c r="M834" s="26"/>
      <c r="N834" s="26"/>
    </row>
    <row r="835">
      <c r="A835" s="26"/>
      <c r="B835" s="26"/>
      <c r="C835" s="26"/>
      <c r="D835" s="26"/>
      <c r="E835" s="26"/>
      <c r="F835" s="26"/>
      <c r="G835" s="26"/>
      <c r="H835" s="26"/>
      <c r="I835" s="26"/>
      <c r="J835" s="26"/>
      <c r="K835" s="26"/>
      <c r="L835" s="26"/>
      <c r="M835" s="26"/>
      <c r="N835" s="26"/>
    </row>
    <row r="836">
      <c r="A836" s="26"/>
      <c r="B836" s="26"/>
      <c r="C836" s="26"/>
      <c r="D836" s="26"/>
      <c r="E836" s="26"/>
      <c r="F836" s="26"/>
      <c r="G836" s="26"/>
      <c r="H836" s="26"/>
      <c r="I836" s="26"/>
      <c r="J836" s="26"/>
      <c r="K836" s="26"/>
      <c r="L836" s="26"/>
      <c r="M836" s="26"/>
      <c r="N836" s="26"/>
    </row>
    <row r="837">
      <c r="A837" s="26"/>
      <c r="B837" s="26"/>
      <c r="C837" s="26"/>
      <c r="D837" s="26"/>
      <c r="E837" s="26"/>
      <c r="F837" s="26"/>
      <c r="G837" s="26"/>
      <c r="H837" s="26"/>
      <c r="I837" s="26"/>
      <c r="J837" s="26"/>
      <c r="K837" s="26"/>
      <c r="L837" s="26"/>
      <c r="M837" s="26"/>
      <c r="N837" s="26"/>
    </row>
    <row r="838">
      <c r="A838" s="26"/>
      <c r="B838" s="26"/>
      <c r="C838" s="26"/>
      <c r="D838" s="26"/>
      <c r="E838" s="26"/>
      <c r="F838" s="26"/>
      <c r="G838" s="26"/>
      <c r="H838" s="26"/>
      <c r="I838" s="26"/>
      <c r="J838" s="26"/>
      <c r="K838" s="26"/>
      <c r="L838" s="26"/>
      <c r="M838" s="26"/>
      <c r="N838" s="26"/>
    </row>
    <row r="839">
      <c r="A839" s="26"/>
      <c r="B839" s="26"/>
      <c r="C839" s="26"/>
      <c r="D839" s="26"/>
      <c r="E839" s="26"/>
      <c r="F839" s="26"/>
      <c r="G839" s="26"/>
      <c r="H839" s="26"/>
      <c r="I839" s="26"/>
      <c r="J839" s="26"/>
      <c r="K839" s="26"/>
      <c r="L839" s="26"/>
      <c r="M839" s="26"/>
      <c r="N839" s="26"/>
    </row>
    <row r="840">
      <c r="A840" s="26"/>
      <c r="B840" s="26"/>
      <c r="C840" s="26"/>
      <c r="D840" s="26"/>
      <c r="E840" s="26"/>
      <c r="F840" s="26"/>
      <c r="G840" s="26"/>
      <c r="H840" s="26"/>
      <c r="I840" s="26"/>
      <c r="J840" s="26"/>
      <c r="K840" s="26"/>
      <c r="L840" s="26"/>
      <c r="M840" s="26"/>
      <c r="N840" s="26"/>
    </row>
    <row r="841">
      <c r="A841" s="26"/>
      <c r="B841" s="26"/>
      <c r="C841" s="26"/>
      <c r="D841" s="26"/>
      <c r="E841" s="26"/>
      <c r="F841" s="26"/>
      <c r="G841" s="26"/>
      <c r="H841" s="26"/>
      <c r="I841" s="26"/>
      <c r="J841" s="26"/>
      <c r="K841" s="26"/>
      <c r="L841" s="26"/>
      <c r="M841" s="26"/>
      <c r="N841" s="26"/>
    </row>
    <row r="842">
      <c r="A842" s="26"/>
      <c r="B842" s="26"/>
      <c r="C842" s="26"/>
      <c r="D842" s="26"/>
      <c r="E842" s="26"/>
      <c r="F842" s="26"/>
      <c r="G842" s="26"/>
      <c r="H842" s="26"/>
      <c r="I842" s="26"/>
      <c r="J842" s="26"/>
      <c r="K842" s="26"/>
      <c r="L842" s="26"/>
      <c r="M842" s="26"/>
      <c r="N842" s="26"/>
    </row>
    <row r="843">
      <c r="A843" s="26"/>
      <c r="B843" s="26"/>
      <c r="C843" s="26"/>
      <c r="D843" s="26"/>
      <c r="E843" s="26"/>
      <c r="F843" s="26"/>
      <c r="G843" s="26"/>
      <c r="H843" s="26"/>
      <c r="I843" s="26"/>
      <c r="J843" s="26"/>
      <c r="K843" s="26"/>
      <c r="L843" s="26"/>
      <c r="M843" s="26"/>
      <c r="N843" s="26"/>
    </row>
    <row r="844">
      <c r="A844" s="26"/>
      <c r="B844" s="26"/>
      <c r="C844" s="26"/>
      <c r="D844" s="26"/>
      <c r="E844" s="26"/>
      <c r="F844" s="26"/>
      <c r="G844" s="26"/>
      <c r="H844" s="26"/>
      <c r="I844" s="26"/>
      <c r="J844" s="26"/>
      <c r="K844" s="26"/>
      <c r="L844" s="26"/>
      <c r="M844" s="26"/>
      <c r="N844" s="26"/>
    </row>
    <row r="845">
      <c r="A845" s="26"/>
      <c r="B845" s="26"/>
      <c r="C845" s="26"/>
      <c r="D845" s="26"/>
      <c r="E845" s="26"/>
      <c r="F845" s="26"/>
      <c r="G845" s="26"/>
      <c r="H845" s="26"/>
      <c r="I845" s="26"/>
      <c r="J845" s="26"/>
      <c r="K845" s="26"/>
      <c r="L845" s="26"/>
      <c r="M845" s="26"/>
      <c r="N845" s="26"/>
    </row>
    <row r="846">
      <c r="A846" s="26"/>
      <c r="B846" s="26"/>
      <c r="C846" s="26"/>
      <c r="D846" s="26"/>
      <c r="E846" s="26"/>
      <c r="F846" s="26"/>
      <c r="G846" s="26"/>
      <c r="H846" s="26"/>
      <c r="I846" s="26"/>
      <c r="J846" s="26"/>
      <c r="K846" s="26"/>
      <c r="L846" s="26"/>
      <c r="M846" s="26"/>
      <c r="N846" s="26"/>
    </row>
    <row r="847">
      <c r="A847" s="26"/>
      <c r="B847" s="26"/>
      <c r="C847" s="26"/>
      <c r="D847" s="26"/>
      <c r="E847" s="26"/>
      <c r="F847" s="26"/>
      <c r="G847" s="26"/>
      <c r="H847" s="26"/>
      <c r="I847" s="26"/>
      <c r="J847" s="26"/>
      <c r="K847" s="26"/>
      <c r="L847" s="26"/>
      <c r="M847" s="26"/>
      <c r="N847" s="26"/>
    </row>
    <row r="848">
      <c r="A848" s="26"/>
      <c r="B848" s="26"/>
      <c r="C848" s="26"/>
      <c r="D848" s="26"/>
      <c r="E848" s="26"/>
      <c r="F848" s="26"/>
      <c r="G848" s="26"/>
      <c r="H848" s="26"/>
      <c r="I848" s="26"/>
      <c r="J848" s="26"/>
      <c r="K848" s="26"/>
      <c r="L848" s="26"/>
      <c r="M848" s="26"/>
      <c r="N848" s="26"/>
    </row>
    <row r="849">
      <c r="A849" s="26"/>
      <c r="B849" s="26"/>
      <c r="C849" s="26"/>
      <c r="D849" s="26"/>
      <c r="E849" s="26"/>
      <c r="F849" s="26"/>
      <c r="G849" s="26"/>
      <c r="H849" s="26"/>
      <c r="I849" s="26"/>
      <c r="J849" s="26"/>
      <c r="K849" s="26"/>
      <c r="L849" s="26"/>
      <c r="M849" s="26"/>
      <c r="N849" s="26"/>
    </row>
    <row r="850">
      <c r="A850" s="26"/>
      <c r="B850" s="26"/>
      <c r="C850" s="26"/>
      <c r="D850" s="26"/>
      <c r="E850" s="26"/>
      <c r="F850" s="26"/>
      <c r="G850" s="26"/>
      <c r="H850" s="26"/>
      <c r="I850" s="26"/>
      <c r="J850" s="26"/>
      <c r="K850" s="26"/>
      <c r="L850" s="26"/>
      <c r="M850" s="26"/>
      <c r="N850" s="26"/>
    </row>
    <row r="851">
      <c r="A851" s="26"/>
      <c r="B851" s="26"/>
      <c r="C851" s="26"/>
      <c r="D851" s="26"/>
      <c r="E851" s="26"/>
      <c r="F851" s="26"/>
      <c r="G851" s="26"/>
      <c r="H851" s="26"/>
      <c r="I851" s="26"/>
      <c r="J851" s="26"/>
      <c r="K851" s="26"/>
      <c r="L851" s="26"/>
      <c r="M851" s="26"/>
      <c r="N851" s="26"/>
    </row>
    <row r="852">
      <c r="A852" s="26"/>
      <c r="B852" s="26"/>
      <c r="C852" s="26"/>
      <c r="D852" s="26"/>
      <c r="E852" s="26"/>
      <c r="F852" s="26"/>
      <c r="G852" s="26"/>
      <c r="H852" s="26"/>
      <c r="I852" s="26"/>
      <c r="J852" s="26"/>
      <c r="K852" s="26"/>
      <c r="L852" s="26"/>
      <c r="M852" s="26"/>
      <c r="N852" s="26"/>
    </row>
    <row r="853">
      <c r="A853" s="26"/>
      <c r="B853" s="26"/>
      <c r="C853" s="26"/>
      <c r="D853" s="26"/>
      <c r="E853" s="26"/>
      <c r="F853" s="26"/>
      <c r="G853" s="26"/>
      <c r="H853" s="26"/>
      <c r="I853" s="26"/>
      <c r="J853" s="26"/>
      <c r="K853" s="26"/>
      <c r="L853" s="26"/>
      <c r="M853" s="26"/>
      <c r="N853" s="26"/>
    </row>
    <row r="854">
      <c r="A854" s="26"/>
      <c r="B854" s="26"/>
      <c r="C854" s="26"/>
      <c r="D854" s="26"/>
      <c r="E854" s="26"/>
      <c r="F854" s="26"/>
      <c r="G854" s="26"/>
      <c r="H854" s="26"/>
      <c r="I854" s="26"/>
      <c r="J854" s="26"/>
      <c r="K854" s="26"/>
      <c r="L854" s="26"/>
      <c r="M854" s="26"/>
      <c r="N854" s="26"/>
    </row>
    <row r="855">
      <c r="A855" s="26"/>
      <c r="B855" s="26"/>
      <c r="C855" s="26"/>
      <c r="D855" s="26"/>
      <c r="E855" s="26"/>
      <c r="F855" s="26"/>
      <c r="G855" s="26"/>
      <c r="H855" s="26"/>
      <c r="I855" s="26"/>
      <c r="J855" s="26"/>
      <c r="K855" s="26"/>
      <c r="L855" s="26"/>
      <c r="M855" s="26"/>
      <c r="N855" s="26"/>
    </row>
    <row r="856">
      <c r="A856" s="26"/>
      <c r="B856" s="26"/>
      <c r="C856" s="26"/>
      <c r="D856" s="26"/>
      <c r="E856" s="26"/>
      <c r="F856" s="26"/>
      <c r="G856" s="26"/>
      <c r="H856" s="26"/>
      <c r="I856" s="26"/>
      <c r="J856" s="26"/>
      <c r="K856" s="26"/>
      <c r="L856" s="26"/>
      <c r="M856" s="26"/>
      <c r="N856" s="26"/>
    </row>
    <row r="857">
      <c r="A857" s="26"/>
      <c r="B857" s="26"/>
      <c r="C857" s="26"/>
      <c r="D857" s="26"/>
      <c r="E857" s="26"/>
      <c r="F857" s="26"/>
      <c r="G857" s="26"/>
      <c r="H857" s="26"/>
      <c r="I857" s="26"/>
      <c r="J857" s="26"/>
      <c r="K857" s="26"/>
      <c r="L857" s="26"/>
      <c r="M857" s="26"/>
      <c r="N857" s="26"/>
    </row>
    <row r="858">
      <c r="A858" s="26"/>
      <c r="B858" s="26"/>
      <c r="C858" s="26"/>
      <c r="D858" s="26"/>
      <c r="E858" s="26"/>
      <c r="F858" s="26"/>
      <c r="G858" s="26"/>
      <c r="H858" s="26"/>
      <c r="I858" s="26"/>
      <c r="J858" s="26"/>
      <c r="K858" s="26"/>
      <c r="L858" s="26"/>
      <c r="M858" s="26"/>
      <c r="N858" s="26"/>
    </row>
    <row r="859">
      <c r="A859" s="26"/>
      <c r="B859" s="26"/>
      <c r="C859" s="26"/>
      <c r="D859" s="26"/>
      <c r="E859" s="26"/>
      <c r="F859" s="26"/>
      <c r="G859" s="26"/>
      <c r="H859" s="26"/>
      <c r="I859" s="26"/>
      <c r="J859" s="26"/>
      <c r="K859" s="26"/>
      <c r="L859" s="26"/>
      <c r="M859" s="26"/>
      <c r="N859" s="26"/>
    </row>
    <row r="860">
      <c r="A860" s="26"/>
      <c r="B860" s="26"/>
      <c r="C860" s="26"/>
      <c r="D860" s="26"/>
      <c r="E860" s="26"/>
      <c r="F860" s="26"/>
      <c r="G860" s="26"/>
      <c r="H860" s="26"/>
      <c r="I860" s="26"/>
      <c r="J860" s="26"/>
      <c r="K860" s="26"/>
      <c r="L860" s="26"/>
      <c r="M860" s="26"/>
      <c r="N860" s="26"/>
    </row>
    <row r="861">
      <c r="A861" s="26"/>
      <c r="B861" s="26"/>
      <c r="C861" s="26"/>
      <c r="D861" s="26"/>
      <c r="E861" s="26"/>
      <c r="F861" s="26"/>
      <c r="G861" s="26"/>
      <c r="H861" s="26"/>
      <c r="I861" s="26"/>
      <c r="J861" s="26"/>
      <c r="K861" s="26"/>
      <c r="L861" s="26"/>
      <c r="M861" s="26"/>
      <c r="N861" s="26"/>
    </row>
    <row r="862">
      <c r="A862" s="26"/>
      <c r="B862" s="26"/>
      <c r="C862" s="26"/>
      <c r="D862" s="26"/>
      <c r="E862" s="26"/>
      <c r="F862" s="26"/>
      <c r="G862" s="26"/>
      <c r="H862" s="26"/>
      <c r="I862" s="26"/>
      <c r="J862" s="26"/>
      <c r="K862" s="26"/>
      <c r="L862" s="26"/>
      <c r="M862" s="26"/>
      <c r="N862" s="26"/>
    </row>
    <row r="863">
      <c r="A863" s="26"/>
      <c r="B863" s="26"/>
      <c r="C863" s="26"/>
      <c r="D863" s="26"/>
      <c r="E863" s="26"/>
      <c r="F863" s="26"/>
      <c r="G863" s="26"/>
      <c r="H863" s="26"/>
      <c r="I863" s="26"/>
      <c r="J863" s="26"/>
      <c r="K863" s="26"/>
      <c r="L863" s="26"/>
      <c r="M863" s="26"/>
      <c r="N863" s="26"/>
    </row>
    <row r="864">
      <c r="A864" s="26"/>
      <c r="B864" s="26"/>
      <c r="C864" s="26"/>
      <c r="D864" s="26"/>
      <c r="E864" s="26"/>
      <c r="F864" s="26"/>
      <c r="G864" s="26"/>
      <c r="H864" s="26"/>
      <c r="I864" s="26"/>
      <c r="J864" s="26"/>
      <c r="K864" s="26"/>
      <c r="L864" s="26"/>
      <c r="M864" s="26"/>
      <c r="N864" s="26"/>
    </row>
    <row r="865">
      <c r="A865" s="26"/>
      <c r="B865" s="26"/>
      <c r="C865" s="26"/>
      <c r="D865" s="26"/>
      <c r="E865" s="26"/>
      <c r="F865" s="26"/>
      <c r="G865" s="26"/>
      <c r="H865" s="26"/>
      <c r="I865" s="26"/>
      <c r="J865" s="26"/>
      <c r="K865" s="26"/>
      <c r="L865" s="26"/>
      <c r="M865" s="26"/>
      <c r="N865" s="26"/>
    </row>
    <row r="866">
      <c r="A866" s="26"/>
      <c r="B866" s="26"/>
      <c r="C866" s="26"/>
      <c r="D866" s="26"/>
      <c r="E866" s="26"/>
      <c r="F866" s="26"/>
      <c r="G866" s="26"/>
      <c r="H866" s="26"/>
      <c r="I866" s="26"/>
      <c r="J866" s="26"/>
      <c r="K866" s="26"/>
      <c r="L866" s="26"/>
      <c r="M866" s="26"/>
      <c r="N866" s="26"/>
    </row>
    <row r="867">
      <c r="A867" s="26"/>
      <c r="B867" s="26"/>
      <c r="C867" s="26"/>
      <c r="D867" s="26"/>
      <c r="E867" s="26"/>
      <c r="F867" s="26"/>
      <c r="G867" s="26"/>
      <c r="H867" s="26"/>
      <c r="I867" s="26"/>
      <c r="J867" s="26"/>
      <c r="K867" s="26"/>
      <c r="L867" s="26"/>
      <c r="M867" s="26"/>
      <c r="N867" s="26"/>
    </row>
    <row r="868">
      <c r="A868" s="26"/>
      <c r="B868" s="26"/>
      <c r="C868" s="26"/>
      <c r="D868" s="26"/>
      <c r="E868" s="26"/>
      <c r="F868" s="26"/>
      <c r="G868" s="26"/>
      <c r="H868" s="26"/>
      <c r="I868" s="26"/>
      <c r="J868" s="26"/>
      <c r="K868" s="26"/>
      <c r="L868" s="26"/>
      <c r="M868" s="26"/>
      <c r="N868" s="26"/>
    </row>
    <row r="869">
      <c r="A869" s="26"/>
      <c r="B869" s="26"/>
      <c r="C869" s="26"/>
      <c r="D869" s="26"/>
      <c r="E869" s="26"/>
      <c r="F869" s="26"/>
      <c r="G869" s="26"/>
      <c r="H869" s="26"/>
      <c r="I869" s="26"/>
      <c r="J869" s="26"/>
      <c r="K869" s="26"/>
      <c r="L869" s="26"/>
      <c r="M869" s="26"/>
      <c r="N869" s="26"/>
    </row>
    <row r="870">
      <c r="A870" s="26"/>
      <c r="B870" s="26"/>
      <c r="C870" s="26"/>
      <c r="D870" s="26"/>
      <c r="E870" s="26"/>
      <c r="F870" s="26"/>
      <c r="G870" s="26"/>
      <c r="H870" s="26"/>
      <c r="I870" s="26"/>
      <c r="J870" s="26"/>
      <c r="K870" s="26"/>
      <c r="L870" s="26"/>
      <c r="M870" s="26"/>
      <c r="N870" s="26"/>
    </row>
    <row r="871">
      <c r="A871" s="26"/>
      <c r="B871" s="26"/>
      <c r="C871" s="26"/>
      <c r="D871" s="26"/>
      <c r="E871" s="26"/>
      <c r="F871" s="26"/>
      <c r="G871" s="26"/>
      <c r="H871" s="26"/>
      <c r="I871" s="26"/>
      <c r="J871" s="26"/>
      <c r="K871" s="26"/>
      <c r="L871" s="26"/>
      <c r="M871" s="26"/>
      <c r="N871" s="26"/>
    </row>
    <row r="872">
      <c r="A872" s="26"/>
      <c r="B872" s="26"/>
      <c r="C872" s="26"/>
      <c r="D872" s="26"/>
      <c r="E872" s="26"/>
      <c r="F872" s="26"/>
      <c r="G872" s="26"/>
      <c r="H872" s="26"/>
      <c r="I872" s="26"/>
      <c r="J872" s="26"/>
      <c r="K872" s="26"/>
      <c r="L872" s="26"/>
      <c r="M872" s="26"/>
      <c r="N872" s="26"/>
    </row>
    <row r="873">
      <c r="A873" s="26"/>
      <c r="B873" s="26"/>
      <c r="C873" s="26"/>
      <c r="D873" s="26"/>
      <c r="E873" s="26"/>
      <c r="F873" s="26"/>
      <c r="G873" s="26"/>
      <c r="H873" s="26"/>
      <c r="I873" s="26"/>
      <c r="J873" s="26"/>
      <c r="K873" s="26"/>
      <c r="L873" s="26"/>
      <c r="M873" s="26"/>
      <c r="N873" s="26"/>
    </row>
    <row r="874">
      <c r="A874" s="26"/>
      <c r="B874" s="26"/>
      <c r="C874" s="26"/>
      <c r="D874" s="26"/>
      <c r="E874" s="26"/>
      <c r="F874" s="26"/>
      <c r="G874" s="26"/>
      <c r="H874" s="26"/>
      <c r="I874" s="26"/>
      <c r="J874" s="26"/>
      <c r="K874" s="26"/>
      <c r="L874" s="26"/>
      <c r="M874" s="26"/>
      <c r="N874" s="26"/>
    </row>
    <row r="875">
      <c r="A875" s="26"/>
      <c r="B875" s="26"/>
      <c r="C875" s="26"/>
      <c r="D875" s="26"/>
      <c r="E875" s="26"/>
      <c r="F875" s="26"/>
      <c r="G875" s="26"/>
      <c r="H875" s="26"/>
      <c r="I875" s="26"/>
      <c r="J875" s="26"/>
      <c r="K875" s="26"/>
      <c r="L875" s="26"/>
      <c r="M875" s="26"/>
      <c r="N875" s="26"/>
    </row>
    <row r="876">
      <c r="A876" s="26"/>
      <c r="B876" s="26"/>
      <c r="C876" s="26"/>
      <c r="D876" s="26"/>
      <c r="E876" s="26"/>
      <c r="F876" s="26"/>
      <c r="G876" s="26"/>
      <c r="H876" s="26"/>
      <c r="I876" s="26"/>
      <c r="J876" s="26"/>
      <c r="K876" s="26"/>
      <c r="L876" s="26"/>
      <c r="M876" s="26"/>
      <c r="N876" s="26"/>
    </row>
    <row r="877">
      <c r="A877" s="26"/>
      <c r="B877" s="26"/>
      <c r="C877" s="26"/>
      <c r="D877" s="26"/>
      <c r="E877" s="26"/>
      <c r="F877" s="26"/>
      <c r="G877" s="26"/>
      <c r="H877" s="26"/>
      <c r="I877" s="26"/>
      <c r="J877" s="26"/>
      <c r="K877" s="26"/>
      <c r="L877" s="26"/>
      <c r="M877" s="26"/>
      <c r="N877" s="26"/>
    </row>
    <row r="878">
      <c r="A878" s="26"/>
      <c r="B878" s="26"/>
      <c r="C878" s="26"/>
      <c r="D878" s="26"/>
      <c r="E878" s="26"/>
      <c r="F878" s="26"/>
      <c r="G878" s="26"/>
      <c r="H878" s="26"/>
      <c r="I878" s="26"/>
      <c r="J878" s="26"/>
      <c r="K878" s="26"/>
      <c r="L878" s="26"/>
      <c r="M878" s="26"/>
      <c r="N878" s="26"/>
    </row>
    <row r="879">
      <c r="A879" s="26"/>
      <c r="B879" s="26"/>
      <c r="C879" s="26"/>
      <c r="D879" s="26"/>
      <c r="E879" s="26"/>
      <c r="F879" s="26"/>
      <c r="G879" s="26"/>
      <c r="H879" s="26"/>
      <c r="I879" s="26"/>
      <c r="J879" s="26"/>
      <c r="K879" s="26"/>
      <c r="L879" s="26"/>
      <c r="M879" s="26"/>
      <c r="N879" s="26"/>
    </row>
    <row r="880">
      <c r="A880" s="26"/>
      <c r="B880" s="26"/>
      <c r="C880" s="26"/>
      <c r="D880" s="26"/>
      <c r="E880" s="26"/>
      <c r="F880" s="26"/>
      <c r="G880" s="26"/>
      <c r="H880" s="26"/>
      <c r="I880" s="26"/>
      <c r="J880" s="26"/>
      <c r="K880" s="26"/>
      <c r="L880" s="26"/>
      <c r="M880" s="26"/>
      <c r="N880" s="26"/>
    </row>
    <row r="881">
      <c r="A881" s="26"/>
      <c r="B881" s="26"/>
      <c r="C881" s="26"/>
      <c r="D881" s="26"/>
      <c r="E881" s="26"/>
      <c r="F881" s="26"/>
      <c r="G881" s="26"/>
      <c r="H881" s="26"/>
      <c r="I881" s="26"/>
      <c r="J881" s="26"/>
      <c r="K881" s="26"/>
      <c r="L881" s="26"/>
      <c r="M881" s="26"/>
      <c r="N881" s="26"/>
    </row>
    <row r="882">
      <c r="A882" s="26"/>
      <c r="B882" s="26"/>
      <c r="C882" s="26"/>
      <c r="D882" s="26"/>
      <c r="E882" s="26"/>
      <c r="F882" s="26"/>
      <c r="G882" s="26"/>
      <c r="H882" s="26"/>
      <c r="I882" s="26"/>
      <c r="J882" s="26"/>
      <c r="K882" s="26"/>
      <c r="L882" s="26"/>
      <c r="M882" s="26"/>
      <c r="N882" s="26"/>
    </row>
    <row r="883">
      <c r="A883" s="26"/>
      <c r="B883" s="26"/>
      <c r="C883" s="26"/>
      <c r="D883" s="26"/>
      <c r="E883" s="26"/>
      <c r="F883" s="26"/>
      <c r="G883" s="26"/>
      <c r="H883" s="26"/>
      <c r="I883" s="26"/>
      <c r="J883" s="26"/>
      <c r="K883" s="26"/>
      <c r="L883" s="26"/>
      <c r="M883" s="26"/>
      <c r="N883" s="26"/>
    </row>
    <row r="884">
      <c r="A884" s="26"/>
      <c r="B884" s="26"/>
      <c r="C884" s="26"/>
      <c r="D884" s="26"/>
      <c r="E884" s="26"/>
      <c r="F884" s="26"/>
      <c r="G884" s="26"/>
      <c r="H884" s="26"/>
      <c r="I884" s="26"/>
      <c r="J884" s="26"/>
      <c r="K884" s="26"/>
      <c r="L884" s="26"/>
      <c r="M884" s="26"/>
      <c r="N884" s="26"/>
    </row>
    <row r="885">
      <c r="A885" s="26"/>
      <c r="B885" s="26"/>
      <c r="C885" s="26"/>
      <c r="D885" s="26"/>
      <c r="E885" s="26"/>
      <c r="F885" s="26"/>
      <c r="G885" s="26"/>
      <c r="H885" s="26"/>
      <c r="I885" s="26"/>
      <c r="J885" s="26"/>
      <c r="K885" s="26"/>
      <c r="L885" s="26"/>
      <c r="M885" s="26"/>
      <c r="N885" s="26"/>
    </row>
    <row r="886">
      <c r="A886" s="26"/>
      <c r="B886" s="26"/>
      <c r="C886" s="26"/>
      <c r="D886" s="26"/>
      <c r="E886" s="26"/>
      <c r="F886" s="26"/>
      <c r="G886" s="26"/>
      <c r="H886" s="26"/>
      <c r="I886" s="26"/>
      <c r="J886" s="26"/>
      <c r="K886" s="26"/>
      <c r="L886" s="26"/>
      <c r="M886" s="26"/>
      <c r="N886" s="26"/>
    </row>
    <row r="887">
      <c r="A887" s="26"/>
      <c r="B887" s="26"/>
      <c r="C887" s="26"/>
      <c r="D887" s="26"/>
      <c r="E887" s="26"/>
      <c r="F887" s="26"/>
      <c r="G887" s="26"/>
      <c r="H887" s="26"/>
      <c r="I887" s="26"/>
      <c r="J887" s="26"/>
      <c r="K887" s="26"/>
      <c r="L887" s="26"/>
      <c r="M887" s="26"/>
      <c r="N887" s="26"/>
    </row>
    <row r="888">
      <c r="A888" s="26"/>
      <c r="B888" s="26"/>
      <c r="C888" s="26"/>
      <c r="D888" s="26"/>
      <c r="E888" s="26"/>
      <c r="F888" s="26"/>
      <c r="G888" s="26"/>
      <c r="H888" s="26"/>
      <c r="I888" s="26"/>
      <c r="J888" s="26"/>
      <c r="K888" s="26"/>
      <c r="L888" s="26"/>
      <c r="M888" s="26"/>
      <c r="N888" s="26"/>
    </row>
    <row r="889">
      <c r="A889" s="26"/>
      <c r="B889" s="26"/>
      <c r="C889" s="26"/>
      <c r="D889" s="26"/>
      <c r="E889" s="26"/>
      <c r="F889" s="26"/>
      <c r="G889" s="26"/>
      <c r="H889" s="26"/>
      <c r="I889" s="26"/>
      <c r="J889" s="26"/>
      <c r="K889" s="26"/>
      <c r="L889" s="26"/>
      <c r="M889" s="26"/>
      <c r="N889" s="26"/>
    </row>
    <row r="890">
      <c r="A890" s="26"/>
      <c r="B890" s="26"/>
      <c r="C890" s="26"/>
      <c r="D890" s="26"/>
      <c r="E890" s="26"/>
      <c r="F890" s="26"/>
      <c r="G890" s="26"/>
      <c r="H890" s="26"/>
      <c r="I890" s="26"/>
      <c r="J890" s="26"/>
      <c r="K890" s="26"/>
      <c r="L890" s="26"/>
      <c r="M890" s="26"/>
      <c r="N890" s="26"/>
    </row>
    <row r="891">
      <c r="A891" s="26"/>
      <c r="B891" s="26"/>
      <c r="C891" s="26"/>
      <c r="D891" s="26"/>
      <c r="E891" s="26"/>
      <c r="F891" s="26"/>
      <c r="G891" s="26"/>
      <c r="H891" s="26"/>
      <c r="I891" s="26"/>
      <c r="J891" s="26"/>
      <c r="K891" s="26"/>
      <c r="L891" s="26"/>
      <c r="M891" s="26"/>
      <c r="N891" s="26"/>
    </row>
    <row r="892">
      <c r="A892" s="26"/>
      <c r="B892" s="26"/>
      <c r="C892" s="26"/>
      <c r="D892" s="26"/>
      <c r="E892" s="26"/>
      <c r="F892" s="26"/>
      <c r="G892" s="26"/>
      <c r="H892" s="26"/>
      <c r="I892" s="26"/>
      <c r="J892" s="26"/>
      <c r="K892" s="26"/>
      <c r="L892" s="26"/>
      <c r="M892" s="26"/>
      <c r="N892" s="26"/>
    </row>
    <row r="893">
      <c r="A893" s="26"/>
      <c r="B893" s="26"/>
      <c r="C893" s="26"/>
      <c r="D893" s="26"/>
      <c r="E893" s="26"/>
      <c r="F893" s="26"/>
      <c r="G893" s="26"/>
      <c r="H893" s="26"/>
      <c r="I893" s="26"/>
      <c r="J893" s="26"/>
      <c r="K893" s="26"/>
      <c r="L893" s="26"/>
      <c r="M893" s="26"/>
      <c r="N893" s="26"/>
    </row>
    <row r="894">
      <c r="A894" s="26"/>
      <c r="B894" s="26"/>
      <c r="C894" s="26"/>
      <c r="D894" s="26"/>
      <c r="E894" s="26"/>
      <c r="F894" s="26"/>
      <c r="G894" s="26"/>
      <c r="H894" s="26"/>
      <c r="I894" s="26"/>
      <c r="J894" s="26"/>
      <c r="K894" s="26"/>
      <c r="L894" s="26"/>
      <c r="M894" s="26"/>
      <c r="N894" s="26"/>
    </row>
    <row r="895">
      <c r="A895" s="26"/>
      <c r="B895" s="26"/>
      <c r="C895" s="26"/>
      <c r="D895" s="26"/>
      <c r="E895" s="26"/>
      <c r="F895" s="26"/>
      <c r="G895" s="26"/>
      <c r="H895" s="26"/>
      <c r="I895" s="26"/>
      <c r="J895" s="26"/>
      <c r="K895" s="26"/>
      <c r="L895" s="26"/>
      <c r="M895" s="26"/>
      <c r="N895" s="26"/>
    </row>
    <row r="896">
      <c r="A896" s="26"/>
      <c r="B896" s="26"/>
      <c r="C896" s="26"/>
      <c r="D896" s="26"/>
      <c r="E896" s="26"/>
      <c r="F896" s="26"/>
      <c r="G896" s="26"/>
      <c r="H896" s="26"/>
      <c r="I896" s="26"/>
      <c r="J896" s="26"/>
      <c r="K896" s="26"/>
      <c r="L896" s="26"/>
      <c r="M896" s="26"/>
      <c r="N896" s="26"/>
    </row>
    <row r="897">
      <c r="A897" s="26"/>
      <c r="B897" s="26"/>
      <c r="C897" s="26"/>
      <c r="D897" s="26"/>
      <c r="E897" s="26"/>
      <c r="F897" s="26"/>
      <c r="G897" s="26"/>
      <c r="H897" s="26"/>
      <c r="I897" s="26"/>
      <c r="J897" s="26"/>
      <c r="K897" s="26"/>
      <c r="L897" s="26"/>
      <c r="M897" s="26"/>
      <c r="N897" s="26"/>
    </row>
    <row r="898">
      <c r="A898" s="26"/>
      <c r="B898" s="26"/>
      <c r="C898" s="26"/>
      <c r="D898" s="26"/>
      <c r="E898" s="26"/>
      <c r="F898" s="26"/>
      <c r="G898" s="26"/>
      <c r="H898" s="26"/>
      <c r="I898" s="26"/>
      <c r="J898" s="26"/>
      <c r="K898" s="26"/>
      <c r="L898" s="26"/>
      <c r="M898" s="26"/>
      <c r="N898" s="26"/>
    </row>
    <row r="899">
      <c r="A899" s="26"/>
      <c r="B899" s="26"/>
      <c r="C899" s="26"/>
      <c r="D899" s="26"/>
      <c r="E899" s="26"/>
      <c r="F899" s="26"/>
      <c r="G899" s="26"/>
      <c r="H899" s="26"/>
      <c r="I899" s="26"/>
      <c r="J899" s="26"/>
      <c r="K899" s="26"/>
      <c r="L899" s="26"/>
      <c r="M899" s="26"/>
      <c r="N899" s="26"/>
    </row>
    <row r="900">
      <c r="A900" s="26"/>
      <c r="B900" s="26"/>
      <c r="C900" s="26"/>
      <c r="D900" s="26"/>
      <c r="E900" s="26"/>
      <c r="F900" s="26"/>
      <c r="G900" s="26"/>
      <c r="H900" s="26"/>
      <c r="I900" s="26"/>
      <c r="J900" s="26"/>
      <c r="K900" s="26"/>
      <c r="L900" s="26"/>
      <c r="M900" s="26"/>
      <c r="N900" s="26"/>
    </row>
    <row r="901">
      <c r="A901" s="26"/>
      <c r="B901" s="26"/>
      <c r="C901" s="26"/>
      <c r="D901" s="26"/>
      <c r="E901" s="26"/>
      <c r="F901" s="26"/>
      <c r="G901" s="26"/>
      <c r="H901" s="26"/>
      <c r="I901" s="26"/>
      <c r="J901" s="26"/>
      <c r="K901" s="26"/>
      <c r="L901" s="26"/>
      <c r="M901" s="26"/>
      <c r="N901" s="26"/>
    </row>
    <row r="902">
      <c r="A902" s="26"/>
      <c r="B902" s="26"/>
      <c r="C902" s="26"/>
      <c r="D902" s="26"/>
      <c r="E902" s="26"/>
      <c r="F902" s="26"/>
      <c r="G902" s="26"/>
      <c r="H902" s="26"/>
      <c r="I902" s="26"/>
      <c r="J902" s="26"/>
      <c r="K902" s="26"/>
      <c r="L902" s="26"/>
      <c r="M902" s="26"/>
      <c r="N902" s="26"/>
    </row>
    <row r="903">
      <c r="A903" s="26"/>
      <c r="B903" s="26"/>
      <c r="C903" s="26"/>
      <c r="D903" s="26"/>
      <c r="E903" s="26"/>
      <c r="F903" s="26"/>
      <c r="G903" s="26"/>
      <c r="H903" s="26"/>
      <c r="I903" s="26"/>
      <c r="J903" s="26"/>
      <c r="K903" s="26"/>
      <c r="L903" s="26"/>
      <c r="M903" s="26"/>
      <c r="N903" s="26"/>
    </row>
    <row r="904">
      <c r="A904" s="26"/>
      <c r="B904" s="26"/>
      <c r="C904" s="26"/>
      <c r="D904" s="26"/>
      <c r="E904" s="26"/>
      <c r="F904" s="26"/>
      <c r="G904" s="26"/>
      <c r="H904" s="26"/>
      <c r="I904" s="26"/>
      <c r="J904" s="26"/>
      <c r="K904" s="26"/>
      <c r="L904" s="26"/>
      <c r="M904" s="26"/>
      <c r="N904" s="26"/>
    </row>
    <row r="905">
      <c r="A905" s="26"/>
      <c r="B905" s="26"/>
      <c r="C905" s="26"/>
      <c r="D905" s="26"/>
      <c r="E905" s="26"/>
      <c r="F905" s="26"/>
      <c r="G905" s="26"/>
      <c r="H905" s="26"/>
      <c r="I905" s="26"/>
      <c r="J905" s="26"/>
      <c r="K905" s="26"/>
      <c r="L905" s="26"/>
      <c r="M905" s="26"/>
      <c r="N905" s="26"/>
    </row>
    <row r="906">
      <c r="A906" s="26"/>
      <c r="B906" s="26"/>
      <c r="C906" s="26"/>
      <c r="D906" s="26"/>
      <c r="E906" s="26"/>
      <c r="F906" s="26"/>
      <c r="G906" s="26"/>
      <c r="H906" s="26"/>
      <c r="I906" s="26"/>
      <c r="J906" s="26"/>
      <c r="K906" s="26"/>
      <c r="L906" s="26"/>
      <c r="M906" s="26"/>
      <c r="N906" s="26"/>
    </row>
    <row r="907">
      <c r="A907" s="26"/>
      <c r="B907" s="26"/>
      <c r="C907" s="26"/>
      <c r="D907" s="26"/>
      <c r="E907" s="26"/>
      <c r="F907" s="26"/>
      <c r="G907" s="26"/>
      <c r="H907" s="26"/>
      <c r="I907" s="26"/>
      <c r="J907" s="26"/>
      <c r="K907" s="26"/>
      <c r="L907" s="26"/>
      <c r="M907" s="26"/>
      <c r="N907" s="26"/>
    </row>
    <row r="908">
      <c r="A908" s="26"/>
      <c r="B908" s="26"/>
      <c r="C908" s="26"/>
      <c r="D908" s="26"/>
      <c r="E908" s="26"/>
      <c r="F908" s="26"/>
      <c r="G908" s="26"/>
      <c r="H908" s="26"/>
      <c r="I908" s="26"/>
      <c r="J908" s="26"/>
      <c r="K908" s="26"/>
      <c r="L908" s="26"/>
      <c r="M908" s="26"/>
      <c r="N908" s="26"/>
    </row>
    <row r="909">
      <c r="A909" s="26"/>
      <c r="B909" s="26"/>
      <c r="C909" s="26"/>
      <c r="D909" s="26"/>
      <c r="E909" s="26"/>
      <c r="F909" s="26"/>
      <c r="G909" s="26"/>
      <c r="H909" s="26"/>
      <c r="I909" s="26"/>
      <c r="J909" s="26"/>
      <c r="K909" s="26"/>
      <c r="L909" s="26"/>
      <c r="M909" s="26"/>
      <c r="N909" s="26"/>
    </row>
    <row r="910">
      <c r="A910" s="26"/>
      <c r="B910" s="26"/>
      <c r="C910" s="26"/>
      <c r="D910" s="26"/>
      <c r="E910" s="26"/>
      <c r="F910" s="26"/>
      <c r="G910" s="26"/>
      <c r="H910" s="26"/>
      <c r="I910" s="26"/>
      <c r="J910" s="26"/>
      <c r="K910" s="26"/>
      <c r="L910" s="26"/>
      <c r="M910" s="26"/>
      <c r="N910" s="26"/>
    </row>
    <row r="911">
      <c r="A911" s="26"/>
      <c r="B911" s="26"/>
      <c r="C911" s="26"/>
      <c r="D911" s="26"/>
      <c r="E911" s="26"/>
      <c r="F911" s="26"/>
      <c r="G911" s="26"/>
      <c r="H911" s="26"/>
      <c r="I911" s="26"/>
      <c r="J911" s="26"/>
      <c r="K911" s="26"/>
      <c r="L911" s="26"/>
      <c r="M911" s="26"/>
      <c r="N911" s="26"/>
    </row>
    <row r="912">
      <c r="A912" s="26"/>
      <c r="B912" s="26"/>
      <c r="C912" s="26"/>
      <c r="D912" s="26"/>
      <c r="E912" s="26"/>
      <c r="F912" s="26"/>
      <c r="G912" s="26"/>
      <c r="H912" s="26"/>
      <c r="I912" s="26"/>
      <c r="J912" s="26"/>
      <c r="K912" s="26"/>
      <c r="L912" s="26"/>
      <c r="M912" s="26"/>
      <c r="N912" s="26"/>
    </row>
    <row r="913">
      <c r="A913" s="26"/>
      <c r="B913" s="26"/>
      <c r="C913" s="26"/>
      <c r="D913" s="26"/>
      <c r="E913" s="26"/>
      <c r="F913" s="26"/>
      <c r="G913" s="26"/>
      <c r="H913" s="26"/>
      <c r="I913" s="26"/>
      <c r="J913" s="26"/>
      <c r="K913" s="26"/>
      <c r="L913" s="26"/>
      <c r="M913" s="26"/>
      <c r="N913" s="26"/>
    </row>
    <row r="914">
      <c r="A914" s="26"/>
      <c r="B914" s="26"/>
      <c r="C914" s="26"/>
      <c r="D914" s="26"/>
      <c r="E914" s="26"/>
      <c r="F914" s="26"/>
      <c r="G914" s="26"/>
      <c r="H914" s="26"/>
      <c r="I914" s="26"/>
      <c r="J914" s="26"/>
      <c r="K914" s="26"/>
      <c r="L914" s="26"/>
      <c r="M914" s="26"/>
      <c r="N914" s="26"/>
    </row>
    <row r="915">
      <c r="A915" s="26"/>
      <c r="B915" s="26"/>
      <c r="C915" s="26"/>
      <c r="D915" s="26"/>
      <c r="E915" s="26"/>
      <c r="F915" s="26"/>
      <c r="G915" s="26"/>
      <c r="H915" s="26"/>
      <c r="I915" s="26"/>
      <c r="J915" s="26"/>
      <c r="K915" s="26"/>
      <c r="L915" s="26"/>
      <c r="M915" s="26"/>
      <c r="N915" s="26"/>
    </row>
    <row r="916">
      <c r="A916" s="26"/>
      <c r="B916" s="26"/>
      <c r="C916" s="26"/>
      <c r="D916" s="26"/>
      <c r="E916" s="26"/>
      <c r="F916" s="26"/>
      <c r="G916" s="26"/>
      <c r="H916" s="26"/>
      <c r="I916" s="26"/>
      <c r="J916" s="26"/>
      <c r="K916" s="26"/>
      <c r="L916" s="26"/>
      <c r="M916" s="26"/>
      <c r="N916" s="26"/>
    </row>
    <row r="917">
      <c r="A917" s="26"/>
      <c r="B917" s="26"/>
      <c r="C917" s="26"/>
      <c r="D917" s="26"/>
      <c r="E917" s="26"/>
      <c r="F917" s="26"/>
      <c r="G917" s="26"/>
      <c r="H917" s="26"/>
      <c r="I917" s="26"/>
      <c r="J917" s="26"/>
      <c r="K917" s="26"/>
      <c r="L917" s="26"/>
      <c r="M917" s="26"/>
      <c r="N917" s="26"/>
    </row>
    <row r="918">
      <c r="A918" s="26"/>
      <c r="B918" s="26"/>
      <c r="C918" s="26"/>
      <c r="D918" s="26"/>
      <c r="E918" s="26"/>
      <c r="F918" s="26"/>
      <c r="G918" s="26"/>
      <c r="H918" s="26"/>
      <c r="I918" s="26"/>
      <c r="J918" s="26"/>
      <c r="K918" s="26"/>
      <c r="L918" s="26"/>
      <c r="M918" s="26"/>
      <c r="N918" s="26"/>
    </row>
    <row r="919">
      <c r="A919" s="26"/>
      <c r="B919" s="26"/>
      <c r="C919" s="26"/>
      <c r="D919" s="26"/>
      <c r="E919" s="26"/>
      <c r="F919" s="26"/>
      <c r="G919" s="26"/>
      <c r="H919" s="26"/>
      <c r="I919" s="26"/>
      <c r="J919" s="26"/>
      <c r="K919" s="26"/>
      <c r="L919" s="26"/>
      <c r="M919" s="26"/>
      <c r="N919" s="26"/>
    </row>
    <row r="920">
      <c r="A920" s="26"/>
      <c r="B920" s="26"/>
      <c r="C920" s="26"/>
      <c r="D920" s="26"/>
      <c r="E920" s="26"/>
      <c r="F920" s="26"/>
      <c r="G920" s="26"/>
      <c r="H920" s="26"/>
      <c r="I920" s="26"/>
      <c r="J920" s="26"/>
      <c r="K920" s="26"/>
      <c r="L920" s="26"/>
      <c r="M920" s="26"/>
      <c r="N920" s="26"/>
    </row>
    <row r="921">
      <c r="A921" s="26"/>
      <c r="B921" s="26"/>
      <c r="C921" s="26"/>
      <c r="D921" s="26"/>
      <c r="E921" s="26"/>
      <c r="F921" s="26"/>
      <c r="G921" s="26"/>
      <c r="H921" s="26"/>
      <c r="I921" s="26"/>
      <c r="J921" s="26"/>
      <c r="K921" s="26"/>
      <c r="L921" s="26"/>
      <c r="M921" s="26"/>
      <c r="N921" s="26"/>
    </row>
    <row r="922">
      <c r="A922" s="26"/>
      <c r="B922" s="26"/>
      <c r="C922" s="26"/>
      <c r="D922" s="26"/>
      <c r="E922" s="26"/>
      <c r="F922" s="26"/>
      <c r="G922" s="26"/>
      <c r="H922" s="26"/>
      <c r="I922" s="26"/>
      <c r="J922" s="26"/>
      <c r="K922" s="26"/>
      <c r="L922" s="26"/>
      <c r="M922" s="26"/>
      <c r="N922" s="26"/>
    </row>
    <row r="923">
      <c r="A923" s="26"/>
      <c r="B923" s="26"/>
      <c r="C923" s="26"/>
      <c r="D923" s="26"/>
      <c r="E923" s="26"/>
      <c r="F923" s="26"/>
      <c r="G923" s="26"/>
      <c r="H923" s="26"/>
      <c r="I923" s="26"/>
      <c r="J923" s="26"/>
      <c r="K923" s="26"/>
      <c r="L923" s="26"/>
      <c r="M923" s="26"/>
      <c r="N923" s="26"/>
    </row>
    <row r="924">
      <c r="A924" s="26"/>
      <c r="B924" s="26"/>
      <c r="C924" s="26"/>
      <c r="D924" s="26"/>
      <c r="E924" s="26"/>
      <c r="F924" s="26"/>
      <c r="G924" s="26"/>
      <c r="H924" s="26"/>
      <c r="I924" s="26"/>
      <c r="J924" s="26"/>
      <c r="K924" s="26"/>
      <c r="L924" s="26"/>
      <c r="M924" s="26"/>
      <c r="N924" s="26"/>
    </row>
    <row r="925">
      <c r="A925" s="26"/>
      <c r="B925" s="26"/>
      <c r="C925" s="26"/>
      <c r="D925" s="26"/>
      <c r="E925" s="26"/>
      <c r="F925" s="26"/>
      <c r="G925" s="26"/>
      <c r="H925" s="26"/>
      <c r="I925" s="26"/>
      <c r="J925" s="26"/>
      <c r="K925" s="26"/>
      <c r="L925" s="26"/>
      <c r="M925" s="26"/>
      <c r="N925" s="26"/>
    </row>
    <row r="926">
      <c r="A926" s="26"/>
      <c r="B926" s="26"/>
      <c r="C926" s="26"/>
      <c r="D926" s="26"/>
      <c r="E926" s="26"/>
      <c r="F926" s="26"/>
      <c r="G926" s="26"/>
      <c r="H926" s="26"/>
      <c r="I926" s="26"/>
      <c r="J926" s="26"/>
      <c r="K926" s="26"/>
      <c r="L926" s="26"/>
      <c r="M926" s="26"/>
      <c r="N926" s="26"/>
    </row>
    <row r="927">
      <c r="A927" s="26"/>
      <c r="B927" s="26"/>
      <c r="C927" s="26"/>
      <c r="D927" s="26"/>
      <c r="E927" s="26"/>
      <c r="F927" s="26"/>
      <c r="G927" s="26"/>
      <c r="H927" s="26"/>
      <c r="I927" s="26"/>
      <c r="J927" s="26"/>
      <c r="K927" s="26"/>
      <c r="L927" s="26"/>
      <c r="M927" s="26"/>
      <c r="N927" s="26"/>
    </row>
    <row r="928">
      <c r="A928" s="26"/>
      <c r="B928" s="26"/>
      <c r="C928" s="26"/>
      <c r="D928" s="26"/>
      <c r="E928" s="26"/>
      <c r="F928" s="26"/>
      <c r="G928" s="26"/>
      <c r="H928" s="26"/>
      <c r="I928" s="26"/>
      <c r="J928" s="26"/>
      <c r="K928" s="26"/>
      <c r="L928" s="26"/>
      <c r="M928" s="26"/>
      <c r="N928" s="26"/>
    </row>
    <row r="929">
      <c r="A929" s="26"/>
      <c r="B929" s="26"/>
      <c r="C929" s="26"/>
      <c r="D929" s="26"/>
      <c r="E929" s="26"/>
      <c r="F929" s="26"/>
      <c r="G929" s="26"/>
      <c r="H929" s="26"/>
      <c r="I929" s="26"/>
      <c r="J929" s="26"/>
      <c r="K929" s="26"/>
      <c r="L929" s="26"/>
      <c r="M929" s="26"/>
      <c r="N929" s="26"/>
    </row>
    <row r="930">
      <c r="A930" s="26"/>
      <c r="B930" s="26"/>
      <c r="C930" s="26"/>
      <c r="D930" s="26"/>
      <c r="E930" s="26"/>
      <c r="F930" s="26"/>
      <c r="G930" s="26"/>
      <c r="H930" s="26"/>
      <c r="I930" s="26"/>
      <c r="J930" s="26"/>
      <c r="K930" s="26"/>
      <c r="L930" s="26"/>
      <c r="M930" s="26"/>
      <c r="N930" s="26"/>
    </row>
    <row r="931">
      <c r="A931" s="26"/>
      <c r="B931" s="26"/>
      <c r="C931" s="26"/>
      <c r="D931" s="26"/>
      <c r="E931" s="26"/>
      <c r="F931" s="26"/>
      <c r="G931" s="26"/>
      <c r="H931" s="26"/>
      <c r="I931" s="26"/>
      <c r="J931" s="26"/>
      <c r="K931" s="26"/>
      <c r="L931" s="26"/>
      <c r="M931" s="26"/>
      <c r="N931" s="26"/>
    </row>
    <row r="932">
      <c r="A932" s="26"/>
      <c r="B932" s="26"/>
      <c r="C932" s="26"/>
      <c r="D932" s="26"/>
      <c r="E932" s="26"/>
      <c r="F932" s="26"/>
      <c r="G932" s="26"/>
      <c r="H932" s="26"/>
      <c r="I932" s="26"/>
      <c r="J932" s="26"/>
      <c r="K932" s="26"/>
      <c r="L932" s="26"/>
      <c r="M932" s="26"/>
      <c r="N932" s="26"/>
    </row>
    <row r="933">
      <c r="A933" s="26"/>
      <c r="B933" s="26"/>
      <c r="C933" s="26"/>
      <c r="D933" s="26"/>
      <c r="E933" s="26"/>
      <c r="F933" s="26"/>
      <c r="G933" s="26"/>
      <c r="H933" s="26"/>
      <c r="I933" s="26"/>
      <c r="J933" s="26"/>
      <c r="K933" s="26"/>
      <c r="L933" s="26"/>
      <c r="M933" s="26"/>
      <c r="N933" s="26"/>
    </row>
    <row r="934">
      <c r="A934" s="26"/>
      <c r="B934" s="26"/>
      <c r="C934" s="26"/>
      <c r="D934" s="26"/>
      <c r="E934" s="26"/>
      <c r="F934" s="26"/>
      <c r="G934" s="26"/>
      <c r="H934" s="26"/>
      <c r="I934" s="26"/>
      <c r="J934" s="26"/>
      <c r="K934" s="26"/>
      <c r="L934" s="26"/>
      <c r="M934" s="26"/>
      <c r="N934" s="26"/>
    </row>
    <row r="935">
      <c r="A935" s="26"/>
      <c r="B935" s="26"/>
      <c r="C935" s="26"/>
      <c r="D935" s="26"/>
      <c r="E935" s="26"/>
      <c r="F935" s="26"/>
      <c r="G935" s="26"/>
      <c r="H935" s="26"/>
      <c r="I935" s="26"/>
      <c r="J935" s="26"/>
      <c r="K935" s="26"/>
      <c r="L935" s="26"/>
      <c r="M935" s="26"/>
      <c r="N935" s="26"/>
    </row>
    <row r="936">
      <c r="A936" s="26"/>
      <c r="B936" s="26"/>
      <c r="C936" s="26"/>
      <c r="D936" s="26"/>
      <c r="E936" s="26"/>
      <c r="F936" s="26"/>
      <c r="G936" s="26"/>
      <c r="H936" s="26"/>
      <c r="I936" s="26"/>
      <c r="J936" s="26"/>
      <c r="K936" s="26"/>
      <c r="L936" s="26"/>
      <c r="M936" s="26"/>
      <c r="N936" s="26"/>
    </row>
    <row r="937">
      <c r="A937" s="26"/>
      <c r="B937" s="26"/>
      <c r="C937" s="26"/>
      <c r="D937" s="26"/>
      <c r="E937" s="26"/>
      <c r="F937" s="26"/>
      <c r="G937" s="26"/>
      <c r="H937" s="26"/>
      <c r="I937" s="26"/>
      <c r="J937" s="26"/>
      <c r="K937" s="26"/>
      <c r="L937" s="26"/>
      <c r="M937" s="26"/>
      <c r="N937" s="26"/>
    </row>
    <row r="938">
      <c r="A938" s="26"/>
      <c r="B938" s="26"/>
      <c r="C938" s="26"/>
      <c r="D938" s="26"/>
      <c r="E938" s="26"/>
      <c r="F938" s="26"/>
      <c r="G938" s="26"/>
      <c r="H938" s="26"/>
      <c r="I938" s="26"/>
      <c r="J938" s="26"/>
      <c r="K938" s="26"/>
      <c r="L938" s="26"/>
      <c r="M938" s="26"/>
      <c r="N938" s="26"/>
    </row>
    <row r="939">
      <c r="A939" s="26"/>
      <c r="B939" s="26"/>
      <c r="C939" s="26"/>
      <c r="D939" s="26"/>
      <c r="E939" s="26"/>
      <c r="F939" s="26"/>
      <c r="G939" s="26"/>
      <c r="H939" s="26"/>
      <c r="I939" s="26"/>
      <c r="J939" s="26"/>
      <c r="K939" s="26"/>
      <c r="L939" s="26"/>
      <c r="M939" s="26"/>
      <c r="N939" s="26"/>
    </row>
    <row r="940">
      <c r="A940" s="26"/>
      <c r="B940" s="26"/>
      <c r="C940" s="26"/>
      <c r="D940" s="26"/>
      <c r="E940" s="26"/>
      <c r="F940" s="26"/>
      <c r="G940" s="26"/>
      <c r="H940" s="26"/>
      <c r="I940" s="26"/>
      <c r="J940" s="26"/>
      <c r="K940" s="26"/>
      <c r="L940" s="26"/>
      <c r="M940" s="26"/>
      <c r="N940" s="26"/>
    </row>
    <row r="941">
      <c r="A941" s="26"/>
      <c r="B941" s="26"/>
      <c r="C941" s="26"/>
      <c r="D941" s="26"/>
      <c r="E941" s="26"/>
      <c r="F941" s="26"/>
      <c r="G941" s="26"/>
      <c r="H941" s="26"/>
      <c r="I941" s="26"/>
      <c r="J941" s="26"/>
      <c r="K941" s="26"/>
      <c r="L941" s="26"/>
      <c r="M941" s="26"/>
      <c r="N941" s="26"/>
    </row>
    <row r="942">
      <c r="A942" s="26"/>
      <c r="B942" s="26"/>
      <c r="C942" s="26"/>
      <c r="D942" s="26"/>
      <c r="E942" s="26"/>
      <c r="F942" s="26"/>
      <c r="G942" s="26"/>
      <c r="H942" s="26"/>
      <c r="I942" s="26"/>
      <c r="J942" s="26"/>
      <c r="K942" s="26"/>
      <c r="L942" s="26"/>
      <c r="M942" s="26"/>
      <c r="N942" s="26"/>
    </row>
    <row r="943">
      <c r="A943" s="26"/>
      <c r="B943" s="26"/>
      <c r="C943" s="26"/>
      <c r="D943" s="26"/>
      <c r="E943" s="26"/>
      <c r="F943" s="26"/>
      <c r="G943" s="26"/>
      <c r="H943" s="26"/>
      <c r="I943" s="26"/>
      <c r="J943" s="26"/>
      <c r="K943" s="26"/>
      <c r="L943" s="26"/>
      <c r="M943" s="26"/>
      <c r="N943" s="26"/>
    </row>
    <row r="944">
      <c r="A944" s="26"/>
      <c r="B944" s="26"/>
      <c r="C944" s="26"/>
      <c r="D944" s="26"/>
      <c r="E944" s="26"/>
      <c r="F944" s="26"/>
      <c r="G944" s="26"/>
      <c r="H944" s="26"/>
      <c r="I944" s="26"/>
      <c r="J944" s="26"/>
      <c r="K944" s="26"/>
      <c r="L944" s="26"/>
      <c r="M944" s="26"/>
      <c r="N944" s="26"/>
    </row>
    <row r="945">
      <c r="A945" s="26"/>
      <c r="B945" s="26"/>
      <c r="C945" s="26"/>
      <c r="D945" s="26"/>
      <c r="E945" s="26"/>
      <c r="F945" s="26"/>
      <c r="G945" s="26"/>
      <c r="H945" s="26"/>
      <c r="I945" s="26"/>
      <c r="J945" s="26"/>
      <c r="K945" s="26"/>
      <c r="L945" s="26"/>
      <c r="M945" s="26"/>
      <c r="N945" s="26"/>
    </row>
    <row r="946">
      <c r="A946" s="26"/>
      <c r="B946" s="26"/>
      <c r="C946" s="26"/>
      <c r="D946" s="26"/>
      <c r="E946" s="26"/>
      <c r="F946" s="26"/>
      <c r="G946" s="26"/>
      <c r="H946" s="26"/>
      <c r="I946" s="26"/>
      <c r="J946" s="26"/>
      <c r="K946" s="26"/>
      <c r="L946" s="26"/>
      <c r="M946" s="26"/>
      <c r="N946" s="26"/>
    </row>
    <row r="947">
      <c r="A947" s="26"/>
      <c r="B947" s="26"/>
      <c r="C947" s="26"/>
      <c r="D947" s="26"/>
      <c r="E947" s="26"/>
      <c r="F947" s="26"/>
      <c r="G947" s="26"/>
      <c r="H947" s="26"/>
      <c r="I947" s="26"/>
      <c r="J947" s="26"/>
      <c r="K947" s="26"/>
      <c r="L947" s="26"/>
      <c r="M947" s="26"/>
      <c r="N947" s="26"/>
    </row>
    <row r="948">
      <c r="A948" s="26"/>
      <c r="B948" s="26"/>
      <c r="C948" s="26"/>
      <c r="D948" s="26"/>
      <c r="E948" s="26"/>
      <c r="F948" s="26"/>
      <c r="G948" s="26"/>
      <c r="H948" s="26"/>
      <c r="I948" s="26"/>
      <c r="J948" s="26"/>
      <c r="K948" s="26"/>
      <c r="L948" s="26"/>
      <c r="M948" s="26"/>
      <c r="N948" s="26"/>
    </row>
    <row r="949">
      <c r="A949" s="26"/>
      <c r="B949" s="26"/>
      <c r="C949" s="26"/>
      <c r="D949" s="26"/>
      <c r="E949" s="26"/>
      <c r="F949" s="26"/>
      <c r="G949" s="26"/>
      <c r="H949" s="26"/>
      <c r="I949" s="26"/>
      <c r="J949" s="26"/>
      <c r="K949" s="26"/>
      <c r="L949" s="26"/>
      <c r="M949" s="26"/>
      <c r="N949" s="26"/>
    </row>
    <row r="950">
      <c r="A950" s="26"/>
      <c r="B950" s="26"/>
      <c r="C950" s="26"/>
      <c r="D950" s="26"/>
      <c r="E950" s="26"/>
      <c r="F950" s="26"/>
      <c r="G950" s="26"/>
      <c r="H950" s="26"/>
      <c r="I950" s="26"/>
      <c r="J950" s="26"/>
      <c r="K950" s="26"/>
      <c r="L950" s="26"/>
      <c r="M950" s="26"/>
      <c r="N950" s="26"/>
    </row>
    <row r="951">
      <c r="A951" s="26"/>
      <c r="B951" s="26"/>
      <c r="C951" s="26"/>
      <c r="D951" s="26"/>
      <c r="E951" s="26"/>
      <c r="F951" s="26"/>
      <c r="G951" s="26"/>
      <c r="H951" s="26"/>
      <c r="I951" s="26"/>
      <c r="J951" s="26"/>
      <c r="K951" s="26"/>
      <c r="L951" s="26"/>
      <c r="M951" s="26"/>
      <c r="N951" s="26"/>
    </row>
    <row r="952">
      <c r="A952" s="26"/>
      <c r="B952" s="26"/>
      <c r="C952" s="26"/>
      <c r="D952" s="26"/>
      <c r="E952" s="26"/>
      <c r="F952" s="26"/>
      <c r="G952" s="26"/>
      <c r="H952" s="26"/>
      <c r="I952" s="26"/>
      <c r="J952" s="26"/>
      <c r="K952" s="26"/>
      <c r="L952" s="26"/>
      <c r="M952" s="26"/>
      <c r="N952" s="26"/>
    </row>
    <row r="953">
      <c r="A953" s="26"/>
      <c r="B953" s="26"/>
      <c r="C953" s="26"/>
      <c r="D953" s="26"/>
      <c r="E953" s="26"/>
      <c r="F953" s="26"/>
      <c r="G953" s="26"/>
      <c r="H953" s="26"/>
      <c r="I953" s="26"/>
      <c r="J953" s="26"/>
      <c r="K953" s="26"/>
      <c r="L953" s="26"/>
      <c r="M953" s="26"/>
      <c r="N953" s="26"/>
    </row>
    <row r="954">
      <c r="A954" s="26"/>
      <c r="B954" s="26"/>
      <c r="C954" s="26"/>
      <c r="D954" s="26"/>
      <c r="E954" s="26"/>
      <c r="F954" s="26"/>
      <c r="G954" s="26"/>
      <c r="H954" s="26"/>
      <c r="I954" s="26"/>
      <c r="J954" s="26"/>
      <c r="K954" s="26"/>
      <c r="L954" s="26"/>
      <c r="M954" s="26"/>
      <c r="N954" s="26"/>
    </row>
    <row r="955">
      <c r="A955" s="26"/>
      <c r="B955" s="26"/>
      <c r="C955" s="26"/>
      <c r="D955" s="26"/>
      <c r="E955" s="26"/>
      <c r="F955" s="26"/>
      <c r="G955" s="26"/>
      <c r="H955" s="26"/>
      <c r="I955" s="26"/>
      <c r="J955" s="26"/>
      <c r="K955" s="26"/>
      <c r="L955" s="26"/>
      <c r="M955" s="26"/>
      <c r="N955" s="26"/>
    </row>
    <row r="956">
      <c r="A956" s="26"/>
      <c r="B956" s="26"/>
      <c r="C956" s="26"/>
      <c r="D956" s="26"/>
      <c r="E956" s="26"/>
      <c r="F956" s="26"/>
      <c r="G956" s="26"/>
      <c r="H956" s="26"/>
      <c r="I956" s="26"/>
      <c r="J956" s="26"/>
      <c r="K956" s="26"/>
      <c r="L956" s="26"/>
      <c r="M956" s="26"/>
      <c r="N956" s="26"/>
    </row>
    <row r="957">
      <c r="A957" s="26"/>
      <c r="B957" s="26"/>
      <c r="C957" s="26"/>
      <c r="D957" s="26"/>
      <c r="E957" s="26"/>
      <c r="F957" s="26"/>
      <c r="G957" s="26"/>
      <c r="H957" s="26"/>
      <c r="I957" s="26"/>
      <c r="J957" s="26"/>
      <c r="K957" s="26"/>
      <c r="L957" s="26"/>
      <c r="M957" s="26"/>
      <c r="N957" s="26"/>
    </row>
    <row r="958">
      <c r="A958" s="26"/>
      <c r="B958" s="26"/>
      <c r="C958" s="26"/>
      <c r="D958" s="26"/>
      <c r="E958" s="26"/>
      <c r="F958" s="26"/>
      <c r="G958" s="26"/>
      <c r="H958" s="26"/>
      <c r="I958" s="26"/>
      <c r="J958" s="26"/>
      <c r="K958" s="26"/>
      <c r="L958" s="26"/>
      <c r="M958" s="26"/>
      <c r="N958" s="26"/>
    </row>
    <row r="959">
      <c r="A959" s="26"/>
      <c r="B959" s="26"/>
      <c r="C959" s="26"/>
      <c r="D959" s="26"/>
      <c r="E959" s="26"/>
      <c r="F959" s="26"/>
      <c r="G959" s="26"/>
      <c r="H959" s="26"/>
      <c r="I959" s="26"/>
      <c r="J959" s="26"/>
      <c r="K959" s="26"/>
      <c r="L959" s="26"/>
      <c r="M959" s="26"/>
      <c r="N959" s="26"/>
    </row>
    <row r="960">
      <c r="A960" s="26"/>
      <c r="B960" s="26"/>
      <c r="C960" s="26"/>
      <c r="D960" s="26"/>
      <c r="E960" s="26"/>
      <c r="F960" s="26"/>
      <c r="G960" s="26"/>
      <c r="H960" s="26"/>
      <c r="I960" s="26"/>
      <c r="J960" s="26"/>
      <c r="K960" s="26"/>
      <c r="L960" s="26"/>
      <c r="M960" s="26"/>
      <c r="N960" s="26"/>
    </row>
    <row r="961">
      <c r="A961" s="26"/>
      <c r="B961" s="26"/>
      <c r="C961" s="26"/>
      <c r="D961" s="26"/>
      <c r="E961" s="26"/>
      <c r="F961" s="26"/>
      <c r="G961" s="26"/>
      <c r="H961" s="26"/>
      <c r="I961" s="26"/>
      <c r="J961" s="26"/>
      <c r="K961" s="26"/>
      <c r="L961" s="26"/>
      <c r="M961" s="26"/>
      <c r="N961" s="26"/>
    </row>
    <row r="962">
      <c r="A962" s="26"/>
      <c r="B962" s="26"/>
      <c r="C962" s="26"/>
      <c r="D962" s="26"/>
      <c r="E962" s="26"/>
      <c r="F962" s="26"/>
      <c r="G962" s="26"/>
      <c r="H962" s="26"/>
      <c r="I962" s="26"/>
      <c r="J962" s="26"/>
      <c r="K962" s="26"/>
      <c r="L962" s="26"/>
      <c r="M962" s="26"/>
      <c r="N962" s="26"/>
    </row>
    <row r="963">
      <c r="A963" s="26"/>
      <c r="B963" s="26"/>
      <c r="C963" s="26"/>
      <c r="D963" s="26"/>
      <c r="E963" s="26"/>
      <c r="F963" s="26"/>
      <c r="G963" s="26"/>
      <c r="H963" s="26"/>
      <c r="I963" s="26"/>
      <c r="J963" s="26"/>
      <c r="K963" s="26"/>
      <c r="L963" s="26"/>
      <c r="M963" s="26"/>
      <c r="N963" s="26"/>
    </row>
    <row r="964">
      <c r="A964" s="26"/>
      <c r="B964" s="26"/>
      <c r="C964" s="26"/>
      <c r="D964" s="26"/>
      <c r="E964" s="26"/>
      <c r="F964" s="26"/>
      <c r="G964" s="26"/>
      <c r="H964" s="26"/>
      <c r="I964" s="26"/>
      <c r="J964" s="26"/>
      <c r="K964" s="26"/>
      <c r="L964" s="26"/>
      <c r="M964" s="26"/>
      <c r="N964" s="26"/>
    </row>
    <row r="965">
      <c r="A965" s="26"/>
      <c r="B965" s="26"/>
      <c r="C965" s="26"/>
      <c r="D965" s="26"/>
      <c r="E965" s="26"/>
      <c r="F965" s="26"/>
      <c r="G965" s="26"/>
      <c r="H965" s="26"/>
      <c r="I965" s="26"/>
      <c r="J965" s="26"/>
      <c r="K965" s="26"/>
      <c r="L965" s="26"/>
      <c r="M965" s="26"/>
      <c r="N965" s="26"/>
    </row>
    <row r="966">
      <c r="A966" s="26"/>
      <c r="B966" s="26"/>
      <c r="C966" s="26"/>
      <c r="D966" s="26"/>
      <c r="E966" s="26"/>
      <c r="F966" s="26"/>
      <c r="G966" s="26"/>
      <c r="H966" s="26"/>
      <c r="I966" s="26"/>
      <c r="J966" s="26"/>
      <c r="K966" s="26"/>
      <c r="L966" s="26"/>
      <c r="M966" s="26"/>
      <c r="N966" s="26"/>
    </row>
    <row r="967">
      <c r="A967" s="26"/>
      <c r="B967" s="26"/>
      <c r="C967" s="26"/>
      <c r="D967" s="26"/>
      <c r="E967" s="26"/>
      <c r="F967" s="26"/>
      <c r="G967" s="26"/>
      <c r="H967" s="26"/>
      <c r="I967" s="26"/>
      <c r="J967" s="26"/>
      <c r="K967" s="26"/>
      <c r="L967" s="26"/>
      <c r="M967" s="26"/>
      <c r="N967" s="26"/>
    </row>
    <row r="968">
      <c r="A968" s="26"/>
      <c r="B968" s="26"/>
      <c r="C968" s="26"/>
      <c r="D968" s="26"/>
      <c r="E968" s="26"/>
      <c r="F968" s="26"/>
      <c r="G968" s="26"/>
      <c r="H968" s="26"/>
      <c r="I968" s="26"/>
      <c r="J968" s="26"/>
      <c r="K968" s="26"/>
      <c r="L968" s="26"/>
      <c r="M968" s="26"/>
      <c r="N968" s="26"/>
    </row>
    <row r="969">
      <c r="A969" s="26"/>
      <c r="B969" s="26"/>
      <c r="C969" s="26"/>
      <c r="D969" s="26"/>
      <c r="E969" s="26"/>
      <c r="F969" s="26"/>
      <c r="G969" s="26"/>
      <c r="H969" s="26"/>
      <c r="I969" s="26"/>
      <c r="J969" s="26"/>
      <c r="K969" s="26"/>
      <c r="L969" s="26"/>
      <c r="M969" s="26"/>
      <c r="N969" s="26"/>
    </row>
    <row r="970">
      <c r="A970" s="26"/>
      <c r="B970" s="26"/>
      <c r="C970" s="26"/>
      <c r="D970" s="26"/>
      <c r="E970" s="26"/>
      <c r="F970" s="26"/>
      <c r="G970" s="26"/>
      <c r="H970" s="26"/>
      <c r="I970" s="26"/>
      <c r="J970" s="26"/>
      <c r="K970" s="26"/>
      <c r="L970" s="26"/>
      <c r="M970" s="26"/>
      <c r="N970" s="26"/>
    </row>
    <row r="971">
      <c r="A971" s="26"/>
      <c r="B971" s="26"/>
      <c r="C971" s="26"/>
      <c r="D971" s="26"/>
      <c r="E971" s="26"/>
      <c r="F971" s="26"/>
      <c r="G971" s="26"/>
      <c r="H971" s="26"/>
      <c r="I971" s="26"/>
      <c r="J971" s="26"/>
      <c r="K971" s="26"/>
      <c r="L971" s="26"/>
      <c r="M971" s="26"/>
      <c r="N971" s="26"/>
    </row>
    <row r="972">
      <c r="A972" s="26"/>
      <c r="B972" s="26"/>
      <c r="C972" s="26"/>
      <c r="D972" s="26"/>
      <c r="E972" s="26"/>
      <c r="F972" s="26"/>
      <c r="G972" s="26"/>
      <c r="H972" s="26"/>
      <c r="I972" s="26"/>
      <c r="J972" s="26"/>
      <c r="K972" s="26"/>
      <c r="L972" s="26"/>
      <c r="M972" s="26"/>
      <c r="N972" s="26"/>
    </row>
    <row r="973">
      <c r="A973" s="26"/>
      <c r="B973" s="26"/>
      <c r="C973" s="26"/>
      <c r="D973" s="26"/>
      <c r="E973" s="26"/>
      <c r="F973" s="26"/>
      <c r="G973" s="26"/>
      <c r="H973" s="26"/>
      <c r="I973" s="26"/>
      <c r="J973" s="26"/>
      <c r="K973" s="26"/>
      <c r="L973" s="26"/>
      <c r="M973" s="26"/>
      <c r="N973" s="26"/>
    </row>
    <row r="974">
      <c r="A974" s="26"/>
      <c r="B974" s="26"/>
      <c r="C974" s="26"/>
      <c r="D974" s="26"/>
      <c r="E974" s="26"/>
      <c r="F974" s="26"/>
      <c r="G974" s="26"/>
      <c r="H974" s="26"/>
      <c r="I974" s="26"/>
      <c r="J974" s="26"/>
      <c r="K974" s="26"/>
      <c r="L974" s="26"/>
      <c r="M974" s="26"/>
      <c r="N974" s="26"/>
    </row>
    <row r="975">
      <c r="A975" s="26"/>
      <c r="B975" s="26"/>
      <c r="C975" s="26"/>
      <c r="D975" s="26"/>
      <c r="E975" s="26"/>
      <c r="F975" s="26"/>
      <c r="G975" s="26"/>
      <c r="H975" s="26"/>
      <c r="I975" s="26"/>
      <c r="J975" s="26"/>
      <c r="K975" s="26"/>
      <c r="L975" s="26"/>
      <c r="M975" s="26"/>
      <c r="N975" s="26"/>
    </row>
    <row r="976">
      <c r="A976" s="26"/>
      <c r="B976" s="26"/>
      <c r="C976" s="26"/>
      <c r="D976" s="26"/>
      <c r="E976" s="26"/>
      <c r="F976" s="26"/>
      <c r="G976" s="26"/>
      <c r="H976" s="26"/>
      <c r="I976" s="26"/>
      <c r="J976" s="26"/>
      <c r="K976" s="26"/>
      <c r="L976" s="26"/>
      <c r="M976" s="26"/>
      <c r="N976" s="26"/>
    </row>
    <row r="977">
      <c r="A977" s="26"/>
      <c r="B977" s="26"/>
      <c r="C977" s="26"/>
      <c r="D977" s="26"/>
      <c r="E977" s="26"/>
      <c r="F977" s="26"/>
      <c r="G977" s="26"/>
      <c r="H977" s="26"/>
      <c r="I977" s="26"/>
      <c r="J977" s="26"/>
      <c r="K977" s="26"/>
      <c r="L977" s="26"/>
      <c r="M977" s="26"/>
      <c r="N977" s="26"/>
    </row>
    <row r="978">
      <c r="A978" s="26"/>
      <c r="B978" s="26"/>
      <c r="C978" s="26"/>
      <c r="D978" s="26"/>
      <c r="E978" s="26"/>
      <c r="F978" s="26"/>
      <c r="G978" s="26"/>
      <c r="H978" s="26"/>
      <c r="I978" s="26"/>
      <c r="J978" s="26"/>
      <c r="K978" s="26"/>
      <c r="L978" s="26"/>
      <c r="M978" s="26"/>
      <c r="N978" s="26"/>
    </row>
    <row r="979">
      <c r="A979" s="26"/>
      <c r="B979" s="26"/>
      <c r="C979" s="26"/>
      <c r="D979" s="26"/>
      <c r="E979" s="26"/>
      <c r="F979" s="26"/>
      <c r="G979" s="26"/>
      <c r="H979" s="26"/>
      <c r="I979" s="26"/>
      <c r="J979" s="26"/>
      <c r="K979" s="26"/>
      <c r="L979" s="26"/>
      <c r="M979" s="26"/>
      <c r="N979" s="26"/>
    </row>
    <row r="980">
      <c r="A980" s="26"/>
      <c r="B980" s="26"/>
      <c r="C980" s="26"/>
      <c r="D980" s="26"/>
      <c r="E980" s="26"/>
      <c r="F980" s="26"/>
      <c r="G980" s="26"/>
      <c r="H980" s="26"/>
      <c r="I980" s="26"/>
      <c r="J980" s="26"/>
      <c r="K980" s="26"/>
      <c r="L980" s="26"/>
      <c r="M980" s="26"/>
      <c r="N980" s="26"/>
    </row>
    <row r="981">
      <c r="A981" s="26"/>
      <c r="B981" s="26"/>
      <c r="C981" s="26"/>
      <c r="D981" s="26"/>
      <c r="E981" s="26"/>
      <c r="F981" s="26"/>
      <c r="G981" s="26"/>
      <c r="H981" s="26"/>
      <c r="I981" s="26"/>
      <c r="J981" s="26"/>
      <c r="K981" s="26"/>
      <c r="L981" s="26"/>
      <c r="M981" s="26"/>
      <c r="N981" s="26"/>
    </row>
    <row r="982">
      <c r="A982" s="26"/>
      <c r="B982" s="26"/>
      <c r="C982" s="26"/>
      <c r="D982" s="26"/>
      <c r="E982" s="26"/>
      <c r="F982" s="26"/>
      <c r="G982" s="26"/>
      <c r="H982" s="26"/>
      <c r="I982" s="26"/>
      <c r="J982" s="26"/>
      <c r="K982" s="26"/>
      <c r="L982" s="26"/>
      <c r="M982" s="26"/>
      <c r="N982" s="26"/>
    </row>
    <row r="983">
      <c r="A983" s="26"/>
      <c r="B983" s="26"/>
      <c r="C983" s="26"/>
      <c r="D983" s="26"/>
      <c r="E983" s="26"/>
      <c r="F983" s="26"/>
      <c r="G983" s="26"/>
      <c r="H983" s="26"/>
      <c r="I983" s="26"/>
      <c r="J983" s="26"/>
      <c r="K983" s="26"/>
      <c r="L983" s="26"/>
      <c r="M983" s="26"/>
      <c r="N983" s="26"/>
    </row>
    <row r="984">
      <c r="A984" s="26"/>
      <c r="B984" s="26"/>
      <c r="C984" s="26"/>
      <c r="D984" s="26"/>
      <c r="E984" s="26"/>
      <c r="F984" s="26"/>
      <c r="G984" s="26"/>
      <c r="H984" s="26"/>
      <c r="I984" s="26"/>
      <c r="J984" s="26"/>
      <c r="K984" s="26"/>
      <c r="L984" s="26"/>
      <c r="M984" s="26"/>
      <c r="N984" s="26"/>
    </row>
    <row r="985">
      <c r="A985" s="26"/>
      <c r="B985" s="26"/>
      <c r="C985" s="26"/>
      <c r="D985" s="26"/>
      <c r="E985" s="26"/>
      <c r="F985" s="26"/>
      <c r="G985" s="26"/>
      <c r="H985" s="26"/>
      <c r="I985" s="26"/>
      <c r="J985" s="26"/>
      <c r="K985" s="26"/>
      <c r="L985" s="26"/>
      <c r="M985" s="26"/>
      <c r="N985" s="26"/>
    </row>
    <row r="986">
      <c r="A986" s="26"/>
      <c r="B986" s="26"/>
      <c r="C986" s="26"/>
      <c r="D986" s="26"/>
      <c r="E986" s="26"/>
      <c r="F986" s="26"/>
      <c r="G986" s="26"/>
      <c r="H986" s="26"/>
      <c r="I986" s="26"/>
      <c r="J986" s="26"/>
      <c r="K986" s="26"/>
      <c r="L986" s="26"/>
      <c r="M986" s="26"/>
      <c r="N986" s="26"/>
    </row>
    <row r="987">
      <c r="A987" s="26"/>
      <c r="B987" s="26"/>
      <c r="C987" s="26"/>
      <c r="D987" s="26"/>
      <c r="E987" s="26"/>
      <c r="F987" s="26"/>
      <c r="G987" s="26"/>
      <c r="H987" s="26"/>
      <c r="I987" s="26"/>
      <c r="J987" s="26"/>
      <c r="K987" s="26"/>
      <c r="L987" s="26"/>
      <c r="M987" s="26"/>
      <c r="N987" s="26"/>
    </row>
    <row r="988">
      <c r="A988" s="26"/>
      <c r="B988" s="26"/>
      <c r="C988" s="26"/>
      <c r="D988" s="26"/>
      <c r="E988" s="26"/>
      <c r="F988" s="26"/>
      <c r="G988" s="26"/>
      <c r="H988" s="26"/>
      <c r="I988" s="26"/>
      <c r="J988" s="26"/>
      <c r="K988" s="26"/>
      <c r="L988" s="26"/>
      <c r="M988" s="26"/>
      <c r="N988" s="26"/>
    </row>
    <row r="989">
      <c r="A989" s="26"/>
      <c r="B989" s="26"/>
      <c r="C989" s="26"/>
      <c r="D989" s="26"/>
      <c r="E989" s="26"/>
      <c r="F989" s="26"/>
      <c r="G989" s="26"/>
      <c r="H989" s="26"/>
      <c r="I989" s="26"/>
      <c r="J989" s="26"/>
      <c r="K989" s="26"/>
      <c r="L989" s="26"/>
      <c r="M989" s="26"/>
      <c r="N989" s="26"/>
    </row>
    <row r="990">
      <c r="A990" s="26"/>
      <c r="B990" s="26"/>
      <c r="C990" s="26"/>
      <c r="D990" s="26"/>
      <c r="E990" s="26"/>
      <c r="F990" s="26"/>
      <c r="G990" s="26"/>
      <c r="H990" s="26"/>
      <c r="I990" s="26"/>
      <c r="J990" s="26"/>
      <c r="K990" s="26"/>
      <c r="L990" s="26"/>
      <c r="M990" s="26"/>
      <c r="N990" s="26"/>
    </row>
    <row r="991">
      <c r="A991" s="26"/>
      <c r="B991" s="26"/>
      <c r="C991" s="26"/>
      <c r="D991" s="26"/>
      <c r="E991" s="26"/>
      <c r="F991" s="26"/>
      <c r="G991" s="26"/>
      <c r="H991" s="26"/>
      <c r="I991" s="26"/>
      <c r="J991" s="26"/>
      <c r="K991" s="26"/>
      <c r="L991" s="26"/>
      <c r="M991" s="26"/>
      <c r="N991" s="26"/>
    </row>
    <row r="992">
      <c r="A992" s="26"/>
      <c r="B992" s="26"/>
      <c r="C992" s="26"/>
      <c r="D992" s="26"/>
      <c r="E992" s="26"/>
      <c r="F992" s="26"/>
      <c r="G992" s="26"/>
      <c r="H992" s="26"/>
      <c r="I992" s="26"/>
      <c r="J992" s="26"/>
      <c r="K992" s="26"/>
      <c r="L992" s="26"/>
      <c r="M992" s="26"/>
      <c r="N992" s="26"/>
    </row>
    <row r="993">
      <c r="A993" s="26"/>
      <c r="B993" s="26"/>
      <c r="C993" s="26"/>
      <c r="D993" s="26"/>
      <c r="E993" s="26"/>
      <c r="F993" s="26"/>
      <c r="G993" s="26"/>
      <c r="H993" s="26"/>
      <c r="I993" s="26"/>
      <c r="J993" s="26"/>
      <c r="K993" s="26"/>
      <c r="L993" s="26"/>
      <c r="M993" s="26"/>
      <c r="N993" s="26"/>
    </row>
    <row r="994">
      <c r="A994" s="26"/>
      <c r="B994" s="26"/>
      <c r="C994" s="26"/>
      <c r="D994" s="26"/>
      <c r="E994" s="26"/>
      <c r="F994" s="26"/>
      <c r="G994" s="26"/>
      <c r="H994" s="26"/>
      <c r="I994" s="26"/>
      <c r="J994" s="26"/>
      <c r="K994" s="26"/>
      <c r="L994" s="26"/>
      <c r="M994" s="26"/>
      <c r="N994" s="26"/>
    </row>
    <row r="995">
      <c r="A995" s="26"/>
      <c r="B995" s="26"/>
      <c r="C995" s="26"/>
      <c r="D995" s="26"/>
      <c r="E995" s="26"/>
      <c r="F995" s="26"/>
      <c r="G995" s="26"/>
      <c r="H995" s="26"/>
      <c r="I995" s="26"/>
      <c r="J995" s="26"/>
      <c r="K995" s="26"/>
      <c r="L995" s="26"/>
      <c r="M995" s="26"/>
      <c r="N995" s="26"/>
    </row>
    <row r="996">
      <c r="A996" s="26"/>
      <c r="B996" s="26"/>
      <c r="C996" s="26"/>
      <c r="D996" s="26"/>
      <c r="E996" s="26"/>
      <c r="F996" s="26"/>
      <c r="G996" s="26"/>
      <c r="H996" s="26"/>
      <c r="I996" s="26"/>
      <c r="J996" s="26"/>
      <c r="K996" s="26"/>
      <c r="L996" s="26"/>
      <c r="M996" s="26"/>
      <c r="N996" s="26"/>
    </row>
    <row r="997">
      <c r="A997" s="26"/>
      <c r="B997" s="26"/>
      <c r="C997" s="26"/>
      <c r="D997" s="26"/>
      <c r="E997" s="26"/>
      <c r="F997" s="26"/>
      <c r="G997" s="26"/>
      <c r="H997" s="26"/>
      <c r="I997" s="26"/>
      <c r="J997" s="26"/>
      <c r="K997" s="26"/>
      <c r="L997" s="26"/>
      <c r="M997" s="26"/>
      <c r="N997" s="26"/>
    </row>
    <row r="998">
      <c r="A998" s="26"/>
      <c r="B998" s="26"/>
      <c r="C998" s="26"/>
      <c r="D998" s="26"/>
      <c r="E998" s="26"/>
      <c r="F998" s="26"/>
      <c r="G998" s="26"/>
      <c r="H998" s="26"/>
      <c r="I998" s="26"/>
      <c r="J998" s="26"/>
      <c r="K998" s="26"/>
      <c r="L998" s="26"/>
      <c r="M998" s="26"/>
      <c r="N998" s="26"/>
    </row>
    <row r="999">
      <c r="A999" s="26"/>
      <c r="B999" s="26"/>
      <c r="C999" s="26"/>
      <c r="D999" s="26"/>
      <c r="E999" s="26"/>
      <c r="F999" s="26"/>
      <c r="G999" s="26"/>
      <c r="H999" s="26"/>
      <c r="I999" s="26"/>
      <c r="J999" s="26"/>
      <c r="K999" s="26"/>
      <c r="L999" s="26"/>
      <c r="M999" s="26"/>
      <c r="N999" s="2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s>
  <sheetData>
    <row r="1">
      <c r="A1" s="23" t="s">
        <v>6265</v>
      </c>
      <c r="B1" s="23" t="s">
        <v>6264</v>
      </c>
      <c r="D1" s="19" t="s">
        <v>6257</v>
      </c>
      <c r="E1" s="19" t="s">
        <v>6256</v>
      </c>
    </row>
    <row r="2">
      <c r="A2" s="9" t="s">
        <v>6266</v>
      </c>
      <c r="B2" s="9">
        <v>36.0</v>
      </c>
      <c r="D2" s="9" t="s">
        <v>6258</v>
      </c>
      <c r="E2" s="9">
        <v>1.0</v>
      </c>
    </row>
    <row r="3">
      <c r="A3" s="9" t="s">
        <v>6267</v>
      </c>
      <c r="B3" s="9">
        <v>138.0</v>
      </c>
      <c r="D3" s="9" t="s">
        <v>6259</v>
      </c>
      <c r="E3" s="9">
        <v>2.0</v>
      </c>
    </row>
    <row r="4">
      <c r="A4" s="9" t="s">
        <v>6268</v>
      </c>
      <c r="B4" s="9">
        <v>34.0</v>
      </c>
      <c r="D4" s="9" t="s">
        <v>6260</v>
      </c>
      <c r="E4" s="9">
        <v>3.0</v>
      </c>
    </row>
    <row r="5">
      <c r="A5" s="9" t="s">
        <v>6269</v>
      </c>
      <c r="B5" s="9">
        <v>213.0</v>
      </c>
      <c r="D5" s="9" t="s">
        <v>6261</v>
      </c>
      <c r="E5" s="9">
        <v>4.0</v>
      </c>
    </row>
    <row r="6">
      <c r="A6" s="9" t="s">
        <v>6270</v>
      </c>
      <c r="B6" s="9">
        <v>203.0</v>
      </c>
      <c r="D6" s="9" t="s">
        <v>6259</v>
      </c>
      <c r="E6" s="9">
        <v>5.0</v>
      </c>
    </row>
    <row r="7">
      <c r="A7" s="9" t="s">
        <v>6271</v>
      </c>
      <c r="B7" s="9">
        <v>42.0</v>
      </c>
      <c r="D7" s="9" t="s">
        <v>6262</v>
      </c>
      <c r="E7" s="9">
        <v>6.0</v>
      </c>
    </row>
    <row r="8">
      <c r="A8" s="9" t="s">
        <v>6272</v>
      </c>
      <c r="B8" s="9">
        <v>224.0</v>
      </c>
      <c r="D8" s="9" t="s">
        <v>6263</v>
      </c>
      <c r="E8" s="9">
        <v>7.0</v>
      </c>
    </row>
    <row r="9">
      <c r="A9" s="9" t="s">
        <v>6273</v>
      </c>
      <c r="B9" s="9">
        <v>201.0</v>
      </c>
    </row>
    <row r="10">
      <c r="A10" s="9" t="s">
        <v>6274</v>
      </c>
      <c r="B10" s="9">
        <v>33.0</v>
      </c>
    </row>
    <row r="11">
      <c r="A11" s="9" t="s">
        <v>6275</v>
      </c>
      <c r="B11" s="9">
        <v>140.0</v>
      </c>
    </row>
    <row r="12">
      <c r="A12" s="9" t="s">
        <v>6276</v>
      </c>
      <c r="B12" s="9">
        <v>198.0</v>
      </c>
    </row>
    <row r="13">
      <c r="A13" s="9" t="s">
        <v>6277</v>
      </c>
      <c r="B13" s="9">
        <v>55.0</v>
      </c>
    </row>
    <row r="14">
      <c r="A14" s="9" t="s">
        <v>6278</v>
      </c>
      <c r="B14" s="9">
        <v>99.0</v>
      </c>
    </row>
    <row r="15">
      <c r="A15" s="9" t="s">
        <v>6279</v>
      </c>
      <c r="B15" s="9">
        <v>91.0</v>
      </c>
    </row>
    <row r="16">
      <c r="A16" s="9" t="s">
        <v>6280</v>
      </c>
      <c r="B16" s="9">
        <v>176.0</v>
      </c>
    </row>
    <row r="17">
      <c r="A17" s="9" t="s">
        <v>6281</v>
      </c>
      <c r="B17" s="9">
        <v>154.0</v>
      </c>
    </row>
    <row r="18">
      <c r="A18" s="9" t="s">
        <v>6282</v>
      </c>
      <c r="B18" s="9">
        <v>8.0</v>
      </c>
    </row>
    <row r="19">
      <c r="A19" s="9" t="s">
        <v>6283</v>
      </c>
      <c r="B19" s="9">
        <v>186.0</v>
      </c>
    </row>
    <row r="20">
      <c r="A20" s="9" t="s">
        <v>6284</v>
      </c>
      <c r="B20" s="9">
        <v>96.0</v>
      </c>
    </row>
    <row r="21">
      <c r="A21" s="9" t="s">
        <v>6285</v>
      </c>
      <c r="B21" s="9">
        <v>81.0</v>
      </c>
    </row>
    <row r="22">
      <c r="A22" s="9" t="s">
        <v>6286</v>
      </c>
      <c r="B22" s="9">
        <v>177.0</v>
      </c>
    </row>
    <row r="23">
      <c r="A23" s="9" t="s">
        <v>6287</v>
      </c>
      <c r="B23" s="9">
        <v>77.0</v>
      </c>
    </row>
    <row r="24">
      <c r="A24" s="9" t="s">
        <v>6288</v>
      </c>
      <c r="B24" s="9">
        <v>206.0</v>
      </c>
    </row>
    <row r="25">
      <c r="A25" s="9" t="s">
        <v>6289</v>
      </c>
      <c r="B25" s="9">
        <v>165.0</v>
      </c>
    </row>
    <row r="26">
      <c r="A26" s="9" t="s">
        <v>6290</v>
      </c>
      <c r="B26" s="9">
        <v>80.0</v>
      </c>
    </row>
    <row r="27">
      <c r="A27" s="9" t="s">
        <v>6291</v>
      </c>
      <c r="B27" s="9">
        <v>137.0</v>
      </c>
    </row>
    <row r="28">
      <c r="A28" s="9" t="s">
        <v>6292</v>
      </c>
      <c r="B28" s="9">
        <v>144.0</v>
      </c>
    </row>
    <row r="29">
      <c r="A29" s="9" t="s">
        <v>6293</v>
      </c>
      <c r="B29" s="9">
        <v>7.0</v>
      </c>
    </row>
    <row r="30">
      <c r="A30" s="9" t="s">
        <v>6294</v>
      </c>
      <c r="B30" s="9">
        <v>221.0</v>
      </c>
    </row>
    <row r="31">
      <c r="A31" s="9" t="s">
        <v>6295</v>
      </c>
      <c r="B31" s="9">
        <v>175.0</v>
      </c>
    </row>
    <row r="32">
      <c r="A32" s="9" t="s">
        <v>6296</v>
      </c>
      <c r="B32" s="9">
        <v>108.0</v>
      </c>
    </row>
    <row r="33">
      <c r="A33" s="9" t="s">
        <v>6297</v>
      </c>
      <c r="B33" s="9">
        <v>58.0</v>
      </c>
    </row>
    <row r="34">
      <c r="A34" s="9" t="s">
        <v>6298</v>
      </c>
      <c r="B34" s="9">
        <v>78.0</v>
      </c>
    </row>
    <row r="35">
      <c r="A35" s="9" t="s">
        <v>6299</v>
      </c>
      <c r="B35" s="9">
        <v>73.0</v>
      </c>
    </row>
    <row r="36">
      <c r="A36" s="9" t="s">
        <v>6300</v>
      </c>
      <c r="B36" s="9">
        <v>53.0</v>
      </c>
    </row>
    <row r="37">
      <c r="A37" s="9" t="s">
        <v>6301</v>
      </c>
      <c r="B37" s="9">
        <v>39.0</v>
      </c>
    </row>
    <row r="38">
      <c r="A38" s="9" t="s">
        <v>6302</v>
      </c>
      <c r="B38" s="9">
        <v>171.0</v>
      </c>
    </row>
    <row r="39">
      <c r="A39" s="9" t="s">
        <v>6303</v>
      </c>
      <c r="B39" s="9">
        <v>205.0</v>
      </c>
    </row>
    <row r="40">
      <c r="A40" s="9" t="s">
        <v>6304</v>
      </c>
      <c r="B40" s="9">
        <v>117.0</v>
      </c>
    </row>
    <row r="41">
      <c r="A41" s="9" t="s">
        <v>6305</v>
      </c>
      <c r="B41" s="9">
        <v>69.0</v>
      </c>
    </row>
    <row r="42">
      <c r="A42" s="9" t="s">
        <v>6306</v>
      </c>
      <c r="B42" s="9">
        <v>65.0</v>
      </c>
    </row>
    <row r="43">
      <c r="A43" s="9" t="s">
        <v>6307</v>
      </c>
      <c r="B43" s="9">
        <v>1.0</v>
      </c>
    </row>
    <row r="44">
      <c r="A44" s="9" t="s">
        <v>6308</v>
      </c>
      <c r="B44" s="9">
        <v>28.0</v>
      </c>
    </row>
    <row r="45">
      <c r="A45" s="9" t="s">
        <v>6309</v>
      </c>
      <c r="B45" s="9">
        <v>163.0</v>
      </c>
    </row>
    <row r="46">
      <c r="A46" s="9" t="s">
        <v>6310</v>
      </c>
      <c r="B46" s="9">
        <v>223.0</v>
      </c>
    </row>
    <row r="47">
      <c r="A47" s="9" t="s">
        <v>6311</v>
      </c>
      <c r="B47" s="9">
        <v>124.0</v>
      </c>
    </row>
    <row r="48">
      <c r="A48" s="9" t="s">
        <v>6312</v>
      </c>
      <c r="B48" s="9">
        <v>130.0</v>
      </c>
    </row>
    <row r="49">
      <c r="A49" s="9" t="s">
        <v>6313</v>
      </c>
      <c r="B49" s="9">
        <v>85.0</v>
      </c>
    </row>
    <row r="50">
      <c r="A50" s="9" t="s">
        <v>6314</v>
      </c>
      <c r="B50" s="9">
        <v>189.0</v>
      </c>
    </row>
    <row r="51">
      <c r="A51" s="9" t="s">
        <v>6315</v>
      </c>
      <c r="B51" s="9">
        <v>158.0</v>
      </c>
    </row>
    <row r="52">
      <c r="A52" s="9" t="s">
        <v>6316</v>
      </c>
      <c r="B52" s="9">
        <v>88.0</v>
      </c>
    </row>
    <row r="53">
      <c r="A53" s="9" t="s">
        <v>6317</v>
      </c>
      <c r="B53" s="9">
        <v>115.0</v>
      </c>
    </row>
    <row r="54">
      <c r="A54" s="9" t="s">
        <v>6318</v>
      </c>
      <c r="B54" s="9">
        <v>160.0</v>
      </c>
    </row>
    <row r="55">
      <c r="A55" s="9" t="s">
        <v>6319</v>
      </c>
      <c r="B55" s="9">
        <v>204.0</v>
      </c>
    </row>
    <row r="56">
      <c r="A56" s="9" t="s">
        <v>6320</v>
      </c>
      <c r="B56" s="9">
        <v>84.0</v>
      </c>
    </row>
    <row r="57">
      <c r="A57" s="9" t="s">
        <v>6321</v>
      </c>
      <c r="B57" s="9">
        <v>15.0</v>
      </c>
    </row>
    <row r="58">
      <c r="A58" s="9" t="s">
        <v>6322</v>
      </c>
      <c r="B58" s="9">
        <v>67.0</v>
      </c>
    </row>
    <row r="59">
      <c r="A59" s="9" t="s">
        <v>6323</v>
      </c>
      <c r="B59" s="9">
        <v>14.0</v>
      </c>
    </row>
    <row r="60">
      <c r="A60" s="9" t="s">
        <v>6324</v>
      </c>
      <c r="B60" s="9">
        <v>112.0</v>
      </c>
    </row>
    <row r="61">
      <c r="A61" s="9" t="s">
        <v>6325</v>
      </c>
      <c r="B61" s="9">
        <v>152.0</v>
      </c>
    </row>
    <row r="62">
      <c r="A62" s="9" t="s">
        <v>6326</v>
      </c>
      <c r="B62" s="9">
        <v>132.0</v>
      </c>
    </row>
    <row r="63">
      <c r="A63" s="9" t="s">
        <v>6327</v>
      </c>
      <c r="B63" s="9">
        <v>156.0</v>
      </c>
    </row>
    <row r="64">
      <c r="A64" s="9" t="s">
        <v>6328</v>
      </c>
      <c r="B64" s="9">
        <v>159.0</v>
      </c>
    </row>
    <row r="65">
      <c r="A65" s="9" t="s">
        <v>6329</v>
      </c>
      <c r="B65" s="9">
        <v>12.0</v>
      </c>
    </row>
    <row r="66">
      <c r="A66" s="9" t="s">
        <v>6330</v>
      </c>
      <c r="B66" s="9">
        <v>231.0</v>
      </c>
    </row>
    <row r="67">
      <c r="A67" s="9" t="s">
        <v>6331</v>
      </c>
      <c r="B67" s="9">
        <v>209.0</v>
      </c>
    </row>
    <row r="68">
      <c r="A68" s="9" t="s">
        <v>6332</v>
      </c>
      <c r="B68" s="9">
        <v>162.0</v>
      </c>
    </row>
    <row r="69">
      <c r="A69" s="9" t="s">
        <v>6333</v>
      </c>
      <c r="B69" s="9">
        <v>118.0</v>
      </c>
    </row>
    <row r="70">
      <c r="A70" s="9" t="s">
        <v>6334</v>
      </c>
      <c r="B70" s="9">
        <v>23.0</v>
      </c>
    </row>
    <row r="71">
      <c r="A71" s="9" t="s">
        <v>6335</v>
      </c>
      <c r="B71" s="9">
        <v>184.0</v>
      </c>
    </row>
    <row r="72">
      <c r="A72" s="9" t="s">
        <v>6336</v>
      </c>
      <c r="B72" s="9">
        <v>183.0</v>
      </c>
    </row>
    <row r="73">
      <c r="A73" s="9" t="s">
        <v>6337</v>
      </c>
      <c r="B73" s="9">
        <v>146.0</v>
      </c>
    </row>
    <row r="74">
      <c r="A74" s="9" t="s">
        <v>6338</v>
      </c>
      <c r="B74" s="9">
        <v>142.0</v>
      </c>
    </row>
    <row r="75">
      <c r="A75" s="9" t="s">
        <v>6339</v>
      </c>
      <c r="B75" s="9">
        <v>131.0</v>
      </c>
    </row>
    <row r="76">
      <c r="A76" s="9" t="s">
        <v>6340</v>
      </c>
      <c r="B76" s="9">
        <v>19.0</v>
      </c>
    </row>
    <row r="77">
      <c r="A77" s="9" t="s">
        <v>6341</v>
      </c>
      <c r="B77" s="9">
        <v>47.0</v>
      </c>
    </row>
    <row r="78">
      <c r="A78" s="9" t="s">
        <v>6342</v>
      </c>
      <c r="B78" s="9">
        <v>219.0</v>
      </c>
    </row>
    <row r="79">
      <c r="A79" s="9" t="s">
        <v>6343</v>
      </c>
      <c r="B79" s="9">
        <v>90.0</v>
      </c>
    </row>
    <row r="80">
      <c r="A80" s="9" t="s">
        <v>6344</v>
      </c>
      <c r="B80" s="9">
        <v>208.0</v>
      </c>
    </row>
    <row r="81">
      <c r="A81" s="9" t="s">
        <v>6345</v>
      </c>
      <c r="B81" s="9">
        <v>193.0</v>
      </c>
    </row>
    <row r="82">
      <c r="A82" s="9" t="s">
        <v>6346</v>
      </c>
      <c r="B82" s="9">
        <v>178.0</v>
      </c>
    </row>
    <row r="83">
      <c r="A83" s="9" t="s">
        <v>6347</v>
      </c>
      <c r="B83" s="9">
        <v>191.0</v>
      </c>
    </row>
    <row r="84">
      <c r="A84" s="9" t="s">
        <v>6348</v>
      </c>
      <c r="B84" s="9">
        <v>68.0</v>
      </c>
    </row>
    <row r="85">
      <c r="A85" s="9" t="s">
        <v>6349</v>
      </c>
      <c r="B85" s="9">
        <v>207.0</v>
      </c>
    </row>
    <row r="86">
      <c r="A86" s="9" t="s">
        <v>6350</v>
      </c>
      <c r="B86" s="9">
        <v>75.0</v>
      </c>
    </row>
    <row r="87">
      <c r="A87" s="9" t="s">
        <v>6351</v>
      </c>
      <c r="B87" s="9">
        <v>149.0</v>
      </c>
    </row>
    <row r="88">
      <c r="A88" s="9" t="s">
        <v>6352</v>
      </c>
      <c r="B88" s="9">
        <v>164.0</v>
      </c>
    </row>
    <row r="89">
      <c r="A89" s="9" t="s">
        <v>6353</v>
      </c>
      <c r="B89" s="9">
        <v>82.0</v>
      </c>
    </row>
    <row r="90">
      <c r="A90" s="9" t="s">
        <v>6354</v>
      </c>
      <c r="B90" s="9">
        <v>89.0</v>
      </c>
    </row>
    <row r="91">
      <c r="A91" s="9" t="s">
        <v>6355</v>
      </c>
      <c r="B91" s="9">
        <v>104.0</v>
      </c>
    </row>
    <row r="92">
      <c r="A92" s="9" t="s">
        <v>6356</v>
      </c>
      <c r="B92" s="9">
        <v>94.0</v>
      </c>
    </row>
    <row r="93">
      <c r="A93" s="9" t="s">
        <v>6357</v>
      </c>
      <c r="B93" s="9">
        <v>179.0</v>
      </c>
    </row>
    <row r="94">
      <c r="A94" s="9" t="s">
        <v>6358</v>
      </c>
      <c r="B94" s="9">
        <v>2.0</v>
      </c>
    </row>
    <row r="95">
      <c r="A95" s="9" t="s">
        <v>6359</v>
      </c>
      <c r="B95" s="9">
        <v>4.0</v>
      </c>
    </row>
    <row r="96">
      <c r="A96" s="9" t="s">
        <v>6360</v>
      </c>
      <c r="B96" s="9">
        <v>17.0</v>
      </c>
    </row>
    <row r="97">
      <c r="A97" s="9" t="s">
        <v>6361</v>
      </c>
      <c r="B97" s="9">
        <v>35.0</v>
      </c>
    </row>
    <row r="98">
      <c r="A98" s="9" t="s">
        <v>6362</v>
      </c>
      <c r="B98" s="9">
        <v>125.0</v>
      </c>
    </row>
    <row r="99">
      <c r="A99" s="9" t="s">
        <v>6363</v>
      </c>
      <c r="B99" s="9">
        <v>202.0</v>
      </c>
    </row>
    <row r="100">
      <c r="A100" s="9" t="s">
        <v>6364</v>
      </c>
      <c r="B100" s="9">
        <v>98.0</v>
      </c>
    </row>
    <row r="101">
      <c r="A101" s="9" t="s">
        <v>6365</v>
      </c>
      <c r="B101" s="9">
        <v>25.0</v>
      </c>
    </row>
    <row r="102">
      <c r="A102" s="9" t="s">
        <v>6366</v>
      </c>
      <c r="B102" s="9">
        <v>52.0</v>
      </c>
    </row>
    <row r="103">
      <c r="A103" s="9" t="s">
        <v>6367</v>
      </c>
      <c r="B103" s="9">
        <v>139.0</v>
      </c>
    </row>
    <row r="104">
      <c r="A104" s="9" t="s">
        <v>6368</v>
      </c>
      <c r="B104" s="9">
        <v>11.0</v>
      </c>
    </row>
    <row r="105">
      <c r="A105" s="9" t="s">
        <v>6369</v>
      </c>
      <c r="B105" s="9">
        <v>195.0</v>
      </c>
    </row>
    <row r="106">
      <c r="A106" s="9" t="s">
        <v>6370</v>
      </c>
      <c r="B106" s="9">
        <v>83.0</v>
      </c>
    </row>
    <row r="107">
      <c r="A107" s="9" t="s">
        <v>6371</v>
      </c>
      <c r="B107" s="9">
        <v>66.0</v>
      </c>
    </row>
    <row r="108">
      <c r="A108" s="9" t="s">
        <v>6372</v>
      </c>
      <c r="B108" s="9">
        <v>27.0</v>
      </c>
    </row>
    <row r="109">
      <c r="A109" s="9" t="s">
        <v>6373</v>
      </c>
      <c r="B109" s="9">
        <v>192.0</v>
      </c>
    </row>
    <row r="110">
      <c r="A110" s="9" t="s">
        <v>6374</v>
      </c>
      <c r="B110" s="9">
        <v>129.0</v>
      </c>
    </row>
    <row r="111">
      <c r="A111" s="9" t="s">
        <v>6375</v>
      </c>
      <c r="B111" s="9">
        <v>110.0</v>
      </c>
    </row>
    <row r="112">
      <c r="A112" s="9" t="s">
        <v>6376</v>
      </c>
      <c r="B112" s="9">
        <v>103.0</v>
      </c>
    </row>
    <row r="113">
      <c r="A113" s="9" t="s">
        <v>6377</v>
      </c>
      <c r="B113" s="9">
        <v>151.0</v>
      </c>
    </row>
    <row r="114">
      <c r="A114" s="9" t="s">
        <v>6378</v>
      </c>
      <c r="B114" s="9">
        <v>119.0</v>
      </c>
    </row>
    <row r="115">
      <c r="A115" s="9" t="s">
        <v>6379</v>
      </c>
      <c r="B115" s="9">
        <v>147.0</v>
      </c>
    </row>
    <row r="116">
      <c r="A116" s="9" t="s">
        <v>6380</v>
      </c>
      <c r="B116" s="9">
        <v>121.0</v>
      </c>
    </row>
    <row r="117">
      <c r="A117" s="9" t="s">
        <v>6381</v>
      </c>
      <c r="B117" s="9">
        <v>107.0</v>
      </c>
    </row>
    <row r="118">
      <c r="A118" s="9" t="s">
        <v>6382</v>
      </c>
      <c r="B118" s="9">
        <v>216.0</v>
      </c>
    </row>
    <row r="119">
      <c r="A119" s="9" t="s">
        <v>6383</v>
      </c>
      <c r="B119" s="9">
        <v>141.0</v>
      </c>
    </row>
    <row r="120">
      <c r="A120" s="9" t="s">
        <v>6384</v>
      </c>
      <c r="B120" s="9">
        <v>168.0</v>
      </c>
    </row>
    <row r="121">
      <c r="A121" s="9" t="s">
        <v>6385</v>
      </c>
      <c r="B121" s="9">
        <v>167.0</v>
      </c>
    </row>
    <row r="122">
      <c r="A122" s="9" t="s">
        <v>6386</v>
      </c>
      <c r="B122" s="9">
        <v>50.0</v>
      </c>
    </row>
    <row r="123">
      <c r="A123" s="9" t="s">
        <v>6387</v>
      </c>
      <c r="B123" s="9">
        <v>62.0</v>
      </c>
    </row>
    <row r="124">
      <c r="A124" s="9" t="s">
        <v>6388</v>
      </c>
      <c r="B124" s="9">
        <v>45.0</v>
      </c>
    </row>
    <row r="125">
      <c r="A125" s="9" t="s">
        <v>6389</v>
      </c>
      <c r="B125" s="9">
        <v>174.0</v>
      </c>
    </row>
    <row r="126">
      <c r="A126" s="9" t="s">
        <v>6390</v>
      </c>
      <c r="B126" s="9">
        <v>59.0</v>
      </c>
    </row>
    <row r="127">
      <c r="A127" s="9" t="s">
        <v>6391</v>
      </c>
      <c r="B127" s="9">
        <v>173.0</v>
      </c>
    </row>
    <row r="128">
      <c r="A128" s="9" t="s">
        <v>6392</v>
      </c>
      <c r="B128" s="9">
        <v>215.0</v>
      </c>
    </row>
    <row r="129">
      <c r="A129" s="9" t="s">
        <v>6393</v>
      </c>
      <c r="B129" s="9">
        <v>180.0</v>
      </c>
    </row>
    <row r="130">
      <c r="A130" s="9" t="s">
        <v>6394</v>
      </c>
      <c r="B130" s="9">
        <v>126.0</v>
      </c>
    </row>
    <row r="131">
      <c r="A131" s="9" t="s">
        <v>6395</v>
      </c>
      <c r="B131" s="9">
        <v>157.0</v>
      </c>
    </row>
    <row r="132">
      <c r="A132" s="9" t="s">
        <v>6396</v>
      </c>
      <c r="B132" s="9">
        <v>182.0</v>
      </c>
    </row>
    <row r="133">
      <c r="A133" s="9" t="s">
        <v>6397</v>
      </c>
      <c r="B133" s="9">
        <v>10.0</v>
      </c>
    </row>
    <row r="134">
      <c r="A134" s="9" t="s">
        <v>6398</v>
      </c>
      <c r="B134" s="9">
        <v>194.0</v>
      </c>
    </row>
    <row r="135">
      <c r="A135" s="9" t="s">
        <v>6399</v>
      </c>
      <c r="B135" s="9">
        <v>135.0</v>
      </c>
    </row>
    <row r="136">
      <c r="A136" s="9" t="s">
        <v>6400</v>
      </c>
      <c r="B136" s="9">
        <v>217.0</v>
      </c>
    </row>
    <row r="137">
      <c r="A137" s="9" t="s">
        <v>6401</v>
      </c>
      <c r="B137" s="9">
        <v>134.0</v>
      </c>
    </row>
    <row r="138">
      <c r="A138" s="9" t="s">
        <v>6402</v>
      </c>
      <c r="B138" s="9">
        <v>169.0</v>
      </c>
    </row>
    <row r="139">
      <c r="A139" s="9" t="s">
        <v>6403</v>
      </c>
      <c r="B139" s="9">
        <v>230.0</v>
      </c>
    </row>
    <row r="140">
      <c r="A140" s="9" t="s">
        <v>6404</v>
      </c>
      <c r="B140" s="9">
        <v>40.0</v>
      </c>
    </row>
    <row r="141">
      <c r="A141" s="9" t="s">
        <v>6405</v>
      </c>
      <c r="B141" s="9">
        <v>48.0</v>
      </c>
    </row>
    <row r="142">
      <c r="A142" s="9" t="s">
        <v>6406</v>
      </c>
      <c r="B142" s="9">
        <v>26.0</v>
      </c>
    </row>
    <row r="143">
      <c r="A143" s="9" t="s">
        <v>6407</v>
      </c>
      <c r="B143" s="9">
        <v>145.0</v>
      </c>
    </row>
    <row r="144">
      <c r="A144" s="9" t="s">
        <v>6408</v>
      </c>
      <c r="B144" s="9">
        <v>225.0</v>
      </c>
    </row>
    <row r="145">
      <c r="A145" s="9" t="s">
        <v>6409</v>
      </c>
      <c r="B145" s="9">
        <v>49.0</v>
      </c>
    </row>
    <row r="146">
      <c r="A146" s="9" t="s">
        <v>6410</v>
      </c>
      <c r="B146" s="9">
        <v>71.0</v>
      </c>
    </row>
    <row r="147">
      <c r="A147" s="9" t="s">
        <v>6411</v>
      </c>
      <c r="B147" s="9">
        <v>185.0</v>
      </c>
    </row>
    <row r="148">
      <c r="A148" s="9" t="s">
        <v>6412</v>
      </c>
      <c r="B148" s="9">
        <v>123.0</v>
      </c>
    </row>
    <row r="149">
      <c r="A149" s="9" t="s">
        <v>6413</v>
      </c>
      <c r="B149" s="9">
        <v>106.0</v>
      </c>
    </row>
    <row r="150">
      <c r="A150" s="9" t="s">
        <v>6414</v>
      </c>
      <c r="B150" s="9">
        <v>54.0</v>
      </c>
    </row>
    <row r="151">
      <c r="A151" s="9" t="s">
        <v>6415</v>
      </c>
      <c r="B151" s="9">
        <v>6.0</v>
      </c>
    </row>
    <row r="152">
      <c r="A152" s="9" t="s">
        <v>6416</v>
      </c>
      <c r="B152" s="9">
        <v>232.0</v>
      </c>
    </row>
    <row r="153">
      <c r="A153" s="9" t="s">
        <v>6417</v>
      </c>
      <c r="B153" s="9">
        <v>56.0</v>
      </c>
    </row>
    <row r="154">
      <c r="A154" s="9" t="s">
        <v>6418</v>
      </c>
      <c r="B154" s="9">
        <v>150.0</v>
      </c>
    </row>
    <row r="155">
      <c r="A155" s="9" t="s">
        <v>6419</v>
      </c>
      <c r="B155" s="9">
        <v>210.0</v>
      </c>
    </row>
    <row r="156">
      <c r="A156" s="9" t="s">
        <v>6420</v>
      </c>
      <c r="B156" s="9">
        <v>120.0</v>
      </c>
    </row>
    <row r="157">
      <c r="A157" s="9" t="s">
        <v>6421</v>
      </c>
      <c r="B157" s="9">
        <v>127.0</v>
      </c>
    </row>
    <row r="158">
      <c r="A158" s="9" t="s">
        <v>6422</v>
      </c>
      <c r="B158" s="9">
        <v>5.0</v>
      </c>
    </row>
    <row r="159">
      <c r="A159" s="9" t="s">
        <v>6423</v>
      </c>
      <c r="B159" s="9">
        <v>222.0</v>
      </c>
    </row>
    <row r="160">
      <c r="A160" s="9" t="s">
        <v>6424</v>
      </c>
      <c r="B160" s="9">
        <v>122.0</v>
      </c>
    </row>
    <row r="161">
      <c r="A161" s="9" t="s">
        <v>6425</v>
      </c>
      <c r="B161" s="9">
        <v>128.0</v>
      </c>
    </row>
    <row r="162">
      <c r="A162" s="9" t="s">
        <v>6426</v>
      </c>
      <c r="B162" s="9">
        <v>93.0</v>
      </c>
    </row>
    <row r="163">
      <c r="A163" s="9" t="s">
        <v>6427</v>
      </c>
      <c r="B163" s="9">
        <v>109.0</v>
      </c>
    </row>
    <row r="164">
      <c r="A164" s="9" t="s">
        <v>6428</v>
      </c>
      <c r="B164" s="9">
        <v>44.0</v>
      </c>
    </row>
    <row r="165">
      <c r="A165" s="9" t="s">
        <v>6429</v>
      </c>
      <c r="B165" s="9">
        <v>13.0</v>
      </c>
    </row>
    <row r="166">
      <c r="A166" s="9" t="s">
        <v>6430</v>
      </c>
      <c r="B166" s="9">
        <v>37.0</v>
      </c>
    </row>
    <row r="167">
      <c r="A167" s="9" t="s">
        <v>6431</v>
      </c>
      <c r="B167" s="9">
        <v>92.0</v>
      </c>
    </row>
    <row r="168">
      <c r="A168" s="9" t="s">
        <v>6432</v>
      </c>
      <c r="B168" s="9">
        <v>136.0</v>
      </c>
    </row>
    <row r="169">
      <c r="A169" s="9" t="s">
        <v>6433</v>
      </c>
      <c r="B169" s="9">
        <v>143.0</v>
      </c>
    </row>
    <row r="170">
      <c r="A170" s="9" t="s">
        <v>6434</v>
      </c>
      <c r="B170" s="9">
        <v>114.0</v>
      </c>
    </row>
    <row r="171">
      <c r="A171" s="9" t="s">
        <v>6435</v>
      </c>
      <c r="B171" s="9">
        <v>161.0</v>
      </c>
    </row>
    <row r="172">
      <c r="A172" s="9" t="s">
        <v>6436</v>
      </c>
      <c r="B172" s="9">
        <v>64.0</v>
      </c>
    </row>
    <row r="173">
      <c r="A173" s="9" t="s">
        <v>6437</v>
      </c>
      <c r="B173" s="9">
        <v>9.0</v>
      </c>
    </row>
    <row r="174">
      <c r="A174" s="9" t="s">
        <v>6438</v>
      </c>
      <c r="B174" s="9">
        <v>76.0</v>
      </c>
    </row>
    <row r="175">
      <c r="A175" s="9" t="s">
        <v>6439</v>
      </c>
      <c r="B175" s="9">
        <v>228.0</v>
      </c>
    </row>
    <row r="176">
      <c r="A176" s="9" t="s">
        <v>6440</v>
      </c>
      <c r="B176" s="9">
        <v>211.0</v>
      </c>
    </row>
    <row r="177">
      <c r="A177" s="9" t="s">
        <v>6441</v>
      </c>
      <c r="B177" s="9">
        <v>190.0</v>
      </c>
    </row>
    <row r="178">
      <c r="A178" s="9" t="s">
        <v>6442</v>
      </c>
      <c r="B178" s="9">
        <v>220.0</v>
      </c>
    </row>
    <row r="179">
      <c r="A179" s="9" t="s">
        <v>6443</v>
      </c>
      <c r="B179" s="9">
        <v>229.0</v>
      </c>
    </row>
    <row r="180">
      <c r="A180" s="9" t="s">
        <v>6444</v>
      </c>
      <c r="B180" s="9">
        <v>199.0</v>
      </c>
    </row>
    <row r="181">
      <c r="A181" s="9" t="s">
        <v>6445</v>
      </c>
      <c r="B181" s="9">
        <v>188.0</v>
      </c>
    </row>
    <row r="182">
      <c r="A182" s="9" t="s">
        <v>6446</v>
      </c>
      <c r="B182" s="9">
        <v>218.0</v>
      </c>
    </row>
    <row r="183">
      <c r="A183" s="9" t="s">
        <v>6447</v>
      </c>
      <c r="B183" s="9">
        <v>187.0</v>
      </c>
    </row>
    <row r="184">
      <c r="A184" s="9" t="s">
        <v>6448</v>
      </c>
      <c r="B184" s="9">
        <v>41.0</v>
      </c>
    </row>
    <row r="185">
      <c r="A185" s="9" t="s">
        <v>6449</v>
      </c>
      <c r="B185" s="9">
        <v>72.0</v>
      </c>
    </row>
    <row r="186">
      <c r="A186" s="9" t="s">
        <v>6450</v>
      </c>
      <c r="B186" s="9">
        <v>105.0</v>
      </c>
    </row>
    <row r="187">
      <c r="A187" s="9" t="s">
        <v>6451</v>
      </c>
      <c r="B187" s="9">
        <v>196.0</v>
      </c>
    </row>
    <row r="188">
      <c r="A188" s="9" t="s">
        <v>6452</v>
      </c>
      <c r="B188" s="9">
        <v>102.0</v>
      </c>
    </row>
    <row r="189">
      <c r="A189" s="9" t="s">
        <v>6453</v>
      </c>
      <c r="B189" s="9">
        <v>113.0</v>
      </c>
    </row>
    <row r="190">
      <c r="A190" s="9" t="s">
        <v>6442</v>
      </c>
      <c r="B190" s="9">
        <v>214.0</v>
      </c>
    </row>
    <row r="191">
      <c r="A191" s="9" t="s">
        <v>6454</v>
      </c>
      <c r="B191" s="9">
        <v>116.0</v>
      </c>
    </row>
    <row r="192">
      <c r="A192" s="9" t="s">
        <v>6455</v>
      </c>
      <c r="B192" s="9">
        <v>148.0</v>
      </c>
    </row>
    <row r="193">
      <c r="A193" s="9" t="s">
        <v>6456</v>
      </c>
      <c r="B193" s="9">
        <v>166.0</v>
      </c>
    </row>
    <row r="194">
      <c r="A194" s="9" t="s">
        <v>6457</v>
      </c>
      <c r="B194" s="9">
        <v>70.0</v>
      </c>
    </row>
    <row r="195">
      <c r="A195" s="9" t="s">
        <v>6458</v>
      </c>
      <c r="B195" s="9">
        <v>24.0</v>
      </c>
    </row>
    <row r="196">
      <c r="A196" s="9" t="s">
        <v>6459</v>
      </c>
      <c r="B196" s="9">
        <v>29.0</v>
      </c>
    </row>
    <row r="197">
      <c r="A197" s="9" t="s">
        <v>6460</v>
      </c>
      <c r="B197" s="9">
        <v>86.0</v>
      </c>
    </row>
    <row r="198">
      <c r="A198" s="9" t="s">
        <v>6461</v>
      </c>
      <c r="B198" s="9">
        <v>30.0</v>
      </c>
    </row>
    <row r="199">
      <c r="A199" s="9" t="s">
        <v>6462</v>
      </c>
      <c r="B199" s="9">
        <v>61.0</v>
      </c>
    </row>
    <row r="200">
      <c r="A200" s="9" t="s">
        <v>6463</v>
      </c>
      <c r="B200" s="9">
        <v>32.0</v>
      </c>
    </row>
    <row r="201">
      <c r="A201" s="9" t="s">
        <v>6464</v>
      </c>
      <c r="B201" s="9">
        <v>170.0</v>
      </c>
    </row>
    <row r="202">
      <c r="A202" s="9" t="s">
        <v>6465</v>
      </c>
      <c r="B202" s="9">
        <v>87.0</v>
      </c>
    </row>
    <row r="203">
      <c r="A203" s="9" t="s">
        <v>6466</v>
      </c>
      <c r="B203" s="9">
        <v>101.0</v>
      </c>
    </row>
    <row r="204">
      <c r="A204" s="9" t="s">
        <v>6467</v>
      </c>
      <c r="B204" s="9">
        <v>60.0</v>
      </c>
    </row>
    <row r="205">
      <c r="A205" s="9" t="s">
        <v>6468</v>
      </c>
      <c r="B205" s="9">
        <v>57.0</v>
      </c>
    </row>
    <row r="206">
      <c r="A206" s="9" t="s">
        <v>6469</v>
      </c>
      <c r="B206" s="9">
        <v>95.0</v>
      </c>
    </row>
    <row r="207">
      <c r="A207" s="9" t="s">
        <v>6470</v>
      </c>
      <c r="B207" s="9">
        <v>22.0</v>
      </c>
    </row>
    <row r="208">
      <c r="A208" s="9" t="s">
        <v>6471</v>
      </c>
      <c r="B208" s="9">
        <v>20.0</v>
      </c>
    </row>
    <row r="209">
      <c r="A209" s="9" t="s">
        <v>6472</v>
      </c>
      <c r="B209" s="9">
        <v>155.0</v>
      </c>
    </row>
    <row r="210">
      <c r="A210" s="9" t="s">
        <v>6473</v>
      </c>
      <c r="B210" s="9">
        <v>100.0</v>
      </c>
    </row>
    <row r="211">
      <c r="A211" s="9" t="s">
        <v>6474</v>
      </c>
      <c r="B211" s="9">
        <v>233.0</v>
      </c>
    </row>
    <row r="212">
      <c r="A212" s="9" t="s">
        <v>6475</v>
      </c>
      <c r="B212" s="9">
        <v>197.0</v>
      </c>
    </row>
    <row r="213">
      <c r="A213" s="9" t="s">
        <v>6476</v>
      </c>
      <c r="B213" s="9">
        <v>153.0</v>
      </c>
    </row>
    <row r="214">
      <c r="A214" s="9" t="s">
        <v>6477</v>
      </c>
      <c r="B214" s="9">
        <v>79.0</v>
      </c>
    </row>
    <row r="215">
      <c r="A215" s="9" t="s">
        <v>6478</v>
      </c>
      <c r="B215" s="9">
        <v>18.0</v>
      </c>
    </row>
    <row r="216">
      <c r="A216" s="9" t="s">
        <v>6479</v>
      </c>
      <c r="B216" s="9">
        <v>111.0</v>
      </c>
    </row>
    <row r="217">
      <c r="A217" s="9" t="s">
        <v>6480</v>
      </c>
      <c r="B217" s="9">
        <v>212.0</v>
      </c>
    </row>
    <row r="218">
      <c r="A218" s="9" t="s">
        <v>6481</v>
      </c>
      <c r="B218" s="9">
        <v>227.0</v>
      </c>
    </row>
    <row r="219">
      <c r="A219" s="9" t="s">
        <v>6482</v>
      </c>
      <c r="B219" s="9">
        <v>31.0</v>
      </c>
    </row>
    <row r="220">
      <c r="A220" s="9" t="s">
        <v>6483</v>
      </c>
      <c r="B220" s="9">
        <v>38.0</v>
      </c>
    </row>
    <row r="221">
      <c r="A221" s="9" t="s">
        <v>6484</v>
      </c>
      <c r="B221" s="9">
        <v>97.0</v>
      </c>
    </row>
    <row r="222">
      <c r="A222" s="9" t="s">
        <v>6485</v>
      </c>
      <c r="B222" s="9">
        <v>21.0</v>
      </c>
    </row>
    <row r="223">
      <c r="A223" s="9" t="s">
        <v>6486</v>
      </c>
      <c r="B223" s="9">
        <v>3.0</v>
      </c>
    </row>
    <row r="224">
      <c r="A224" s="9" t="s">
        <v>6487</v>
      </c>
      <c r="B224" s="9">
        <v>200.0</v>
      </c>
    </row>
    <row r="225">
      <c r="A225" s="9" t="s">
        <v>6488</v>
      </c>
      <c r="B225" s="9">
        <v>133.0</v>
      </c>
    </row>
    <row r="226">
      <c r="A226" s="9" t="s">
        <v>6489</v>
      </c>
      <c r="B226" s="9">
        <v>43.0</v>
      </c>
    </row>
    <row r="227">
      <c r="A227" s="9" t="s">
        <v>6490</v>
      </c>
      <c r="B227" s="9">
        <v>181.0</v>
      </c>
    </row>
    <row r="228">
      <c r="A228" s="9" t="s">
        <v>6491</v>
      </c>
      <c r="B228" s="9">
        <v>234.0</v>
      </c>
    </row>
    <row r="229">
      <c r="A229" s="9" t="s">
        <v>6492</v>
      </c>
      <c r="B229" s="9">
        <v>51.0</v>
      </c>
    </row>
    <row r="230">
      <c r="A230" s="9" t="s">
        <v>6493</v>
      </c>
      <c r="B230" s="9">
        <v>16.0</v>
      </c>
    </row>
    <row r="231">
      <c r="A231" s="9" t="s">
        <v>6494</v>
      </c>
      <c r="B231" s="9">
        <v>226.0</v>
      </c>
    </row>
    <row r="232">
      <c r="A232" s="9" t="s">
        <v>6495</v>
      </c>
      <c r="B232" s="9">
        <v>172.0</v>
      </c>
    </row>
    <row r="233">
      <c r="A233" s="9" t="s">
        <v>6496</v>
      </c>
      <c r="B233" s="9">
        <v>46.0</v>
      </c>
    </row>
    <row r="234">
      <c r="A234" s="9" t="s">
        <v>6497</v>
      </c>
      <c r="B234" s="9">
        <v>63.0</v>
      </c>
    </row>
    <row r="235">
      <c r="A235" s="9" t="s">
        <v>6498</v>
      </c>
      <c r="B235" s="9">
        <v>74.0</v>
      </c>
    </row>
    <row r="236">
      <c r="A236" s="6"/>
    </row>
    <row r="237">
      <c r="A237" s="6"/>
    </row>
    <row r="238">
      <c r="A238" s="6"/>
    </row>
    <row r="239">
      <c r="A239" s="6"/>
    </row>
    <row r="240">
      <c r="A240" s="6"/>
    </row>
    <row r="241">
      <c r="A241" s="6"/>
    </row>
    <row r="242">
      <c r="A242" s="6"/>
    </row>
    <row r="243">
      <c r="A243" s="6"/>
    </row>
    <row r="244">
      <c r="A244" s="6"/>
    </row>
    <row r="245">
      <c r="A245" s="6"/>
    </row>
    <row r="246">
      <c r="A246" s="6"/>
    </row>
    <row r="247">
      <c r="A247" s="6"/>
    </row>
    <row r="248">
      <c r="A248" s="6"/>
    </row>
    <row r="249">
      <c r="A249" s="6"/>
    </row>
    <row r="250">
      <c r="A250" s="6"/>
    </row>
    <row r="251">
      <c r="A251" s="6"/>
    </row>
    <row r="252">
      <c r="A252" s="6"/>
    </row>
    <row r="253">
      <c r="A253" s="6"/>
    </row>
    <row r="254">
      <c r="A254" s="6"/>
    </row>
    <row r="255">
      <c r="A255" s="6"/>
    </row>
    <row r="256">
      <c r="A256" s="6"/>
    </row>
    <row r="257">
      <c r="A257" s="6"/>
    </row>
    <row r="258">
      <c r="A258" s="6"/>
    </row>
    <row r="259">
      <c r="A259" s="6"/>
    </row>
    <row r="260">
      <c r="A260" s="6"/>
    </row>
    <row r="261">
      <c r="A261" s="6"/>
    </row>
    <row r="262">
      <c r="A262" s="6"/>
    </row>
    <row r="263">
      <c r="A263" s="6"/>
    </row>
    <row r="264">
      <c r="A264" s="6"/>
    </row>
    <row r="265">
      <c r="A265" s="6"/>
    </row>
    <row r="266">
      <c r="A266" s="6"/>
    </row>
    <row r="267">
      <c r="A267" s="6"/>
    </row>
    <row r="268">
      <c r="A268" s="6"/>
    </row>
    <row r="269">
      <c r="A269" s="6"/>
    </row>
    <row r="270">
      <c r="A270" s="6"/>
    </row>
    <row r="271">
      <c r="A271" s="6"/>
    </row>
    <row r="272">
      <c r="A272" s="6"/>
    </row>
    <row r="273">
      <c r="A273" s="6"/>
    </row>
    <row r="274">
      <c r="A274" s="6"/>
    </row>
    <row r="275">
      <c r="A275" s="6"/>
    </row>
    <row r="276">
      <c r="A276" s="6"/>
    </row>
    <row r="277">
      <c r="A277" s="6"/>
    </row>
    <row r="278">
      <c r="A278" s="6"/>
    </row>
    <row r="279">
      <c r="A279" s="6"/>
    </row>
    <row r="280">
      <c r="A280" s="6"/>
    </row>
    <row r="281">
      <c r="A281" s="6"/>
    </row>
    <row r="282">
      <c r="A282" s="6"/>
    </row>
    <row r="283">
      <c r="A283" s="6"/>
    </row>
    <row r="284">
      <c r="A284" s="6"/>
    </row>
    <row r="285">
      <c r="A285" s="6"/>
    </row>
    <row r="286">
      <c r="A286" s="6"/>
    </row>
    <row r="287">
      <c r="A287" s="6"/>
    </row>
    <row r="288">
      <c r="A288" s="6"/>
    </row>
    <row r="289">
      <c r="A289" s="6"/>
    </row>
    <row r="290">
      <c r="A290" s="6"/>
    </row>
    <row r="291">
      <c r="A291" s="6"/>
    </row>
    <row r="292">
      <c r="A292" s="6"/>
    </row>
    <row r="293">
      <c r="A293" s="6"/>
    </row>
    <row r="294">
      <c r="A294" s="6"/>
    </row>
    <row r="295">
      <c r="A295" s="6"/>
    </row>
    <row r="296">
      <c r="A296" s="6"/>
    </row>
    <row r="297">
      <c r="A297" s="6"/>
    </row>
    <row r="298">
      <c r="A298" s="6"/>
    </row>
    <row r="299">
      <c r="A299" s="6"/>
    </row>
    <row r="300">
      <c r="A300" s="6"/>
    </row>
    <row r="301">
      <c r="A301" s="6"/>
    </row>
    <row r="302">
      <c r="A302" s="6"/>
    </row>
    <row r="303">
      <c r="A303" s="6"/>
    </row>
    <row r="304">
      <c r="A304" s="6"/>
    </row>
    <row r="305">
      <c r="A305" s="6"/>
    </row>
    <row r="306">
      <c r="A306" s="6"/>
    </row>
    <row r="307">
      <c r="A307" s="6"/>
    </row>
    <row r="308">
      <c r="A308" s="6"/>
    </row>
    <row r="309">
      <c r="A309" s="6"/>
    </row>
    <row r="310">
      <c r="A310" s="6"/>
    </row>
    <row r="311">
      <c r="A311" s="6"/>
    </row>
    <row r="312">
      <c r="A312" s="6"/>
    </row>
    <row r="313">
      <c r="A313" s="6"/>
    </row>
    <row r="314">
      <c r="A314" s="6"/>
    </row>
    <row r="315">
      <c r="A315" s="6"/>
    </row>
    <row r="316">
      <c r="A316" s="6"/>
    </row>
    <row r="317">
      <c r="A317" s="6"/>
    </row>
    <row r="318">
      <c r="A318" s="6"/>
    </row>
    <row r="319">
      <c r="A319" s="6"/>
    </row>
    <row r="320">
      <c r="A320" s="6"/>
    </row>
    <row r="321">
      <c r="A321" s="6"/>
    </row>
    <row r="322">
      <c r="A322" s="6"/>
    </row>
    <row r="323">
      <c r="A323" s="6"/>
    </row>
    <row r="324">
      <c r="A324" s="6"/>
    </row>
    <row r="325">
      <c r="A325" s="6"/>
    </row>
    <row r="326">
      <c r="A326" s="6"/>
    </row>
    <row r="327">
      <c r="A327" s="6"/>
    </row>
    <row r="328">
      <c r="A328" s="6"/>
    </row>
    <row r="329">
      <c r="A329" s="6"/>
    </row>
    <row r="330">
      <c r="A330" s="6"/>
    </row>
    <row r="331">
      <c r="A331" s="6"/>
    </row>
    <row r="332">
      <c r="A332" s="6"/>
    </row>
    <row r="333">
      <c r="A333" s="6"/>
    </row>
    <row r="334">
      <c r="A334" s="6"/>
    </row>
    <row r="335">
      <c r="A335" s="6"/>
    </row>
    <row r="336">
      <c r="A336" s="6"/>
    </row>
    <row r="337">
      <c r="A337" s="6"/>
    </row>
    <row r="338">
      <c r="A338" s="6"/>
    </row>
    <row r="339">
      <c r="A339" s="6"/>
    </row>
    <row r="340">
      <c r="A340" s="6"/>
    </row>
    <row r="341">
      <c r="A341" s="6"/>
    </row>
    <row r="342">
      <c r="A342" s="6"/>
    </row>
    <row r="343">
      <c r="A343" s="6"/>
    </row>
    <row r="344">
      <c r="A344" s="6"/>
    </row>
    <row r="345">
      <c r="A345" s="6"/>
    </row>
    <row r="346">
      <c r="A346" s="6"/>
    </row>
    <row r="347">
      <c r="A347" s="6"/>
    </row>
    <row r="348">
      <c r="A348" s="6"/>
    </row>
    <row r="349">
      <c r="A349" s="6"/>
    </row>
    <row r="350">
      <c r="A350" s="6"/>
    </row>
    <row r="351">
      <c r="A351" s="6"/>
    </row>
    <row r="352">
      <c r="A352" s="6"/>
    </row>
    <row r="353">
      <c r="A353" s="6"/>
    </row>
    <row r="354">
      <c r="A354" s="6"/>
    </row>
    <row r="355">
      <c r="A355" s="6"/>
    </row>
    <row r="356">
      <c r="A356" s="6"/>
    </row>
    <row r="357">
      <c r="A357" s="6"/>
    </row>
    <row r="358">
      <c r="A358" s="6"/>
    </row>
    <row r="359">
      <c r="A359" s="6"/>
    </row>
    <row r="360">
      <c r="A360" s="6"/>
    </row>
    <row r="361">
      <c r="A361" s="6"/>
    </row>
    <row r="362">
      <c r="A362" s="6"/>
    </row>
    <row r="363">
      <c r="A363" s="6"/>
    </row>
    <row r="364">
      <c r="A364" s="6"/>
    </row>
    <row r="365">
      <c r="A365" s="6"/>
    </row>
    <row r="366">
      <c r="A366" s="6"/>
    </row>
    <row r="367">
      <c r="A367" s="6"/>
    </row>
    <row r="368">
      <c r="A368" s="6"/>
    </row>
    <row r="369">
      <c r="A369" s="6"/>
    </row>
    <row r="370">
      <c r="A370" s="6"/>
    </row>
    <row r="371">
      <c r="A371" s="6"/>
    </row>
    <row r="372">
      <c r="A372" s="6"/>
    </row>
    <row r="373">
      <c r="A373" s="6"/>
    </row>
    <row r="374">
      <c r="A374" s="6"/>
    </row>
    <row r="375">
      <c r="A375" s="6"/>
    </row>
    <row r="376">
      <c r="A376" s="6"/>
    </row>
    <row r="377">
      <c r="A377" s="6"/>
    </row>
    <row r="378">
      <c r="A378" s="6"/>
    </row>
    <row r="379">
      <c r="A379" s="6"/>
    </row>
    <row r="380">
      <c r="A380" s="6"/>
    </row>
    <row r="381">
      <c r="A381" s="6"/>
    </row>
    <row r="382">
      <c r="A382" s="6"/>
    </row>
    <row r="383">
      <c r="A383" s="6"/>
    </row>
    <row r="384">
      <c r="A384" s="6"/>
    </row>
    <row r="385">
      <c r="A385" s="6"/>
    </row>
    <row r="386">
      <c r="A386" s="6"/>
    </row>
    <row r="387">
      <c r="A387" s="6"/>
    </row>
    <row r="388">
      <c r="A388" s="6"/>
    </row>
    <row r="389">
      <c r="A389" s="6"/>
    </row>
    <row r="390">
      <c r="A390" s="6"/>
    </row>
    <row r="391">
      <c r="A391" s="6"/>
    </row>
    <row r="392">
      <c r="A392" s="6"/>
    </row>
    <row r="393">
      <c r="A393" s="6"/>
    </row>
    <row r="394">
      <c r="A394" s="6"/>
    </row>
    <row r="395">
      <c r="A395" s="6"/>
    </row>
    <row r="396">
      <c r="A396" s="6"/>
    </row>
    <row r="397">
      <c r="A397" s="6"/>
    </row>
    <row r="398">
      <c r="A398" s="6"/>
    </row>
    <row r="399">
      <c r="A399" s="6"/>
    </row>
    <row r="400">
      <c r="A400" s="6"/>
    </row>
    <row r="401">
      <c r="A401" s="6"/>
    </row>
    <row r="402">
      <c r="A402" s="6"/>
    </row>
    <row r="403">
      <c r="A403" s="6"/>
    </row>
    <row r="404">
      <c r="A404" s="6"/>
    </row>
    <row r="405">
      <c r="A405" s="6"/>
    </row>
    <row r="406">
      <c r="A406" s="6"/>
    </row>
    <row r="407">
      <c r="A407" s="6"/>
    </row>
    <row r="408">
      <c r="A408" s="6"/>
    </row>
    <row r="409">
      <c r="A409" s="6"/>
    </row>
    <row r="410">
      <c r="A410" s="6"/>
    </row>
    <row r="411">
      <c r="A411" s="6"/>
    </row>
    <row r="412">
      <c r="A412" s="6"/>
    </row>
    <row r="413">
      <c r="A413" s="6"/>
    </row>
    <row r="414">
      <c r="A414" s="6"/>
    </row>
    <row r="415">
      <c r="A415" s="6"/>
    </row>
    <row r="416">
      <c r="A416" s="6"/>
    </row>
    <row r="417">
      <c r="A417" s="6"/>
    </row>
    <row r="418">
      <c r="A418" s="6"/>
    </row>
    <row r="419">
      <c r="A419" s="6"/>
    </row>
    <row r="420">
      <c r="A420" s="6"/>
    </row>
    <row r="421">
      <c r="A421" s="6"/>
    </row>
    <row r="422">
      <c r="A422" s="6"/>
    </row>
    <row r="423">
      <c r="A423" s="6"/>
    </row>
    <row r="424">
      <c r="A424" s="6"/>
    </row>
    <row r="425">
      <c r="A425" s="6"/>
    </row>
    <row r="426">
      <c r="A426" s="6"/>
    </row>
    <row r="427">
      <c r="A427" s="6"/>
    </row>
    <row r="428">
      <c r="A428" s="6"/>
    </row>
    <row r="429">
      <c r="A429" s="6"/>
    </row>
    <row r="430">
      <c r="A430" s="6"/>
    </row>
    <row r="431">
      <c r="A431" s="6"/>
    </row>
    <row r="432">
      <c r="A432" s="6"/>
    </row>
    <row r="433">
      <c r="A433" s="6"/>
    </row>
    <row r="434">
      <c r="A434" s="6"/>
    </row>
    <row r="435">
      <c r="A435" s="6"/>
    </row>
    <row r="436">
      <c r="A436" s="6"/>
    </row>
    <row r="437">
      <c r="A437" s="6"/>
    </row>
    <row r="438">
      <c r="A438" s="6"/>
    </row>
    <row r="439">
      <c r="A439" s="6"/>
    </row>
    <row r="440">
      <c r="A440" s="6"/>
    </row>
    <row r="441">
      <c r="A441" s="6"/>
    </row>
    <row r="442">
      <c r="A442" s="6"/>
    </row>
    <row r="443">
      <c r="A443" s="6"/>
    </row>
    <row r="444">
      <c r="A444" s="6"/>
    </row>
    <row r="445">
      <c r="A445" s="6"/>
    </row>
    <row r="446">
      <c r="A446" s="6"/>
    </row>
    <row r="447">
      <c r="A447" s="6"/>
    </row>
    <row r="448">
      <c r="A448" s="6"/>
    </row>
    <row r="449">
      <c r="A449" s="6"/>
    </row>
    <row r="450">
      <c r="A450" s="6"/>
    </row>
    <row r="451">
      <c r="A451" s="6"/>
    </row>
    <row r="452">
      <c r="A452" s="6"/>
    </row>
    <row r="453">
      <c r="A453" s="6"/>
    </row>
    <row r="454">
      <c r="A454" s="6"/>
    </row>
    <row r="455">
      <c r="A455" s="6"/>
    </row>
    <row r="456">
      <c r="A456" s="6"/>
    </row>
    <row r="457">
      <c r="A457" s="6"/>
    </row>
    <row r="458">
      <c r="A458" s="6"/>
    </row>
    <row r="459">
      <c r="A459" s="6"/>
    </row>
    <row r="460">
      <c r="A460" s="6"/>
    </row>
    <row r="461">
      <c r="A461" s="6"/>
    </row>
    <row r="462">
      <c r="A462" s="6"/>
    </row>
    <row r="463">
      <c r="A463" s="6"/>
    </row>
    <row r="464">
      <c r="A464" s="6"/>
    </row>
    <row r="465">
      <c r="A465" s="6"/>
    </row>
    <row r="466">
      <c r="A466" s="6"/>
    </row>
    <row r="467">
      <c r="A467" s="6"/>
    </row>
    <row r="468">
      <c r="A468" s="6"/>
    </row>
    <row r="469">
      <c r="A469" s="6"/>
    </row>
    <row r="470">
      <c r="A470" s="6"/>
    </row>
    <row r="471">
      <c r="A471" s="6"/>
    </row>
    <row r="472">
      <c r="A472" s="6"/>
    </row>
    <row r="473">
      <c r="A473" s="6"/>
    </row>
    <row r="474">
      <c r="A474" s="6"/>
    </row>
    <row r="475">
      <c r="A475" s="6"/>
    </row>
    <row r="476">
      <c r="A476" s="6"/>
    </row>
    <row r="477">
      <c r="A477" s="6"/>
    </row>
    <row r="478">
      <c r="A478" s="6"/>
    </row>
    <row r="479">
      <c r="A479" s="6"/>
    </row>
    <row r="480">
      <c r="A480" s="6"/>
    </row>
    <row r="481">
      <c r="A481" s="6"/>
    </row>
    <row r="482">
      <c r="A482" s="6"/>
    </row>
    <row r="483">
      <c r="A483" s="6"/>
    </row>
    <row r="484">
      <c r="A484" s="6"/>
    </row>
    <row r="485">
      <c r="A485" s="6"/>
    </row>
    <row r="486">
      <c r="A486" s="6"/>
    </row>
    <row r="487">
      <c r="A487" s="6"/>
    </row>
    <row r="488">
      <c r="A488" s="6"/>
    </row>
    <row r="489">
      <c r="A489" s="6"/>
    </row>
    <row r="490">
      <c r="A490" s="6"/>
    </row>
    <row r="491">
      <c r="A491" s="6"/>
    </row>
    <row r="492">
      <c r="A492" s="6"/>
    </row>
    <row r="493">
      <c r="A493" s="6"/>
    </row>
    <row r="494">
      <c r="A494" s="6"/>
    </row>
    <row r="495">
      <c r="A495" s="6"/>
    </row>
    <row r="496">
      <c r="A496" s="6"/>
    </row>
    <row r="497">
      <c r="A497" s="6"/>
    </row>
    <row r="498">
      <c r="A498" s="6"/>
    </row>
    <row r="499">
      <c r="A499" s="6"/>
    </row>
    <row r="500">
      <c r="A500" s="6"/>
    </row>
    <row r="501">
      <c r="A501" s="6"/>
    </row>
    <row r="502">
      <c r="A502" s="6"/>
    </row>
    <row r="503">
      <c r="A503" s="6"/>
    </row>
    <row r="504">
      <c r="A504" s="6"/>
    </row>
    <row r="505">
      <c r="A505" s="6"/>
    </row>
    <row r="506">
      <c r="A506" s="6"/>
    </row>
    <row r="507">
      <c r="A507" s="6"/>
    </row>
    <row r="508">
      <c r="A508" s="6"/>
    </row>
    <row r="509">
      <c r="A509" s="6"/>
    </row>
    <row r="510">
      <c r="A510" s="6"/>
    </row>
    <row r="511">
      <c r="A511" s="6"/>
    </row>
    <row r="512">
      <c r="A512" s="6"/>
    </row>
    <row r="513">
      <c r="A513" s="6"/>
    </row>
    <row r="514">
      <c r="A514" s="6"/>
    </row>
    <row r="515">
      <c r="A515" s="6"/>
    </row>
    <row r="516">
      <c r="A516" s="6"/>
    </row>
    <row r="517">
      <c r="A517" s="6"/>
    </row>
    <row r="518">
      <c r="A518" s="6"/>
    </row>
    <row r="519">
      <c r="A519" s="6"/>
    </row>
    <row r="520">
      <c r="A520" s="6"/>
    </row>
    <row r="521">
      <c r="A521" s="6"/>
    </row>
    <row r="522">
      <c r="A522" s="6"/>
    </row>
    <row r="523">
      <c r="A523" s="6"/>
    </row>
    <row r="524">
      <c r="A524" s="6"/>
    </row>
    <row r="525">
      <c r="A525" s="6"/>
    </row>
    <row r="526">
      <c r="A526" s="6"/>
    </row>
    <row r="527">
      <c r="A527" s="6"/>
    </row>
    <row r="528">
      <c r="A528" s="6"/>
    </row>
    <row r="529">
      <c r="A529" s="6"/>
    </row>
    <row r="530">
      <c r="A530" s="6"/>
    </row>
    <row r="531">
      <c r="A531" s="6"/>
    </row>
    <row r="532">
      <c r="A532" s="6"/>
    </row>
    <row r="533">
      <c r="A533" s="6"/>
    </row>
    <row r="534">
      <c r="A534" s="6"/>
    </row>
    <row r="535">
      <c r="A535" s="6"/>
    </row>
    <row r="536">
      <c r="A536" s="6"/>
    </row>
    <row r="537">
      <c r="A537" s="6"/>
    </row>
    <row r="538">
      <c r="A538" s="6"/>
    </row>
    <row r="539">
      <c r="A539" s="6"/>
    </row>
    <row r="540">
      <c r="A540" s="6"/>
    </row>
    <row r="541">
      <c r="A541" s="6"/>
    </row>
    <row r="542">
      <c r="A542" s="6"/>
    </row>
    <row r="543">
      <c r="A543" s="6"/>
    </row>
    <row r="544">
      <c r="A544" s="6"/>
    </row>
    <row r="545">
      <c r="A545" s="6"/>
    </row>
    <row r="546">
      <c r="A546" s="6"/>
    </row>
    <row r="547">
      <c r="A547" s="6"/>
    </row>
    <row r="548">
      <c r="A548" s="6"/>
    </row>
    <row r="549">
      <c r="A549" s="6"/>
    </row>
    <row r="550">
      <c r="A550" s="6"/>
    </row>
    <row r="551">
      <c r="A551" s="6"/>
    </row>
    <row r="552">
      <c r="A552" s="6"/>
    </row>
    <row r="553">
      <c r="A553" s="6"/>
    </row>
    <row r="554">
      <c r="A554" s="6"/>
    </row>
    <row r="555">
      <c r="A555" s="6"/>
    </row>
    <row r="556">
      <c r="A556" s="6"/>
    </row>
    <row r="557">
      <c r="A557" s="6"/>
    </row>
    <row r="558">
      <c r="A558" s="6"/>
    </row>
    <row r="559">
      <c r="A559" s="6"/>
    </row>
    <row r="560">
      <c r="A560" s="6"/>
    </row>
    <row r="561">
      <c r="A561" s="6"/>
    </row>
    <row r="562">
      <c r="A562" s="6"/>
    </row>
    <row r="563">
      <c r="A563" s="6"/>
    </row>
    <row r="564">
      <c r="A564" s="6"/>
    </row>
    <row r="565">
      <c r="A565" s="6"/>
    </row>
    <row r="566">
      <c r="A566" s="6"/>
    </row>
    <row r="567">
      <c r="A567" s="6"/>
    </row>
    <row r="568">
      <c r="A568" s="6"/>
    </row>
    <row r="569">
      <c r="A569" s="6"/>
    </row>
    <row r="570">
      <c r="A570" s="6"/>
    </row>
    <row r="571">
      <c r="A571" s="6"/>
    </row>
    <row r="572">
      <c r="A572" s="6"/>
    </row>
    <row r="573">
      <c r="A573" s="6"/>
    </row>
    <row r="574">
      <c r="A574" s="6"/>
    </row>
    <row r="575">
      <c r="A575" s="6"/>
    </row>
    <row r="576">
      <c r="A576" s="6"/>
    </row>
    <row r="577">
      <c r="A577" s="6"/>
    </row>
    <row r="578">
      <c r="A578" s="6"/>
    </row>
    <row r="579">
      <c r="A579" s="6"/>
    </row>
    <row r="580">
      <c r="A580" s="6"/>
    </row>
    <row r="581">
      <c r="A581" s="6"/>
    </row>
    <row r="582">
      <c r="A582" s="6"/>
    </row>
    <row r="583">
      <c r="A583" s="6"/>
    </row>
    <row r="584">
      <c r="A584" s="6"/>
    </row>
    <row r="585">
      <c r="A585" s="6"/>
    </row>
    <row r="586">
      <c r="A586" s="6"/>
    </row>
    <row r="587">
      <c r="A587" s="6"/>
    </row>
    <row r="588">
      <c r="A588" s="6"/>
    </row>
    <row r="589">
      <c r="A589" s="6"/>
    </row>
    <row r="590">
      <c r="A590" s="6"/>
    </row>
    <row r="591">
      <c r="A591" s="6"/>
    </row>
    <row r="592">
      <c r="A592" s="6"/>
    </row>
    <row r="593">
      <c r="A593" s="6"/>
    </row>
    <row r="594">
      <c r="A594" s="6"/>
    </row>
    <row r="595">
      <c r="A595" s="6"/>
    </row>
    <row r="596">
      <c r="A596" s="6"/>
    </row>
    <row r="597">
      <c r="A597" s="6"/>
    </row>
    <row r="598">
      <c r="A598" s="6"/>
    </row>
    <row r="599">
      <c r="A599" s="6"/>
    </row>
    <row r="600">
      <c r="A600" s="6"/>
    </row>
    <row r="601">
      <c r="A601" s="6"/>
    </row>
    <row r="602">
      <c r="A602" s="6"/>
    </row>
    <row r="603">
      <c r="A603" s="6"/>
    </row>
    <row r="604">
      <c r="A604" s="6"/>
    </row>
    <row r="605">
      <c r="A605" s="6"/>
    </row>
    <row r="606">
      <c r="A606" s="6"/>
    </row>
    <row r="607">
      <c r="A607" s="6"/>
    </row>
    <row r="608">
      <c r="A608" s="6"/>
    </row>
    <row r="609">
      <c r="A609" s="6"/>
    </row>
    <row r="610">
      <c r="A610" s="6"/>
    </row>
    <row r="611">
      <c r="A611" s="6"/>
    </row>
    <row r="612">
      <c r="A612" s="6"/>
    </row>
    <row r="613">
      <c r="A613" s="6"/>
    </row>
    <row r="614">
      <c r="A614" s="6"/>
    </row>
    <row r="615">
      <c r="A615" s="6"/>
    </row>
    <row r="616">
      <c r="A616" s="6"/>
    </row>
    <row r="617">
      <c r="A617" s="6"/>
    </row>
    <row r="618">
      <c r="A618" s="6"/>
    </row>
    <row r="619">
      <c r="A619" s="6"/>
    </row>
    <row r="620">
      <c r="A620" s="6"/>
    </row>
    <row r="621">
      <c r="A621" s="6"/>
    </row>
    <row r="622">
      <c r="A622" s="6"/>
    </row>
    <row r="623">
      <c r="A623" s="6"/>
    </row>
    <row r="624">
      <c r="A624" s="6"/>
    </row>
    <row r="625">
      <c r="A625" s="6"/>
    </row>
    <row r="626">
      <c r="A626" s="6"/>
    </row>
    <row r="627">
      <c r="A627" s="6"/>
    </row>
    <row r="628">
      <c r="A628" s="6"/>
    </row>
    <row r="629">
      <c r="A629" s="6"/>
    </row>
    <row r="630">
      <c r="A630" s="6"/>
    </row>
    <row r="631">
      <c r="A631" s="6"/>
    </row>
    <row r="632">
      <c r="A632" s="6"/>
    </row>
    <row r="633">
      <c r="A633" s="6"/>
    </row>
    <row r="634">
      <c r="A634" s="6"/>
    </row>
    <row r="635">
      <c r="A635" s="6"/>
    </row>
    <row r="636">
      <c r="A636" s="6"/>
    </row>
    <row r="637">
      <c r="A637" s="6"/>
    </row>
    <row r="638">
      <c r="A638" s="6"/>
    </row>
    <row r="639">
      <c r="A639" s="6"/>
    </row>
    <row r="640">
      <c r="A640" s="6"/>
    </row>
    <row r="641">
      <c r="A641" s="6"/>
    </row>
    <row r="642">
      <c r="A642" s="6"/>
    </row>
    <row r="643">
      <c r="A643" s="6"/>
    </row>
    <row r="644">
      <c r="A644" s="6"/>
    </row>
    <row r="645">
      <c r="A645" s="6"/>
    </row>
    <row r="646">
      <c r="A646" s="6"/>
    </row>
    <row r="647">
      <c r="A647" s="6"/>
    </row>
    <row r="648">
      <c r="A648" s="6"/>
    </row>
    <row r="649">
      <c r="A649" s="6"/>
    </row>
    <row r="650">
      <c r="A650" s="6"/>
    </row>
    <row r="651">
      <c r="A651" s="6"/>
    </row>
    <row r="652">
      <c r="A652" s="6"/>
    </row>
    <row r="653">
      <c r="A653" s="6"/>
    </row>
    <row r="654">
      <c r="A654" s="6"/>
    </row>
    <row r="655">
      <c r="A655" s="6"/>
    </row>
    <row r="656">
      <c r="A656" s="6"/>
    </row>
    <row r="657">
      <c r="A657" s="6"/>
    </row>
    <row r="658">
      <c r="A658" s="6"/>
    </row>
    <row r="659">
      <c r="A659" s="6"/>
    </row>
    <row r="660">
      <c r="A660" s="6"/>
    </row>
    <row r="661">
      <c r="A661" s="6"/>
    </row>
    <row r="662">
      <c r="A662" s="6"/>
    </row>
    <row r="663">
      <c r="A663" s="6"/>
    </row>
    <row r="664">
      <c r="A664" s="6"/>
    </row>
    <row r="665">
      <c r="A665" s="6"/>
    </row>
    <row r="666">
      <c r="A666" s="6"/>
    </row>
    <row r="667">
      <c r="A667" s="6"/>
    </row>
    <row r="668">
      <c r="A668" s="6"/>
    </row>
    <row r="669">
      <c r="A669" s="6"/>
    </row>
    <row r="670">
      <c r="A670" s="6"/>
    </row>
    <row r="671">
      <c r="A671" s="6"/>
    </row>
    <row r="672">
      <c r="A672" s="6"/>
    </row>
    <row r="673">
      <c r="A673" s="6"/>
    </row>
    <row r="674">
      <c r="A674" s="6"/>
    </row>
    <row r="675">
      <c r="A675" s="6"/>
    </row>
    <row r="676">
      <c r="A676" s="6"/>
    </row>
    <row r="677">
      <c r="A677" s="6"/>
    </row>
    <row r="678">
      <c r="A678" s="6"/>
    </row>
    <row r="679">
      <c r="A679" s="6"/>
    </row>
    <row r="680">
      <c r="A680" s="6"/>
    </row>
    <row r="681">
      <c r="A681" s="6"/>
    </row>
    <row r="682">
      <c r="A682" s="6"/>
    </row>
    <row r="683">
      <c r="A683" s="6"/>
    </row>
    <row r="684">
      <c r="A684" s="6"/>
    </row>
    <row r="685">
      <c r="A685" s="6"/>
    </row>
    <row r="686">
      <c r="A686" s="6"/>
    </row>
    <row r="687">
      <c r="A687" s="6"/>
    </row>
    <row r="688">
      <c r="A688" s="6"/>
    </row>
    <row r="689">
      <c r="A689" s="6"/>
    </row>
    <row r="690">
      <c r="A690" s="6"/>
    </row>
    <row r="691">
      <c r="A691" s="6"/>
    </row>
    <row r="692">
      <c r="A692" s="6"/>
    </row>
    <row r="693">
      <c r="A693" s="6"/>
    </row>
    <row r="694">
      <c r="A694" s="6"/>
    </row>
    <row r="695">
      <c r="A695" s="6"/>
    </row>
    <row r="696">
      <c r="A696" s="6"/>
    </row>
    <row r="697">
      <c r="A697" s="6"/>
    </row>
    <row r="698">
      <c r="A698" s="6"/>
    </row>
    <row r="699">
      <c r="A699" s="6"/>
    </row>
    <row r="700">
      <c r="A700" s="6"/>
    </row>
    <row r="701">
      <c r="A701" s="6"/>
    </row>
    <row r="702">
      <c r="A702" s="6"/>
    </row>
    <row r="703">
      <c r="A703" s="6"/>
    </row>
    <row r="704">
      <c r="A704" s="6"/>
    </row>
    <row r="705">
      <c r="A705" s="6"/>
    </row>
    <row r="706">
      <c r="A706" s="6"/>
    </row>
    <row r="707">
      <c r="A707" s="6"/>
    </row>
    <row r="708">
      <c r="A708" s="6"/>
    </row>
    <row r="709">
      <c r="A709" s="6"/>
    </row>
    <row r="710">
      <c r="A710" s="6"/>
    </row>
    <row r="711">
      <c r="A711" s="6"/>
    </row>
    <row r="712">
      <c r="A712" s="6"/>
    </row>
    <row r="713">
      <c r="A713" s="6"/>
    </row>
    <row r="714">
      <c r="A714" s="6"/>
    </row>
    <row r="715">
      <c r="A715" s="6"/>
    </row>
    <row r="716">
      <c r="A716" s="6"/>
    </row>
    <row r="717">
      <c r="A717" s="6"/>
    </row>
    <row r="718">
      <c r="A718" s="6"/>
    </row>
    <row r="719">
      <c r="A719" s="6"/>
    </row>
    <row r="720">
      <c r="A720" s="6"/>
    </row>
    <row r="721">
      <c r="A721" s="6"/>
    </row>
    <row r="722">
      <c r="A722" s="6"/>
    </row>
    <row r="723">
      <c r="A723" s="6"/>
    </row>
    <row r="724">
      <c r="A724" s="6"/>
    </row>
    <row r="725">
      <c r="A725" s="6"/>
    </row>
    <row r="726">
      <c r="A726" s="6"/>
    </row>
    <row r="727">
      <c r="A727" s="6"/>
    </row>
    <row r="728">
      <c r="A728" s="6"/>
    </row>
    <row r="729">
      <c r="A729" s="6"/>
    </row>
    <row r="730">
      <c r="A730" s="6"/>
    </row>
    <row r="731">
      <c r="A731" s="6"/>
    </row>
    <row r="732">
      <c r="A732" s="6"/>
    </row>
    <row r="733">
      <c r="A733" s="6"/>
    </row>
    <row r="734">
      <c r="A734" s="6"/>
    </row>
    <row r="735">
      <c r="A735" s="6"/>
    </row>
    <row r="736">
      <c r="A736" s="6"/>
    </row>
    <row r="737">
      <c r="A737" s="6"/>
    </row>
    <row r="738">
      <c r="A738" s="6"/>
    </row>
    <row r="739">
      <c r="A739" s="6"/>
    </row>
    <row r="740">
      <c r="A740" s="6"/>
    </row>
    <row r="741">
      <c r="A741" s="6"/>
    </row>
    <row r="742">
      <c r="A742" s="6"/>
    </row>
    <row r="743">
      <c r="A743" s="6"/>
    </row>
    <row r="744">
      <c r="A744" s="6"/>
    </row>
    <row r="745">
      <c r="A745" s="6"/>
    </row>
    <row r="746">
      <c r="A746" s="6"/>
    </row>
    <row r="747">
      <c r="A747" s="6"/>
    </row>
    <row r="748">
      <c r="A748" s="6"/>
    </row>
    <row r="749">
      <c r="A749" s="6"/>
    </row>
    <row r="750">
      <c r="A750" s="6"/>
    </row>
    <row r="751">
      <c r="A751" s="6"/>
    </row>
    <row r="752">
      <c r="A752" s="6"/>
    </row>
    <row r="753">
      <c r="A753" s="6"/>
    </row>
    <row r="754">
      <c r="A754" s="6"/>
    </row>
    <row r="755">
      <c r="A755" s="6"/>
    </row>
    <row r="756">
      <c r="A756" s="6"/>
    </row>
    <row r="757">
      <c r="A757" s="6"/>
    </row>
    <row r="758">
      <c r="A758" s="6"/>
    </row>
    <row r="759">
      <c r="A759" s="6"/>
    </row>
    <row r="760">
      <c r="A760" s="6"/>
    </row>
    <row r="761">
      <c r="A761" s="6"/>
    </row>
    <row r="762">
      <c r="A762" s="6"/>
    </row>
    <row r="763">
      <c r="A763" s="6"/>
    </row>
    <row r="764">
      <c r="A764" s="6"/>
    </row>
    <row r="765">
      <c r="A765" s="6"/>
    </row>
    <row r="766">
      <c r="A766" s="6"/>
    </row>
    <row r="767">
      <c r="A767" s="6"/>
    </row>
    <row r="768">
      <c r="A768" s="6"/>
    </row>
    <row r="769">
      <c r="A769" s="6"/>
    </row>
    <row r="770">
      <c r="A770" s="6"/>
    </row>
    <row r="771">
      <c r="A771" s="6"/>
    </row>
    <row r="772">
      <c r="A772" s="6"/>
    </row>
    <row r="773">
      <c r="A773" s="6"/>
    </row>
    <row r="774">
      <c r="A774" s="6"/>
    </row>
    <row r="775">
      <c r="A775" s="6"/>
    </row>
    <row r="776">
      <c r="A776" s="6"/>
    </row>
    <row r="777">
      <c r="A777" s="6"/>
    </row>
    <row r="778">
      <c r="A778" s="6"/>
    </row>
    <row r="779">
      <c r="A779" s="6"/>
    </row>
    <row r="780">
      <c r="A780" s="6"/>
    </row>
    <row r="781">
      <c r="A781" s="6"/>
    </row>
    <row r="782">
      <c r="A782" s="6"/>
    </row>
    <row r="783">
      <c r="A783" s="6"/>
    </row>
    <row r="784">
      <c r="A784" s="6"/>
    </row>
    <row r="785">
      <c r="A785" s="6"/>
    </row>
    <row r="786">
      <c r="A786" s="6"/>
    </row>
    <row r="787">
      <c r="A787" s="6"/>
    </row>
    <row r="788">
      <c r="A788" s="6"/>
    </row>
    <row r="789">
      <c r="A789" s="6"/>
    </row>
    <row r="790">
      <c r="A790" s="6"/>
    </row>
    <row r="791">
      <c r="A791" s="6"/>
    </row>
    <row r="792">
      <c r="A792" s="6"/>
    </row>
    <row r="793">
      <c r="A793" s="6"/>
    </row>
    <row r="794">
      <c r="A794" s="6"/>
    </row>
    <row r="795">
      <c r="A795" s="6"/>
    </row>
    <row r="796">
      <c r="A796" s="6"/>
    </row>
    <row r="797">
      <c r="A797" s="6"/>
    </row>
    <row r="798">
      <c r="A798" s="6"/>
    </row>
    <row r="799">
      <c r="A799" s="6"/>
    </row>
    <row r="800">
      <c r="A800" s="6"/>
    </row>
    <row r="801">
      <c r="A801" s="6"/>
    </row>
    <row r="802">
      <c r="A802" s="6"/>
    </row>
    <row r="803">
      <c r="A803" s="6"/>
    </row>
    <row r="804">
      <c r="A804" s="6"/>
    </row>
    <row r="805">
      <c r="A805" s="6"/>
    </row>
    <row r="806">
      <c r="A806" s="6"/>
    </row>
    <row r="807">
      <c r="A807" s="6"/>
    </row>
    <row r="808">
      <c r="A808" s="6"/>
    </row>
    <row r="809">
      <c r="A809" s="6"/>
    </row>
    <row r="810">
      <c r="A810" s="6"/>
    </row>
    <row r="811">
      <c r="A811" s="6"/>
    </row>
    <row r="812">
      <c r="A812" s="6"/>
    </row>
    <row r="813">
      <c r="A813" s="6"/>
    </row>
    <row r="814">
      <c r="A814" s="6"/>
    </row>
    <row r="815">
      <c r="A815" s="6"/>
    </row>
    <row r="816">
      <c r="A816" s="6"/>
    </row>
    <row r="817">
      <c r="A817" s="6"/>
    </row>
    <row r="818">
      <c r="A818" s="6"/>
    </row>
    <row r="819">
      <c r="A819" s="6"/>
    </row>
    <row r="820">
      <c r="A820" s="6"/>
    </row>
    <row r="821">
      <c r="A821" s="6"/>
    </row>
    <row r="822">
      <c r="A822" s="6"/>
    </row>
    <row r="823">
      <c r="A823" s="6"/>
    </row>
    <row r="824">
      <c r="A824" s="6"/>
    </row>
    <row r="825">
      <c r="A825" s="6"/>
    </row>
    <row r="826">
      <c r="A826" s="6"/>
    </row>
    <row r="827">
      <c r="A827" s="6"/>
    </row>
    <row r="828">
      <c r="A828" s="6"/>
    </row>
    <row r="829">
      <c r="A829" s="6"/>
    </row>
    <row r="830">
      <c r="A830" s="6"/>
    </row>
    <row r="831">
      <c r="A831" s="6"/>
    </row>
    <row r="832">
      <c r="A832" s="6"/>
    </row>
    <row r="833">
      <c r="A833" s="6"/>
    </row>
    <row r="834">
      <c r="A834" s="6"/>
    </row>
    <row r="835">
      <c r="A835" s="6"/>
    </row>
    <row r="836">
      <c r="A836" s="6"/>
    </row>
    <row r="837">
      <c r="A837" s="6"/>
    </row>
    <row r="838">
      <c r="A838" s="6"/>
    </row>
    <row r="839">
      <c r="A839" s="6"/>
    </row>
    <row r="840">
      <c r="A840" s="6"/>
    </row>
    <row r="841">
      <c r="A841" s="6"/>
    </row>
    <row r="842">
      <c r="A842" s="6"/>
    </row>
    <row r="843">
      <c r="A843" s="6"/>
    </row>
    <row r="844">
      <c r="A844" s="6"/>
    </row>
    <row r="845">
      <c r="A845" s="6"/>
    </row>
    <row r="846">
      <c r="A846" s="6"/>
    </row>
    <row r="847">
      <c r="A847" s="6"/>
    </row>
    <row r="848">
      <c r="A848" s="6"/>
    </row>
    <row r="849">
      <c r="A849" s="6"/>
    </row>
    <row r="850">
      <c r="A850" s="6"/>
    </row>
    <row r="851">
      <c r="A851" s="6"/>
    </row>
    <row r="852">
      <c r="A852" s="6"/>
    </row>
    <row r="853">
      <c r="A853" s="6"/>
    </row>
    <row r="854">
      <c r="A854" s="6"/>
    </row>
    <row r="855">
      <c r="A855" s="6"/>
    </row>
    <row r="856">
      <c r="A856" s="6"/>
    </row>
    <row r="857">
      <c r="A857" s="6"/>
    </row>
    <row r="858">
      <c r="A858" s="6"/>
    </row>
    <row r="859">
      <c r="A859" s="6"/>
    </row>
    <row r="860">
      <c r="A860" s="6"/>
    </row>
    <row r="861">
      <c r="A861" s="6"/>
    </row>
    <row r="862">
      <c r="A862" s="6"/>
    </row>
    <row r="863">
      <c r="A863" s="6"/>
    </row>
    <row r="864">
      <c r="A864" s="6"/>
    </row>
    <row r="865">
      <c r="A865" s="6"/>
    </row>
    <row r="866">
      <c r="A866" s="6"/>
    </row>
    <row r="867">
      <c r="A867" s="6"/>
    </row>
    <row r="868">
      <c r="A868" s="6"/>
    </row>
    <row r="869">
      <c r="A869" s="6"/>
    </row>
    <row r="870">
      <c r="A870" s="6"/>
    </row>
    <row r="871">
      <c r="A871" s="6"/>
    </row>
    <row r="872">
      <c r="A872" s="6"/>
    </row>
    <row r="873">
      <c r="A873" s="6"/>
    </row>
    <row r="874">
      <c r="A874" s="6"/>
    </row>
    <row r="875">
      <c r="A875" s="6"/>
    </row>
    <row r="876">
      <c r="A876" s="6"/>
    </row>
    <row r="877">
      <c r="A877" s="6"/>
    </row>
    <row r="878">
      <c r="A878" s="6"/>
    </row>
    <row r="879">
      <c r="A879" s="6"/>
    </row>
    <row r="880">
      <c r="A880" s="6"/>
    </row>
    <row r="881">
      <c r="A881" s="6"/>
    </row>
    <row r="882">
      <c r="A882" s="6"/>
    </row>
    <row r="883">
      <c r="A883" s="6"/>
    </row>
    <row r="884">
      <c r="A884" s="6"/>
    </row>
    <row r="885">
      <c r="A885" s="6"/>
    </row>
    <row r="886">
      <c r="A886" s="6"/>
    </row>
    <row r="887">
      <c r="A887" s="6"/>
    </row>
    <row r="888">
      <c r="A888" s="6"/>
    </row>
    <row r="889">
      <c r="A889" s="6"/>
    </row>
    <row r="890">
      <c r="A890" s="6"/>
    </row>
    <row r="891">
      <c r="A891" s="6"/>
    </row>
    <row r="892">
      <c r="A892" s="6"/>
    </row>
    <row r="893">
      <c r="A893" s="6"/>
    </row>
    <row r="894">
      <c r="A894" s="6"/>
    </row>
    <row r="895">
      <c r="A895" s="6"/>
    </row>
    <row r="896">
      <c r="A896" s="6"/>
    </row>
    <row r="897">
      <c r="A897" s="6"/>
    </row>
    <row r="898">
      <c r="A898" s="6"/>
    </row>
    <row r="899">
      <c r="A899" s="6"/>
    </row>
    <row r="900">
      <c r="A900" s="6"/>
    </row>
    <row r="901">
      <c r="A901" s="6"/>
    </row>
    <row r="902">
      <c r="A902" s="6"/>
    </row>
    <row r="903">
      <c r="A903" s="6"/>
    </row>
    <row r="904">
      <c r="A904" s="6"/>
    </row>
    <row r="905">
      <c r="A905" s="6"/>
    </row>
    <row r="906">
      <c r="A906" s="6"/>
    </row>
    <row r="907">
      <c r="A907" s="6"/>
    </row>
    <row r="908">
      <c r="A908" s="6"/>
    </row>
    <row r="909">
      <c r="A909" s="6"/>
    </row>
    <row r="910">
      <c r="A910" s="6"/>
    </row>
    <row r="911">
      <c r="A911" s="6"/>
    </row>
    <row r="912">
      <c r="A912" s="6"/>
    </row>
    <row r="913">
      <c r="A913" s="6"/>
    </row>
    <row r="914">
      <c r="A914" s="6"/>
    </row>
    <row r="915">
      <c r="A915" s="6"/>
    </row>
    <row r="916">
      <c r="A916" s="6"/>
    </row>
    <row r="917">
      <c r="A917" s="6"/>
    </row>
    <row r="918">
      <c r="A918" s="6"/>
    </row>
    <row r="919">
      <c r="A919" s="6"/>
    </row>
    <row r="920">
      <c r="A920" s="6"/>
    </row>
    <row r="921">
      <c r="A921" s="6"/>
    </row>
    <row r="922">
      <c r="A922" s="6"/>
    </row>
    <row r="923">
      <c r="A923" s="6"/>
    </row>
    <row r="924">
      <c r="A924" s="6"/>
    </row>
    <row r="925">
      <c r="A925" s="6"/>
    </row>
    <row r="926">
      <c r="A926" s="6"/>
    </row>
    <row r="927">
      <c r="A927" s="6"/>
    </row>
    <row r="928">
      <c r="A928" s="6"/>
    </row>
    <row r="929">
      <c r="A929" s="6"/>
    </row>
    <row r="930">
      <c r="A930" s="6"/>
    </row>
    <row r="931">
      <c r="A931" s="6"/>
    </row>
    <row r="932">
      <c r="A932" s="6"/>
    </row>
    <row r="933">
      <c r="A933" s="6"/>
    </row>
    <row r="934">
      <c r="A934" s="6"/>
    </row>
    <row r="935">
      <c r="A935" s="6"/>
    </row>
    <row r="936">
      <c r="A936" s="6"/>
    </row>
    <row r="937">
      <c r="A937" s="6"/>
    </row>
    <row r="938">
      <c r="A938" s="6"/>
    </row>
    <row r="939">
      <c r="A939" s="6"/>
    </row>
    <row r="940">
      <c r="A940" s="6"/>
    </row>
    <row r="941">
      <c r="A941" s="6"/>
    </row>
    <row r="942">
      <c r="A942" s="6"/>
    </row>
    <row r="943">
      <c r="A943" s="6"/>
    </row>
    <row r="944">
      <c r="A944" s="6"/>
    </row>
    <row r="945">
      <c r="A945" s="6"/>
    </row>
    <row r="946">
      <c r="A946" s="6"/>
    </row>
    <row r="947">
      <c r="A947" s="6"/>
    </row>
    <row r="948">
      <c r="A948" s="6"/>
    </row>
    <row r="949">
      <c r="A949" s="6"/>
    </row>
    <row r="950">
      <c r="A950" s="6"/>
    </row>
    <row r="951">
      <c r="A951" s="6"/>
    </row>
    <row r="952">
      <c r="A952" s="6"/>
    </row>
    <row r="953">
      <c r="A953" s="6"/>
    </row>
    <row r="954">
      <c r="A954" s="6"/>
    </row>
    <row r="955">
      <c r="A955" s="6"/>
    </row>
    <row r="956">
      <c r="A956" s="6"/>
    </row>
    <row r="957">
      <c r="A957" s="6"/>
    </row>
    <row r="958">
      <c r="A958" s="6"/>
    </row>
    <row r="959">
      <c r="A959" s="6"/>
    </row>
    <row r="960">
      <c r="A960" s="6"/>
    </row>
    <row r="961">
      <c r="A961" s="6"/>
    </row>
    <row r="962">
      <c r="A962" s="6"/>
    </row>
    <row r="963">
      <c r="A963" s="6"/>
    </row>
    <row r="964">
      <c r="A964" s="6"/>
    </row>
    <row r="965">
      <c r="A965" s="6"/>
    </row>
    <row r="966">
      <c r="A966" s="6"/>
    </row>
    <row r="967">
      <c r="A967" s="6"/>
    </row>
    <row r="968">
      <c r="A968" s="6"/>
    </row>
    <row r="969">
      <c r="A969" s="6"/>
    </row>
    <row r="970">
      <c r="A970" s="6"/>
    </row>
    <row r="971">
      <c r="A971" s="6"/>
    </row>
    <row r="972">
      <c r="A972" s="6"/>
    </row>
    <row r="973">
      <c r="A973" s="6"/>
    </row>
    <row r="974">
      <c r="A974" s="6"/>
    </row>
    <row r="975">
      <c r="A975" s="6"/>
    </row>
    <row r="976">
      <c r="A976" s="6"/>
    </row>
    <row r="977">
      <c r="A977" s="6"/>
    </row>
    <row r="978">
      <c r="A978" s="6"/>
    </row>
    <row r="979">
      <c r="A979" s="6"/>
    </row>
    <row r="980">
      <c r="A980" s="6"/>
    </row>
    <row r="981">
      <c r="A981" s="6"/>
    </row>
    <row r="982">
      <c r="A982" s="6"/>
    </row>
    <row r="983">
      <c r="A983" s="6"/>
    </row>
    <row r="984">
      <c r="A984" s="6"/>
    </row>
    <row r="985">
      <c r="A985" s="6"/>
    </row>
    <row r="986">
      <c r="A986" s="6"/>
    </row>
    <row r="987">
      <c r="A987" s="6"/>
    </row>
    <row r="988">
      <c r="A988" s="6"/>
    </row>
    <row r="989">
      <c r="A989" s="6"/>
    </row>
    <row r="990">
      <c r="A990" s="6"/>
    </row>
    <row r="991">
      <c r="A991" s="6"/>
    </row>
    <row r="992">
      <c r="A992" s="6"/>
    </row>
    <row r="993">
      <c r="A993" s="6"/>
    </row>
    <row r="994">
      <c r="A994" s="6"/>
    </row>
    <row r="995">
      <c r="A995" s="6"/>
    </row>
    <row r="996">
      <c r="A996" s="6"/>
    </row>
    <row r="997">
      <c r="A997" s="6"/>
    </row>
    <row r="998">
      <c r="A998" s="6"/>
    </row>
    <row r="999">
      <c r="A999" s="6"/>
    </row>
    <row r="1000">
      <c r="A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18.13"/>
    <col customWidth="1" min="3" max="3" width="7.88"/>
    <col customWidth="1" min="4" max="4" width="52.38"/>
    <col customWidth="1" min="5" max="5" width="8.25"/>
    <col customWidth="1" min="6" max="6" width="43.13"/>
    <col customWidth="1" min="7" max="7" width="10.0"/>
    <col customWidth="1" min="8" max="8" width="27.75"/>
  </cols>
  <sheetData>
    <row r="1">
      <c r="A1" s="37"/>
      <c r="B1" s="37"/>
      <c r="C1" s="37"/>
      <c r="D1" s="37"/>
      <c r="E1" s="37"/>
      <c r="F1" s="37"/>
      <c r="G1" s="37"/>
      <c r="H1" s="37"/>
      <c r="I1" s="37"/>
      <c r="J1" s="37"/>
      <c r="K1" s="37"/>
      <c r="L1" s="37"/>
      <c r="M1" s="37"/>
      <c r="N1" s="37"/>
      <c r="O1" s="37"/>
      <c r="P1" s="37"/>
      <c r="Q1" s="37"/>
      <c r="R1" s="37"/>
      <c r="S1" s="37"/>
      <c r="T1" s="37"/>
      <c r="U1" s="37"/>
      <c r="V1" s="37"/>
      <c r="W1" s="37"/>
      <c r="X1" s="37"/>
      <c r="Y1" s="37"/>
      <c r="Z1" s="37"/>
    </row>
    <row r="2" ht="38.25" customHeight="1">
      <c r="A2" s="38"/>
      <c r="B2" s="39" t="s">
        <v>6504</v>
      </c>
      <c r="C2" s="38"/>
      <c r="D2" s="39" t="s">
        <v>6505</v>
      </c>
      <c r="E2" s="38"/>
      <c r="F2" s="39" t="s">
        <v>6506</v>
      </c>
      <c r="G2" s="38"/>
      <c r="H2" s="39" t="s">
        <v>6507</v>
      </c>
      <c r="I2" s="38"/>
      <c r="J2" s="38"/>
      <c r="K2" s="38"/>
      <c r="L2" s="38"/>
      <c r="M2" s="38"/>
      <c r="N2" s="38"/>
      <c r="O2" s="38"/>
      <c r="P2" s="38"/>
      <c r="Q2" s="38"/>
      <c r="R2" s="38"/>
      <c r="S2" s="38"/>
      <c r="T2" s="38"/>
      <c r="U2" s="38"/>
      <c r="V2" s="38"/>
      <c r="W2" s="38"/>
      <c r="X2" s="38"/>
      <c r="Y2" s="38"/>
      <c r="Z2" s="38"/>
    </row>
    <row r="3">
      <c r="A3" s="37"/>
      <c r="B3" s="40" t="s">
        <v>6508</v>
      </c>
      <c r="C3" s="37"/>
      <c r="D3" s="40" t="s">
        <v>6509</v>
      </c>
      <c r="F3" s="40" t="s">
        <v>6510</v>
      </c>
      <c r="G3" s="37"/>
      <c r="H3" s="40" t="s">
        <v>6511</v>
      </c>
      <c r="I3" s="37"/>
      <c r="J3" s="37"/>
      <c r="K3" s="37"/>
      <c r="L3" s="37"/>
      <c r="M3" s="37"/>
      <c r="N3" s="37"/>
      <c r="O3" s="37"/>
      <c r="P3" s="37"/>
      <c r="Q3" s="37"/>
      <c r="R3" s="37"/>
      <c r="S3" s="37"/>
      <c r="T3" s="37"/>
      <c r="U3" s="37"/>
      <c r="V3" s="37"/>
      <c r="W3" s="37"/>
      <c r="X3" s="37"/>
      <c r="Y3" s="37"/>
      <c r="Z3" s="37"/>
    </row>
    <row r="4">
      <c r="A4" s="37"/>
      <c r="B4" s="41"/>
      <c r="C4" s="37"/>
      <c r="D4" s="40" t="s">
        <v>6512</v>
      </c>
      <c r="E4" s="37"/>
      <c r="F4" s="40" t="s">
        <v>6513</v>
      </c>
      <c r="G4" s="37"/>
      <c r="H4" s="40" t="s">
        <v>6514</v>
      </c>
      <c r="I4" s="37"/>
      <c r="J4" s="37"/>
      <c r="K4" s="37"/>
      <c r="L4" s="37"/>
      <c r="M4" s="37"/>
      <c r="N4" s="37"/>
      <c r="O4" s="37"/>
      <c r="P4" s="37"/>
      <c r="Q4" s="37"/>
      <c r="R4" s="37"/>
      <c r="S4" s="37"/>
      <c r="T4" s="37"/>
      <c r="U4" s="37"/>
      <c r="V4" s="37"/>
      <c r="W4" s="37"/>
      <c r="X4" s="37"/>
      <c r="Y4" s="37"/>
      <c r="Z4" s="37"/>
    </row>
    <row r="5">
      <c r="A5" s="37"/>
      <c r="B5" s="40" t="s">
        <v>6515</v>
      </c>
      <c r="C5" s="37"/>
      <c r="D5" s="40" t="s">
        <v>6516</v>
      </c>
      <c r="F5" s="40" t="s">
        <v>6517</v>
      </c>
      <c r="G5" s="37"/>
      <c r="H5" s="40" t="s">
        <v>6518</v>
      </c>
      <c r="I5" s="37"/>
      <c r="J5" s="37"/>
      <c r="K5" s="37"/>
      <c r="L5" s="37"/>
      <c r="M5" s="37"/>
      <c r="N5" s="37"/>
      <c r="O5" s="37"/>
      <c r="P5" s="37"/>
      <c r="Q5" s="37"/>
      <c r="R5" s="37"/>
      <c r="S5" s="37"/>
      <c r="T5" s="37"/>
      <c r="U5" s="37"/>
      <c r="V5" s="37"/>
      <c r="W5" s="37"/>
      <c r="X5" s="37"/>
      <c r="Y5" s="37"/>
      <c r="Z5" s="37"/>
    </row>
    <row r="6">
      <c r="A6" s="37"/>
      <c r="B6" s="41"/>
      <c r="C6" s="37"/>
      <c r="D6" s="40" t="s">
        <v>6519</v>
      </c>
      <c r="F6" s="41"/>
      <c r="G6" s="37"/>
      <c r="H6" s="40" t="s">
        <v>6520</v>
      </c>
      <c r="I6" s="37"/>
      <c r="J6" s="37"/>
      <c r="K6" s="37"/>
      <c r="L6" s="37"/>
      <c r="M6" s="37"/>
      <c r="N6" s="37"/>
      <c r="O6" s="37"/>
      <c r="P6" s="37"/>
      <c r="Q6" s="37"/>
      <c r="R6" s="37"/>
      <c r="S6" s="37"/>
      <c r="T6" s="37"/>
      <c r="U6" s="37"/>
      <c r="V6" s="37"/>
      <c r="W6" s="37"/>
      <c r="X6" s="37"/>
      <c r="Y6" s="37"/>
      <c r="Z6" s="37"/>
    </row>
    <row r="7">
      <c r="A7" s="37"/>
      <c r="B7" s="40" t="s">
        <v>6521</v>
      </c>
      <c r="C7" s="37"/>
      <c r="D7" s="41"/>
      <c r="E7" s="37"/>
      <c r="F7" s="41"/>
      <c r="G7" s="37"/>
      <c r="H7" s="41"/>
      <c r="I7" s="37"/>
      <c r="J7" s="37"/>
      <c r="K7" s="37"/>
      <c r="L7" s="37"/>
      <c r="M7" s="37"/>
      <c r="N7" s="37"/>
      <c r="O7" s="37"/>
      <c r="P7" s="37"/>
      <c r="Q7" s="37"/>
      <c r="R7" s="37"/>
      <c r="S7" s="37"/>
      <c r="T7" s="37"/>
      <c r="U7" s="37"/>
      <c r="V7" s="37"/>
      <c r="W7" s="37"/>
      <c r="X7" s="37"/>
      <c r="Y7" s="37"/>
      <c r="Z7" s="37"/>
    </row>
    <row r="8">
      <c r="A8" s="37"/>
      <c r="B8" s="41"/>
      <c r="C8" s="37"/>
      <c r="D8" s="40" t="s">
        <v>6522</v>
      </c>
      <c r="F8" s="41"/>
      <c r="G8" s="37"/>
      <c r="H8" s="41"/>
      <c r="I8" s="37"/>
      <c r="J8" s="37"/>
      <c r="K8" s="37"/>
      <c r="L8" s="37"/>
      <c r="M8" s="37"/>
      <c r="N8" s="37"/>
      <c r="O8" s="37"/>
      <c r="P8" s="37"/>
      <c r="Q8" s="37"/>
      <c r="R8" s="37"/>
      <c r="S8" s="37"/>
      <c r="T8" s="37"/>
      <c r="U8" s="37"/>
      <c r="V8" s="37"/>
      <c r="W8" s="37"/>
      <c r="X8" s="37"/>
      <c r="Y8" s="37"/>
      <c r="Z8" s="37"/>
    </row>
    <row r="9">
      <c r="A9" s="37"/>
      <c r="B9" s="41"/>
      <c r="C9" s="37"/>
      <c r="D9" s="40" t="s">
        <v>6523</v>
      </c>
      <c r="F9" s="41"/>
      <c r="G9" s="37"/>
      <c r="H9" s="41"/>
      <c r="I9" s="37"/>
      <c r="J9" s="37"/>
      <c r="K9" s="37"/>
      <c r="L9" s="37"/>
      <c r="M9" s="37"/>
      <c r="N9" s="37"/>
      <c r="O9" s="37"/>
      <c r="P9" s="37"/>
      <c r="Q9" s="37"/>
      <c r="R9" s="37"/>
      <c r="S9" s="37"/>
      <c r="T9" s="37"/>
      <c r="U9" s="37"/>
      <c r="V9" s="37"/>
      <c r="W9" s="37"/>
      <c r="X9" s="37"/>
      <c r="Y9" s="37"/>
      <c r="Z9" s="37"/>
    </row>
    <row r="10">
      <c r="A10" s="37"/>
      <c r="B10" s="40"/>
      <c r="C10" s="37"/>
      <c r="D10" s="40" t="s">
        <v>6524</v>
      </c>
      <c r="F10" s="41"/>
      <c r="G10" s="37"/>
      <c r="H10" s="41"/>
      <c r="I10" s="37"/>
      <c r="J10" s="37"/>
      <c r="K10" s="37"/>
      <c r="L10" s="37"/>
      <c r="M10" s="37"/>
      <c r="N10" s="37"/>
      <c r="O10" s="37"/>
      <c r="P10" s="37"/>
      <c r="Q10" s="37"/>
      <c r="R10" s="37"/>
      <c r="S10" s="37"/>
      <c r="T10" s="37"/>
      <c r="U10" s="37"/>
      <c r="V10" s="37"/>
      <c r="W10" s="37"/>
      <c r="X10" s="37"/>
      <c r="Y10" s="37"/>
      <c r="Z10" s="37"/>
    </row>
    <row r="11">
      <c r="A11" s="37"/>
      <c r="B11" s="42"/>
      <c r="C11" s="37"/>
      <c r="D11" s="41"/>
      <c r="F11" s="41"/>
      <c r="G11" s="37"/>
      <c r="H11" s="41"/>
      <c r="I11" s="37"/>
      <c r="J11" s="37"/>
      <c r="K11" s="37"/>
      <c r="L11" s="37"/>
      <c r="M11" s="37"/>
      <c r="N11" s="37"/>
      <c r="O11" s="37"/>
      <c r="P11" s="37"/>
      <c r="Q11" s="37"/>
      <c r="R11" s="37"/>
      <c r="S11" s="37"/>
      <c r="T11" s="37"/>
      <c r="U11" s="37"/>
      <c r="V11" s="37"/>
      <c r="W11" s="37"/>
      <c r="X11" s="37"/>
      <c r="Y11" s="37"/>
      <c r="Z11" s="37"/>
    </row>
    <row r="12">
      <c r="A12" s="37"/>
      <c r="B12" s="42"/>
      <c r="C12" s="37"/>
      <c r="D12" s="40" t="s">
        <v>6525</v>
      </c>
      <c r="F12" s="41"/>
      <c r="G12" s="37"/>
      <c r="H12" s="41"/>
      <c r="I12" s="37"/>
      <c r="J12" s="37"/>
      <c r="K12" s="37"/>
      <c r="L12" s="37"/>
      <c r="M12" s="37"/>
      <c r="N12" s="37"/>
      <c r="O12" s="37"/>
      <c r="P12" s="37"/>
      <c r="Q12" s="37"/>
      <c r="R12" s="37"/>
      <c r="S12" s="37"/>
      <c r="T12" s="37"/>
      <c r="U12" s="37"/>
      <c r="V12" s="37"/>
      <c r="W12" s="37"/>
      <c r="X12" s="37"/>
      <c r="Y12" s="37"/>
      <c r="Z12" s="37"/>
    </row>
    <row r="13">
      <c r="A13" s="37"/>
      <c r="B13" s="42"/>
      <c r="C13" s="37"/>
      <c r="D13" s="40" t="s">
        <v>6526</v>
      </c>
      <c r="F13" s="41"/>
      <c r="G13" s="37"/>
      <c r="H13" s="41"/>
      <c r="I13" s="37"/>
      <c r="J13" s="37"/>
      <c r="K13" s="37"/>
      <c r="L13" s="37"/>
      <c r="M13" s="37"/>
      <c r="N13" s="37"/>
      <c r="O13" s="37"/>
      <c r="P13" s="37"/>
      <c r="Q13" s="37"/>
      <c r="R13" s="37"/>
      <c r="S13" s="37"/>
      <c r="T13" s="37"/>
      <c r="U13" s="37"/>
      <c r="V13" s="37"/>
      <c r="W13" s="37"/>
      <c r="X13" s="37"/>
      <c r="Y13" s="37"/>
      <c r="Z13" s="37"/>
    </row>
    <row r="14">
      <c r="A14" s="37"/>
      <c r="B14" s="42"/>
      <c r="C14" s="37"/>
      <c r="D14" s="40" t="s">
        <v>6527</v>
      </c>
      <c r="F14" s="41"/>
      <c r="G14" s="37"/>
      <c r="H14" s="41"/>
      <c r="I14" s="37"/>
      <c r="J14" s="37"/>
      <c r="K14" s="37"/>
      <c r="L14" s="37"/>
      <c r="M14" s="37"/>
      <c r="N14" s="37"/>
      <c r="O14" s="37"/>
      <c r="P14" s="37"/>
      <c r="Q14" s="37"/>
      <c r="R14" s="37"/>
      <c r="S14" s="37"/>
      <c r="T14" s="37"/>
      <c r="U14" s="37"/>
      <c r="V14" s="37"/>
      <c r="W14" s="37"/>
      <c r="X14" s="37"/>
      <c r="Y14" s="37"/>
      <c r="Z14" s="37"/>
    </row>
    <row r="15">
      <c r="A15" s="37"/>
      <c r="B15" s="42"/>
      <c r="C15" s="37"/>
      <c r="D15" s="41"/>
      <c r="F15" s="41"/>
      <c r="G15" s="37"/>
      <c r="H15" s="41"/>
      <c r="I15" s="37"/>
      <c r="J15" s="37"/>
      <c r="K15" s="37"/>
      <c r="L15" s="37"/>
      <c r="M15" s="37"/>
      <c r="N15" s="37"/>
      <c r="O15" s="37"/>
      <c r="P15" s="37"/>
      <c r="Q15" s="37"/>
      <c r="R15" s="37"/>
      <c r="S15" s="37"/>
      <c r="T15" s="37"/>
      <c r="U15" s="37"/>
      <c r="V15" s="37"/>
      <c r="W15" s="37"/>
      <c r="X15" s="37"/>
      <c r="Y15" s="37"/>
      <c r="Z15" s="37"/>
    </row>
    <row r="16">
      <c r="A16" s="37"/>
      <c r="B16" s="42"/>
      <c r="C16" s="37"/>
      <c r="D16" s="40" t="s">
        <v>6528</v>
      </c>
      <c r="F16" s="41"/>
      <c r="G16" s="37"/>
      <c r="H16" s="41"/>
      <c r="I16" s="37"/>
      <c r="J16" s="37"/>
      <c r="K16" s="37"/>
      <c r="L16" s="37"/>
      <c r="M16" s="37"/>
      <c r="N16" s="37"/>
      <c r="O16" s="37"/>
      <c r="P16" s="37"/>
      <c r="Q16" s="37"/>
      <c r="R16" s="37"/>
      <c r="S16" s="37"/>
      <c r="T16" s="37"/>
      <c r="U16" s="37"/>
      <c r="V16" s="37"/>
      <c r="W16" s="37"/>
      <c r="X16" s="37"/>
      <c r="Y16" s="37"/>
      <c r="Z16" s="37"/>
    </row>
    <row r="17">
      <c r="A17" s="37"/>
      <c r="B17" s="42"/>
      <c r="C17" s="37"/>
      <c r="D17" s="40" t="s">
        <v>6529</v>
      </c>
      <c r="F17" s="41"/>
      <c r="G17" s="37"/>
      <c r="H17" s="41"/>
      <c r="I17" s="37"/>
      <c r="J17" s="37"/>
      <c r="K17" s="37"/>
      <c r="L17" s="37"/>
      <c r="M17" s="37"/>
      <c r="N17" s="37"/>
      <c r="O17" s="37"/>
      <c r="P17" s="37"/>
      <c r="Q17" s="37"/>
      <c r="R17" s="37"/>
      <c r="S17" s="37"/>
      <c r="T17" s="37"/>
      <c r="U17" s="37"/>
      <c r="V17" s="37"/>
      <c r="W17" s="37"/>
      <c r="X17" s="37"/>
      <c r="Y17" s="37"/>
      <c r="Z17" s="37"/>
    </row>
    <row r="18">
      <c r="A18" s="37"/>
      <c r="B18" s="42"/>
      <c r="C18" s="37"/>
      <c r="D18" s="40" t="s">
        <v>6530</v>
      </c>
      <c r="F18" s="41"/>
      <c r="G18" s="37"/>
      <c r="H18" s="41"/>
      <c r="I18" s="37"/>
      <c r="J18" s="37"/>
      <c r="K18" s="37"/>
      <c r="L18" s="37"/>
      <c r="M18" s="37"/>
      <c r="N18" s="37"/>
      <c r="O18" s="37"/>
      <c r="P18" s="37"/>
      <c r="Q18" s="37"/>
      <c r="R18" s="37"/>
      <c r="S18" s="37"/>
      <c r="T18" s="37"/>
      <c r="U18" s="37"/>
      <c r="V18" s="37"/>
      <c r="W18" s="37"/>
      <c r="X18" s="37"/>
      <c r="Y18" s="37"/>
      <c r="Z18" s="37"/>
    </row>
    <row r="19">
      <c r="A19" s="37"/>
      <c r="B19" s="42"/>
      <c r="C19" s="37"/>
      <c r="D19" s="40" t="s">
        <v>6531</v>
      </c>
      <c r="F19" s="41"/>
      <c r="G19" s="37"/>
      <c r="H19" s="41"/>
      <c r="I19" s="37"/>
      <c r="J19" s="37"/>
      <c r="K19" s="37"/>
      <c r="L19" s="37"/>
      <c r="M19" s="37"/>
      <c r="N19" s="37"/>
      <c r="O19" s="37"/>
      <c r="P19" s="37"/>
      <c r="Q19" s="37"/>
      <c r="R19" s="37"/>
      <c r="S19" s="37"/>
      <c r="T19" s="37"/>
      <c r="U19" s="37"/>
      <c r="V19" s="37"/>
      <c r="W19" s="37"/>
      <c r="X19" s="37"/>
      <c r="Y19" s="37"/>
      <c r="Z19" s="37"/>
    </row>
    <row r="20">
      <c r="A20" s="37"/>
      <c r="B20" s="43"/>
      <c r="C20" s="37"/>
      <c r="D20" s="41"/>
      <c r="F20" s="41"/>
      <c r="G20" s="37"/>
      <c r="H20" s="41"/>
      <c r="I20" s="37"/>
      <c r="J20" s="37"/>
      <c r="K20" s="37"/>
      <c r="L20" s="37"/>
      <c r="M20" s="37"/>
      <c r="N20" s="37"/>
      <c r="O20" s="37"/>
      <c r="P20" s="37"/>
      <c r="Q20" s="37"/>
      <c r="R20" s="37"/>
      <c r="S20" s="37"/>
      <c r="T20" s="37"/>
      <c r="U20" s="37"/>
      <c r="V20" s="37"/>
      <c r="W20" s="37"/>
      <c r="X20" s="37"/>
      <c r="Y20" s="37"/>
      <c r="Z20" s="37"/>
    </row>
    <row r="21">
      <c r="A21" s="37"/>
      <c r="B21" s="41"/>
      <c r="C21" s="37"/>
      <c r="D21" s="41"/>
      <c r="F21" s="41"/>
      <c r="G21" s="37"/>
      <c r="H21" s="41"/>
      <c r="I21" s="37"/>
      <c r="J21" s="37"/>
      <c r="K21" s="37"/>
      <c r="L21" s="37"/>
      <c r="M21" s="37"/>
      <c r="N21" s="37"/>
      <c r="O21" s="37"/>
      <c r="P21" s="37"/>
      <c r="Q21" s="37"/>
      <c r="R21" s="37"/>
      <c r="S21" s="37"/>
      <c r="T21" s="37"/>
      <c r="U21" s="37"/>
      <c r="V21" s="37"/>
      <c r="W21" s="37"/>
      <c r="X21" s="37"/>
      <c r="Y21" s="37"/>
      <c r="Z21" s="37"/>
    </row>
    <row r="22">
      <c r="A22" s="37"/>
      <c r="B22" s="41"/>
      <c r="C22" s="37"/>
      <c r="D22" s="41"/>
      <c r="E22" s="37"/>
      <c r="F22" s="41"/>
      <c r="G22" s="37"/>
      <c r="H22" s="41"/>
      <c r="I22" s="37"/>
      <c r="J22" s="37"/>
      <c r="K22" s="37"/>
      <c r="L22" s="37"/>
      <c r="M22" s="37"/>
      <c r="N22" s="37"/>
      <c r="O22" s="37"/>
      <c r="P22" s="37"/>
      <c r="Q22" s="37"/>
      <c r="R22" s="37"/>
      <c r="S22" s="37"/>
      <c r="T22" s="37"/>
      <c r="U22" s="37"/>
      <c r="V22" s="37"/>
      <c r="W22" s="37"/>
      <c r="X22" s="37"/>
      <c r="Y22" s="37"/>
      <c r="Z22" s="37"/>
    </row>
    <row r="23">
      <c r="A23" s="37"/>
      <c r="B23" s="41"/>
      <c r="C23" s="37"/>
      <c r="D23" s="41"/>
      <c r="E23" s="37"/>
      <c r="F23" s="41"/>
      <c r="G23" s="37"/>
      <c r="H23" s="41"/>
      <c r="I23" s="37"/>
      <c r="J23" s="37"/>
      <c r="K23" s="37"/>
      <c r="L23" s="37"/>
      <c r="M23" s="37"/>
      <c r="N23" s="37"/>
      <c r="O23" s="37"/>
      <c r="P23" s="37"/>
      <c r="Q23" s="37"/>
      <c r="R23" s="37"/>
      <c r="S23" s="37"/>
      <c r="T23" s="37"/>
      <c r="U23" s="37"/>
      <c r="V23" s="37"/>
      <c r="W23" s="37"/>
      <c r="X23" s="37"/>
      <c r="Y23" s="37"/>
      <c r="Z23" s="37"/>
    </row>
    <row r="24">
      <c r="A24" s="37"/>
      <c r="B24" s="41"/>
      <c r="C24" s="37"/>
      <c r="D24" s="41"/>
      <c r="E24" s="44"/>
      <c r="F24" s="41"/>
      <c r="G24" s="37"/>
      <c r="H24" s="41"/>
      <c r="I24" s="37"/>
      <c r="J24" s="37"/>
      <c r="K24" s="37"/>
      <c r="L24" s="37"/>
      <c r="M24" s="37"/>
      <c r="N24" s="37"/>
      <c r="O24" s="37"/>
      <c r="P24" s="37"/>
      <c r="Q24" s="37"/>
      <c r="R24" s="37"/>
      <c r="S24" s="37"/>
      <c r="T24" s="37"/>
      <c r="U24" s="37"/>
      <c r="V24" s="37"/>
      <c r="W24" s="37"/>
      <c r="X24" s="37"/>
      <c r="Y24" s="37"/>
      <c r="Z24" s="37"/>
    </row>
    <row r="25">
      <c r="A25" s="37"/>
      <c r="B25" s="41"/>
      <c r="C25" s="37"/>
      <c r="D25" s="41"/>
      <c r="F25" s="41"/>
      <c r="G25" s="37"/>
      <c r="H25" s="41"/>
      <c r="I25" s="37"/>
      <c r="J25" s="37"/>
      <c r="K25" s="37"/>
      <c r="L25" s="37"/>
      <c r="M25" s="37"/>
      <c r="N25" s="37"/>
      <c r="O25" s="37"/>
      <c r="P25" s="37"/>
      <c r="Q25" s="37"/>
      <c r="R25" s="37"/>
      <c r="S25" s="37"/>
      <c r="T25" s="37"/>
      <c r="U25" s="37"/>
      <c r="V25" s="37"/>
      <c r="W25" s="37"/>
      <c r="X25" s="37"/>
      <c r="Y25" s="37"/>
      <c r="Z25" s="37"/>
    </row>
    <row r="26">
      <c r="A26" s="37"/>
      <c r="B26" s="41"/>
      <c r="C26" s="37"/>
      <c r="D26" s="41"/>
      <c r="F26" s="41"/>
      <c r="G26" s="37"/>
      <c r="H26" s="41"/>
      <c r="I26" s="37"/>
      <c r="J26" s="37"/>
      <c r="K26" s="37"/>
      <c r="L26" s="37"/>
      <c r="M26" s="37"/>
      <c r="N26" s="37"/>
      <c r="O26" s="37"/>
      <c r="P26" s="37"/>
      <c r="Q26" s="37"/>
      <c r="R26" s="37"/>
      <c r="S26" s="37"/>
      <c r="T26" s="37"/>
      <c r="U26" s="37"/>
      <c r="V26" s="37"/>
      <c r="W26" s="37"/>
      <c r="X26" s="37"/>
      <c r="Y26" s="37"/>
      <c r="Z26" s="37"/>
    </row>
    <row r="27">
      <c r="A27" s="37"/>
      <c r="B27" s="41"/>
      <c r="C27" s="37"/>
      <c r="D27" s="41"/>
      <c r="F27" s="41"/>
      <c r="G27" s="37"/>
      <c r="H27" s="41"/>
      <c r="I27" s="37"/>
      <c r="J27" s="37"/>
      <c r="K27" s="37"/>
      <c r="L27" s="37"/>
      <c r="M27" s="37"/>
      <c r="N27" s="37"/>
      <c r="O27" s="37"/>
      <c r="P27" s="37"/>
      <c r="Q27" s="37"/>
      <c r="R27" s="37"/>
      <c r="S27" s="37"/>
      <c r="T27" s="37"/>
      <c r="U27" s="37"/>
      <c r="V27" s="37"/>
      <c r="W27" s="37"/>
      <c r="X27" s="37"/>
      <c r="Y27" s="37"/>
      <c r="Z27" s="37"/>
    </row>
    <row r="28">
      <c r="A28" s="37"/>
      <c r="B28" s="41"/>
      <c r="C28" s="37"/>
      <c r="D28" s="41"/>
      <c r="E28" s="37"/>
      <c r="F28" s="41"/>
      <c r="G28" s="37"/>
      <c r="H28" s="41"/>
      <c r="I28" s="37"/>
      <c r="J28" s="37"/>
      <c r="K28" s="37"/>
      <c r="L28" s="37"/>
      <c r="M28" s="37"/>
      <c r="N28" s="37"/>
      <c r="O28" s="37"/>
      <c r="P28" s="37"/>
      <c r="Q28" s="37"/>
      <c r="R28" s="37"/>
      <c r="S28" s="37"/>
      <c r="T28" s="37"/>
      <c r="U28" s="37"/>
      <c r="V28" s="37"/>
      <c r="W28" s="37"/>
      <c r="X28" s="37"/>
      <c r="Y28" s="37"/>
      <c r="Z28" s="37"/>
    </row>
    <row r="29">
      <c r="A29" s="37"/>
      <c r="B29" s="41"/>
      <c r="C29" s="37"/>
      <c r="D29" s="41"/>
      <c r="E29" s="37"/>
      <c r="F29" s="41"/>
      <c r="G29" s="37"/>
      <c r="H29" s="41"/>
      <c r="I29" s="37"/>
      <c r="J29" s="37"/>
      <c r="K29" s="37"/>
      <c r="L29" s="37"/>
      <c r="M29" s="37"/>
      <c r="N29" s="37"/>
      <c r="O29" s="37"/>
      <c r="P29" s="37"/>
      <c r="Q29" s="37"/>
      <c r="R29" s="37"/>
      <c r="S29" s="37"/>
      <c r="T29" s="37"/>
      <c r="U29" s="37"/>
      <c r="V29" s="37"/>
      <c r="W29" s="37"/>
      <c r="X29" s="37"/>
      <c r="Y29" s="37"/>
      <c r="Z29" s="37"/>
    </row>
    <row r="30">
      <c r="A30" s="37"/>
      <c r="B30" s="41"/>
      <c r="C30" s="37"/>
      <c r="D30" s="41"/>
      <c r="E30" s="37"/>
      <c r="F30" s="41"/>
      <c r="G30" s="37"/>
      <c r="H30" s="41"/>
      <c r="I30" s="37"/>
      <c r="J30" s="37"/>
      <c r="K30" s="37"/>
      <c r="L30" s="37"/>
      <c r="M30" s="37"/>
      <c r="N30" s="37"/>
      <c r="O30" s="37"/>
      <c r="P30" s="37"/>
      <c r="Q30" s="37"/>
      <c r="R30" s="37"/>
      <c r="S30" s="37"/>
      <c r="T30" s="37"/>
      <c r="U30" s="37"/>
      <c r="V30" s="37"/>
      <c r="W30" s="37"/>
      <c r="X30" s="37"/>
      <c r="Y30" s="37"/>
      <c r="Z30" s="37"/>
    </row>
    <row r="31">
      <c r="A31" s="37"/>
      <c r="B31" s="41"/>
      <c r="C31" s="37"/>
      <c r="D31" s="41"/>
      <c r="E31" s="44"/>
      <c r="F31" s="41"/>
      <c r="G31" s="37"/>
      <c r="H31" s="41"/>
      <c r="I31" s="37"/>
      <c r="J31" s="37"/>
      <c r="K31" s="37"/>
      <c r="L31" s="37"/>
      <c r="M31" s="37"/>
      <c r="N31" s="37"/>
      <c r="O31" s="37"/>
      <c r="P31" s="37"/>
      <c r="Q31" s="37"/>
      <c r="R31" s="37"/>
      <c r="S31" s="37"/>
      <c r="T31" s="37"/>
      <c r="U31" s="37"/>
      <c r="V31" s="37"/>
      <c r="W31" s="37"/>
      <c r="X31" s="37"/>
      <c r="Y31" s="37"/>
      <c r="Z31" s="37"/>
    </row>
    <row r="32">
      <c r="A32" s="37"/>
      <c r="B32" s="41"/>
      <c r="C32" s="37"/>
      <c r="D32" s="41"/>
      <c r="F32" s="41"/>
      <c r="G32" s="37"/>
      <c r="H32" s="41"/>
      <c r="I32" s="37"/>
      <c r="J32" s="37"/>
      <c r="K32" s="37"/>
      <c r="L32" s="37"/>
      <c r="M32" s="37"/>
      <c r="N32" s="37"/>
      <c r="O32" s="37"/>
      <c r="P32" s="37"/>
      <c r="Q32" s="37"/>
      <c r="R32" s="37"/>
      <c r="S32" s="37"/>
      <c r="T32" s="37"/>
      <c r="U32" s="37"/>
      <c r="V32" s="37"/>
      <c r="W32" s="37"/>
      <c r="X32" s="37"/>
      <c r="Y32" s="37"/>
      <c r="Z32" s="37"/>
    </row>
    <row r="33">
      <c r="A33" s="37"/>
      <c r="B33" s="41"/>
      <c r="C33" s="37"/>
      <c r="D33" s="41"/>
      <c r="F33" s="41"/>
      <c r="G33" s="37"/>
      <c r="H33" s="41"/>
      <c r="I33" s="37"/>
      <c r="J33" s="37"/>
      <c r="K33" s="37"/>
      <c r="L33" s="37"/>
      <c r="M33" s="37"/>
      <c r="N33" s="37"/>
      <c r="O33" s="37"/>
      <c r="P33" s="37"/>
      <c r="Q33" s="37"/>
      <c r="R33" s="37"/>
      <c r="S33" s="37"/>
      <c r="T33" s="37"/>
      <c r="U33" s="37"/>
      <c r="V33" s="37"/>
      <c r="W33" s="37"/>
      <c r="X33" s="37"/>
      <c r="Y33" s="37"/>
      <c r="Z33" s="37"/>
    </row>
    <row r="34">
      <c r="A34" s="37"/>
      <c r="B34" s="45"/>
      <c r="C34" s="37"/>
      <c r="D34" s="45"/>
      <c r="F34" s="45"/>
      <c r="G34" s="37"/>
      <c r="H34" s="45"/>
      <c r="I34" s="37"/>
      <c r="J34" s="37"/>
      <c r="K34" s="37"/>
      <c r="L34" s="37"/>
      <c r="M34" s="37"/>
      <c r="N34" s="37"/>
      <c r="O34" s="37"/>
      <c r="P34" s="37"/>
      <c r="Q34" s="37"/>
      <c r="R34" s="37"/>
      <c r="S34" s="37"/>
      <c r="T34" s="37"/>
      <c r="U34" s="37"/>
      <c r="V34" s="37"/>
      <c r="W34" s="37"/>
      <c r="X34" s="37"/>
      <c r="Y34" s="37"/>
      <c r="Z34" s="37"/>
    </row>
    <row r="35">
      <c r="A35" s="37"/>
      <c r="B35" s="37"/>
      <c r="C35" s="37"/>
      <c r="D35" s="37"/>
      <c r="F35" s="37"/>
      <c r="G35" s="37"/>
      <c r="H35" s="37"/>
      <c r="I35" s="37"/>
      <c r="J35" s="37"/>
      <c r="K35" s="37"/>
      <c r="L35" s="37"/>
      <c r="M35" s="37"/>
      <c r="N35" s="37"/>
      <c r="O35" s="37"/>
      <c r="P35" s="37"/>
      <c r="Q35" s="37"/>
      <c r="R35" s="37"/>
      <c r="S35" s="37"/>
      <c r="T35" s="37"/>
      <c r="U35" s="37"/>
      <c r="V35" s="37"/>
      <c r="W35" s="37"/>
      <c r="X35" s="37"/>
      <c r="Y35" s="37"/>
      <c r="Z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c r="A37" s="37"/>
      <c r="B37" s="46" t="s">
        <v>6532</v>
      </c>
      <c r="C37" s="37"/>
      <c r="D37" s="37"/>
      <c r="E37" s="37"/>
      <c r="F37" s="37"/>
      <c r="G37" s="37"/>
      <c r="H37" s="37"/>
      <c r="I37" s="37"/>
      <c r="J37" s="37"/>
      <c r="K37" s="37"/>
      <c r="L37" s="37"/>
      <c r="M37" s="37"/>
      <c r="N37" s="37"/>
      <c r="O37" s="37"/>
      <c r="P37" s="37"/>
      <c r="Q37" s="37"/>
      <c r="R37" s="37"/>
      <c r="S37" s="37"/>
      <c r="T37" s="37"/>
      <c r="U37" s="37"/>
      <c r="V37" s="37"/>
      <c r="W37" s="37"/>
      <c r="X37" s="37"/>
      <c r="Y37" s="37"/>
      <c r="Z37" s="37"/>
    </row>
    <row r="38">
      <c r="A38" s="37"/>
      <c r="B38" s="44" t="s">
        <v>6533</v>
      </c>
      <c r="C38" s="37"/>
      <c r="D38" s="37"/>
      <c r="E38" s="37"/>
      <c r="F38" s="37"/>
      <c r="G38" s="37"/>
      <c r="H38" s="37"/>
      <c r="I38" s="37"/>
      <c r="J38" s="37"/>
      <c r="K38" s="37"/>
      <c r="L38" s="37"/>
      <c r="M38" s="37"/>
      <c r="N38" s="37"/>
      <c r="O38" s="37"/>
      <c r="P38" s="37"/>
      <c r="Q38" s="37"/>
      <c r="R38" s="37"/>
      <c r="S38" s="37"/>
      <c r="T38" s="37"/>
      <c r="U38" s="37"/>
      <c r="V38" s="37"/>
      <c r="W38" s="37"/>
      <c r="X38" s="37"/>
      <c r="Y38" s="37"/>
      <c r="Z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0.13"/>
  </cols>
  <sheetData>
    <row r="1">
      <c r="A1" s="47"/>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8" t="s">
        <v>6534</v>
      </c>
      <c r="C2" s="47"/>
      <c r="D2" s="47"/>
      <c r="E2" s="47"/>
      <c r="F2" s="47"/>
      <c r="G2" s="47"/>
      <c r="H2" s="47"/>
      <c r="I2" s="47"/>
      <c r="J2" s="47"/>
      <c r="K2" s="47"/>
      <c r="L2" s="47"/>
      <c r="M2" s="47"/>
      <c r="N2" s="47"/>
      <c r="O2" s="47"/>
      <c r="P2" s="47"/>
      <c r="Q2" s="47"/>
      <c r="R2" s="47"/>
      <c r="S2" s="47"/>
      <c r="T2" s="47"/>
      <c r="U2" s="47"/>
      <c r="V2" s="47"/>
      <c r="W2" s="47"/>
      <c r="X2" s="47"/>
      <c r="Y2" s="47"/>
      <c r="Z2" s="47"/>
    </row>
    <row r="3">
      <c r="A3" s="47"/>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8" t="s">
        <v>6535</v>
      </c>
      <c r="C4" s="47"/>
      <c r="D4" s="47"/>
      <c r="E4" s="47"/>
      <c r="F4" s="47"/>
      <c r="G4" s="47"/>
      <c r="H4" s="47"/>
      <c r="I4" s="47"/>
      <c r="J4" s="47"/>
      <c r="K4" s="47"/>
      <c r="L4" s="47"/>
      <c r="M4" s="47"/>
      <c r="N4" s="47"/>
      <c r="O4" s="47"/>
      <c r="P4" s="47"/>
      <c r="Q4" s="47"/>
      <c r="R4" s="47"/>
      <c r="S4" s="47"/>
      <c r="T4" s="47"/>
      <c r="U4" s="47"/>
      <c r="V4" s="47"/>
      <c r="W4" s="47"/>
      <c r="X4" s="47"/>
      <c r="Y4" s="47"/>
      <c r="Z4" s="47"/>
    </row>
    <row r="5">
      <c r="A5" s="47"/>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47"/>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47"/>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hyperlinks>
    <hyperlink r:id="rId1" ref="B2"/>
    <hyperlink r:id="rId2" ref="B4"/>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3.38"/>
    <col customWidth="1" min="5" max="5" width="14.38"/>
    <col customWidth="1" min="6" max="6" width="14.88"/>
    <col customWidth="1" min="7" max="7" width="13.75"/>
    <col customWidth="1" min="8" max="8" width="13.5"/>
    <col customWidth="1" min="9" max="9" width="13.38"/>
    <col customWidth="1" min="10" max="10" width="14.13"/>
    <col customWidth="1" min="11" max="11" width="15.5"/>
    <col customWidth="1" min="12" max="12" width="16.38"/>
    <col customWidth="1" min="13" max="13" width="17.38"/>
    <col customWidth="1" min="14" max="14" width="18.75"/>
    <col customWidth="1" min="15" max="15" width="29.13"/>
    <col customWidth="1" min="16" max="16" width="24.5"/>
  </cols>
  <sheetData>
    <row r="1">
      <c r="A1" s="49"/>
      <c r="B1" s="49"/>
      <c r="C1" s="49"/>
      <c r="D1" s="49">
        <v>2022.0</v>
      </c>
      <c r="E1" s="49">
        <v>2020.0</v>
      </c>
      <c r="F1" s="49">
        <v>2015.0</v>
      </c>
      <c r="G1" s="49">
        <v>2010.0</v>
      </c>
      <c r="H1" s="49">
        <v>2000.0</v>
      </c>
      <c r="I1" s="49">
        <v>1990.0</v>
      </c>
      <c r="J1" s="49">
        <v>1980.0</v>
      </c>
      <c r="K1" s="49">
        <v>1970.0</v>
      </c>
      <c r="L1" s="49"/>
      <c r="M1" s="49"/>
      <c r="N1" s="49"/>
      <c r="O1" s="49"/>
    </row>
    <row r="2">
      <c r="A2" s="49" t="s">
        <v>6536</v>
      </c>
      <c r="B2" s="49" t="s">
        <v>6537</v>
      </c>
      <c r="C2" s="49" t="s">
        <v>6538</v>
      </c>
      <c r="D2" s="49" t="s">
        <v>6539</v>
      </c>
      <c r="E2" s="49" t="s">
        <v>6540</v>
      </c>
      <c r="F2" s="49" t="s">
        <v>6541</v>
      </c>
      <c r="G2" s="49" t="s">
        <v>6542</v>
      </c>
      <c r="H2" s="49" t="s">
        <v>6543</v>
      </c>
      <c r="I2" s="49" t="s">
        <v>6544</v>
      </c>
      <c r="J2" s="49" t="s">
        <v>6545</v>
      </c>
      <c r="K2" s="49" t="s">
        <v>6546</v>
      </c>
      <c r="L2" s="49" t="s">
        <v>6547</v>
      </c>
      <c r="M2" s="49" t="s">
        <v>6548</v>
      </c>
      <c r="N2" s="49" t="s">
        <v>6549</v>
      </c>
      <c r="O2" s="49" t="s">
        <v>6550</v>
      </c>
    </row>
    <row r="3">
      <c r="A3" s="21">
        <v>36.0</v>
      </c>
      <c r="B3" s="21" t="s">
        <v>6266</v>
      </c>
      <c r="C3" s="21" t="s">
        <v>6258</v>
      </c>
      <c r="D3" s="50">
        <v>4.1128771E7</v>
      </c>
      <c r="E3" s="50">
        <v>3.897223E7</v>
      </c>
      <c r="F3" s="50">
        <v>3.3753499E7</v>
      </c>
      <c r="G3" s="50">
        <v>2.8189672E7</v>
      </c>
      <c r="H3" s="50">
        <v>1.9542982E7</v>
      </c>
      <c r="I3" s="50">
        <v>1.0694796E7</v>
      </c>
      <c r="J3" s="50">
        <v>1.2486631E7</v>
      </c>
      <c r="K3" s="50">
        <v>1.0752971E7</v>
      </c>
      <c r="L3" s="21">
        <v>652230.0</v>
      </c>
      <c r="M3" s="51" t="s">
        <v>6551</v>
      </c>
      <c r="N3" s="52" t="s">
        <v>6552</v>
      </c>
      <c r="O3" s="51" t="s">
        <v>5843</v>
      </c>
    </row>
    <row r="4">
      <c r="A4" s="21">
        <v>138.0</v>
      </c>
      <c r="B4" s="21" t="s">
        <v>6267</v>
      </c>
      <c r="C4" s="21" t="s">
        <v>6259</v>
      </c>
      <c r="D4" s="21">
        <v>2842321.0</v>
      </c>
      <c r="E4" s="21">
        <v>2866849.0</v>
      </c>
      <c r="F4" s="21">
        <v>2882481.0</v>
      </c>
      <c r="G4" s="21">
        <v>2913399.0</v>
      </c>
      <c r="H4" s="21">
        <v>3182021.0</v>
      </c>
      <c r="I4" s="21">
        <v>3295066.0</v>
      </c>
      <c r="J4" s="21">
        <v>2941651.0</v>
      </c>
      <c r="K4" s="21">
        <v>2324731.0</v>
      </c>
      <c r="L4" s="21">
        <v>28748.0</v>
      </c>
      <c r="M4" s="51" t="s">
        <v>6553</v>
      </c>
      <c r="N4" s="51" t="s">
        <v>6554</v>
      </c>
      <c r="O4" s="51" t="s">
        <v>6177</v>
      </c>
    </row>
    <row r="5">
      <c r="A5" s="21">
        <v>34.0</v>
      </c>
      <c r="B5" s="21" t="s">
        <v>6268</v>
      </c>
      <c r="C5" s="21" t="s">
        <v>6260</v>
      </c>
      <c r="D5" s="21">
        <v>4.4903225E7</v>
      </c>
      <c r="E5" s="21">
        <v>4.3451666E7</v>
      </c>
      <c r="F5" s="21">
        <v>3.9543154E7</v>
      </c>
      <c r="G5" s="21">
        <v>3.5856344E7</v>
      </c>
      <c r="H5" s="21">
        <v>3.0774621E7</v>
      </c>
      <c r="I5" s="21">
        <v>2.5518074E7</v>
      </c>
      <c r="J5" s="21">
        <v>1.8739378E7</v>
      </c>
      <c r="K5" s="21">
        <v>1.3795915E7</v>
      </c>
      <c r="L5" s="21">
        <v>2381741.0</v>
      </c>
      <c r="M5" s="51" t="s">
        <v>6555</v>
      </c>
      <c r="N5" s="52" t="s">
        <v>6556</v>
      </c>
      <c r="O5" s="51" t="s">
        <v>5573</v>
      </c>
    </row>
    <row r="6">
      <c r="A6" s="21">
        <v>213.0</v>
      </c>
      <c r="B6" s="21" t="s">
        <v>6269</v>
      </c>
      <c r="C6" s="21" t="s">
        <v>6261</v>
      </c>
      <c r="D6" s="21">
        <v>44273.0</v>
      </c>
      <c r="E6" s="21">
        <v>46189.0</v>
      </c>
      <c r="F6" s="21">
        <v>51368.0</v>
      </c>
      <c r="G6" s="21">
        <v>54849.0</v>
      </c>
      <c r="H6" s="21">
        <v>58230.0</v>
      </c>
      <c r="I6" s="21">
        <v>47818.0</v>
      </c>
      <c r="J6" s="21">
        <v>32886.0</v>
      </c>
      <c r="K6" s="21">
        <v>27075.0</v>
      </c>
      <c r="L6" s="21">
        <v>199.0</v>
      </c>
      <c r="M6" s="51" t="s">
        <v>6557</v>
      </c>
      <c r="N6" s="51" t="s">
        <v>6558</v>
      </c>
      <c r="O6" s="51">
        <v>0.0</v>
      </c>
    </row>
    <row r="7">
      <c r="A7" s="21">
        <v>203.0</v>
      </c>
      <c r="B7" s="21" t="s">
        <v>6270</v>
      </c>
      <c r="C7" s="21" t="s">
        <v>6259</v>
      </c>
      <c r="D7" s="21">
        <v>79824.0</v>
      </c>
      <c r="E7" s="21">
        <v>77700.0</v>
      </c>
      <c r="F7" s="21">
        <v>71746.0</v>
      </c>
      <c r="G7" s="21">
        <v>71519.0</v>
      </c>
      <c r="H7" s="21">
        <v>66097.0</v>
      </c>
      <c r="I7" s="21">
        <v>53569.0</v>
      </c>
      <c r="J7" s="21">
        <v>35611.0</v>
      </c>
      <c r="K7" s="21">
        <v>19860.0</v>
      </c>
      <c r="L7" s="21">
        <v>468.0</v>
      </c>
      <c r="M7" s="51" t="s">
        <v>6559</v>
      </c>
      <c r="N7" s="53">
        <v>45658.0</v>
      </c>
      <c r="O7" s="51">
        <v>0.0</v>
      </c>
    </row>
    <row r="8">
      <c r="A8" s="21">
        <v>42.0</v>
      </c>
      <c r="B8" s="21" t="s">
        <v>6271</v>
      </c>
      <c r="C8" s="21" t="s">
        <v>6260</v>
      </c>
      <c r="D8" s="21">
        <v>3.5588987E7</v>
      </c>
      <c r="E8" s="21">
        <v>3.3428485E7</v>
      </c>
      <c r="F8" s="21">
        <v>2.8127721E7</v>
      </c>
      <c r="G8" s="21">
        <v>2.3364185E7</v>
      </c>
      <c r="H8" s="21">
        <v>1.6394062E7</v>
      </c>
      <c r="I8" s="21">
        <v>1.1828638E7</v>
      </c>
      <c r="J8" s="21">
        <v>8330047.0</v>
      </c>
      <c r="K8" s="21">
        <v>6029700.0</v>
      </c>
      <c r="L8" s="21">
        <v>1246700.0</v>
      </c>
      <c r="M8" s="51" t="s">
        <v>6560</v>
      </c>
      <c r="N8" s="52" t="s">
        <v>6561</v>
      </c>
      <c r="O8" s="51" t="s">
        <v>5575</v>
      </c>
    </row>
    <row r="9">
      <c r="A9" s="21">
        <v>224.0</v>
      </c>
      <c r="B9" s="21" t="s">
        <v>6272</v>
      </c>
      <c r="C9" s="21" t="s">
        <v>6262</v>
      </c>
      <c r="D9" s="21">
        <v>15857.0</v>
      </c>
      <c r="E9" s="21">
        <v>15585.0</v>
      </c>
      <c r="F9" s="21">
        <v>14525.0</v>
      </c>
      <c r="G9" s="21">
        <v>13172.0</v>
      </c>
      <c r="H9" s="21">
        <v>11047.0</v>
      </c>
      <c r="I9" s="21">
        <v>8316.0</v>
      </c>
      <c r="J9" s="21">
        <v>6560.0</v>
      </c>
      <c r="K9" s="21">
        <v>6283.0</v>
      </c>
      <c r="L9" s="21">
        <v>91.0</v>
      </c>
      <c r="M9" s="51" t="s">
        <v>6562</v>
      </c>
      <c r="N9" s="52">
        <v>24108.0</v>
      </c>
      <c r="O9" s="51">
        <v>0.0</v>
      </c>
    </row>
    <row r="10">
      <c r="A10" s="21">
        <v>201.0</v>
      </c>
      <c r="B10" s="21" t="s">
        <v>6273</v>
      </c>
      <c r="C10" s="21" t="s">
        <v>6262</v>
      </c>
      <c r="D10" s="21">
        <v>93763.0</v>
      </c>
      <c r="E10" s="21">
        <v>92664.0</v>
      </c>
      <c r="F10" s="21">
        <v>89941.0</v>
      </c>
      <c r="G10" s="21">
        <v>85695.0</v>
      </c>
      <c r="H10" s="21">
        <v>75055.0</v>
      </c>
      <c r="I10" s="21">
        <v>63328.0</v>
      </c>
      <c r="J10" s="21">
        <v>64888.0</v>
      </c>
      <c r="K10" s="21">
        <v>64516.0</v>
      </c>
      <c r="L10" s="21">
        <v>442.0</v>
      </c>
      <c r="M10" s="51" t="s">
        <v>6563</v>
      </c>
      <c r="N10" s="52">
        <v>21186.0</v>
      </c>
      <c r="O10" s="51">
        <v>0.0</v>
      </c>
    </row>
    <row r="11">
      <c r="A11" s="21">
        <v>33.0</v>
      </c>
      <c r="B11" s="21" t="s">
        <v>6274</v>
      </c>
      <c r="C11" s="21" t="s">
        <v>6263</v>
      </c>
      <c r="D11" s="21">
        <v>4.5510318E7</v>
      </c>
      <c r="E11" s="21">
        <v>4.5036032E7</v>
      </c>
      <c r="F11" s="21">
        <v>4.3257065E7</v>
      </c>
      <c r="G11" s="21">
        <v>4.1100123E7</v>
      </c>
      <c r="H11" s="21">
        <v>3.7070774E7</v>
      </c>
      <c r="I11" s="21">
        <v>3.2637657E7</v>
      </c>
      <c r="J11" s="21">
        <v>2.8024803E7</v>
      </c>
      <c r="K11" s="21">
        <v>2.3842803E7</v>
      </c>
      <c r="L11" s="21">
        <v>2780400.0</v>
      </c>
      <c r="M11" s="51" t="s">
        <v>6564</v>
      </c>
      <c r="N11" s="52">
        <v>18994.0</v>
      </c>
      <c r="O11" s="51" t="s">
        <v>6158</v>
      </c>
    </row>
    <row r="12">
      <c r="A12" s="21">
        <v>140.0</v>
      </c>
      <c r="B12" s="21" t="s">
        <v>6275</v>
      </c>
      <c r="C12" s="21" t="s">
        <v>6258</v>
      </c>
      <c r="D12" s="21">
        <v>2780469.0</v>
      </c>
      <c r="E12" s="21">
        <v>2805608.0</v>
      </c>
      <c r="F12" s="21">
        <v>2878595.0</v>
      </c>
      <c r="G12" s="21">
        <v>2946293.0</v>
      </c>
      <c r="H12" s="21">
        <v>3168523.0</v>
      </c>
      <c r="I12" s="21">
        <v>3556539.0</v>
      </c>
      <c r="J12" s="21">
        <v>3135123.0</v>
      </c>
      <c r="K12" s="21">
        <v>2534377.0</v>
      </c>
      <c r="L12" s="21">
        <v>29743.0</v>
      </c>
      <c r="M12" s="51" t="s">
        <v>6565</v>
      </c>
      <c r="N12" s="51" t="s">
        <v>6566</v>
      </c>
      <c r="O12" s="51" t="s">
        <v>5529</v>
      </c>
    </row>
    <row r="13">
      <c r="A13" s="21">
        <v>198.0</v>
      </c>
      <c r="B13" s="21" t="s">
        <v>6276</v>
      </c>
      <c r="C13" s="21" t="s">
        <v>6262</v>
      </c>
      <c r="D13" s="21">
        <v>106445.0</v>
      </c>
      <c r="E13" s="21">
        <v>106585.0</v>
      </c>
      <c r="F13" s="21">
        <v>104257.0</v>
      </c>
      <c r="G13" s="21">
        <v>100341.0</v>
      </c>
      <c r="H13" s="21">
        <v>89101.0</v>
      </c>
      <c r="I13" s="21">
        <v>65712.0</v>
      </c>
      <c r="J13" s="21">
        <v>62267.0</v>
      </c>
      <c r="K13" s="21">
        <v>59106.0</v>
      </c>
      <c r="L13" s="21">
        <v>180.0</v>
      </c>
      <c r="M13" s="51" t="s">
        <v>6567</v>
      </c>
      <c r="N13" s="51" t="s">
        <v>6568</v>
      </c>
      <c r="O13" s="51">
        <v>0.0</v>
      </c>
    </row>
    <row r="14">
      <c r="A14" s="21">
        <v>55.0</v>
      </c>
      <c r="B14" s="21" t="s">
        <v>6277</v>
      </c>
      <c r="C14" s="21" t="s">
        <v>6261</v>
      </c>
      <c r="D14" s="21">
        <v>2.6177413E7</v>
      </c>
      <c r="E14" s="21">
        <v>2.5670051E7</v>
      </c>
      <c r="F14" s="21">
        <v>2.3820236E7</v>
      </c>
      <c r="G14" s="21">
        <v>2.2019168E7</v>
      </c>
      <c r="H14" s="21">
        <v>1.9017963E7</v>
      </c>
      <c r="I14" s="21">
        <v>1.7048003E7</v>
      </c>
      <c r="J14" s="21">
        <v>1.4706322E7</v>
      </c>
      <c r="K14" s="21">
        <v>1.2595034E7</v>
      </c>
      <c r="L14" s="21">
        <v>7692024.0</v>
      </c>
      <c r="M14" s="52">
        <v>778759.0</v>
      </c>
      <c r="N14" s="52">
        <v>36161.0</v>
      </c>
      <c r="O14" s="51" t="s">
        <v>6169</v>
      </c>
    </row>
    <row r="15">
      <c r="A15" s="21">
        <v>99.0</v>
      </c>
      <c r="B15" s="21" t="s">
        <v>6278</v>
      </c>
      <c r="C15" s="21" t="s">
        <v>6259</v>
      </c>
      <c r="D15" s="21">
        <v>8939617.0</v>
      </c>
      <c r="E15" s="21">
        <v>8907777.0</v>
      </c>
      <c r="F15" s="21">
        <v>8642421.0</v>
      </c>
      <c r="G15" s="21">
        <v>8362829.0</v>
      </c>
      <c r="H15" s="21">
        <v>8010428.0</v>
      </c>
      <c r="I15" s="21">
        <v>7678729.0</v>
      </c>
      <c r="J15" s="21">
        <v>7547561.0</v>
      </c>
      <c r="K15" s="21">
        <v>7465301.0</v>
      </c>
      <c r="L15" s="21">
        <v>83871.0</v>
      </c>
      <c r="M15" s="51" t="s">
        <v>6569</v>
      </c>
      <c r="N15" s="51" t="s">
        <v>6570</v>
      </c>
      <c r="O15" s="51" t="s">
        <v>6175</v>
      </c>
    </row>
    <row r="16">
      <c r="A16" s="21">
        <v>91.0</v>
      </c>
      <c r="B16" s="21" t="s">
        <v>6279</v>
      </c>
      <c r="C16" s="21" t="s">
        <v>6258</v>
      </c>
      <c r="D16" s="21">
        <v>1.0358074E7</v>
      </c>
      <c r="E16" s="21">
        <v>1.0284951E7</v>
      </c>
      <c r="F16" s="21">
        <v>9863480.0</v>
      </c>
      <c r="G16" s="21">
        <v>9237202.0</v>
      </c>
      <c r="H16" s="21">
        <v>8190337.0</v>
      </c>
      <c r="I16" s="21">
        <v>7427836.0</v>
      </c>
      <c r="J16" s="21">
        <v>6383060.0</v>
      </c>
      <c r="K16" s="21">
        <v>5425317.0</v>
      </c>
      <c r="L16" s="21">
        <v>86600.0</v>
      </c>
      <c r="M16" s="51" t="s">
        <v>6571</v>
      </c>
      <c r="N16" s="52">
        <v>16072.0</v>
      </c>
      <c r="O16" s="51" t="s">
        <v>6572</v>
      </c>
    </row>
    <row r="17">
      <c r="A17" s="21">
        <v>176.0</v>
      </c>
      <c r="B17" s="21" t="s">
        <v>6280</v>
      </c>
      <c r="C17" s="21" t="s">
        <v>6262</v>
      </c>
      <c r="D17" s="21">
        <v>409984.0</v>
      </c>
      <c r="E17" s="21">
        <v>406471.0</v>
      </c>
      <c r="F17" s="21">
        <v>392697.0</v>
      </c>
      <c r="G17" s="21">
        <v>373272.0</v>
      </c>
      <c r="H17" s="21">
        <v>325014.0</v>
      </c>
      <c r="I17" s="21">
        <v>270679.0</v>
      </c>
      <c r="J17" s="21">
        <v>223752.0</v>
      </c>
      <c r="K17" s="21">
        <v>179129.0</v>
      </c>
      <c r="L17" s="21">
        <v>13943.0</v>
      </c>
      <c r="M17" s="51" t="s">
        <v>6573</v>
      </c>
      <c r="N17" s="52">
        <v>18629.0</v>
      </c>
      <c r="O17" s="51" t="s">
        <v>5521</v>
      </c>
    </row>
    <row r="18">
      <c r="A18" s="21">
        <v>154.0</v>
      </c>
      <c r="B18" s="21" t="s">
        <v>6281</v>
      </c>
      <c r="C18" s="21" t="s">
        <v>6258</v>
      </c>
      <c r="D18" s="21">
        <v>1472233.0</v>
      </c>
      <c r="E18" s="21">
        <v>1477469.0</v>
      </c>
      <c r="F18" s="21">
        <v>1362142.0</v>
      </c>
      <c r="G18" s="21">
        <v>1213645.0</v>
      </c>
      <c r="H18" s="21">
        <v>711442.0</v>
      </c>
      <c r="I18" s="21">
        <v>517418.0</v>
      </c>
      <c r="J18" s="21">
        <v>362595.0</v>
      </c>
      <c r="K18" s="21">
        <v>222555.0</v>
      </c>
      <c r="L18" s="21">
        <v>765.0</v>
      </c>
      <c r="M18" s="51" t="s">
        <v>6574</v>
      </c>
      <c r="N18" s="52">
        <v>22282.0</v>
      </c>
      <c r="O18" s="51" t="s">
        <v>5531</v>
      </c>
    </row>
    <row r="19">
      <c r="A19" s="21">
        <v>8.0</v>
      </c>
      <c r="B19" s="21" t="s">
        <v>6282</v>
      </c>
      <c r="C19" s="21" t="s">
        <v>6258</v>
      </c>
      <c r="D19" s="21">
        <v>1.71186372E8</v>
      </c>
      <c r="E19" s="21">
        <v>1.67420951E8</v>
      </c>
      <c r="F19" s="21">
        <v>1.5783E8</v>
      </c>
      <c r="G19" s="21">
        <v>1.48391139E8</v>
      </c>
      <c r="H19" s="21">
        <v>1.29193327E8</v>
      </c>
      <c r="I19" s="21">
        <v>1.07147651E8</v>
      </c>
      <c r="J19" s="21">
        <v>8.3929765E7</v>
      </c>
      <c r="K19" s="21">
        <v>6.754186E7</v>
      </c>
      <c r="L19" s="21">
        <v>147570.0</v>
      </c>
      <c r="M19" s="51" t="s">
        <v>6575</v>
      </c>
      <c r="N19" s="52" t="s">
        <v>6576</v>
      </c>
      <c r="O19" s="51" t="s">
        <v>4199</v>
      </c>
    </row>
    <row r="20">
      <c r="A20" s="21">
        <v>186.0</v>
      </c>
      <c r="B20" s="21" t="s">
        <v>6283</v>
      </c>
      <c r="C20" s="21" t="s">
        <v>6262</v>
      </c>
      <c r="D20" s="21">
        <v>281635.0</v>
      </c>
      <c r="E20" s="21">
        <v>280693.0</v>
      </c>
      <c r="F20" s="21">
        <v>278083.0</v>
      </c>
      <c r="G20" s="21">
        <v>274711.0</v>
      </c>
      <c r="H20" s="21">
        <v>264657.0</v>
      </c>
      <c r="I20" s="21">
        <v>258868.0</v>
      </c>
      <c r="J20" s="21">
        <v>253575.0</v>
      </c>
      <c r="K20" s="21">
        <v>241397.0</v>
      </c>
      <c r="L20" s="21">
        <v>430.0</v>
      </c>
      <c r="M20" s="51" t="s">
        <v>6577</v>
      </c>
      <c r="N20" s="52">
        <v>42005.0</v>
      </c>
      <c r="O20" s="51">
        <v>0.0</v>
      </c>
    </row>
    <row r="21">
      <c r="A21" s="21">
        <v>96.0</v>
      </c>
      <c r="B21" s="21" t="s">
        <v>6284</v>
      </c>
      <c r="C21" s="21" t="s">
        <v>6259</v>
      </c>
      <c r="D21" s="21">
        <v>9534954.0</v>
      </c>
      <c r="E21" s="21">
        <v>9633740.0</v>
      </c>
      <c r="F21" s="21">
        <v>9700609.0</v>
      </c>
      <c r="G21" s="21">
        <v>9731427.0</v>
      </c>
      <c r="H21" s="21">
        <v>1.0256483E7</v>
      </c>
      <c r="I21" s="21">
        <v>1.0428525E7</v>
      </c>
      <c r="J21" s="21">
        <v>9817257.0</v>
      </c>
      <c r="K21" s="21">
        <v>9170786.0</v>
      </c>
      <c r="L21" s="21">
        <v>207600.0</v>
      </c>
      <c r="M21" s="51" t="s">
        <v>6578</v>
      </c>
      <c r="N21" s="51" t="s">
        <v>6579</v>
      </c>
      <c r="O21" s="51" t="s">
        <v>5936</v>
      </c>
    </row>
    <row r="22">
      <c r="A22" s="21">
        <v>81.0</v>
      </c>
      <c r="B22" s="21" t="s">
        <v>6285</v>
      </c>
      <c r="C22" s="21" t="s">
        <v>6259</v>
      </c>
      <c r="D22" s="21">
        <v>1.165593E7</v>
      </c>
      <c r="E22" s="21">
        <v>1.1561717E7</v>
      </c>
      <c r="F22" s="21">
        <v>1.1248303E7</v>
      </c>
      <c r="G22" s="21">
        <v>1.0877947E7</v>
      </c>
      <c r="H22" s="21">
        <v>1.0264343E7</v>
      </c>
      <c r="I22" s="21">
        <v>9959560.0</v>
      </c>
      <c r="J22" s="21">
        <v>9828986.0</v>
      </c>
      <c r="K22" s="21">
        <v>9629376.0</v>
      </c>
      <c r="L22" s="21">
        <v>30528.0</v>
      </c>
      <c r="M22" s="51" t="s">
        <v>6580</v>
      </c>
      <c r="N22" s="52">
        <v>13881.0</v>
      </c>
      <c r="O22" s="51" t="s">
        <v>5937</v>
      </c>
    </row>
    <row r="23">
      <c r="A23" s="21">
        <v>177.0</v>
      </c>
      <c r="B23" s="21" t="s">
        <v>6286</v>
      </c>
      <c r="C23" s="21" t="s">
        <v>6262</v>
      </c>
      <c r="D23" s="21">
        <v>405272.0</v>
      </c>
      <c r="E23" s="21">
        <v>394921.0</v>
      </c>
      <c r="F23" s="21">
        <v>359871.0</v>
      </c>
      <c r="G23" s="21">
        <v>322106.0</v>
      </c>
      <c r="H23" s="21">
        <v>240406.0</v>
      </c>
      <c r="I23" s="21">
        <v>182589.0</v>
      </c>
      <c r="J23" s="21">
        <v>145133.0</v>
      </c>
      <c r="K23" s="21">
        <v>120905.0</v>
      </c>
      <c r="L23" s="21">
        <v>22966.0</v>
      </c>
      <c r="M23" s="51" t="s">
        <v>6581</v>
      </c>
      <c r="N23" s="52" t="s">
        <v>6582</v>
      </c>
      <c r="O23" s="51" t="s">
        <v>5521</v>
      </c>
    </row>
    <row r="24">
      <c r="A24" s="21">
        <v>77.0</v>
      </c>
      <c r="B24" s="21" t="s">
        <v>6287</v>
      </c>
      <c r="C24" s="21" t="s">
        <v>6260</v>
      </c>
      <c r="D24" s="21">
        <v>1.3352864E7</v>
      </c>
      <c r="E24" s="21">
        <v>1.2643123E7</v>
      </c>
      <c r="F24" s="21">
        <v>1.0932783E7</v>
      </c>
      <c r="G24" s="21">
        <v>9445710.0</v>
      </c>
      <c r="H24" s="21">
        <v>6998023.0</v>
      </c>
      <c r="I24" s="21">
        <v>5133419.0</v>
      </c>
      <c r="J24" s="21">
        <v>3833939.0</v>
      </c>
      <c r="K24" s="21">
        <v>3023443.0</v>
      </c>
      <c r="L24" s="21">
        <v>112622.0</v>
      </c>
      <c r="M24" s="51" t="s">
        <v>6583</v>
      </c>
      <c r="N24" s="52" t="s">
        <v>6584</v>
      </c>
      <c r="O24" s="51" t="s">
        <v>5835</v>
      </c>
    </row>
    <row r="25">
      <c r="A25" s="21">
        <v>206.0</v>
      </c>
      <c r="B25" s="21" t="s">
        <v>6288</v>
      </c>
      <c r="C25" s="21" t="s">
        <v>6262</v>
      </c>
      <c r="D25" s="21">
        <v>64184.0</v>
      </c>
      <c r="E25" s="21">
        <v>64031.0</v>
      </c>
      <c r="F25" s="21">
        <v>63144.0</v>
      </c>
      <c r="G25" s="21">
        <v>63447.0</v>
      </c>
      <c r="H25" s="21">
        <v>61371.0</v>
      </c>
      <c r="I25" s="21">
        <v>57470.0</v>
      </c>
      <c r="J25" s="21">
        <v>53565.0</v>
      </c>
      <c r="K25" s="21">
        <v>52019.0</v>
      </c>
      <c r="L25" s="21">
        <v>54.0</v>
      </c>
      <c r="M25" s="51" t="s">
        <v>6585</v>
      </c>
      <c r="N25" s="51">
        <v>1.0</v>
      </c>
      <c r="O25" s="51">
        <v>0.0</v>
      </c>
    </row>
    <row r="26">
      <c r="A26" s="21">
        <v>165.0</v>
      </c>
      <c r="B26" s="21" t="s">
        <v>6289</v>
      </c>
      <c r="C26" s="21" t="s">
        <v>6258</v>
      </c>
      <c r="D26" s="21">
        <v>782455.0</v>
      </c>
      <c r="E26" s="21">
        <v>772506.0</v>
      </c>
      <c r="F26" s="21">
        <v>743274.0</v>
      </c>
      <c r="G26" s="21">
        <v>705516.0</v>
      </c>
      <c r="H26" s="21">
        <v>587207.0</v>
      </c>
      <c r="I26" s="21">
        <v>558442.0</v>
      </c>
      <c r="J26" s="21">
        <v>415257.0</v>
      </c>
      <c r="K26" s="21">
        <v>298894.0</v>
      </c>
      <c r="L26" s="21">
        <v>38394.0</v>
      </c>
      <c r="M26" s="51" t="s">
        <v>6586</v>
      </c>
      <c r="N26" s="52">
        <v>23377.0</v>
      </c>
      <c r="O26" s="51" t="s">
        <v>5521</v>
      </c>
    </row>
    <row r="27">
      <c r="A27" s="21">
        <v>80.0</v>
      </c>
      <c r="B27" s="21" t="s">
        <v>6290</v>
      </c>
      <c r="C27" s="21" t="s">
        <v>6263</v>
      </c>
      <c r="D27" s="21">
        <v>1.222411E7</v>
      </c>
      <c r="E27" s="21">
        <v>1.1936162E7</v>
      </c>
      <c r="F27" s="21">
        <v>1.1090085E7</v>
      </c>
      <c r="G27" s="21">
        <v>1.022327E7</v>
      </c>
      <c r="H27" s="21">
        <v>8592656.0</v>
      </c>
      <c r="I27" s="21">
        <v>7096194.0</v>
      </c>
      <c r="J27" s="21">
        <v>5736088.0</v>
      </c>
      <c r="K27" s="21">
        <v>4585693.0</v>
      </c>
      <c r="L27" s="21">
        <v>1098581.0</v>
      </c>
      <c r="M27" s="52" t="s">
        <v>6587</v>
      </c>
      <c r="N27" s="51" t="s">
        <v>6588</v>
      </c>
      <c r="O27" s="51" t="s">
        <v>5937</v>
      </c>
    </row>
    <row r="28">
      <c r="A28" s="21">
        <v>137.0</v>
      </c>
      <c r="B28" s="21" t="s">
        <v>6291</v>
      </c>
      <c r="C28" s="21" t="s">
        <v>6259</v>
      </c>
      <c r="D28" s="21">
        <v>3233526.0</v>
      </c>
      <c r="E28" s="21">
        <v>3318407.0</v>
      </c>
      <c r="F28" s="21">
        <v>3524324.0</v>
      </c>
      <c r="G28" s="21">
        <v>3811088.0</v>
      </c>
      <c r="H28" s="21">
        <v>4179350.0</v>
      </c>
      <c r="I28" s="21">
        <v>4494310.0</v>
      </c>
      <c r="J28" s="21">
        <v>4199820.0</v>
      </c>
      <c r="K28" s="21">
        <v>3815561.0</v>
      </c>
      <c r="L28" s="21">
        <v>51209.0</v>
      </c>
      <c r="M28" s="51" t="s">
        <v>6589</v>
      </c>
      <c r="N28" s="51" t="s">
        <v>6590</v>
      </c>
      <c r="O28" s="51" t="s">
        <v>6177</v>
      </c>
    </row>
    <row r="29">
      <c r="A29" s="21">
        <v>144.0</v>
      </c>
      <c r="B29" s="21" t="s">
        <v>6292</v>
      </c>
      <c r="C29" s="21" t="s">
        <v>6260</v>
      </c>
      <c r="D29" s="21">
        <v>2630296.0</v>
      </c>
      <c r="E29" s="21">
        <v>2546402.0</v>
      </c>
      <c r="F29" s="21">
        <v>2305171.0</v>
      </c>
      <c r="G29" s="21">
        <v>2091664.0</v>
      </c>
      <c r="H29" s="21">
        <v>1726985.0</v>
      </c>
      <c r="I29" s="21">
        <v>1341474.0</v>
      </c>
      <c r="J29" s="21">
        <v>938578.0</v>
      </c>
      <c r="K29" s="21">
        <v>592244.0</v>
      </c>
      <c r="L29" s="21">
        <v>582000.0</v>
      </c>
      <c r="M29" s="52">
        <v>1203201.0</v>
      </c>
      <c r="N29" s="52" t="s">
        <v>6591</v>
      </c>
      <c r="O29" s="51" t="s">
        <v>5529</v>
      </c>
    </row>
    <row r="30">
      <c r="A30" s="21">
        <v>7.0</v>
      </c>
      <c r="B30" s="21" t="s">
        <v>6293</v>
      </c>
      <c r="C30" s="21" t="s">
        <v>6263</v>
      </c>
      <c r="D30" s="21">
        <v>2.15313498E8</v>
      </c>
      <c r="E30" s="21">
        <v>2.13196304E8</v>
      </c>
      <c r="F30" s="21">
        <v>2.05188205E8</v>
      </c>
      <c r="G30" s="21">
        <v>1.96353492E8</v>
      </c>
      <c r="H30" s="21">
        <v>1.7587372E8</v>
      </c>
      <c r="I30" s="21">
        <v>1.50706446E8</v>
      </c>
      <c r="J30" s="21">
        <v>1.22288383E8</v>
      </c>
      <c r="K30" s="21">
        <v>9.6369875E7</v>
      </c>
      <c r="L30" s="21">
        <v>8515767.0</v>
      </c>
      <c r="M30" s="51" t="s">
        <v>6592</v>
      </c>
      <c r="N30" s="52">
        <v>16803.0</v>
      </c>
      <c r="O30" s="54">
        <v>45840.0</v>
      </c>
    </row>
    <row r="31">
      <c r="A31" s="21">
        <v>221.0</v>
      </c>
      <c r="B31" s="21" t="s">
        <v>6294</v>
      </c>
      <c r="C31" s="21" t="s">
        <v>6262</v>
      </c>
      <c r="D31" s="21">
        <v>31305.0</v>
      </c>
      <c r="E31" s="21">
        <v>30910.0</v>
      </c>
      <c r="F31" s="21">
        <v>29366.0</v>
      </c>
      <c r="G31" s="21">
        <v>27556.0</v>
      </c>
      <c r="H31" s="21">
        <v>20104.0</v>
      </c>
      <c r="I31" s="21">
        <v>15617.0</v>
      </c>
      <c r="J31" s="21">
        <v>11109.0</v>
      </c>
      <c r="K31" s="21">
        <v>9581.0</v>
      </c>
      <c r="L31" s="21">
        <v>151.0</v>
      </c>
      <c r="M31" s="51" t="s">
        <v>6593</v>
      </c>
      <c r="N31" s="52">
        <v>21551.0</v>
      </c>
      <c r="O31" s="51">
        <v>0.0</v>
      </c>
    </row>
    <row r="32">
      <c r="A32" s="21">
        <v>175.0</v>
      </c>
      <c r="B32" s="21" t="s">
        <v>6295</v>
      </c>
      <c r="C32" s="21" t="s">
        <v>6258</v>
      </c>
      <c r="D32" s="21">
        <v>449002.0</v>
      </c>
      <c r="E32" s="21">
        <v>441725.0</v>
      </c>
      <c r="F32" s="21">
        <v>421437.0</v>
      </c>
      <c r="G32" s="21">
        <v>396053.0</v>
      </c>
      <c r="H32" s="21">
        <v>333926.0</v>
      </c>
      <c r="I32" s="21">
        <v>261928.0</v>
      </c>
      <c r="J32" s="21">
        <v>187921.0</v>
      </c>
      <c r="K32" s="21">
        <v>133343.0</v>
      </c>
      <c r="L32" s="21">
        <v>5765.0</v>
      </c>
      <c r="M32" s="51" t="s">
        <v>6594</v>
      </c>
      <c r="N32" s="52">
        <v>29587.0</v>
      </c>
      <c r="O32" s="51" t="s">
        <v>5521</v>
      </c>
    </row>
    <row r="33">
      <c r="A33" s="21">
        <v>108.0</v>
      </c>
      <c r="B33" s="21" t="s">
        <v>6296</v>
      </c>
      <c r="C33" s="21" t="s">
        <v>6259</v>
      </c>
      <c r="D33" s="21">
        <v>6781953.0</v>
      </c>
      <c r="E33" s="21">
        <v>6979175.0</v>
      </c>
      <c r="F33" s="21">
        <v>7309253.0</v>
      </c>
      <c r="G33" s="21">
        <v>7592273.0</v>
      </c>
      <c r="H33" s="21">
        <v>8097691.0</v>
      </c>
      <c r="I33" s="21">
        <v>8767778.0</v>
      </c>
      <c r="J33" s="21">
        <v>8980606.0</v>
      </c>
      <c r="K33" s="21">
        <v>8582950.0</v>
      </c>
      <c r="L33" s="21">
        <v>110879.0</v>
      </c>
      <c r="M33" s="51" t="s">
        <v>6595</v>
      </c>
      <c r="N33" s="51" t="s">
        <v>6596</v>
      </c>
      <c r="O33" s="51" t="s">
        <v>5942</v>
      </c>
    </row>
    <row r="34">
      <c r="A34" s="21">
        <v>58.0</v>
      </c>
      <c r="B34" s="21" t="s">
        <v>6297</v>
      </c>
      <c r="C34" s="21" t="s">
        <v>6260</v>
      </c>
      <c r="D34" s="21">
        <v>2.2673762E7</v>
      </c>
      <c r="E34" s="21">
        <v>2.1522626E7</v>
      </c>
      <c r="F34" s="21">
        <v>1.8718019E7</v>
      </c>
      <c r="G34" s="21">
        <v>1.6116845E7</v>
      </c>
      <c r="H34" s="21">
        <v>1.1882888E7</v>
      </c>
      <c r="I34" s="21">
        <v>9131361.0</v>
      </c>
      <c r="J34" s="21">
        <v>6932967.0</v>
      </c>
      <c r="K34" s="21">
        <v>5611666.0</v>
      </c>
      <c r="L34" s="21">
        <v>272967.0</v>
      </c>
      <c r="M34" s="51" t="s">
        <v>6597</v>
      </c>
      <c r="N34" s="52" t="s">
        <v>6598</v>
      </c>
      <c r="O34" s="51" t="s">
        <v>5833</v>
      </c>
    </row>
    <row r="35">
      <c r="A35" s="21">
        <v>78.0</v>
      </c>
      <c r="B35" s="21" t="s">
        <v>6298</v>
      </c>
      <c r="C35" s="21" t="s">
        <v>6260</v>
      </c>
      <c r="D35" s="21">
        <v>1.2889576E7</v>
      </c>
      <c r="E35" s="21">
        <v>1.2220227E7</v>
      </c>
      <c r="F35" s="21">
        <v>1.0727148E7</v>
      </c>
      <c r="G35" s="21">
        <v>9126605.0</v>
      </c>
      <c r="H35" s="21">
        <v>6307659.0</v>
      </c>
      <c r="I35" s="21">
        <v>5483793.0</v>
      </c>
      <c r="J35" s="21">
        <v>4312834.0</v>
      </c>
      <c r="K35" s="21">
        <v>3497834.0</v>
      </c>
      <c r="L35" s="21">
        <v>27834.0</v>
      </c>
      <c r="M35" s="51" t="s">
        <v>6599</v>
      </c>
      <c r="N35" s="51" t="s">
        <v>6600</v>
      </c>
      <c r="O35" s="51" t="s">
        <v>5838</v>
      </c>
    </row>
    <row r="36">
      <c r="A36" s="21">
        <v>73.0</v>
      </c>
      <c r="B36" s="21" t="s">
        <v>6299</v>
      </c>
      <c r="C36" s="21" t="s">
        <v>6258</v>
      </c>
      <c r="D36" s="21">
        <v>1.6767842E7</v>
      </c>
      <c r="E36" s="21">
        <v>1.639686E7</v>
      </c>
      <c r="F36" s="21">
        <v>1.5417523E7</v>
      </c>
      <c r="G36" s="21">
        <v>1.4363532E7</v>
      </c>
      <c r="H36" s="21">
        <v>1.2118841E7</v>
      </c>
      <c r="I36" s="21">
        <v>8910808.0</v>
      </c>
      <c r="J36" s="21">
        <v>6198959.0</v>
      </c>
      <c r="K36" s="21">
        <v>6708525.0</v>
      </c>
      <c r="L36" s="21">
        <v>181035.0</v>
      </c>
      <c r="M36" s="51" t="s">
        <v>6601</v>
      </c>
      <c r="N36" s="52" t="s">
        <v>6576</v>
      </c>
      <c r="O36" s="51" t="s">
        <v>5836</v>
      </c>
    </row>
    <row r="37">
      <c r="A37" s="21">
        <v>53.0</v>
      </c>
      <c r="B37" s="21" t="s">
        <v>6300</v>
      </c>
      <c r="C37" s="21" t="s">
        <v>6260</v>
      </c>
      <c r="D37" s="21">
        <v>2.7914536E7</v>
      </c>
      <c r="E37" s="21">
        <v>2.6491087E7</v>
      </c>
      <c r="F37" s="21">
        <v>2.3012646E7</v>
      </c>
      <c r="G37" s="21">
        <v>1.9878036E7</v>
      </c>
      <c r="H37" s="21">
        <v>1.5091594E7</v>
      </c>
      <c r="I37" s="21">
        <v>1.143052E7</v>
      </c>
      <c r="J37" s="21">
        <v>8519891.0</v>
      </c>
      <c r="K37" s="21">
        <v>6452787.0</v>
      </c>
      <c r="L37" s="21">
        <v>475442.0</v>
      </c>
      <c r="M37" s="51" t="s">
        <v>6602</v>
      </c>
      <c r="N37" s="52" t="s">
        <v>6603</v>
      </c>
      <c r="O37" s="51" t="s">
        <v>6170</v>
      </c>
    </row>
    <row r="38">
      <c r="A38" s="21">
        <v>39.0</v>
      </c>
      <c r="B38" s="21" t="s">
        <v>6301</v>
      </c>
      <c r="C38" s="21" t="s">
        <v>6262</v>
      </c>
      <c r="D38" s="21">
        <v>3.8454327E7</v>
      </c>
      <c r="E38" s="21">
        <v>3.7888705E7</v>
      </c>
      <c r="F38" s="21">
        <v>3.5732126E7</v>
      </c>
      <c r="G38" s="21">
        <v>3.3963412E7</v>
      </c>
      <c r="H38" s="21">
        <v>3.0683313E7</v>
      </c>
      <c r="I38" s="21">
        <v>2.7657204E7</v>
      </c>
      <c r="J38" s="21">
        <v>2.451151E7</v>
      </c>
      <c r="K38" s="21">
        <v>2.1434577E7</v>
      </c>
      <c r="L38" s="21">
        <v>9984670.0</v>
      </c>
      <c r="M38" s="52">
        <v>2415410.0</v>
      </c>
      <c r="N38" s="52">
        <v>28491.0</v>
      </c>
      <c r="O38" s="51" t="s">
        <v>6127</v>
      </c>
    </row>
    <row r="39">
      <c r="A39" s="21">
        <v>171.0</v>
      </c>
      <c r="B39" s="21" t="s">
        <v>6302</v>
      </c>
      <c r="C39" s="21" t="s">
        <v>6260</v>
      </c>
      <c r="D39" s="21">
        <v>593149.0</v>
      </c>
      <c r="E39" s="21">
        <v>582640.0</v>
      </c>
      <c r="F39" s="21">
        <v>552166.0</v>
      </c>
      <c r="G39" s="21">
        <v>521212.0</v>
      </c>
      <c r="H39" s="21">
        <v>458251.0</v>
      </c>
      <c r="I39" s="21">
        <v>364563.0</v>
      </c>
      <c r="J39" s="21">
        <v>317234.0</v>
      </c>
      <c r="K39" s="21">
        <v>287262.0</v>
      </c>
      <c r="L39" s="21">
        <v>4033.0</v>
      </c>
      <c r="M39" s="51" t="s">
        <v>6604</v>
      </c>
      <c r="N39" s="52">
        <v>32509.0</v>
      </c>
      <c r="O39" s="51" t="s">
        <v>5521</v>
      </c>
    </row>
    <row r="40">
      <c r="A40" s="21">
        <v>205.0</v>
      </c>
      <c r="B40" s="21" t="s">
        <v>6303</v>
      </c>
      <c r="C40" s="21" t="s">
        <v>6262</v>
      </c>
      <c r="D40" s="21">
        <v>68706.0</v>
      </c>
      <c r="E40" s="21">
        <v>67311.0</v>
      </c>
      <c r="F40" s="21">
        <v>60911.0</v>
      </c>
      <c r="G40" s="21">
        <v>54074.0</v>
      </c>
      <c r="H40" s="21">
        <v>39658.0</v>
      </c>
      <c r="I40" s="21">
        <v>26027.0</v>
      </c>
      <c r="J40" s="21">
        <v>17100.0</v>
      </c>
      <c r="K40" s="21">
        <v>10533.0</v>
      </c>
      <c r="L40" s="21">
        <v>264.0</v>
      </c>
      <c r="M40" s="51" t="s">
        <v>6605</v>
      </c>
      <c r="N40" s="52">
        <v>30682.0</v>
      </c>
      <c r="O40" s="51">
        <v>0.0</v>
      </c>
    </row>
    <row r="41">
      <c r="A41" s="21">
        <v>117.0</v>
      </c>
      <c r="B41" s="21" t="s">
        <v>6304</v>
      </c>
      <c r="C41" s="21" t="s">
        <v>6260</v>
      </c>
      <c r="D41" s="21">
        <v>5579144.0</v>
      </c>
      <c r="E41" s="21">
        <v>5343020.0</v>
      </c>
      <c r="F41" s="21">
        <v>4819333.0</v>
      </c>
      <c r="G41" s="21">
        <v>4660067.0</v>
      </c>
      <c r="H41" s="21">
        <v>3759170.0</v>
      </c>
      <c r="I41" s="21">
        <v>2809221.0</v>
      </c>
      <c r="J41" s="21">
        <v>2415276.0</v>
      </c>
      <c r="K41" s="21">
        <v>2067356.0</v>
      </c>
      <c r="L41" s="21">
        <v>622984.0</v>
      </c>
      <c r="M41" s="52">
        <v>2796145.0</v>
      </c>
      <c r="N41" s="52" t="s">
        <v>6606</v>
      </c>
      <c r="O41" s="51" t="s">
        <v>6097</v>
      </c>
    </row>
    <row r="42">
      <c r="A42" s="21">
        <v>69.0</v>
      </c>
      <c r="B42" s="21" t="s">
        <v>6305</v>
      </c>
      <c r="C42" s="21" t="s">
        <v>6260</v>
      </c>
      <c r="D42" s="21">
        <v>1.7723315E7</v>
      </c>
      <c r="E42" s="21">
        <v>1.6644701E7</v>
      </c>
      <c r="F42" s="21">
        <v>1.4140274E7</v>
      </c>
      <c r="G42" s="21">
        <v>1.1894727E7</v>
      </c>
      <c r="H42" s="21">
        <v>8259137.0</v>
      </c>
      <c r="I42" s="21">
        <v>5827069.0</v>
      </c>
      <c r="J42" s="21">
        <v>4408230.0</v>
      </c>
      <c r="K42" s="21">
        <v>3667394.0</v>
      </c>
      <c r="L42" s="21">
        <v>1284000.0</v>
      </c>
      <c r="M42" s="51" t="s">
        <v>6607</v>
      </c>
      <c r="N42" s="52" t="s">
        <v>6608</v>
      </c>
      <c r="O42" s="51" t="s">
        <v>6002</v>
      </c>
    </row>
    <row r="43">
      <c r="A43" s="21">
        <v>65.0</v>
      </c>
      <c r="B43" s="21" t="s">
        <v>6306</v>
      </c>
      <c r="C43" s="21" t="s">
        <v>6263</v>
      </c>
      <c r="D43" s="21">
        <v>1.9603733E7</v>
      </c>
      <c r="E43" s="21">
        <v>1.9300315E7</v>
      </c>
      <c r="F43" s="21">
        <v>1.7870124E7</v>
      </c>
      <c r="G43" s="21">
        <v>1.7004162E7</v>
      </c>
      <c r="H43" s="21">
        <v>1.5351799E7</v>
      </c>
      <c r="I43" s="21">
        <v>1.3342868E7</v>
      </c>
      <c r="J43" s="21">
        <v>1.1469828E7</v>
      </c>
      <c r="K43" s="21">
        <v>9820481.0</v>
      </c>
      <c r="L43" s="21">
        <v>756102.0</v>
      </c>
      <c r="M43" s="51" t="s">
        <v>6609</v>
      </c>
      <c r="N43" s="52">
        <v>20821.0</v>
      </c>
      <c r="O43" s="51" t="s">
        <v>5598</v>
      </c>
    </row>
    <row r="44">
      <c r="A44" s="21">
        <v>1.0</v>
      </c>
      <c r="B44" s="21" t="s">
        <v>6307</v>
      </c>
      <c r="C44" s="21" t="s">
        <v>6258</v>
      </c>
      <c r="D44" s="21">
        <v>1.425887337E9</v>
      </c>
      <c r="E44" s="21">
        <v>1.424929781E9</v>
      </c>
      <c r="F44" s="21">
        <v>1.393715448E9</v>
      </c>
      <c r="G44" s="21">
        <v>1.348191368E9</v>
      </c>
      <c r="H44" s="21">
        <v>1.264099069E9</v>
      </c>
      <c r="I44" s="21">
        <v>1.153704252E9</v>
      </c>
      <c r="J44" s="21">
        <v>9.82372466E8</v>
      </c>
      <c r="K44" s="21">
        <v>8.2253445E8</v>
      </c>
      <c r="L44" s="21">
        <v>9706961.0</v>
      </c>
      <c r="M44" s="51" t="s">
        <v>6610</v>
      </c>
      <c r="N44" s="51">
        <v>1.0</v>
      </c>
      <c r="O44" s="51" t="s">
        <v>6611</v>
      </c>
    </row>
    <row r="45">
      <c r="A45" s="21">
        <v>28.0</v>
      </c>
      <c r="B45" s="21" t="s">
        <v>6308</v>
      </c>
      <c r="C45" s="21" t="s">
        <v>6263</v>
      </c>
      <c r="D45" s="21">
        <v>5.1874024E7</v>
      </c>
      <c r="E45" s="21">
        <v>5.0930662E7</v>
      </c>
      <c r="F45" s="21">
        <v>4.7119728E7</v>
      </c>
      <c r="G45" s="21">
        <v>4.4816108E7</v>
      </c>
      <c r="H45" s="21">
        <v>3.9215135E7</v>
      </c>
      <c r="I45" s="21">
        <v>3.2601393E7</v>
      </c>
      <c r="J45" s="21">
        <v>2.6176195E7</v>
      </c>
      <c r="K45" s="21">
        <v>2.0905254E7</v>
      </c>
      <c r="L45" s="21">
        <v>1141748.0</v>
      </c>
      <c r="M45" s="51" t="s">
        <v>6612</v>
      </c>
      <c r="N45" s="52">
        <v>25204.0</v>
      </c>
      <c r="O45" s="51" t="s">
        <v>5044</v>
      </c>
    </row>
    <row r="46">
      <c r="A46" s="21">
        <v>163.0</v>
      </c>
      <c r="B46" s="21" t="s">
        <v>6309</v>
      </c>
      <c r="C46" s="21" t="s">
        <v>6260</v>
      </c>
      <c r="D46" s="21">
        <v>836774.0</v>
      </c>
      <c r="E46" s="21">
        <v>806166.0</v>
      </c>
      <c r="F46" s="21">
        <v>730216.0</v>
      </c>
      <c r="G46" s="21">
        <v>656024.0</v>
      </c>
      <c r="H46" s="21">
        <v>536758.0</v>
      </c>
      <c r="I46" s="21">
        <v>431119.0</v>
      </c>
      <c r="J46" s="21">
        <v>328328.0</v>
      </c>
      <c r="K46" s="21">
        <v>242351.0</v>
      </c>
      <c r="L46" s="21">
        <v>1862.0</v>
      </c>
      <c r="M46" s="51" t="s">
        <v>6613</v>
      </c>
      <c r="N46" s="52" t="s">
        <v>6614</v>
      </c>
      <c r="O46" s="51" t="s">
        <v>5521</v>
      </c>
    </row>
    <row r="47">
      <c r="A47" s="21">
        <v>223.0</v>
      </c>
      <c r="B47" s="21" t="s">
        <v>6310</v>
      </c>
      <c r="C47" s="21" t="s">
        <v>6261</v>
      </c>
      <c r="D47" s="21">
        <v>17011.0</v>
      </c>
      <c r="E47" s="21">
        <v>17029.0</v>
      </c>
      <c r="F47" s="21">
        <v>17695.0</v>
      </c>
      <c r="G47" s="21">
        <v>17212.0</v>
      </c>
      <c r="H47" s="21">
        <v>15897.0</v>
      </c>
      <c r="I47" s="21">
        <v>17123.0</v>
      </c>
      <c r="J47" s="21">
        <v>17651.0</v>
      </c>
      <c r="K47" s="21">
        <v>20470.0</v>
      </c>
      <c r="L47" s="21">
        <v>236.0</v>
      </c>
      <c r="M47" s="51" t="s">
        <v>6615</v>
      </c>
      <c r="N47" s="52">
        <v>38353.0</v>
      </c>
      <c r="O47" s="51">
        <v>0.0</v>
      </c>
    </row>
    <row r="48">
      <c r="A48" s="21">
        <v>124.0</v>
      </c>
      <c r="B48" s="21" t="s">
        <v>6311</v>
      </c>
      <c r="C48" s="21" t="s">
        <v>6262</v>
      </c>
      <c r="D48" s="21">
        <v>5180829.0</v>
      </c>
      <c r="E48" s="21">
        <v>5123105.0</v>
      </c>
      <c r="F48" s="21">
        <v>4895242.0</v>
      </c>
      <c r="G48" s="21">
        <v>4622252.0</v>
      </c>
      <c r="H48" s="21">
        <v>3979193.0</v>
      </c>
      <c r="I48" s="21">
        <v>3158253.0</v>
      </c>
      <c r="J48" s="21">
        <v>2414303.0</v>
      </c>
      <c r="K48" s="21">
        <v>1855697.0</v>
      </c>
      <c r="L48" s="21">
        <v>51100.0</v>
      </c>
      <c r="M48" s="51" t="s">
        <v>6616</v>
      </c>
      <c r="N48" s="52">
        <v>18994.0</v>
      </c>
      <c r="O48" s="51" t="s">
        <v>6098</v>
      </c>
    </row>
    <row r="49">
      <c r="A49" s="21">
        <v>130.0</v>
      </c>
      <c r="B49" s="21" t="s">
        <v>6312</v>
      </c>
      <c r="C49" s="21" t="s">
        <v>6259</v>
      </c>
      <c r="D49" s="21">
        <v>4030358.0</v>
      </c>
      <c r="E49" s="21">
        <v>4096868.0</v>
      </c>
      <c r="F49" s="21">
        <v>4254815.0</v>
      </c>
      <c r="G49" s="21">
        <v>4368682.0</v>
      </c>
      <c r="H49" s="21">
        <v>4548434.0</v>
      </c>
      <c r="I49" s="21">
        <v>4873707.0</v>
      </c>
      <c r="J49" s="21">
        <v>4680144.0</v>
      </c>
      <c r="K49" s="21">
        <v>4492638.0</v>
      </c>
      <c r="L49" s="21">
        <v>56594.0</v>
      </c>
      <c r="M49" s="51" t="s">
        <v>6617</v>
      </c>
      <c r="N49" s="51" t="s">
        <v>6618</v>
      </c>
      <c r="O49" s="51" t="s">
        <v>6100</v>
      </c>
    </row>
    <row r="50">
      <c r="A50" s="21">
        <v>85.0</v>
      </c>
      <c r="B50" s="21" t="s">
        <v>6313</v>
      </c>
      <c r="C50" s="21" t="s">
        <v>6262</v>
      </c>
      <c r="D50" s="21">
        <v>1.1212191E7</v>
      </c>
      <c r="E50" s="21">
        <v>1.1300698E7</v>
      </c>
      <c r="F50" s="21">
        <v>1.1339894E7</v>
      </c>
      <c r="G50" s="21">
        <v>1.1290417E7</v>
      </c>
      <c r="H50" s="21">
        <v>1.1105791E7</v>
      </c>
      <c r="I50" s="21">
        <v>1.062668E7</v>
      </c>
      <c r="J50" s="21">
        <v>9809107.0</v>
      </c>
      <c r="K50" s="21">
        <v>8869636.0</v>
      </c>
      <c r="L50" s="21">
        <v>109884.0</v>
      </c>
      <c r="M50" s="51" t="s">
        <v>6619</v>
      </c>
      <c r="N50" s="51" t="s">
        <v>6620</v>
      </c>
      <c r="O50" s="51" t="s">
        <v>5844</v>
      </c>
    </row>
    <row r="51">
      <c r="A51" s="21">
        <v>189.0</v>
      </c>
      <c r="B51" s="21" t="s">
        <v>6314</v>
      </c>
      <c r="C51" s="21" t="s">
        <v>6262</v>
      </c>
      <c r="D51" s="21">
        <v>191163.0</v>
      </c>
      <c r="E51" s="21">
        <v>189288.0</v>
      </c>
      <c r="F51" s="21">
        <v>169572.0</v>
      </c>
      <c r="G51" s="21">
        <v>159380.0</v>
      </c>
      <c r="H51" s="21">
        <v>141424.0</v>
      </c>
      <c r="I51" s="21">
        <v>155446.0</v>
      </c>
      <c r="J51" s="21">
        <v>156851.0</v>
      </c>
      <c r="K51" s="21">
        <v>150385.0</v>
      </c>
      <c r="L51" s="21">
        <v>444.0</v>
      </c>
      <c r="M51" s="51" t="s">
        <v>6621</v>
      </c>
      <c r="N51" s="52">
        <v>15707.0</v>
      </c>
      <c r="O51" s="51">
        <v>0.0</v>
      </c>
    </row>
    <row r="52">
      <c r="A52" s="21">
        <v>158.0</v>
      </c>
      <c r="B52" s="21" t="s">
        <v>6315</v>
      </c>
      <c r="C52" s="21" t="s">
        <v>6259</v>
      </c>
      <c r="D52" s="21">
        <v>1251488.0</v>
      </c>
      <c r="E52" s="21">
        <v>1237537.0</v>
      </c>
      <c r="F52" s="21">
        <v>1187280.0</v>
      </c>
      <c r="G52" s="21">
        <v>1129686.0</v>
      </c>
      <c r="H52" s="21">
        <v>948237.0</v>
      </c>
      <c r="I52" s="21">
        <v>788500.0</v>
      </c>
      <c r="J52" s="21">
        <v>679327.0</v>
      </c>
      <c r="K52" s="21">
        <v>640804.0</v>
      </c>
      <c r="L52" s="21">
        <v>9251.0</v>
      </c>
      <c r="M52" s="51" t="s">
        <v>6622</v>
      </c>
      <c r="N52" s="52">
        <v>21551.0</v>
      </c>
      <c r="O52" s="51" t="s">
        <v>5531</v>
      </c>
    </row>
    <row r="53">
      <c r="A53" s="21">
        <v>88.0</v>
      </c>
      <c r="B53" s="21" t="s">
        <v>6316</v>
      </c>
      <c r="C53" s="21" t="s">
        <v>6259</v>
      </c>
      <c r="D53" s="21">
        <v>1.0493986E7</v>
      </c>
      <c r="E53" s="21">
        <v>1.0530953E7</v>
      </c>
      <c r="F53" s="21">
        <v>1.0523798E7</v>
      </c>
      <c r="G53" s="21">
        <v>1.0464749E7</v>
      </c>
      <c r="H53" s="21">
        <v>1.023471E7</v>
      </c>
      <c r="I53" s="21">
        <v>1.0301192E7</v>
      </c>
      <c r="J53" s="21">
        <v>1.027006E7</v>
      </c>
      <c r="K53" s="21">
        <v>9795744.0</v>
      </c>
      <c r="L53" s="21">
        <v>78865.0</v>
      </c>
      <c r="M53" s="51" t="s">
        <v>6623</v>
      </c>
      <c r="N53" s="51" t="s">
        <v>6624</v>
      </c>
      <c r="O53" s="51" t="s">
        <v>6572</v>
      </c>
    </row>
    <row r="54">
      <c r="A54" s="21">
        <v>115.0</v>
      </c>
      <c r="B54" s="21" t="s">
        <v>6317</v>
      </c>
      <c r="C54" s="21" t="s">
        <v>6259</v>
      </c>
      <c r="D54" s="21">
        <v>5882261.0</v>
      </c>
      <c r="E54" s="21">
        <v>5825641.0</v>
      </c>
      <c r="F54" s="21">
        <v>5677796.0</v>
      </c>
      <c r="G54" s="21">
        <v>5550849.0</v>
      </c>
      <c r="H54" s="21">
        <v>5340655.0</v>
      </c>
      <c r="I54" s="21">
        <v>5144623.0</v>
      </c>
      <c r="J54" s="21">
        <v>5125392.0</v>
      </c>
      <c r="K54" s="21">
        <v>4922963.0</v>
      </c>
      <c r="L54" s="21">
        <v>43094.0</v>
      </c>
      <c r="M54" s="51" t="s">
        <v>6625</v>
      </c>
      <c r="N54" s="52">
        <v>17533.0</v>
      </c>
      <c r="O54" s="51" t="s">
        <v>6097</v>
      </c>
    </row>
    <row r="55">
      <c r="A55" s="21">
        <v>160.0</v>
      </c>
      <c r="B55" s="21" t="s">
        <v>6318</v>
      </c>
      <c r="C55" s="21" t="s">
        <v>6260</v>
      </c>
      <c r="D55" s="21">
        <v>1120849.0</v>
      </c>
      <c r="E55" s="21">
        <v>1090156.0</v>
      </c>
      <c r="F55" s="21">
        <v>1006259.0</v>
      </c>
      <c r="G55" s="21">
        <v>919199.0</v>
      </c>
      <c r="H55" s="21">
        <v>742033.0</v>
      </c>
      <c r="I55" s="21">
        <v>577173.0</v>
      </c>
      <c r="J55" s="21">
        <v>324121.0</v>
      </c>
      <c r="K55" s="21">
        <v>144379.0</v>
      </c>
      <c r="L55" s="21">
        <v>23200.0</v>
      </c>
      <c r="M55" s="51" t="s">
        <v>6626</v>
      </c>
      <c r="N55" s="52" t="s">
        <v>6627</v>
      </c>
      <c r="O55" s="51" t="s">
        <v>5521</v>
      </c>
    </row>
    <row r="56">
      <c r="A56" s="21">
        <v>204.0</v>
      </c>
      <c r="B56" s="21" t="s">
        <v>6319</v>
      </c>
      <c r="C56" s="21" t="s">
        <v>6262</v>
      </c>
      <c r="D56" s="21">
        <v>72737.0</v>
      </c>
      <c r="E56" s="21">
        <v>71995.0</v>
      </c>
      <c r="F56" s="21">
        <v>70007.0</v>
      </c>
      <c r="G56" s="21">
        <v>68755.0</v>
      </c>
      <c r="H56" s="21">
        <v>68346.0</v>
      </c>
      <c r="I56" s="21">
        <v>69481.0</v>
      </c>
      <c r="J56" s="21">
        <v>72978.0</v>
      </c>
      <c r="K56" s="21">
        <v>68895.0</v>
      </c>
      <c r="L56" s="21">
        <v>751.0</v>
      </c>
      <c r="M56" s="51" t="s">
        <v>6628</v>
      </c>
      <c r="N56" s="52">
        <v>16438.0</v>
      </c>
      <c r="O56" s="51">
        <v>0.0</v>
      </c>
    </row>
    <row r="57">
      <c r="A57" s="21">
        <v>84.0</v>
      </c>
      <c r="B57" s="21" t="s">
        <v>6320</v>
      </c>
      <c r="C57" s="21" t="s">
        <v>6262</v>
      </c>
      <c r="D57" s="21">
        <v>1.1228821E7</v>
      </c>
      <c r="E57" s="21">
        <v>1.0999664E7</v>
      </c>
      <c r="F57" s="21">
        <v>1.0405832E7</v>
      </c>
      <c r="G57" s="21">
        <v>9775755.0</v>
      </c>
      <c r="H57" s="21">
        <v>8540791.0</v>
      </c>
      <c r="I57" s="21">
        <v>7129004.0</v>
      </c>
      <c r="J57" s="21">
        <v>5755800.0</v>
      </c>
      <c r="K57" s="21">
        <v>4475871.0</v>
      </c>
      <c r="L57" s="21">
        <v>48671.0</v>
      </c>
      <c r="M57" s="51" t="s">
        <v>6629</v>
      </c>
      <c r="N57" s="53">
        <v>45658.0</v>
      </c>
      <c r="O57" s="51" t="s">
        <v>5844</v>
      </c>
    </row>
    <row r="58">
      <c r="A58" s="21">
        <v>15.0</v>
      </c>
      <c r="B58" s="21" t="s">
        <v>6630</v>
      </c>
      <c r="C58" s="21" t="s">
        <v>6260</v>
      </c>
      <c r="D58" s="21">
        <v>9.9010212E7</v>
      </c>
      <c r="E58" s="21">
        <v>9.2853164E7</v>
      </c>
      <c r="F58" s="21">
        <v>7.8656904E7</v>
      </c>
      <c r="G58" s="21">
        <v>6.6391257E7</v>
      </c>
      <c r="H58" s="21">
        <v>4.8616317E7</v>
      </c>
      <c r="I58" s="21">
        <v>3.5987541E7</v>
      </c>
      <c r="J58" s="21">
        <v>2.6708686E7</v>
      </c>
      <c r="K58" s="21">
        <v>2.0151733E7</v>
      </c>
      <c r="L58" s="21">
        <v>2344858.0</v>
      </c>
      <c r="M58" s="51" t="s">
        <v>6631</v>
      </c>
      <c r="N58" s="52" t="s">
        <v>6632</v>
      </c>
      <c r="O58" s="51" t="s">
        <v>3052</v>
      </c>
    </row>
    <row r="59">
      <c r="A59" s="21">
        <v>67.0</v>
      </c>
      <c r="B59" s="21" t="s">
        <v>6322</v>
      </c>
      <c r="C59" s="21" t="s">
        <v>6263</v>
      </c>
      <c r="D59" s="21">
        <v>1.8001E7</v>
      </c>
      <c r="E59" s="21">
        <v>1.7588595E7</v>
      </c>
      <c r="F59" s="21">
        <v>1.6195902E7</v>
      </c>
      <c r="G59" s="21">
        <v>1.4989585E7</v>
      </c>
      <c r="H59" s="21">
        <v>1.2626507E7</v>
      </c>
      <c r="I59" s="21">
        <v>1.0449837E7</v>
      </c>
      <c r="J59" s="21">
        <v>8135845.0</v>
      </c>
      <c r="K59" s="21">
        <v>6172215.0</v>
      </c>
      <c r="L59" s="21">
        <v>276841.0</v>
      </c>
      <c r="M59" s="51" t="s">
        <v>6633</v>
      </c>
      <c r="N59" s="52" t="s">
        <v>6634</v>
      </c>
      <c r="O59" s="51" t="s">
        <v>5595</v>
      </c>
    </row>
    <row r="60">
      <c r="A60" s="21">
        <v>14.0</v>
      </c>
      <c r="B60" s="21" t="s">
        <v>6323</v>
      </c>
      <c r="C60" s="21" t="s">
        <v>6260</v>
      </c>
      <c r="D60" s="21">
        <v>1.10990103E8</v>
      </c>
      <c r="E60" s="21">
        <v>1.07465134E8</v>
      </c>
      <c r="F60" s="21">
        <v>9.7723799E7</v>
      </c>
      <c r="G60" s="21">
        <v>8.7252413E7</v>
      </c>
      <c r="H60" s="21">
        <v>7.1371371E7</v>
      </c>
      <c r="I60" s="21">
        <v>5.721463E7</v>
      </c>
      <c r="J60" s="21">
        <v>4.3748556E7</v>
      </c>
      <c r="K60" s="21">
        <v>3.4781986E7</v>
      </c>
      <c r="L60" s="21">
        <v>1002450.0</v>
      </c>
      <c r="M60" s="51" t="s">
        <v>6635</v>
      </c>
      <c r="N60" s="52" t="s">
        <v>6636</v>
      </c>
      <c r="O60" s="51" t="s">
        <v>622</v>
      </c>
    </row>
    <row r="61">
      <c r="A61" s="21">
        <v>112.0</v>
      </c>
      <c r="B61" s="21" t="s">
        <v>6324</v>
      </c>
      <c r="C61" s="21" t="s">
        <v>6262</v>
      </c>
      <c r="D61" s="21">
        <v>6336392.0</v>
      </c>
      <c r="E61" s="21">
        <v>6292731.0</v>
      </c>
      <c r="F61" s="21">
        <v>6231066.0</v>
      </c>
      <c r="G61" s="21">
        <v>6114034.0</v>
      </c>
      <c r="H61" s="21">
        <v>5958482.0</v>
      </c>
      <c r="I61" s="21">
        <v>5367179.0</v>
      </c>
      <c r="J61" s="21">
        <v>4508992.0</v>
      </c>
      <c r="K61" s="21">
        <v>3619090.0</v>
      </c>
      <c r="L61" s="21">
        <v>21041.0</v>
      </c>
      <c r="M61" s="51" t="s">
        <v>6637</v>
      </c>
      <c r="N61" s="52">
        <v>12785.0</v>
      </c>
      <c r="O61" s="51" t="s">
        <v>5941</v>
      </c>
    </row>
    <row r="62">
      <c r="A62" s="21">
        <v>152.0</v>
      </c>
      <c r="B62" s="21" t="s">
        <v>6325</v>
      </c>
      <c r="C62" s="21" t="s">
        <v>6260</v>
      </c>
      <c r="D62" s="21">
        <v>1674908.0</v>
      </c>
      <c r="E62" s="21">
        <v>1596049.0</v>
      </c>
      <c r="F62" s="21">
        <v>1346973.0</v>
      </c>
      <c r="G62" s="21">
        <v>1094524.0</v>
      </c>
      <c r="H62" s="21">
        <v>684977.0</v>
      </c>
      <c r="I62" s="21">
        <v>465549.0</v>
      </c>
      <c r="J62" s="21">
        <v>282509.0</v>
      </c>
      <c r="K62" s="21">
        <v>316955.0</v>
      </c>
      <c r="L62" s="21">
        <v>28051.0</v>
      </c>
      <c r="M62" s="51" t="s">
        <v>6638</v>
      </c>
      <c r="N62" s="52" t="s">
        <v>6639</v>
      </c>
      <c r="O62" s="51" t="s">
        <v>5531</v>
      </c>
    </row>
    <row r="63">
      <c r="A63" s="21">
        <v>132.0</v>
      </c>
      <c r="B63" s="21" t="s">
        <v>6326</v>
      </c>
      <c r="C63" s="21" t="s">
        <v>6260</v>
      </c>
      <c r="D63" s="21">
        <v>3684032.0</v>
      </c>
      <c r="E63" s="21">
        <v>3555868.0</v>
      </c>
      <c r="F63" s="21">
        <v>3340006.0</v>
      </c>
      <c r="G63" s="21">
        <v>3147727.0</v>
      </c>
      <c r="H63" s="21">
        <v>2392880.0</v>
      </c>
      <c r="I63" s="21">
        <v>2149960.0</v>
      </c>
      <c r="J63" s="21">
        <v>1657982.0</v>
      </c>
      <c r="K63" s="21">
        <v>1272748.0</v>
      </c>
      <c r="L63" s="21">
        <v>117600.0</v>
      </c>
      <c r="M63" s="51" t="s">
        <v>6640</v>
      </c>
      <c r="N63" s="52" t="s">
        <v>6641</v>
      </c>
      <c r="O63" s="51" t="s">
        <v>6100</v>
      </c>
    </row>
    <row r="64">
      <c r="A64" s="21">
        <v>156.0</v>
      </c>
      <c r="B64" s="21" t="s">
        <v>6327</v>
      </c>
      <c r="C64" s="21" t="s">
        <v>6259</v>
      </c>
      <c r="D64" s="21">
        <v>1326062.0</v>
      </c>
      <c r="E64" s="21">
        <v>1329444.0</v>
      </c>
      <c r="F64" s="21">
        <v>1314657.0</v>
      </c>
      <c r="G64" s="21">
        <v>1331535.0</v>
      </c>
      <c r="H64" s="21">
        <v>1396877.0</v>
      </c>
      <c r="I64" s="21">
        <v>1570674.0</v>
      </c>
      <c r="J64" s="21">
        <v>1476983.0</v>
      </c>
      <c r="K64" s="21">
        <v>1361999.0</v>
      </c>
      <c r="L64" s="21">
        <v>45227.0</v>
      </c>
      <c r="M64" s="51" t="s">
        <v>6642</v>
      </c>
      <c r="N64" s="51" t="s">
        <v>6643</v>
      </c>
      <c r="O64" s="51" t="s">
        <v>5531</v>
      </c>
    </row>
    <row r="65">
      <c r="A65" s="21">
        <v>159.0</v>
      </c>
      <c r="B65" s="21" t="s">
        <v>6328</v>
      </c>
      <c r="C65" s="21" t="s">
        <v>6260</v>
      </c>
      <c r="D65" s="21">
        <v>1201670.0</v>
      </c>
      <c r="E65" s="21">
        <v>1180655.0</v>
      </c>
      <c r="F65" s="21">
        <v>1133936.0</v>
      </c>
      <c r="G65" s="21">
        <v>1099920.0</v>
      </c>
      <c r="H65" s="21">
        <v>1030496.0</v>
      </c>
      <c r="I65" s="21">
        <v>854011.0</v>
      </c>
      <c r="J65" s="21">
        <v>598564.0</v>
      </c>
      <c r="K65" s="21">
        <v>442865.0</v>
      </c>
      <c r="L65" s="21">
        <v>17364.0</v>
      </c>
      <c r="M65" s="51" t="s">
        <v>6644</v>
      </c>
      <c r="N65" s="52">
        <v>28856.0</v>
      </c>
      <c r="O65" s="51" t="s">
        <v>5531</v>
      </c>
    </row>
    <row r="66">
      <c r="A66" s="21">
        <v>12.0</v>
      </c>
      <c r="B66" s="21" t="s">
        <v>6329</v>
      </c>
      <c r="C66" s="21" t="s">
        <v>6260</v>
      </c>
      <c r="D66" s="21">
        <v>1.23379924E8</v>
      </c>
      <c r="E66" s="21">
        <v>1.17190911E8</v>
      </c>
      <c r="F66" s="21">
        <v>1.02471895E8</v>
      </c>
      <c r="G66" s="21">
        <v>8.9237791E7</v>
      </c>
      <c r="H66" s="21">
        <v>6.7031867E7</v>
      </c>
      <c r="I66" s="21">
        <v>4.7878073E7</v>
      </c>
      <c r="J66" s="21">
        <v>3.4945469E7</v>
      </c>
      <c r="K66" s="21">
        <v>2.8308246E7</v>
      </c>
      <c r="L66" s="21">
        <v>1104300.0</v>
      </c>
      <c r="M66" s="51" t="s">
        <v>6645</v>
      </c>
      <c r="N66" s="52" t="s">
        <v>6552</v>
      </c>
      <c r="O66" s="51" t="s">
        <v>6207</v>
      </c>
    </row>
    <row r="67">
      <c r="A67" s="21">
        <v>231.0</v>
      </c>
      <c r="B67" s="21" t="s">
        <v>6330</v>
      </c>
      <c r="C67" s="21" t="s">
        <v>6263</v>
      </c>
      <c r="D67" s="21">
        <v>3780.0</v>
      </c>
      <c r="E67" s="21">
        <v>3747.0</v>
      </c>
      <c r="F67" s="21">
        <v>3408.0</v>
      </c>
      <c r="G67" s="21">
        <v>3187.0</v>
      </c>
      <c r="H67" s="21">
        <v>3080.0</v>
      </c>
      <c r="I67" s="21">
        <v>2332.0</v>
      </c>
      <c r="J67" s="21">
        <v>2240.0</v>
      </c>
      <c r="K67" s="21">
        <v>2274.0</v>
      </c>
      <c r="L67" s="21">
        <v>12173.0</v>
      </c>
      <c r="M67" s="51" t="s">
        <v>6646</v>
      </c>
      <c r="N67" s="52">
        <v>15707.0</v>
      </c>
      <c r="O67" s="51">
        <v>0.0</v>
      </c>
    </row>
    <row r="68">
      <c r="A68" s="21">
        <v>209.0</v>
      </c>
      <c r="B68" s="21" t="s">
        <v>6331</v>
      </c>
      <c r="C68" s="21" t="s">
        <v>6259</v>
      </c>
      <c r="D68" s="21">
        <v>53090.0</v>
      </c>
      <c r="E68" s="21">
        <v>52415.0</v>
      </c>
      <c r="F68" s="21">
        <v>48816.0</v>
      </c>
      <c r="G68" s="21">
        <v>48410.0</v>
      </c>
      <c r="H68" s="21">
        <v>45660.0</v>
      </c>
      <c r="I68" s="21">
        <v>47479.0</v>
      </c>
      <c r="J68" s="21">
        <v>43054.0</v>
      </c>
      <c r="K68" s="21">
        <v>38416.0</v>
      </c>
      <c r="L68" s="21">
        <v>1393.0</v>
      </c>
      <c r="M68" s="51" t="s">
        <v>6647</v>
      </c>
      <c r="N68" s="52">
        <v>13881.0</v>
      </c>
      <c r="O68" s="51">
        <v>0.0</v>
      </c>
    </row>
    <row r="69">
      <c r="A69" s="21">
        <v>162.0</v>
      </c>
      <c r="B69" s="21" t="s">
        <v>6332</v>
      </c>
      <c r="C69" s="21" t="s">
        <v>6261</v>
      </c>
      <c r="D69" s="21">
        <v>929766.0</v>
      </c>
      <c r="E69" s="21">
        <v>920422.0</v>
      </c>
      <c r="F69" s="21">
        <v>917200.0</v>
      </c>
      <c r="G69" s="21">
        <v>905169.0</v>
      </c>
      <c r="H69" s="21">
        <v>832509.0</v>
      </c>
      <c r="I69" s="21">
        <v>780430.0</v>
      </c>
      <c r="J69" s="21">
        <v>644582.0</v>
      </c>
      <c r="K69" s="21">
        <v>527634.0</v>
      </c>
      <c r="L69" s="21">
        <v>18272.0</v>
      </c>
      <c r="M69" s="51" t="s">
        <v>6648</v>
      </c>
      <c r="N69" s="52">
        <v>20455.0</v>
      </c>
      <c r="O69" s="51" t="s">
        <v>5521</v>
      </c>
    </row>
    <row r="70">
      <c r="A70" s="21">
        <v>118.0</v>
      </c>
      <c r="B70" s="21" t="s">
        <v>6333</v>
      </c>
      <c r="C70" s="21" t="s">
        <v>6259</v>
      </c>
      <c r="D70" s="21">
        <v>5540745.0</v>
      </c>
      <c r="E70" s="21">
        <v>5529468.0</v>
      </c>
      <c r="F70" s="21">
        <v>5479461.0</v>
      </c>
      <c r="G70" s="21">
        <v>5363271.0</v>
      </c>
      <c r="H70" s="21">
        <v>5176209.0</v>
      </c>
      <c r="I70" s="21">
        <v>4986545.0</v>
      </c>
      <c r="J70" s="21">
        <v>4779418.0</v>
      </c>
      <c r="K70" s="21">
        <v>4606621.0</v>
      </c>
      <c r="L70" s="21">
        <v>338424.0</v>
      </c>
      <c r="M70" s="51" t="s">
        <v>6649</v>
      </c>
      <c r="N70" s="52">
        <v>39814.0</v>
      </c>
      <c r="O70" s="51" t="s">
        <v>6097</v>
      </c>
    </row>
    <row r="71">
      <c r="A71" s="21">
        <v>23.0</v>
      </c>
      <c r="B71" s="21"/>
      <c r="C71" s="21" t="s">
        <v>6259</v>
      </c>
      <c r="D71" s="21">
        <v>6.4626628E7</v>
      </c>
      <c r="E71" s="21">
        <v>6.4480053E7</v>
      </c>
      <c r="F71" s="21">
        <v>6.3809769E7</v>
      </c>
      <c r="G71" s="21">
        <v>6.2444567E7</v>
      </c>
      <c r="H71" s="21">
        <v>5.8665453E7</v>
      </c>
      <c r="I71" s="21">
        <v>5.6412897E7</v>
      </c>
      <c r="J71" s="21">
        <v>5.371383E7</v>
      </c>
      <c r="K71" s="21">
        <v>5.0523586E7</v>
      </c>
      <c r="L71" s="21">
        <v>551695.0</v>
      </c>
      <c r="M71" s="51" t="s">
        <v>6650</v>
      </c>
      <c r="N71" s="52">
        <v>42005.0</v>
      </c>
      <c r="O71" s="51" t="s">
        <v>6153</v>
      </c>
    </row>
    <row r="72">
      <c r="A72" s="21">
        <v>184.0</v>
      </c>
      <c r="B72" s="21" t="s">
        <v>6335</v>
      </c>
      <c r="C72" s="21" t="s">
        <v>6263</v>
      </c>
      <c r="D72" s="21">
        <v>304557.0</v>
      </c>
      <c r="E72" s="21">
        <v>290969.0</v>
      </c>
      <c r="F72" s="21">
        <v>257026.0</v>
      </c>
      <c r="G72" s="21">
        <v>228453.0</v>
      </c>
      <c r="H72" s="21">
        <v>164351.0</v>
      </c>
      <c r="I72" s="21">
        <v>113931.0</v>
      </c>
      <c r="J72" s="21">
        <v>66825.0</v>
      </c>
      <c r="K72" s="21">
        <v>46484.0</v>
      </c>
      <c r="L72" s="21">
        <v>83534.0</v>
      </c>
      <c r="M72" s="52">
        <v>1665202.0</v>
      </c>
      <c r="N72" s="52" t="s">
        <v>6651</v>
      </c>
      <c r="O72" s="51">
        <v>0.0</v>
      </c>
    </row>
    <row r="73">
      <c r="A73" s="21">
        <v>183.0</v>
      </c>
      <c r="B73" s="21" t="s">
        <v>6336</v>
      </c>
      <c r="C73" s="21" t="s">
        <v>6261</v>
      </c>
      <c r="D73" s="21">
        <v>306279.0</v>
      </c>
      <c r="E73" s="21">
        <v>301920.0</v>
      </c>
      <c r="F73" s="21">
        <v>291787.0</v>
      </c>
      <c r="G73" s="21">
        <v>283788.0</v>
      </c>
      <c r="H73" s="21">
        <v>250927.0</v>
      </c>
      <c r="I73" s="21">
        <v>211089.0</v>
      </c>
      <c r="J73" s="21">
        <v>163591.0</v>
      </c>
      <c r="K73" s="21">
        <v>117891.0</v>
      </c>
      <c r="L73" s="21">
        <v>4167.0</v>
      </c>
      <c r="M73" s="51" t="s">
        <v>6652</v>
      </c>
      <c r="N73" s="52">
        <v>27030.0</v>
      </c>
      <c r="O73" s="51">
        <v>0.0</v>
      </c>
    </row>
    <row r="74">
      <c r="A74" s="21">
        <v>146.0</v>
      </c>
      <c r="B74" s="21" t="s">
        <v>6337</v>
      </c>
      <c r="C74" s="21" t="s">
        <v>6260</v>
      </c>
      <c r="D74" s="21">
        <v>2388992.0</v>
      </c>
      <c r="E74" s="21">
        <v>2292573.0</v>
      </c>
      <c r="F74" s="21">
        <v>2028517.0</v>
      </c>
      <c r="G74" s="21">
        <v>1711105.0</v>
      </c>
      <c r="H74" s="21">
        <v>1272935.0</v>
      </c>
      <c r="I74" s="21">
        <v>983028.0</v>
      </c>
      <c r="J74" s="21">
        <v>749078.0</v>
      </c>
      <c r="K74" s="21">
        <v>597192.0</v>
      </c>
      <c r="L74" s="21">
        <v>267668.0</v>
      </c>
      <c r="M74" s="52">
        <v>2685478.0</v>
      </c>
      <c r="N74" s="52" t="s">
        <v>6653</v>
      </c>
      <c r="O74" s="51" t="s">
        <v>5529</v>
      </c>
    </row>
    <row r="75">
      <c r="A75" s="21">
        <v>142.0</v>
      </c>
      <c r="B75" s="21" t="s">
        <v>6338</v>
      </c>
      <c r="C75" s="21" t="s">
        <v>6260</v>
      </c>
      <c r="D75" s="21">
        <v>2705992.0</v>
      </c>
      <c r="E75" s="21">
        <v>2573995.0</v>
      </c>
      <c r="F75" s="21">
        <v>2253133.0</v>
      </c>
      <c r="G75" s="21">
        <v>1937275.0</v>
      </c>
      <c r="H75" s="21">
        <v>1437539.0</v>
      </c>
      <c r="I75" s="21">
        <v>1040616.0</v>
      </c>
      <c r="J75" s="21">
        <v>718586.0</v>
      </c>
      <c r="K75" s="21">
        <v>528731.0</v>
      </c>
      <c r="L75" s="21">
        <v>10689.0</v>
      </c>
      <c r="M75" s="51" t="s">
        <v>6654</v>
      </c>
      <c r="N75" s="51" t="s">
        <v>6655</v>
      </c>
      <c r="O75" s="51" t="s">
        <v>5529</v>
      </c>
    </row>
    <row r="76">
      <c r="A76" s="21">
        <v>131.0</v>
      </c>
      <c r="B76" s="21" t="s">
        <v>6339</v>
      </c>
      <c r="C76" s="21" t="s">
        <v>6258</v>
      </c>
      <c r="D76" s="21">
        <v>3744385.0</v>
      </c>
      <c r="E76" s="21">
        <v>3765912.0</v>
      </c>
      <c r="F76" s="21">
        <v>3771132.0</v>
      </c>
      <c r="G76" s="21">
        <v>3836831.0</v>
      </c>
      <c r="H76" s="21">
        <v>4265172.0</v>
      </c>
      <c r="I76" s="21">
        <v>5391636.0</v>
      </c>
      <c r="J76" s="21">
        <v>5145843.0</v>
      </c>
      <c r="K76" s="21">
        <v>4800426.0</v>
      </c>
      <c r="L76" s="21">
        <v>69700.0</v>
      </c>
      <c r="M76" s="51" t="s">
        <v>6656</v>
      </c>
      <c r="N76" s="51" t="s">
        <v>6657</v>
      </c>
      <c r="O76" s="51" t="s">
        <v>6100</v>
      </c>
    </row>
    <row r="77">
      <c r="A77" s="21">
        <v>19.0</v>
      </c>
      <c r="B77" s="21" t="s">
        <v>6340</v>
      </c>
      <c r="C77" s="21" t="s">
        <v>6259</v>
      </c>
      <c r="D77" s="21">
        <v>8.3369843E7</v>
      </c>
      <c r="E77" s="21">
        <v>8.3328988E7</v>
      </c>
      <c r="F77" s="21">
        <v>8.2073226E7</v>
      </c>
      <c r="G77" s="21">
        <v>8.132509E7</v>
      </c>
      <c r="H77" s="21">
        <v>8.1551677E7</v>
      </c>
      <c r="I77" s="21">
        <v>7.9370196E7</v>
      </c>
      <c r="J77" s="21">
        <v>7.7786703E7</v>
      </c>
      <c r="K77" s="21">
        <v>7.8294583E7</v>
      </c>
      <c r="L77" s="21">
        <v>357114.0</v>
      </c>
      <c r="M77" s="51" t="s">
        <v>6658</v>
      </c>
      <c r="N77" s="51" t="s">
        <v>6659</v>
      </c>
      <c r="O77" s="53">
        <v>45778.0</v>
      </c>
    </row>
    <row r="78">
      <c r="A78" s="21">
        <v>47.0</v>
      </c>
      <c r="B78" s="21" t="s">
        <v>6341</v>
      </c>
      <c r="C78" s="21" t="s">
        <v>6260</v>
      </c>
      <c r="D78" s="21">
        <v>3.347587E7</v>
      </c>
      <c r="E78" s="21">
        <v>3.2180401E7</v>
      </c>
      <c r="F78" s="21">
        <v>2.8870939E7</v>
      </c>
      <c r="G78" s="21">
        <v>2.5574719E7</v>
      </c>
      <c r="H78" s="21">
        <v>1.9665502E7</v>
      </c>
      <c r="I78" s="21">
        <v>1.5446982E7</v>
      </c>
      <c r="J78" s="21">
        <v>1.1865246E7</v>
      </c>
      <c r="K78" s="21">
        <v>8861895.0</v>
      </c>
      <c r="L78" s="21">
        <v>238533.0</v>
      </c>
      <c r="M78" s="51" t="s">
        <v>6660</v>
      </c>
      <c r="N78" s="52" t="s">
        <v>6661</v>
      </c>
      <c r="O78" s="51" t="s">
        <v>5921</v>
      </c>
    </row>
    <row r="79">
      <c r="A79" s="21">
        <v>219.0</v>
      </c>
      <c r="B79" s="21" t="s">
        <v>6342</v>
      </c>
      <c r="C79" s="21" t="s">
        <v>6259</v>
      </c>
      <c r="D79" s="21">
        <v>32649.0</v>
      </c>
      <c r="E79" s="21">
        <v>32709.0</v>
      </c>
      <c r="F79" s="21">
        <v>32520.0</v>
      </c>
      <c r="G79" s="21">
        <v>31262.0</v>
      </c>
      <c r="H79" s="21">
        <v>27741.0</v>
      </c>
      <c r="I79" s="21">
        <v>27317.0</v>
      </c>
      <c r="J79" s="21">
        <v>28734.0</v>
      </c>
      <c r="K79" s="21">
        <v>26685.0</v>
      </c>
      <c r="L79" s="21">
        <v>6.0</v>
      </c>
      <c r="M79" s="55">
        <v>1293446.0</v>
      </c>
      <c r="N79" s="51" t="s">
        <v>6662</v>
      </c>
      <c r="O79" s="51">
        <v>0.0</v>
      </c>
    </row>
    <row r="80">
      <c r="A80" s="21">
        <v>90.0</v>
      </c>
      <c r="B80" s="21" t="s">
        <v>6343</v>
      </c>
      <c r="C80" s="21" t="s">
        <v>6259</v>
      </c>
      <c r="D80" s="21">
        <v>1.0384971E7</v>
      </c>
      <c r="E80" s="21">
        <v>1.0512232E7</v>
      </c>
      <c r="F80" s="21">
        <v>1.0806641E7</v>
      </c>
      <c r="G80" s="21">
        <v>1.1033783E7</v>
      </c>
      <c r="H80" s="21">
        <v>1.1038109E7</v>
      </c>
      <c r="I80" s="21">
        <v>1.0302255E7</v>
      </c>
      <c r="J80" s="21">
        <v>9307148.0</v>
      </c>
      <c r="K80" s="21">
        <v>8544873.0</v>
      </c>
      <c r="L80" s="21">
        <v>131990.0</v>
      </c>
      <c r="M80" s="51" t="s">
        <v>6663</v>
      </c>
      <c r="N80" s="51" t="s">
        <v>6664</v>
      </c>
      <c r="O80" s="51" t="s">
        <v>6572</v>
      </c>
    </row>
    <row r="81">
      <c r="A81" s="21">
        <v>208.0</v>
      </c>
      <c r="B81" s="21" t="s">
        <v>6344</v>
      </c>
      <c r="C81" s="21" t="s">
        <v>6262</v>
      </c>
      <c r="D81" s="21">
        <v>56466.0</v>
      </c>
      <c r="E81" s="21">
        <v>56026.0</v>
      </c>
      <c r="F81" s="21">
        <v>55895.0</v>
      </c>
      <c r="G81" s="21">
        <v>56351.0</v>
      </c>
      <c r="H81" s="21">
        <v>56184.0</v>
      </c>
      <c r="I81" s="21">
        <v>55599.0</v>
      </c>
      <c r="J81" s="21">
        <v>50106.0</v>
      </c>
      <c r="K81" s="21">
        <v>45434.0</v>
      </c>
      <c r="L81" s="21">
        <v>2166086.0</v>
      </c>
      <c r="M81" s="51" t="s">
        <v>6665</v>
      </c>
      <c r="N81" s="51" t="s">
        <v>6666</v>
      </c>
      <c r="O81" s="51">
        <v>0.0</v>
      </c>
    </row>
    <row r="82">
      <c r="A82" s="21">
        <v>193.0</v>
      </c>
      <c r="B82" s="21" t="s">
        <v>6345</v>
      </c>
      <c r="C82" s="21" t="s">
        <v>6262</v>
      </c>
      <c r="D82" s="21">
        <v>125438.0</v>
      </c>
      <c r="E82" s="21">
        <v>123663.0</v>
      </c>
      <c r="F82" s="21">
        <v>118980.0</v>
      </c>
      <c r="G82" s="21">
        <v>114039.0</v>
      </c>
      <c r="H82" s="21">
        <v>107432.0</v>
      </c>
      <c r="I82" s="21">
        <v>99047.0</v>
      </c>
      <c r="J82" s="21">
        <v>94838.0</v>
      </c>
      <c r="K82" s="21">
        <v>98794.0</v>
      </c>
      <c r="L82" s="21">
        <v>344.0</v>
      </c>
      <c r="M82" s="51" t="s">
        <v>6667</v>
      </c>
      <c r="N82" s="52">
        <v>24108.0</v>
      </c>
      <c r="O82" s="51">
        <v>0.0</v>
      </c>
    </row>
    <row r="83">
      <c r="A83" s="21">
        <v>178.0</v>
      </c>
      <c r="B83" s="21" t="s">
        <v>6346</v>
      </c>
      <c r="C83" s="21" t="s">
        <v>6262</v>
      </c>
      <c r="D83" s="21">
        <v>395752.0</v>
      </c>
      <c r="E83" s="21">
        <v>395642.0</v>
      </c>
      <c r="F83" s="21">
        <v>399089.0</v>
      </c>
      <c r="G83" s="21">
        <v>403072.0</v>
      </c>
      <c r="H83" s="21">
        <v>424067.0</v>
      </c>
      <c r="I83" s="21">
        <v>391951.0</v>
      </c>
      <c r="J83" s="21">
        <v>334234.0</v>
      </c>
      <c r="K83" s="21">
        <v>318310.0</v>
      </c>
      <c r="L83" s="21">
        <v>1628.0</v>
      </c>
      <c r="M83" s="51" t="s">
        <v>6668</v>
      </c>
      <c r="N83" s="51" t="s">
        <v>6669</v>
      </c>
      <c r="O83" s="51">
        <v>0.0</v>
      </c>
    </row>
    <row r="84">
      <c r="A84" s="21">
        <v>191.0</v>
      </c>
      <c r="B84" s="21" t="s">
        <v>6347</v>
      </c>
      <c r="C84" s="21" t="s">
        <v>6261</v>
      </c>
      <c r="D84" s="21">
        <v>171774.0</v>
      </c>
      <c r="E84" s="21">
        <v>169231.0</v>
      </c>
      <c r="F84" s="21">
        <v>167978.0</v>
      </c>
      <c r="G84" s="21">
        <v>164905.0</v>
      </c>
      <c r="H84" s="21">
        <v>160188.0</v>
      </c>
      <c r="I84" s="21">
        <v>138263.0</v>
      </c>
      <c r="J84" s="21">
        <v>110286.0</v>
      </c>
      <c r="K84" s="21">
        <v>88300.0</v>
      </c>
      <c r="L84" s="21">
        <v>549.0</v>
      </c>
      <c r="M84" s="51" t="s">
        <v>6670</v>
      </c>
      <c r="N84" s="52">
        <v>26665.0</v>
      </c>
      <c r="O84" s="51">
        <v>0.0</v>
      </c>
    </row>
    <row r="85">
      <c r="A85" s="21">
        <v>68.0</v>
      </c>
      <c r="B85" s="21" t="s">
        <v>6348</v>
      </c>
      <c r="C85" s="21" t="s">
        <v>6262</v>
      </c>
      <c r="D85" s="21">
        <v>1.7843908E7</v>
      </c>
      <c r="E85" s="21">
        <v>1.7362718E7</v>
      </c>
      <c r="F85" s="21">
        <v>1.6001107E7</v>
      </c>
      <c r="G85" s="21">
        <v>1.4543121E7</v>
      </c>
      <c r="H85" s="21">
        <v>1.1735894E7</v>
      </c>
      <c r="I85" s="21">
        <v>9084780.0</v>
      </c>
      <c r="J85" s="21">
        <v>6987767.0</v>
      </c>
      <c r="K85" s="21">
        <v>5453208.0</v>
      </c>
      <c r="L85" s="21">
        <v>108889.0</v>
      </c>
      <c r="M85" s="51" t="s">
        <v>6671</v>
      </c>
      <c r="N85" s="52" t="s">
        <v>6672</v>
      </c>
      <c r="O85" s="51" t="s">
        <v>6002</v>
      </c>
    </row>
    <row r="86">
      <c r="A86" s="21">
        <v>207.0</v>
      </c>
      <c r="B86" s="21" t="s">
        <v>6349</v>
      </c>
      <c r="C86" s="21" t="s">
        <v>6259</v>
      </c>
      <c r="D86" s="21">
        <v>63301.0</v>
      </c>
      <c r="E86" s="21">
        <v>62794.0</v>
      </c>
      <c r="F86" s="21">
        <v>61629.0</v>
      </c>
      <c r="G86" s="21">
        <v>60782.0</v>
      </c>
      <c r="H86" s="21">
        <v>59114.0</v>
      </c>
      <c r="I86" s="21">
        <v>57727.0</v>
      </c>
      <c r="J86" s="21">
        <v>52860.0</v>
      </c>
      <c r="K86" s="21">
        <v>52656.0</v>
      </c>
      <c r="L86" s="21">
        <v>78.0</v>
      </c>
      <c r="M86" s="51" t="s">
        <v>6673</v>
      </c>
      <c r="N86" s="52">
        <v>13516.0</v>
      </c>
      <c r="O86" s="51">
        <v>0.0</v>
      </c>
    </row>
    <row r="87">
      <c r="A87" s="21">
        <v>75.0</v>
      </c>
      <c r="B87" s="21" t="s">
        <v>6350</v>
      </c>
      <c r="C87" s="21" t="s">
        <v>6260</v>
      </c>
      <c r="D87" s="21">
        <v>1.3859341E7</v>
      </c>
      <c r="E87" s="21">
        <v>1.3205153E7</v>
      </c>
      <c r="F87" s="21">
        <v>1.1625998E7</v>
      </c>
      <c r="G87" s="21">
        <v>1.0270728E7</v>
      </c>
      <c r="H87" s="21">
        <v>8336967.0</v>
      </c>
      <c r="I87" s="21">
        <v>6354145.0</v>
      </c>
      <c r="J87" s="21">
        <v>4972609.0</v>
      </c>
      <c r="K87" s="21">
        <v>4222374.0</v>
      </c>
      <c r="L87" s="21">
        <v>245857.0</v>
      </c>
      <c r="M87" s="51" t="s">
        <v>6674</v>
      </c>
      <c r="N87" s="52" t="s">
        <v>6675</v>
      </c>
      <c r="O87" s="51" t="s">
        <v>5835</v>
      </c>
    </row>
    <row r="88">
      <c r="A88" s="21">
        <v>149.0</v>
      </c>
      <c r="B88" s="21" t="s">
        <v>6351</v>
      </c>
      <c r="C88" s="21" t="s">
        <v>6260</v>
      </c>
      <c r="D88" s="21">
        <v>2105566.0</v>
      </c>
      <c r="E88" s="21">
        <v>2015828.0</v>
      </c>
      <c r="F88" s="21">
        <v>1788919.0</v>
      </c>
      <c r="G88" s="21">
        <v>1567220.0</v>
      </c>
      <c r="H88" s="21">
        <v>1230849.0</v>
      </c>
      <c r="I88" s="21">
        <v>973551.0</v>
      </c>
      <c r="J88" s="21">
        <v>831462.0</v>
      </c>
      <c r="K88" s="21">
        <v>591663.0</v>
      </c>
      <c r="L88" s="21">
        <v>36125.0</v>
      </c>
      <c r="M88" s="51" t="s">
        <v>6676</v>
      </c>
      <c r="N88" s="52" t="s">
        <v>6677</v>
      </c>
      <c r="O88" s="51" t="s">
        <v>5529</v>
      </c>
    </row>
    <row r="89">
      <c r="A89" s="21">
        <v>164.0</v>
      </c>
      <c r="B89" s="21" t="s">
        <v>6352</v>
      </c>
      <c r="C89" s="21" t="s">
        <v>6263</v>
      </c>
      <c r="D89" s="21">
        <v>808726.0</v>
      </c>
      <c r="E89" s="21">
        <v>797202.0</v>
      </c>
      <c r="F89" s="21">
        <v>755031.0</v>
      </c>
      <c r="G89" s="21">
        <v>747932.0</v>
      </c>
      <c r="H89" s="21">
        <v>759051.0</v>
      </c>
      <c r="I89" s="21">
        <v>747116.0</v>
      </c>
      <c r="J89" s="21">
        <v>778176.0</v>
      </c>
      <c r="K89" s="21">
        <v>705261.0</v>
      </c>
      <c r="L89" s="21">
        <v>214969.0</v>
      </c>
      <c r="M89" s="52">
        <v>2089614.0</v>
      </c>
      <c r="N89" s="52">
        <v>18994.0</v>
      </c>
      <c r="O89" s="51" t="s">
        <v>5521</v>
      </c>
    </row>
    <row r="90">
      <c r="A90" s="21">
        <v>82.0</v>
      </c>
      <c r="B90" s="21" t="s">
        <v>6353</v>
      </c>
      <c r="C90" s="21" t="s">
        <v>6262</v>
      </c>
      <c r="D90" s="21">
        <v>1.1584996E7</v>
      </c>
      <c r="E90" s="21">
        <v>1.1306801E7</v>
      </c>
      <c r="F90" s="21">
        <v>1.0563757E7</v>
      </c>
      <c r="G90" s="21">
        <v>9842880.0</v>
      </c>
      <c r="H90" s="21">
        <v>8360225.0</v>
      </c>
      <c r="I90" s="21">
        <v>6925331.0</v>
      </c>
      <c r="J90" s="21">
        <v>5646676.0</v>
      </c>
      <c r="K90" s="21">
        <v>4680812.0</v>
      </c>
      <c r="L90" s="21">
        <v>27750.0</v>
      </c>
      <c r="M90" s="51" t="s">
        <v>6678</v>
      </c>
      <c r="N90" s="51" t="s">
        <v>6588</v>
      </c>
      <c r="O90" s="51" t="s">
        <v>5937</v>
      </c>
    </row>
    <row r="91">
      <c r="A91" s="21">
        <v>89.0</v>
      </c>
      <c r="B91" s="21" t="s">
        <v>6354</v>
      </c>
      <c r="C91" s="21" t="s">
        <v>6262</v>
      </c>
      <c r="D91" s="21">
        <v>1.043286E7</v>
      </c>
      <c r="E91" s="21">
        <v>1.0121763E7</v>
      </c>
      <c r="F91" s="21">
        <v>9294505.0</v>
      </c>
      <c r="G91" s="21">
        <v>8450933.0</v>
      </c>
      <c r="H91" s="21">
        <v>6656725.0</v>
      </c>
      <c r="I91" s="21">
        <v>5053234.0</v>
      </c>
      <c r="J91" s="21">
        <v>3777990.0</v>
      </c>
      <c r="K91" s="21">
        <v>2782753.0</v>
      </c>
      <c r="L91" s="21">
        <v>112492.0</v>
      </c>
      <c r="M91" s="51" t="s">
        <v>6679</v>
      </c>
      <c r="N91" s="51" t="s">
        <v>6680</v>
      </c>
      <c r="O91" s="51" t="s">
        <v>6572</v>
      </c>
    </row>
    <row r="92">
      <c r="A92" s="21">
        <v>104.0</v>
      </c>
      <c r="B92" s="21" t="s">
        <v>6355</v>
      </c>
      <c r="C92" s="21" t="s">
        <v>6258</v>
      </c>
      <c r="D92" s="21">
        <v>7488865.0</v>
      </c>
      <c r="E92" s="21">
        <v>7500958.0</v>
      </c>
      <c r="F92" s="21">
        <v>7399838.0</v>
      </c>
      <c r="G92" s="21">
        <v>7132438.0</v>
      </c>
      <c r="H92" s="21">
        <v>6731195.0</v>
      </c>
      <c r="I92" s="21">
        <v>5838574.0</v>
      </c>
      <c r="J92" s="21">
        <v>4978544.0</v>
      </c>
      <c r="K92" s="21">
        <v>3955072.0</v>
      </c>
      <c r="L92" s="21">
        <v>1104.0</v>
      </c>
      <c r="M92" s="51" t="s">
        <v>6681</v>
      </c>
      <c r="N92" s="51" t="s">
        <v>6669</v>
      </c>
      <c r="O92" s="51" t="s">
        <v>5942</v>
      </c>
    </row>
    <row r="93">
      <c r="A93" s="21">
        <v>94.0</v>
      </c>
      <c r="B93" s="21" t="s">
        <v>6356</v>
      </c>
      <c r="C93" s="21" t="s">
        <v>6259</v>
      </c>
      <c r="D93" s="21">
        <v>9967308.0</v>
      </c>
      <c r="E93" s="21">
        <v>9750573.0</v>
      </c>
      <c r="F93" s="21">
        <v>9844246.0</v>
      </c>
      <c r="G93" s="21">
        <v>9986825.0</v>
      </c>
      <c r="H93" s="21">
        <v>1.0202055E7</v>
      </c>
      <c r="I93" s="21">
        <v>1.0375989E7</v>
      </c>
      <c r="J93" s="21">
        <v>1.0698679E7</v>
      </c>
      <c r="K93" s="21">
        <v>1.0315366E7</v>
      </c>
      <c r="L93" s="21">
        <v>93028.0</v>
      </c>
      <c r="M93" s="51" t="s">
        <v>6682</v>
      </c>
      <c r="N93" s="52" t="s">
        <v>6683</v>
      </c>
      <c r="O93" s="51" t="s">
        <v>5936</v>
      </c>
    </row>
    <row r="94">
      <c r="A94" s="21">
        <v>179.0</v>
      </c>
      <c r="B94" s="21" t="s">
        <v>6357</v>
      </c>
      <c r="C94" s="21" t="s">
        <v>6259</v>
      </c>
      <c r="D94" s="21">
        <v>372899.0</v>
      </c>
      <c r="E94" s="21">
        <v>366669.0</v>
      </c>
      <c r="F94" s="21">
        <v>331060.0</v>
      </c>
      <c r="G94" s="21">
        <v>318333.0</v>
      </c>
      <c r="H94" s="21">
        <v>281462.0</v>
      </c>
      <c r="I94" s="21">
        <v>255019.0</v>
      </c>
      <c r="J94" s="21">
        <v>228263.0</v>
      </c>
      <c r="K94" s="21">
        <v>204468.0</v>
      </c>
      <c r="L94" s="21">
        <v>103000.0</v>
      </c>
      <c r="M94" s="52">
        <v>1572065.0</v>
      </c>
      <c r="N94" s="52">
        <v>25204.0</v>
      </c>
      <c r="O94" s="51">
        <v>0.0</v>
      </c>
    </row>
    <row r="95">
      <c r="A95" s="21">
        <v>2.0</v>
      </c>
      <c r="B95" s="21" t="s">
        <v>6358</v>
      </c>
      <c r="C95" s="21" t="s">
        <v>6258</v>
      </c>
      <c r="D95" s="21">
        <v>1.417173173E9</v>
      </c>
      <c r="E95" s="21">
        <v>1.396387127E9</v>
      </c>
      <c r="F95" s="21">
        <v>1.322866505E9</v>
      </c>
      <c r="G95" s="21">
        <v>1.24061362E9</v>
      </c>
      <c r="H95" s="21">
        <v>1.059633675E9</v>
      </c>
      <c r="I95" s="21">
        <v>8.70452165E8</v>
      </c>
      <c r="J95" s="21">
        <v>6.96828385E8</v>
      </c>
      <c r="K95" s="21">
        <v>5.57501301E8</v>
      </c>
      <c r="L95" s="21">
        <v>3287590.0</v>
      </c>
      <c r="M95" s="51" t="s">
        <v>6684</v>
      </c>
      <c r="N95" s="52">
        <v>24838.0</v>
      </c>
      <c r="O95" s="51" t="s">
        <v>6685</v>
      </c>
    </row>
    <row r="96">
      <c r="A96" s="21">
        <v>4.0</v>
      </c>
      <c r="B96" s="21" t="s">
        <v>6359</v>
      </c>
      <c r="C96" s="21" t="s">
        <v>6258</v>
      </c>
      <c r="D96" s="21">
        <v>2.75501339E8</v>
      </c>
      <c r="E96" s="21">
        <v>2.7185797E8</v>
      </c>
      <c r="F96" s="21">
        <v>2.5909197E8</v>
      </c>
      <c r="G96" s="21">
        <v>2.44016173E8</v>
      </c>
      <c r="H96" s="21">
        <v>2.14072421E8</v>
      </c>
      <c r="I96" s="21">
        <v>1.82159874E8</v>
      </c>
      <c r="J96" s="21">
        <v>1.48177096E8</v>
      </c>
      <c r="K96" s="21">
        <v>1.15228394E8</v>
      </c>
      <c r="L96" s="21">
        <v>1904569.0</v>
      </c>
      <c r="M96" s="51" t="s">
        <v>6686</v>
      </c>
      <c r="N96" s="52">
        <v>23377.0</v>
      </c>
      <c r="O96" s="51" t="s">
        <v>2269</v>
      </c>
    </row>
    <row r="97">
      <c r="A97" s="21">
        <v>17.0</v>
      </c>
      <c r="B97" s="21" t="s">
        <v>6360</v>
      </c>
      <c r="C97" s="21" t="s">
        <v>6258</v>
      </c>
      <c r="D97" s="21">
        <v>8.855057E7</v>
      </c>
      <c r="E97" s="21">
        <v>8.7290193E7</v>
      </c>
      <c r="F97" s="21">
        <v>8.1790841E7</v>
      </c>
      <c r="G97" s="21">
        <v>7.5373855E7</v>
      </c>
      <c r="H97" s="21">
        <v>6.5544383E7</v>
      </c>
      <c r="I97" s="21">
        <v>5.5793629E7</v>
      </c>
      <c r="J97" s="21">
        <v>3.8520664E7</v>
      </c>
      <c r="K97" s="21">
        <v>2.8449705E7</v>
      </c>
      <c r="L97" s="21">
        <v>1648195.0</v>
      </c>
      <c r="M97" s="51" t="s">
        <v>6687</v>
      </c>
      <c r="N97" s="52">
        <v>25934.0</v>
      </c>
      <c r="O97" s="54">
        <v>45962.0</v>
      </c>
    </row>
    <row r="98">
      <c r="A98" s="21">
        <v>35.0</v>
      </c>
      <c r="B98" s="21" t="s">
        <v>6361</v>
      </c>
      <c r="C98" s="21" t="s">
        <v>6258</v>
      </c>
      <c r="D98" s="21">
        <v>4.4496122E7</v>
      </c>
      <c r="E98" s="21">
        <v>4.2556984E7</v>
      </c>
      <c r="F98" s="21">
        <v>3.7757813E7</v>
      </c>
      <c r="G98" s="21">
        <v>3.1264875E7</v>
      </c>
      <c r="H98" s="21">
        <v>2.4628858E7</v>
      </c>
      <c r="I98" s="21">
        <v>1.7658381E7</v>
      </c>
      <c r="J98" s="21">
        <v>1.3653369E7</v>
      </c>
      <c r="K98" s="21">
        <v>9811347.0</v>
      </c>
      <c r="L98" s="21">
        <v>438317.0</v>
      </c>
      <c r="M98" s="51" t="s">
        <v>6688</v>
      </c>
      <c r="N98" s="52" t="s">
        <v>6689</v>
      </c>
      <c r="O98" s="51" t="s">
        <v>5573</v>
      </c>
    </row>
    <row r="99">
      <c r="A99" s="21">
        <v>125.0</v>
      </c>
      <c r="B99" s="21" t="s">
        <v>6362</v>
      </c>
      <c r="C99" s="21" t="s">
        <v>6259</v>
      </c>
      <c r="D99" s="21">
        <v>5023109.0</v>
      </c>
      <c r="E99" s="21">
        <v>4946119.0</v>
      </c>
      <c r="F99" s="21">
        <v>4665760.0</v>
      </c>
      <c r="G99" s="21">
        <v>4524585.0</v>
      </c>
      <c r="H99" s="21">
        <v>3768950.0</v>
      </c>
      <c r="I99" s="21">
        <v>3485374.0</v>
      </c>
      <c r="J99" s="21">
        <v>3391387.0</v>
      </c>
      <c r="K99" s="21">
        <v>2937637.0</v>
      </c>
      <c r="L99" s="21">
        <v>70273.0</v>
      </c>
      <c r="M99" s="51" t="s">
        <v>6690</v>
      </c>
      <c r="N99" s="52">
        <v>26665.0</v>
      </c>
      <c r="O99" s="51" t="s">
        <v>6098</v>
      </c>
    </row>
    <row r="100">
      <c r="A100" s="21">
        <v>202.0</v>
      </c>
      <c r="B100" s="21" t="s">
        <v>6363</v>
      </c>
      <c r="C100" s="21" t="s">
        <v>6259</v>
      </c>
      <c r="D100" s="21">
        <v>84519.0</v>
      </c>
      <c r="E100" s="21">
        <v>84046.0</v>
      </c>
      <c r="F100" s="21">
        <v>83593.0</v>
      </c>
      <c r="G100" s="21">
        <v>83828.0</v>
      </c>
      <c r="H100" s="21">
        <v>75562.0</v>
      </c>
      <c r="I100" s="21">
        <v>68865.0</v>
      </c>
      <c r="J100" s="21">
        <v>64022.0</v>
      </c>
      <c r="K100" s="21">
        <v>55298.0</v>
      </c>
      <c r="L100" s="21">
        <v>572.0</v>
      </c>
      <c r="M100" s="51" t="s">
        <v>6691</v>
      </c>
      <c r="N100" s="51" t="s">
        <v>6692</v>
      </c>
      <c r="O100" s="51">
        <v>0.0</v>
      </c>
    </row>
    <row r="101">
      <c r="A101" s="21">
        <v>98.0</v>
      </c>
      <c r="B101" s="21" t="s">
        <v>6364</v>
      </c>
      <c r="C101" s="21" t="s">
        <v>6258</v>
      </c>
      <c r="D101" s="21">
        <v>9038309.0</v>
      </c>
      <c r="E101" s="21">
        <v>8757489.0</v>
      </c>
      <c r="F101" s="21">
        <v>8007778.0</v>
      </c>
      <c r="G101" s="21">
        <v>7328445.0</v>
      </c>
      <c r="H101" s="21">
        <v>6116958.0</v>
      </c>
      <c r="I101" s="21">
        <v>4803254.0</v>
      </c>
      <c r="J101" s="21">
        <v>3744608.0</v>
      </c>
      <c r="K101" s="21">
        <v>2907307.0</v>
      </c>
      <c r="L101" s="21">
        <v>20770.0</v>
      </c>
      <c r="M101" s="51" t="s">
        <v>6693</v>
      </c>
      <c r="N101" s="52" t="s">
        <v>6694</v>
      </c>
      <c r="O101" s="51" t="s">
        <v>6175</v>
      </c>
    </row>
    <row r="102">
      <c r="A102" s="21">
        <v>25.0</v>
      </c>
      <c r="B102" s="21" t="s">
        <v>6365</v>
      </c>
      <c r="C102" s="21" t="s">
        <v>6259</v>
      </c>
      <c r="D102" s="21">
        <v>5.9037474E7</v>
      </c>
      <c r="E102" s="21">
        <v>5.9500579E7</v>
      </c>
      <c r="F102" s="21">
        <v>6.0232906E7</v>
      </c>
      <c r="G102" s="21">
        <v>5.982245E7</v>
      </c>
      <c r="H102" s="21">
        <v>5.6966397E7</v>
      </c>
      <c r="I102" s="21">
        <v>5.6756561E7</v>
      </c>
      <c r="J102" s="21">
        <v>5.6329482E7</v>
      </c>
      <c r="K102" s="21">
        <v>5.3324036E7</v>
      </c>
      <c r="L102" s="21">
        <v>301336.0</v>
      </c>
      <c r="M102" s="51" t="s">
        <v>6695</v>
      </c>
      <c r="N102" s="51" t="s">
        <v>6696</v>
      </c>
      <c r="O102" s="51" t="s">
        <v>5038</v>
      </c>
    </row>
    <row r="103">
      <c r="A103" s="21">
        <v>52.0</v>
      </c>
      <c r="B103" s="21" t="s">
        <v>6366</v>
      </c>
      <c r="C103" s="21" t="s">
        <v>6260</v>
      </c>
      <c r="D103" s="21">
        <v>2.8160542E7</v>
      </c>
      <c r="E103" s="21">
        <v>2.681179E7</v>
      </c>
      <c r="F103" s="21">
        <v>2.3596741E7</v>
      </c>
      <c r="G103" s="21">
        <v>2.1120042E7</v>
      </c>
      <c r="H103" s="21">
        <v>1.679967E7</v>
      </c>
      <c r="I103" s="21">
        <v>1.191054E7</v>
      </c>
      <c r="J103" s="21">
        <v>8303809.0</v>
      </c>
      <c r="K103" s="21">
        <v>5477086.0</v>
      </c>
      <c r="L103" s="21">
        <v>322463.0</v>
      </c>
      <c r="M103" s="51" t="s">
        <v>6697</v>
      </c>
      <c r="N103" s="52" t="s">
        <v>6698</v>
      </c>
      <c r="O103" s="51" t="s">
        <v>6170</v>
      </c>
    </row>
    <row r="104">
      <c r="A104" s="21">
        <v>139.0</v>
      </c>
      <c r="B104" s="21" t="s">
        <v>6367</v>
      </c>
      <c r="C104" s="21" t="s">
        <v>6262</v>
      </c>
      <c r="D104" s="21">
        <v>2827377.0</v>
      </c>
      <c r="E104" s="21">
        <v>2820436.0</v>
      </c>
      <c r="F104" s="21">
        <v>2794445.0</v>
      </c>
      <c r="G104" s="21">
        <v>2733896.0</v>
      </c>
      <c r="H104" s="21">
        <v>2612205.0</v>
      </c>
      <c r="I104" s="21">
        <v>2392030.0</v>
      </c>
      <c r="J104" s="21">
        <v>2135546.0</v>
      </c>
      <c r="K104" s="21">
        <v>1859091.0</v>
      </c>
      <c r="L104" s="21">
        <v>10991.0</v>
      </c>
      <c r="M104" s="51" t="s">
        <v>6699</v>
      </c>
      <c r="N104" s="51" t="s">
        <v>6700</v>
      </c>
      <c r="O104" s="51" t="s">
        <v>6177</v>
      </c>
    </row>
    <row r="105">
      <c r="A105" s="21">
        <v>11.0</v>
      </c>
      <c r="B105" s="21" t="s">
        <v>6368</v>
      </c>
      <c r="C105" s="21" t="s">
        <v>6258</v>
      </c>
      <c r="D105" s="21">
        <v>1.23951692E8</v>
      </c>
      <c r="E105" s="21">
        <v>1.25244761E8</v>
      </c>
      <c r="F105" s="21">
        <v>1.27250933E8</v>
      </c>
      <c r="G105" s="21">
        <v>1.28105431E8</v>
      </c>
      <c r="H105" s="21">
        <v>1.26803861E8</v>
      </c>
      <c r="I105" s="21">
        <v>1.23686321E8</v>
      </c>
      <c r="J105" s="21">
        <v>1.17624196E8</v>
      </c>
      <c r="K105" s="21">
        <v>1.05416839E8</v>
      </c>
      <c r="L105" s="21">
        <v>377930.0</v>
      </c>
      <c r="M105" s="51" t="s">
        <v>6701</v>
      </c>
      <c r="N105" s="51" t="s">
        <v>6702</v>
      </c>
      <c r="O105" s="51" t="s">
        <v>6207</v>
      </c>
    </row>
    <row r="106">
      <c r="A106" s="21">
        <v>195.0</v>
      </c>
      <c r="B106" s="21" t="s">
        <v>6369</v>
      </c>
      <c r="C106" s="21" t="s">
        <v>6259</v>
      </c>
      <c r="D106" s="21">
        <v>110778.0</v>
      </c>
      <c r="E106" s="21">
        <v>108319.0</v>
      </c>
      <c r="F106" s="21">
        <v>100561.0</v>
      </c>
      <c r="G106" s="21">
        <v>96151.0</v>
      </c>
      <c r="H106" s="21">
        <v>86192.0</v>
      </c>
      <c r="I106" s="21">
        <v>82874.0</v>
      </c>
      <c r="J106" s="21">
        <v>75124.0</v>
      </c>
      <c r="K106" s="21">
        <v>68347.0</v>
      </c>
      <c r="L106" s="21">
        <v>116.0</v>
      </c>
      <c r="M106" s="51" t="s">
        <v>6703</v>
      </c>
      <c r="N106" s="52" t="s">
        <v>6704</v>
      </c>
      <c r="O106" s="51">
        <v>0.0</v>
      </c>
    </row>
    <row r="107">
      <c r="A107" s="21">
        <v>83.0</v>
      </c>
      <c r="B107" s="21" t="s">
        <v>6370</v>
      </c>
      <c r="C107" s="21" t="s">
        <v>6258</v>
      </c>
      <c r="D107" s="21">
        <v>1.1285869E7</v>
      </c>
      <c r="E107" s="21">
        <v>1.0928721E7</v>
      </c>
      <c r="F107" s="21">
        <v>9494246.0</v>
      </c>
      <c r="G107" s="21">
        <v>6931258.0</v>
      </c>
      <c r="H107" s="21">
        <v>5056174.0</v>
      </c>
      <c r="I107" s="21">
        <v>3480587.0</v>
      </c>
      <c r="J107" s="21">
        <v>2216903.0</v>
      </c>
      <c r="K107" s="21">
        <v>1557374.0</v>
      </c>
      <c r="L107" s="21">
        <v>89342.0</v>
      </c>
      <c r="M107" s="51" t="s">
        <v>6705</v>
      </c>
      <c r="N107" s="52" t="s">
        <v>6706</v>
      </c>
      <c r="O107" s="51" t="s">
        <v>5844</v>
      </c>
    </row>
    <row r="108">
      <c r="A108" s="21">
        <v>66.0</v>
      </c>
      <c r="B108" s="21" t="s">
        <v>6371</v>
      </c>
      <c r="C108" s="21" t="s">
        <v>6258</v>
      </c>
      <c r="D108" s="21">
        <v>1.9397998E7</v>
      </c>
      <c r="E108" s="21">
        <v>1.8979243E7</v>
      </c>
      <c r="F108" s="21">
        <v>1.7835909E7</v>
      </c>
      <c r="G108" s="21">
        <v>1.6627837E7</v>
      </c>
      <c r="H108" s="21">
        <v>1.5236253E7</v>
      </c>
      <c r="I108" s="21">
        <v>1.6866563E7</v>
      </c>
      <c r="J108" s="21">
        <v>1.417271E7</v>
      </c>
      <c r="K108" s="21">
        <v>1.2265305E7</v>
      </c>
      <c r="L108" s="21">
        <v>2724900.0</v>
      </c>
      <c r="M108" s="52" t="s">
        <v>6707</v>
      </c>
      <c r="N108" s="52" t="s">
        <v>6708</v>
      </c>
      <c r="O108" s="51" t="s">
        <v>5938</v>
      </c>
    </row>
    <row r="109">
      <c r="A109" s="21">
        <v>27.0</v>
      </c>
      <c r="B109" s="21" t="s">
        <v>6372</v>
      </c>
      <c r="C109" s="21" t="s">
        <v>6260</v>
      </c>
      <c r="D109" s="21">
        <v>5.4027487E7</v>
      </c>
      <c r="E109" s="21">
        <v>5.198578E7</v>
      </c>
      <c r="F109" s="21">
        <v>4.6851488E7</v>
      </c>
      <c r="G109" s="21">
        <v>4.1517895E7</v>
      </c>
      <c r="H109" s="21">
        <v>3.0851606E7</v>
      </c>
      <c r="I109" s="21">
        <v>2.3162269E7</v>
      </c>
      <c r="J109" s="21">
        <v>1.6187124E7</v>
      </c>
      <c r="K109" s="21">
        <v>1.1473087E7</v>
      </c>
      <c r="L109" s="21">
        <v>580367.0</v>
      </c>
      <c r="M109" s="51" t="s">
        <v>6709</v>
      </c>
      <c r="N109" s="52" t="s">
        <v>6710</v>
      </c>
      <c r="O109" s="51" t="s">
        <v>6128</v>
      </c>
    </row>
    <row r="110">
      <c r="A110" s="21">
        <v>192.0</v>
      </c>
      <c r="B110" s="21" t="s">
        <v>6373</v>
      </c>
      <c r="C110" s="21" t="s">
        <v>6261</v>
      </c>
      <c r="D110" s="21">
        <v>131232.0</v>
      </c>
      <c r="E110" s="21">
        <v>126463.0</v>
      </c>
      <c r="F110" s="21">
        <v>116707.0</v>
      </c>
      <c r="G110" s="21">
        <v>107995.0</v>
      </c>
      <c r="H110" s="21">
        <v>88826.0</v>
      </c>
      <c r="I110" s="21">
        <v>75124.0</v>
      </c>
      <c r="J110" s="21">
        <v>60813.0</v>
      </c>
      <c r="K110" s="21">
        <v>57437.0</v>
      </c>
      <c r="L110" s="21">
        <v>811.0</v>
      </c>
      <c r="M110" s="51" t="s">
        <v>6711</v>
      </c>
      <c r="N110" s="52" t="s">
        <v>6712</v>
      </c>
      <c r="O110" s="51">
        <v>0.0</v>
      </c>
    </row>
    <row r="111">
      <c r="A111" s="21">
        <v>129.0</v>
      </c>
      <c r="B111" s="21" t="s">
        <v>6374</v>
      </c>
      <c r="C111" s="21" t="s">
        <v>6258</v>
      </c>
      <c r="D111" s="21">
        <v>4268873.0</v>
      </c>
      <c r="E111" s="21">
        <v>4360444.0</v>
      </c>
      <c r="F111" s="21">
        <v>3908743.0</v>
      </c>
      <c r="G111" s="21">
        <v>2943356.0</v>
      </c>
      <c r="H111" s="21">
        <v>1934901.0</v>
      </c>
      <c r="I111" s="21">
        <v>1674938.0</v>
      </c>
      <c r="J111" s="21">
        <v>1493870.0</v>
      </c>
      <c r="K111" s="21">
        <v>802786.0</v>
      </c>
      <c r="L111" s="21">
        <v>17818.0</v>
      </c>
      <c r="M111" s="51" t="s">
        <v>6713</v>
      </c>
      <c r="N111" s="52">
        <v>16072.0</v>
      </c>
      <c r="O111" s="51" t="s">
        <v>6100</v>
      </c>
    </row>
    <row r="112">
      <c r="A112" s="21">
        <v>110.0</v>
      </c>
      <c r="B112" s="21" t="s">
        <v>6375</v>
      </c>
      <c r="C112" s="21" t="s">
        <v>6258</v>
      </c>
      <c r="D112" s="21">
        <v>6630623.0</v>
      </c>
      <c r="E112" s="21">
        <v>6424874.0</v>
      </c>
      <c r="F112" s="21">
        <v>5914980.0</v>
      </c>
      <c r="G112" s="21">
        <v>5483774.0</v>
      </c>
      <c r="H112" s="21">
        <v>4935182.0</v>
      </c>
      <c r="I112" s="21">
        <v>4394734.0</v>
      </c>
      <c r="J112" s="21">
        <v>3691209.0</v>
      </c>
      <c r="K112" s="21">
        <v>3016384.0</v>
      </c>
      <c r="L112" s="21">
        <v>199951.0</v>
      </c>
      <c r="M112" s="51" t="s">
        <v>6714</v>
      </c>
      <c r="N112" s="52" t="s">
        <v>6636</v>
      </c>
      <c r="O112" s="51" t="s">
        <v>5941</v>
      </c>
    </row>
    <row r="113">
      <c r="A113" s="21">
        <v>103.0</v>
      </c>
      <c r="B113" s="21" t="s">
        <v>6376</v>
      </c>
      <c r="C113" s="21" t="s">
        <v>6258</v>
      </c>
      <c r="D113" s="21">
        <v>7529475.0</v>
      </c>
      <c r="E113" s="21">
        <v>7319399.0</v>
      </c>
      <c r="F113" s="21">
        <v>6787419.0</v>
      </c>
      <c r="G113" s="21">
        <v>6323418.0</v>
      </c>
      <c r="H113" s="21">
        <v>5430853.0</v>
      </c>
      <c r="I113" s="21">
        <v>4314443.0</v>
      </c>
      <c r="J113" s="21">
        <v>3297519.0</v>
      </c>
      <c r="K113" s="21">
        <v>2675283.0</v>
      </c>
      <c r="L113" s="21">
        <v>236800.0</v>
      </c>
      <c r="M113" s="51" t="s">
        <v>6715</v>
      </c>
      <c r="N113" s="52" t="s">
        <v>6716</v>
      </c>
      <c r="O113" s="51" t="s">
        <v>5942</v>
      </c>
    </row>
    <row r="114">
      <c r="A114" s="21">
        <v>151.0</v>
      </c>
      <c r="B114" s="21" t="s">
        <v>6377</v>
      </c>
      <c r="C114" s="21" t="s">
        <v>6259</v>
      </c>
      <c r="D114" s="21">
        <v>1850651.0</v>
      </c>
      <c r="E114" s="21">
        <v>1897052.0</v>
      </c>
      <c r="F114" s="21">
        <v>1991955.0</v>
      </c>
      <c r="G114" s="21">
        <v>2101530.0</v>
      </c>
      <c r="H114" s="21">
        <v>2392530.0</v>
      </c>
      <c r="I114" s="21">
        <v>2689391.0</v>
      </c>
      <c r="J114" s="21">
        <v>2572037.0</v>
      </c>
      <c r="K114" s="21">
        <v>2397414.0</v>
      </c>
      <c r="L114" s="21">
        <v>64559.0</v>
      </c>
      <c r="M114" s="51" t="s">
        <v>6717</v>
      </c>
      <c r="N114" s="51" t="s">
        <v>6718</v>
      </c>
      <c r="O114" s="51" t="s">
        <v>5531</v>
      </c>
    </row>
    <row r="115">
      <c r="A115" s="21">
        <v>119.0</v>
      </c>
      <c r="B115" s="21" t="s">
        <v>6378</v>
      </c>
      <c r="C115" s="21" t="s">
        <v>6258</v>
      </c>
      <c r="D115" s="21">
        <v>5489739.0</v>
      </c>
      <c r="E115" s="21">
        <v>5662923.0</v>
      </c>
      <c r="F115" s="21">
        <v>6398940.0</v>
      </c>
      <c r="G115" s="21">
        <v>4995800.0</v>
      </c>
      <c r="H115" s="21">
        <v>4320642.0</v>
      </c>
      <c r="I115" s="21">
        <v>3593700.0</v>
      </c>
      <c r="J115" s="21">
        <v>2963702.0</v>
      </c>
      <c r="K115" s="21">
        <v>2381791.0</v>
      </c>
      <c r="L115" s="21">
        <v>10452.0</v>
      </c>
      <c r="M115" s="51" t="s">
        <v>6719</v>
      </c>
      <c r="N115" s="51" t="s">
        <v>6720</v>
      </c>
      <c r="O115" s="51" t="s">
        <v>6097</v>
      </c>
    </row>
    <row r="116">
      <c r="A116" s="21">
        <v>147.0</v>
      </c>
      <c r="B116" s="21" t="s">
        <v>6379</v>
      </c>
      <c r="C116" s="21" t="s">
        <v>6260</v>
      </c>
      <c r="D116" s="21">
        <v>2305825.0</v>
      </c>
      <c r="E116" s="21">
        <v>2254100.0</v>
      </c>
      <c r="F116" s="21">
        <v>2118521.0</v>
      </c>
      <c r="G116" s="21">
        <v>2022747.0</v>
      </c>
      <c r="H116" s="21">
        <v>1998630.0</v>
      </c>
      <c r="I116" s="21">
        <v>1798997.0</v>
      </c>
      <c r="J116" s="21">
        <v>1407672.0</v>
      </c>
      <c r="K116" s="21">
        <v>1023481.0</v>
      </c>
      <c r="L116" s="21">
        <v>30355.0</v>
      </c>
      <c r="M116" s="51" t="s">
        <v>6721</v>
      </c>
      <c r="N116" s="52" t="s">
        <v>6722</v>
      </c>
      <c r="O116" s="51" t="s">
        <v>5529</v>
      </c>
    </row>
    <row r="117">
      <c r="A117" s="21">
        <v>121.0</v>
      </c>
      <c r="B117" s="21" t="s">
        <v>6380</v>
      </c>
      <c r="C117" s="21" t="s">
        <v>6260</v>
      </c>
      <c r="D117" s="21">
        <v>5302681.0</v>
      </c>
      <c r="E117" s="21">
        <v>5087584.0</v>
      </c>
      <c r="F117" s="21">
        <v>4612329.0</v>
      </c>
      <c r="G117" s="21">
        <v>4019956.0</v>
      </c>
      <c r="H117" s="21">
        <v>2895224.0</v>
      </c>
      <c r="I117" s="21">
        <v>2209731.0</v>
      </c>
      <c r="J117" s="21">
        <v>1932169.0</v>
      </c>
      <c r="K117" s="21">
        <v>1463563.0</v>
      </c>
      <c r="L117" s="21">
        <v>111369.0</v>
      </c>
      <c r="M117" s="51" t="s">
        <v>6723</v>
      </c>
      <c r="N117" s="51" t="s">
        <v>6724</v>
      </c>
      <c r="O117" s="51" t="s">
        <v>6097</v>
      </c>
    </row>
    <row r="118">
      <c r="A118" s="21">
        <v>107.0</v>
      </c>
      <c r="B118" s="21" t="s">
        <v>6381</v>
      </c>
      <c r="C118" s="21" t="s">
        <v>6260</v>
      </c>
      <c r="D118" s="21">
        <v>6812341.0</v>
      </c>
      <c r="E118" s="21">
        <v>6653942.0</v>
      </c>
      <c r="F118" s="21">
        <v>6192235.0</v>
      </c>
      <c r="G118" s="21">
        <v>6491988.0</v>
      </c>
      <c r="H118" s="21">
        <v>5154790.0</v>
      </c>
      <c r="I118" s="21">
        <v>4236983.0</v>
      </c>
      <c r="J118" s="21">
        <v>2962720.0</v>
      </c>
      <c r="K118" s="21">
        <v>1909177.0</v>
      </c>
      <c r="L118" s="21">
        <v>1759540.0</v>
      </c>
      <c r="M118" s="52">
        <v>2489919.0</v>
      </c>
      <c r="N118" s="52" t="s">
        <v>6634</v>
      </c>
      <c r="O118" s="51" t="s">
        <v>5942</v>
      </c>
    </row>
    <row r="119">
      <c r="A119" s="21">
        <v>216.0</v>
      </c>
      <c r="B119" s="21" t="s">
        <v>6382</v>
      </c>
      <c r="C119" s="21" t="s">
        <v>6259</v>
      </c>
      <c r="D119" s="21">
        <v>39327.0</v>
      </c>
      <c r="E119" s="21">
        <v>38756.0</v>
      </c>
      <c r="F119" s="21">
        <v>37355.0</v>
      </c>
      <c r="G119" s="21">
        <v>35926.0</v>
      </c>
      <c r="H119" s="21">
        <v>33026.0</v>
      </c>
      <c r="I119" s="21">
        <v>28765.0</v>
      </c>
      <c r="J119" s="21">
        <v>25003.0</v>
      </c>
      <c r="K119" s="21">
        <v>21089.0</v>
      </c>
      <c r="L119" s="21">
        <v>160.0</v>
      </c>
      <c r="M119" s="51" t="s">
        <v>6725</v>
      </c>
      <c r="N119" s="52">
        <v>27030.0</v>
      </c>
      <c r="O119" s="51">
        <v>0.0</v>
      </c>
    </row>
    <row r="120">
      <c r="A120" s="21">
        <v>141.0</v>
      </c>
      <c r="B120" s="21" t="s">
        <v>6383</v>
      </c>
      <c r="C120" s="21" t="s">
        <v>6259</v>
      </c>
      <c r="D120" s="21">
        <v>2750055.0</v>
      </c>
      <c r="E120" s="21">
        <v>2820267.0</v>
      </c>
      <c r="F120" s="21">
        <v>2963765.0</v>
      </c>
      <c r="G120" s="21">
        <v>3139019.0</v>
      </c>
      <c r="H120" s="21">
        <v>3599637.0</v>
      </c>
      <c r="I120" s="21">
        <v>3785847.0</v>
      </c>
      <c r="J120" s="21">
        <v>3521206.0</v>
      </c>
      <c r="K120" s="21">
        <v>3210147.0</v>
      </c>
      <c r="L120" s="21">
        <v>65300.0</v>
      </c>
      <c r="M120" s="51" t="s">
        <v>6726</v>
      </c>
      <c r="N120" s="51" t="s">
        <v>6727</v>
      </c>
      <c r="O120" s="51" t="s">
        <v>5529</v>
      </c>
    </row>
    <row r="121">
      <c r="A121" s="21">
        <v>168.0</v>
      </c>
      <c r="B121" s="21" t="s">
        <v>6384</v>
      </c>
      <c r="C121" s="21" t="s">
        <v>6259</v>
      </c>
      <c r="D121" s="21">
        <v>647599.0</v>
      </c>
      <c r="E121" s="21">
        <v>630399.0</v>
      </c>
      <c r="F121" s="21">
        <v>569408.0</v>
      </c>
      <c r="G121" s="21">
        <v>507070.0</v>
      </c>
      <c r="H121" s="21">
        <v>435628.0</v>
      </c>
      <c r="I121" s="21">
        <v>381267.0</v>
      </c>
      <c r="J121" s="21">
        <v>363741.0</v>
      </c>
      <c r="K121" s="21">
        <v>339342.0</v>
      </c>
      <c r="L121" s="21">
        <v>2586.0</v>
      </c>
      <c r="M121" s="51" t="s">
        <v>6728</v>
      </c>
      <c r="N121" s="52" t="s">
        <v>6729</v>
      </c>
      <c r="O121" s="51" t="s">
        <v>5521</v>
      </c>
    </row>
    <row r="122">
      <c r="A122" s="21">
        <v>167.0</v>
      </c>
      <c r="B122" s="21" t="s">
        <v>6385</v>
      </c>
      <c r="C122" s="21" t="s">
        <v>6258</v>
      </c>
      <c r="D122" s="21">
        <v>695168.0</v>
      </c>
      <c r="E122" s="21">
        <v>676283.0</v>
      </c>
      <c r="F122" s="21">
        <v>615239.0</v>
      </c>
      <c r="G122" s="21">
        <v>557297.0</v>
      </c>
      <c r="H122" s="21">
        <v>431896.0</v>
      </c>
      <c r="I122" s="21">
        <v>350227.0</v>
      </c>
      <c r="J122" s="21">
        <v>245332.0</v>
      </c>
      <c r="K122" s="21">
        <v>247284.0</v>
      </c>
      <c r="L122" s="21">
        <v>30.0</v>
      </c>
      <c r="M122" s="51" t="s">
        <v>6730</v>
      </c>
      <c r="N122" s="52" t="s">
        <v>6731</v>
      </c>
      <c r="O122" s="51" t="s">
        <v>5521</v>
      </c>
    </row>
    <row r="123">
      <c r="A123" s="21">
        <v>50.0</v>
      </c>
      <c r="B123" s="21" t="s">
        <v>6386</v>
      </c>
      <c r="C123" s="21" t="s">
        <v>6260</v>
      </c>
      <c r="D123" s="21">
        <v>2.9611714E7</v>
      </c>
      <c r="E123" s="21">
        <v>2.8225177E7</v>
      </c>
      <c r="F123" s="21">
        <v>2.4850912E7</v>
      </c>
      <c r="G123" s="21">
        <v>2.1731053E7</v>
      </c>
      <c r="H123" s="21">
        <v>1.6216431E7</v>
      </c>
      <c r="I123" s="21">
        <v>1.1882762E7</v>
      </c>
      <c r="J123" s="21">
        <v>8948162.0</v>
      </c>
      <c r="K123" s="21">
        <v>6639751.0</v>
      </c>
      <c r="L123" s="21">
        <v>587041.0</v>
      </c>
      <c r="M123" s="51" t="s">
        <v>6732</v>
      </c>
      <c r="N123" s="52" t="s">
        <v>6733</v>
      </c>
      <c r="O123" s="51" t="s">
        <v>5041</v>
      </c>
    </row>
    <row r="124">
      <c r="A124" s="21">
        <v>62.0</v>
      </c>
      <c r="B124" s="21" t="s">
        <v>6387</v>
      </c>
      <c r="C124" s="21" t="s">
        <v>6260</v>
      </c>
      <c r="D124" s="21">
        <v>2.0405317E7</v>
      </c>
      <c r="E124" s="21">
        <v>1.9377061E7</v>
      </c>
      <c r="F124" s="21">
        <v>1.6938942E7</v>
      </c>
      <c r="G124" s="21">
        <v>1.4718422E7</v>
      </c>
      <c r="H124" s="21">
        <v>1.1229387E7</v>
      </c>
      <c r="I124" s="21">
        <v>9539665.0</v>
      </c>
      <c r="J124" s="21">
        <v>6267369.0</v>
      </c>
      <c r="K124" s="21">
        <v>4625141.0</v>
      </c>
      <c r="L124" s="21">
        <v>118484.0</v>
      </c>
      <c r="M124" s="51" t="s">
        <v>6734</v>
      </c>
      <c r="N124" s="52" t="s">
        <v>6598</v>
      </c>
      <c r="O124" s="51" t="s">
        <v>5940</v>
      </c>
    </row>
    <row r="125">
      <c r="A125" s="21">
        <v>45.0</v>
      </c>
      <c r="B125" s="21" t="s">
        <v>6388</v>
      </c>
      <c r="C125" s="21" t="s">
        <v>6258</v>
      </c>
      <c r="D125" s="21">
        <v>3.3938221E7</v>
      </c>
      <c r="E125" s="21">
        <v>3.3199993E7</v>
      </c>
      <c r="F125" s="21">
        <v>3.1068833E7</v>
      </c>
      <c r="G125" s="21">
        <v>2.8717731E7</v>
      </c>
      <c r="H125" s="21">
        <v>2.294515E7</v>
      </c>
      <c r="I125" s="21">
        <v>1.7517054E7</v>
      </c>
      <c r="J125" s="21">
        <v>1.3215707E7</v>
      </c>
      <c r="K125" s="21">
        <v>1.0306508E7</v>
      </c>
      <c r="L125" s="21">
        <v>330803.0</v>
      </c>
      <c r="M125" s="51" t="s">
        <v>6735</v>
      </c>
      <c r="N125" s="52" t="s">
        <v>6736</v>
      </c>
      <c r="O125" s="51" t="s">
        <v>6122</v>
      </c>
    </row>
    <row r="126">
      <c r="A126" s="21">
        <v>174.0</v>
      </c>
      <c r="B126" s="21" t="s">
        <v>6389</v>
      </c>
      <c r="C126" s="21" t="s">
        <v>6258</v>
      </c>
      <c r="D126" s="21">
        <v>523787.0</v>
      </c>
      <c r="E126" s="21">
        <v>514438.0</v>
      </c>
      <c r="F126" s="21">
        <v>435582.0</v>
      </c>
      <c r="G126" s="21">
        <v>361575.0</v>
      </c>
      <c r="H126" s="21">
        <v>282507.0</v>
      </c>
      <c r="I126" s="21">
        <v>224957.0</v>
      </c>
      <c r="J126" s="21">
        <v>164887.0</v>
      </c>
      <c r="K126" s="21">
        <v>123243.0</v>
      </c>
      <c r="L126" s="21">
        <v>300.0</v>
      </c>
      <c r="M126" s="51" t="s">
        <v>6737</v>
      </c>
      <c r="N126" s="52">
        <v>16438.0</v>
      </c>
      <c r="O126" s="51" t="s">
        <v>5521</v>
      </c>
    </row>
    <row r="127">
      <c r="A127" s="21">
        <v>59.0</v>
      </c>
      <c r="B127" s="21" t="s">
        <v>6390</v>
      </c>
      <c r="C127" s="21" t="s">
        <v>6260</v>
      </c>
      <c r="D127" s="21">
        <v>2.259359E7</v>
      </c>
      <c r="E127" s="21">
        <v>2.122404E7</v>
      </c>
      <c r="F127" s="21">
        <v>1.8112907E7</v>
      </c>
      <c r="G127" s="21">
        <v>1.5529181E7</v>
      </c>
      <c r="H127" s="21">
        <v>1.1239101E7</v>
      </c>
      <c r="I127" s="21">
        <v>8945026.0</v>
      </c>
      <c r="J127" s="21">
        <v>7372581.0</v>
      </c>
      <c r="K127" s="21">
        <v>6153587.0</v>
      </c>
      <c r="L127" s="21">
        <v>1240192.0</v>
      </c>
      <c r="M127" s="51" t="s">
        <v>6738</v>
      </c>
      <c r="N127" s="52" t="s">
        <v>6739</v>
      </c>
      <c r="O127" s="51" t="s">
        <v>5833</v>
      </c>
    </row>
    <row r="128">
      <c r="A128" s="21">
        <v>173.0</v>
      </c>
      <c r="B128" s="21" t="s">
        <v>6391</v>
      </c>
      <c r="C128" s="21" t="s">
        <v>6259</v>
      </c>
      <c r="D128" s="21">
        <v>533286.0</v>
      </c>
      <c r="E128" s="21">
        <v>515357.0</v>
      </c>
      <c r="F128" s="21">
        <v>456579.0</v>
      </c>
      <c r="G128" s="21">
        <v>418755.0</v>
      </c>
      <c r="H128" s="21">
        <v>399212.0</v>
      </c>
      <c r="I128" s="21">
        <v>365392.0</v>
      </c>
      <c r="J128" s="21">
        <v>333587.0</v>
      </c>
      <c r="K128" s="21">
        <v>315414.0</v>
      </c>
      <c r="L128" s="21">
        <v>316.0</v>
      </c>
      <c r="M128" s="51" t="s">
        <v>6740</v>
      </c>
      <c r="N128" s="52" t="s">
        <v>6741</v>
      </c>
      <c r="O128" s="51" t="s">
        <v>5521</v>
      </c>
    </row>
    <row r="129">
      <c r="A129" s="21">
        <v>215.0</v>
      </c>
      <c r="B129" s="21" t="s">
        <v>6392</v>
      </c>
      <c r="C129" s="21" t="s">
        <v>6261</v>
      </c>
      <c r="D129" s="21">
        <v>41569.0</v>
      </c>
      <c r="E129" s="21">
        <v>43413.0</v>
      </c>
      <c r="F129" s="21">
        <v>49410.0</v>
      </c>
      <c r="G129" s="21">
        <v>53416.0</v>
      </c>
      <c r="H129" s="21">
        <v>54224.0</v>
      </c>
      <c r="I129" s="21">
        <v>46047.0</v>
      </c>
      <c r="J129" s="21">
        <v>31988.0</v>
      </c>
      <c r="K129" s="21">
        <v>23969.0</v>
      </c>
      <c r="L129" s="21">
        <v>181.0</v>
      </c>
      <c r="M129" s="51" t="s">
        <v>6742</v>
      </c>
      <c r="N129" s="51" t="s">
        <v>6590</v>
      </c>
      <c r="O129" s="51">
        <v>0.0</v>
      </c>
    </row>
    <row r="130">
      <c r="A130" s="21">
        <v>180.0</v>
      </c>
      <c r="B130" s="21" t="s">
        <v>6393</v>
      </c>
      <c r="C130" s="21" t="s">
        <v>6262</v>
      </c>
      <c r="D130" s="21">
        <v>367507.0</v>
      </c>
      <c r="E130" s="21">
        <v>370391.0</v>
      </c>
      <c r="F130" s="21">
        <v>383515.0</v>
      </c>
      <c r="G130" s="21">
        <v>392181.0</v>
      </c>
      <c r="H130" s="21">
        <v>432543.0</v>
      </c>
      <c r="I130" s="21">
        <v>374271.0</v>
      </c>
      <c r="J130" s="21">
        <v>333786.0</v>
      </c>
      <c r="K130" s="21">
        <v>326428.0</v>
      </c>
      <c r="L130" s="21">
        <v>1128.0</v>
      </c>
      <c r="M130" s="51" t="s">
        <v>6743</v>
      </c>
      <c r="N130" s="51" t="s">
        <v>6744</v>
      </c>
      <c r="O130" s="51">
        <v>0.0</v>
      </c>
    </row>
    <row r="131">
      <c r="A131" s="21">
        <v>126.0</v>
      </c>
      <c r="B131" s="21" t="s">
        <v>6394</v>
      </c>
      <c r="C131" s="21" t="s">
        <v>6260</v>
      </c>
      <c r="D131" s="21">
        <v>4736139.0</v>
      </c>
      <c r="E131" s="21">
        <v>4498604.0</v>
      </c>
      <c r="F131" s="21">
        <v>3946220.0</v>
      </c>
      <c r="G131" s="21">
        <v>3419461.0</v>
      </c>
      <c r="H131" s="21">
        <v>2695003.0</v>
      </c>
      <c r="I131" s="21">
        <v>2006027.0</v>
      </c>
      <c r="J131" s="21">
        <v>1506694.0</v>
      </c>
      <c r="K131" s="21">
        <v>1122198.0</v>
      </c>
      <c r="L131" s="21">
        <v>1030700.0</v>
      </c>
      <c r="M131" s="52">
        <v>1479689.0</v>
      </c>
      <c r="N131" s="52" t="s">
        <v>6603</v>
      </c>
      <c r="O131" s="51" t="s">
        <v>6098</v>
      </c>
    </row>
    <row r="132">
      <c r="A132" s="21">
        <v>157.0</v>
      </c>
      <c r="B132" s="21" t="s">
        <v>6395</v>
      </c>
      <c r="C132" s="21" t="s">
        <v>6260</v>
      </c>
      <c r="D132" s="21">
        <v>1299469.0</v>
      </c>
      <c r="E132" s="21">
        <v>1297828.0</v>
      </c>
      <c r="F132" s="21">
        <v>1293153.0</v>
      </c>
      <c r="G132" s="21">
        <v>1283330.0</v>
      </c>
      <c r="H132" s="21">
        <v>1215930.0</v>
      </c>
      <c r="I132" s="21">
        <v>1090290.0</v>
      </c>
      <c r="J132" s="21">
        <v>954865.0</v>
      </c>
      <c r="K132" s="21">
        <v>830115.0</v>
      </c>
      <c r="L132" s="21">
        <v>2040.0</v>
      </c>
      <c r="M132" s="51" t="s">
        <v>6745</v>
      </c>
      <c r="N132" s="52">
        <v>37987.0</v>
      </c>
      <c r="O132" s="51" t="s">
        <v>5531</v>
      </c>
    </row>
    <row r="133">
      <c r="A133" s="21">
        <v>182.0</v>
      </c>
      <c r="B133" s="21" t="s">
        <v>6396</v>
      </c>
      <c r="C133" s="21" t="s">
        <v>6260</v>
      </c>
      <c r="D133" s="21">
        <v>326101.0</v>
      </c>
      <c r="E133" s="21">
        <v>305587.0</v>
      </c>
      <c r="F133" s="21">
        <v>249545.0</v>
      </c>
      <c r="G133" s="21">
        <v>211786.0</v>
      </c>
      <c r="H133" s="21">
        <v>159215.0</v>
      </c>
      <c r="I133" s="21">
        <v>92659.0</v>
      </c>
      <c r="J133" s="21">
        <v>52233.0</v>
      </c>
      <c r="K133" s="21">
        <v>35383.0</v>
      </c>
      <c r="L133" s="21">
        <v>374.0</v>
      </c>
      <c r="M133" s="51" t="s">
        <v>6746</v>
      </c>
      <c r="N133" s="52" t="s">
        <v>6747</v>
      </c>
      <c r="O133" s="51">
        <v>0.0</v>
      </c>
    </row>
    <row r="134">
      <c r="A134" s="21">
        <v>10.0</v>
      </c>
      <c r="B134" s="21" t="s">
        <v>6397</v>
      </c>
      <c r="C134" s="21" t="s">
        <v>6262</v>
      </c>
      <c r="D134" s="21">
        <v>1.27504125E8</v>
      </c>
      <c r="E134" s="21">
        <v>1.25998302E8</v>
      </c>
      <c r="F134" s="21">
        <v>1.20149897E8</v>
      </c>
      <c r="G134" s="21">
        <v>1.12532401E8</v>
      </c>
      <c r="H134" s="21">
        <v>9.7873442E7</v>
      </c>
      <c r="I134" s="21">
        <v>8.1720428E7</v>
      </c>
      <c r="J134" s="21">
        <v>6.7705186E7</v>
      </c>
      <c r="K134" s="21">
        <v>5.0289306E7</v>
      </c>
      <c r="L134" s="21">
        <v>1964375.0</v>
      </c>
      <c r="M134" s="51" t="s">
        <v>6748</v>
      </c>
      <c r="N134" s="52">
        <v>23012.0</v>
      </c>
      <c r="O134" s="54">
        <v>45809.0</v>
      </c>
    </row>
    <row r="135">
      <c r="A135" s="21">
        <v>194.0</v>
      </c>
      <c r="B135" s="21" t="s">
        <v>6398</v>
      </c>
      <c r="C135" s="21" t="s">
        <v>6261</v>
      </c>
      <c r="D135" s="21">
        <v>114164.0</v>
      </c>
      <c r="E135" s="21">
        <v>112106.0</v>
      </c>
      <c r="F135" s="21">
        <v>109462.0</v>
      </c>
      <c r="G135" s="21">
        <v>107588.0</v>
      </c>
      <c r="H135" s="21">
        <v>111709.0</v>
      </c>
      <c r="I135" s="21">
        <v>98603.0</v>
      </c>
      <c r="J135" s="21">
        <v>76299.0</v>
      </c>
      <c r="K135" s="21">
        <v>58989.0</v>
      </c>
      <c r="L135" s="21">
        <v>702.0</v>
      </c>
      <c r="M135" s="51" t="s">
        <v>6749</v>
      </c>
      <c r="N135" s="52">
        <v>33239.0</v>
      </c>
      <c r="O135" s="51">
        <v>0.0</v>
      </c>
    </row>
    <row r="136">
      <c r="A136" s="21">
        <v>135.0</v>
      </c>
      <c r="B136" s="21" t="s">
        <v>6399</v>
      </c>
      <c r="C136" s="21" t="s">
        <v>6259</v>
      </c>
      <c r="D136" s="21">
        <v>3272996.0</v>
      </c>
      <c r="E136" s="21">
        <v>3084847.0</v>
      </c>
      <c r="F136" s="21">
        <v>3277388.0</v>
      </c>
      <c r="G136" s="21">
        <v>3678186.0</v>
      </c>
      <c r="H136" s="21">
        <v>4251573.0</v>
      </c>
      <c r="I136" s="21">
        <v>4480199.0</v>
      </c>
      <c r="J136" s="21">
        <v>4103240.0</v>
      </c>
      <c r="K136" s="21">
        <v>3711140.0</v>
      </c>
      <c r="L136" s="21">
        <v>33846.0</v>
      </c>
      <c r="M136" s="51" t="s">
        <v>6750</v>
      </c>
      <c r="N136" s="52" t="s">
        <v>6751</v>
      </c>
      <c r="O136" s="51" t="s">
        <v>6177</v>
      </c>
    </row>
    <row r="137">
      <c r="A137" s="21">
        <v>217.0</v>
      </c>
      <c r="B137" s="21" t="s">
        <v>6400</v>
      </c>
      <c r="C137" s="21" t="s">
        <v>6259</v>
      </c>
      <c r="D137" s="21">
        <v>36469.0</v>
      </c>
      <c r="E137" s="21">
        <v>36922.0</v>
      </c>
      <c r="F137" s="21">
        <v>36760.0</v>
      </c>
      <c r="G137" s="21">
        <v>33178.0</v>
      </c>
      <c r="H137" s="21">
        <v>32465.0</v>
      </c>
      <c r="I137" s="21">
        <v>30329.0</v>
      </c>
      <c r="J137" s="21">
        <v>27076.0</v>
      </c>
      <c r="K137" s="21">
        <v>24270.0</v>
      </c>
      <c r="L137" s="21">
        <v>2.0</v>
      </c>
      <c r="M137" s="51" t="s">
        <v>6752</v>
      </c>
      <c r="N137" s="51" t="s">
        <v>6753</v>
      </c>
      <c r="O137" s="51">
        <v>0.0</v>
      </c>
    </row>
    <row r="138">
      <c r="A138" s="21">
        <v>134.0</v>
      </c>
      <c r="B138" s="21" t="s">
        <v>6401</v>
      </c>
      <c r="C138" s="21" t="s">
        <v>6258</v>
      </c>
      <c r="D138" s="21">
        <v>3398366.0</v>
      </c>
      <c r="E138" s="21">
        <v>3294335.0</v>
      </c>
      <c r="F138" s="21">
        <v>2964749.0</v>
      </c>
      <c r="G138" s="21">
        <v>2702520.0</v>
      </c>
      <c r="H138" s="21">
        <v>2450979.0</v>
      </c>
      <c r="I138" s="21">
        <v>2161433.0</v>
      </c>
      <c r="J138" s="21">
        <v>1697780.0</v>
      </c>
      <c r="K138" s="21">
        <v>1293880.0</v>
      </c>
      <c r="L138" s="21">
        <v>1564110.0</v>
      </c>
      <c r="M138" s="52" t="s">
        <v>6754</v>
      </c>
      <c r="N138" s="52" t="s">
        <v>6755</v>
      </c>
      <c r="O138" s="51" t="s">
        <v>6177</v>
      </c>
    </row>
    <row r="139">
      <c r="A139" s="21">
        <v>169.0</v>
      </c>
      <c r="B139" s="21" t="s">
        <v>6402</v>
      </c>
      <c r="C139" s="21" t="s">
        <v>6259</v>
      </c>
      <c r="D139" s="21">
        <v>627082.0</v>
      </c>
      <c r="E139" s="21">
        <v>629048.0</v>
      </c>
      <c r="F139" s="21">
        <v>633966.0</v>
      </c>
      <c r="G139" s="21">
        <v>631044.0</v>
      </c>
      <c r="H139" s="21">
        <v>633324.0</v>
      </c>
      <c r="I139" s="21">
        <v>621442.0</v>
      </c>
      <c r="J139" s="21">
        <v>589324.0</v>
      </c>
      <c r="K139" s="21">
        <v>530268.0</v>
      </c>
      <c r="L139" s="21">
        <v>13812.0</v>
      </c>
      <c r="M139" s="51" t="s">
        <v>6756</v>
      </c>
      <c r="N139" s="51" t="s">
        <v>6757</v>
      </c>
      <c r="O139" s="51" t="s">
        <v>5521</v>
      </c>
    </row>
    <row r="140">
      <c r="A140" s="21">
        <v>230.0</v>
      </c>
      <c r="B140" s="21" t="s">
        <v>6403</v>
      </c>
      <c r="C140" s="21" t="s">
        <v>6262</v>
      </c>
      <c r="D140" s="21">
        <v>4390.0</v>
      </c>
      <c r="E140" s="21">
        <v>4500.0</v>
      </c>
      <c r="F140" s="21">
        <v>5059.0</v>
      </c>
      <c r="G140" s="21">
        <v>4938.0</v>
      </c>
      <c r="H140" s="21">
        <v>5138.0</v>
      </c>
      <c r="I140" s="21">
        <v>10805.0</v>
      </c>
      <c r="J140" s="21">
        <v>11452.0</v>
      </c>
      <c r="K140" s="21">
        <v>11402.0</v>
      </c>
      <c r="L140" s="21">
        <v>102.0</v>
      </c>
      <c r="M140" s="51" t="s">
        <v>6758</v>
      </c>
      <c r="N140" s="51" t="s">
        <v>6759</v>
      </c>
      <c r="O140" s="51">
        <v>0.0</v>
      </c>
    </row>
    <row r="141">
      <c r="A141" s="21">
        <v>40.0</v>
      </c>
      <c r="B141" s="21" t="s">
        <v>6404</v>
      </c>
      <c r="C141" s="21" t="s">
        <v>6260</v>
      </c>
      <c r="D141" s="21">
        <v>3.7457971E7</v>
      </c>
      <c r="E141" s="21">
        <v>3.6688772E7</v>
      </c>
      <c r="F141" s="21">
        <v>3.4680458E7</v>
      </c>
      <c r="G141" s="21">
        <v>3.2464865E7</v>
      </c>
      <c r="H141" s="21">
        <v>2.8554415E7</v>
      </c>
      <c r="I141" s="21">
        <v>2.4570814E7</v>
      </c>
      <c r="J141" s="21">
        <v>1.9678444E7</v>
      </c>
      <c r="K141" s="21">
        <v>1.5274351E7</v>
      </c>
      <c r="L141" s="21">
        <v>446550.0</v>
      </c>
      <c r="M141" s="51" t="s">
        <v>6760</v>
      </c>
      <c r="N141" s="52" t="s">
        <v>6761</v>
      </c>
      <c r="O141" s="51" t="s">
        <v>5920</v>
      </c>
    </row>
    <row r="142">
      <c r="A142" s="21">
        <v>48.0</v>
      </c>
      <c r="B142" s="21" t="s">
        <v>6405</v>
      </c>
      <c r="C142" s="21" t="s">
        <v>6260</v>
      </c>
      <c r="D142" s="21">
        <v>3.2969517E7</v>
      </c>
      <c r="E142" s="21">
        <v>3.1178239E7</v>
      </c>
      <c r="F142" s="21">
        <v>2.6843246E7</v>
      </c>
      <c r="G142" s="21">
        <v>2.3073723E7</v>
      </c>
      <c r="H142" s="21">
        <v>1.7768505E7</v>
      </c>
      <c r="I142" s="21">
        <v>1.3303459E7</v>
      </c>
      <c r="J142" s="21">
        <v>1.1413587E7</v>
      </c>
      <c r="K142" s="21">
        <v>8411676.0</v>
      </c>
      <c r="L142" s="21">
        <v>801590.0</v>
      </c>
      <c r="M142" s="51" t="s">
        <v>6762</v>
      </c>
      <c r="N142" s="52" t="s">
        <v>6763</v>
      </c>
      <c r="O142" s="51" t="s">
        <v>5922</v>
      </c>
    </row>
    <row r="143">
      <c r="A143" s="21">
        <v>26.0</v>
      </c>
      <c r="B143" s="21" t="s">
        <v>6406</v>
      </c>
      <c r="C143" s="21" t="s">
        <v>6258</v>
      </c>
      <c r="D143" s="21">
        <v>5.4179306E7</v>
      </c>
      <c r="E143" s="21">
        <v>5.3423198E7</v>
      </c>
      <c r="F143" s="21">
        <v>5.1483949E7</v>
      </c>
      <c r="G143" s="21">
        <v>4.9390988E7</v>
      </c>
      <c r="H143" s="21">
        <v>4.5538332E7</v>
      </c>
      <c r="I143" s="21">
        <v>4.0099553E7</v>
      </c>
      <c r="J143" s="21">
        <v>3.3465781E7</v>
      </c>
      <c r="K143" s="21">
        <v>2.7284112E7</v>
      </c>
      <c r="L143" s="21">
        <v>676578.0</v>
      </c>
      <c r="M143" s="51" t="s">
        <v>6764</v>
      </c>
      <c r="N143" s="52">
        <v>25934.0</v>
      </c>
      <c r="O143" s="51" t="s">
        <v>6128</v>
      </c>
    </row>
    <row r="144">
      <c r="A144" s="21">
        <v>145.0</v>
      </c>
      <c r="B144" s="21" t="s">
        <v>6407</v>
      </c>
      <c r="C144" s="21" t="s">
        <v>6260</v>
      </c>
      <c r="D144" s="21">
        <v>2567012.0</v>
      </c>
      <c r="E144" s="21">
        <v>2489098.0</v>
      </c>
      <c r="F144" s="21">
        <v>2282704.0</v>
      </c>
      <c r="G144" s="21">
        <v>2099271.0</v>
      </c>
      <c r="H144" s="21">
        <v>1819141.0</v>
      </c>
      <c r="I144" s="21">
        <v>1369011.0</v>
      </c>
      <c r="J144" s="21">
        <v>975994.0</v>
      </c>
      <c r="K144" s="21">
        <v>754467.0</v>
      </c>
      <c r="L144" s="21">
        <v>825615.0</v>
      </c>
      <c r="M144" s="52" t="s">
        <v>6765</v>
      </c>
      <c r="N144" s="52" t="s">
        <v>6766</v>
      </c>
      <c r="O144" s="51" t="s">
        <v>5529</v>
      </c>
    </row>
    <row r="145">
      <c r="A145" s="21">
        <v>225.0</v>
      </c>
      <c r="B145" s="21" t="s">
        <v>6408</v>
      </c>
      <c r="C145" s="21" t="s">
        <v>6261</v>
      </c>
      <c r="D145" s="21">
        <v>12668.0</v>
      </c>
      <c r="E145" s="21">
        <v>12315.0</v>
      </c>
      <c r="F145" s="21">
        <v>11185.0</v>
      </c>
      <c r="G145" s="21">
        <v>10241.0</v>
      </c>
      <c r="H145" s="21">
        <v>10377.0</v>
      </c>
      <c r="I145" s="21">
        <v>9598.0</v>
      </c>
      <c r="J145" s="21">
        <v>7635.0</v>
      </c>
      <c r="K145" s="21">
        <v>6663.0</v>
      </c>
      <c r="L145" s="21">
        <v>21.0</v>
      </c>
      <c r="M145" s="51" t="s">
        <v>6767</v>
      </c>
      <c r="N145" s="52" t="s">
        <v>6731</v>
      </c>
      <c r="O145" s="51">
        <v>0.0</v>
      </c>
    </row>
    <row r="146">
      <c r="A146" s="21">
        <v>49.0</v>
      </c>
      <c r="B146" s="21" t="s">
        <v>6409</v>
      </c>
      <c r="C146" s="21" t="s">
        <v>6258</v>
      </c>
      <c r="D146" s="21">
        <v>3.054758E7</v>
      </c>
      <c r="E146" s="21">
        <v>2.9348627E7</v>
      </c>
      <c r="F146" s="21">
        <v>2.7610325E7</v>
      </c>
      <c r="G146" s="21">
        <v>2.7161567E7</v>
      </c>
      <c r="H146" s="21">
        <v>2.45595E7</v>
      </c>
      <c r="I146" s="21">
        <v>1.961653E7</v>
      </c>
      <c r="J146" s="21">
        <v>1.5600442E7</v>
      </c>
      <c r="K146" s="21">
        <v>1.2501285E7</v>
      </c>
      <c r="L146" s="21">
        <v>147181.0</v>
      </c>
      <c r="M146" s="51" t="s">
        <v>6768</v>
      </c>
      <c r="N146" s="52" t="s">
        <v>6769</v>
      </c>
      <c r="O146" s="51" t="s">
        <v>5989</v>
      </c>
    </row>
    <row r="147">
      <c r="A147" s="21">
        <v>71.0</v>
      </c>
      <c r="B147" s="21" t="s">
        <v>6410</v>
      </c>
      <c r="C147" s="21" t="s">
        <v>6259</v>
      </c>
      <c r="D147" s="21">
        <v>1.7564014E7</v>
      </c>
      <c r="E147" s="21">
        <v>1.7434557E7</v>
      </c>
      <c r="F147" s="21">
        <v>1.7041107E7</v>
      </c>
      <c r="G147" s="21">
        <v>1.6617116E7</v>
      </c>
      <c r="H147" s="21">
        <v>1.5899135E7</v>
      </c>
      <c r="I147" s="21">
        <v>1.4944548E7</v>
      </c>
      <c r="J147" s="21">
        <v>1.4130387E7</v>
      </c>
      <c r="K147" s="21">
        <v>1.3037686E7</v>
      </c>
      <c r="L147" s="21">
        <v>41850.0</v>
      </c>
      <c r="M147" s="51" t="s">
        <v>6770</v>
      </c>
      <c r="N147" s="52">
        <v>13150.0</v>
      </c>
      <c r="O147" s="51" t="s">
        <v>6002</v>
      </c>
    </row>
    <row r="148">
      <c r="A148" s="21">
        <v>185.0</v>
      </c>
      <c r="B148" s="21" t="s">
        <v>6411</v>
      </c>
      <c r="C148" s="21" t="s">
        <v>6261</v>
      </c>
      <c r="D148" s="21">
        <v>289950.0</v>
      </c>
      <c r="E148" s="21">
        <v>286403.0</v>
      </c>
      <c r="F148" s="21">
        <v>283032.0</v>
      </c>
      <c r="G148" s="21">
        <v>261426.0</v>
      </c>
      <c r="H148" s="21">
        <v>221537.0</v>
      </c>
      <c r="I148" s="21">
        <v>177264.0</v>
      </c>
      <c r="J148" s="21">
        <v>148599.0</v>
      </c>
      <c r="K148" s="21">
        <v>110982.0</v>
      </c>
      <c r="L148" s="21">
        <v>18575.0</v>
      </c>
      <c r="M148" s="51" t="s">
        <v>6771</v>
      </c>
      <c r="N148" s="52">
        <v>27395.0</v>
      </c>
      <c r="O148" s="51">
        <v>0.0</v>
      </c>
    </row>
    <row r="149">
      <c r="A149" s="21">
        <v>123.0</v>
      </c>
      <c r="B149" s="21" t="s">
        <v>6412</v>
      </c>
      <c r="C149" s="21" t="s">
        <v>6261</v>
      </c>
      <c r="D149" s="21">
        <v>5185288.0</v>
      </c>
      <c r="E149" s="21">
        <v>5061133.0</v>
      </c>
      <c r="F149" s="21">
        <v>4590590.0</v>
      </c>
      <c r="G149" s="21">
        <v>4346338.0</v>
      </c>
      <c r="H149" s="21">
        <v>3855266.0</v>
      </c>
      <c r="I149" s="21">
        <v>3397389.0</v>
      </c>
      <c r="J149" s="21">
        <v>3147168.0</v>
      </c>
      <c r="K149" s="21">
        <v>2824061.0</v>
      </c>
      <c r="L149" s="21">
        <v>270467.0</v>
      </c>
      <c r="M149" s="51" t="s">
        <v>6772</v>
      </c>
      <c r="N149" s="52" t="s">
        <v>6576</v>
      </c>
      <c r="O149" s="51" t="s">
        <v>6097</v>
      </c>
    </row>
    <row r="150">
      <c r="A150" s="21">
        <v>106.0</v>
      </c>
      <c r="B150" s="21" t="s">
        <v>6413</v>
      </c>
      <c r="C150" s="21" t="s">
        <v>6262</v>
      </c>
      <c r="D150" s="21">
        <v>6948392.0</v>
      </c>
      <c r="E150" s="21">
        <v>6755895.0</v>
      </c>
      <c r="F150" s="21">
        <v>6298598.0</v>
      </c>
      <c r="G150" s="21">
        <v>5855734.0</v>
      </c>
      <c r="H150" s="21">
        <v>5123222.0</v>
      </c>
      <c r="I150" s="21">
        <v>4227820.0</v>
      </c>
      <c r="J150" s="21">
        <v>3303309.0</v>
      </c>
      <c r="K150" s="21">
        <v>2444767.0</v>
      </c>
      <c r="L150" s="21">
        <v>130373.0</v>
      </c>
      <c r="M150" s="51" t="s">
        <v>6773</v>
      </c>
      <c r="N150" s="52" t="s">
        <v>6774</v>
      </c>
      <c r="O150" s="51" t="s">
        <v>5942</v>
      </c>
    </row>
    <row r="151">
      <c r="A151" s="21">
        <v>54.0</v>
      </c>
      <c r="B151" s="21" t="s">
        <v>6414</v>
      </c>
      <c r="C151" s="21" t="s">
        <v>6260</v>
      </c>
      <c r="D151" s="21">
        <v>2.6207977E7</v>
      </c>
      <c r="E151" s="21">
        <v>2.4333639E7</v>
      </c>
      <c r="F151" s="21">
        <v>2.0128124E7</v>
      </c>
      <c r="G151" s="21">
        <v>1.6647543E7</v>
      </c>
      <c r="H151" s="21">
        <v>1.1622665E7</v>
      </c>
      <c r="I151" s="21">
        <v>8370647.0</v>
      </c>
      <c r="J151" s="21">
        <v>6173177.0</v>
      </c>
      <c r="K151" s="21">
        <v>4669708.0</v>
      </c>
      <c r="L151" s="21">
        <v>1267000.0</v>
      </c>
      <c r="M151" s="51" t="s">
        <v>6775</v>
      </c>
      <c r="N151" s="52" t="s">
        <v>6776</v>
      </c>
      <c r="O151" s="51" t="s">
        <v>6169</v>
      </c>
    </row>
    <row r="152">
      <c r="A152" s="21">
        <v>6.0</v>
      </c>
      <c r="B152" s="21" t="s">
        <v>6415</v>
      </c>
      <c r="C152" s="21" t="s">
        <v>6260</v>
      </c>
      <c r="D152" s="21">
        <v>2.18541212E8</v>
      </c>
      <c r="E152" s="21">
        <v>2.08327405E8</v>
      </c>
      <c r="F152" s="21">
        <v>1.83995785E8</v>
      </c>
      <c r="G152" s="21">
        <v>1.60952853E8</v>
      </c>
      <c r="H152" s="21">
        <v>1.22851984E8</v>
      </c>
      <c r="I152" s="21">
        <v>9.5214257E7</v>
      </c>
      <c r="J152" s="21">
        <v>7.2951439E7</v>
      </c>
      <c r="K152" s="21">
        <v>5.5569264E7</v>
      </c>
      <c r="L152" s="21">
        <v>923768.0</v>
      </c>
      <c r="M152" s="51" t="s">
        <v>6777</v>
      </c>
      <c r="N152" s="52" t="s">
        <v>6733</v>
      </c>
      <c r="O152" s="51" t="s">
        <v>2530</v>
      </c>
    </row>
    <row r="153">
      <c r="A153" s="21">
        <v>232.0</v>
      </c>
      <c r="B153" s="21" t="s">
        <v>6416</v>
      </c>
      <c r="C153" s="21" t="s">
        <v>6261</v>
      </c>
      <c r="D153" s="21">
        <v>1934.0</v>
      </c>
      <c r="E153" s="21">
        <v>1942.0</v>
      </c>
      <c r="F153" s="21">
        <v>1847.0</v>
      </c>
      <c r="G153" s="21">
        <v>1812.0</v>
      </c>
      <c r="H153" s="21">
        <v>2074.0</v>
      </c>
      <c r="I153" s="21">
        <v>2533.0</v>
      </c>
      <c r="J153" s="21">
        <v>3637.0</v>
      </c>
      <c r="K153" s="21">
        <v>5185.0</v>
      </c>
      <c r="L153" s="21">
        <v>260.0</v>
      </c>
      <c r="M153" s="52">
        <v>907811.0</v>
      </c>
      <c r="N153" s="51" t="s">
        <v>6778</v>
      </c>
      <c r="O153" s="51">
        <v>0.0</v>
      </c>
    </row>
    <row r="154">
      <c r="A154" s="21">
        <v>56.0</v>
      </c>
      <c r="B154" s="21" t="s">
        <v>6417</v>
      </c>
      <c r="C154" s="21" t="s">
        <v>6258</v>
      </c>
      <c r="D154" s="21">
        <v>2.6069416E7</v>
      </c>
      <c r="E154" s="21">
        <v>2.5867467E7</v>
      </c>
      <c r="F154" s="21">
        <v>2.5258015E7</v>
      </c>
      <c r="G154" s="21">
        <v>2.4686435E7</v>
      </c>
      <c r="H154" s="21">
        <v>2.3367059E7</v>
      </c>
      <c r="I154" s="21">
        <v>2.0799523E7</v>
      </c>
      <c r="J154" s="21">
        <v>1.797365E7</v>
      </c>
      <c r="K154" s="21">
        <v>1.4996879E7</v>
      </c>
      <c r="L154" s="21">
        <v>120538.0</v>
      </c>
      <c r="M154" s="51" t="s">
        <v>6779</v>
      </c>
      <c r="N154" s="52">
        <v>13881.0</v>
      </c>
      <c r="O154" s="51" t="s">
        <v>6169</v>
      </c>
    </row>
    <row r="155">
      <c r="A155" s="21">
        <v>150.0</v>
      </c>
      <c r="B155" s="21" t="s">
        <v>6418</v>
      </c>
      <c r="C155" s="21" t="s">
        <v>6259</v>
      </c>
      <c r="D155" s="21">
        <v>2093599.0</v>
      </c>
      <c r="E155" s="21">
        <v>2111072.0</v>
      </c>
      <c r="F155" s="21">
        <v>2107962.0</v>
      </c>
      <c r="G155" s="21">
        <v>2093828.0</v>
      </c>
      <c r="H155" s="21">
        <v>2037936.0</v>
      </c>
      <c r="I155" s="21">
        <v>2044174.0</v>
      </c>
      <c r="J155" s="21">
        <v>1907023.0</v>
      </c>
      <c r="K155" s="21">
        <v>1656783.0</v>
      </c>
      <c r="L155" s="21">
        <v>25713.0</v>
      </c>
      <c r="M155" s="51" t="s">
        <v>6780</v>
      </c>
      <c r="N155" s="51" t="s">
        <v>6781</v>
      </c>
      <c r="O155" s="51" t="s">
        <v>5529</v>
      </c>
    </row>
    <row r="156">
      <c r="A156" s="21">
        <v>210.0</v>
      </c>
      <c r="B156" s="21" t="s">
        <v>6419</v>
      </c>
      <c r="C156" s="21" t="s">
        <v>6261</v>
      </c>
      <c r="D156" s="21">
        <v>49551.0</v>
      </c>
      <c r="E156" s="21">
        <v>49587.0</v>
      </c>
      <c r="F156" s="21">
        <v>51514.0</v>
      </c>
      <c r="G156" s="21">
        <v>54087.0</v>
      </c>
      <c r="H156" s="21">
        <v>80338.0</v>
      </c>
      <c r="I156" s="21">
        <v>48002.0</v>
      </c>
      <c r="J156" s="21">
        <v>17613.0</v>
      </c>
      <c r="K156" s="21">
        <v>10143.0</v>
      </c>
      <c r="L156" s="21">
        <v>464.0</v>
      </c>
      <c r="M156" s="51" t="s">
        <v>6782</v>
      </c>
      <c r="N156" s="52">
        <v>41640.0</v>
      </c>
      <c r="O156" s="51">
        <v>0.0</v>
      </c>
    </row>
    <row r="157">
      <c r="A157" s="21">
        <v>120.0</v>
      </c>
      <c r="B157" s="21" t="s">
        <v>6420</v>
      </c>
      <c r="C157" s="21" t="s">
        <v>6259</v>
      </c>
      <c r="D157" s="21">
        <v>5434319.0</v>
      </c>
      <c r="E157" s="21">
        <v>5379839.0</v>
      </c>
      <c r="F157" s="21">
        <v>5190356.0</v>
      </c>
      <c r="G157" s="21">
        <v>4889741.0</v>
      </c>
      <c r="H157" s="21">
        <v>4491202.0</v>
      </c>
      <c r="I157" s="21">
        <v>4241636.0</v>
      </c>
      <c r="J157" s="21">
        <v>4085776.0</v>
      </c>
      <c r="K157" s="21">
        <v>3875546.0</v>
      </c>
      <c r="L157" s="21">
        <v>323802.0</v>
      </c>
      <c r="M157" s="51" t="s">
        <v>6783</v>
      </c>
      <c r="N157" s="52">
        <v>21186.0</v>
      </c>
      <c r="O157" s="51" t="s">
        <v>6097</v>
      </c>
    </row>
    <row r="158">
      <c r="A158" s="21">
        <v>127.0</v>
      </c>
      <c r="B158" s="21" t="s">
        <v>6421</v>
      </c>
      <c r="C158" s="21" t="s">
        <v>6258</v>
      </c>
      <c r="D158" s="21">
        <v>4576298.0</v>
      </c>
      <c r="E158" s="21">
        <v>4543399.0</v>
      </c>
      <c r="F158" s="21">
        <v>4191776.0</v>
      </c>
      <c r="G158" s="21">
        <v>2881914.0</v>
      </c>
      <c r="H158" s="21">
        <v>2344253.0</v>
      </c>
      <c r="I158" s="21">
        <v>1804524.0</v>
      </c>
      <c r="J158" s="21">
        <v>1017462.0</v>
      </c>
      <c r="K158" s="21">
        <v>670693.0</v>
      </c>
      <c r="L158" s="21">
        <v>309500.0</v>
      </c>
      <c r="M158" s="51" t="s">
        <v>6784</v>
      </c>
      <c r="N158" s="52" t="s">
        <v>6706</v>
      </c>
      <c r="O158" s="51" t="s">
        <v>6098</v>
      </c>
    </row>
    <row r="159">
      <c r="A159" s="21">
        <v>5.0</v>
      </c>
      <c r="B159" s="21" t="s">
        <v>6422</v>
      </c>
      <c r="C159" s="21" t="s">
        <v>6258</v>
      </c>
      <c r="D159" s="21">
        <v>2.35824862E8</v>
      </c>
      <c r="E159" s="21">
        <v>2.27196741E8</v>
      </c>
      <c r="F159" s="21">
        <v>2.10969298E8</v>
      </c>
      <c r="G159" s="21">
        <v>1.94454498E8</v>
      </c>
      <c r="H159" s="21">
        <v>1.54369924E8</v>
      </c>
      <c r="I159" s="21">
        <v>1.15414069E8</v>
      </c>
      <c r="J159" s="21">
        <v>8.0624057E7</v>
      </c>
      <c r="K159" s="21">
        <v>5.9290872E7</v>
      </c>
      <c r="L159" s="21">
        <v>881912.0</v>
      </c>
      <c r="M159" s="51" t="s">
        <v>6785</v>
      </c>
      <c r="N159" s="52" t="s">
        <v>6786</v>
      </c>
      <c r="O159" s="51" t="s">
        <v>4809</v>
      </c>
    </row>
    <row r="160">
      <c r="A160" s="21">
        <v>222.0</v>
      </c>
      <c r="B160" s="21" t="s">
        <v>6423</v>
      </c>
      <c r="C160" s="21" t="s">
        <v>6261</v>
      </c>
      <c r="D160" s="21">
        <v>18055.0</v>
      </c>
      <c r="E160" s="21">
        <v>17972.0</v>
      </c>
      <c r="F160" s="21">
        <v>17794.0</v>
      </c>
      <c r="G160" s="21">
        <v>18540.0</v>
      </c>
      <c r="H160" s="21">
        <v>19726.0</v>
      </c>
      <c r="I160" s="21">
        <v>15293.0</v>
      </c>
      <c r="J160" s="21">
        <v>12252.0</v>
      </c>
      <c r="K160" s="21">
        <v>11366.0</v>
      </c>
      <c r="L160" s="21">
        <v>459.0</v>
      </c>
      <c r="M160" s="51" t="s">
        <v>6787</v>
      </c>
      <c r="N160" s="52">
        <v>42736.0</v>
      </c>
      <c r="O160" s="51">
        <v>0.0</v>
      </c>
    </row>
    <row r="161">
      <c r="A161" s="21">
        <v>122.0</v>
      </c>
      <c r="B161" s="21" t="s">
        <v>6424</v>
      </c>
      <c r="C161" s="21" t="s">
        <v>6258</v>
      </c>
      <c r="D161" s="21">
        <v>5250072.0</v>
      </c>
      <c r="E161" s="21">
        <v>5019401.0</v>
      </c>
      <c r="F161" s="21">
        <v>4484614.0</v>
      </c>
      <c r="G161" s="21">
        <v>3992278.0</v>
      </c>
      <c r="H161" s="21">
        <v>3139954.0</v>
      </c>
      <c r="I161" s="21">
        <v>2124609.0</v>
      </c>
      <c r="J161" s="21">
        <v>1453620.0</v>
      </c>
      <c r="K161" s="21">
        <v>1118241.0</v>
      </c>
      <c r="L161" s="21">
        <v>6220.0</v>
      </c>
      <c r="M161" s="51" t="s">
        <v>6788</v>
      </c>
      <c r="N161" s="52" t="s">
        <v>6789</v>
      </c>
      <c r="O161" s="51" t="s">
        <v>6097</v>
      </c>
    </row>
    <row r="162">
      <c r="A162" s="21">
        <v>128.0</v>
      </c>
      <c r="B162" s="21" t="s">
        <v>6425</v>
      </c>
      <c r="C162" s="21" t="s">
        <v>6262</v>
      </c>
      <c r="D162" s="21">
        <v>4408581.0</v>
      </c>
      <c r="E162" s="21">
        <v>4294396.0</v>
      </c>
      <c r="F162" s="21">
        <v>3957099.0</v>
      </c>
      <c r="G162" s="21">
        <v>3623617.0</v>
      </c>
      <c r="H162" s="21">
        <v>3001731.0</v>
      </c>
      <c r="I162" s="21">
        <v>2449968.0</v>
      </c>
      <c r="J162" s="21">
        <v>1956987.0</v>
      </c>
      <c r="K162" s="21">
        <v>1516188.0</v>
      </c>
      <c r="L162" s="21">
        <v>75417.0</v>
      </c>
      <c r="M162" s="51" t="s">
        <v>6790</v>
      </c>
      <c r="N162" s="52" t="s">
        <v>6791</v>
      </c>
      <c r="O162" s="51" t="s">
        <v>6098</v>
      </c>
    </row>
    <row r="163">
      <c r="A163" s="21">
        <v>93.0</v>
      </c>
      <c r="B163" s="21" t="s">
        <v>6426</v>
      </c>
      <c r="C163" s="21" t="s">
        <v>6261</v>
      </c>
      <c r="D163" s="21">
        <v>1.0142619E7</v>
      </c>
      <c r="E163" s="21">
        <v>9749640.0</v>
      </c>
      <c r="F163" s="21">
        <v>8682174.0</v>
      </c>
      <c r="G163" s="21">
        <v>7583269.0</v>
      </c>
      <c r="H163" s="21">
        <v>5508297.0</v>
      </c>
      <c r="I163" s="21">
        <v>3864972.0</v>
      </c>
      <c r="J163" s="21">
        <v>3104788.0</v>
      </c>
      <c r="K163" s="21">
        <v>2489059.0</v>
      </c>
      <c r="L163" s="21">
        <v>462840.0</v>
      </c>
      <c r="M163" s="51" t="s">
        <v>6792</v>
      </c>
      <c r="N163" s="52" t="s">
        <v>6793</v>
      </c>
      <c r="O163" s="51" t="s">
        <v>6572</v>
      </c>
    </row>
    <row r="164">
      <c r="A164" s="21">
        <v>109.0</v>
      </c>
      <c r="B164" s="21" t="s">
        <v>6427</v>
      </c>
      <c r="C164" s="21" t="s">
        <v>6263</v>
      </c>
      <c r="D164" s="21">
        <v>6780744.0</v>
      </c>
      <c r="E164" s="21">
        <v>6618695.0</v>
      </c>
      <c r="F164" s="21">
        <v>6177950.0</v>
      </c>
      <c r="G164" s="21">
        <v>5768613.0</v>
      </c>
      <c r="H164" s="21">
        <v>5123819.0</v>
      </c>
      <c r="I164" s="21">
        <v>4059195.0</v>
      </c>
      <c r="J164" s="21">
        <v>3078912.0</v>
      </c>
      <c r="K164" s="21">
        <v>2408787.0</v>
      </c>
      <c r="L164" s="21">
        <v>406752.0</v>
      </c>
      <c r="M164" s="51" t="s">
        <v>6794</v>
      </c>
      <c r="N164" s="52" t="s">
        <v>6795</v>
      </c>
      <c r="O164" s="51" t="s">
        <v>5942</v>
      </c>
    </row>
    <row r="165">
      <c r="A165" s="21">
        <v>44.0</v>
      </c>
      <c r="B165" s="21" t="s">
        <v>6428</v>
      </c>
      <c r="C165" s="21" t="s">
        <v>6263</v>
      </c>
      <c r="D165" s="21">
        <v>3.4049588E7</v>
      </c>
      <c r="E165" s="21">
        <v>3.3304756E7</v>
      </c>
      <c r="F165" s="21">
        <v>3.0711863E7</v>
      </c>
      <c r="G165" s="21">
        <v>2.9229572E7</v>
      </c>
      <c r="H165" s="21">
        <v>2.6654439E7</v>
      </c>
      <c r="I165" s="21">
        <v>2.2109099E7</v>
      </c>
      <c r="J165" s="21">
        <v>1.7492406E7</v>
      </c>
      <c r="K165" s="21">
        <v>1.3562371E7</v>
      </c>
      <c r="L165" s="21">
        <v>1285216.0</v>
      </c>
      <c r="M165" s="51" t="s">
        <v>6796</v>
      </c>
      <c r="N165" s="52">
        <v>36161.0</v>
      </c>
      <c r="O165" s="51" t="s">
        <v>6122</v>
      </c>
    </row>
    <row r="166">
      <c r="A166" s="21">
        <v>13.0</v>
      </c>
      <c r="B166" s="21" t="s">
        <v>6429</v>
      </c>
      <c r="C166" s="21" t="s">
        <v>6258</v>
      </c>
      <c r="D166" s="21">
        <v>1.15559009E8</v>
      </c>
      <c r="E166" s="21">
        <v>1.12190977E8</v>
      </c>
      <c r="F166" s="21">
        <v>1.03031365E8</v>
      </c>
      <c r="G166" s="21">
        <v>9.46367E7</v>
      </c>
      <c r="H166" s="21">
        <v>7.7958223E7</v>
      </c>
      <c r="I166" s="21">
        <v>6.1558898E7</v>
      </c>
      <c r="J166" s="21">
        <v>4.8419546E7</v>
      </c>
      <c r="K166" s="21">
        <v>3.7435586E7</v>
      </c>
      <c r="L166" s="21">
        <v>342353.0</v>
      </c>
      <c r="M166" s="51" t="s">
        <v>6797</v>
      </c>
      <c r="N166" s="52" t="s">
        <v>6798</v>
      </c>
      <c r="O166" s="51" t="s">
        <v>1121</v>
      </c>
    </row>
    <row r="167">
      <c r="A167" s="21">
        <v>37.0</v>
      </c>
      <c r="B167" s="21" t="s">
        <v>6430</v>
      </c>
      <c r="C167" s="21" t="s">
        <v>6259</v>
      </c>
      <c r="D167" s="21">
        <v>3.9857145E7</v>
      </c>
      <c r="E167" s="21">
        <v>3.8428366E7</v>
      </c>
      <c r="F167" s="21">
        <v>3.8553146E7</v>
      </c>
      <c r="G167" s="21">
        <v>3.8597353E7</v>
      </c>
      <c r="H167" s="21">
        <v>3.8504431E7</v>
      </c>
      <c r="I167" s="21">
        <v>3.8064255E7</v>
      </c>
      <c r="J167" s="21">
        <v>3.5521429E7</v>
      </c>
      <c r="K167" s="21">
        <v>3.2482943E7</v>
      </c>
      <c r="L167" s="21">
        <v>312679.0</v>
      </c>
      <c r="M167" s="51" t="s">
        <v>6799</v>
      </c>
      <c r="N167" s="52" t="s">
        <v>6800</v>
      </c>
      <c r="O167" s="51" t="s">
        <v>5578</v>
      </c>
    </row>
    <row r="168">
      <c r="A168" s="21">
        <v>92.0</v>
      </c>
      <c r="B168" s="21" t="s">
        <v>6431</v>
      </c>
      <c r="C168" s="21" t="s">
        <v>6259</v>
      </c>
      <c r="D168" s="21">
        <v>1.0270865E7</v>
      </c>
      <c r="E168" s="21">
        <v>1.0298192E7</v>
      </c>
      <c r="F168" s="21">
        <v>1.0365435E7</v>
      </c>
      <c r="G168" s="21">
        <v>1.0588401E7</v>
      </c>
      <c r="H168" s="21">
        <v>1.0300626E7</v>
      </c>
      <c r="I168" s="21">
        <v>1.0007346E7</v>
      </c>
      <c r="J168" s="21">
        <v>9785252.0</v>
      </c>
      <c r="K168" s="21">
        <v>8683631.0</v>
      </c>
      <c r="L168" s="21">
        <v>92090.0</v>
      </c>
      <c r="M168" s="51" t="s">
        <v>6801</v>
      </c>
      <c r="N168" s="51" t="s">
        <v>6802</v>
      </c>
      <c r="O168" s="51" t="s">
        <v>6572</v>
      </c>
    </row>
    <row r="169">
      <c r="A169" s="21">
        <v>136.0</v>
      </c>
      <c r="B169" s="21" t="s">
        <v>6432</v>
      </c>
      <c r="C169" s="21" t="s">
        <v>6262</v>
      </c>
      <c r="D169" s="21">
        <v>3252407.0</v>
      </c>
      <c r="E169" s="21">
        <v>3271564.0</v>
      </c>
      <c r="F169" s="21">
        <v>3497335.0</v>
      </c>
      <c r="G169" s="21">
        <v>3717922.0</v>
      </c>
      <c r="H169" s="21">
        <v>3827108.0</v>
      </c>
      <c r="I169" s="21">
        <v>3543776.0</v>
      </c>
      <c r="J169" s="21">
        <v>3214568.0</v>
      </c>
      <c r="K169" s="21">
        <v>2737619.0</v>
      </c>
      <c r="L169" s="21">
        <v>8870.0</v>
      </c>
      <c r="M169" s="51" t="s">
        <v>6803</v>
      </c>
      <c r="N169" s="51" t="s">
        <v>6804</v>
      </c>
      <c r="O169" s="51" t="s">
        <v>6177</v>
      </c>
    </row>
    <row r="170">
      <c r="A170" s="21">
        <v>143.0</v>
      </c>
      <c r="B170" s="21" t="s">
        <v>6433</v>
      </c>
      <c r="C170" s="21" t="s">
        <v>6258</v>
      </c>
      <c r="D170" s="21">
        <v>2695122.0</v>
      </c>
      <c r="E170" s="21">
        <v>2760385.0</v>
      </c>
      <c r="F170" s="21">
        <v>2414573.0</v>
      </c>
      <c r="G170" s="21">
        <v>1713504.0</v>
      </c>
      <c r="H170" s="21">
        <v>645937.0</v>
      </c>
      <c r="I170" s="21">
        <v>441675.0</v>
      </c>
      <c r="J170" s="21">
        <v>277450.0</v>
      </c>
      <c r="K170" s="21">
        <v>118007.0</v>
      </c>
      <c r="L170" s="21">
        <v>11586.0</v>
      </c>
      <c r="M170" s="51" t="s">
        <v>6805</v>
      </c>
      <c r="N170" s="52">
        <v>46023.0</v>
      </c>
      <c r="O170" s="51" t="s">
        <v>5529</v>
      </c>
    </row>
    <row r="171">
      <c r="A171" s="21">
        <v>114.0</v>
      </c>
      <c r="B171" s="21" t="s">
        <v>6434</v>
      </c>
      <c r="C171" s="21" t="s">
        <v>6260</v>
      </c>
      <c r="D171" s="21">
        <v>5970424.0</v>
      </c>
      <c r="E171" s="21">
        <v>5702174.0</v>
      </c>
      <c r="F171" s="21">
        <v>5064386.0</v>
      </c>
      <c r="G171" s="21">
        <v>4437884.0</v>
      </c>
      <c r="H171" s="21">
        <v>3134030.0</v>
      </c>
      <c r="I171" s="21">
        <v>2385435.0</v>
      </c>
      <c r="J171" s="21">
        <v>1829256.0</v>
      </c>
      <c r="K171" s="21">
        <v>1396989.0</v>
      </c>
      <c r="L171" s="21">
        <v>342000.0</v>
      </c>
      <c r="M171" s="51" t="s">
        <v>6806</v>
      </c>
      <c r="N171" s="52" t="s">
        <v>6807</v>
      </c>
      <c r="O171" s="51" t="s">
        <v>6097</v>
      </c>
    </row>
    <row r="172">
      <c r="A172" s="21">
        <v>161.0</v>
      </c>
      <c r="B172" s="21" t="s">
        <v>6435</v>
      </c>
      <c r="C172" s="21" t="s">
        <v>6260</v>
      </c>
      <c r="D172" s="21">
        <v>974052.0</v>
      </c>
      <c r="E172" s="21">
        <v>957822.0</v>
      </c>
      <c r="F172" s="21">
        <v>922495.0</v>
      </c>
      <c r="G172" s="21">
        <v>890130.0</v>
      </c>
      <c r="H172" s="21">
        <v>785424.0</v>
      </c>
      <c r="I172" s="21">
        <v>658992.0</v>
      </c>
      <c r="J172" s="21">
        <v>551674.0</v>
      </c>
      <c r="K172" s="21">
        <v>473925.0</v>
      </c>
      <c r="L172" s="21">
        <v>2511.0</v>
      </c>
      <c r="M172" s="51" t="s">
        <v>6808</v>
      </c>
      <c r="N172" s="52">
        <v>29952.0</v>
      </c>
      <c r="O172" s="51" t="s">
        <v>5521</v>
      </c>
    </row>
    <row r="173">
      <c r="A173" s="21">
        <v>64.0</v>
      </c>
      <c r="B173" s="21" t="s">
        <v>6436</v>
      </c>
      <c r="C173" s="21" t="s">
        <v>6259</v>
      </c>
      <c r="D173" s="21">
        <v>1.9659267E7</v>
      </c>
      <c r="E173" s="21">
        <v>1.9442038E7</v>
      </c>
      <c r="F173" s="21">
        <v>1.9906079E7</v>
      </c>
      <c r="G173" s="21">
        <v>2.0335211E7</v>
      </c>
      <c r="H173" s="21">
        <v>2.1919876E7</v>
      </c>
      <c r="I173" s="21">
        <v>2.2836234E7</v>
      </c>
      <c r="J173" s="21">
        <v>2.2125224E7</v>
      </c>
      <c r="K173" s="21">
        <v>1.9922618E7</v>
      </c>
      <c r="L173" s="21">
        <v>238391.0</v>
      </c>
      <c r="M173" s="51" t="s">
        <v>6809</v>
      </c>
      <c r="N173" s="52" t="s">
        <v>6769</v>
      </c>
      <c r="O173" s="51" t="s">
        <v>5598</v>
      </c>
    </row>
    <row r="174">
      <c r="A174" s="21">
        <v>9.0</v>
      </c>
      <c r="B174" s="21" t="s">
        <v>6437</v>
      </c>
      <c r="C174" s="21" t="s">
        <v>6259</v>
      </c>
      <c r="D174" s="21">
        <v>1.44713314E8</v>
      </c>
      <c r="E174" s="21">
        <v>1.45617329E8</v>
      </c>
      <c r="F174" s="21">
        <v>1.44668389E8</v>
      </c>
      <c r="G174" s="21">
        <v>1.43242599E8</v>
      </c>
      <c r="H174" s="21">
        <v>1.46844839E8</v>
      </c>
      <c r="I174" s="21">
        <v>1.48005704E8</v>
      </c>
      <c r="J174" s="21">
        <v>1.3825742E8</v>
      </c>
      <c r="K174" s="21">
        <v>1.3009301E8</v>
      </c>
      <c r="L174" s="21">
        <v>1.7098242E7</v>
      </c>
      <c r="M174" s="52">
        <v>999518.0</v>
      </c>
      <c r="N174" s="51" t="s">
        <v>6810</v>
      </c>
      <c r="O174" s="51" t="s">
        <v>5985</v>
      </c>
    </row>
    <row r="175">
      <c r="A175" s="21">
        <v>76.0</v>
      </c>
      <c r="B175" s="21" t="s">
        <v>6438</v>
      </c>
      <c r="C175" s="21" t="s">
        <v>6260</v>
      </c>
      <c r="D175" s="21">
        <v>1.3776698E7</v>
      </c>
      <c r="E175" s="21">
        <v>1.3146362E7</v>
      </c>
      <c r="F175" s="21">
        <v>1.1642959E7</v>
      </c>
      <c r="G175" s="21">
        <v>1.0309031E7</v>
      </c>
      <c r="H175" s="21">
        <v>8109989.0</v>
      </c>
      <c r="I175" s="21">
        <v>7319962.0</v>
      </c>
      <c r="J175" s="21">
        <v>5247532.0</v>
      </c>
      <c r="K175" s="21">
        <v>3896367.0</v>
      </c>
      <c r="L175" s="21">
        <v>26338.0</v>
      </c>
      <c r="M175" s="51" t="s">
        <v>6811</v>
      </c>
      <c r="N175" s="52" t="s">
        <v>6812</v>
      </c>
      <c r="O175" s="51" t="s">
        <v>5835</v>
      </c>
    </row>
    <row r="176">
      <c r="A176" s="21">
        <v>228.0</v>
      </c>
      <c r="B176" s="21" t="s">
        <v>6439</v>
      </c>
      <c r="C176" s="21" t="s">
        <v>6262</v>
      </c>
      <c r="D176" s="21">
        <v>10967.0</v>
      </c>
      <c r="E176" s="21">
        <v>10681.0</v>
      </c>
      <c r="F176" s="21">
        <v>9643.0</v>
      </c>
      <c r="G176" s="21">
        <v>8988.0</v>
      </c>
      <c r="H176" s="21">
        <v>7082.0</v>
      </c>
      <c r="I176" s="21">
        <v>5168.0</v>
      </c>
      <c r="J176" s="21">
        <v>2983.0</v>
      </c>
      <c r="K176" s="21">
        <v>2417.0</v>
      </c>
      <c r="L176" s="21">
        <v>21.0</v>
      </c>
      <c r="M176" s="51" t="s">
        <v>6813</v>
      </c>
      <c r="N176" s="52">
        <v>35796.0</v>
      </c>
      <c r="O176" s="51">
        <v>0.0</v>
      </c>
    </row>
    <row r="177">
      <c r="A177" s="21">
        <v>211.0</v>
      </c>
      <c r="B177" s="21" t="s">
        <v>6440</v>
      </c>
      <c r="C177" s="21" t="s">
        <v>6262</v>
      </c>
      <c r="D177" s="21">
        <v>47657.0</v>
      </c>
      <c r="E177" s="21">
        <v>47642.0</v>
      </c>
      <c r="F177" s="21">
        <v>47790.0</v>
      </c>
      <c r="G177" s="21">
        <v>47403.0</v>
      </c>
      <c r="H177" s="21">
        <v>45461.0</v>
      </c>
      <c r="I177" s="21">
        <v>40636.0</v>
      </c>
      <c r="J177" s="21">
        <v>43097.0</v>
      </c>
      <c r="K177" s="21">
        <v>44968.0</v>
      </c>
      <c r="L177" s="21">
        <v>261.0</v>
      </c>
      <c r="M177" s="51" t="s">
        <v>6814</v>
      </c>
      <c r="N177" s="52">
        <v>40544.0</v>
      </c>
      <c r="O177" s="51">
        <v>0.0</v>
      </c>
    </row>
    <row r="178">
      <c r="A178" s="21">
        <v>190.0</v>
      </c>
      <c r="B178" s="21" t="s">
        <v>6441</v>
      </c>
      <c r="C178" s="21" t="s">
        <v>6262</v>
      </c>
      <c r="D178" s="21">
        <v>179857.0</v>
      </c>
      <c r="E178" s="21">
        <v>179237.0</v>
      </c>
      <c r="F178" s="21">
        <v>175623.0</v>
      </c>
      <c r="G178" s="21">
        <v>170935.0</v>
      </c>
      <c r="H178" s="21">
        <v>159500.0</v>
      </c>
      <c r="I178" s="21">
        <v>142301.0</v>
      </c>
      <c r="J178" s="21">
        <v>121633.0</v>
      </c>
      <c r="K178" s="21">
        <v>103090.0</v>
      </c>
      <c r="L178" s="21">
        <v>616.0</v>
      </c>
      <c r="M178" s="51" t="s">
        <v>6815</v>
      </c>
      <c r="N178" s="52">
        <v>40544.0</v>
      </c>
      <c r="O178" s="51">
        <v>0.0</v>
      </c>
    </row>
    <row r="179">
      <c r="A179" s="21">
        <v>220.0</v>
      </c>
      <c r="B179" s="21" t="s">
        <v>6442</v>
      </c>
      <c r="C179" s="21" t="s">
        <v>6262</v>
      </c>
      <c r="D179" s="21">
        <v>31791.0</v>
      </c>
      <c r="E179" s="21">
        <v>32552.0</v>
      </c>
      <c r="F179" s="21">
        <v>35020.0</v>
      </c>
      <c r="G179" s="21">
        <v>36458.0</v>
      </c>
      <c r="H179" s="21">
        <v>29610.0</v>
      </c>
      <c r="I179" s="21">
        <v>28127.0</v>
      </c>
      <c r="J179" s="21">
        <v>7776.0</v>
      </c>
      <c r="K179" s="21">
        <v>5802.0</v>
      </c>
      <c r="L179" s="21">
        <v>53.0</v>
      </c>
      <c r="M179" s="51" t="s">
        <v>6816</v>
      </c>
      <c r="N179" s="51" t="s">
        <v>6817</v>
      </c>
      <c r="O179" s="51">
        <v>0.0</v>
      </c>
    </row>
    <row r="180">
      <c r="A180" s="21">
        <v>229.0</v>
      </c>
      <c r="B180" s="21" t="s">
        <v>6443</v>
      </c>
      <c r="C180" s="21" t="s">
        <v>6262</v>
      </c>
      <c r="D180" s="21">
        <v>5862.0</v>
      </c>
      <c r="E180" s="21">
        <v>5906.0</v>
      </c>
      <c r="F180" s="21">
        <v>5978.0</v>
      </c>
      <c r="G180" s="21">
        <v>6052.0</v>
      </c>
      <c r="H180" s="21">
        <v>6274.0</v>
      </c>
      <c r="I180" s="21">
        <v>6324.0</v>
      </c>
      <c r="J180" s="21">
        <v>6106.0</v>
      </c>
      <c r="K180" s="21">
        <v>5537.0</v>
      </c>
      <c r="L180" s="21">
        <v>242.0</v>
      </c>
      <c r="M180" s="51" t="s">
        <v>6818</v>
      </c>
      <c r="N180" s="51" t="s">
        <v>6657</v>
      </c>
      <c r="O180" s="51">
        <v>0.0</v>
      </c>
    </row>
    <row r="181">
      <c r="A181" s="21">
        <v>199.0</v>
      </c>
      <c r="B181" s="21" t="s">
        <v>6444</v>
      </c>
      <c r="C181" s="21" t="s">
        <v>6262</v>
      </c>
      <c r="D181" s="21">
        <v>103948.0</v>
      </c>
      <c r="E181" s="21">
        <v>104632.0</v>
      </c>
      <c r="F181" s="21">
        <v>106482.0</v>
      </c>
      <c r="G181" s="21">
        <v>109308.0</v>
      </c>
      <c r="H181" s="21">
        <v>113813.0</v>
      </c>
      <c r="I181" s="21">
        <v>112487.0</v>
      </c>
      <c r="J181" s="21">
        <v>107480.0</v>
      </c>
      <c r="K181" s="21">
        <v>98459.0</v>
      </c>
      <c r="L181" s="21">
        <v>389.0</v>
      </c>
      <c r="M181" s="51" t="s">
        <v>6819</v>
      </c>
      <c r="N181" s="51" t="s">
        <v>6820</v>
      </c>
      <c r="O181" s="51">
        <v>0.0</v>
      </c>
    </row>
    <row r="182">
      <c r="A182" s="21">
        <v>188.0</v>
      </c>
      <c r="B182" s="21" t="s">
        <v>6445</v>
      </c>
      <c r="C182" s="21" t="s">
        <v>6261</v>
      </c>
      <c r="D182" s="21">
        <v>222382.0</v>
      </c>
      <c r="E182" s="21">
        <v>214929.0</v>
      </c>
      <c r="F182" s="21">
        <v>203571.0</v>
      </c>
      <c r="G182" s="21">
        <v>194672.0</v>
      </c>
      <c r="H182" s="21">
        <v>184008.0</v>
      </c>
      <c r="I182" s="21">
        <v>168186.0</v>
      </c>
      <c r="J182" s="21">
        <v>164905.0</v>
      </c>
      <c r="K182" s="21">
        <v>142771.0</v>
      </c>
      <c r="L182" s="21">
        <v>2842.0</v>
      </c>
      <c r="M182" s="51" t="s">
        <v>6821</v>
      </c>
      <c r="N182" s="52" t="s">
        <v>6822</v>
      </c>
      <c r="O182" s="51">
        <v>0.0</v>
      </c>
    </row>
    <row r="183">
      <c r="A183" s="21">
        <v>218.0</v>
      </c>
      <c r="B183" s="21" t="s">
        <v>6446</v>
      </c>
      <c r="C183" s="21" t="s">
        <v>6259</v>
      </c>
      <c r="D183" s="21">
        <v>33660.0</v>
      </c>
      <c r="E183" s="21">
        <v>34007.0</v>
      </c>
      <c r="F183" s="21">
        <v>33570.0</v>
      </c>
      <c r="G183" s="21">
        <v>31608.0</v>
      </c>
      <c r="H183" s="21">
        <v>26823.0</v>
      </c>
      <c r="I183" s="21">
        <v>23132.0</v>
      </c>
      <c r="J183" s="21">
        <v>21346.0</v>
      </c>
      <c r="K183" s="21">
        <v>18169.0</v>
      </c>
      <c r="L183" s="21">
        <v>61.0</v>
      </c>
      <c r="M183" s="51" t="s">
        <v>6823</v>
      </c>
      <c r="N183" s="51" t="s">
        <v>6824</v>
      </c>
      <c r="O183" s="51">
        <v>0.0</v>
      </c>
    </row>
    <row r="184">
      <c r="A184" s="21">
        <v>187.0</v>
      </c>
      <c r="B184" s="21" t="s">
        <v>6447</v>
      </c>
      <c r="C184" s="21" t="s">
        <v>6260</v>
      </c>
      <c r="D184" s="21">
        <v>227380.0</v>
      </c>
      <c r="E184" s="21">
        <v>218641.0</v>
      </c>
      <c r="F184" s="21">
        <v>201124.0</v>
      </c>
      <c r="G184" s="21">
        <v>182138.0</v>
      </c>
      <c r="H184" s="21">
        <v>143714.0</v>
      </c>
      <c r="I184" s="21">
        <v>120343.0</v>
      </c>
      <c r="J184" s="21">
        <v>97210.0</v>
      </c>
      <c r="K184" s="21">
        <v>77583.0</v>
      </c>
      <c r="L184" s="21">
        <v>964.0</v>
      </c>
      <c r="M184" s="51" t="s">
        <v>6825</v>
      </c>
      <c r="N184" s="52" t="s">
        <v>6826</v>
      </c>
      <c r="O184" s="51">
        <v>0.0</v>
      </c>
    </row>
    <row r="185">
      <c r="A185" s="21">
        <v>41.0</v>
      </c>
      <c r="B185" s="21" t="s">
        <v>6448</v>
      </c>
      <c r="C185" s="21" t="s">
        <v>6258</v>
      </c>
      <c r="D185" s="21">
        <v>3.640882E7</v>
      </c>
      <c r="E185" s="21">
        <v>3.5997107E7</v>
      </c>
      <c r="F185" s="21">
        <v>3.2749848E7</v>
      </c>
      <c r="G185" s="21">
        <v>2.9411929E7</v>
      </c>
      <c r="H185" s="21">
        <v>2.154739E7</v>
      </c>
      <c r="I185" s="21">
        <v>1.6004763E7</v>
      </c>
      <c r="J185" s="21">
        <v>1.017171E7</v>
      </c>
      <c r="K185" s="21">
        <v>6106191.0</v>
      </c>
      <c r="L185" s="21">
        <v>2149690.0</v>
      </c>
      <c r="M185" s="51" t="s">
        <v>6827</v>
      </c>
      <c r="N185" s="52" t="s">
        <v>6828</v>
      </c>
      <c r="O185" s="51" t="s">
        <v>5581</v>
      </c>
    </row>
    <row r="186">
      <c r="A186" s="21">
        <v>72.0</v>
      </c>
      <c r="B186" s="21" t="s">
        <v>6449</v>
      </c>
      <c r="C186" s="21" t="s">
        <v>6260</v>
      </c>
      <c r="D186" s="21">
        <v>1.7316449E7</v>
      </c>
      <c r="E186" s="21">
        <v>1.6436119E7</v>
      </c>
      <c r="F186" s="21">
        <v>1.4356181E7</v>
      </c>
      <c r="G186" s="21">
        <v>1.2530121E7</v>
      </c>
      <c r="H186" s="21">
        <v>9704287.0</v>
      </c>
      <c r="I186" s="21">
        <v>7536001.0</v>
      </c>
      <c r="J186" s="21">
        <v>5703869.0</v>
      </c>
      <c r="K186" s="21">
        <v>4367744.0</v>
      </c>
      <c r="L186" s="21">
        <v>196722.0</v>
      </c>
      <c r="M186" s="51" t="s">
        <v>6829</v>
      </c>
      <c r="N186" s="52" t="s">
        <v>6830</v>
      </c>
      <c r="O186" s="51" t="s">
        <v>6002</v>
      </c>
    </row>
    <row r="187">
      <c r="A187" s="21">
        <v>105.0</v>
      </c>
      <c r="B187" s="21" t="s">
        <v>6450</v>
      </c>
      <c r="C187" s="21" t="s">
        <v>6259</v>
      </c>
      <c r="D187" s="21">
        <v>7221365.0</v>
      </c>
      <c r="E187" s="21">
        <v>7358005.0</v>
      </c>
      <c r="F187" s="21">
        <v>7519496.0</v>
      </c>
      <c r="G187" s="21">
        <v>7653748.0</v>
      </c>
      <c r="H187" s="21">
        <v>7935022.0</v>
      </c>
      <c r="I187" s="21">
        <v>7987529.0</v>
      </c>
      <c r="J187" s="21">
        <v>7777010.0</v>
      </c>
      <c r="K187" s="21">
        <v>7193533.0</v>
      </c>
      <c r="L187" s="21">
        <v>88361.0</v>
      </c>
      <c r="M187" s="51" t="s">
        <v>6831</v>
      </c>
      <c r="N187" s="51" t="s">
        <v>6832</v>
      </c>
      <c r="O187" s="51" t="s">
        <v>5942</v>
      </c>
    </row>
    <row r="188">
      <c r="A188" s="21">
        <v>196.0</v>
      </c>
      <c r="B188" s="21" t="s">
        <v>6451</v>
      </c>
      <c r="C188" s="21" t="s">
        <v>6260</v>
      </c>
      <c r="D188" s="21">
        <v>107118.0</v>
      </c>
      <c r="E188" s="21">
        <v>105530.0</v>
      </c>
      <c r="F188" s="21">
        <v>99240.0</v>
      </c>
      <c r="G188" s="21">
        <v>92409.0</v>
      </c>
      <c r="H188" s="21">
        <v>80060.0</v>
      </c>
      <c r="I188" s="21">
        <v>71057.0</v>
      </c>
      <c r="J188" s="21">
        <v>65290.0</v>
      </c>
      <c r="K188" s="21">
        <v>54379.0</v>
      </c>
      <c r="L188" s="21">
        <v>452.0</v>
      </c>
      <c r="M188" s="51" t="s">
        <v>6833</v>
      </c>
      <c r="N188" s="52">
        <v>22282.0</v>
      </c>
      <c r="O188" s="51">
        <v>0.0</v>
      </c>
    </row>
    <row r="189">
      <c r="A189" s="21">
        <v>102.0</v>
      </c>
      <c r="B189" s="21" t="s">
        <v>6452</v>
      </c>
      <c r="C189" s="21" t="s">
        <v>6260</v>
      </c>
      <c r="D189" s="21">
        <v>8605718.0</v>
      </c>
      <c r="E189" s="21">
        <v>8233969.0</v>
      </c>
      <c r="F189" s="21">
        <v>7314773.0</v>
      </c>
      <c r="G189" s="21">
        <v>6436698.0</v>
      </c>
      <c r="H189" s="21">
        <v>4584067.0</v>
      </c>
      <c r="I189" s="21">
        <v>4325388.0</v>
      </c>
      <c r="J189" s="21">
        <v>3367477.0</v>
      </c>
      <c r="K189" s="21">
        <v>2778557.0</v>
      </c>
      <c r="L189" s="21">
        <v>71740.0</v>
      </c>
      <c r="M189" s="51" t="s">
        <v>6834</v>
      </c>
      <c r="N189" s="51" t="s">
        <v>6835</v>
      </c>
      <c r="O189" s="51" t="s">
        <v>6175</v>
      </c>
    </row>
    <row r="190">
      <c r="A190" s="21">
        <v>113.0</v>
      </c>
      <c r="B190" s="21" t="s">
        <v>6453</v>
      </c>
      <c r="C190" s="21" t="s">
        <v>6258</v>
      </c>
      <c r="D190" s="21">
        <v>5975689.0</v>
      </c>
      <c r="E190" s="21">
        <v>5909869.0</v>
      </c>
      <c r="F190" s="21">
        <v>5650018.0</v>
      </c>
      <c r="G190" s="21">
        <v>5163590.0</v>
      </c>
      <c r="H190" s="21">
        <v>4053602.0</v>
      </c>
      <c r="I190" s="21">
        <v>3022209.0</v>
      </c>
      <c r="J190" s="21">
        <v>2400729.0</v>
      </c>
      <c r="K190" s="21">
        <v>2061831.0</v>
      </c>
      <c r="L190" s="21">
        <v>710.0</v>
      </c>
      <c r="M190" s="51" t="s">
        <v>6836</v>
      </c>
      <c r="N190" s="52">
        <v>21186.0</v>
      </c>
      <c r="O190" s="51" t="s">
        <v>6097</v>
      </c>
    </row>
    <row r="191">
      <c r="A191" s="21">
        <v>214.0</v>
      </c>
      <c r="B191" s="21" t="s">
        <v>6442</v>
      </c>
      <c r="C191" s="21" t="s">
        <v>6262</v>
      </c>
      <c r="D191" s="21">
        <v>44175.0</v>
      </c>
      <c r="E191" s="21">
        <v>43621.0</v>
      </c>
      <c r="F191" s="21">
        <v>40205.0</v>
      </c>
      <c r="G191" s="21">
        <v>33034.0</v>
      </c>
      <c r="H191" s="21">
        <v>30489.0</v>
      </c>
      <c r="I191" s="21">
        <v>27845.0</v>
      </c>
      <c r="J191" s="21">
        <v>12243.0</v>
      </c>
      <c r="K191" s="21">
        <v>6260.0</v>
      </c>
      <c r="L191" s="21">
        <v>34.0</v>
      </c>
      <c r="M191" s="51" t="s">
        <v>6837</v>
      </c>
      <c r="N191" s="51" t="s">
        <v>6692</v>
      </c>
      <c r="O191" s="51">
        <v>0.0</v>
      </c>
    </row>
    <row r="192">
      <c r="A192" s="21">
        <v>116.0</v>
      </c>
      <c r="B192" s="21" t="s">
        <v>6454</v>
      </c>
      <c r="C192" s="21" t="s">
        <v>6259</v>
      </c>
      <c r="D192" s="21">
        <v>5643453.0</v>
      </c>
      <c r="E192" s="21">
        <v>5456681.0</v>
      </c>
      <c r="F192" s="21">
        <v>5424444.0</v>
      </c>
      <c r="G192" s="21">
        <v>5396424.0</v>
      </c>
      <c r="H192" s="21">
        <v>5376690.0</v>
      </c>
      <c r="I192" s="21">
        <v>5261305.0</v>
      </c>
      <c r="J192" s="21">
        <v>4973883.0</v>
      </c>
      <c r="K192" s="21">
        <v>4522867.0</v>
      </c>
      <c r="L192" s="21">
        <v>49037.0</v>
      </c>
      <c r="M192" s="51" t="s">
        <v>6838</v>
      </c>
      <c r="N192" s="52" t="s">
        <v>6839</v>
      </c>
      <c r="O192" s="51" t="s">
        <v>6097</v>
      </c>
    </row>
    <row r="193">
      <c r="A193" s="21">
        <v>148.0</v>
      </c>
      <c r="B193" s="21" t="s">
        <v>6455</v>
      </c>
      <c r="C193" s="21" t="s">
        <v>6259</v>
      </c>
      <c r="D193" s="21">
        <v>2119844.0</v>
      </c>
      <c r="E193" s="21">
        <v>2117641.0</v>
      </c>
      <c r="F193" s="21">
        <v>2080862.0</v>
      </c>
      <c r="G193" s="21">
        <v>2057286.0</v>
      </c>
      <c r="H193" s="21">
        <v>1984339.0</v>
      </c>
      <c r="I193" s="21">
        <v>1986024.0</v>
      </c>
      <c r="J193" s="21">
        <v>1901570.0</v>
      </c>
      <c r="K193" s="21">
        <v>1741286.0</v>
      </c>
      <c r="L193" s="21">
        <v>20273.0</v>
      </c>
      <c r="M193" s="51" t="s">
        <v>6840</v>
      </c>
      <c r="N193" s="52">
        <v>37257.0</v>
      </c>
      <c r="O193" s="51" t="s">
        <v>5529</v>
      </c>
    </row>
    <row r="194">
      <c r="A194" s="21">
        <v>166.0</v>
      </c>
      <c r="B194" s="21" t="s">
        <v>6456</v>
      </c>
      <c r="C194" s="21" t="s">
        <v>6261</v>
      </c>
      <c r="D194" s="21">
        <v>724273.0</v>
      </c>
      <c r="E194" s="21">
        <v>691191.0</v>
      </c>
      <c r="F194" s="21">
        <v>612660.0</v>
      </c>
      <c r="G194" s="21">
        <v>540394.0</v>
      </c>
      <c r="H194" s="21">
        <v>429978.0</v>
      </c>
      <c r="I194" s="21">
        <v>324171.0</v>
      </c>
      <c r="J194" s="21">
        <v>233668.0</v>
      </c>
      <c r="K194" s="21">
        <v>172833.0</v>
      </c>
      <c r="L194" s="21">
        <v>28896.0</v>
      </c>
      <c r="M194" s="51" t="s">
        <v>6841</v>
      </c>
      <c r="N194" s="52" t="s">
        <v>6842</v>
      </c>
      <c r="O194" s="51" t="s">
        <v>5521</v>
      </c>
    </row>
    <row r="195">
      <c r="A195" s="21">
        <v>70.0</v>
      </c>
      <c r="B195" s="21" t="s">
        <v>6457</v>
      </c>
      <c r="C195" s="21" t="s">
        <v>6260</v>
      </c>
      <c r="D195" s="21">
        <v>1.7597511E7</v>
      </c>
      <c r="E195" s="21">
        <v>1.6537016E7</v>
      </c>
      <c r="F195" s="21">
        <v>1.3763906E7</v>
      </c>
      <c r="G195" s="21">
        <v>1.2026649E7</v>
      </c>
      <c r="H195" s="21">
        <v>8721465.0</v>
      </c>
      <c r="I195" s="21">
        <v>6999096.0</v>
      </c>
      <c r="J195" s="21">
        <v>5892224.0</v>
      </c>
      <c r="K195" s="21">
        <v>3720977.0</v>
      </c>
      <c r="L195" s="21">
        <v>637657.0</v>
      </c>
      <c r="M195" s="51" t="s">
        <v>6843</v>
      </c>
      <c r="N195" s="52" t="s">
        <v>6844</v>
      </c>
      <c r="O195" s="51" t="s">
        <v>6002</v>
      </c>
    </row>
    <row r="196">
      <c r="A196" s="21">
        <v>24.0</v>
      </c>
      <c r="B196" s="21" t="s">
        <v>6458</v>
      </c>
      <c r="C196" s="21" t="s">
        <v>6260</v>
      </c>
      <c r="D196" s="21">
        <v>5.9893885E7</v>
      </c>
      <c r="E196" s="21">
        <v>5.8801927E7</v>
      </c>
      <c r="F196" s="21">
        <v>5.5876504E7</v>
      </c>
      <c r="G196" s="21">
        <v>5.1784921E7</v>
      </c>
      <c r="H196" s="21">
        <v>4.6813266E7</v>
      </c>
      <c r="I196" s="21">
        <v>3.987757E7</v>
      </c>
      <c r="J196" s="21">
        <v>2.9463549E7</v>
      </c>
      <c r="K196" s="21">
        <v>2.2368306E7</v>
      </c>
      <c r="L196" s="21">
        <v>1221037.0</v>
      </c>
      <c r="M196" s="51" t="s">
        <v>6845</v>
      </c>
      <c r="N196" s="52">
        <v>30682.0</v>
      </c>
      <c r="O196" s="51" t="s">
        <v>6846</v>
      </c>
    </row>
    <row r="197">
      <c r="A197" s="21">
        <v>29.0</v>
      </c>
      <c r="B197" s="21" t="s">
        <v>6459</v>
      </c>
      <c r="C197" s="21" t="s">
        <v>6258</v>
      </c>
      <c r="D197" s="21">
        <v>5.181581E7</v>
      </c>
      <c r="E197" s="21">
        <v>5.184469E7</v>
      </c>
      <c r="F197" s="21">
        <v>5.0994401E7</v>
      </c>
      <c r="G197" s="21">
        <v>4.8813042E7</v>
      </c>
      <c r="H197" s="21">
        <v>4.6788591E7</v>
      </c>
      <c r="I197" s="21">
        <v>4.4120039E7</v>
      </c>
      <c r="J197" s="21">
        <v>3.8170501E7</v>
      </c>
      <c r="K197" s="21">
        <v>3.2601143E7</v>
      </c>
      <c r="L197" s="21">
        <v>100210.0</v>
      </c>
      <c r="M197" s="51" t="s">
        <v>6847</v>
      </c>
      <c r="N197" s="51" t="s">
        <v>6848</v>
      </c>
      <c r="O197" s="51" t="s">
        <v>5044</v>
      </c>
    </row>
    <row r="198">
      <c r="A198" s="21">
        <v>86.0</v>
      </c>
      <c r="B198" s="21" t="s">
        <v>6460</v>
      </c>
      <c r="C198" s="21" t="s">
        <v>6260</v>
      </c>
      <c r="D198" s="21">
        <v>1.0913164E7</v>
      </c>
      <c r="E198" s="21">
        <v>1.0606227E7</v>
      </c>
      <c r="F198" s="21">
        <v>1.1194299E7</v>
      </c>
      <c r="G198" s="21">
        <v>9714419.0</v>
      </c>
      <c r="H198" s="21">
        <v>6114440.0</v>
      </c>
      <c r="I198" s="21">
        <v>4750817.0</v>
      </c>
      <c r="J198" s="21">
        <v>4192011.0</v>
      </c>
      <c r="K198" s="21">
        <v>3342410.0</v>
      </c>
      <c r="L198" s="21">
        <v>619745.0</v>
      </c>
      <c r="M198" s="51" t="s">
        <v>6849</v>
      </c>
      <c r="N198" s="52" t="s">
        <v>6850</v>
      </c>
      <c r="O198" s="51" t="s">
        <v>5844</v>
      </c>
    </row>
    <row r="199">
      <c r="A199" s="21">
        <v>30.0</v>
      </c>
      <c r="B199" s="21" t="s">
        <v>6461</v>
      </c>
      <c r="C199" s="21" t="s">
        <v>6259</v>
      </c>
      <c r="D199" s="21">
        <v>4.755863E7</v>
      </c>
      <c r="E199" s="21">
        <v>4.7363807E7</v>
      </c>
      <c r="F199" s="21">
        <v>4.6431342E7</v>
      </c>
      <c r="G199" s="21">
        <v>4.6572772E7</v>
      </c>
      <c r="H199" s="21">
        <v>4.0741651E7</v>
      </c>
      <c r="I199" s="21">
        <v>3.8889889E7</v>
      </c>
      <c r="J199" s="21">
        <v>3.7491666E7</v>
      </c>
      <c r="K199" s="21">
        <v>3.3792617E7</v>
      </c>
      <c r="L199" s="21">
        <v>505992.0</v>
      </c>
      <c r="M199" s="51" t="s">
        <v>6851</v>
      </c>
      <c r="N199" s="52">
        <v>42005.0</v>
      </c>
      <c r="O199" s="51" t="s">
        <v>5658</v>
      </c>
    </row>
    <row r="200">
      <c r="A200" s="21">
        <v>61.0</v>
      </c>
      <c r="B200" s="21" t="s">
        <v>6462</v>
      </c>
      <c r="C200" s="21" t="s">
        <v>6258</v>
      </c>
      <c r="D200" s="21">
        <v>2.1832143E7</v>
      </c>
      <c r="E200" s="21">
        <v>2.1715079E7</v>
      </c>
      <c r="F200" s="21">
        <v>2.1336697E7</v>
      </c>
      <c r="G200" s="21">
        <v>2.0668557E7</v>
      </c>
      <c r="H200" s="21">
        <v>1.8776371E7</v>
      </c>
      <c r="I200" s="21">
        <v>1.7204094E7</v>
      </c>
      <c r="J200" s="21">
        <v>1.4943645E7</v>
      </c>
      <c r="K200" s="21">
        <v>1.2388769E7</v>
      </c>
      <c r="L200" s="21">
        <v>65610.0</v>
      </c>
      <c r="M200" s="51" t="s">
        <v>6852</v>
      </c>
      <c r="N200" s="52">
        <v>46388.0</v>
      </c>
      <c r="O200" s="51" t="s">
        <v>5939</v>
      </c>
    </row>
    <row r="201">
      <c r="A201" s="21">
        <v>32.0</v>
      </c>
      <c r="B201" s="21" t="s">
        <v>6463</v>
      </c>
      <c r="C201" s="21" t="s">
        <v>6260</v>
      </c>
      <c r="D201" s="21">
        <v>4.6874204E7</v>
      </c>
      <c r="E201" s="21">
        <v>4.4440486E7</v>
      </c>
      <c r="F201" s="21">
        <v>3.8171178E7</v>
      </c>
      <c r="G201" s="21">
        <v>3.3739933E7</v>
      </c>
      <c r="H201" s="21">
        <v>2.6298773E7</v>
      </c>
      <c r="I201" s="21">
        <v>2.1090886E7</v>
      </c>
      <c r="J201" s="21">
        <v>1.6673586E7</v>
      </c>
      <c r="K201" s="21">
        <v>1.1305206E7</v>
      </c>
      <c r="L201" s="21">
        <v>1886068.0</v>
      </c>
      <c r="M201" s="51" t="s">
        <v>6853</v>
      </c>
      <c r="N201" s="52" t="s">
        <v>6854</v>
      </c>
      <c r="O201" s="51" t="s">
        <v>6123</v>
      </c>
    </row>
    <row r="202">
      <c r="A202" s="21">
        <v>170.0</v>
      </c>
      <c r="B202" s="21" t="s">
        <v>6464</v>
      </c>
      <c r="C202" s="21" t="s">
        <v>6263</v>
      </c>
      <c r="D202" s="21">
        <v>618040.0</v>
      </c>
      <c r="E202" s="21">
        <v>607065.0</v>
      </c>
      <c r="F202" s="21">
        <v>575475.0</v>
      </c>
      <c r="G202" s="21">
        <v>546080.0</v>
      </c>
      <c r="H202" s="21">
        <v>478998.0</v>
      </c>
      <c r="I202" s="21">
        <v>412756.0</v>
      </c>
      <c r="J202" s="21">
        <v>375112.0</v>
      </c>
      <c r="K202" s="21">
        <v>379918.0</v>
      </c>
      <c r="L202" s="21">
        <v>163820.0</v>
      </c>
      <c r="M202" s="52">
        <v>2128329.0</v>
      </c>
      <c r="N202" s="52">
        <v>29952.0</v>
      </c>
      <c r="O202" s="51" t="s">
        <v>5521</v>
      </c>
    </row>
    <row r="203">
      <c r="A203" s="21">
        <v>87.0</v>
      </c>
      <c r="B203" s="21" t="s">
        <v>6465</v>
      </c>
      <c r="C203" s="21" t="s">
        <v>6259</v>
      </c>
      <c r="D203" s="21">
        <v>1.0549347E7</v>
      </c>
      <c r="E203" s="21">
        <v>1.0368969E7</v>
      </c>
      <c r="F203" s="21">
        <v>9849349.0</v>
      </c>
      <c r="G203" s="21">
        <v>9381729.0</v>
      </c>
      <c r="H203" s="21">
        <v>8871043.0</v>
      </c>
      <c r="I203" s="21">
        <v>8548406.0</v>
      </c>
      <c r="J203" s="21">
        <v>8311763.0</v>
      </c>
      <c r="K203" s="21">
        <v>8027702.0</v>
      </c>
      <c r="L203" s="21">
        <v>450295.0</v>
      </c>
      <c r="M203" s="51" t="s">
        <v>6855</v>
      </c>
      <c r="N203" s="52">
        <v>28856.0</v>
      </c>
      <c r="O203" s="51" t="s">
        <v>6572</v>
      </c>
    </row>
    <row r="204">
      <c r="A204" s="21">
        <v>101.0</v>
      </c>
      <c r="B204" s="21" t="s">
        <v>6466</v>
      </c>
      <c r="C204" s="21" t="s">
        <v>6259</v>
      </c>
      <c r="D204" s="21">
        <v>8740472.0</v>
      </c>
      <c r="E204" s="21">
        <v>8638613.0</v>
      </c>
      <c r="F204" s="21">
        <v>8281732.0</v>
      </c>
      <c r="G204" s="21">
        <v>7822435.0</v>
      </c>
      <c r="H204" s="21">
        <v>7182059.0</v>
      </c>
      <c r="I204" s="21">
        <v>6711693.0</v>
      </c>
      <c r="J204" s="21">
        <v>6319113.0</v>
      </c>
      <c r="K204" s="21">
        <v>6181227.0</v>
      </c>
      <c r="L204" s="21">
        <v>41284.0</v>
      </c>
      <c r="M204" s="51" t="s">
        <v>6856</v>
      </c>
      <c r="N204" s="52">
        <v>20455.0</v>
      </c>
      <c r="O204" s="51" t="s">
        <v>6175</v>
      </c>
    </row>
    <row r="205">
      <c r="A205" s="21">
        <v>60.0</v>
      </c>
      <c r="B205" s="21" t="s">
        <v>6467</v>
      </c>
      <c r="C205" s="21" t="s">
        <v>6258</v>
      </c>
      <c r="D205" s="21">
        <v>2.2125249E7</v>
      </c>
      <c r="E205" s="21">
        <v>2.0772595E7</v>
      </c>
      <c r="F205" s="21">
        <v>1.9205178E7</v>
      </c>
      <c r="G205" s="21">
        <v>2.2337563E7</v>
      </c>
      <c r="H205" s="21">
        <v>1.6307654E7</v>
      </c>
      <c r="I205" s="21">
        <v>1.2408996E7</v>
      </c>
      <c r="J205" s="21">
        <v>8898954.0</v>
      </c>
      <c r="K205" s="21">
        <v>6319199.0</v>
      </c>
      <c r="L205" s="21">
        <v>185180.0</v>
      </c>
      <c r="M205" s="51" t="s">
        <v>6857</v>
      </c>
      <c r="N205" s="52" t="s">
        <v>6858</v>
      </c>
      <c r="O205" s="51" t="s">
        <v>5833</v>
      </c>
    </row>
    <row r="206">
      <c r="A206" s="21">
        <v>57.0</v>
      </c>
      <c r="B206" s="21" t="s">
        <v>6468</v>
      </c>
      <c r="C206" s="21" t="s">
        <v>6258</v>
      </c>
      <c r="D206" s="21">
        <v>2.3893394E7</v>
      </c>
      <c r="E206" s="21">
        <v>2.3821464E7</v>
      </c>
      <c r="F206" s="21">
        <v>2.3512136E7</v>
      </c>
      <c r="G206" s="21">
        <v>2.3083083E7</v>
      </c>
      <c r="H206" s="21">
        <v>2.2194731E7</v>
      </c>
      <c r="I206" s="21">
        <v>2.0586174E7</v>
      </c>
      <c r="J206" s="21">
        <v>1.8100281E7</v>
      </c>
      <c r="K206" s="21">
        <v>1.495787E7</v>
      </c>
      <c r="L206" s="21">
        <v>36193.0</v>
      </c>
      <c r="M206" s="51" t="s">
        <v>6859</v>
      </c>
      <c r="N206" s="52">
        <v>41640.0</v>
      </c>
      <c r="O206" s="51" t="s">
        <v>5821</v>
      </c>
    </row>
    <row r="207">
      <c r="A207" s="21">
        <v>95.0</v>
      </c>
      <c r="B207" s="21" t="s">
        <v>6469</v>
      </c>
      <c r="C207" s="21" t="s">
        <v>6258</v>
      </c>
      <c r="D207" s="21">
        <v>9952787.0</v>
      </c>
      <c r="E207" s="21">
        <v>9543207.0</v>
      </c>
      <c r="F207" s="21">
        <v>8524063.0</v>
      </c>
      <c r="G207" s="21">
        <v>7621779.0</v>
      </c>
      <c r="H207" s="21">
        <v>6272998.0</v>
      </c>
      <c r="I207" s="21">
        <v>5417860.0</v>
      </c>
      <c r="J207" s="21">
        <v>4045965.0</v>
      </c>
      <c r="K207" s="21">
        <v>2993019.0</v>
      </c>
      <c r="L207" s="21">
        <v>143100.0</v>
      </c>
      <c r="M207" s="51" t="s">
        <v>6860</v>
      </c>
      <c r="N207" s="52" t="s">
        <v>6861</v>
      </c>
      <c r="O207" s="51" t="s">
        <v>5936</v>
      </c>
    </row>
    <row r="208">
      <c r="A208" s="21">
        <v>22.0</v>
      </c>
      <c r="B208" s="21" t="s">
        <v>6470</v>
      </c>
      <c r="C208" s="21" t="s">
        <v>6260</v>
      </c>
      <c r="D208" s="21">
        <v>6.5497748E7</v>
      </c>
      <c r="E208" s="21">
        <v>6.1704518E7</v>
      </c>
      <c r="F208" s="21">
        <v>5.2542823E7</v>
      </c>
      <c r="G208" s="21">
        <v>4.5110527E7</v>
      </c>
      <c r="H208" s="21">
        <v>3.4463704E7</v>
      </c>
      <c r="I208" s="21">
        <v>2.6206012E7</v>
      </c>
      <c r="J208" s="21">
        <v>1.9297659E7</v>
      </c>
      <c r="K208" s="21">
        <v>1.3618192E7</v>
      </c>
      <c r="L208" s="21">
        <v>945087.0</v>
      </c>
      <c r="M208" s="51" t="s">
        <v>6862</v>
      </c>
      <c r="N208" s="53">
        <v>45717.0</v>
      </c>
      <c r="O208" s="51" t="s">
        <v>6178</v>
      </c>
    </row>
    <row r="209">
      <c r="A209" s="21">
        <v>20.0</v>
      </c>
      <c r="B209" s="21" t="s">
        <v>6471</v>
      </c>
      <c r="C209" s="21" t="s">
        <v>6258</v>
      </c>
      <c r="D209" s="21">
        <v>7.169703E7</v>
      </c>
      <c r="E209" s="21">
        <v>7.1475664E7</v>
      </c>
      <c r="F209" s="21">
        <v>7.0294397E7</v>
      </c>
      <c r="G209" s="21">
        <v>6.8270489E7</v>
      </c>
      <c r="H209" s="21">
        <v>6.3066603E7</v>
      </c>
      <c r="I209" s="21">
        <v>5.522841E7</v>
      </c>
      <c r="J209" s="21">
        <v>4.5737753E7</v>
      </c>
      <c r="K209" s="21">
        <v>3.5791728E7</v>
      </c>
      <c r="L209" s="21">
        <v>513120.0</v>
      </c>
      <c r="M209" s="51" t="s">
        <v>6863</v>
      </c>
      <c r="N209" s="52">
        <v>41275.0</v>
      </c>
      <c r="O209" s="51" t="s">
        <v>5631</v>
      </c>
    </row>
    <row r="210">
      <c r="A210" s="21">
        <v>155.0</v>
      </c>
      <c r="B210" s="21" t="s">
        <v>6472</v>
      </c>
      <c r="C210" s="21" t="s">
        <v>6258</v>
      </c>
      <c r="D210" s="21">
        <v>1341296.0</v>
      </c>
      <c r="E210" s="21">
        <v>1299995.0</v>
      </c>
      <c r="F210" s="21">
        <v>1205813.0</v>
      </c>
      <c r="G210" s="21">
        <v>1088486.0</v>
      </c>
      <c r="H210" s="21">
        <v>878360.0</v>
      </c>
      <c r="I210" s="21">
        <v>758106.0</v>
      </c>
      <c r="J210" s="21">
        <v>642224.0</v>
      </c>
      <c r="K210" s="21">
        <v>554021.0</v>
      </c>
      <c r="L210" s="21">
        <v>14874.0</v>
      </c>
      <c r="M210" s="51" t="s">
        <v>6864</v>
      </c>
      <c r="N210" s="52" t="s">
        <v>6865</v>
      </c>
      <c r="O210" s="51" t="s">
        <v>5531</v>
      </c>
    </row>
    <row r="211">
      <c r="A211" s="21">
        <v>100.0</v>
      </c>
      <c r="B211" s="21" t="s">
        <v>6473</v>
      </c>
      <c r="C211" s="21" t="s">
        <v>6260</v>
      </c>
      <c r="D211" s="21">
        <v>8848699.0</v>
      </c>
      <c r="E211" s="21">
        <v>8442580.0</v>
      </c>
      <c r="F211" s="21">
        <v>7473229.0</v>
      </c>
      <c r="G211" s="21">
        <v>6571855.0</v>
      </c>
      <c r="H211" s="21">
        <v>5008035.0</v>
      </c>
      <c r="I211" s="21">
        <v>3875947.0</v>
      </c>
      <c r="J211" s="21">
        <v>2838110.0</v>
      </c>
      <c r="K211" s="21">
        <v>2197383.0</v>
      </c>
      <c r="L211" s="21">
        <v>56785.0</v>
      </c>
      <c r="M211" s="51" t="s">
        <v>6866</v>
      </c>
      <c r="N211" s="52" t="s">
        <v>6867</v>
      </c>
      <c r="O211" s="51" t="s">
        <v>6175</v>
      </c>
    </row>
    <row r="212">
      <c r="A212" s="21">
        <v>233.0</v>
      </c>
      <c r="B212" s="21" t="s">
        <v>6474</v>
      </c>
      <c r="C212" s="21" t="s">
        <v>6261</v>
      </c>
      <c r="D212" s="21">
        <v>1871.0</v>
      </c>
      <c r="E212" s="21">
        <v>1827.0</v>
      </c>
      <c r="F212" s="21">
        <v>1454.0</v>
      </c>
      <c r="G212" s="21">
        <v>1367.0</v>
      </c>
      <c r="H212" s="21">
        <v>1666.0</v>
      </c>
      <c r="I212" s="21">
        <v>1669.0</v>
      </c>
      <c r="J212" s="21">
        <v>1647.0</v>
      </c>
      <c r="K212" s="21">
        <v>1714.0</v>
      </c>
      <c r="L212" s="21">
        <v>12.0</v>
      </c>
      <c r="M212" s="51" t="s">
        <v>6868</v>
      </c>
      <c r="N212" s="52" t="s">
        <v>6869</v>
      </c>
      <c r="O212" s="51">
        <v>0.0</v>
      </c>
    </row>
    <row r="213">
      <c r="A213" s="21">
        <v>197.0</v>
      </c>
      <c r="B213" s="21" t="s">
        <v>6475</v>
      </c>
      <c r="C213" s="21" t="s">
        <v>6261</v>
      </c>
      <c r="D213" s="21">
        <v>106858.0</v>
      </c>
      <c r="E213" s="21">
        <v>105254.0</v>
      </c>
      <c r="F213" s="21">
        <v>106122.0</v>
      </c>
      <c r="G213" s="21">
        <v>107383.0</v>
      </c>
      <c r="H213" s="21">
        <v>102603.0</v>
      </c>
      <c r="I213" s="21">
        <v>98727.0</v>
      </c>
      <c r="J213" s="21">
        <v>96708.0</v>
      </c>
      <c r="K213" s="21">
        <v>86484.0</v>
      </c>
      <c r="L213" s="21">
        <v>747.0</v>
      </c>
      <c r="M213" s="51" t="s">
        <v>6870</v>
      </c>
      <c r="N213" s="52">
        <v>28856.0</v>
      </c>
      <c r="O213" s="51">
        <v>0.0</v>
      </c>
    </row>
    <row r="214">
      <c r="A214" s="21">
        <v>153.0</v>
      </c>
      <c r="B214" s="21" t="s">
        <v>6476</v>
      </c>
      <c r="C214" s="21" t="s">
        <v>6262</v>
      </c>
      <c r="D214" s="21">
        <v>1531044.0</v>
      </c>
      <c r="E214" s="21">
        <v>1518147.0</v>
      </c>
      <c r="F214" s="21">
        <v>1460177.0</v>
      </c>
      <c r="G214" s="21">
        <v>1410296.0</v>
      </c>
      <c r="H214" s="21">
        <v>1332203.0</v>
      </c>
      <c r="I214" s="21">
        <v>1266518.0</v>
      </c>
      <c r="J214" s="21">
        <v>1127852.0</v>
      </c>
      <c r="K214" s="21">
        <v>988890.0</v>
      </c>
      <c r="L214" s="21">
        <v>5130.0</v>
      </c>
      <c r="M214" s="51" t="s">
        <v>6871</v>
      </c>
      <c r="N214" s="52">
        <v>12785.0</v>
      </c>
      <c r="O214" s="51" t="s">
        <v>5531</v>
      </c>
    </row>
    <row r="215">
      <c r="A215" s="21">
        <v>79.0</v>
      </c>
      <c r="B215" s="21" t="s">
        <v>6477</v>
      </c>
      <c r="C215" s="21" t="s">
        <v>6260</v>
      </c>
      <c r="D215" s="21">
        <v>1.2356117E7</v>
      </c>
      <c r="E215" s="21">
        <v>1.2161723E7</v>
      </c>
      <c r="F215" s="21">
        <v>1.1557779E7</v>
      </c>
      <c r="G215" s="21">
        <v>1.0895063E7</v>
      </c>
      <c r="H215" s="21">
        <v>9893316.0</v>
      </c>
      <c r="I215" s="21">
        <v>8440023.0</v>
      </c>
      <c r="J215" s="21">
        <v>6578156.0</v>
      </c>
      <c r="K215" s="21">
        <v>5047404.0</v>
      </c>
      <c r="L215" s="21">
        <v>163610.0</v>
      </c>
      <c r="M215" s="51" t="s">
        <v>6872</v>
      </c>
      <c r="N215" s="52">
        <v>27760.0</v>
      </c>
      <c r="O215" s="51" t="s">
        <v>5937</v>
      </c>
    </row>
    <row r="216">
      <c r="A216" s="21">
        <v>18.0</v>
      </c>
      <c r="B216" s="21" t="s">
        <v>6478</v>
      </c>
      <c r="C216" s="21" t="s">
        <v>6258</v>
      </c>
      <c r="D216" s="21">
        <v>8.5341241E7</v>
      </c>
      <c r="E216" s="21">
        <v>8.4135428E7</v>
      </c>
      <c r="F216" s="21">
        <v>7.9646178E7</v>
      </c>
      <c r="G216" s="21">
        <v>7.3195345E7</v>
      </c>
      <c r="H216" s="21">
        <v>6.4113547E7</v>
      </c>
      <c r="I216" s="21">
        <v>5.4324142E7</v>
      </c>
      <c r="J216" s="21">
        <v>4.4089069E7</v>
      </c>
      <c r="K216" s="21">
        <v>3.554099E7</v>
      </c>
      <c r="L216" s="21">
        <v>783562.0</v>
      </c>
      <c r="M216" s="51" t="s">
        <v>6873</v>
      </c>
      <c r="N216" s="52">
        <v>24473.0</v>
      </c>
      <c r="O216" s="53">
        <v>45839.0</v>
      </c>
    </row>
    <row r="217">
      <c r="A217" s="21">
        <v>111.0</v>
      </c>
      <c r="B217" s="21" t="s">
        <v>6479</v>
      </c>
      <c r="C217" s="21" t="s">
        <v>6258</v>
      </c>
      <c r="D217" s="21">
        <v>6430770.0</v>
      </c>
      <c r="E217" s="21">
        <v>6250438.0</v>
      </c>
      <c r="F217" s="21">
        <v>5766431.0</v>
      </c>
      <c r="G217" s="21">
        <v>5267970.0</v>
      </c>
      <c r="H217" s="21">
        <v>4569132.0</v>
      </c>
      <c r="I217" s="21">
        <v>3720278.0</v>
      </c>
      <c r="J217" s="21">
        <v>2862903.0</v>
      </c>
      <c r="K217" s="21">
        <v>2201432.0</v>
      </c>
      <c r="L217" s="21">
        <v>488100.0</v>
      </c>
      <c r="M217" s="51" t="s">
        <v>6874</v>
      </c>
      <c r="N217" s="51" t="s">
        <v>6875</v>
      </c>
      <c r="O217" s="51" t="s">
        <v>5941</v>
      </c>
    </row>
    <row r="218">
      <c r="A218" s="21">
        <v>212.0</v>
      </c>
      <c r="B218" s="21" t="s">
        <v>6480</v>
      </c>
      <c r="C218" s="21" t="s">
        <v>6262</v>
      </c>
      <c r="D218" s="21">
        <v>45703.0</v>
      </c>
      <c r="E218" s="21">
        <v>44276.0</v>
      </c>
      <c r="F218" s="21">
        <v>36538.0</v>
      </c>
      <c r="G218" s="21">
        <v>29726.0</v>
      </c>
      <c r="H218" s="21">
        <v>18744.0</v>
      </c>
      <c r="I218" s="21">
        <v>11709.0</v>
      </c>
      <c r="J218" s="21">
        <v>7598.0</v>
      </c>
      <c r="K218" s="21">
        <v>5665.0</v>
      </c>
      <c r="L218" s="21">
        <v>948.0</v>
      </c>
      <c r="M218" s="51" t="s">
        <v>6876</v>
      </c>
      <c r="N218" s="52" t="s">
        <v>6582</v>
      </c>
      <c r="O218" s="51">
        <v>0.0</v>
      </c>
    </row>
    <row r="219">
      <c r="A219" s="21">
        <v>227.0</v>
      </c>
      <c r="B219" s="21" t="s">
        <v>6481</v>
      </c>
      <c r="C219" s="21" t="s">
        <v>6261</v>
      </c>
      <c r="D219" s="21">
        <v>11312.0</v>
      </c>
      <c r="E219" s="21">
        <v>11069.0</v>
      </c>
      <c r="F219" s="21">
        <v>10877.0</v>
      </c>
      <c r="G219" s="21">
        <v>10550.0</v>
      </c>
      <c r="H219" s="21">
        <v>9638.0</v>
      </c>
      <c r="I219" s="21">
        <v>9182.0</v>
      </c>
      <c r="J219" s="21">
        <v>7731.0</v>
      </c>
      <c r="K219" s="21">
        <v>5814.0</v>
      </c>
      <c r="L219" s="21">
        <v>26.0</v>
      </c>
      <c r="M219" s="51" t="s">
        <v>6877</v>
      </c>
      <c r="N219" s="52">
        <v>35065.0</v>
      </c>
      <c r="O219" s="51">
        <v>0.0</v>
      </c>
    </row>
    <row r="220">
      <c r="A220" s="21">
        <v>31.0</v>
      </c>
      <c r="B220" s="21" t="s">
        <v>6482</v>
      </c>
      <c r="C220" s="21" t="s">
        <v>6260</v>
      </c>
      <c r="D220" s="21">
        <v>4.7249585E7</v>
      </c>
      <c r="E220" s="21">
        <v>4.4404611E7</v>
      </c>
      <c r="F220" s="21">
        <v>3.7477356E7</v>
      </c>
      <c r="G220" s="21">
        <v>3.2341728E7</v>
      </c>
      <c r="H220" s="21">
        <v>2.4020697E7</v>
      </c>
      <c r="I220" s="21">
        <v>1.758663E7</v>
      </c>
      <c r="J220" s="21">
        <v>1.3284026E7</v>
      </c>
      <c r="K220" s="21">
        <v>1.0317212E7</v>
      </c>
      <c r="L220" s="21">
        <v>241550.0</v>
      </c>
      <c r="M220" s="51" t="s">
        <v>6878</v>
      </c>
      <c r="N220" s="52" t="s">
        <v>6879</v>
      </c>
      <c r="O220" s="51" t="s">
        <v>6123</v>
      </c>
    </row>
    <row r="221">
      <c r="A221" s="21">
        <v>38.0</v>
      </c>
      <c r="B221" s="21" t="s">
        <v>6483</v>
      </c>
      <c r="C221" s="21" t="s">
        <v>6259</v>
      </c>
      <c r="D221" s="21">
        <v>3.9701739E7</v>
      </c>
      <c r="E221" s="21">
        <v>4.3909666E7</v>
      </c>
      <c r="F221" s="21">
        <v>4.4982564E7</v>
      </c>
      <c r="G221" s="21">
        <v>4.568302E7</v>
      </c>
      <c r="H221" s="21">
        <v>4.8879755E7</v>
      </c>
      <c r="I221" s="21">
        <v>5.1589817E7</v>
      </c>
      <c r="J221" s="21">
        <v>4.997392E7</v>
      </c>
      <c r="K221" s="21">
        <v>4.7279086E7</v>
      </c>
      <c r="L221" s="21">
        <v>603500.0</v>
      </c>
      <c r="M221" s="51" t="s">
        <v>6880</v>
      </c>
      <c r="N221" s="51" t="s">
        <v>6881</v>
      </c>
      <c r="O221" s="51" t="s">
        <v>5578</v>
      </c>
    </row>
    <row r="222">
      <c r="A222" s="21">
        <v>97.0</v>
      </c>
      <c r="B222" s="21" t="s">
        <v>6484</v>
      </c>
      <c r="C222" s="21" t="s">
        <v>6258</v>
      </c>
      <c r="D222" s="21">
        <v>9441129.0</v>
      </c>
      <c r="E222" s="21">
        <v>9287289.0</v>
      </c>
      <c r="F222" s="21">
        <v>8916899.0</v>
      </c>
      <c r="G222" s="21">
        <v>8481771.0</v>
      </c>
      <c r="H222" s="21">
        <v>3275333.0</v>
      </c>
      <c r="I222" s="21">
        <v>1900151.0</v>
      </c>
      <c r="J222" s="21">
        <v>1014048.0</v>
      </c>
      <c r="K222" s="21">
        <v>298084.0</v>
      </c>
      <c r="L222" s="21">
        <v>83600.0</v>
      </c>
      <c r="M222" s="51" t="s">
        <v>6882</v>
      </c>
      <c r="N222" s="52">
        <v>29587.0</v>
      </c>
      <c r="O222" s="51" t="s">
        <v>5936</v>
      </c>
    </row>
    <row r="223">
      <c r="A223" s="21">
        <v>21.0</v>
      </c>
      <c r="B223" s="21" t="s">
        <v>6485</v>
      </c>
      <c r="C223" s="21" t="s">
        <v>6259</v>
      </c>
      <c r="D223" s="21">
        <v>6.7508936E7</v>
      </c>
      <c r="E223" s="21">
        <v>6.7059474E7</v>
      </c>
      <c r="F223" s="21">
        <v>6.5224364E7</v>
      </c>
      <c r="G223" s="21">
        <v>6.2760039E7</v>
      </c>
      <c r="H223" s="21">
        <v>5.8850043E7</v>
      </c>
      <c r="I223" s="21">
        <v>5.7210442E7</v>
      </c>
      <c r="J223" s="21">
        <v>5.6326328E7</v>
      </c>
      <c r="K223" s="21">
        <v>5.5650166E7</v>
      </c>
      <c r="L223" s="21">
        <v>242900.0</v>
      </c>
      <c r="M223" s="51" t="s">
        <v>6883</v>
      </c>
      <c r="N223" s="52">
        <v>12420.0</v>
      </c>
      <c r="O223" s="51" t="s">
        <v>5721</v>
      </c>
    </row>
    <row r="224">
      <c r="A224" s="21">
        <v>3.0</v>
      </c>
      <c r="B224" s="21" t="s">
        <v>6884</v>
      </c>
      <c r="C224" s="21" t="s">
        <v>6262</v>
      </c>
      <c r="D224" s="21">
        <v>3.38289857E8</v>
      </c>
      <c r="E224" s="21">
        <v>3.35942003E8</v>
      </c>
      <c r="F224" s="21">
        <v>3.24607776E8</v>
      </c>
      <c r="G224" s="21">
        <v>3.11182845E8</v>
      </c>
      <c r="H224" s="21">
        <v>2.82398554E8</v>
      </c>
      <c r="I224" s="21">
        <v>2.48083732E8</v>
      </c>
      <c r="J224" s="21">
        <v>2.23140018E8</v>
      </c>
      <c r="K224" s="21">
        <v>2.0032834E8</v>
      </c>
      <c r="L224" s="21">
        <v>9372610.0</v>
      </c>
      <c r="M224" s="51" t="s">
        <v>6885</v>
      </c>
      <c r="N224" s="52">
        <v>13881.0</v>
      </c>
      <c r="O224" s="51" t="s">
        <v>1026</v>
      </c>
    </row>
    <row r="225">
      <c r="A225" s="21">
        <v>200.0</v>
      </c>
      <c r="B225" s="21" t="s">
        <v>6487</v>
      </c>
      <c r="C225" s="21" t="s">
        <v>6262</v>
      </c>
      <c r="D225" s="21">
        <v>99465.0</v>
      </c>
      <c r="E225" s="21">
        <v>100442.0</v>
      </c>
      <c r="F225" s="21">
        <v>102803.0</v>
      </c>
      <c r="G225" s="21">
        <v>106142.0</v>
      </c>
      <c r="H225" s="21">
        <v>108185.0</v>
      </c>
      <c r="I225" s="21">
        <v>100685.0</v>
      </c>
      <c r="J225" s="21">
        <v>96640.0</v>
      </c>
      <c r="K225" s="21">
        <v>63446.0</v>
      </c>
      <c r="L225" s="21">
        <v>347.0</v>
      </c>
      <c r="M225" s="51" t="s">
        <v>6886</v>
      </c>
      <c r="N225" s="51" t="s">
        <v>6887</v>
      </c>
      <c r="O225" s="51">
        <v>0.0</v>
      </c>
    </row>
    <row r="226">
      <c r="A226" s="21">
        <v>133.0</v>
      </c>
      <c r="B226" s="21" t="s">
        <v>6488</v>
      </c>
      <c r="C226" s="21" t="s">
        <v>6263</v>
      </c>
      <c r="D226" s="21">
        <v>3422794.0</v>
      </c>
      <c r="E226" s="21">
        <v>3429086.0</v>
      </c>
      <c r="F226" s="21">
        <v>3402818.0</v>
      </c>
      <c r="G226" s="21">
        <v>3352651.0</v>
      </c>
      <c r="H226" s="21">
        <v>3292224.0</v>
      </c>
      <c r="I226" s="21">
        <v>3117012.0</v>
      </c>
      <c r="J226" s="21">
        <v>2953750.0</v>
      </c>
      <c r="K226" s="21">
        <v>2790265.0</v>
      </c>
      <c r="L226" s="21">
        <v>181034.0</v>
      </c>
      <c r="M226" s="51" t="s">
        <v>6888</v>
      </c>
      <c r="N226" s="51" t="s">
        <v>6889</v>
      </c>
      <c r="O226" s="51" t="s">
        <v>6177</v>
      </c>
    </row>
    <row r="227">
      <c r="A227" s="21">
        <v>43.0</v>
      </c>
      <c r="B227" s="21" t="s">
        <v>6489</v>
      </c>
      <c r="C227" s="21" t="s">
        <v>6258</v>
      </c>
      <c r="D227" s="21">
        <v>3.4627652E7</v>
      </c>
      <c r="E227" s="21">
        <v>3.3526656E7</v>
      </c>
      <c r="F227" s="21">
        <v>3.0949417E7</v>
      </c>
      <c r="G227" s="21">
        <v>2.8614227E7</v>
      </c>
      <c r="H227" s="21">
        <v>2.4925554E7</v>
      </c>
      <c r="I227" s="21">
        <v>2.05791E7</v>
      </c>
      <c r="J227" s="21">
        <v>1.5947129E7</v>
      </c>
      <c r="K227" s="21">
        <v>1.2011361E7</v>
      </c>
      <c r="L227" s="21">
        <v>447400.0</v>
      </c>
      <c r="M227" s="51" t="s">
        <v>6890</v>
      </c>
      <c r="N227" s="51" t="s">
        <v>6891</v>
      </c>
      <c r="O227" s="51" t="s">
        <v>6122</v>
      </c>
    </row>
    <row r="228">
      <c r="A228" s="21">
        <v>181.0</v>
      </c>
      <c r="B228" s="21" t="s">
        <v>6490</v>
      </c>
      <c r="C228" s="21" t="s">
        <v>6261</v>
      </c>
      <c r="D228" s="21">
        <v>326740.0</v>
      </c>
      <c r="E228" s="21">
        <v>311685.0</v>
      </c>
      <c r="F228" s="21">
        <v>276438.0</v>
      </c>
      <c r="G228" s="21">
        <v>245453.0</v>
      </c>
      <c r="H228" s="21">
        <v>192074.0</v>
      </c>
      <c r="I228" s="21">
        <v>150882.0</v>
      </c>
      <c r="J228" s="21">
        <v>118156.0</v>
      </c>
      <c r="K228" s="21">
        <v>87019.0</v>
      </c>
      <c r="L228" s="21">
        <v>12189.0</v>
      </c>
      <c r="M228" s="51" t="s">
        <v>6892</v>
      </c>
      <c r="N228" s="52" t="s">
        <v>6893</v>
      </c>
      <c r="O228" s="51">
        <v>0.0</v>
      </c>
    </row>
    <row r="229">
      <c r="A229" s="21">
        <v>234.0</v>
      </c>
      <c r="B229" s="21" t="s">
        <v>6491</v>
      </c>
      <c r="C229" s="21" t="s">
        <v>6259</v>
      </c>
      <c r="D229" s="21">
        <v>510.0</v>
      </c>
      <c r="E229" s="21">
        <v>520.0</v>
      </c>
      <c r="F229" s="21">
        <v>564.0</v>
      </c>
      <c r="G229" s="21">
        <v>596.0</v>
      </c>
      <c r="H229" s="21">
        <v>651.0</v>
      </c>
      <c r="I229" s="21">
        <v>700.0</v>
      </c>
      <c r="J229" s="21">
        <v>733.0</v>
      </c>
      <c r="K229" s="21">
        <v>752.0</v>
      </c>
      <c r="L229" s="21">
        <v>1.0</v>
      </c>
      <c r="M229" s="51">
        <v>510.0</v>
      </c>
      <c r="N229" s="51" t="s">
        <v>6643</v>
      </c>
      <c r="O229" s="51">
        <v>0.0</v>
      </c>
    </row>
    <row r="230">
      <c r="A230" s="21">
        <v>51.0</v>
      </c>
      <c r="B230" s="21" t="s">
        <v>6492</v>
      </c>
      <c r="C230" s="21" t="s">
        <v>6263</v>
      </c>
      <c r="D230" s="21">
        <v>2.8301696E7</v>
      </c>
      <c r="E230" s="21">
        <v>2.8490453E7</v>
      </c>
      <c r="F230" s="21">
        <v>3.0529716E7</v>
      </c>
      <c r="G230" s="21">
        <v>2.8715022E7</v>
      </c>
      <c r="H230" s="21">
        <v>2.4427729E7</v>
      </c>
      <c r="I230" s="21">
        <v>1.9750579E7</v>
      </c>
      <c r="J230" s="21">
        <v>1.5210443E7</v>
      </c>
      <c r="K230" s="21">
        <v>1.1355475E7</v>
      </c>
      <c r="L230" s="21">
        <v>916445.0</v>
      </c>
      <c r="M230" s="51" t="s">
        <v>6894</v>
      </c>
      <c r="N230" s="52">
        <v>13150.0</v>
      </c>
      <c r="O230" s="51" t="s">
        <v>6170</v>
      </c>
    </row>
    <row r="231">
      <c r="A231" s="21">
        <v>16.0</v>
      </c>
      <c r="B231" s="21" t="s">
        <v>6493</v>
      </c>
      <c r="C231" s="21" t="s">
        <v>6258</v>
      </c>
      <c r="D231" s="21">
        <v>9.8186856E7</v>
      </c>
      <c r="E231" s="21">
        <v>9.6648685E7</v>
      </c>
      <c r="F231" s="21">
        <v>9.2191398E7</v>
      </c>
      <c r="G231" s="21">
        <v>8.7411012E7</v>
      </c>
      <c r="H231" s="21">
        <v>7.9001142E7</v>
      </c>
      <c r="I231" s="21">
        <v>6.6912613E7</v>
      </c>
      <c r="J231" s="21">
        <v>5.296827E7</v>
      </c>
      <c r="K231" s="21">
        <v>4.1928849E7</v>
      </c>
      <c r="L231" s="21">
        <v>331212.0</v>
      </c>
      <c r="M231" s="51" t="s">
        <v>6895</v>
      </c>
      <c r="N231" s="52">
        <v>27030.0</v>
      </c>
      <c r="O231" s="51" t="s">
        <v>2721</v>
      </c>
    </row>
    <row r="232">
      <c r="A232" s="21">
        <v>226.0</v>
      </c>
      <c r="B232" s="21" t="s">
        <v>6494</v>
      </c>
      <c r="C232" s="21" t="s">
        <v>6261</v>
      </c>
      <c r="D232" s="21">
        <v>11572.0</v>
      </c>
      <c r="E232" s="21">
        <v>11655.0</v>
      </c>
      <c r="F232" s="21">
        <v>12182.0</v>
      </c>
      <c r="G232" s="21">
        <v>13142.0</v>
      </c>
      <c r="H232" s="21">
        <v>14723.0</v>
      </c>
      <c r="I232" s="21">
        <v>13454.0</v>
      </c>
      <c r="J232" s="21">
        <v>11315.0</v>
      </c>
      <c r="K232" s="21">
        <v>9377.0</v>
      </c>
      <c r="L232" s="21">
        <v>142.0</v>
      </c>
      <c r="M232" s="51" t="s">
        <v>6896</v>
      </c>
      <c r="N232" s="51" t="s">
        <v>6897</v>
      </c>
      <c r="O232" s="51">
        <v>0.0</v>
      </c>
    </row>
    <row r="233">
      <c r="A233" s="21">
        <v>172.0</v>
      </c>
      <c r="B233" s="21" t="s">
        <v>6495</v>
      </c>
      <c r="C233" s="21" t="s">
        <v>6260</v>
      </c>
      <c r="D233" s="21">
        <v>575986.0</v>
      </c>
      <c r="E233" s="21">
        <v>556048.0</v>
      </c>
      <c r="F233" s="21">
        <v>491824.0</v>
      </c>
      <c r="G233" s="21">
        <v>413296.0</v>
      </c>
      <c r="H233" s="21">
        <v>270375.0</v>
      </c>
      <c r="I233" s="21">
        <v>178529.0</v>
      </c>
      <c r="J233" s="21">
        <v>116775.0</v>
      </c>
      <c r="K233" s="21">
        <v>76371.0</v>
      </c>
      <c r="L233" s="21">
        <v>266000.0</v>
      </c>
      <c r="M233" s="52" t="s">
        <v>6898</v>
      </c>
      <c r="N233" s="52" t="s">
        <v>6614</v>
      </c>
      <c r="O233" s="51" t="s">
        <v>5521</v>
      </c>
    </row>
    <row r="234">
      <c r="A234" s="21">
        <v>46.0</v>
      </c>
      <c r="B234" s="21" t="s">
        <v>6496</v>
      </c>
      <c r="C234" s="21" t="s">
        <v>6258</v>
      </c>
      <c r="D234" s="21">
        <v>3.3696614E7</v>
      </c>
      <c r="E234" s="21">
        <v>3.2284046E7</v>
      </c>
      <c r="F234" s="21">
        <v>2.8516545E7</v>
      </c>
      <c r="G234" s="21">
        <v>2.4743946E7</v>
      </c>
      <c r="H234" s="21">
        <v>1.86287E7</v>
      </c>
      <c r="I234" s="21">
        <v>1.3375121E7</v>
      </c>
      <c r="J234" s="21">
        <v>9204938.0</v>
      </c>
      <c r="K234" s="21">
        <v>6843607.0</v>
      </c>
      <c r="L234" s="21">
        <v>527968.0</v>
      </c>
      <c r="M234" s="51" t="s">
        <v>6899</v>
      </c>
      <c r="N234" s="52" t="s">
        <v>6900</v>
      </c>
      <c r="O234" s="51" t="s">
        <v>5921</v>
      </c>
    </row>
    <row r="235">
      <c r="A235" s="21">
        <v>63.0</v>
      </c>
      <c r="B235" s="21" t="s">
        <v>6497</v>
      </c>
      <c r="C235" s="21" t="s">
        <v>6260</v>
      </c>
      <c r="D235" s="21">
        <v>2.0017675E7</v>
      </c>
      <c r="E235" s="21">
        <v>1.8927715E7</v>
      </c>
      <c r="F235" s="21">
        <v>1.624823E7</v>
      </c>
      <c r="G235" s="21">
        <v>1.3792086E7</v>
      </c>
      <c r="H235" s="21">
        <v>9891136.0</v>
      </c>
      <c r="I235" s="21">
        <v>7686401.0</v>
      </c>
      <c r="J235" s="21">
        <v>5720438.0</v>
      </c>
      <c r="K235" s="21">
        <v>4281671.0</v>
      </c>
      <c r="L235" s="21">
        <v>752612.0</v>
      </c>
      <c r="M235" s="51" t="s">
        <v>6901</v>
      </c>
      <c r="N235" s="51" t="s">
        <v>6902</v>
      </c>
      <c r="O235" s="51" t="s">
        <v>5598</v>
      </c>
    </row>
    <row r="236">
      <c r="A236" s="21">
        <v>74.0</v>
      </c>
      <c r="B236" s="21" t="s">
        <v>6498</v>
      </c>
      <c r="C236" s="21" t="s">
        <v>6260</v>
      </c>
      <c r="D236" s="21">
        <v>1.6320537E7</v>
      </c>
      <c r="E236" s="21">
        <v>1.5669666E7</v>
      </c>
      <c r="F236" s="21">
        <v>1.4154937E7</v>
      </c>
      <c r="G236" s="21">
        <v>1.2839771E7</v>
      </c>
      <c r="H236" s="21">
        <v>1.1834676E7</v>
      </c>
      <c r="I236" s="21">
        <v>1.0113893E7</v>
      </c>
      <c r="J236" s="21">
        <v>7049926.0</v>
      </c>
      <c r="K236" s="21">
        <v>5202918.0</v>
      </c>
      <c r="L236" s="21">
        <v>390757.0</v>
      </c>
      <c r="M236" s="51" t="s">
        <v>6903</v>
      </c>
      <c r="N236" s="52" t="s">
        <v>6653</v>
      </c>
      <c r="O236" s="51" t="s">
        <v>5614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13"/>
    <col customWidth="1" min="4" max="4" width="15.5"/>
    <col customWidth="1" min="5" max="5" width="20.13"/>
    <col customWidth="1" min="6" max="6" width="25.75"/>
    <col customWidth="1" min="8" max="8" width="28.38"/>
    <col customWidth="1" min="12" max="12" width="30.88"/>
    <col customWidth="1" min="18" max="18" width="21.38"/>
    <col customWidth="1" min="19" max="19" width="39.63"/>
    <col customWidth="1" min="24" max="26" width="14.13"/>
  </cols>
  <sheetData>
    <row r="1">
      <c r="A1" s="56" t="s">
        <v>0</v>
      </c>
      <c r="B1" s="56" t="s">
        <v>1</v>
      </c>
      <c r="C1" s="56" t="s">
        <v>3</v>
      </c>
      <c r="D1" s="56" t="s">
        <v>5509</v>
      </c>
      <c r="E1" s="56" t="s">
        <v>5510</v>
      </c>
      <c r="F1" s="56" t="s">
        <v>5511</v>
      </c>
      <c r="G1" s="56" t="s">
        <v>5512</v>
      </c>
      <c r="H1" s="56" t="s">
        <v>4</v>
      </c>
      <c r="I1" s="56" t="s">
        <v>5513</v>
      </c>
      <c r="J1" s="56" t="s">
        <v>5514</v>
      </c>
      <c r="K1" s="56" t="s">
        <v>5515</v>
      </c>
      <c r="L1" s="56" t="s">
        <v>5516</v>
      </c>
      <c r="M1" s="56" t="s">
        <v>5517</v>
      </c>
      <c r="N1" s="56" t="s">
        <v>5518</v>
      </c>
      <c r="O1" s="56" t="s">
        <v>5519</v>
      </c>
      <c r="P1" s="56" t="s">
        <v>6</v>
      </c>
      <c r="Q1" s="57" t="s">
        <v>7</v>
      </c>
      <c r="R1" s="56" t="s">
        <v>6904</v>
      </c>
      <c r="S1" s="56" t="s">
        <v>5520</v>
      </c>
      <c r="T1" s="56" t="s">
        <v>8</v>
      </c>
    </row>
    <row r="2">
      <c r="A2" s="4" t="s">
        <v>6266</v>
      </c>
      <c r="B2" s="4">
        <v>2015.0</v>
      </c>
      <c r="C2" s="4" t="s">
        <v>13</v>
      </c>
      <c r="D2" s="4">
        <v>65.0</v>
      </c>
      <c r="E2" s="4">
        <v>263.0</v>
      </c>
      <c r="F2" s="4">
        <v>62.0</v>
      </c>
      <c r="G2" s="4" t="s">
        <v>5521</v>
      </c>
      <c r="H2" s="4" t="s">
        <v>14</v>
      </c>
      <c r="I2" s="4">
        <v>65.0</v>
      </c>
      <c r="J2" s="4">
        <v>1154.0</v>
      </c>
      <c r="K2" s="5">
        <v>45676.0</v>
      </c>
      <c r="L2" s="4">
        <v>83.0</v>
      </c>
      <c r="M2" s="4">
        <v>6.0</v>
      </c>
      <c r="N2" s="4">
        <v>65.0</v>
      </c>
      <c r="O2" s="4" t="s">
        <v>5522</v>
      </c>
      <c r="P2" s="4" t="s">
        <v>16</v>
      </c>
      <c r="Q2" s="4">
        <v>3.3736494E7</v>
      </c>
      <c r="R2" s="5">
        <v>45733.0</v>
      </c>
      <c r="S2" s="4" t="s">
        <v>6905</v>
      </c>
      <c r="T2" s="5">
        <v>45667.0</v>
      </c>
    </row>
    <row r="3">
      <c r="A3" s="4" t="s">
        <v>6266</v>
      </c>
      <c r="B3" s="4">
        <v>2014.0</v>
      </c>
      <c r="C3" s="4" t="s">
        <v>13</v>
      </c>
      <c r="D3" s="4" t="s">
        <v>5523</v>
      </c>
      <c r="E3" s="4">
        <v>271.0</v>
      </c>
      <c r="F3" s="4">
        <v>64.0</v>
      </c>
      <c r="G3" s="4" t="s">
        <v>5521</v>
      </c>
      <c r="H3" s="4" t="s">
        <v>17</v>
      </c>
      <c r="I3" s="4">
        <v>62.0</v>
      </c>
      <c r="J3" s="4">
        <v>492.0</v>
      </c>
      <c r="K3" s="5">
        <v>45826.0</v>
      </c>
      <c r="L3" s="4">
        <v>86.0</v>
      </c>
      <c r="M3" s="4">
        <v>58.0</v>
      </c>
      <c r="N3" s="4">
        <v>62.0</v>
      </c>
      <c r="O3" s="4" t="s">
        <v>5522</v>
      </c>
      <c r="P3" s="4" t="s">
        <v>19</v>
      </c>
      <c r="Q3" s="4">
        <v>327582.0</v>
      </c>
      <c r="R3" s="5">
        <v>45794.0</v>
      </c>
      <c r="S3" s="4" t="s">
        <v>6906</v>
      </c>
      <c r="T3" s="4">
        <v>10.0</v>
      </c>
    </row>
    <row r="4">
      <c r="A4" s="4" t="s">
        <v>6266</v>
      </c>
      <c r="B4" s="4">
        <v>2013.0</v>
      </c>
      <c r="C4" s="4" t="s">
        <v>13</v>
      </c>
      <c r="D4" s="4" t="s">
        <v>5523</v>
      </c>
      <c r="E4" s="4">
        <v>268.0</v>
      </c>
      <c r="F4" s="4">
        <v>66.0</v>
      </c>
      <c r="G4" s="4" t="s">
        <v>5521</v>
      </c>
      <c r="H4" s="4" t="s">
        <v>20</v>
      </c>
      <c r="I4" s="4">
        <v>64.0</v>
      </c>
      <c r="J4" s="4">
        <v>430.0</v>
      </c>
      <c r="K4" s="5">
        <v>45675.0</v>
      </c>
      <c r="L4" s="4">
        <v>89.0</v>
      </c>
      <c r="M4" s="4">
        <v>62.0</v>
      </c>
      <c r="N4" s="4">
        <v>64.0</v>
      </c>
      <c r="O4" s="4" t="s">
        <v>5522</v>
      </c>
      <c r="P4" s="4" t="s">
        <v>22</v>
      </c>
      <c r="Q4" s="4">
        <v>3.1731688E7</v>
      </c>
      <c r="R4" s="5">
        <v>45855.0</v>
      </c>
      <c r="S4" s="4" t="s">
        <v>5920</v>
      </c>
      <c r="T4" s="5">
        <v>45909.0</v>
      </c>
    </row>
    <row r="5">
      <c r="A5" s="4" t="s">
        <v>6266</v>
      </c>
      <c r="B5" s="4">
        <v>2012.0</v>
      </c>
      <c r="C5" s="4" t="s">
        <v>13</v>
      </c>
      <c r="D5" s="4" t="s">
        <v>5524</v>
      </c>
      <c r="E5" s="4">
        <v>272.0</v>
      </c>
      <c r="F5" s="4">
        <v>69.0</v>
      </c>
      <c r="G5" s="4" t="s">
        <v>5521</v>
      </c>
      <c r="H5" s="4" t="s">
        <v>23</v>
      </c>
      <c r="I5" s="4">
        <v>67.0</v>
      </c>
      <c r="J5" s="4">
        <v>2787.0</v>
      </c>
      <c r="K5" s="5">
        <v>45825.0</v>
      </c>
      <c r="L5" s="4">
        <v>93.0</v>
      </c>
      <c r="M5" s="4">
        <v>67.0</v>
      </c>
      <c r="N5" s="4">
        <v>67.0</v>
      </c>
      <c r="O5" s="4" t="s">
        <v>5522</v>
      </c>
      <c r="P5" s="4" t="s">
        <v>25</v>
      </c>
      <c r="Q5" s="4">
        <v>3696958.0</v>
      </c>
      <c r="R5" s="4">
        <v>18.0</v>
      </c>
      <c r="S5" s="4" t="s">
        <v>6907</v>
      </c>
      <c r="T5" s="5">
        <v>45878.0</v>
      </c>
    </row>
    <row r="6">
      <c r="A6" s="4" t="s">
        <v>6266</v>
      </c>
      <c r="B6" s="4">
        <v>2011.0</v>
      </c>
      <c r="C6" s="4" t="s">
        <v>13</v>
      </c>
      <c r="D6" s="4" t="s">
        <v>5525</v>
      </c>
      <c r="E6" s="4">
        <v>275.0</v>
      </c>
      <c r="F6" s="4">
        <v>71.0</v>
      </c>
      <c r="G6" s="4" t="s">
        <v>5521</v>
      </c>
      <c r="H6" s="4" t="s">
        <v>26</v>
      </c>
      <c r="I6" s="4">
        <v>68.0</v>
      </c>
      <c r="J6" s="4">
        <v>3013.0</v>
      </c>
      <c r="K6" s="5">
        <v>45705.0</v>
      </c>
      <c r="L6" s="4">
        <v>97.0</v>
      </c>
      <c r="M6" s="4">
        <v>68.0</v>
      </c>
      <c r="N6" s="4">
        <v>68.0</v>
      </c>
      <c r="O6" s="4" t="s">
        <v>5522</v>
      </c>
      <c r="P6" s="4" t="s">
        <v>28</v>
      </c>
      <c r="Q6" s="4">
        <v>2978599.0</v>
      </c>
      <c r="R6" s="5">
        <v>45706.0</v>
      </c>
      <c r="S6" s="4" t="s">
        <v>6908</v>
      </c>
      <c r="T6" s="5">
        <v>45786.0</v>
      </c>
    </row>
    <row r="7">
      <c r="A7" s="4" t="s">
        <v>6266</v>
      </c>
      <c r="B7" s="4">
        <v>2010.0</v>
      </c>
      <c r="C7" s="4" t="s">
        <v>13</v>
      </c>
      <c r="D7" s="4" t="s">
        <v>5526</v>
      </c>
      <c r="E7" s="4">
        <v>279.0</v>
      </c>
      <c r="F7" s="4">
        <v>74.0</v>
      </c>
      <c r="G7" s="4" t="s">
        <v>5521</v>
      </c>
      <c r="H7" s="4" t="s">
        <v>29</v>
      </c>
      <c r="I7" s="4">
        <v>66.0</v>
      </c>
      <c r="J7" s="4">
        <v>1989.0</v>
      </c>
      <c r="K7" s="5">
        <v>45854.0</v>
      </c>
      <c r="L7" s="4">
        <v>102.0</v>
      </c>
      <c r="M7" s="4">
        <v>66.0</v>
      </c>
      <c r="N7" s="4">
        <v>66.0</v>
      </c>
      <c r="O7" s="4" t="s">
        <v>5522</v>
      </c>
      <c r="P7" s="4" t="s">
        <v>30</v>
      </c>
      <c r="Q7" s="4">
        <v>2883167.0</v>
      </c>
      <c r="R7" s="5">
        <v>45765.0</v>
      </c>
      <c r="S7" s="4" t="s">
        <v>6909</v>
      </c>
      <c r="T7" s="5">
        <v>45697.0</v>
      </c>
    </row>
    <row r="8">
      <c r="A8" s="4" t="s">
        <v>6266</v>
      </c>
      <c r="B8" s="4">
        <v>2009.0</v>
      </c>
      <c r="C8" s="4" t="s">
        <v>13</v>
      </c>
      <c r="D8" s="4" t="s">
        <v>5527</v>
      </c>
      <c r="E8" s="4">
        <v>281.0</v>
      </c>
      <c r="F8" s="4">
        <v>77.0</v>
      </c>
      <c r="G8" s="4" t="s">
        <v>5521</v>
      </c>
      <c r="H8" s="4" t="s">
        <v>31</v>
      </c>
      <c r="I8" s="4">
        <v>63.0</v>
      </c>
      <c r="J8" s="4">
        <v>2861.0</v>
      </c>
      <c r="K8" s="5">
        <v>45704.0</v>
      </c>
      <c r="L8" s="4">
        <v>106.0</v>
      </c>
      <c r="M8" s="4">
        <v>63.0</v>
      </c>
      <c r="N8" s="4">
        <v>63.0</v>
      </c>
      <c r="O8" s="4" t="s">
        <v>5522</v>
      </c>
      <c r="P8" s="4" t="s">
        <v>33</v>
      </c>
      <c r="Q8" s="4">
        <v>284331.0</v>
      </c>
      <c r="R8" s="5">
        <v>45856.0</v>
      </c>
      <c r="S8" s="4" t="s">
        <v>6910</v>
      </c>
      <c r="T8" s="5">
        <v>45908.0</v>
      </c>
    </row>
    <row r="9">
      <c r="A9" s="4" t="s">
        <v>6266</v>
      </c>
      <c r="B9" s="4">
        <v>2008.0</v>
      </c>
      <c r="C9" s="4" t="s">
        <v>13</v>
      </c>
      <c r="D9" s="4" t="s">
        <v>5528</v>
      </c>
      <c r="E9" s="4">
        <v>287.0</v>
      </c>
      <c r="F9" s="4">
        <v>80.0</v>
      </c>
      <c r="G9" s="4" t="s">
        <v>5529</v>
      </c>
      <c r="H9" s="4" t="s">
        <v>34</v>
      </c>
      <c r="I9" s="4">
        <v>64.0</v>
      </c>
      <c r="J9" s="4">
        <v>1599.0</v>
      </c>
      <c r="K9" s="5">
        <v>45853.0</v>
      </c>
      <c r="L9" s="4">
        <v>110.0</v>
      </c>
      <c r="M9" s="4">
        <v>64.0</v>
      </c>
      <c r="N9" s="4">
        <v>64.0</v>
      </c>
      <c r="O9" s="4" t="s">
        <v>5522</v>
      </c>
      <c r="P9" s="4" t="s">
        <v>36</v>
      </c>
      <c r="Q9" s="4">
        <v>2729431.0</v>
      </c>
      <c r="R9" s="5">
        <v>45918.0</v>
      </c>
      <c r="S9" s="4" t="s">
        <v>6911</v>
      </c>
      <c r="T9" s="5">
        <v>45846.0</v>
      </c>
    </row>
    <row r="10">
      <c r="A10" s="4" t="s">
        <v>6266</v>
      </c>
      <c r="B10" s="4">
        <v>2007.0</v>
      </c>
      <c r="C10" s="4" t="s">
        <v>13</v>
      </c>
      <c r="D10" s="4" t="s">
        <v>5530</v>
      </c>
      <c r="E10" s="4">
        <v>295.0</v>
      </c>
      <c r="F10" s="4">
        <v>82.0</v>
      </c>
      <c r="G10" s="4" t="s">
        <v>5531</v>
      </c>
      <c r="H10" s="4" t="s">
        <v>37</v>
      </c>
      <c r="I10" s="4">
        <v>63.0</v>
      </c>
      <c r="J10" s="4">
        <v>1141.0</v>
      </c>
      <c r="K10" s="5">
        <v>45703.0</v>
      </c>
      <c r="L10" s="4">
        <v>113.0</v>
      </c>
      <c r="M10" s="4">
        <v>63.0</v>
      </c>
      <c r="N10" s="4">
        <v>63.0</v>
      </c>
      <c r="O10" s="4" t="s">
        <v>5522</v>
      </c>
      <c r="P10" s="4" t="s">
        <v>39</v>
      </c>
      <c r="Q10" s="4">
        <v>2.6616792E7</v>
      </c>
      <c r="R10" s="5">
        <v>45676.0</v>
      </c>
      <c r="S10" s="4" t="s">
        <v>6912</v>
      </c>
      <c r="T10" s="5">
        <v>45755.0</v>
      </c>
    </row>
    <row r="11">
      <c r="A11" s="4" t="s">
        <v>6266</v>
      </c>
      <c r="B11" s="4">
        <v>2006.0</v>
      </c>
      <c r="C11" s="4" t="s">
        <v>13</v>
      </c>
      <c r="D11" s="4" t="s">
        <v>5532</v>
      </c>
      <c r="E11" s="4">
        <v>295.0</v>
      </c>
      <c r="F11" s="4">
        <v>84.0</v>
      </c>
      <c r="G11" s="4" t="s">
        <v>5529</v>
      </c>
      <c r="H11" s="4" t="s">
        <v>40</v>
      </c>
      <c r="I11" s="4">
        <v>64.0</v>
      </c>
      <c r="J11" s="4">
        <v>1990.0</v>
      </c>
      <c r="K11" s="5">
        <v>45852.0</v>
      </c>
      <c r="L11" s="4">
        <v>116.0</v>
      </c>
      <c r="M11" s="4">
        <v>58.0</v>
      </c>
      <c r="N11" s="4">
        <v>58.0</v>
      </c>
      <c r="O11" s="4" t="s">
        <v>5522</v>
      </c>
      <c r="P11" s="4" t="s">
        <v>42</v>
      </c>
      <c r="Q11" s="4">
        <v>2589345.0</v>
      </c>
      <c r="R11" s="5">
        <v>45735.0</v>
      </c>
      <c r="S11" s="4" t="s">
        <v>6913</v>
      </c>
      <c r="T11" s="5">
        <v>45665.0</v>
      </c>
    </row>
    <row r="12">
      <c r="A12" s="4" t="s">
        <v>6266</v>
      </c>
      <c r="B12" s="4">
        <v>2005.0</v>
      </c>
      <c r="C12" s="4" t="s">
        <v>13</v>
      </c>
      <c r="D12" s="4" t="s">
        <v>5532</v>
      </c>
      <c r="E12" s="4">
        <v>291.0</v>
      </c>
      <c r="F12" s="4">
        <v>85.0</v>
      </c>
      <c r="G12" s="4" t="s">
        <v>5531</v>
      </c>
      <c r="H12" s="4" t="s">
        <v>43</v>
      </c>
      <c r="I12" s="4">
        <v>66.0</v>
      </c>
      <c r="J12" s="4">
        <v>1296.0</v>
      </c>
      <c r="K12" s="5">
        <v>45702.0</v>
      </c>
      <c r="L12" s="4">
        <v>118.0</v>
      </c>
      <c r="M12" s="4">
        <v>58.0</v>
      </c>
      <c r="N12" s="4">
        <v>58.0</v>
      </c>
      <c r="O12" s="4" t="s">
        <v>5522</v>
      </c>
      <c r="P12" s="4" t="s">
        <v>44</v>
      </c>
      <c r="Q12" s="4">
        <v>257798.0</v>
      </c>
      <c r="R12" s="5">
        <v>45796.0</v>
      </c>
      <c r="S12" s="4" t="s">
        <v>6914</v>
      </c>
      <c r="T12" s="5">
        <v>45907.0</v>
      </c>
    </row>
    <row r="13">
      <c r="A13" s="4" t="s">
        <v>6266</v>
      </c>
      <c r="B13" s="4">
        <v>2004.0</v>
      </c>
      <c r="C13" s="4" t="s">
        <v>13</v>
      </c>
      <c r="D13" s="4">
        <v>57.0</v>
      </c>
      <c r="E13" s="4">
        <v>293.0</v>
      </c>
      <c r="F13" s="4">
        <v>87.0</v>
      </c>
      <c r="G13" s="4" t="s">
        <v>5531</v>
      </c>
      <c r="H13" s="4" t="s">
        <v>45</v>
      </c>
      <c r="I13" s="4">
        <v>67.0</v>
      </c>
      <c r="J13" s="4">
        <v>466.0</v>
      </c>
      <c r="K13" s="5">
        <v>45882.0</v>
      </c>
      <c r="L13" s="4">
        <v>120.0</v>
      </c>
      <c r="M13" s="4">
        <v>5.0</v>
      </c>
      <c r="N13" s="4">
        <v>5.0</v>
      </c>
      <c r="O13" s="4" t="s">
        <v>5522</v>
      </c>
      <c r="P13" s="4" t="s">
        <v>47</v>
      </c>
      <c r="Q13" s="4">
        <v>2.4118979E7</v>
      </c>
      <c r="R13" s="5">
        <v>45857.0</v>
      </c>
      <c r="S13" s="4" t="s">
        <v>6915</v>
      </c>
      <c r="T13" s="5">
        <v>45875.0</v>
      </c>
    </row>
    <row r="14">
      <c r="A14" s="4" t="s">
        <v>6266</v>
      </c>
      <c r="B14" s="4">
        <v>2003.0</v>
      </c>
      <c r="C14" s="4" t="s">
        <v>13</v>
      </c>
      <c r="D14" s="4" t="s">
        <v>5533</v>
      </c>
      <c r="E14" s="4">
        <v>295.0</v>
      </c>
      <c r="F14" s="4">
        <v>87.0</v>
      </c>
      <c r="G14" s="4" t="s">
        <v>5521</v>
      </c>
      <c r="H14" s="4" t="s">
        <v>48</v>
      </c>
      <c r="I14" s="4">
        <v>65.0</v>
      </c>
      <c r="J14" s="4">
        <v>798.0</v>
      </c>
      <c r="K14" s="5">
        <v>45760.0</v>
      </c>
      <c r="L14" s="4">
        <v>122.0</v>
      </c>
      <c r="M14" s="4">
        <v>41.0</v>
      </c>
      <c r="N14" s="4">
        <v>41.0</v>
      </c>
      <c r="O14" s="4" t="s">
        <v>5522</v>
      </c>
      <c r="P14" s="4" t="s">
        <v>50</v>
      </c>
      <c r="Q14" s="4">
        <v>2364851.0</v>
      </c>
      <c r="R14" s="5">
        <v>45919.0</v>
      </c>
      <c r="S14" s="4" t="s">
        <v>6916</v>
      </c>
      <c r="T14" s="5">
        <v>45783.0</v>
      </c>
    </row>
    <row r="15">
      <c r="A15" s="4" t="s">
        <v>6266</v>
      </c>
      <c r="B15" s="4">
        <v>2002.0</v>
      </c>
      <c r="C15" s="4" t="s">
        <v>13</v>
      </c>
      <c r="D15" s="4" t="s">
        <v>5534</v>
      </c>
      <c r="E15" s="4">
        <v>3.0</v>
      </c>
      <c r="F15" s="4">
        <v>88.0</v>
      </c>
      <c r="G15" s="4" t="s">
        <v>5521</v>
      </c>
      <c r="H15" s="4" t="s">
        <v>51</v>
      </c>
      <c r="I15" s="4">
        <v>64.0</v>
      </c>
      <c r="J15" s="4">
        <v>2486.0</v>
      </c>
      <c r="K15" s="4">
        <v>13.0</v>
      </c>
      <c r="L15" s="4">
        <v>122.0</v>
      </c>
      <c r="M15" s="4">
        <v>36.0</v>
      </c>
      <c r="N15" s="4">
        <v>36.0</v>
      </c>
      <c r="O15" s="4" t="s">
        <v>5522</v>
      </c>
      <c r="P15" s="4" t="s">
        <v>53</v>
      </c>
      <c r="Q15" s="4">
        <v>2.1979923E7</v>
      </c>
      <c r="R15" s="5">
        <v>45690.0</v>
      </c>
      <c r="S15" s="4" t="s">
        <v>6917</v>
      </c>
      <c r="T15" s="5">
        <v>45694.0</v>
      </c>
    </row>
    <row r="16">
      <c r="A16" s="4" t="s">
        <v>6266</v>
      </c>
      <c r="B16" s="4">
        <v>2001.0</v>
      </c>
      <c r="C16" s="4" t="s">
        <v>13</v>
      </c>
      <c r="D16" s="4" t="s">
        <v>5535</v>
      </c>
      <c r="E16" s="4">
        <v>316.0</v>
      </c>
      <c r="F16" s="4">
        <v>88.0</v>
      </c>
      <c r="G16" s="4" t="s">
        <v>5521</v>
      </c>
      <c r="H16" s="4" t="s">
        <v>54</v>
      </c>
      <c r="I16" s="4">
        <v>63.0</v>
      </c>
      <c r="J16" s="4">
        <v>8762.0</v>
      </c>
      <c r="K16" s="5">
        <v>45820.0</v>
      </c>
      <c r="L16" s="4">
        <v>122.0</v>
      </c>
      <c r="M16" s="4">
        <v>35.0</v>
      </c>
      <c r="N16" s="4">
        <v>33.0</v>
      </c>
      <c r="O16" s="4" t="s">
        <v>5522</v>
      </c>
      <c r="P16" s="4" t="s">
        <v>55</v>
      </c>
      <c r="Q16" s="4">
        <v>2966463.0</v>
      </c>
      <c r="R16" s="5">
        <v>45749.0</v>
      </c>
      <c r="S16" s="4" t="s">
        <v>5591</v>
      </c>
      <c r="T16" s="5">
        <v>45905.0</v>
      </c>
    </row>
    <row r="17">
      <c r="A17" s="4" t="s">
        <v>6266</v>
      </c>
      <c r="B17" s="4">
        <v>2000.0</v>
      </c>
      <c r="C17" s="4" t="s">
        <v>13</v>
      </c>
      <c r="D17" s="4" t="s">
        <v>5536</v>
      </c>
      <c r="E17" s="4">
        <v>321.0</v>
      </c>
      <c r="F17" s="4">
        <v>88.0</v>
      </c>
      <c r="G17" s="4" t="s">
        <v>5521</v>
      </c>
      <c r="H17" s="4" t="s">
        <v>56</v>
      </c>
      <c r="I17" s="4">
        <v>62.0</v>
      </c>
      <c r="J17" s="4">
        <v>6532.0</v>
      </c>
      <c r="K17" s="5">
        <v>45700.0</v>
      </c>
      <c r="L17" s="4">
        <v>122.0</v>
      </c>
      <c r="M17" s="4">
        <v>24.0</v>
      </c>
      <c r="N17" s="4">
        <v>24.0</v>
      </c>
      <c r="O17" s="4" t="s">
        <v>5522</v>
      </c>
      <c r="P17" s="4" t="s">
        <v>57</v>
      </c>
      <c r="Q17" s="4">
        <v>293756.0</v>
      </c>
      <c r="R17" s="5">
        <v>45779.0</v>
      </c>
      <c r="S17" s="4" t="s">
        <v>6918</v>
      </c>
      <c r="T17" s="5">
        <v>45782.0</v>
      </c>
    </row>
    <row r="18">
      <c r="A18" s="4" t="s">
        <v>6267</v>
      </c>
      <c r="B18" s="4">
        <v>2015.0</v>
      </c>
      <c r="C18" s="4" t="s">
        <v>13</v>
      </c>
      <c r="D18" s="4" t="s">
        <v>5537</v>
      </c>
      <c r="E18" s="4">
        <v>74.0</v>
      </c>
      <c r="F18" s="4">
        <v>0.0</v>
      </c>
      <c r="G18" s="5">
        <v>45812.0</v>
      </c>
      <c r="H18" s="4" t="s">
        <v>58</v>
      </c>
      <c r="I18" s="4">
        <v>99.0</v>
      </c>
      <c r="J18" s="4">
        <v>0.0</v>
      </c>
      <c r="K18" s="4">
        <v>58.0</v>
      </c>
      <c r="L18" s="4">
        <v>0.0</v>
      </c>
      <c r="M18" s="4">
        <v>99.0</v>
      </c>
      <c r="N18" s="4">
        <v>99.0</v>
      </c>
      <c r="O18" s="4" t="s">
        <v>5522</v>
      </c>
      <c r="P18" s="4" t="s">
        <v>59</v>
      </c>
      <c r="Q18" s="4">
        <v>28873.0</v>
      </c>
      <c r="R18" s="5">
        <v>45717.0</v>
      </c>
      <c r="S18" s="4" t="s">
        <v>6919</v>
      </c>
      <c r="T18" s="5">
        <v>45702.0</v>
      </c>
    </row>
    <row r="19">
      <c r="A19" s="4" t="s">
        <v>6267</v>
      </c>
      <c r="B19" s="4">
        <v>2014.0</v>
      </c>
      <c r="C19" s="4" t="s">
        <v>13</v>
      </c>
      <c r="D19" s="4" t="s">
        <v>5538</v>
      </c>
      <c r="E19" s="4">
        <v>8.0</v>
      </c>
      <c r="F19" s="4">
        <v>0.0</v>
      </c>
      <c r="G19" s="4" t="s">
        <v>2126</v>
      </c>
      <c r="H19" s="4" t="s">
        <v>60</v>
      </c>
      <c r="I19" s="4">
        <v>98.0</v>
      </c>
      <c r="J19" s="4">
        <v>0.0</v>
      </c>
      <c r="K19" s="4" t="s">
        <v>5539</v>
      </c>
      <c r="L19" s="4">
        <v>1.0</v>
      </c>
      <c r="M19" s="4">
        <v>98.0</v>
      </c>
      <c r="N19" s="4">
        <v>98.0</v>
      </c>
      <c r="O19" s="4" t="s">
        <v>5522</v>
      </c>
      <c r="P19" s="4" t="s">
        <v>62</v>
      </c>
      <c r="Q19" s="4">
        <v>288914.0</v>
      </c>
      <c r="R19" s="5">
        <v>45717.0</v>
      </c>
      <c r="S19" s="4" t="s">
        <v>6920</v>
      </c>
      <c r="T19" s="5">
        <v>45702.0</v>
      </c>
    </row>
    <row r="20">
      <c r="A20" s="4" t="s">
        <v>6267</v>
      </c>
      <c r="B20" s="4">
        <v>2013.0</v>
      </c>
      <c r="C20" s="4" t="s">
        <v>13</v>
      </c>
      <c r="D20" s="4" t="s">
        <v>5540</v>
      </c>
      <c r="E20" s="4">
        <v>84.0</v>
      </c>
      <c r="F20" s="4">
        <v>0.0</v>
      </c>
      <c r="G20" s="4" t="s">
        <v>667</v>
      </c>
      <c r="H20" s="4" t="s">
        <v>63</v>
      </c>
      <c r="I20" s="4">
        <v>99.0</v>
      </c>
      <c r="J20" s="4">
        <v>0.0</v>
      </c>
      <c r="K20" s="4" t="s">
        <v>5541</v>
      </c>
      <c r="L20" s="4">
        <v>1.0</v>
      </c>
      <c r="M20" s="4">
        <v>99.0</v>
      </c>
      <c r="N20" s="4">
        <v>99.0</v>
      </c>
      <c r="O20" s="4" t="s">
        <v>5522</v>
      </c>
      <c r="P20" s="4" t="s">
        <v>65</v>
      </c>
      <c r="Q20" s="4">
        <v>289592.0</v>
      </c>
      <c r="R20" s="5">
        <v>45748.0</v>
      </c>
      <c r="S20" s="4" t="s">
        <v>6921</v>
      </c>
      <c r="T20" s="5">
        <v>45702.0</v>
      </c>
    </row>
    <row r="21">
      <c r="A21" s="4" t="s">
        <v>6267</v>
      </c>
      <c r="B21" s="4">
        <v>2012.0</v>
      </c>
      <c r="C21" s="4" t="s">
        <v>13</v>
      </c>
      <c r="D21" s="4" t="s">
        <v>5542</v>
      </c>
      <c r="E21" s="4">
        <v>86.0</v>
      </c>
      <c r="F21" s="4">
        <v>0.0</v>
      </c>
      <c r="G21" s="4" t="s">
        <v>5543</v>
      </c>
      <c r="H21" s="4" t="s">
        <v>66</v>
      </c>
      <c r="I21" s="4">
        <v>99.0</v>
      </c>
      <c r="J21" s="4">
        <v>9.0</v>
      </c>
      <c r="K21" s="4" t="s">
        <v>5544</v>
      </c>
      <c r="L21" s="4">
        <v>1.0</v>
      </c>
      <c r="M21" s="4">
        <v>99.0</v>
      </c>
      <c r="N21" s="4">
        <v>99.0</v>
      </c>
      <c r="O21" s="4" t="s">
        <v>5522</v>
      </c>
      <c r="P21" s="4" t="s">
        <v>68</v>
      </c>
      <c r="Q21" s="4">
        <v>2941.0</v>
      </c>
      <c r="R21" s="5">
        <v>45748.0</v>
      </c>
      <c r="S21" s="4" t="s">
        <v>6922</v>
      </c>
      <c r="T21" s="5">
        <v>45702.0</v>
      </c>
    </row>
    <row r="22">
      <c r="A22" s="4" t="s">
        <v>6267</v>
      </c>
      <c r="B22" s="4">
        <v>2011.0</v>
      </c>
      <c r="C22" s="4" t="s">
        <v>13</v>
      </c>
      <c r="D22" s="4" t="s">
        <v>5545</v>
      </c>
      <c r="E22" s="4">
        <v>88.0</v>
      </c>
      <c r="F22" s="4">
        <v>0.0</v>
      </c>
      <c r="G22" s="4" t="s">
        <v>401</v>
      </c>
      <c r="H22" s="4" t="s">
        <v>69</v>
      </c>
      <c r="I22" s="4">
        <v>99.0</v>
      </c>
      <c r="J22" s="4">
        <v>28.0</v>
      </c>
      <c r="K22" s="4" t="s">
        <v>5546</v>
      </c>
      <c r="L22" s="4">
        <v>1.0</v>
      </c>
      <c r="M22" s="4">
        <v>99.0</v>
      </c>
      <c r="N22" s="4">
        <v>99.0</v>
      </c>
      <c r="O22" s="4" t="s">
        <v>5522</v>
      </c>
      <c r="P22" s="4" t="s">
        <v>71</v>
      </c>
      <c r="Q22" s="4">
        <v>295195.0</v>
      </c>
      <c r="R22" s="5">
        <v>45778.0</v>
      </c>
      <c r="S22" s="4" t="s">
        <v>6923</v>
      </c>
      <c r="T22" s="5">
        <v>45729.0</v>
      </c>
    </row>
    <row r="23">
      <c r="A23" s="4" t="s">
        <v>6267</v>
      </c>
      <c r="B23" s="4">
        <v>2010.0</v>
      </c>
      <c r="C23" s="4" t="s">
        <v>13</v>
      </c>
      <c r="D23" s="4" t="s">
        <v>5547</v>
      </c>
      <c r="E23" s="4">
        <v>91.0</v>
      </c>
      <c r="F23" s="4">
        <v>1.0</v>
      </c>
      <c r="G23" s="4" t="s">
        <v>748</v>
      </c>
      <c r="H23" s="4" t="s">
        <v>72</v>
      </c>
      <c r="I23" s="4">
        <v>99.0</v>
      </c>
      <c r="J23" s="4">
        <v>10.0</v>
      </c>
      <c r="K23" s="4" t="s">
        <v>5548</v>
      </c>
      <c r="L23" s="4">
        <v>1.0</v>
      </c>
      <c r="M23" s="4">
        <v>99.0</v>
      </c>
      <c r="N23" s="4">
        <v>99.0</v>
      </c>
      <c r="O23" s="4" t="s">
        <v>5522</v>
      </c>
      <c r="P23" s="4" t="s">
        <v>74</v>
      </c>
      <c r="Q23" s="4">
        <v>291321.0</v>
      </c>
      <c r="R23" s="5">
        <v>45778.0</v>
      </c>
      <c r="S23" s="4" t="s">
        <v>6924</v>
      </c>
      <c r="T23" s="5">
        <v>45789.0</v>
      </c>
    </row>
    <row r="24">
      <c r="A24" s="4" t="s">
        <v>6267</v>
      </c>
      <c r="B24" s="4">
        <v>2009.0</v>
      </c>
      <c r="C24" s="4" t="s">
        <v>13</v>
      </c>
      <c r="D24" s="4" t="s">
        <v>5549</v>
      </c>
      <c r="E24" s="4">
        <v>91.0</v>
      </c>
      <c r="F24" s="4">
        <v>1.0</v>
      </c>
      <c r="G24" s="4" t="s">
        <v>76</v>
      </c>
      <c r="H24" s="4" t="s">
        <v>75</v>
      </c>
      <c r="I24" s="4">
        <v>98.0</v>
      </c>
      <c r="J24" s="4">
        <v>0.0</v>
      </c>
      <c r="K24" s="4" t="s">
        <v>5550</v>
      </c>
      <c r="L24" s="4">
        <v>1.0</v>
      </c>
      <c r="M24" s="4">
        <v>98.0</v>
      </c>
      <c r="N24" s="4">
        <v>98.0</v>
      </c>
      <c r="O24" s="4" t="s">
        <v>5522</v>
      </c>
      <c r="P24" s="4" t="s">
        <v>77</v>
      </c>
      <c r="Q24" s="4">
        <v>2927519.0</v>
      </c>
      <c r="R24" s="5">
        <v>45809.0</v>
      </c>
      <c r="S24" s="4" t="s">
        <v>6925</v>
      </c>
      <c r="T24" s="5">
        <v>45700.0</v>
      </c>
    </row>
    <row r="25">
      <c r="A25" s="4" t="s">
        <v>6267</v>
      </c>
      <c r="B25" s="4">
        <v>2008.0</v>
      </c>
      <c r="C25" s="4" t="s">
        <v>13</v>
      </c>
      <c r="D25" s="4" t="s">
        <v>5551</v>
      </c>
      <c r="E25" s="4">
        <v>1.0</v>
      </c>
      <c r="F25" s="4">
        <v>1.0</v>
      </c>
      <c r="G25" s="4" t="s">
        <v>657</v>
      </c>
      <c r="H25" s="4" t="s">
        <v>78</v>
      </c>
      <c r="I25" s="4">
        <v>99.0</v>
      </c>
      <c r="J25" s="4">
        <v>0.0</v>
      </c>
      <c r="K25" s="4" t="s">
        <v>5552</v>
      </c>
      <c r="L25" s="4">
        <v>1.0</v>
      </c>
      <c r="M25" s="4">
        <v>99.0</v>
      </c>
      <c r="N25" s="4">
        <v>99.0</v>
      </c>
      <c r="O25" s="4" t="s">
        <v>5522</v>
      </c>
      <c r="P25" s="4" t="s">
        <v>80</v>
      </c>
      <c r="Q25" s="4">
        <v>2947314.0</v>
      </c>
      <c r="R25" s="5">
        <v>45809.0</v>
      </c>
      <c r="S25" s="4" t="s">
        <v>6926</v>
      </c>
      <c r="T25" s="4">
        <v>12.0</v>
      </c>
    </row>
    <row r="26">
      <c r="A26" s="4" t="s">
        <v>6267</v>
      </c>
      <c r="B26" s="4">
        <v>2007.0</v>
      </c>
      <c r="C26" s="4" t="s">
        <v>13</v>
      </c>
      <c r="D26" s="4" t="s">
        <v>5553</v>
      </c>
      <c r="E26" s="4">
        <v>9.0</v>
      </c>
      <c r="F26" s="4">
        <v>1.0</v>
      </c>
      <c r="G26" s="4" t="s">
        <v>1635</v>
      </c>
      <c r="H26" s="4" t="s">
        <v>81</v>
      </c>
      <c r="I26" s="4">
        <v>98.0</v>
      </c>
      <c r="J26" s="4">
        <v>22.0</v>
      </c>
      <c r="K26" s="4" t="s">
        <v>5554</v>
      </c>
      <c r="L26" s="4">
        <v>1.0</v>
      </c>
      <c r="M26" s="4">
        <v>99.0</v>
      </c>
      <c r="N26" s="4">
        <v>98.0</v>
      </c>
      <c r="O26" s="4" t="s">
        <v>5522</v>
      </c>
      <c r="P26" s="4" t="s">
        <v>82</v>
      </c>
      <c r="Q26" s="4">
        <v>29717.0</v>
      </c>
      <c r="R26" s="5">
        <v>45839.0</v>
      </c>
      <c r="S26" s="4" t="s">
        <v>6927</v>
      </c>
      <c r="T26" s="5">
        <v>45819.0</v>
      </c>
    </row>
    <row r="27">
      <c r="A27" s="4" t="s">
        <v>6267</v>
      </c>
      <c r="B27" s="4">
        <v>2006.0</v>
      </c>
      <c r="C27" s="4" t="s">
        <v>13</v>
      </c>
      <c r="D27" s="4" t="s">
        <v>5555</v>
      </c>
      <c r="E27" s="4">
        <v>99.0</v>
      </c>
      <c r="F27" s="4">
        <v>1.0</v>
      </c>
      <c r="G27" s="4" t="s">
        <v>3385</v>
      </c>
      <c r="H27" s="4" t="s">
        <v>83</v>
      </c>
      <c r="I27" s="4">
        <v>98.0</v>
      </c>
      <c r="J27" s="4">
        <v>68.0</v>
      </c>
      <c r="K27" s="5">
        <v>45874.0</v>
      </c>
      <c r="L27" s="4">
        <v>1.0</v>
      </c>
      <c r="M27" s="4">
        <v>97.0</v>
      </c>
      <c r="N27" s="4">
        <v>97.0</v>
      </c>
      <c r="O27" s="4" t="s">
        <v>5522</v>
      </c>
      <c r="P27" s="4" t="s">
        <v>85</v>
      </c>
      <c r="Q27" s="4">
        <v>2992547.0</v>
      </c>
      <c r="R27" s="5">
        <v>45870.0</v>
      </c>
      <c r="S27" s="4" t="s">
        <v>6928</v>
      </c>
      <c r="T27" s="5">
        <v>45758.0</v>
      </c>
    </row>
    <row r="28">
      <c r="A28" s="4" t="s">
        <v>6267</v>
      </c>
      <c r="B28" s="4">
        <v>2005.0</v>
      </c>
      <c r="C28" s="4" t="s">
        <v>13</v>
      </c>
      <c r="D28" s="4" t="s">
        <v>5556</v>
      </c>
      <c r="E28" s="4">
        <v>15.0</v>
      </c>
      <c r="F28" s="4">
        <v>1.0</v>
      </c>
      <c r="G28" s="4" t="s">
        <v>562</v>
      </c>
      <c r="H28" s="4" t="s">
        <v>86</v>
      </c>
      <c r="I28" s="4">
        <v>98.0</v>
      </c>
      <c r="J28" s="4">
        <v>6.0</v>
      </c>
      <c r="K28" s="4" t="s">
        <v>5557</v>
      </c>
      <c r="L28" s="4">
        <v>1.0</v>
      </c>
      <c r="M28" s="4">
        <v>97.0</v>
      </c>
      <c r="N28" s="4">
        <v>98.0</v>
      </c>
      <c r="O28" s="4" t="s">
        <v>5522</v>
      </c>
      <c r="P28" s="4" t="s">
        <v>87</v>
      </c>
      <c r="Q28" s="4">
        <v>311487.0</v>
      </c>
      <c r="R28" s="5">
        <v>45870.0</v>
      </c>
      <c r="S28" s="4" t="s">
        <v>6929</v>
      </c>
      <c r="T28" s="5">
        <v>45879.0</v>
      </c>
    </row>
    <row r="29">
      <c r="A29" s="4" t="s">
        <v>6267</v>
      </c>
      <c r="B29" s="4">
        <v>2004.0</v>
      </c>
      <c r="C29" s="4" t="s">
        <v>13</v>
      </c>
      <c r="D29" s="4">
        <v>73.0</v>
      </c>
      <c r="E29" s="4">
        <v>17.0</v>
      </c>
      <c r="F29" s="4">
        <v>1.0</v>
      </c>
      <c r="G29" s="4" t="s">
        <v>166</v>
      </c>
      <c r="H29" s="4" t="s">
        <v>88</v>
      </c>
      <c r="I29" s="4">
        <v>99.0</v>
      </c>
      <c r="J29" s="4">
        <v>7.0</v>
      </c>
      <c r="K29" s="4" t="s">
        <v>5558</v>
      </c>
      <c r="L29" s="4">
        <v>1.0</v>
      </c>
      <c r="M29" s="4">
        <v>98.0</v>
      </c>
      <c r="N29" s="4">
        <v>97.0</v>
      </c>
      <c r="O29" s="4" t="s">
        <v>5522</v>
      </c>
      <c r="P29" s="4" t="s">
        <v>90</v>
      </c>
      <c r="Q29" s="4">
        <v>326939.0</v>
      </c>
      <c r="R29" s="5">
        <v>45901.0</v>
      </c>
      <c r="S29" s="4" t="s">
        <v>6930</v>
      </c>
      <c r="T29" s="5">
        <v>45910.0</v>
      </c>
    </row>
    <row r="30">
      <c r="A30" s="4" t="s">
        <v>6267</v>
      </c>
      <c r="B30" s="4">
        <v>2003.0</v>
      </c>
      <c r="C30" s="4" t="s">
        <v>13</v>
      </c>
      <c r="D30" s="4" t="s">
        <v>5559</v>
      </c>
      <c r="E30" s="4">
        <v>18.0</v>
      </c>
      <c r="F30" s="4">
        <v>1.0</v>
      </c>
      <c r="G30" s="4" t="s">
        <v>1015</v>
      </c>
      <c r="H30" s="4" t="s">
        <v>91</v>
      </c>
      <c r="I30" s="4">
        <v>97.0</v>
      </c>
      <c r="J30" s="4">
        <v>8.0</v>
      </c>
      <c r="K30" s="4" t="s">
        <v>5560</v>
      </c>
      <c r="L30" s="4">
        <v>1.0</v>
      </c>
      <c r="M30" s="4">
        <v>97.0</v>
      </c>
      <c r="N30" s="4">
        <v>97.0</v>
      </c>
      <c r="O30" s="4" t="s">
        <v>5522</v>
      </c>
      <c r="P30" s="4" t="s">
        <v>93</v>
      </c>
      <c r="Q30" s="4">
        <v>339616.0</v>
      </c>
      <c r="R30" s="4">
        <v>2.0</v>
      </c>
      <c r="S30" s="4" t="s">
        <v>6931</v>
      </c>
      <c r="T30" s="5">
        <v>45848.0</v>
      </c>
    </row>
    <row r="31">
      <c r="A31" s="4" t="s">
        <v>6267</v>
      </c>
      <c r="B31" s="4">
        <v>2002.0</v>
      </c>
      <c r="C31" s="4" t="s">
        <v>13</v>
      </c>
      <c r="D31" s="4" t="s">
        <v>5561</v>
      </c>
      <c r="E31" s="4">
        <v>15.0</v>
      </c>
      <c r="F31" s="4">
        <v>1.0</v>
      </c>
      <c r="G31" s="4" t="s">
        <v>135</v>
      </c>
      <c r="H31" s="4" t="s">
        <v>94</v>
      </c>
      <c r="I31" s="4">
        <v>96.0</v>
      </c>
      <c r="J31" s="4">
        <v>16.0</v>
      </c>
      <c r="K31" s="4" t="s">
        <v>5562</v>
      </c>
      <c r="L31" s="4">
        <v>1.0</v>
      </c>
      <c r="M31" s="4">
        <v>98.0</v>
      </c>
      <c r="N31" s="4">
        <v>98.0</v>
      </c>
      <c r="O31" s="4" t="s">
        <v>5522</v>
      </c>
      <c r="P31" s="4" t="s">
        <v>95</v>
      </c>
      <c r="Q31" s="4">
        <v>3511.0</v>
      </c>
      <c r="R31" s="5">
        <v>45659.0</v>
      </c>
      <c r="S31" s="4" t="s">
        <v>6932</v>
      </c>
      <c r="T31" s="5">
        <v>45848.0</v>
      </c>
    </row>
    <row r="32">
      <c r="A32" s="4" t="s">
        <v>6267</v>
      </c>
      <c r="B32" s="4">
        <v>2001.0</v>
      </c>
      <c r="C32" s="4" t="s">
        <v>13</v>
      </c>
      <c r="D32" s="4" t="s">
        <v>5563</v>
      </c>
      <c r="E32" s="4">
        <v>14.0</v>
      </c>
      <c r="F32" s="4">
        <v>1.0</v>
      </c>
      <c r="G32" s="4" t="s">
        <v>2504</v>
      </c>
      <c r="H32" s="4" t="s">
        <v>96</v>
      </c>
      <c r="I32" s="4">
        <v>96.0</v>
      </c>
      <c r="J32" s="4">
        <v>18.0</v>
      </c>
      <c r="K32" s="4">
        <v>46.0</v>
      </c>
      <c r="L32" s="4">
        <v>1.0</v>
      </c>
      <c r="M32" s="4">
        <v>97.0</v>
      </c>
      <c r="N32" s="4">
        <v>97.0</v>
      </c>
      <c r="O32" s="4" t="s">
        <v>5522</v>
      </c>
      <c r="P32" s="4" t="s">
        <v>97</v>
      </c>
      <c r="Q32" s="4">
        <v>36173.0</v>
      </c>
      <c r="R32" s="5">
        <v>45659.0</v>
      </c>
      <c r="S32" s="4" t="s">
        <v>6933</v>
      </c>
      <c r="T32" s="5">
        <v>45818.0</v>
      </c>
    </row>
    <row r="33">
      <c r="A33" s="4" t="s">
        <v>6267</v>
      </c>
      <c r="B33" s="4">
        <v>2000.0</v>
      </c>
      <c r="C33" s="4" t="s">
        <v>13</v>
      </c>
      <c r="D33" s="4" t="s">
        <v>5564</v>
      </c>
      <c r="E33" s="4">
        <v>11.0</v>
      </c>
      <c r="F33" s="4">
        <v>1.0</v>
      </c>
      <c r="G33" s="4" t="s">
        <v>3848</v>
      </c>
      <c r="H33" s="4" t="s">
        <v>98</v>
      </c>
      <c r="I33" s="4">
        <v>96.0</v>
      </c>
      <c r="J33" s="4">
        <v>662.0</v>
      </c>
      <c r="K33" s="4">
        <v>45.0</v>
      </c>
      <c r="L33" s="4">
        <v>1.0</v>
      </c>
      <c r="M33" s="4">
        <v>97.0</v>
      </c>
      <c r="N33" s="4">
        <v>97.0</v>
      </c>
      <c r="O33" s="4" t="s">
        <v>5522</v>
      </c>
      <c r="P33" s="4" t="s">
        <v>100</v>
      </c>
      <c r="Q33" s="4">
        <v>38927.0</v>
      </c>
      <c r="R33" s="5">
        <v>45690.0</v>
      </c>
      <c r="S33" s="4" t="s">
        <v>6934</v>
      </c>
      <c r="T33" s="5">
        <v>45848.0</v>
      </c>
    </row>
    <row r="34">
      <c r="A34" s="4" t="s">
        <v>6268</v>
      </c>
      <c r="B34" s="4">
        <v>2015.0</v>
      </c>
      <c r="C34" s="4" t="s">
        <v>13</v>
      </c>
      <c r="D34" s="4" t="s">
        <v>5565</v>
      </c>
      <c r="E34" s="4">
        <v>19.0</v>
      </c>
      <c r="F34" s="4">
        <v>21.0</v>
      </c>
      <c r="G34" s="10"/>
      <c r="H34" s="4">
        <v>0.0</v>
      </c>
      <c r="I34" s="4">
        <v>95.0</v>
      </c>
      <c r="J34" s="4">
        <v>63.0</v>
      </c>
      <c r="K34" s="4" t="s">
        <v>5524</v>
      </c>
      <c r="L34" s="4">
        <v>24.0</v>
      </c>
      <c r="M34" s="4">
        <v>95.0</v>
      </c>
      <c r="N34" s="4">
        <v>95.0</v>
      </c>
      <c r="O34" s="4" t="s">
        <v>5522</v>
      </c>
      <c r="P34" s="4" t="s">
        <v>101</v>
      </c>
      <c r="Q34" s="4">
        <v>3.9871528E7</v>
      </c>
      <c r="R34" s="5">
        <v>45874.0</v>
      </c>
      <c r="S34" s="4" t="s">
        <v>6935</v>
      </c>
      <c r="T34" s="5">
        <v>45761.0</v>
      </c>
    </row>
    <row r="35">
      <c r="A35" s="4" t="s">
        <v>6268</v>
      </c>
      <c r="B35" s="4">
        <v>2014.0</v>
      </c>
      <c r="C35" s="4" t="s">
        <v>13</v>
      </c>
      <c r="D35" s="4" t="s">
        <v>5566</v>
      </c>
      <c r="E35" s="4">
        <v>11.0</v>
      </c>
      <c r="F35" s="4">
        <v>21.0</v>
      </c>
      <c r="G35" s="4" t="s">
        <v>5521</v>
      </c>
      <c r="H35" s="4" t="s">
        <v>102</v>
      </c>
      <c r="I35" s="4">
        <v>95.0</v>
      </c>
      <c r="J35" s="4">
        <v>0.0</v>
      </c>
      <c r="K35" s="4" t="s">
        <v>5567</v>
      </c>
      <c r="L35" s="4">
        <v>24.0</v>
      </c>
      <c r="M35" s="4">
        <v>95.0</v>
      </c>
      <c r="N35" s="4">
        <v>95.0</v>
      </c>
      <c r="O35" s="4" t="s">
        <v>5522</v>
      </c>
      <c r="P35" s="4" t="s">
        <v>104</v>
      </c>
      <c r="Q35" s="4">
        <v>3.9113313E7</v>
      </c>
      <c r="R35" s="5">
        <v>45874.0</v>
      </c>
      <c r="S35" s="4" t="s">
        <v>6936</v>
      </c>
      <c r="T35" s="5">
        <v>45761.0</v>
      </c>
    </row>
    <row r="36">
      <c r="A36" s="4" t="s">
        <v>6268</v>
      </c>
      <c r="B36" s="4">
        <v>2013.0</v>
      </c>
      <c r="C36" s="4" t="s">
        <v>13</v>
      </c>
      <c r="D36" s="4" t="s">
        <v>5551</v>
      </c>
      <c r="E36" s="4">
        <v>112.0</v>
      </c>
      <c r="F36" s="4">
        <v>21.0</v>
      </c>
      <c r="G36" s="4" t="s">
        <v>5568</v>
      </c>
      <c r="H36" s="4" t="s">
        <v>105</v>
      </c>
      <c r="I36" s="4">
        <v>95.0</v>
      </c>
      <c r="J36" s="4">
        <v>25.0</v>
      </c>
      <c r="K36" s="4" t="s">
        <v>5539</v>
      </c>
      <c r="L36" s="4">
        <v>24.0</v>
      </c>
      <c r="M36" s="4">
        <v>95.0</v>
      </c>
      <c r="N36" s="4">
        <v>95.0</v>
      </c>
      <c r="O36" s="4" t="s">
        <v>5522</v>
      </c>
      <c r="P36" s="4" t="s">
        <v>106</v>
      </c>
      <c r="Q36" s="4">
        <v>3.8338562E7</v>
      </c>
      <c r="R36" s="5">
        <v>45874.0</v>
      </c>
      <c r="S36" s="4" t="s">
        <v>6937</v>
      </c>
      <c r="T36" s="5">
        <v>45761.0</v>
      </c>
    </row>
    <row r="37">
      <c r="A37" s="4" t="s">
        <v>6268</v>
      </c>
      <c r="B37" s="4">
        <v>2012.0</v>
      </c>
      <c r="C37" s="4" t="s">
        <v>13</v>
      </c>
      <c r="D37" s="4" t="s">
        <v>5569</v>
      </c>
      <c r="E37" s="4">
        <v>113.0</v>
      </c>
      <c r="F37" s="4">
        <v>21.0</v>
      </c>
      <c r="G37" s="4" t="s">
        <v>5570</v>
      </c>
      <c r="H37" s="4" t="s">
        <v>107</v>
      </c>
      <c r="I37" s="4">
        <v>95.0</v>
      </c>
      <c r="J37" s="4">
        <v>18.0</v>
      </c>
      <c r="K37" s="4" t="s">
        <v>5571</v>
      </c>
      <c r="L37" s="4">
        <v>24.0</v>
      </c>
      <c r="M37" s="4">
        <v>95.0</v>
      </c>
      <c r="N37" s="4">
        <v>95.0</v>
      </c>
      <c r="O37" s="4" t="s">
        <v>5522</v>
      </c>
      <c r="P37" s="4" t="s">
        <v>109</v>
      </c>
      <c r="Q37" s="4">
        <v>3.7565847E7</v>
      </c>
      <c r="R37" s="5">
        <v>45874.0</v>
      </c>
      <c r="S37" s="4" t="s">
        <v>6938</v>
      </c>
      <c r="T37" s="5">
        <v>45761.0</v>
      </c>
    </row>
    <row r="38">
      <c r="A38" s="4" t="s">
        <v>6268</v>
      </c>
      <c r="B38" s="4">
        <v>2011.0</v>
      </c>
      <c r="C38" s="4" t="s">
        <v>13</v>
      </c>
      <c r="D38" s="4" t="s">
        <v>5572</v>
      </c>
      <c r="E38" s="4">
        <v>116.0</v>
      </c>
      <c r="F38" s="4">
        <v>21.0</v>
      </c>
      <c r="G38" s="4" t="s">
        <v>5573</v>
      </c>
      <c r="H38" s="4" t="s">
        <v>110</v>
      </c>
      <c r="I38" s="4">
        <v>95.0</v>
      </c>
      <c r="J38" s="4">
        <v>112.0</v>
      </c>
      <c r="K38" s="4">
        <v>55.0</v>
      </c>
      <c r="L38" s="4">
        <v>24.0</v>
      </c>
      <c r="M38" s="4">
        <v>95.0</v>
      </c>
      <c r="N38" s="4">
        <v>95.0</v>
      </c>
      <c r="O38" s="4" t="s">
        <v>5522</v>
      </c>
      <c r="P38" s="4" t="s">
        <v>112</v>
      </c>
      <c r="Q38" s="4">
        <v>3.6819558E7</v>
      </c>
      <c r="R38" s="5">
        <v>45874.0</v>
      </c>
      <c r="S38" s="4" t="s">
        <v>6939</v>
      </c>
      <c r="T38" s="4">
        <v>14.0</v>
      </c>
    </row>
    <row r="39">
      <c r="A39" s="4" t="s">
        <v>6268</v>
      </c>
      <c r="B39" s="4">
        <v>2010.0</v>
      </c>
      <c r="C39" s="4" t="s">
        <v>13</v>
      </c>
      <c r="D39" s="4" t="s">
        <v>5574</v>
      </c>
      <c r="E39" s="4">
        <v>119.0</v>
      </c>
      <c r="F39" s="4">
        <v>21.0</v>
      </c>
      <c r="G39" s="4" t="s">
        <v>5575</v>
      </c>
      <c r="H39" s="4" t="s">
        <v>113</v>
      </c>
      <c r="I39" s="4">
        <v>95.0</v>
      </c>
      <c r="J39" s="4">
        <v>103.0</v>
      </c>
      <c r="K39" s="4" t="s">
        <v>5576</v>
      </c>
      <c r="L39" s="4">
        <v>24.0</v>
      </c>
      <c r="M39" s="4">
        <v>95.0</v>
      </c>
      <c r="N39" s="4">
        <v>95.0</v>
      </c>
      <c r="O39" s="4" t="s">
        <v>5522</v>
      </c>
      <c r="P39" s="4" t="s">
        <v>114</v>
      </c>
      <c r="Q39" s="4">
        <v>3.6117637E7</v>
      </c>
      <c r="R39" s="5">
        <v>45874.0</v>
      </c>
      <c r="S39" s="4" t="s">
        <v>6940</v>
      </c>
      <c r="T39" s="5">
        <v>45821.0</v>
      </c>
    </row>
    <row r="40">
      <c r="A40" s="4" t="s">
        <v>6268</v>
      </c>
      <c r="B40" s="4">
        <v>2009.0</v>
      </c>
      <c r="C40" s="4" t="s">
        <v>13</v>
      </c>
      <c r="D40" s="4" t="s">
        <v>5577</v>
      </c>
      <c r="E40" s="4">
        <v>123.0</v>
      </c>
      <c r="F40" s="4">
        <v>20.0</v>
      </c>
      <c r="G40" s="4" t="s">
        <v>5578</v>
      </c>
      <c r="H40" s="4" t="s">
        <v>115</v>
      </c>
      <c r="I40" s="4">
        <v>94.0</v>
      </c>
      <c r="J40" s="4">
        <v>107.0</v>
      </c>
      <c r="K40" s="4" t="s">
        <v>5579</v>
      </c>
      <c r="L40" s="4">
        <v>23.0</v>
      </c>
      <c r="M40" s="4">
        <v>94.0</v>
      </c>
      <c r="N40" s="4">
        <v>95.0</v>
      </c>
      <c r="O40" s="4" t="s">
        <v>5522</v>
      </c>
      <c r="P40" s="4" t="s">
        <v>117</v>
      </c>
      <c r="Q40" s="4">
        <v>3546576.0</v>
      </c>
      <c r="R40" s="5">
        <v>45905.0</v>
      </c>
      <c r="S40" s="4" t="s">
        <v>6941</v>
      </c>
      <c r="T40" s="5">
        <v>45670.0</v>
      </c>
    </row>
    <row r="41">
      <c r="A41" s="4" t="s">
        <v>6268</v>
      </c>
      <c r="B41" s="4">
        <v>2008.0</v>
      </c>
      <c r="C41" s="4" t="s">
        <v>13</v>
      </c>
      <c r="D41" s="4" t="s">
        <v>5580</v>
      </c>
      <c r="E41" s="4">
        <v>126.0</v>
      </c>
      <c r="F41" s="4">
        <v>20.0</v>
      </c>
      <c r="G41" s="4" t="s">
        <v>5581</v>
      </c>
      <c r="H41" s="4" t="s">
        <v>118</v>
      </c>
      <c r="I41" s="4">
        <v>91.0</v>
      </c>
      <c r="J41" s="4">
        <v>217.0</v>
      </c>
      <c r="K41" s="4" t="s">
        <v>5582</v>
      </c>
      <c r="L41" s="4">
        <v>23.0</v>
      </c>
      <c r="M41" s="4">
        <v>92.0</v>
      </c>
      <c r="N41" s="4">
        <v>93.0</v>
      </c>
      <c r="O41" s="4" t="s">
        <v>5522</v>
      </c>
      <c r="P41" s="4" t="s">
        <v>119</v>
      </c>
      <c r="Q41" s="4">
        <v>3486715.0</v>
      </c>
      <c r="R41" s="5">
        <v>45905.0</v>
      </c>
      <c r="S41" s="4" t="s">
        <v>6942</v>
      </c>
      <c r="T41" s="5">
        <v>45820.0</v>
      </c>
    </row>
    <row r="42">
      <c r="A42" s="4" t="s">
        <v>6268</v>
      </c>
      <c r="B42" s="4">
        <v>2007.0</v>
      </c>
      <c r="C42" s="4" t="s">
        <v>13</v>
      </c>
      <c r="D42" s="4" t="s">
        <v>5583</v>
      </c>
      <c r="E42" s="4">
        <v>129.0</v>
      </c>
      <c r="F42" s="4">
        <v>20.0</v>
      </c>
      <c r="G42" s="4" t="s">
        <v>5584</v>
      </c>
      <c r="H42" s="4" t="s">
        <v>120</v>
      </c>
      <c r="I42" s="4">
        <v>9.0</v>
      </c>
      <c r="J42" s="4">
        <v>0.0</v>
      </c>
      <c r="K42" s="5">
        <v>45874.0</v>
      </c>
      <c r="L42" s="4">
        <v>23.0</v>
      </c>
      <c r="M42" s="4">
        <v>95.0</v>
      </c>
      <c r="N42" s="4">
        <v>95.0</v>
      </c>
      <c r="O42" s="4" t="s">
        <v>5522</v>
      </c>
      <c r="P42" s="4" t="s">
        <v>122</v>
      </c>
      <c r="Q42" s="4">
        <v>34376.0</v>
      </c>
      <c r="R42" s="5">
        <v>45905.0</v>
      </c>
      <c r="S42" s="4" t="s">
        <v>6943</v>
      </c>
      <c r="T42" s="5">
        <v>45728.0</v>
      </c>
    </row>
    <row r="43">
      <c r="A43" s="4" t="s">
        <v>6268</v>
      </c>
      <c r="B43" s="4">
        <v>2006.0</v>
      </c>
      <c r="C43" s="4" t="s">
        <v>13</v>
      </c>
      <c r="D43" s="4" t="s">
        <v>5585</v>
      </c>
      <c r="E43" s="4">
        <v>132.0</v>
      </c>
      <c r="F43" s="4">
        <v>20.0</v>
      </c>
      <c r="G43" s="4" t="s">
        <v>5586</v>
      </c>
      <c r="H43" s="4" t="s">
        <v>123</v>
      </c>
      <c r="I43" s="4">
        <v>8.0</v>
      </c>
      <c r="J43" s="4">
        <v>944.0</v>
      </c>
      <c r="K43" s="4" t="s">
        <v>5587</v>
      </c>
      <c r="L43" s="4">
        <v>23.0</v>
      </c>
      <c r="M43" s="4">
        <v>95.0</v>
      </c>
      <c r="N43" s="4">
        <v>95.0</v>
      </c>
      <c r="O43" s="4" t="s">
        <v>5522</v>
      </c>
      <c r="P43" s="4" t="s">
        <v>125</v>
      </c>
      <c r="Q43" s="4">
        <v>3.3777915E7</v>
      </c>
      <c r="R43" s="4">
        <v>6.0</v>
      </c>
      <c r="S43" s="4" t="s">
        <v>6944</v>
      </c>
      <c r="T43" s="5">
        <v>45728.0</v>
      </c>
    </row>
    <row r="44">
      <c r="A44" s="4" t="s">
        <v>6268</v>
      </c>
      <c r="B44" s="4">
        <v>2005.0</v>
      </c>
      <c r="C44" s="4" t="s">
        <v>13</v>
      </c>
      <c r="D44" s="4" t="s">
        <v>5588</v>
      </c>
      <c r="E44" s="4">
        <v>136.0</v>
      </c>
      <c r="F44" s="4">
        <v>19.0</v>
      </c>
      <c r="G44" s="4" t="s">
        <v>5578</v>
      </c>
      <c r="H44" s="4" t="s">
        <v>126</v>
      </c>
      <c r="I44" s="4">
        <v>83.0</v>
      </c>
      <c r="J44" s="4">
        <v>2302.0</v>
      </c>
      <c r="K44" s="4" t="s">
        <v>5558</v>
      </c>
      <c r="L44" s="4">
        <v>22.0</v>
      </c>
      <c r="M44" s="4">
        <v>88.0</v>
      </c>
      <c r="N44" s="4">
        <v>88.0</v>
      </c>
      <c r="O44" s="4" t="s">
        <v>5522</v>
      </c>
      <c r="P44" s="4" t="s">
        <v>128</v>
      </c>
      <c r="Q44" s="4">
        <v>3.3288437E7</v>
      </c>
      <c r="R44" s="4">
        <v>6.0</v>
      </c>
      <c r="S44" s="4" t="s">
        <v>6128</v>
      </c>
      <c r="T44" s="4">
        <v>12.0</v>
      </c>
    </row>
    <row r="45">
      <c r="A45" s="4" t="s">
        <v>6268</v>
      </c>
      <c r="B45" s="4">
        <v>2004.0</v>
      </c>
      <c r="C45" s="4" t="s">
        <v>13</v>
      </c>
      <c r="D45" s="4" t="s">
        <v>5589</v>
      </c>
      <c r="E45" s="4">
        <v>14.0</v>
      </c>
      <c r="F45" s="4">
        <v>19.0</v>
      </c>
      <c r="G45" s="4" t="s">
        <v>5575</v>
      </c>
      <c r="H45" s="4" t="s">
        <v>129</v>
      </c>
      <c r="I45" s="4">
        <v>81.0</v>
      </c>
      <c r="J45" s="4">
        <v>3289.0</v>
      </c>
      <c r="K45" s="4" t="s">
        <v>5560</v>
      </c>
      <c r="L45" s="4">
        <v>23.0</v>
      </c>
      <c r="M45" s="4">
        <v>86.0</v>
      </c>
      <c r="N45" s="4">
        <v>86.0</v>
      </c>
      <c r="O45" s="4" t="s">
        <v>5522</v>
      </c>
      <c r="P45" s="4" t="s">
        <v>131</v>
      </c>
      <c r="Q45" s="4">
        <v>3283196.0</v>
      </c>
      <c r="R45" s="5">
        <v>45663.0</v>
      </c>
      <c r="S45" s="4" t="s">
        <v>6945</v>
      </c>
      <c r="T45" s="5">
        <v>45849.0</v>
      </c>
    </row>
    <row r="46">
      <c r="A46" s="4" t="s">
        <v>6268</v>
      </c>
      <c r="B46" s="4">
        <v>2003.0</v>
      </c>
      <c r="C46" s="4" t="s">
        <v>13</v>
      </c>
      <c r="D46" s="4" t="s">
        <v>5590</v>
      </c>
      <c r="E46" s="4">
        <v>146.0</v>
      </c>
      <c r="F46" s="4">
        <v>20.0</v>
      </c>
      <c r="G46" s="4" t="s">
        <v>5591</v>
      </c>
      <c r="H46" s="4" t="s">
        <v>132</v>
      </c>
      <c r="I46" s="10"/>
      <c r="J46" s="4">
        <v>15374.0</v>
      </c>
      <c r="K46" s="4">
        <v>47.0</v>
      </c>
      <c r="L46" s="4">
        <v>23.0</v>
      </c>
      <c r="M46" s="4">
        <v>87.0</v>
      </c>
      <c r="N46" s="4">
        <v>87.0</v>
      </c>
      <c r="O46" s="4" t="s">
        <v>5522</v>
      </c>
      <c r="P46" s="4" t="s">
        <v>133</v>
      </c>
      <c r="Q46" s="4">
        <v>3243514.0</v>
      </c>
      <c r="R46" s="5">
        <v>45663.0</v>
      </c>
      <c r="S46" s="4" t="s">
        <v>6946</v>
      </c>
      <c r="T46" s="5">
        <v>45788.0</v>
      </c>
    </row>
    <row r="47">
      <c r="A47" s="4" t="s">
        <v>6268</v>
      </c>
      <c r="B47" s="4">
        <v>2002.0</v>
      </c>
      <c r="C47" s="4" t="s">
        <v>13</v>
      </c>
      <c r="D47" s="4" t="s">
        <v>5592</v>
      </c>
      <c r="E47" s="4">
        <v>145.0</v>
      </c>
      <c r="F47" s="4">
        <v>20.0</v>
      </c>
      <c r="G47" s="4" t="s">
        <v>5586</v>
      </c>
      <c r="H47" s="4" t="s">
        <v>134</v>
      </c>
      <c r="I47" s="10"/>
      <c r="J47" s="4">
        <v>5862.0</v>
      </c>
      <c r="K47" s="4" t="s">
        <v>5593</v>
      </c>
      <c r="L47" s="4">
        <v>23.0</v>
      </c>
      <c r="M47" s="4">
        <v>86.0</v>
      </c>
      <c r="N47" s="4">
        <v>86.0</v>
      </c>
      <c r="O47" s="4" t="s">
        <v>5522</v>
      </c>
      <c r="P47" s="4" t="s">
        <v>136</v>
      </c>
      <c r="Q47" s="4">
        <v>3199546.0</v>
      </c>
      <c r="R47" s="5">
        <v>45694.0</v>
      </c>
      <c r="S47" s="4" t="s">
        <v>6947</v>
      </c>
      <c r="T47" s="5">
        <v>45668.0</v>
      </c>
    </row>
    <row r="48">
      <c r="A48" s="4" t="s">
        <v>6268</v>
      </c>
      <c r="B48" s="4">
        <v>2001.0</v>
      </c>
      <c r="C48" s="4" t="s">
        <v>13</v>
      </c>
      <c r="D48" s="4" t="s">
        <v>5594</v>
      </c>
      <c r="E48" s="4">
        <v>145.0</v>
      </c>
      <c r="F48" s="4">
        <v>20.0</v>
      </c>
      <c r="G48" s="4" t="s">
        <v>5595</v>
      </c>
      <c r="H48" s="4" t="s">
        <v>137</v>
      </c>
      <c r="I48" s="10"/>
      <c r="J48" s="4">
        <v>2686.0</v>
      </c>
      <c r="K48" s="4" t="s">
        <v>5596</v>
      </c>
      <c r="L48" s="4">
        <v>24.0</v>
      </c>
      <c r="M48" s="4">
        <v>89.0</v>
      </c>
      <c r="N48" s="4">
        <v>89.0</v>
      </c>
      <c r="O48" s="4" t="s">
        <v>5522</v>
      </c>
      <c r="P48" s="4" t="s">
        <v>139</v>
      </c>
      <c r="Q48" s="4">
        <v>3.1592153E7</v>
      </c>
      <c r="R48" s="5">
        <v>45722.0</v>
      </c>
      <c r="S48" s="4" t="s">
        <v>6948</v>
      </c>
      <c r="T48" s="5">
        <v>45910.0</v>
      </c>
    </row>
    <row r="49">
      <c r="A49" s="4" t="s">
        <v>6268</v>
      </c>
      <c r="B49" s="4">
        <v>2000.0</v>
      </c>
      <c r="C49" s="4" t="s">
        <v>13</v>
      </c>
      <c r="D49" s="4" t="s">
        <v>5597</v>
      </c>
      <c r="E49" s="4">
        <v>145.0</v>
      </c>
      <c r="F49" s="4">
        <v>21.0</v>
      </c>
      <c r="G49" s="4" t="s">
        <v>5598</v>
      </c>
      <c r="H49" s="4" t="s">
        <v>140</v>
      </c>
      <c r="I49" s="10"/>
      <c r="J49" s="4">
        <v>0.0</v>
      </c>
      <c r="K49" s="4" t="s">
        <v>5599</v>
      </c>
      <c r="L49" s="4">
        <v>25.0</v>
      </c>
      <c r="M49" s="4">
        <v>86.0</v>
      </c>
      <c r="N49" s="4">
        <v>86.0</v>
      </c>
      <c r="O49" s="4" t="s">
        <v>5522</v>
      </c>
      <c r="P49" s="4" t="s">
        <v>142</v>
      </c>
      <c r="Q49" s="4">
        <v>3118366.0</v>
      </c>
      <c r="R49" s="5">
        <v>45753.0</v>
      </c>
      <c r="S49" s="4" t="s">
        <v>6949</v>
      </c>
      <c r="T49" s="5">
        <v>45848.0</v>
      </c>
    </row>
    <row r="50">
      <c r="A50" s="4" t="s">
        <v>6271</v>
      </c>
      <c r="B50" s="4">
        <v>2015.0</v>
      </c>
      <c r="C50" s="4" t="s">
        <v>13</v>
      </c>
      <c r="D50" s="4" t="s">
        <v>5600</v>
      </c>
      <c r="E50" s="4">
        <v>335.0</v>
      </c>
      <c r="F50" s="4">
        <v>66.0</v>
      </c>
      <c r="G50" s="10"/>
      <c r="H50" s="4">
        <v>0.0</v>
      </c>
      <c r="I50" s="4">
        <v>64.0</v>
      </c>
      <c r="J50" s="4">
        <v>118.0</v>
      </c>
      <c r="K50" s="5">
        <v>45739.0</v>
      </c>
      <c r="L50" s="4">
        <v>98.0</v>
      </c>
      <c r="M50" s="4">
        <v>7.0</v>
      </c>
      <c r="N50" s="4">
        <v>64.0</v>
      </c>
      <c r="O50" s="5">
        <v>45901.0</v>
      </c>
      <c r="P50" s="4" t="s">
        <v>143</v>
      </c>
      <c r="Q50" s="4">
        <v>2785935.0</v>
      </c>
      <c r="R50" s="5">
        <v>45696.0</v>
      </c>
      <c r="S50" s="4" t="s">
        <v>6950</v>
      </c>
      <c r="T50" s="5">
        <v>45758.0</v>
      </c>
    </row>
    <row r="51">
      <c r="A51" s="4" t="s">
        <v>6271</v>
      </c>
      <c r="B51" s="4">
        <v>2014.0</v>
      </c>
      <c r="C51" s="4" t="s">
        <v>13</v>
      </c>
      <c r="D51" s="4" t="s">
        <v>5554</v>
      </c>
      <c r="E51" s="4">
        <v>348.0</v>
      </c>
      <c r="F51" s="4">
        <v>67.0</v>
      </c>
      <c r="G51" s="4" t="s">
        <v>35</v>
      </c>
      <c r="H51" s="4" t="s">
        <v>144</v>
      </c>
      <c r="I51" s="4">
        <v>64.0</v>
      </c>
      <c r="J51" s="4">
        <v>11699.0</v>
      </c>
      <c r="K51" s="5">
        <v>45860.0</v>
      </c>
      <c r="L51" s="4">
        <v>101.0</v>
      </c>
      <c r="M51" s="4">
        <v>68.0</v>
      </c>
      <c r="N51" s="4">
        <v>64.0</v>
      </c>
      <c r="O51" s="4">
        <v>2.0</v>
      </c>
      <c r="P51" s="4" t="s">
        <v>146</v>
      </c>
      <c r="Q51" s="4">
        <v>2692466.0</v>
      </c>
      <c r="R51" s="5">
        <v>45724.0</v>
      </c>
      <c r="S51" s="4" t="s">
        <v>6951</v>
      </c>
      <c r="T51" s="5">
        <v>45758.0</v>
      </c>
    </row>
    <row r="52">
      <c r="A52" s="4" t="s">
        <v>6271</v>
      </c>
      <c r="B52" s="4">
        <v>2013.0</v>
      </c>
      <c r="C52" s="4" t="s">
        <v>13</v>
      </c>
      <c r="D52" s="4" t="s">
        <v>5601</v>
      </c>
      <c r="E52" s="4">
        <v>355.0</v>
      </c>
      <c r="F52" s="4">
        <v>69.0</v>
      </c>
      <c r="G52" s="5">
        <v>45665.0</v>
      </c>
      <c r="H52" s="4" t="s">
        <v>147</v>
      </c>
      <c r="I52" s="4">
        <v>77.0</v>
      </c>
      <c r="J52" s="4">
        <v>8523.0</v>
      </c>
      <c r="K52" s="5">
        <v>45679.0</v>
      </c>
      <c r="L52" s="4">
        <v>105.0</v>
      </c>
      <c r="M52" s="4">
        <v>67.0</v>
      </c>
      <c r="N52" s="4">
        <v>77.0</v>
      </c>
      <c r="O52" s="5">
        <v>45718.0</v>
      </c>
      <c r="P52" s="4" t="s">
        <v>149</v>
      </c>
      <c r="Q52" s="4">
        <v>2599834.0</v>
      </c>
      <c r="R52" s="5">
        <v>45785.0</v>
      </c>
      <c r="S52" s="4" t="s">
        <v>6952</v>
      </c>
      <c r="T52" s="5">
        <v>45758.0</v>
      </c>
    </row>
    <row r="53">
      <c r="A53" s="4" t="s">
        <v>6271</v>
      </c>
      <c r="B53" s="4">
        <v>2012.0</v>
      </c>
      <c r="C53" s="4" t="s">
        <v>13</v>
      </c>
      <c r="D53" s="4">
        <v>56.0</v>
      </c>
      <c r="E53" s="4">
        <v>358.0</v>
      </c>
      <c r="F53" s="4">
        <v>72.0</v>
      </c>
      <c r="G53" s="4" t="s">
        <v>871</v>
      </c>
      <c r="H53" s="4" t="s">
        <v>150</v>
      </c>
      <c r="I53" s="4">
        <v>75.0</v>
      </c>
      <c r="J53" s="4">
        <v>4458.0</v>
      </c>
      <c r="K53" s="5">
        <v>45798.0</v>
      </c>
      <c r="L53" s="4">
        <v>110.0</v>
      </c>
      <c r="M53" s="4">
        <v>75.0</v>
      </c>
      <c r="N53" s="4">
        <v>75.0</v>
      </c>
      <c r="O53" s="5">
        <v>45810.0</v>
      </c>
      <c r="P53" s="4" t="s">
        <v>151</v>
      </c>
      <c r="Q53" s="4">
        <v>259615.0</v>
      </c>
      <c r="R53" s="5">
        <v>45816.0</v>
      </c>
      <c r="S53" s="4" t="s">
        <v>6953</v>
      </c>
      <c r="T53" s="5">
        <v>45726.0</v>
      </c>
    </row>
    <row r="54">
      <c r="A54" s="4" t="s">
        <v>6271</v>
      </c>
      <c r="B54" s="4">
        <v>2011.0</v>
      </c>
      <c r="C54" s="4" t="s">
        <v>13</v>
      </c>
      <c r="D54" s="4">
        <v>51.0</v>
      </c>
      <c r="E54" s="4">
        <v>361.0</v>
      </c>
      <c r="F54" s="4">
        <v>75.0</v>
      </c>
      <c r="G54" s="58">
        <v>45816.0</v>
      </c>
      <c r="H54" s="4" t="s">
        <v>152</v>
      </c>
      <c r="I54" s="4">
        <v>72.0</v>
      </c>
      <c r="J54" s="4">
        <v>1449.0</v>
      </c>
      <c r="K54" s="4">
        <v>21.0</v>
      </c>
      <c r="L54" s="4">
        <v>115.0</v>
      </c>
      <c r="M54" s="4">
        <v>73.0</v>
      </c>
      <c r="N54" s="4">
        <v>71.0</v>
      </c>
      <c r="O54" s="5">
        <v>45779.0</v>
      </c>
      <c r="P54" s="4" t="s">
        <v>154</v>
      </c>
      <c r="Q54" s="4">
        <v>2.4218565E7</v>
      </c>
      <c r="R54" s="5">
        <v>45877.0</v>
      </c>
      <c r="S54" s="4" t="s">
        <v>6954</v>
      </c>
      <c r="T54" s="5">
        <v>45756.0</v>
      </c>
    </row>
    <row r="55">
      <c r="A55" s="4" t="s">
        <v>6271</v>
      </c>
      <c r="B55" s="4">
        <v>2010.0</v>
      </c>
      <c r="C55" s="4" t="s">
        <v>13</v>
      </c>
      <c r="D55" s="4" t="s">
        <v>5602</v>
      </c>
      <c r="E55" s="4">
        <v>365.0</v>
      </c>
      <c r="F55" s="4">
        <v>78.0</v>
      </c>
      <c r="G55" s="5">
        <v>45876.0</v>
      </c>
      <c r="H55" s="4" t="s">
        <v>155</v>
      </c>
      <c r="I55" s="4">
        <v>77.0</v>
      </c>
      <c r="J55" s="4">
        <v>1190.0</v>
      </c>
      <c r="K55" s="5">
        <v>45749.0</v>
      </c>
      <c r="L55" s="4">
        <v>121.0</v>
      </c>
      <c r="M55" s="4">
        <v>81.0</v>
      </c>
      <c r="N55" s="4">
        <v>77.0</v>
      </c>
      <c r="O55" s="5">
        <v>45779.0</v>
      </c>
      <c r="P55" s="4" t="s">
        <v>157</v>
      </c>
      <c r="Q55" s="4">
        <v>2.3369131E7</v>
      </c>
      <c r="R55" s="4">
        <v>9.0</v>
      </c>
      <c r="S55" s="4" t="s">
        <v>6955</v>
      </c>
      <c r="T55" s="4">
        <v>9.0</v>
      </c>
    </row>
    <row r="56">
      <c r="A56" s="4" t="s">
        <v>6271</v>
      </c>
      <c r="B56" s="4">
        <v>2009.0</v>
      </c>
      <c r="C56" s="4" t="s">
        <v>13</v>
      </c>
      <c r="D56" s="4" t="s">
        <v>5603</v>
      </c>
      <c r="E56" s="4">
        <v>369.0</v>
      </c>
      <c r="F56" s="4">
        <v>81.0</v>
      </c>
      <c r="G56" s="58">
        <v>45664.0</v>
      </c>
      <c r="H56" s="4" t="s">
        <v>158</v>
      </c>
      <c r="I56" s="4">
        <v>61.0</v>
      </c>
      <c r="J56" s="4">
        <v>2807.0</v>
      </c>
      <c r="K56" s="5">
        <v>45888.0</v>
      </c>
      <c r="L56" s="4">
        <v>127.0</v>
      </c>
      <c r="M56" s="4">
        <v>63.0</v>
      </c>
      <c r="N56" s="4">
        <v>6.0</v>
      </c>
      <c r="O56" s="5">
        <v>45779.0</v>
      </c>
      <c r="P56" s="4" t="s">
        <v>160</v>
      </c>
      <c r="Q56" s="4">
        <v>2.2549547E7</v>
      </c>
      <c r="R56" s="5">
        <v>45697.0</v>
      </c>
      <c r="S56" s="4" t="s">
        <v>6127</v>
      </c>
      <c r="T56" s="5">
        <v>45785.0</v>
      </c>
    </row>
    <row r="57">
      <c r="A57" s="4" t="s">
        <v>6271</v>
      </c>
      <c r="B57" s="4">
        <v>2008.0</v>
      </c>
      <c r="C57" s="4" t="s">
        <v>13</v>
      </c>
      <c r="D57" s="4" t="s">
        <v>5604</v>
      </c>
      <c r="E57" s="4">
        <v>371.0</v>
      </c>
      <c r="F57" s="4">
        <v>84.0</v>
      </c>
      <c r="G57" s="58">
        <v>45845.0</v>
      </c>
      <c r="H57" s="4" t="s">
        <v>161</v>
      </c>
      <c r="I57" s="4">
        <v>69.0</v>
      </c>
      <c r="J57" s="4">
        <v>265.0</v>
      </c>
      <c r="K57" s="5">
        <v>45735.0</v>
      </c>
      <c r="L57" s="4">
        <v>133.0</v>
      </c>
      <c r="M57" s="4">
        <v>65.0</v>
      </c>
      <c r="N57" s="4">
        <v>69.0</v>
      </c>
      <c r="O57" s="5">
        <v>45810.0</v>
      </c>
      <c r="P57" s="4" t="s">
        <v>162</v>
      </c>
      <c r="Q57" s="4">
        <v>2175942.0</v>
      </c>
      <c r="R57" s="5">
        <v>45756.0</v>
      </c>
      <c r="S57" s="4" t="s">
        <v>6956</v>
      </c>
      <c r="T57" s="5">
        <v>45665.0</v>
      </c>
    </row>
    <row r="58">
      <c r="A58" s="4" t="s">
        <v>6271</v>
      </c>
      <c r="B58" s="4">
        <v>2007.0</v>
      </c>
      <c r="C58" s="4" t="s">
        <v>13</v>
      </c>
      <c r="D58" s="4" t="s">
        <v>5605</v>
      </c>
      <c r="E58" s="4">
        <v>375.0</v>
      </c>
      <c r="F58" s="4">
        <v>87.0</v>
      </c>
      <c r="G58" s="4" t="s">
        <v>1009</v>
      </c>
      <c r="H58" s="4" t="s">
        <v>163</v>
      </c>
      <c r="I58" s="4">
        <v>73.0</v>
      </c>
      <c r="J58" s="4">
        <v>1014.0</v>
      </c>
      <c r="K58" s="5">
        <v>45887.0</v>
      </c>
      <c r="L58" s="4">
        <v>138.0</v>
      </c>
      <c r="M58" s="4">
        <v>75.0</v>
      </c>
      <c r="N58" s="4">
        <v>73.0</v>
      </c>
      <c r="O58" s="5">
        <v>45810.0</v>
      </c>
      <c r="P58" s="4" t="s">
        <v>164</v>
      </c>
      <c r="Q58" s="4">
        <v>2997687.0</v>
      </c>
      <c r="R58" s="5">
        <v>45817.0</v>
      </c>
      <c r="S58" s="4" t="s">
        <v>6908</v>
      </c>
      <c r="T58" s="5">
        <v>45845.0</v>
      </c>
    </row>
    <row r="59">
      <c r="A59" s="4" t="s">
        <v>6271</v>
      </c>
      <c r="B59" s="4">
        <v>2006.0</v>
      </c>
      <c r="C59" s="4" t="s">
        <v>13</v>
      </c>
      <c r="D59" s="4" t="s">
        <v>5606</v>
      </c>
      <c r="E59" s="4">
        <v>381.0</v>
      </c>
      <c r="F59" s="4">
        <v>90.0</v>
      </c>
      <c r="G59" s="4" t="s">
        <v>820</v>
      </c>
      <c r="H59" s="4" t="s">
        <v>165</v>
      </c>
      <c r="I59" s="10"/>
      <c r="J59" s="4">
        <v>765.0</v>
      </c>
      <c r="K59" s="5">
        <v>45706.0</v>
      </c>
      <c r="L59" s="4">
        <v>143.0</v>
      </c>
      <c r="M59" s="4">
        <v>36.0</v>
      </c>
      <c r="N59" s="4">
        <v>34.0</v>
      </c>
      <c r="O59" s="5">
        <v>45779.0</v>
      </c>
      <c r="P59" s="4" t="s">
        <v>167</v>
      </c>
      <c r="Q59" s="4">
        <v>2262399.0</v>
      </c>
      <c r="R59" s="5">
        <v>45847.0</v>
      </c>
      <c r="S59" s="4" t="s">
        <v>6957</v>
      </c>
      <c r="T59" s="5">
        <v>45695.0</v>
      </c>
    </row>
    <row r="60">
      <c r="A60" s="4" t="s">
        <v>6271</v>
      </c>
      <c r="B60" s="4">
        <v>2005.0</v>
      </c>
      <c r="C60" s="4" t="s">
        <v>13</v>
      </c>
      <c r="D60" s="4" t="s">
        <v>5607</v>
      </c>
      <c r="E60" s="4">
        <v>382.0</v>
      </c>
      <c r="F60" s="4">
        <v>92.0</v>
      </c>
      <c r="G60" s="58">
        <v>45752.0</v>
      </c>
      <c r="H60" s="4" t="s">
        <v>168</v>
      </c>
      <c r="I60" s="10"/>
      <c r="J60" s="4">
        <v>258.0</v>
      </c>
      <c r="K60" s="5">
        <v>45855.0</v>
      </c>
      <c r="L60" s="4">
        <v>148.0</v>
      </c>
      <c r="M60" s="4">
        <v>39.0</v>
      </c>
      <c r="N60" s="4">
        <v>38.0</v>
      </c>
      <c r="O60" s="5">
        <v>45810.0</v>
      </c>
      <c r="P60" s="4" t="s">
        <v>169</v>
      </c>
      <c r="Q60" s="4">
        <v>1.9552542E7</v>
      </c>
      <c r="R60" s="5">
        <v>45909.0</v>
      </c>
      <c r="S60" s="4" t="s">
        <v>6958</v>
      </c>
      <c r="T60" s="5">
        <v>45875.0</v>
      </c>
    </row>
    <row r="61">
      <c r="A61" s="4" t="s">
        <v>6271</v>
      </c>
      <c r="B61" s="4">
        <v>2004.0</v>
      </c>
      <c r="C61" s="4" t="s">
        <v>13</v>
      </c>
      <c r="D61" s="4" t="s">
        <v>5608</v>
      </c>
      <c r="E61" s="4">
        <v>386.0</v>
      </c>
      <c r="F61" s="4">
        <v>94.0</v>
      </c>
      <c r="G61" s="4" t="s">
        <v>1549</v>
      </c>
      <c r="H61" s="4" t="s">
        <v>170</v>
      </c>
      <c r="I61" s="10"/>
      <c r="J61" s="4">
        <v>29.0</v>
      </c>
      <c r="K61" s="5">
        <v>45705.0</v>
      </c>
      <c r="L61" s="4">
        <v>152.0</v>
      </c>
      <c r="M61" s="4">
        <v>4.0</v>
      </c>
      <c r="N61" s="4">
        <v>4.0</v>
      </c>
      <c r="O61" s="5">
        <v>45779.0</v>
      </c>
      <c r="P61" s="4" t="s">
        <v>172</v>
      </c>
      <c r="Q61" s="4">
        <v>1.8865716E7</v>
      </c>
      <c r="R61" s="5">
        <v>45658.0</v>
      </c>
      <c r="S61" s="4" t="s">
        <v>6912</v>
      </c>
      <c r="T61" s="5">
        <v>45753.0</v>
      </c>
    </row>
    <row r="62">
      <c r="A62" s="4" t="s">
        <v>6271</v>
      </c>
      <c r="B62" s="4">
        <v>2003.0</v>
      </c>
      <c r="C62" s="4" t="s">
        <v>13</v>
      </c>
      <c r="D62" s="4" t="s">
        <v>5609</v>
      </c>
      <c r="E62" s="4">
        <v>388.0</v>
      </c>
      <c r="F62" s="4">
        <v>95.0</v>
      </c>
      <c r="G62" s="4" t="s">
        <v>141</v>
      </c>
      <c r="H62" s="4" t="s">
        <v>173</v>
      </c>
      <c r="I62" s="10"/>
      <c r="J62" s="4">
        <v>1196.0</v>
      </c>
      <c r="K62" s="5">
        <v>45885.0</v>
      </c>
      <c r="L62" s="4">
        <v>155.0</v>
      </c>
      <c r="M62" s="4">
        <v>4.0</v>
      </c>
      <c r="N62" s="4">
        <v>4.0</v>
      </c>
      <c r="O62" s="5">
        <v>45749.0</v>
      </c>
      <c r="P62" s="4" t="s">
        <v>175</v>
      </c>
      <c r="Q62" s="4">
        <v>1823369.0</v>
      </c>
      <c r="R62" s="5">
        <v>45717.0</v>
      </c>
      <c r="S62" s="4" t="s">
        <v>6959</v>
      </c>
      <c r="T62" s="5">
        <v>45905.0</v>
      </c>
    </row>
    <row r="63">
      <c r="A63" s="4" t="s">
        <v>6271</v>
      </c>
      <c r="B63" s="4">
        <v>2002.0</v>
      </c>
      <c r="C63" s="4" t="s">
        <v>13</v>
      </c>
      <c r="D63" s="4" t="s">
        <v>5610</v>
      </c>
      <c r="E63" s="4">
        <v>391.0</v>
      </c>
      <c r="F63" s="4">
        <v>96.0</v>
      </c>
      <c r="G63" s="4" t="s">
        <v>484</v>
      </c>
      <c r="H63" s="4" t="s">
        <v>176</v>
      </c>
      <c r="I63" s="10"/>
      <c r="J63" s="4">
        <v>11945.0</v>
      </c>
      <c r="K63" s="5">
        <v>45732.0</v>
      </c>
      <c r="L63" s="4">
        <v>157.0</v>
      </c>
      <c r="M63" s="4">
        <v>37.0</v>
      </c>
      <c r="N63" s="4">
        <v>41.0</v>
      </c>
      <c r="O63" s="5">
        <v>45718.0</v>
      </c>
      <c r="P63" s="4" t="s">
        <v>178</v>
      </c>
      <c r="Q63" s="4">
        <v>1.7572649E7</v>
      </c>
      <c r="R63" s="5">
        <v>45778.0</v>
      </c>
      <c r="S63" s="4" t="s">
        <v>6960</v>
      </c>
      <c r="T63" s="5">
        <v>45782.0</v>
      </c>
    </row>
    <row r="64">
      <c r="A64" s="4" t="s">
        <v>6271</v>
      </c>
      <c r="B64" s="4">
        <v>2001.0</v>
      </c>
      <c r="C64" s="4" t="s">
        <v>13</v>
      </c>
      <c r="D64" s="4" t="s">
        <v>5611</v>
      </c>
      <c r="E64" s="4">
        <v>44.0</v>
      </c>
      <c r="F64" s="4">
        <v>97.0</v>
      </c>
      <c r="G64" s="4" t="s">
        <v>4214</v>
      </c>
      <c r="H64" s="4" t="s">
        <v>179</v>
      </c>
      <c r="I64" s="10"/>
      <c r="J64" s="4">
        <v>9046.0</v>
      </c>
      <c r="K64" s="5">
        <v>45884.0</v>
      </c>
      <c r="L64" s="4">
        <v>159.0</v>
      </c>
      <c r="M64" s="4">
        <v>41.0</v>
      </c>
      <c r="N64" s="4">
        <v>38.0</v>
      </c>
      <c r="O64" s="5">
        <v>45659.0</v>
      </c>
      <c r="P64" s="4" t="s">
        <v>181</v>
      </c>
      <c r="Q64" s="4">
        <v>1.6983266E7</v>
      </c>
      <c r="R64" s="5">
        <v>45839.0</v>
      </c>
      <c r="S64" s="4" t="s">
        <v>6961</v>
      </c>
      <c r="T64" s="5">
        <v>45662.0</v>
      </c>
    </row>
    <row r="65">
      <c r="A65" s="4" t="s">
        <v>6271</v>
      </c>
      <c r="B65" s="4">
        <v>2000.0</v>
      </c>
      <c r="C65" s="4" t="s">
        <v>13</v>
      </c>
      <c r="D65" s="4" t="s">
        <v>5596</v>
      </c>
      <c r="E65" s="4">
        <v>48.0</v>
      </c>
      <c r="F65" s="4">
        <v>97.0</v>
      </c>
      <c r="G65" s="4" t="s">
        <v>5612</v>
      </c>
      <c r="H65" s="4" t="s">
        <v>182</v>
      </c>
      <c r="I65" s="10"/>
      <c r="J65" s="4">
        <v>2219.0</v>
      </c>
      <c r="K65" s="5">
        <v>45762.0</v>
      </c>
      <c r="L65" s="4">
        <v>160.0</v>
      </c>
      <c r="M65" s="4">
        <v>3.0</v>
      </c>
      <c r="N65" s="4">
        <v>28.0</v>
      </c>
      <c r="O65" s="4">
        <v>2.0</v>
      </c>
      <c r="P65" s="4" t="s">
        <v>184</v>
      </c>
      <c r="Q65" s="4">
        <v>1644924.0</v>
      </c>
      <c r="R65" s="5">
        <v>45901.0</v>
      </c>
      <c r="S65" s="4" t="s">
        <v>6962</v>
      </c>
      <c r="T65" s="5">
        <v>45812.0</v>
      </c>
    </row>
    <row r="66">
      <c r="A66" s="4" t="s">
        <v>6273</v>
      </c>
      <c r="B66" s="4">
        <v>2015.0</v>
      </c>
      <c r="C66" s="4" t="s">
        <v>13</v>
      </c>
      <c r="D66" s="4" t="s">
        <v>5613</v>
      </c>
      <c r="E66" s="4">
        <v>13.0</v>
      </c>
      <c r="F66" s="4">
        <v>0.0</v>
      </c>
      <c r="G66" s="10"/>
      <c r="H66" s="4">
        <v>0.0</v>
      </c>
      <c r="I66" s="4">
        <v>99.0</v>
      </c>
      <c r="J66" s="4">
        <v>0.0</v>
      </c>
      <c r="K66" s="4" t="s">
        <v>5606</v>
      </c>
      <c r="L66" s="4">
        <v>0.0</v>
      </c>
      <c r="M66" s="4">
        <v>86.0</v>
      </c>
      <c r="N66" s="4">
        <v>99.0</v>
      </c>
      <c r="O66" s="4" t="s">
        <v>5614</v>
      </c>
      <c r="P66" s="4" t="s">
        <v>185</v>
      </c>
      <c r="Q66" s="10"/>
      <c r="R66" s="5">
        <v>45719.0</v>
      </c>
      <c r="S66" s="4" t="s">
        <v>6963</v>
      </c>
      <c r="T66" s="5">
        <v>45913.0</v>
      </c>
    </row>
    <row r="67">
      <c r="A67" s="4" t="s">
        <v>6273</v>
      </c>
      <c r="B67" s="4">
        <v>2014.0</v>
      </c>
      <c r="C67" s="4" t="s">
        <v>13</v>
      </c>
      <c r="D67" s="4" t="s">
        <v>5547</v>
      </c>
      <c r="E67" s="4">
        <v>131.0</v>
      </c>
      <c r="F67" s="4">
        <v>0.0</v>
      </c>
      <c r="G67" s="4" t="s">
        <v>5615</v>
      </c>
      <c r="H67" s="4" t="s">
        <v>186</v>
      </c>
      <c r="I67" s="4">
        <v>99.0</v>
      </c>
      <c r="J67" s="4">
        <v>0.0</v>
      </c>
      <c r="K67" s="4">
        <v>47.0</v>
      </c>
      <c r="L67" s="4">
        <v>0.0</v>
      </c>
      <c r="M67" s="4">
        <v>96.0</v>
      </c>
      <c r="N67" s="4">
        <v>99.0</v>
      </c>
      <c r="O67" s="4" t="s">
        <v>5614</v>
      </c>
      <c r="P67" s="4" t="s">
        <v>188</v>
      </c>
      <c r="Q67" s="10"/>
      <c r="R67" s="5">
        <v>45719.0</v>
      </c>
      <c r="S67" s="4" t="s">
        <v>6964</v>
      </c>
      <c r="T67" s="5">
        <v>45913.0</v>
      </c>
    </row>
    <row r="68">
      <c r="A68" s="4" t="s">
        <v>6273</v>
      </c>
      <c r="B68" s="4">
        <v>2013.0</v>
      </c>
      <c r="C68" s="4" t="s">
        <v>13</v>
      </c>
      <c r="D68" s="4" t="s">
        <v>5549</v>
      </c>
      <c r="E68" s="4">
        <v>133.0</v>
      </c>
      <c r="F68" s="4">
        <v>0.0</v>
      </c>
      <c r="G68" s="4" t="s">
        <v>793</v>
      </c>
      <c r="H68" s="4" t="s">
        <v>189</v>
      </c>
      <c r="I68" s="4">
        <v>99.0</v>
      </c>
      <c r="J68" s="4">
        <v>0.0</v>
      </c>
      <c r="K68" s="4" t="s">
        <v>5616</v>
      </c>
      <c r="L68" s="4">
        <v>0.0</v>
      </c>
      <c r="M68" s="4">
        <v>98.0</v>
      </c>
      <c r="N68" s="4">
        <v>99.0</v>
      </c>
      <c r="O68" s="4" t="s">
        <v>5614</v>
      </c>
      <c r="P68" s="4" t="s">
        <v>191</v>
      </c>
      <c r="Q68" s="10"/>
      <c r="R68" s="5">
        <v>45719.0</v>
      </c>
      <c r="S68" s="4" t="s">
        <v>6965</v>
      </c>
      <c r="T68" s="5">
        <v>45913.0</v>
      </c>
    </row>
    <row r="69">
      <c r="A69" s="4" t="s">
        <v>6273</v>
      </c>
      <c r="B69" s="4">
        <v>2012.0</v>
      </c>
      <c r="C69" s="4" t="s">
        <v>13</v>
      </c>
      <c r="D69" s="4" t="s">
        <v>5553</v>
      </c>
      <c r="E69" s="4">
        <v>134.0</v>
      </c>
      <c r="F69" s="4">
        <v>0.0</v>
      </c>
      <c r="G69" s="4" t="s">
        <v>18</v>
      </c>
      <c r="H69" s="4" t="s">
        <v>192</v>
      </c>
      <c r="I69" s="4">
        <v>98.0</v>
      </c>
      <c r="J69" s="4">
        <v>0.0</v>
      </c>
      <c r="K69" s="4" t="s">
        <v>5611</v>
      </c>
      <c r="L69" s="4">
        <v>0.0</v>
      </c>
      <c r="M69" s="4">
        <v>97.0</v>
      </c>
      <c r="N69" s="4">
        <v>98.0</v>
      </c>
      <c r="O69" s="4" t="s">
        <v>5614</v>
      </c>
      <c r="P69" s="4" t="s">
        <v>194</v>
      </c>
      <c r="Q69" s="10"/>
      <c r="R69" s="5">
        <v>45719.0</v>
      </c>
      <c r="S69" s="4" t="s">
        <v>6966</v>
      </c>
      <c r="T69" s="5">
        <v>45882.0</v>
      </c>
    </row>
    <row r="70">
      <c r="A70" s="4" t="s">
        <v>6273</v>
      </c>
      <c r="B70" s="4">
        <v>2011.0</v>
      </c>
      <c r="C70" s="4" t="s">
        <v>13</v>
      </c>
      <c r="D70" s="4" t="s">
        <v>5617</v>
      </c>
      <c r="E70" s="4">
        <v>136.0</v>
      </c>
      <c r="F70" s="4">
        <v>0.0</v>
      </c>
      <c r="G70" s="4" t="s">
        <v>2421</v>
      </c>
      <c r="H70" s="4" t="s">
        <v>195</v>
      </c>
      <c r="I70" s="4">
        <v>99.0</v>
      </c>
      <c r="J70" s="4">
        <v>0.0</v>
      </c>
      <c r="K70" s="4" t="s">
        <v>5618</v>
      </c>
      <c r="L70" s="4">
        <v>0.0</v>
      </c>
      <c r="M70" s="4">
        <v>99.0</v>
      </c>
      <c r="N70" s="4">
        <v>99.0</v>
      </c>
      <c r="O70" s="4" t="s">
        <v>5522</v>
      </c>
      <c r="P70" s="4" t="s">
        <v>197</v>
      </c>
      <c r="Q70" s="10"/>
      <c r="R70" s="5">
        <v>45719.0</v>
      </c>
      <c r="S70" s="4" t="s">
        <v>6964</v>
      </c>
      <c r="T70" s="5">
        <v>45671.0</v>
      </c>
    </row>
    <row r="71">
      <c r="A71" s="4" t="s">
        <v>6273</v>
      </c>
      <c r="B71" s="4">
        <v>2010.0</v>
      </c>
      <c r="C71" s="4" t="s">
        <v>13</v>
      </c>
      <c r="D71" s="4" t="s">
        <v>5565</v>
      </c>
      <c r="E71" s="4">
        <v>138.0</v>
      </c>
      <c r="F71" s="4">
        <v>0.0</v>
      </c>
      <c r="G71" s="4" t="s">
        <v>2421</v>
      </c>
      <c r="H71" s="4" t="s">
        <v>198</v>
      </c>
      <c r="I71" s="4">
        <v>98.0</v>
      </c>
      <c r="J71" s="4">
        <v>0.0</v>
      </c>
      <c r="K71" s="4" t="s">
        <v>5599</v>
      </c>
      <c r="L71" s="4">
        <v>0.0</v>
      </c>
      <c r="M71" s="4">
        <v>99.0</v>
      </c>
      <c r="N71" s="4">
        <v>98.0</v>
      </c>
      <c r="O71" s="4" t="s">
        <v>5522</v>
      </c>
      <c r="P71" s="4" t="s">
        <v>200</v>
      </c>
      <c r="Q71" s="10"/>
      <c r="R71" s="5">
        <v>45719.0</v>
      </c>
      <c r="S71" s="4" t="s">
        <v>6967</v>
      </c>
      <c r="T71" s="5">
        <v>45671.0</v>
      </c>
    </row>
    <row r="72">
      <c r="A72" s="4" t="s">
        <v>6273</v>
      </c>
      <c r="B72" s="4">
        <v>2009.0</v>
      </c>
      <c r="C72" s="4" t="s">
        <v>13</v>
      </c>
      <c r="D72" s="4" t="s">
        <v>5566</v>
      </c>
      <c r="E72" s="4">
        <v>14.0</v>
      </c>
      <c r="F72" s="4">
        <v>0.0</v>
      </c>
      <c r="G72" s="4" t="s">
        <v>1415</v>
      </c>
      <c r="H72" s="4" t="s">
        <v>201</v>
      </c>
      <c r="I72" s="4">
        <v>98.0</v>
      </c>
      <c r="J72" s="4">
        <v>0.0</v>
      </c>
      <c r="K72" s="4" t="s">
        <v>5619</v>
      </c>
      <c r="L72" s="4">
        <v>0.0</v>
      </c>
      <c r="M72" s="4">
        <v>98.0</v>
      </c>
      <c r="N72" s="4">
        <v>99.0</v>
      </c>
      <c r="O72" s="4" t="s">
        <v>5522</v>
      </c>
      <c r="P72" s="4" t="s">
        <v>203</v>
      </c>
      <c r="Q72" s="10"/>
      <c r="R72" s="5">
        <v>45719.0</v>
      </c>
      <c r="S72" s="4" t="s">
        <v>6968</v>
      </c>
      <c r="T72" s="5">
        <v>45702.0</v>
      </c>
    </row>
    <row r="73">
      <c r="A73" s="4" t="s">
        <v>6273</v>
      </c>
      <c r="B73" s="4">
        <v>2008.0</v>
      </c>
      <c r="C73" s="4" t="s">
        <v>13</v>
      </c>
      <c r="D73" s="4" t="s">
        <v>5620</v>
      </c>
      <c r="E73" s="4">
        <v>142.0</v>
      </c>
      <c r="F73" s="4">
        <v>0.0</v>
      </c>
      <c r="G73" s="4" t="s">
        <v>865</v>
      </c>
      <c r="H73" s="4" t="s">
        <v>204</v>
      </c>
      <c r="I73" s="4">
        <v>98.0</v>
      </c>
      <c r="J73" s="4">
        <v>0.0</v>
      </c>
      <c r="K73" s="4" t="s">
        <v>5621</v>
      </c>
      <c r="L73" s="4">
        <v>0.0</v>
      </c>
      <c r="M73" s="4">
        <v>99.0</v>
      </c>
      <c r="N73" s="4">
        <v>99.0</v>
      </c>
      <c r="O73" s="4" t="s">
        <v>5522</v>
      </c>
      <c r="P73" s="4" t="s">
        <v>206</v>
      </c>
      <c r="Q73" s="10"/>
      <c r="R73" s="5">
        <v>45719.0</v>
      </c>
      <c r="S73" s="4" t="s">
        <v>6969</v>
      </c>
      <c r="T73" s="5">
        <v>45761.0</v>
      </c>
    </row>
    <row r="74">
      <c r="A74" s="4" t="s">
        <v>6273</v>
      </c>
      <c r="B74" s="4">
        <v>2007.0</v>
      </c>
      <c r="C74" s="4" t="s">
        <v>13</v>
      </c>
      <c r="D74" s="4">
        <v>75.0</v>
      </c>
      <c r="E74" s="4">
        <v>144.0</v>
      </c>
      <c r="F74" s="4">
        <v>0.0</v>
      </c>
      <c r="G74" s="4" t="s">
        <v>2598</v>
      </c>
      <c r="H74" s="4" t="s">
        <v>207</v>
      </c>
      <c r="I74" s="4">
        <v>97.0</v>
      </c>
      <c r="J74" s="4">
        <v>0.0</v>
      </c>
      <c r="K74" s="4" t="s">
        <v>5622</v>
      </c>
      <c r="L74" s="4">
        <v>0.0</v>
      </c>
      <c r="M74" s="4">
        <v>98.0</v>
      </c>
      <c r="N74" s="4">
        <v>99.0</v>
      </c>
      <c r="O74" s="4" t="s">
        <v>5522</v>
      </c>
      <c r="P74" s="4" t="s">
        <v>209</v>
      </c>
      <c r="Q74" s="10"/>
      <c r="R74" s="5">
        <v>45719.0</v>
      </c>
      <c r="S74" s="4" t="s">
        <v>6965</v>
      </c>
      <c r="T74" s="5">
        <v>45791.0</v>
      </c>
    </row>
    <row r="75">
      <c r="A75" s="4" t="s">
        <v>6273</v>
      </c>
      <c r="B75" s="4">
        <v>2006.0</v>
      </c>
      <c r="C75" s="4" t="s">
        <v>13</v>
      </c>
      <c r="D75" s="4" t="s">
        <v>5623</v>
      </c>
      <c r="E75" s="4">
        <v>145.0</v>
      </c>
      <c r="F75" s="4">
        <v>0.0</v>
      </c>
      <c r="G75" s="4" t="s">
        <v>3341</v>
      </c>
      <c r="H75" s="4" t="s">
        <v>210</v>
      </c>
      <c r="I75" s="4">
        <v>99.0</v>
      </c>
      <c r="J75" s="4">
        <v>0.0</v>
      </c>
      <c r="K75" s="4">
        <v>42.0</v>
      </c>
      <c r="L75" s="4">
        <v>0.0</v>
      </c>
      <c r="M75" s="4">
        <v>99.0</v>
      </c>
      <c r="N75" s="4">
        <v>99.0</v>
      </c>
      <c r="O75" s="4" t="s">
        <v>5522</v>
      </c>
      <c r="P75" s="4" t="s">
        <v>212</v>
      </c>
      <c r="Q75" s="10"/>
      <c r="R75" s="5">
        <v>45750.0</v>
      </c>
      <c r="S75" s="4" t="s">
        <v>6970</v>
      </c>
      <c r="T75" s="5">
        <v>45852.0</v>
      </c>
    </row>
    <row r="76">
      <c r="A76" s="4" t="s">
        <v>6273</v>
      </c>
      <c r="B76" s="4">
        <v>2005.0</v>
      </c>
      <c r="C76" s="4" t="s">
        <v>13</v>
      </c>
      <c r="D76" s="4" t="s">
        <v>5624</v>
      </c>
      <c r="E76" s="4">
        <v>147.0</v>
      </c>
      <c r="F76" s="4">
        <v>0.0</v>
      </c>
      <c r="G76" s="4" t="s">
        <v>1942</v>
      </c>
      <c r="H76" s="4" t="s">
        <v>213</v>
      </c>
      <c r="I76" s="4">
        <v>99.0</v>
      </c>
      <c r="J76" s="4">
        <v>0.0</v>
      </c>
      <c r="K76" s="4" t="s">
        <v>5625</v>
      </c>
      <c r="L76" s="4">
        <v>0.0</v>
      </c>
      <c r="M76" s="4">
        <v>98.0</v>
      </c>
      <c r="N76" s="4">
        <v>99.0</v>
      </c>
      <c r="O76" s="4" t="s">
        <v>5522</v>
      </c>
      <c r="P76" s="4" t="s">
        <v>214</v>
      </c>
      <c r="Q76" s="10"/>
      <c r="R76" s="5">
        <v>45750.0</v>
      </c>
      <c r="S76" s="4">
        <v>0.0</v>
      </c>
      <c r="T76" s="4">
        <v>0.0</v>
      </c>
    </row>
    <row r="77">
      <c r="A77" s="4" t="s">
        <v>6273</v>
      </c>
      <c r="B77" s="4">
        <v>2004.0</v>
      </c>
      <c r="C77" s="4" t="s">
        <v>13</v>
      </c>
      <c r="D77" s="4" t="s">
        <v>5577</v>
      </c>
      <c r="E77" s="4">
        <v>149.0</v>
      </c>
      <c r="F77" s="4">
        <v>0.0</v>
      </c>
      <c r="G77" s="4" t="s">
        <v>2407</v>
      </c>
      <c r="H77" s="4" t="s">
        <v>215</v>
      </c>
      <c r="I77" s="4">
        <v>97.0</v>
      </c>
      <c r="J77" s="4">
        <v>0.0</v>
      </c>
      <c r="K77" s="5">
        <v>45873.0</v>
      </c>
      <c r="L77" s="4">
        <v>0.0</v>
      </c>
      <c r="M77" s="4">
        <v>97.0</v>
      </c>
      <c r="N77" s="4">
        <v>97.0</v>
      </c>
      <c r="O77" s="4" t="s">
        <v>5522</v>
      </c>
      <c r="P77" s="4" t="s">
        <v>217</v>
      </c>
      <c r="Q77" s="10"/>
      <c r="R77" s="5">
        <v>45750.0</v>
      </c>
      <c r="S77" s="4">
        <v>0.0</v>
      </c>
      <c r="T77" s="4">
        <v>0.0</v>
      </c>
    </row>
    <row r="78">
      <c r="A78" s="4" t="s">
        <v>6273</v>
      </c>
      <c r="B78" s="4">
        <v>2003.0</v>
      </c>
      <c r="C78" s="4" t="s">
        <v>13</v>
      </c>
      <c r="D78" s="4" t="s">
        <v>5555</v>
      </c>
      <c r="E78" s="4">
        <v>151.0</v>
      </c>
      <c r="F78" s="4">
        <v>0.0</v>
      </c>
      <c r="G78" s="4" t="s">
        <v>811</v>
      </c>
      <c r="H78" s="4" t="s">
        <v>218</v>
      </c>
      <c r="I78" s="4">
        <v>99.0</v>
      </c>
      <c r="J78" s="4">
        <v>0.0</v>
      </c>
      <c r="K78" s="5">
        <v>45661.0</v>
      </c>
      <c r="L78" s="4">
        <v>0.0</v>
      </c>
      <c r="M78" s="4">
        <v>99.0</v>
      </c>
      <c r="N78" s="4">
        <v>99.0</v>
      </c>
      <c r="O78" s="4" t="s">
        <v>5522</v>
      </c>
      <c r="P78" s="4" t="s">
        <v>220</v>
      </c>
      <c r="Q78" s="10"/>
      <c r="R78" s="5">
        <v>45780.0</v>
      </c>
      <c r="S78" s="4">
        <v>0.0</v>
      </c>
      <c r="T78" s="4">
        <v>0.0</v>
      </c>
    </row>
    <row r="79">
      <c r="A79" s="4" t="s">
        <v>6273</v>
      </c>
      <c r="B79" s="4">
        <v>2002.0</v>
      </c>
      <c r="C79" s="4" t="s">
        <v>13</v>
      </c>
      <c r="D79" s="4">
        <v>74.0</v>
      </c>
      <c r="E79" s="4">
        <v>153.0</v>
      </c>
      <c r="F79" s="4">
        <v>0.0</v>
      </c>
      <c r="G79" s="4" t="s">
        <v>103</v>
      </c>
      <c r="H79" s="4" t="s">
        <v>221</v>
      </c>
      <c r="I79" s="4">
        <v>99.0</v>
      </c>
      <c r="J79" s="4">
        <v>0.0</v>
      </c>
      <c r="K79" s="4" t="s">
        <v>5626</v>
      </c>
      <c r="L79" s="4">
        <v>0.0</v>
      </c>
      <c r="M79" s="4">
        <v>93.0</v>
      </c>
      <c r="N79" s="4">
        <v>98.0</v>
      </c>
      <c r="O79" s="4" t="s">
        <v>5522</v>
      </c>
      <c r="P79" s="4" t="s">
        <v>222</v>
      </c>
      <c r="Q79" s="10"/>
      <c r="R79" s="5">
        <v>45780.0</v>
      </c>
      <c r="S79" s="4">
        <v>0.0</v>
      </c>
      <c r="T79" s="4">
        <v>0.0</v>
      </c>
    </row>
    <row r="80">
      <c r="A80" s="4" t="s">
        <v>6273</v>
      </c>
      <c r="B80" s="4">
        <v>2001.0</v>
      </c>
      <c r="C80" s="4" t="s">
        <v>13</v>
      </c>
      <c r="D80" s="4" t="s">
        <v>5583</v>
      </c>
      <c r="E80" s="4">
        <v>154.0</v>
      </c>
      <c r="F80" s="4">
        <v>0.0</v>
      </c>
      <c r="G80" s="4" t="s">
        <v>2431</v>
      </c>
      <c r="H80" s="4" t="s">
        <v>223</v>
      </c>
      <c r="I80" s="4">
        <v>96.0</v>
      </c>
      <c r="J80" s="4">
        <v>0.0</v>
      </c>
      <c r="K80" s="4" t="s">
        <v>5627</v>
      </c>
      <c r="L80" s="4">
        <v>0.0</v>
      </c>
      <c r="M80" s="4">
        <v>99.0</v>
      </c>
      <c r="N80" s="4">
        <v>97.0</v>
      </c>
      <c r="O80" s="4" t="s">
        <v>5522</v>
      </c>
      <c r="P80" s="4" t="s">
        <v>225</v>
      </c>
      <c r="Q80" s="10"/>
      <c r="R80" s="5">
        <v>45780.0</v>
      </c>
      <c r="S80" s="4">
        <v>0.0</v>
      </c>
      <c r="T80" s="4">
        <v>0.0</v>
      </c>
    </row>
    <row r="81">
      <c r="A81" s="4" t="s">
        <v>6273</v>
      </c>
      <c r="B81" s="4">
        <v>2000.0</v>
      </c>
      <c r="C81" s="4" t="s">
        <v>13</v>
      </c>
      <c r="D81" s="4" t="s">
        <v>5563</v>
      </c>
      <c r="E81" s="4">
        <v>156.0</v>
      </c>
      <c r="F81" s="4">
        <v>0.0</v>
      </c>
      <c r="G81" s="4" t="s">
        <v>2605</v>
      </c>
      <c r="H81" s="4" t="s">
        <v>226</v>
      </c>
      <c r="I81" s="10"/>
      <c r="J81" s="4">
        <v>0.0</v>
      </c>
      <c r="K81" s="4" t="s">
        <v>5628</v>
      </c>
      <c r="L81" s="4">
        <v>0.0</v>
      </c>
      <c r="M81" s="4">
        <v>96.0</v>
      </c>
      <c r="N81" s="4">
        <v>95.0</v>
      </c>
      <c r="O81" s="4" t="s">
        <v>5522</v>
      </c>
      <c r="P81" s="4" t="s">
        <v>228</v>
      </c>
      <c r="Q81" s="10"/>
      <c r="R81" s="5">
        <v>45811.0</v>
      </c>
      <c r="S81" s="4">
        <v>0.0</v>
      </c>
      <c r="T81" s="4">
        <v>0.0</v>
      </c>
    </row>
    <row r="82">
      <c r="A82" s="4" t="s">
        <v>6274</v>
      </c>
      <c r="B82" s="4">
        <v>2015.0</v>
      </c>
      <c r="C82" s="4" t="s">
        <v>13</v>
      </c>
      <c r="D82" s="4" t="s">
        <v>5629</v>
      </c>
      <c r="E82" s="4">
        <v>116.0</v>
      </c>
      <c r="F82" s="4">
        <v>8.0</v>
      </c>
      <c r="G82" s="10"/>
      <c r="H82" s="4">
        <v>0.0</v>
      </c>
      <c r="I82" s="4">
        <v>94.0</v>
      </c>
      <c r="J82" s="4">
        <v>0.0</v>
      </c>
      <c r="K82" s="4" t="s">
        <v>5630</v>
      </c>
      <c r="L82" s="4">
        <v>9.0</v>
      </c>
      <c r="M82" s="4">
        <v>93.0</v>
      </c>
      <c r="N82" s="4">
        <v>94.0</v>
      </c>
      <c r="O82" s="4" t="s">
        <v>5522</v>
      </c>
      <c r="P82" s="4" t="s">
        <v>229</v>
      </c>
      <c r="Q82" s="4">
        <v>4.3417765E7</v>
      </c>
      <c r="R82" s="4" t="s">
        <v>5631</v>
      </c>
      <c r="S82" s="4" t="s">
        <v>6971</v>
      </c>
      <c r="T82" s="5">
        <v>45733.0</v>
      </c>
    </row>
    <row r="83">
      <c r="A83" s="4" t="s">
        <v>6274</v>
      </c>
      <c r="B83" s="4">
        <v>2014.0</v>
      </c>
      <c r="C83" s="4" t="s">
        <v>13</v>
      </c>
      <c r="D83" s="4" t="s">
        <v>5547</v>
      </c>
      <c r="E83" s="4">
        <v>118.0</v>
      </c>
      <c r="F83" s="4">
        <v>8.0</v>
      </c>
      <c r="G83" s="4" t="s">
        <v>898</v>
      </c>
      <c r="H83" s="4" t="s">
        <v>230</v>
      </c>
      <c r="I83" s="4">
        <v>94.0</v>
      </c>
      <c r="J83" s="4">
        <v>1.0</v>
      </c>
      <c r="K83" s="4" t="s">
        <v>5632</v>
      </c>
      <c r="L83" s="4">
        <v>9.0</v>
      </c>
      <c r="M83" s="4">
        <v>92.0</v>
      </c>
      <c r="N83" s="4">
        <v>94.0</v>
      </c>
      <c r="O83" s="4" t="s">
        <v>5522</v>
      </c>
      <c r="P83" s="4" t="s">
        <v>232</v>
      </c>
      <c r="Q83" s="4">
        <v>4.2981515E7</v>
      </c>
      <c r="R83" s="4" t="s">
        <v>5631</v>
      </c>
      <c r="S83" s="4" t="s">
        <v>6972</v>
      </c>
      <c r="T83" s="5">
        <v>45733.0</v>
      </c>
    </row>
    <row r="84">
      <c r="A84" s="4" t="s">
        <v>6274</v>
      </c>
      <c r="B84" s="4">
        <v>2013.0</v>
      </c>
      <c r="C84" s="4" t="s">
        <v>13</v>
      </c>
      <c r="D84" s="4">
        <v>76.0</v>
      </c>
      <c r="E84" s="4">
        <v>119.0</v>
      </c>
      <c r="F84" s="4">
        <v>8.0</v>
      </c>
      <c r="G84" s="4" t="s">
        <v>799</v>
      </c>
      <c r="H84" s="4" t="s">
        <v>233</v>
      </c>
      <c r="I84" s="4">
        <v>94.0</v>
      </c>
      <c r="J84" s="4">
        <v>0.0</v>
      </c>
      <c r="K84" s="4" t="s">
        <v>5633</v>
      </c>
      <c r="L84" s="4">
        <v>10.0</v>
      </c>
      <c r="M84" s="4">
        <v>99.0</v>
      </c>
      <c r="N84" s="4">
        <v>94.0</v>
      </c>
      <c r="O84" s="4" t="s">
        <v>5522</v>
      </c>
      <c r="P84" s="4" t="s">
        <v>235</v>
      </c>
      <c r="Q84" s="4">
        <v>4.2539925E7</v>
      </c>
      <c r="R84" s="4" t="s">
        <v>5631</v>
      </c>
      <c r="S84" s="4" t="s">
        <v>6973</v>
      </c>
      <c r="T84" s="5">
        <v>45733.0</v>
      </c>
    </row>
    <row r="85">
      <c r="A85" s="4" t="s">
        <v>6274</v>
      </c>
      <c r="B85" s="4">
        <v>2012.0</v>
      </c>
      <c r="C85" s="4" t="s">
        <v>13</v>
      </c>
      <c r="D85" s="4" t="s">
        <v>5553</v>
      </c>
      <c r="E85" s="4">
        <v>12.0</v>
      </c>
      <c r="F85" s="4">
        <v>9.0</v>
      </c>
      <c r="G85" s="4" t="s">
        <v>1929</v>
      </c>
      <c r="H85" s="4" t="s">
        <v>236</v>
      </c>
      <c r="I85" s="4">
        <v>91.0</v>
      </c>
      <c r="J85" s="4">
        <v>2.0</v>
      </c>
      <c r="K85" s="4">
        <v>61.0</v>
      </c>
      <c r="L85" s="4">
        <v>10.0</v>
      </c>
      <c r="M85" s="4">
        <v>99.0</v>
      </c>
      <c r="N85" s="4">
        <v>91.0</v>
      </c>
      <c r="O85" s="4" t="s">
        <v>5522</v>
      </c>
      <c r="P85" s="4" t="s">
        <v>237</v>
      </c>
      <c r="Q85" s="4">
        <v>4296739.0</v>
      </c>
      <c r="R85" s="4" t="s">
        <v>5631</v>
      </c>
      <c r="S85" s="4" t="s">
        <v>6974</v>
      </c>
      <c r="T85" s="5">
        <v>45705.0</v>
      </c>
    </row>
    <row r="86">
      <c r="A86" s="4" t="s">
        <v>6274</v>
      </c>
      <c r="B86" s="4">
        <v>2011.0</v>
      </c>
      <c r="C86" s="4" t="s">
        <v>13</v>
      </c>
      <c r="D86" s="4" t="s">
        <v>5617</v>
      </c>
      <c r="E86" s="4">
        <v>12.0</v>
      </c>
      <c r="F86" s="4">
        <v>9.0</v>
      </c>
      <c r="G86" s="5">
        <v>45969.0</v>
      </c>
      <c r="H86" s="4" t="s">
        <v>238</v>
      </c>
      <c r="I86" s="4">
        <v>91.0</v>
      </c>
      <c r="J86" s="4">
        <v>3.0</v>
      </c>
      <c r="K86" s="5">
        <v>45753.0</v>
      </c>
      <c r="L86" s="4">
        <v>10.0</v>
      </c>
      <c r="M86" s="4">
        <v>93.0</v>
      </c>
      <c r="N86" s="4">
        <v>91.0</v>
      </c>
      <c r="O86" s="4" t="s">
        <v>5522</v>
      </c>
      <c r="P86" s="4" t="s">
        <v>240</v>
      </c>
      <c r="Q86" s="4">
        <v>4.1656879E7</v>
      </c>
      <c r="R86" s="4" t="s">
        <v>5631</v>
      </c>
      <c r="S86" s="4" t="s">
        <v>6975</v>
      </c>
      <c r="T86" s="5">
        <v>45674.0</v>
      </c>
    </row>
    <row r="87">
      <c r="A87" s="4" t="s">
        <v>6274</v>
      </c>
      <c r="B87" s="4">
        <v>2010.0</v>
      </c>
      <c r="C87" s="4" t="s">
        <v>13</v>
      </c>
      <c r="D87" s="4" t="s">
        <v>5634</v>
      </c>
      <c r="E87" s="4">
        <v>121.0</v>
      </c>
      <c r="F87" s="4">
        <v>10.0</v>
      </c>
      <c r="G87" s="4" t="s">
        <v>1942</v>
      </c>
      <c r="H87" s="4" t="s">
        <v>241</v>
      </c>
      <c r="I87" s="4">
        <v>94.0</v>
      </c>
      <c r="J87" s="4">
        <v>17.0</v>
      </c>
      <c r="K87" s="4" t="s">
        <v>5635</v>
      </c>
      <c r="L87" s="4">
        <v>11.0</v>
      </c>
      <c r="M87" s="4">
        <v>95.0</v>
      </c>
      <c r="N87" s="4">
        <v>94.0</v>
      </c>
      <c r="O87" s="4" t="s">
        <v>5522</v>
      </c>
      <c r="P87" s="4" t="s">
        <v>243</v>
      </c>
      <c r="Q87" s="4">
        <v>4.1223889E7</v>
      </c>
      <c r="R87" s="4" t="s">
        <v>5631</v>
      </c>
      <c r="S87" s="4" t="s">
        <v>6976</v>
      </c>
      <c r="T87" s="5">
        <v>45885.0</v>
      </c>
    </row>
    <row r="88">
      <c r="A88" s="4" t="s">
        <v>6274</v>
      </c>
      <c r="B88" s="4">
        <v>2009.0</v>
      </c>
      <c r="C88" s="4" t="s">
        <v>13</v>
      </c>
      <c r="D88" s="4" t="s">
        <v>5565</v>
      </c>
      <c r="E88" s="4">
        <v>126.0</v>
      </c>
      <c r="F88" s="4">
        <v>10.0</v>
      </c>
      <c r="G88" s="4" t="s">
        <v>35</v>
      </c>
      <c r="H88" s="4" t="s">
        <v>244</v>
      </c>
      <c r="I88" s="4">
        <v>94.0</v>
      </c>
      <c r="J88" s="4">
        <v>3.0</v>
      </c>
      <c r="K88" s="4" t="s">
        <v>5525</v>
      </c>
      <c r="L88" s="4">
        <v>11.0</v>
      </c>
      <c r="M88" s="4">
        <v>97.0</v>
      </c>
      <c r="N88" s="4">
        <v>94.0</v>
      </c>
      <c r="O88" s="4" t="s">
        <v>5522</v>
      </c>
      <c r="P88" s="4" t="s">
        <v>246</v>
      </c>
      <c r="Q88" s="4">
        <v>479947.0</v>
      </c>
      <c r="R88" s="4" t="s">
        <v>5631</v>
      </c>
      <c r="S88" s="4" t="s">
        <v>6977</v>
      </c>
      <c r="T88" s="5">
        <v>45793.0</v>
      </c>
    </row>
    <row r="89">
      <c r="A89" s="4" t="s">
        <v>6274</v>
      </c>
      <c r="B89" s="4">
        <v>2008.0</v>
      </c>
      <c r="C89" s="4" t="s">
        <v>13</v>
      </c>
      <c r="D89" s="4" t="s">
        <v>5566</v>
      </c>
      <c r="E89" s="4">
        <v>126.0</v>
      </c>
      <c r="F89" s="4">
        <v>10.0</v>
      </c>
      <c r="G89" s="4" t="s">
        <v>5636</v>
      </c>
      <c r="H89" s="4" t="s">
        <v>247</v>
      </c>
      <c r="I89" s="4">
        <v>9.0</v>
      </c>
      <c r="J89" s="4">
        <v>0.0</v>
      </c>
      <c r="K89" s="4" t="s">
        <v>5527</v>
      </c>
      <c r="L89" s="4">
        <v>11.0</v>
      </c>
      <c r="M89" s="4">
        <v>94.0</v>
      </c>
      <c r="N89" s="4">
        <v>93.0</v>
      </c>
      <c r="O89" s="4" t="s">
        <v>5522</v>
      </c>
      <c r="P89" s="4" t="s">
        <v>249</v>
      </c>
      <c r="Q89" s="4">
        <v>4382389.0</v>
      </c>
      <c r="R89" s="4" t="s">
        <v>5631</v>
      </c>
      <c r="S89" s="4" t="s">
        <v>6978</v>
      </c>
      <c r="T89" s="5">
        <v>45732.0</v>
      </c>
    </row>
    <row r="90">
      <c r="A90" s="4" t="s">
        <v>6274</v>
      </c>
      <c r="B90" s="4">
        <v>2007.0</v>
      </c>
      <c r="C90" s="4" t="s">
        <v>13</v>
      </c>
      <c r="D90" s="4" t="s">
        <v>5623</v>
      </c>
      <c r="E90" s="4">
        <v>129.0</v>
      </c>
      <c r="F90" s="4">
        <v>10.0</v>
      </c>
      <c r="G90" s="4" t="s">
        <v>15</v>
      </c>
      <c r="H90" s="4" t="s">
        <v>250</v>
      </c>
      <c r="I90" s="4">
        <v>85.0</v>
      </c>
      <c r="J90" s="4">
        <v>0.0</v>
      </c>
      <c r="K90" s="4">
        <v>58.0</v>
      </c>
      <c r="L90" s="4">
        <v>12.0</v>
      </c>
      <c r="M90" s="4">
        <v>92.0</v>
      </c>
      <c r="N90" s="4">
        <v>91.0</v>
      </c>
      <c r="O90" s="4" t="s">
        <v>5522</v>
      </c>
      <c r="P90" s="4" t="s">
        <v>252</v>
      </c>
      <c r="Q90" s="4">
        <v>3997224.0</v>
      </c>
      <c r="R90" s="4" t="s">
        <v>5631</v>
      </c>
      <c r="S90" s="4" t="s">
        <v>6968</v>
      </c>
      <c r="T90" s="5">
        <v>45732.0</v>
      </c>
    </row>
    <row r="91">
      <c r="A91" s="4" t="s">
        <v>6274</v>
      </c>
      <c r="B91" s="4">
        <v>2006.0</v>
      </c>
      <c r="C91" s="4" t="s">
        <v>13</v>
      </c>
      <c r="D91" s="4" t="s">
        <v>5620</v>
      </c>
      <c r="E91" s="4">
        <v>127.0</v>
      </c>
      <c r="F91" s="4">
        <v>11.0</v>
      </c>
      <c r="G91" s="4" t="s">
        <v>755</v>
      </c>
      <c r="H91" s="4" t="s">
        <v>253</v>
      </c>
      <c r="I91" s="4">
        <v>84.0</v>
      </c>
      <c r="J91" s="4">
        <v>0.0</v>
      </c>
      <c r="K91" s="4" t="s">
        <v>5530</v>
      </c>
      <c r="L91" s="4">
        <v>12.0</v>
      </c>
      <c r="M91" s="4">
        <v>92.0</v>
      </c>
      <c r="N91" s="4">
        <v>91.0</v>
      </c>
      <c r="O91" s="4" t="s">
        <v>5522</v>
      </c>
      <c r="P91" s="4" t="s">
        <v>255</v>
      </c>
      <c r="Q91" s="4">
        <v>3955889.0</v>
      </c>
      <c r="R91" s="4" t="s">
        <v>5631</v>
      </c>
      <c r="S91" s="4" t="s">
        <v>6964</v>
      </c>
      <c r="T91" s="5">
        <v>45673.0</v>
      </c>
    </row>
    <row r="92">
      <c r="A92" s="4" t="s">
        <v>6274</v>
      </c>
      <c r="B92" s="4">
        <v>2005.0</v>
      </c>
      <c r="C92" s="4" t="s">
        <v>13</v>
      </c>
      <c r="D92" s="4" t="s">
        <v>5572</v>
      </c>
      <c r="E92" s="4">
        <v>127.0</v>
      </c>
      <c r="F92" s="4">
        <v>11.0</v>
      </c>
      <c r="G92" s="4" t="s">
        <v>1239</v>
      </c>
      <c r="H92" s="4" t="s">
        <v>256</v>
      </c>
      <c r="I92" s="4">
        <v>88.0</v>
      </c>
      <c r="J92" s="4">
        <v>0.0</v>
      </c>
      <c r="K92" s="4" t="s">
        <v>5637</v>
      </c>
      <c r="L92" s="4">
        <v>12.0</v>
      </c>
      <c r="M92" s="4">
        <v>95.0</v>
      </c>
      <c r="N92" s="4">
        <v>98.0</v>
      </c>
      <c r="O92" s="4" t="s">
        <v>5522</v>
      </c>
      <c r="P92" s="4" t="s">
        <v>258</v>
      </c>
      <c r="Q92" s="4">
        <v>3.9145488E7</v>
      </c>
      <c r="R92" s="4">
        <v>1.0</v>
      </c>
      <c r="S92" s="4" t="s">
        <v>6234</v>
      </c>
      <c r="T92" s="5">
        <v>45732.0</v>
      </c>
    </row>
    <row r="93">
      <c r="A93" s="4" t="s">
        <v>6274</v>
      </c>
      <c r="B93" s="4">
        <v>2004.0</v>
      </c>
      <c r="C93" s="4" t="s">
        <v>13</v>
      </c>
      <c r="D93" s="4" t="s">
        <v>5574</v>
      </c>
      <c r="E93" s="4">
        <v>13.0</v>
      </c>
      <c r="F93" s="4">
        <v>11.0</v>
      </c>
      <c r="G93" s="4" t="s">
        <v>245</v>
      </c>
      <c r="H93" s="4" t="s">
        <v>259</v>
      </c>
      <c r="I93" s="4">
        <v>81.0</v>
      </c>
      <c r="J93" s="4">
        <v>0.0</v>
      </c>
      <c r="K93" s="4" t="s">
        <v>5638</v>
      </c>
      <c r="L93" s="4">
        <v>12.0</v>
      </c>
      <c r="M93" s="4">
        <v>91.0</v>
      </c>
      <c r="N93" s="4">
        <v>98.0</v>
      </c>
      <c r="O93" s="4" t="s">
        <v>5522</v>
      </c>
      <c r="P93" s="4" t="s">
        <v>261</v>
      </c>
      <c r="Q93" s="4">
        <v>3.8728696E7</v>
      </c>
      <c r="R93" s="4">
        <v>1.0</v>
      </c>
      <c r="S93" s="4" t="s">
        <v>6979</v>
      </c>
      <c r="T93" s="5">
        <v>45732.0</v>
      </c>
    </row>
    <row r="94">
      <c r="A94" s="4" t="s">
        <v>6274</v>
      </c>
      <c r="B94" s="4">
        <v>2003.0</v>
      </c>
      <c r="C94" s="4" t="s">
        <v>13</v>
      </c>
      <c r="D94" s="4" t="s">
        <v>5580</v>
      </c>
      <c r="E94" s="4">
        <v>137.0</v>
      </c>
      <c r="F94" s="4">
        <v>11.0</v>
      </c>
      <c r="G94" s="4" t="s">
        <v>5639</v>
      </c>
      <c r="H94" s="4" t="s">
        <v>262</v>
      </c>
      <c r="I94" s="4">
        <v>73.0</v>
      </c>
      <c r="J94" s="4">
        <v>0.0</v>
      </c>
      <c r="K94" s="4" t="s">
        <v>5640</v>
      </c>
      <c r="L94" s="4">
        <v>13.0</v>
      </c>
      <c r="M94" s="4">
        <v>95.0</v>
      </c>
      <c r="N94" s="4">
        <v>96.0</v>
      </c>
      <c r="O94" s="4" t="s">
        <v>5522</v>
      </c>
      <c r="P94" s="4" t="s">
        <v>264</v>
      </c>
      <c r="Q94" s="4">
        <v>3839379.0</v>
      </c>
      <c r="R94" s="4">
        <v>1.0</v>
      </c>
      <c r="S94" s="4" t="s">
        <v>6980</v>
      </c>
      <c r="T94" s="5">
        <v>45763.0</v>
      </c>
    </row>
    <row r="95">
      <c r="A95" s="4" t="s">
        <v>6274</v>
      </c>
      <c r="B95" s="4">
        <v>2002.0</v>
      </c>
      <c r="C95" s="4" t="s">
        <v>13</v>
      </c>
      <c r="D95" s="4" t="s">
        <v>5580</v>
      </c>
      <c r="E95" s="4">
        <v>138.0</v>
      </c>
      <c r="F95" s="4">
        <v>12.0</v>
      </c>
      <c r="G95" s="4" t="s">
        <v>1945</v>
      </c>
      <c r="H95" s="4" t="s">
        <v>265</v>
      </c>
      <c r="I95" s="4">
        <v>66.0</v>
      </c>
      <c r="J95" s="4">
        <v>0.0</v>
      </c>
      <c r="K95" s="4" t="s">
        <v>5546</v>
      </c>
      <c r="L95" s="4">
        <v>13.0</v>
      </c>
      <c r="M95" s="4">
        <v>94.0</v>
      </c>
      <c r="N95" s="4">
        <v>93.0</v>
      </c>
      <c r="O95" s="4" t="s">
        <v>5522</v>
      </c>
      <c r="P95" s="4" t="s">
        <v>267</v>
      </c>
      <c r="Q95" s="4">
        <v>3788937.0</v>
      </c>
      <c r="R95" s="4">
        <v>1.0</v>
      </c>
      <c r="S95" s="4" t="s">
        <v>6981</v>
      </c>
      <c r="T95" s="5">
        <v>45732.0</v>
      </c>
    </row>
    <row r="96">
      <c r="A96" s="4" t="s">
        <v>6274</v>
      </c>
      <c r="B96" s="4">
        <v>2001.0</v>
      </c>
      <c r="C96" s="4" t="s">
        <v>13</v>
      </c>
      <c r="D96" s="4">
        <v>74.0</v>
      </c>
      <c r="E96" s="4">
        <v>138.0</v>
      </c>
      <c r="F96" s="4">
        <v>12.0</v>
      </c>
      <c r="G96" s="4" t="s">
        <v>52</v>
      </c>
      <c r="H96" s="4" t="s">
        <v>268</v>
      </c>
      <c r="I96" s="10"/>
      <c r="J96" s="4">
        <v>0.0</v>
      </c>
      <c r="K96" s="4" t="s">
        <v>5641</v>
      </c>
      <c r="L96" s="4">
        <v>13.0</v>
      </c>
      <c r="M96" s="4">
        <v>85.0</v>
      </c>
      <c r="N96" s="4">
        <v>83.0</v>
      </c>
      <c r="O96" s="4" t="s">
        <v>5522</v>
      </c>
      <c r="P96" s="4" t="s">
        <v>270</v>
      </c>
      <c r="Q96" s="4">
        <v>3747159.0</v>
      </c>
      <c r="R96" s="5">
        <v>45658.0</v>
      </c>
      <c r="S96" s="4" t="s">
        <v>6982</v>
      </c>
      <c r="T96" s="5">
        <v>45823.0</v>
      </c>
    </row>
    <row r="97">
      <c r="A97" s="4" t="s">
        <v>6274</v>
      </c>
      <c r="B97" s="4">
        <v>2000.0</v>
      </c>
      <c r="C97" s="4" t="s">
        <v>13</v>
      </c>
      <c r="D97" s="4" t="s">
        <v>5580</v>
      </c>
      <c r="E97" s="4">
        <v>137.0</v>
      </c>
      <c r="F97" s="4">
        <v>12.0</v>
      </c>
      <c r="G97" s="4" t="s">
        <v>3137</v>
      </c>
      <c r="H97" s="4" t="s">
        <v>271</v>
      </c>
      <c r="I97" s="10"/>
      <c r="J97" s="4">
        <v>6.0</v>
      </c>
      <c r="K97" s="4">
        <v>54.0</v>
      </c>
      <c r="L97" s="4">
        <v>14.0</v>
      </c>
      <c r="M97" s="4">
        <v>88.0</v>
      </c>
      <c r="N97" s="4">
        <v>83.0</v>
      </c>
      <c r="O97" s="4" t="s">
        <v>5522</v>
      </c>
      <c r="P97" s="4" t="s">
        <v>273</v>
      </c>
      <c r="Q97" s="4">
        <v>3757452.0</v>
      </c>
      <c r="R97" s="5">
        <v>45658.0</v>
      </c>
      <c r="S97" s="4" t="s">
        <v>6983</v>
      </c>
      <c r="T97" s="4">
        <v>15.0</v>
      </c>
    </row>
    <row r="98">
      <c r="A98" s="4" t="s">
        <v>6275</v>
      </c>
      <c r="B98" s="4">
        <v>2015.0</v>
      </c>
      <c r="C98" s="4" t="s">
        <v>13</v>
      </c>
      <c r="D98" s="4" t="s">
        <v>5623</v>
      </c>
      <c r="E98" s="4">
        <v>118.0</v>
      </c>
      <c r="F98" s="4">
        <v>1.0</v>
      </c>
      <c r="G98" s="10"/>
      <c r="H98" s="4">
        <v>0.0</v>
      </c>
      <c r="I98" s="4">
        <v>94.0</v>
      </c>
      <c r="J98" s="4">
        <v>33.0</v>
      </c>
      <c r="K98" s="4" t="s">
        <v>5642</v>
      </c>
      <c r="L98" s="4">
        <v>1.0</v>
      </c>
      <c r="M98" s="4">
        <v>96.0</v>
      </c>
      <c r="N98" s="4">
        <v>94.0</v>
      </c>
      <c r="O98" s="4" t="s">
        <v>5522</v>
      </c>
      <c r="P98" s="4" t="s">
        <v>274</v>
      </c>
      <c r="Q98" s="4">
        <v>291695.0</v>
      </c>
      <c r="R98" s="5">
        <v>45690.0</v>
      </c>
      <c r="S98" s="4" t="s">
        <v>6936</v>
      </c>
      <c r="T98" s="5">
        <v>45850.0</v>
      </c>
    </row>
    <row r="99">
      <c r="A99" s="4" t="s">
        <v>6275</v>
      </c>
      <c r="B99" s="4">
        <v>2014.0</v>
      </c>
      <c r="C99" s="4" t="s">
        <v>13</v>
      </c>
      <c r="D99" s="4" t="s">
        <v>5624</v>
      </c>
      <c r="E99" s="4">
        <v>12.0</v>
      </c>
      <c r="F99" s="4">
        <v>1.0</v>
      </c>
      <c r="G99" s="4" t="s">
        <v>1221</v>
      </c>
      <c r="H99" s="4" t="s">
        <v>275</v>
      </c>
      <c r="I99" s="4">
        <v>93.0</v>
      </c>
      <c r="J99" s="4">
        <v>13.0</v>
      </c>
      <c r="K99" s="4" t="s">
        <v>5643</v>
      </c>
      <c r="L99" s="4">
        <v>1.0</v>
      </c>
      <c r="M99" s="4">
        <v>95.0</v>
      </c>
      <c r="N99" s="4">
        <v>93.0</v>
      </c>
      <c r="O99" s="4" t="s">
        <v>5522</v>
      </c>
      <c r="P99" s="4" t="s">
        <v>276</v>
      </c>
      <c r="Q99" s="4">
        <v>29622.0</v>
      </c>
      <c r="R99" s="5">
        <v>45659.0</v>
      </c>
      <c r="S99" s="4" t="s">
        <v>6984</v>
      </c>
      <c r="T99" s="5">
        <v>45850.0</v>
      </c>
    </row>
    <row r="100">
      <c r="A100" s="4" t="s">
        <v>6275</v>
      </c>
      <c r="B100" s="4">
        <v>2013.0</v>
      </c>
      <c r="C100" s="4" t="s">
        <v>13</v>
      </c>
      <c r="D100" s="4" t="s">
        <v>5577</v>
      </c>
      <c r="E100" s="4">
        <v>123.0</v>
      </c>
      <c r="F100" s="4">
        <v>1.0</v>
      </c>
      <c r="G100" s="4" t="s">
        <v>456</v>
      </c>
      <c r="H100" s="4" t="s">
        <v>277</v>
      </c>
      <c r="I100" s="4">
        <v>95.0</v>
      </c>
      <c r="J100" s="4">
        <v>10.0</v>
      </c>
      <c r="K100" s="4" t="s">
        <v>5644</v>
      </c>
      <c r="L100" s="4">
        <v>1.0</v>
      </c>
      <c r="M100" s="4">
        <v>96.0</v>
      </c>
      <c r="N100" s="4">
        <v>95.0</v>
      </c>
      <c r="O100" s="4" t="s">
        <v>5522</v>
      </c>
      <c r="P100" s="4" t="s">
        <v>279</v>
      </c>
      <c r="Q100" s="4">
        <v>289359.0</v>
      </c>
      <c r="R100" s="5">
        <v>45659.0</v>
      </c>
      <c r="S100" s="4" t="s">
        <v>6985</v>
      </c>
      <c r="T100" s="5">
        <v>45850.0</v>
      </c>
    </row>
    <row r="101">
      <c r="A101" s="4" t="s">
        <v>6275</v>
      </c>
      <c r="B101" s="4">
        <v>2012.0</v>
      </c>
      <c r="C101" s="4" t="s">
        <v>13</v>
      </c>
      <c r="D101" s="4" t="s">
        <v>5577</v>
      </c>
      <c r="E101" s="4">
        <v>121.0</v>
      </c>
      <c r="F101" s="4">
        <v>1.0</v>
      </c>
      <c r="G101" s="4" t="s">
        <v>475</v>
      </c>
      <c r="H101" s="4" t="s">
        <v>280</v>
      </c>
      <c r="I101" s="4">
        <v>95.0</v>
      </c>
      <c r="J101" s="4">
        <v>0.0</v>
      </c>
      <c r="K101" s="4" t="s">
        <v>5552</v>
      </c>
      <c r="L101" s="4">
        <v>1.0</v>
      </c>
      <c r="M101" s="4">
        <v>96.0</v>
      </c>
      <c r="N101" s="4">
        <v>95.0</v>
      </c>
      <c r="O101" s="4" t="s">
        <v>5522</v>
      </c>
      <c r="P101" s="4" t="s">
        <v>281</v>
      </c>
      <c r="Q101" s="4">
        <v>2881922.0</v>
      </c>
      <c r="R101" s="5">
        <v>45659.0</v>
      </c>
      <c r="S101" s="4" t="s">
        <v>6938</v>
      </c>
      <c r="T101" s="5">
        <v>45850.0</v>
      </c>
    </row>
    <row r="102">
      <c r="A102" s="4" t="s">
        <v>6275</v>
      </c>
      <c r="B102" s="4">
        <v>2011.0</v>
      </c>
      <c r="C102" s="4" t="s">
        <v>13</v>
      </c>
      <c r="D102" s="4" t="s">
        <v>5645</v>
      </c>
      <c r="E102" s="4">
        <v>128.0</v>
      </c>
      <c r="F102" s="4">
        <v>1.0</v>
      </c>
      <c r="G102" s="58">
        <v>45904.0</v>
      </c>
      <c r="H102" s="4" t="s">
        <v>282</v>
      </c>
      <c r="I102" s="4">
        <v>95.0</v>
      </c>
      <c r="J102" s="4">
        <v>0.0</v>
      </c>
      <c r="K102" s="4" t="s">
        <v>5646</v>
      </c>
      <c r="L102" s="4">
        <v>1.0</v>
      </c>
      <c r="M102" s="4">
        <v>96.0</v>
      </c>
      <c r="N102" s="4">
        <v>95.0</v>
      </c>
      <c r="O102" s="4" t="s">
        <v>5522</v>
      </c>
      <c r="P102" s="4" t="s">
        <v>284</v>
      </c>
      <c r="Q102" s="4">
        <v>2875581.0</v>
      </c>
      <c r="R102" s="5">
        <v>45659.0</v>
      </c>
      <c r="S102" s="4" t="s">
        <v>6986</v>
      </c>
      <c r="T102" s="5">
        <v>45850.0</v>
      </c>
    </row>
    <row r="103">
      <c r="A103" s="4" t="s">
        <v>6275</v>
      </c>
      <c r="B103" s="4">
        <v>2010.0</v>
      </c>
      <c r="C103" s="4" t="s">
        <v>13</v>
      </c>
      <c r="D103" s="4" t="s">
        <v>5556</v>
      </c>
      <c r="E103" s="4">
        <v>132.0</v>
      </c>
      <c r="F103" s="4">
        <v>1.0</v>
      </c>
      <c r="G103" s="4" t="s">
        <v>1866</v>
      </c>
      <c r="H103" s="4" t="s">
        <v>285</v>
      </c>
      <c r="I103" s="4">
        <v>94.0</v>
      </c>
      <c r="J103" s="4">
        <v>2.0</v>
      </c>
      <c r="K103" s="4" t="s">
        <v>5647</v>
      </c>
      <c r="L103" s="4">
        <v>1.0</v>
      </c>
      <c r="M103" s="4">
        <v>96.0</v>
      </c>
      <c r="N103" s="4">
        <v>94.0</v>
      </c>
      <c r="O103" s="4" t="s">
        <v>5522</v>
      </c>
      <c r="P103" s="4" t="s">
        <v>287</v>
      </c>
      <c r="Q103" s="4">
        <v>2877311.0</v>
      </c>
      <c r="R103" s="5">
        <v>45659.0</v>
      </c>
      <c r="S103" s="4" t="s">
        <v>6152</v>
      </c>
      <c r="T103" s="5">
        <v>45728.0</v>
      </c>
    </row>
    <row r="104">
      <c r="A104" s="4" t="s">
        <v>6275</v>
      </c>
      <c r="B104" s="4">
        <v>2009.0</v>
      </c>
      <c r="C104" s="4" t="s">
        <v>13</v>
      </c>
      <c r="D104" s="4" t="s">
        <v>5561</v>
      </c>
      <c r="E104" s="4">
        <v>137.0</v>
      </c>
      <c r="F104" s="4">
        <v>1.0</v>
      </c>
      <c r="G104" s="4" t="s">
        <v>1029</v>
      </c>
      <c r="H104" s="4" t="s">
        <v>288</v>
      </c>
      <c r="I104" s="4">
        <v>93.0</v>
      </c>
      <c r="J104" s="4">
        <v>0.0</v>
      </c>
      <c r="K104" s="5">
        <v>45843.0</v>
      </c>
      <c r="L104" s="4">
        <v>1.0</v>
      </c>
      <c r="M104" s="4">
        <v>94.0</v>
      </c>
      <c r="N104" s="4">
        <v>93.0</v>
      </c>
      <c r="O104" s="4" t="s">
        <v>5522</v>
      </c>
      <c r="P104" s="4" t="s">
        <v>289</v>
      </c>
      <c r="Q104" s="4">
        <v>2888584.0</v>
      </c>
      <c r="R104" s="5">
        <v>45659.0</v>
      </c>
      <c r="S104" s="4" t="s">
        <v>6924</v>
      </c>
      <c r="T104" s="5">
        <v>45911.0</v>
      </c>
    </row>
    <row r="105">
      <c r="A105" s="4" t="s">
        <v>6275</v>
      </c>
      <c r="B105" s="4">
        <v>2008.0</v>
      </c>
      <c r="C105" s="4" t="s">
        <v>13</v>
      </c>
      <c r="D105" s="4" t="s">
        <v>5648</v>
      </c>
      <c r="E105" s="4">
        <v>14.0</v>
      </c>
      <c r="F105" s="4">
        <v>1.0</v>
      </c>
      <c r="G105" s="4" t="s">
        <v>1029</v>
      </c>
      <c r="H105" s="4" t="s">
        <v>290</v>
      </c>
      <c r="I105" s="4">
        <v>89.0</v>
      </c>
      <c r="J105" s="4">
        <v>0.0</v>
      </c>
      <c r="K105" s="5">
        <v>45662.0</v>
      </c>
      <c r="L105" s="4">
        <v>1.0</v>
      </c>
      <c r="M105" s="4">
        <v>91.0</v>
      </c>
      <c r="N105" s="4">
        <v>89.0</v>
      </c>
      <c r="O105" s="4" t="s">
        <v>5522</v>
      </c>
      <c r="P105" s="4" t="s">
        <v>291</v>
      </c>
      <c r="Q105" s="4">
        <v>29822.0</v>
      </c>
      <c r="R105" s="5">
        <v>45659.0</v>
      </c>
      <c r="S105" s="4" t="s">
        <v>6925</v>
      </c>
      <c r="T105" s="5">
        <v>45728.0</v>
      </c>
    </row>
    <row r="106">
      <c r="A106" s="4" t="s">
        <v>6275</v>
      </c>
      <c r="B106" s="4">
        <v>2007.0</v>
      </c>
      <c r="C106" s="4" t="s">
        <v>13</v>
      </c>
      <c r="D106" s="4" t="s">
        <v>5556</v>
      </c>
      <c r="E106" s="4">
        <v>132.0</v>
      </c>
      <c r="F106" s="4">
        <v>1.0</v>
      </c>
      <c r="G106" s="4" t="s">
        <v>1180</v>
      </c>
      <c r="H106" s="4" t="s">
        <v>292</v>
      </c>
      <c r="I106" s="4">
        <v>85.0</v>
      </c>
      <c r="J106" s="4">
        <v>1.0</v>
      </c>
      <c r="K106" s="4" t="s">
        <v>5649</v>
      </c>
      <c r="L106" s="4">
        <v>1.0</v>
      </c>
      <c r="M106" s="4">
        <v>9.0</v>
      </c>
      <c r="N106" s="4">
        <v>88.0</v>
      </c>
      <c r="O106" s="4" t="s">
        <v>5522</v>
      </c>
      <c r="P106" s="4" t="s">
        <v>294</v>
      </c>
      <c r="Q106" s="4">
        <v>293356.0</v>
      </c>
      <c r="R106" s="5">
        <v>45659.0</v>
      </c>
      <c r="S106" s="4" t="s">
        <v>6987</v>
      </c>
      <c r="T106" s="5">
        <v>45849.0</v>
      </c>
    </row>
    <row r="107">
      <c r="A107" s="4" t="s">
        <v>6275</v>
      </c>
      <c r="B107" s="4">
        <v>2006.0</v>
      </c>
      <c r="C107" s="4" t="s">
        <v>13</v>
      </c>
      <c r="D107" s="4" t="s">
        <v>5588</v>
      </c>
      <c r="E107" s="4">
        <v>141.0</v>
      </c>
      <c r="F107" s="4">
        <v>1.0</v>
      </c>
      <c r="G107" s="58">
        <v>45661.0</v>
      </c>
      <c r="H107" s="4" t="s">
        <v>295</v>
      </c>
      <c r="I107" s="4">
        <v>78.0</v>
      </c>
      <c r="J107" s="4">
        <v>137.0</v>
      </c>
      <c r="K107" s="4" t="s">
        <v>5650</v>
      </c>
      <c r="L107" s="4">
        <v>1.0</v>
      </c>
      <c r="M107" s="4">
        <v>87.0</v>
      </c>
      <c r="N107" s="4">
        <v>87.0</v>
      </c>
      <c r="O107" s="4" t="s">
        <v>5522</v>
      </c>
      <c r="P107" s="4" t="s">
        <v>297</v>
      </c>
      <c r="Q107" s="4">
        <v>29585.0</v>
      </c>
      <c r="R107" s="5">
        <v>45659.0</v>
      </c>
      <c r="S107" s="4" t="s">
        <v>6988</v>
      </c>
      <c r="T107" s="5">
        <v>45699.0</v>
      </c>
    </row>
    <row r="108">
      <c r="A108" s="4" t="s">
        <v>6275</v>
      </c>
      <c r="B108" s="4">
        <v>2005.0</v>
      </c>
      <c r="C108" s="4" t="s">
        <v>13</v>
      </c>
      <c r="D108" s="4">
        <v>73.0</v>
      </c>
      <c r="E108" s="4">
        <v>137.0</v>
      </c>
      <c r="F108" s="4">
        <v>1.0</v>
      </c>
      <c r="G108" s="4" t="s">
        <v>2504</v>
      </c>
      <c r="H108" s="4" t="s">
        <v>298</v>
      </c>
      <c r="I108" s="4">
        <v>91.0</v>
      </c>
      <c r="J108" s="4">
        <v>2281.0</v>
      </c>
      <c r="K108" s="4" t="s">
        <v>5651</v>
      </c>
      <c r="L108" s="4">
        <v>1.0</v>
      </c>
      <c r="M108" s="4">
        <v>92.0</v>
      </c>
      <c r="N108" s="4">
        <v>9.0</v>
      </c>
      <c r="O108" s="4" t="s">
        <v>5522</v>
      </c>
      <c r="P108" s="4" t="s">
        <v>300</v>
      </c>
      <c r="Q108" s="4">
        <v>2981259.0</v>
      </c>
      <c r="R108" s="5">
        <v>45659.0</v>
      </c>
      <c r="S108" s="4" t="s">
        <v>6989</v>
      </c>
      <c r="T108" s="5">
        <v>45910.0</v>
      </c>
    </row>
    <row r="109">
      <c r="A109" s="4" t="s">
        <v>6275</v>
      </c>
      <c r="B109" s="4">
        <v>2004.0</v>
      </c>
      <c r="C109" s="4" t="s">
        <v>13</v>
      </c>
      <c r="D109" s="4">
        <v>73.0</v>
      </c>
      <c r="E109" s="4">
        <v>132.0</v>
      </c>
      <c r="F109" s="4">
        <v>1.0</v>
      </c>
      <c r="G109" s="4" t="s">
        <v>4776</v>
      </c>
      <c r="H109" s="4" t="s">
        <v>301</v>
      </c>
      <c r="I109" s="4">
        <v>91.0</v>
      </c>
      <c r="J109" s="4">
        <v>1783.0</v>
      </c>
      <c r="K109" s="4" t="s">
        <v>5652</v>
      </c>
      <c r="L109" s="4">
        <v>1.0</v>
      </c>
      <c r="M109" s="4">
        <v>93.0</v>
      </c>
      <c r="N109" s="4">
        <v>91.0</v>
      </c>
      <c r="O109" s="4" t="s">
        <v>5522</v>
      </c>
      <c r="P109" s="4" t="s">
        <v>302</v>
      </c>
      <c r="Q109" s="4">
        <v>3612.0</v>
      </c>
      <c r="R109" s="5">
        <v>45659.0</v>
      </c>
      <c r="S109" s="4" t="s">
        <v>6990</v>
      </c>
      <c r="T109" s="5">
        <v>45910.0</v>
      </c>
    </row>
    <row r="110">
      <c r="A110" s="4" t="s">
        <v>6275</v>
      </c>
      <c r="B110" s="4">
        <v>2003.0</v>
      </c>
      <c r="C110" s="4" t="s">
        <v>13</v>
      </c>
      <c r="D110" s="4" t="s">
        <v>5653</v>
      </c>
      <c r="E110" s="4">
        <v>134.0</v>
      </c>
      <c r="F110" s="4">
        <v>1.0</v>
      </c>
      <c r="G110" s="58">
        <v>45719.0</v>
      </c>
      <c r="H110" s="4" t="s">
        <v>303</v>
      </c>
      <c r="I110" s="4">
        <v>93.0</v>
      </c>
      <c r="J110" s="4">
        <v>4.0</v>
      </c>
      <c r="K110" s="4" t="s">
        <v>5654</v>
      </c>
      <c r="L110" s="4">
        <v>1.0</v>
      </c>
      <c r="M110" s="4">
        <v>96.0</v>
      </c>
      <c r="N110" s="4">
        <v>94.0</v>
      </c>
      <c r="O110" s="4" t="s">
        <v>5522</v>
      </c>
      <c r="P110" s="4" t="s">
        <v>305</v>
      </c>
      <c r="Q110" s="4">
        <v>31786.0</v>
      </c>
      <c r="R110" s="5">
        <v>45659.0</v>
      </c>
      <c r="S110" s="4" t="s">
        <v>6991</v>
      </c>
      <c r="T110" s="5">
        <v>45879.0</v>
      </c>
    </row>
    <row r="111">
      <c r="A111" s="4" t="s">
        <v>6275</v>
      </c>
      <c r="B111" s="4">
        <v>2002.0</v>
      </c>
      <c r="C111" s="4" t="s">
        <v>13</v>
      </c>
      <c r="D111" s="4" t="s">
        <v>5564</v>
      </c>
      <c r="E111" s="4">
        <v>134.0</v>
      </c>
      <c r="F111" s="4">
        <v>1.0</v>
      </c>
      <c r="G111" s="4" t="s">
        <v>1377</v>
      </c>
      <c r="H111" s="4" t="s">
        <v>306</v>
      </c>
      <c r="I111" s="4">
        <v>91.0</v>
      </c>
      <c r="J111" s="4">
        <v>40.0</v>
      </c>
      <c r="K111" s="4" t="s">
        <v>5655</v>
      </c>
      <c r="L111" s="4">
        <v>1.0</v>
      </c>
      <c r="M111" s="4">
        <v>96.0</v>
      </c>
      <c r="N111" s="4">
        <v>94.0</v>
      </c>
      <c r="O111" s="4" t="s">
        <v>5522</v>
      </c>
      <c r="P111" s="4" t="s">
        <v>307</v>
      </c>
      <c r="Q111" s="4">
        <v>333897.0</v>
      </c>
      <c r="R111" s="5">
        <v>45659.0</v>
      </c>
      <c r="S111" s="4" t="s">
        <v>6992</v>
      </c>
      <c r="T111" s="5">
        <v>45879.0</v>
      </c>
    </row>
    <row r="112">
      <c r="A112" s="4" t="s">
        <v>6275</v>
      </c>
      <c r="B112" s="4">
        <v>2001.0</v>
      </c>
      <c r="C112" s="4" t="s">
        <v>13</v>
      </c>
      <c r="D112" s="4" t="s">
        <v>5564</v>
      </c>
      <c r="E112" s="4">
        <v>141.0</v>
      </c>
      <c r="F112" s="4">
        <v>1.0</v>
      </c>
      <c r="G112" s="4" t="s">
        <v>1377</v>
      </c>
      <c r="H112" s="4" t="s">
        <v>308</v>
      </c>
      <c r="I112" s="4">
        <v>69.0</v>
      </c>
      <c r="J112" s="4">
        <v>69.0</v>
      </c>
      <c r="K112" s="4" t="s">
        <v>5607</v>
      </c>
      <c r="L112" s="4">
        <v>1.0</v>
      </c>
      <c r="M112" s="4">
        <v>97.0</v>
      </c>
      <c r="N112" s="4">
        <v>94.0</v>
      </c>
      <c r="O112" s="4" t="s">
        <v>5522</v>
      </c>
      <c r="P112" s="4" t="s">
        <v>310</v>
      </c>
      <c r="Q112" s="4">
        <v>35655.0</v>
      </c>
      <c r="R112" s="5">
        <v>45659.0</v>
      </c>
      <c r="S112" s="4" t="s">
        <v>6948</v>
      </c>
      <c r="T112" s="5">
        <v>45668.0</v>
      </c>
    </row>
    <row r="113">
      <c r="A113" s="4" t="s">
        <v>6275</v>
      </c>
      <c r="B113" s="4">
        <v>2000.0</v>
      </c>
      <c r="C113" s="4" t="s">
        <v>13</v>
      </c>
      <c r="D113" s="4">
        <v>72.0</v>
      </c>
      <c r="E113" s="4">
        <v>142.0</v>
      </c>
      <c r="F113" s="4">
        <v>1.0</v>
      </c>
      <c r="G113" s="5">
        <v>45902.0</v>
      </c>
      <c r="H113" s="4" t="s">
        <v>311</v>
      </c>
      <c r="I113" s="4">
        <v>55.0</v>
      </c>
      <c r="J113" s="4">
        <v>15.0</v>
      </c>
      <c r="K113" s="4" t="s">
        <v>5608</v>
      </c>
      <c r="L113" s="4">
        <v>1.0</v>
      </c>
      <c r="M113" s="4">
        <v>96.0</v>
      </c>
      <c r="N113" s="4">
        <v>93.0</v>
      </c>
      <c r="O113" s="4" t="s">
        <v>5522</v>
      </c>
      <c r="P113" s="4" t="s">
        <v>313</v>
      </c>
      <c r="Q113" s="4">
        <v>369588.0</v>
      </c>
      <c r="R113" s="5">
        <v>45690.0</v>
      </c>
      <c r="S113" s="4" t="s">
        <v>6993</v>
      </c>
      <c r="T113" s="5">
        <v>45699.0</v>
      </c>
    </row>
    <row r="114">
      <c r="A114" s="4" t="s">
        <v>6277</v>
      </c>
      <c r="B114" s="4">
        <v>2015.0</v>
      </c>
      <c r="C114" s="4" t="s">
        <v>314</v>
      </c>
      <c r="D114" s="4" t="s">
        <v>5656</v>
      </c>
      <c r="E114" s="4">
        <v>59.0</v>
      </c>
      <c r="F114" s="4">
        <v>1.0</v>
      </c>
      <c r="G114" s="10"/>
      <c r="H114" s="4">
        <v>0.0</v>
      </c>
      <c r="I114" s="4">
        <v>93.0</v>
      </c>
      <c r="J114" s="4">
        <v>74.0</v>
      </c>
      <c r="K114" s="4" t="s">
        <v>5657</v>
      </c>
      <c r="L114" s="4">
        <v>1.0</v>
      </c>
      <c r="M114" s="4">
        <v>93.0</v>
      </c>
      <c r="N114" s="4">
        <v>93.0</v>
      </c>
      <c r="O114" s="4" t="s">
        <v>5522</v>
      </c>
      <c r="P114" s="4" t="s">
        <v>315</v>
      </c>
      <c r="Q114" s="4">
        <v>2.3789338E7</v>
      </c>
      <c r="R114" s="4" t="s">
        <v>5658</v>
      </c>
      <c r="S114" s="4" t="s">
        <v>6994</v>
      </c>
      <c r="T114" s="5">
        <v>45767.0</v>
      </c>
    </row>
    <row r="115">
      <c r="A115" s="4" t="s">
        <v>6277</v>
      </c>
      <c r="B115" s="4">
        <v>2014.0</v>
      </c>
      <c r="C115" s="4" t="s">
        <v>314</v>
      </c>
      <c r="D115" s="4" t="s">
        <v>5659</v>
      </c>
      <c r="E115" s="4">
        <v>6.0</v>
      </c>
      <c r="F115" s="4">
        <v>1.0</v>
      </c>
      <c r="G115" s="4" t="s">
        <v>784</v>
      </c>
      <c r="H115" s="4" t="s">
        <v>316</v>
      </c>
      <c r="I115" s="4">
        <v>91.0</v>
      </c>
      <c r="J115" s="4">
        <v>340.0</v>
      </c>
      <c r="K115" s="4" t="s">
        <v>5660</v>
      </c>
      <c r="L115" s="4">
        <v>1.0</v>
      </c>
      <c r="M115" s="4">
        <v>92.0</v>
      </c>
      <c r="N115" s="4">
        <v>92.0</v>
      </c>
      <c r="O115" s="4" t="s">
        <v>5522</v>
      </c>
      <c r="P115" s="4" t="s">
        <v>317</v>
      </c>
      <c r="Q115" s="4">
        <v>2346694.0</v>
      </c>
      <c r="R115" s="4" t="s">
        <v>5658</v>
      </c>
      <c r="S115" s="4" t="s">
        <v>6995</v>
      </c>
      <c r="T115" s="5">
        <v>45767.0</v>
      </c>
    </row>
    <row r="116">
      <c r="A116" s="4" t="s">
        <v>6277</v>
      </c>
      <c r="B116" s="4">
        <v>2013.0</v>
      </c>
      <c r="C116" s="4" t="s">
        <v>314</v>
      </c>
      <c r="D116" s="4" t="s">
        <v>5661</v>
      </c>
      <c r="E116" s="4">
        <v>61.0</v>
      </c>
      <c r="F116" s="4">
        <v>1.0</v>
      </c>
      <c r="G116" s="4" t="s">
        <v>5662</v>
      </c>
      <c r="H116" s="4" t="s">
        <v>318</v>
      </c>
      <c r="I116" s="4">
        <v>91.0</v>
      </c>
      <c r="J116" s="4">
        <v>158.0</v>
      </c>
      <c r="K116" s="4" t="s">
        <v>5663</v>
      </c>
      <c r="L116" s="4">
        <v>1.0</v>
      </c>
      <c r="M116" s="4">
        <v>91.0</v>
      </c>
      <c r="N116" s="4">
        <v>91.0</v>
      </c>
      <c r="O116" s="4" t="s">
        <v>5522</v>
      </c>
      <c r="P116" s="4" t="s">
        <v>320</v>
      </c>
      <c r="Q116" s="4">
        <v>2.3117353E7</v>
      </c>
      <c r="R116" s="4" t="s">
        <v>5658</v>
      </c>
      <c r="S116" s="4" t="s">
        <v>6996</v>
      </c>
      <c r="T116" s="5">
        <v>45736.0</v>
      </c>
    </row>
    <row r="117">
      <c r="A117" s="4" t="s">
        <v>6277</v>
      </c>
      <c r="B117" s="4">
        <v>2012.0</v>
      </c>
      <c r="C117" s="4" t="s">
        <v>314</v>
      </c>
      <c r="D117" s="4" t="s">
        <v>5664</v>
      </c>
      <c r="E117" s="4">
        <v>61.0</v>
      </c>
      <c r="F117" s="4">
        <v>1.0</v>
      </c>
      <c r="G117" s="58">
        <v>45726.0</v>
      </c>
      <c r="H117" s="4" t="s">
        <v>321</v>
      </c>
      <c r="I117" s="4">
        <v>91.0</v>
      </c>
      <c r="J117" s="4">
        <v>199.0</v>
      </c>
      <c r="K117" s="4">
        <v>65.0</v>
      </c>
      <c r="L117" s="4">
        <v>1.0</v>
      </c>
      <c r="M117" s="4">
        <v>92.0</v>
      </c>
      <c r="N117" s="4">
        <v>92.0</v>
      </c>
      <c r="O117" s="4" t="s">
        <v>5522</v>
      </c>
      <c r="P117" s="4" t="s">
        <v>322</v>
      </c>
      <c r="Q117" s="4">
        <v>2.2728254E7</v>
      </c>
      <c r="R117" s="4" t="s">
        <v>5658</v>
      </c>
      <c r="S117" s="4" t="s">
        <v>6096</v>
      </c>
      <c r="T117" s="5">
        <v>45677.0</v>
      </c>
    </row>
    <row r="118">
      <c r="A118" s="4" t="s">
        <v>6277</v>
      </c>
      <c r="B118" s="4">
        <v>2011.0</v>
      </c>
      <c r="C118" s="4" t="s">
        <v>314</v>
      </c>
      <c r="D118" s="4">
        <v>82.0</v>
      </c>
      <c r="E118" s="4">
        <v>63.0</v>
      </c>
      <c r="F118" s="4">
        <v>1.0</v>
      </c>
      <c r="G118" s="5">
        <v>45726.0</v>
      </c>
      <c r="H118" s="4" t="s">
        <v>323</v>
      </c>
      <c r="I118" s="4">
        <v>92.0</v>
      </c>
      <c r="J118" s="4">
        <v>190.0</v>
      </c>
      <c r="K118" s="4" t="s">
        <v>5665</v>
      </c>
      <c r="L118" s="4">
        <v>1.0</v>
      </c>
      <c r="M118" s="4">
        <v>92.0</v>
      </c>
      <c r="N118" s="4">
        <v>92.0</v>
      </c>
      <c r="O118" s="4" t="s">
        <v>5522</v>
      </c>
      <c r="P118" s="4" t="s">
        <v>324</v>
      </c>
      <c r="Q118" s="4">
        <v>223424.0</v>
      </c>
      <c r="R118" s="4" t="s">
        <v>5658</v>
      </c>
      <c r="S118" s="4" t="s">
        <v>6997</v>
      </c>
      <c r="T118" s="5">
        <v>45888.0</v>
      </c>
    </row>
    <row r="119">
      <c r="A119" s="4" t="s">
        <v>6277</v>
      </c>
      <c r="B119" s="4">
        <v>2010.0</v>
      </c>
      <c r="C119" s="4" t="s">
        <v>314</v>
      </c>
      <c r="D119" s="4" t="s">
        <v>5666</v>
      </c>
      <c r="E119" s="4">
        <v>64.0</v>
      </c>
      <c r="F119" s="4">
        <v>1.0</v>
      </c>
      <c r="G119" s="4" t="s">
        <v>5667</v>
      </c>
      <c r="H119" s="4" t="s">
        <v>325</v>
      </c>
      <c r="I119" s="4">
        <v>92.0</v>
      </c>
      <c r="J119" s="4">
        <v>70.0</v>
      </c>
      <c r="K119" s="4" t="s">
        <v>5668</v>
      </c>
      <c r="L119" s="4">
        <v>1.0</v>
      </c>
      <c r="M119" s="4">
        <v>92.0</v>
      </c>
      <c r="N119" s="4">
        <v>92.0</v>
      </c>
      <c r="O119" s="4" t="s">
        <v>5522</v>
      </c>
      <c r="P119" s="4" t="s">
        <v>326</v>
      </c>
      <c r="Q119" s="4">
        <v>223175.0</v>
      </c>
      <c r="R119" s="4" t="s">
        <v>5658</v>
      </c>
      <c r="S119" s="4" t="s">
        <v>6997</v>
      </c>
      <c r="T119" s="5">
        <v>45796.0</v>
      </c>
    </row>
    <row r="120">
      <c r="A120" s="4" t="s">
        <v>6277</v>
      </c>
      <c r="B120" s="4">
        <v>2009.0</v>
      </c>
      <c r="C120" s="4" t="s">
        <v>314</v>
      </c>
      <c r="D120" s="4" t="s">
        <v>5669</v>
      </c>
      <c r="E120" s="4">
        <v>66.0</v>
      </c>
      <c r="F120" s="4">
        <v>1.0</v>
      </c>
      <c r="G120" s="4" t="s">
        <v>5670</v>
      </c>
      <c r="H120" s="4" t="s">
        <v>327</v>
      </c>
      <c r="I120" s="4">
        <v>94.0</v>
      </c>
      <c r="J120" s="4">
        <v>104.0</v>
      </c>
      <c r="K120" s="4" t="s">
        <v>5671</v>
      </c>
      <c r="L120" s="4">
        <v>1.0</v>
      </c>
      <c r="M120" s="4">
        <v>92.0</v>
      </c>
      <c r="N120" s="4">
        <v>92.0</v>
      </c>
      <c r="O120" s="4" t="s">
        <v>5522</v>
      </c>
      <c r="P120" s="4" t="s">
        <v>328</v>
      </c>
      <c r="Q120" s="4">
        <v>216917.0</v>
      </c>
      <c r="R120" s="4" t="s">
        <v>5658</v>
      </c>
      <c r="S120" s="4" t="s">
        <v>6998</v>
      </c>
      <c r="T120" s="5">
        <v>45676.0</v>
      </c>
    </row>
    <row r="121">
      <c r="A121" s="4" t="s">
        <v>6277</v>
      </c>
      <c r="B121" s="4">
        <v>2008.0</v>
      </c>
      <c r="C121" s="4" t="s">
        <v>314</v>
      </c>
      <c r="D121" s="4" t="s">
        <v>5672</v>
      </c>
      <c r="E121" s="4">
        <v>66.0</v>
      </c>
      <c r="F121" s="4">
        <v>1.0</v>
      </c>
      <c r="G121" s="4" t="s">
        <v>5673</v>
      </c>
      <c r="H121" s="4" t="s">
        <v>329</v>
      </c>
      <c r="I121" s="4">
        <v>94.0</v>
      </c>
      <c r="J121" s="4">
        <v>65.0</v>
      </c>
      <c r="K121" s="4" t="s">
        <v>5674</v>
      </c>
      <c r="L121" s="4">
        <v>1.0</v>
      </c>
      <c r="M121" s="4">
        <v>92.0</v>
      </c>
      <c r="N121" s="4">
        <v>92.0</v>
      </c>
      <c r="O121" s="4" t="s">
        <v>5522</v>
      </c>
      <c r="P121" s="4" t="s">
        <v>331</v>
      </c>
      <c r="Q121" s="4">
        <v>212492.0</v>
      </c>
      <c r="R121" s="4" t="s">
        <v>5658</v>
      </c>
      <c r="S121" s="4" t="s">
        <v>6999</v>
      </c>
      <c r="T121" s="5">
        <v>45676.0</v>
      </c>
    </row>
    <row r="122">
      <c r="A122" s="4" t="s">
        <v>6277</v>
      </c>
      <c r="B122" s="4">
        <v>2007.0</v>
      </c>
      <c r="C122" s="4" t="s">
        <v>314</v>
      </c>
      <c r="D122" s="4" t="s">
        <v>5672</v>
      </c>
      <c r="E122" s="4">
        <v>66.0</v>
      </c>
      <c r="F122" s="4">
        <v>1.0</v>
      </c>
      <c r="G122" s="4" t="s">
        <v>5675</v>
      </c>
      <c r="H122" s="4" t="s">
        <v>332</v>
      </c>
      <c r="I122" s="4">
        <v>94.0</v>
      </c>
      <c r="J122" s="4">
        <v>11.0</v>
      </c>
      <c r="K122" s="4" t="s">
        <v>5676</v>
      </c>
      <c r="L122" s="4">
        <v>2.0</v>
      </c>
      <c r="M122" s="4">
        <v>92.0</v>
      </c>
      <c r="N122" s="4">
        <v>92.0</v>
      </c>
      <c r="O122" s="4" t="s">
        <v>5522</v>
      </c>
      <c r="P122" s="4" t="s">
        <v>334</v>
      </c>
      <c r="Q122" s="4">
        <v>28276.0</v>
      </c>
      <c r="R122" s="4" t="s">
        <v>5658</v>
      </c>
      <c r="S122" s="4" t="s">
        <v>7000</v>
      </c>
      <c r="T122" s="4">
        <v>19.0</v>
      </c>
    </row>
    <row r="123">
      <c r="A123" s="4" t="s">
        <v>6277</v>
      </c>
      <c r="B123" s="4">
        <v>2006.0</v>
      </c>
      <c r="C123" s="4" t="s">
        <v>314</v>
      </c>
      <c r="D123" s="4" t="s">
        <v>5677</v>
      </c>
      <c r="E123" s="4">
        <v>66.0</v>
      </c>
      <c r="F123" s="4">
        <v>1.0</v>
      </c>
      <c r="G123" s="4" t="s">
        <v>5678</v>
      </c>
      <c r="H123" s="4" t="s">
        <v>335</v>
      </c>
      <c r="I123" s="4">
        <v>95.0</v>
      </c>
      <c r="J123" s="4">
        <v>0.0</v>
      </c>
      <c r="K123" s="4">
        <v>62.0</v>
      </c>
      <c r="L123" s="4">
        <v>2.0</v>
      </c>
      <c r="M123" s="4">
        <v>92.0</v>
      </c>
      <c r="N123" s="4">
        <v>92.0</v>
      </c>
      <c r="O123" s="4" t="s">
        <v>5522</v>
      </c>
      <c r="P123" s="4" t="s">
        <v>337</v>
      </c>
      <c r="Q123" s="4">
        <v>26979.0</v>
      </c>
      <c r="R123" s="4" t="s">
        <v>5658</v>
      </c>
      <c r="S123" s="4" t="s">
        <v>7001</v>
      </c>
      <c r="T123" s="5">
        <v>45736.0</v>
      </c>
    </row>
    <row r="124">
      <c r="A124" s="4" t="s">
        <v>6277</v>
      </c>
      <c r="B124" s="4">
        <v>2005.0</v>
      </c>
      <c r="C124" s="4" t="s">
        <v>314</v>
      </c>
      <c r="D124" s="4">
        <v>81.0</v>
      </c>
      <c r="E124" s="4">
        <v>67.0</v>
      </c>
      <c r="F124" s="4">
        <v>1.0</v>
      </c>
      <c r="G124" s="5">
        <v>45726.0</v>
      </c>
      <c r="H124" s="4" t="s">
        <v>338</v>
      </c>
      <c r="I124" s="4">
        <v>95.0</v>
      </c>
      <c r="J124" s="4">
        <v>10.0</v>
      </c>
      <c r="K124" s="4" t="s">
        <v>5679</v>
      </c>
      <c r="L124" s="4">
        <v>2.0</v>
      </c>
      <c r="M124" s="4">
        <v>92.0</v>
      </c>
      <c r="N124" s="4">
        <v>92.0</v>
      </c>
      <c r="O124" s="4" t="s">
        <v>5522</v>
      </c>
      <c r="P124" s="4" t="s">
        <v>340</v>
      </c>
      <c r="Q124" s="4">
        <v>23948.0</v>
      </c>
      <c r="R124" s="4" t="s">
        <v>5658</v>
      </c>
      <c r="S124" s="4" t="s">
        <v>6150</v>
      </c>
      <c r="T124" s="5">
        <v>45736.0</v>
      </c>
    </row>
    <row r="125">
      <c r="A125" s="4" t="s">
        <v>6277</v>
      </c>
      <c r="B125" s="4">
        <v>2004.0</v>
      </c>
      <c r="C125" s="4" t="s">
        <v>314</v>
      </c>
      <c r="D125" s="4">
        <v>86.0</v>
      </c>
      <c r="E125" s="4">
        <v>69.0</v>
      </c>
      <c r="F125" s="4">
        <v>1.0</v>
      </c>
      <c r="G125" s="4" t="s">
        <v>994</v>
      </c>
      <c r="H125" s="4" t="s">
        <v>341</v>
      </c>
      <c r="I125" s="4">
        <v>95.0</v>
      </c>
      <c r="J125" s="4">
        <v>70.0</v>
      </c>
      <c r="K125" s="5">
        <v>45906.0</v>
      </c>
      <c r="L125" s="4">
        <v>1.0</v>
      </c>
      <c r="M125" s="4">
        <v>92.0</v>
      </c>
      <c r="N125" s="4">
        <v>92.0</v>
      </c>
      <c r="O125" s="4" t="s">
        <v>5522</v>
      </c>
      <c r="P125" s="4" t="s">
        <v>343</v>
      </c>
      <c r="Q125" s="4">
        <v>21274.0</v>
      </c>
      <c r="R125" s="4" t="s">
        <v>5658</v>
      </c>
      <c r="S125" s="4" t="s">
        <v>7002</v>
      </c>
      <c r="T125" s="5">
        <v>45858.0</v>
      </c>
    </row>
    <row r="126">
      <c r="A126" s="4" t="s">
        <v>6277</v>
      </c>
      <c r="B126" s="4">
        <v>2003.0</v>
      </c>
      <c r="C126" s="4" t="s">
        <v>314</v>
      </c>
      <c r="D126" s="4">
        <v>83.0</v>
      </c>
      <c r="E126" s="4">
        <v>71.0</v>
      </c>
      <c r="F126" s="4">
        <v>1.0</v>
      </c>
      <c r="G126" s="4" t="s">
        <v>5680</v>
      </c>
      <c r="H126" s="4" t="s">
        <v>344</v>
      </c>
      <c r="I126" s="4">
        <v>95.0</v>
      </c>
      <c r="J126" s="4">
        <v>91.0</v>
      </c>
      <c r="K126" s="5">
        <v>45722.0</v>
      </c>
      <c r="L126" s="4">
        <v>1.0</v>
      </c>
      <c r="M126" s="4">
        <v>92.0</v>
      </c>
      <c r="N126" s="4">
        <v>93.0</v>
      </c>
      <c r="O126" s="4" t="s">
        <v>5522</v>
      </c>
      <c r="P126" s="4" t="s">
        <v>346</v>
      </c>
      <c r="Q126" s="4">
        <v>198954.0</v>
      </c>
      <c r="R126" s="4" t="s">
        <v>5681</v>
      </c>
      <c r="S126" s="4" t="s">
        <v>7003</v>
      </c>
      <c r="T126" s="5">
        <v>45828.0</v>
      </c>
    </row>
    <row r="127">
      <c r="A127" s="4" t="s">
        <v>6277</v>
      </c>
      <c r="B127" s="4">
        <v>2002.0</v>
      </c>
      <c r="C127" s="4" t="s">
        <v>314</v>
      </c>
      <c r="D127" s="4" t="s">
        <v>5682</v>
      </c>
      <c r="E127" s="4">
        <v>73.0</v>
      </c>
      <c r="F127" s="4">
        <v>1.0</v>
      </c>
      <c r="G127" s="4" t="s">
        <v>994</v>
      </c>
      <c r="H127" s="4" t="s">
        <v>347</v>
      </c>
      <c r="I127" s="4">
        <v>95.0</v>
      </c>
      <c r="J127" s="4">
        <v>32.0</v>
      </c>
      <c r="K127" s="4" t="s">
        <v>5683</v>
      </c>
      <c r="L127" s="4">
        <v>2.0</v>
      </c>
      <c r="M127" s="4">
        <v>92.0</v>
      </c>
      <c r="N127" s="4">
        <v>92.0</v>
      </c>
      <c r="O127" s="4" t="s">
        <v>5522</v>
      </c>
      <c r="P127" s="4" t="s">
        <v>349</v>
      </c>
      <c r="Q127" s="4">
        <v>196514.0</v>
      </c>
      <c r="R127" s="4" t="s">
        <v>5681</v>
      </c>
      <c r="S127" s="4" t="s">
        <v>7004</v>
      </c>
      <c r="T127" s="5">
        <v>45677.0</v>
      </c>
    </row>
    <row r="128">
      <c r="A128" s="4" t="s">
        <v>6277</v>
      </c>
      <c r="B128" s="4">
        <v>2001.0</v>
      </c>
      <c r="C128" s="4" t="s">
        <v>314</v>
      </c>
      <c r="D128" s="4" t="s">
        <v>5682</v>
      </c>
      <c r="E128" s="4">
        <v>75.0</v>
      </c>
      <c r="F128" s="4">
        <v>1.0</v>
      </c>
      <c r="G128" s="4" t="s">
        <v>2595</v>
      </c>
      <c r="H128" s="4" t="s">
        <v>350</v>
      </c>
      <c r="I128" s="4">
        <v>94.0</v>
      </c>
      <c r="J128" s="4">
        <v>141.0</v>
      </c>
      <c r="K128" s="4">
        <v>59.0</v>
      </c>
      <c r="L128" s="4">
        <v>2.0</v>
      </c>
      <c r="M128" s="4">
        <v>91.0</v>
      </c>
      <c r="N128" s="4">
        <v>92.0</v>
      </c>
      <c r="O128" s="4" t="s">
        <v>5522</v>
      </c>
      <c r="P128" s="4" t="s">
        <v>351</v>
      </c>
      <c r="Q128" s="4">
        <v>19413.0</v>
      </c>
      <c r="R128" s="4" t="s">
        <v>5681</v>
      </c>
      <c r="S128" s="4" t="s">
        <v>7005</v>
      </c>
      <c r="T128" s="5">
        <v>45797.0</v>
      </c>
    </row>
    <row r="129">
      <c r="A129" s="4" t="s">
        <v>6277</v>
      </c>
      <c r="B129" s="4">
        <v>2000.0</v>
      </c>
      <c r="C129" s="4" t="s">
        <v>314</v>
      </c>
      <c r="D129" s="4" t="s">
        <v>5684</v>
      </c>
      <c r="E129" s="4">
        <v>78.0</v>
      </c>
      <c r="F129" s="4">
        <v>1.0</v>
      </c>
      <c r="G129" s="4" t="s">
        <v>5685</v>
      </c>
      <c r="H129" s="4" t="s">
        <v>352</v>
      </c>
      <c r="I129" s="10"/>
      <c r="J129" s="4">
        <v>108.0</v>
      </c>
      <c r="K129" s="4" t="s">
        <v>5686</v>
      </c>
      <c r="L129" s="4">
        <v>2.0</v>
      </c>
      <c r="M129" s="4">
        <v>9.0</v>
      </c>
      <c r="N129" s="4">
        <v>9.0</v>
      </c>
      <c r="O129" s="4" t="s">
        <v>5522</v>
      </c>
      <c r="P129" s="4" t="s">
        <v>353</v>
      </c>
      <c r="Q129" s="4">
        <v>19153.0</v>
      </c>
      <c r="R129" s="4" t="s">
        <v>5681</v>
      </c>
      <c r="S129" s="4" t="s">
        <v>7006</v>
      </c>
      <c r="T129" s="5">
        <v>45767.0</v>
      </c>
    </row>
    <row r="130">
      <c r="A130" s="4" t="s">
        <v>6278</v>
      </c>
      <c r="B130" s="4">
        <v>2015.0</v>
      </c>
      <c r="C130" s="4" t="s">
        <v>314</v>
      </c>
      <c r="D130" s="4" t="s">
        <v>5687</v>
      </c>
      <c r="E130" s="4">
        <v>65.0</v>
      </c>
      <c r="F130" s="4">
        <v>0.0</v>
      </c>
      <c r="G130" s="10"/>
      <c r="H130" s="4">
        <v>0.0</v>
      </c>
      <c r="I130" s="4">
        <v>93.0</v>
      </c>
      <c r="J130" s="4">
        <v>309.0</v>
      </c>
      <c r="K130" s="4" t="s">
        <v>5688</v>
      </c>
      <c r="L130" s="4">
        <v>0.0</v>
      </c>
      <c r="M130" s="4">
        <v>93.0</v>
      </c>
      <c r="N130" s="4">
        <v>93.0</v>
      </c>
      <c r="O130" s="4" t="s">
        <v>5522</v>
      </c>
      <c r="P130" s="4" t="s">
        <v>354</v>
      </c>
      <c r="Q130" s="4">
        <v>8633169.0</v>
      </c>
      <c r="R130" s="5">
        <v>45659.0</v>
      </c>
      <c r="S130" s="4" t="s">
        <v>7007</v>
      </c>
      <c r="T130" s="5">
        <v>45915.0</v>
      </c>
    </row>
    <row r="131">
      <c r="A131" s="4" t="s">
        <v>6278</v>
      </c>
      <c r="B131" s="4">
        <v>2014.0</v>
      </c>
      <c r="C131" s="4" t="s">
        <v>314</v>
      </c>
      <c r="D131" s="4" t="s">
        <v>5689</v>
      </c>
      <c r="E131" s="4">
        <v>66.0</v>
      </c>
      <c r="F131" s="4">
        <v>0.0</v>
      </c>
      <c r="G131" s="4" t="s">
        <v>5690</v>
      </c>
      <c r="H131" s="4" t="s">
        <v>355</v>
      </c>
      <c r="I131" s="4">
        <v>98.0</v>
      </c>
      <c r="J131" s="4">
        <v>117.0</v>
      </c>
      <c r="K131" s="4" t="s">
        <v>5691</v>
      </c>
      <c r="L131" s="4">
        <v>0.0</v>
      </c>
      <c r="M131" s="4">
        <v>98.0</v>
      </c>
      <c r="N131" s="4">
        <v>98.0</v>
      </c>
      <c r="O131" s="4" t="s">
        <v>5522</v>
      </c>
      <c r="P131" s="4" t="s">
        <v>357</v>
      </c>
      <c r="Q131" s="4">
        <v>8541575.0</v>
      </c>
      <c r="R131" s="4">
        <v>2.0</v>
      </c>
      <c r="S131" s="4" t="s">
        <v>7007</v>
      </c>
      <c r="T131" s="5">
        <v>45915.0</v>
      </c>
    </row>
    <row r="132">
      <c r="A132" s="4" t="s">
        <v>6278</v>
      </c>
      <c r="B132" s="4">
        <v>2013.0</v>
      </c>
      <c r="C132" s="4" t="s">
        <v>314</v>
      </c>
      <c r="D132" s="4" t="s">
        <v>5692</v>
      </c>
      <c r="E132" s="4">
        <v>68.0</v>
      </c>
      <c r="F132" s="4">
        <v>0.0</v>
      </c>
      <c r="G132" s="4" t="s">
        <v>5693</v>
      </c>
      <c r="H132" s="4" t="s">
        <v>358</v>
      </c>
      <c r="I132" s="4">
        <v>95.0</v>
      </c>
      <c r="J132" s="4">
        <v>0.0</v>
      </c>
      <c r="K132" s="4" t="s">
        <v>5694</v>
      </c>
      <c r="L132" s="4">
        <v>0.0</v>
      </c>
      <c r="M132" s="4">
        <v>95.0</v>
      </c>
      <c r="N132" s="4">
        <v>95.0</v>
      </c>
      <c r="O132" s="4" t="s">
        <v>5522</v>
      </c>
      <c r="P132" s="4" t="s">
        <v>360</v>
      </c>
      <c r="Q132" s="4">
        <v>8479375.0</v>
      </c>
      <c r="R132" s="4">
        <v>2.0</v>
      </c>
      <c r="S132" s="4" t="s">
        <v>7008</v>
      </c>
      <c r="T132" s="5">
        <v>45853.0</v>
      </c>
    </row>
    <row r="133">
      <c r="A133" s="4" t="s">
        <v>6278</v>
      </c>
      <c r="B133" s="4">
        <v>2012.0</v>
      </c>
      <c r="C133" s="4" t="s">
        <v>314</v>
      </c>
      <c r="D133" s="4">
        <v>88.0</v>
      </c>
      <c r="E133" s="4">
        <v>7.0</v>
      </c>
      <c r="F133" s="4">
        <v>0.0</v>
      </c>
      <c r="G133" s="4" t="s">
        <v>5695</v>
      </c>
      <c r="H133" s="4" t="s">
        <v>361</v>
      </c>
      <c r="I133" s="4">
        <v>92.0</v>
      </c>
      <c r="J133" s="4">
        <v>36.0</v>
      </c>
      <c r="K133" s="4" t="s">
        <v>5571</v>
      </c>
      <c r="L133" s="4">
        <v>0.0</v>
      </c>
      <c r="M133" s="4">
        <v>92.0</v>
      </c>
      <c r="N133" s="4">
        <v>92.0</v>
      </c>
      <c r="O133" s="4" t="s">
        <v>5522</v>
      </c>
      <c r="P133" s="4" t="s">
        <v>363</v>
      </c>
      <c r="Q133" s="4">
        <v>8429991.0</v>
      </c>
      <c r="R133" s="4">
        <v>2.0</v>
      </c>
      <c r="S133" s="4" t="s">
        <v>7009</v>
      </c>
      <c r="T133" s="5">
        <v>45853.0</v>
      </c>
    </row>
    <row r="134">
      <c r="A134" s="4" t="s">
        <v>6278</v>
      </c>
      <c r="B134" s="4">
        <v>2011.0</v>
      </c>
      <c r="C134" s="4" t="s">
        <v>314</v>
      </c>
      <c r="D134" s="4">
        <v>88.0</v>
      </c>
      <c r="E134" s="4">
        <v>73.0</v>
      </c>
      <c r="F134" s="4">
        <v>0.0</v>
      </c>
      <c r="G134" s="58">
        <v>45759.0</v>
      </c>
      <c r="H134" s="4" t="s">
        <v>364</v>
      </c>
      <c r="I134" s="4">
        <v>89.0</v>
      </c>
      <c r="J134" s="4">
        <v>68.0</v>
      </c>
      <c r="K134" s="4" t="s">
        <v>5640</v>
      </c>
      <c r="L134" s="4">
        <v>0.0</v>
      </c>
      <c r="M134" s="4">
        <v>89.0</v>
      </c>
      <c r="N134" s="4">
        <v>89.0</v>
      </c>
      <c r="O134" s="4" t="s">
        <v>5522</v>
      </c>
      <c r="P134" s="4" t="s">
        <v>366</v>
      </c>
      <c r="Q134" s="4">
        <v>8391643.0</v>
      </c>
      <c r="R134" s="4">
        <v>2.0</v>
      </c>
      <c r="S134" s="4" t="s">
        <v>6022</v>
      </c>
      <c r="T134" s="5">
        <v>45853.0</v>
      </c>
    </row>
    <row r="135">
      <c r="A135" s="4" t="s">
        <v>6278</v>
      </c>
      <c r="B135" s="4">
        <v>2010.0</v>
      </c>
      <c r="C135" s="4" t="s">
        <v>314</v>
      </c>
      <c r="D135" s="4">
        <v>84.0</v>
      </c>
      <c r="E135" s="4">
        <v>75.0</v>
      </c>
      <c r="F135" s="4">
        <v>0.0</v>
      </c>
      <c r="G135" s="5">
        <v>45669.0</v>
      </c>
      <c r="H135" s="4" t="s">
        <v>367</v>
      </c>
      <c r="I135" s="4">
        <v>86.0</v>
      </c>
      <c r="J135" s="4">
        <v>52.0</v>
      </c>
      <c r="K135" s="4" t="s">
        <v>5696</v>
      </c>
      <c r="L135" s="4">
        <v>0.0</v>
      </c>
      <c r="M135" s="4">
        <v>86.0</v>
      </c>
      <c r="N135" s="4">
        <v>86.0</v>
      </c>
      <c r="O135" s="4" t="s">
        <v>5522</v>
      </c>
      <c r="P135" s="4" t="s">
        <v>368</v>
      </c>
      <c r="Q135" s="4">
        <v>836344.0</v>
      </c>
      <c r="R135" s="5">
        <v>45901.0</v>
      </c>
      <c r="S135" s="4" t="s">
        <v>7010</v>
      </c>
      <c r="T135" s="5">
        <v>45762.0</v>
      </c>
    </row>
    <row r="136">
      <c r="A136" s="4" t="s">
        <v>6278</v>
      </c>
      <c r="B136" s="4">
        <v>2009.0</v>
      </c>
      <c r="C136" s="4" t="s">
        <v>314</v>
      </c>
      <c r="D136" s="4">
        <v>82.0</v>
      </c>
      <c r="E136" s="4">
        <v>77.0</v>
      </c>
      <c r="F136" s="4">
        <v>0.0</v>
      </c>
      <c r="G136" s="5">
        <v>45727.0</v>
      </c>
      <c r="H136" s="4" t="s">
        <v>369</v>
      </c>
      <c r="I136" s="4">
        <v>83.0</v>
      </c>
      <c r="J136" s="4">
        <v>49.0</v>
      </c>
      <c r="K136" s="4" t="s">
        <v>5697</v>
      </c>
      <c r="L136" s="4">
        <v>0.0</v>
      </c>
      <c r="M136" s="4">
        <v>83.0</v>
      </c>
      <c r="N136" s="4">
        <v>83.0</v>
      </c>
      <c r="O136" s="4" t="s">
        <v>5522</v>
      </c>
      <c r="P136" s="4" t="s">
        <v>371</v>
      </c>
      <c r="Q136" s="4">
        <v>8343323.0</v>
      </c>
      <c r="R136" s="5">
        <v>45901.0</v>
      </c>
      <c r="S136" s="4" t="s">
        <v>6149</v>
      </c>
      <c r="T136" s="5">
        <v>45731.0</v>
      </c>
    </row>
    <row r="137">
      <c r="A137" s="4" t="s">
        <v>6278</v>
      </c>
      <c r="B137" s="4">
        <v>2008.0</v>
      </c>
      <c r="C137" s="4" t="s">
        <v>314</v>
      </c>
      <c r="D137" s="4">
        <v>84.0</v>
      </c>
      <c r="E137" s="4">
        <v>76.0</v>
      </c>
      <c r="F137" s="4">
        <v>0.0</v>
      </c>
      <c r="G137" s="4">
        <v>12.0</v>
      </c>
      <c r="H137" s="4" t="s">
        <v>372</v>
      </c>
      <c r="I137" s="4">
        <v>83.0</v>
      </c>
      <c r="J137" s="4">
        <v>448.0</v>
      </c>
      <c r="K137" s="4" t="s">
        <v>5698</v>
      </c>
      <c r="L137" s="4">
        <v>0.0</v>
      </c>
      <c r="M137" s="4">
        <v>83.0</v>
      </c>
      <c r="N137" s="4">
        <v>83.0</v>
      </c>
      <c r="O137" s="4" t="s">
        <v>5522</v>
      </c>
      <c r="P137" s="4" t="s">
        <v>373</v>
      </c>
      <c r="Q137" s="4">
        <v>8321496.0</v>
      </c>
      <c r="R137" s="5">
        <v>45901.0</v>
      </c>
      <c r="S137" s="4" t="s">
        <v>7011</v>
      </c>
      <c r="T137" s="5">
        <v>45672.0</v>
      </c>
    </row>
    <row r="138">
      <c r="A138" s="4" t="s">
        <v>6278</v>
      </c>
      <c r="B138" s="4">
        <v>2007.0</v>
      </c>
      <c r="C138" s="4" t="s">
        <v>314</v>
      </c>
      <c r="D138" s="4">
        <v>81.0</v>
      </c>
      <c r="E138" s="4">
        <v>8.0</v>
      </c>
      <c r="F138" s="4">
        <v>0.0</v>
      </c>
      <c r="G138" s="5">
        <v>45789.0</v>
      </c>
      <c r="H138" s="4" t="s">
        <v>374</v>
      </c>
      <c r="I138" s="4">
        <v>85.0</v>
      </c>
      <c r="J138" s="4">
        <v>20.0</v>
      </c>
      <c r="K138" s="4" t="s">
        <v>5699</v>
      </c>
      <c r="L138" s="4">
        <v>0.0</v>
      </c>
      <c r="M138" s="4">
        <v>85.0</v>
      </c>
      <c r="N138" s="4">
        <v>85.0</v>
      </c>
      <c r="O138" s="4" t="s">
        <v>5522</v>
      </c>
      <c r="P138" s="4" t="s">
        <v>375</v>
      </c>
      <c r="Q138" s="4">
        <v>8295487.0</v>
      </c>
      <c r="R138" s="5">
        <v>45901.0</v>
      </c>
      <c r="S138" s="4" t="s">
        <v>6020</v>
      </c>
      <c r="T138" s="5">
        <v>45703.0</v>
      </c>
    </row>
    <row r="139">
      <c r="A139" s="4" t="s">
        <v>6278</v>
      </c>
      <c r="B139" s="4">
        <v>2006.0</v>
      </c>
      <c r="C139" s="4" t="s">
        <v>314</v>
      </c>
      <c r="D139" s="4" t="s">
        <v>5700</v>
      </c>
      <c r="E139" s="4">
        <v>81.0</v>
      </c>
      <c r="F139" s="4">
        <v>0.0</v>
      </c>
      <c r="G139" s="5">
        <v>45759.0</v>
      </c>
      <c r="H139" s="4" t="s">
        <v>376</v>
      </c>
      <c r="I139" s="4">
        <v>83.0</v>
      </c>
      <c r="J139" s="4">
        <v>23.0</v>
      </c>
      <c r="K139" s="4" t="s">
        <v>5701</v>
      </c>
      <c r="L139" s="4">
        <v>0.0</v>
      </c>
      <c r="M139" s="4">
        <v>83.0</v>
      </c>
      <c r="N139" s="4">
        <v>83.0</v>
      </c>
      <c r="O139" s="4" t="s">
        <v>5522</v>
      </c>
      <c r="P139" s="4" t="s">
        <v>378</v>
      </c>
      <c r="Q139" s="4">
        <v>8268641.0</v>
      </c>
      <c r="R139" s="5">
        <v>45901.0</v>
      </c>
      <c r="S139" s="4" t="s">
        <v>7012</v>
      </c>
      <c r="T139" s="4">
        <v>15.0</v>
      </c>
    </row>
    <row r="140">
      <c r="A140" s="4" t="s">
        <v>6278</v>
      </c>
      <c r="B140" s="4">
        <v>2005.0</v>
      </c>
      <c r="C140" s="4" t="s">
        <v>314</v>
      </c>
      <c r="D140" s="4" t="s">
        <v>5702</v>
      </c>
      <c r="E140" s="4">
        <v>85.0</v>
      </c>
      <c r="F140" s="4">
        <v>0.0</v>
      </c>
      <c r="G140" s="5">
        <v>45759.0</v>
      </c>
      <c r="H140" s="4" t="s">
        <v>379</v>
      </c>
      <c r="I140" s="4">
        <v>86.0</v>
      </c>
      <c r="J140" s="4">
        <v>9.0</v>
      </c>
      <c r="K140" s="4" t="s">
        <v>5703</v>
      </c>
      <c r="L140" s="4">
        <v>0.0</v>
      </c>
      <c r="M140" s="4">
        <v>86.0</v>
      </c>
      <c r="N140" s="4">
        <v>86.0</v>
      </c>
      <c r="O140" s="4" t="s">
        <v>5522</v>
      </c>
      <c r="P140" s="4" t="s">
        <v>381</v>
      </c>
      <c r="Q140" s="4">
        <v>8227829.0</v>
      </c>
      <c r="R140" s="5">
        <v>45901.0</v>
      </c>
      <c r="S140" s="4" t="s">
        <v>7013</v>
      </c>
      <c r="T140" s="5">
        <v>45914.0</v>
      </c>
    </row>
    <row r="141">
      <c r="A141" s="4" t="s">
        <v>6278</v>
      </c>
      <c r="B141" s="4">
        <v>2004.0</v>
      </c>
      <c r="C141" s="4" t="s">
        <v>314</v>
      </c>
      <c r="D141" s="4" t="s">
        <v>5704</v>
      </c>
      <c r="E141" s="4">
        <v>86.0</v>
      </c>
      <c r="F141" s="4">
        <v>0.0</v>
      </c>
      <c r="G141" s="5">
        <v>45669.0</v>
      </c>
      <c r="H141" s="4" t="s">
        <v>382</v>
      </c>
      <c r="I141" s="4">
        <v>83.0</v>
      </c>
      <c r="J141" s="4">
        <v>15.0</v>
      </c>
      <c r="K141" s="4" t="s">
        <v>5705</v>
      </c>
      <c r="L141" s="4">
        <v>0.0</v>
      </c>
      <c r="M141" s="4">
        <v>83.0</v>
      </c>
      <c r="N141" s="4">
        <v>83.0</v>
      </c>
      <c r="O141" s="4" t="s">
        <v>5522</v>
      </c>
      <c r="P141" s="4" t="s">
        <v>384</v>
      </c>
      <c r="Q141" s="4">
        <v>8171966.0</v>
      </c>
      <c r="R141" s="5">
        <v>45901.0</v>
      </c>
      <c r="S141" s="4" t="s">
        <v>7014</v>
      </c>
      <c r="T141" s="5">
        <v>45852.0</v>
      </c>
    </row>
    <row r="142">
      <c r="A142" s="4" t="s">
        <v>6278</v>
      </c>
      <c r="B142" s="4">
        <v>2003.0</v>
      </c>
      <c r="C142" s="4" t="s">
        <v>314</v>
      </c>
      <c r="D142" s="4" t="s">
        <v>5706</v>
      </c>
      <c r="E142" s="4">
        <v>88.0</v>
      </c>
      <c r="F142" s="4">
        <v>0.0</v>
      </c>
      <c r="G142" s="5">
        <v>45700.0</v>
      </c>
      <c r="H142" s="4" t="s">
        <v>385</v>
      </c>
      <c r="I142" s="4">
        <v>83.0</v>
      </c>
      <c r="J142" s="4">
        <v>90.0</v>
      </c>
      <c r="K142" s="4" t="s">
        <v>5554</v>
      </c>
      <c r="L142" s="4">
        <v>0.0</v>
      </c>
      <c r="M142" s="4">
        <v>84.0</v>
      </c>
      <c r="N142" s="4">
        <v>84.0</v>
      </c>
      <c r="O142" s="4" t="s">
        <v>5522</v>
      </c>
      <c r="P142" s="4" t="s">
        <v>387</v>
      </c>
      <c r="Q142" s="4">
        <v>8121423.0</v>
      </c>
      <c r="R142" s="5">
        <v>45901.0</v>
      </c>
      <c r="S142" s="4" t="s">
        <v>7015</v>
      </c>
      <c r="T142" s="5">
        <v>45852.0</v>
      </c>
    </row>
    <row r="143">
      <c r="A143" s="4" t="s">
        <v>6278</v>
      </c>
      <c r="B143" s="4">
        <v>2002.0</v>
      </c>
      <c r="C143" s="4" t="s">
        <v>314</v>
      </c>
      <c r="D143" s="4" t="s">
        <v>5707</v>
      </c>
      <c r="E143" s="4">
        <v>9.0</v>
      </c>
      <c r="F143" s="4">
        <v>0.0</v>
      </c>
      <c r="G143" s="5">
        <v>45789.0</v>
      </c>
      <c r="H143" s="4" t="s">
        <v>388</v>
      </c>
      <c r="I143" s="4">
        <v>81.0</v>
      </c>
      <c r="J143" s="4">
        <v>0.0</v>
      </c>
      <c r="K143" s="4" t="s">
        <v>5647</v>
      </c>
      <c r="L143" s="4">
        <v>0.0</v>
      </c>
      <c r="M143" s="4">
        <v>82.0</v>
      </c>
      <c r="N143" s="4">
        <v>83.0</v>
      </c>
      <c r="O143" s="4" t="s">
        <v>5522</v>
      </c>
      <c r="P143" s="4" t="s">
        <v>390</v>
      </c>
      <c r="Q143" s="4">
        <v>881957.0</v>
      </c>
      <c r="R143" s="5">
        <v>45901.0</v>
      </c>
      <c r="S143" s="4" t="s">
        <v>7016</v>
      </c>
      <c r="T143" s="5">
        <v>45673.0</v>
      </c>
    </row>
    <row r="144">
      <c r="A144" s="4" t="s">
        <v>6278</v>
      </c>
      <c r="B144" s="4">
        <v>2001.0</v>
      </c>
      <c r="C144" s="4" t="s">
        <v>314</v>
      </c>
      <c r="D144" s="4" t="s">
        <v>5708</v>
      </c>
      <c r="E144" s="4">
        <v>92.0</v>
      </c>
      <c r="F144" s="4">
        <v>0.0</v>
      </c>
      <c r="G144" s="5">
        <v>45759.0</v>
      </c>
      <c r="H144" s="4" t="s">
        <v>391</v>
      </c>
      <c r="I144" s="4">
        <v>44.0</v>
      </c>
      <c r="J144" s="4">
        <v>0.0</v>
      </c>
      <c r="K144" s="5">
        <v>45813.0</v>
      </c>
      <c r="L144" s="4">
        <v>0.0</v>
      </c>
      <c r="M144" s="4">
        <v>83.0</v>
      </c>
      <c r="N144" s="4">
        <v>84.0</v>
      </c>
      <c r="O144" s="4" t="s">
        <v>5522</v>
      </c>
      <c r="P144" s="4" t="s">
        <v>392</v>
      </c>
      <c r="Q144" s="4">
        <v>842293.0</v>
      </c>
      <c r="R144" s="5">
        <v>45901.0</v>
      </c>
      <c r="S144" s="4" t="s">
        <v>7015</v>
      </c>
      <c r="T144" s="5">
        <v>45792.0</v>
      </c>
    </row>
    <row r="145">
      <c r="A145" s="4" t="s">
        <v>6278</v>
      </c>
      <c r="B145" s="4">
        <v>2000.0</v>
      </c>
      <c r="C145" s="4" t="s">
        <v>314</v>
      </c>
      <c r="D145" s="4" t="s">
        <v>5709</v>
      </c>
      <c r="E145" s="4">
        <v>96.0</v>
      </c>
      <c r="F145" s="4">
        <v>0.0</v>
      </c>
      <c r="G145" s="5">
        <v>45701.0</v>
      </c>
      <c r="H145" s="4" t="s">
        <v>393</v>
      </c>
      <c r="I145" s="4">
        <v>33.0</v>
      </c>
      <c r="J145" s="4">
        <v>0.0</v>
      </c>
      <c r="K145" s="5">
        <v>45662.0</v>
      </c>
      <c r="L145" s="4">
        <v>0.0</v>
      </c>
      <c r="M145" s="4">
        <v>71.0</v>
      </c>
      <c r="N145" s="4">
        <v>81.0</v>
      </c>
      <c r="O145" s="4" t="s">
        <v>5522</v>
      </c>
      <c r="P145" s="4" t="s">
        <v>394</v>
      </c>
      <c r="Q145" s="4">
        <v>811566.0</v>
      </c>
      <c r="R145" s="5">
        <v>45901.0</v>
      </c>
      <c r="S145" s="4" t="s">
        <v>7017</v>
      </c>
      <c r="T145" s="5">
        <v>45762.0</v>
      </c>
    </row>
    <row r="146">
      <c r="A146" s="4" t="s">
        <v>6279</v>
      </c>
      <c r="B146" s="4">
        <v>2015.0</v>
      </c>
      <c r="C146" s="4" t="s">
        <v>13</v>
      </c>
      <c r="D146" s="4" t="s">
        <v>5653</v>
      </c>
      <c r="E146" s="4">
        <v>118.0</v>
      </c>
      <c r="F146" s="4">
        <v>5.0</v>
      </c>
      <c r="G146" s="10"/>
      <c r="H146" s="4">
        <v>0.0</v>
      </c>
      <c r="I146" s="4">
        <v>96.0</v>
      </c>
      <c r="J146" s="4">
        <v>0.0</v>
      </c>
      <c r="K146" s="4" t="s">
        <v>5710</v>
      </c>
      <c r="L146" s="4">
        <v>6.0</v>
      </c>
      <c r="M146" s="4">
        <v>98.0</v>
      </c>
      <c r="N146" s="4">
        <v>96.0</v>
      </c>
      <c r="O146" s="4" t="s">
        <v>5522</v>
      </c>
      <c r="P146" s="4" t="s">
        <v>395</v>
      </c>
      <c r="Q146" s="4">
        <v>9649341.0</v>
      </c>
      <c r="R146" s="5">
        <v>45902.0</v>
      </c>
      <c r="S146" s="4" t="s">
        <v>7018</v>
      </c>
      <c r="T146" s="5">
        <v>45850.0</v>
      </c>
    </row>
    <row r="147">
      <c r="A147" s="4" t="s">
        <v>6279</v>
      </c>
      <c r="B147" s="4">
        <v>2014.0</v>
      </c>
      <c r="C147" s="4" t="s">
        <v>13</v>
      </c>
      <c r="D147" s="4" t="s">
        <v>5711</v>
      </c>
      <c r="E147" s="4">
        <v>119.0</v>
      </c>
      <c r="F147" s="4">
        <v>5.0</v>
      </c>
      <c r="G147" s="4" t="s">
        <v>5521</v>
      </c>
      <c r="H147" s="4" t="s">
        <v>396</v>
      </c>
      <c r="I147" s="4">
        <v>94.0</v>
      </c>
      <c r="J147" s="4">
        <v>0.0</v>
      </c>
      <c r="K147" s="4" t="s">
        <v>5712</v>
      </c>
      <c r="L147" s="4">
        <v>6.0</v>
      </c>
      <c r="M147" s="4">
        <v>97.0</v>
      </c>
      <c r="N147" s="4">
        <v>94.0</v>
      </c>
      <c r="O147" s="4" t="s">
        <v>5522</v>
      </c>
      <c r="P147" s="4" t="s">
        <v>397</v>
      </c>
      <c r="Q147" s="4">
        <v>953579.0</v>
      </c>
      <c r="R147" s="5">
        <v>45902.0</v>
      </c>
      <c r="S147" s="4" t="s">
        <v>6922</v>
      </c>
      <c r="T147" s="5">
        <v>45700.0</v>
      </c>
    </row>
    <row r="148">
      <c r="A148" s="4" t="s">
        <v>6279</v>
      </c>
      <c r="B148" s="4">
        <v>2013.0</v>
      </c>
      <c r="C148" s="4" t="s">
        <v>13</v>
      </c>
      <c r="D148" s="4" t="s">
        <v>5713</v>
      </c>
      <c r="E148" s="4">
        <v>121.0</v>
      </c>
      <c r="F148" s="4">
        <v>5.0</v>
      </c>
      <c r="G148" s="4" t="s">
        <v>5714</v>
      </c>
      <c r="H148" s="4" t="s">
        <v>398</v>
      </c>
      <c r="I148" s="4">
        <v>93.0</v>
      </c>
      <c r="J148" s="4">
        <v>164.0</v>
      </c>
      <c r="K148" s="5">
        <v>45813.0</v>
      </c>
      <c r="L148" s="4">
        <v>6.0</v>
      </c>
      <c r="M148" s="4">
        <v>96.0</v>
      </c>
      <c r="N148" s="4">
        <v>93.0</v>
      </c>
      <c r="O148" s="4" t="s">
        <v>5522</v>
      </c>
      <c r="P148" s="4" t="s">
        <v>399</v>
      </c>
      <c r="Q148" s="4">
        <v>941681.0</v>
      </c>
      <c r="R148" s="5">
        <v>45871.0</v>
      </c>
      <c r="S148" s="4" t="s">
        <v>7019</v>
      </c>
      <c r="T148" s="5">
        <v>45911.0</v>
      </c>
    </row>
    <row r="149">
      <c r="A149" s="4" t="s">
        <v>6279</v>
      </c>
      <c r="B149" s="4">
        <v>2012.0</v>
      </c>
      <c r="C149" s="4" t="s">
        <v>13</v>
      </c>
      <c r="D149" s="4" t="s">
        <v>5715</v>
      </c>
      <c r="E149" s="4">
        <v>123.0</v>
      </c>
      <c r="F149" s="4">
        <v>5.0</v>
      </c>
      <c r="G149" s="4" t="s">
        <v>5521</v>
      </c>
      <c r="H149" s="4" t="s">
        <v>400</v>
      </c>
      <c r="I149" s="4">
        <v>88.0</v>
      </c>
      <c r="J149" s="4">
        <v>0.0</v>
      </c>
      <c r="K149" s="4" t="s">
        <v>5649</v>
      </c>
      <c r="L149" s="4">
        <v>6.0</v>
      </c>
      <c r="M149" s="4">
        <v>92.0</v>
      </c>
      <c r="N149" s="4">
        <v>89.0</v>
      </c>
      <c r="O149" s="4" t="s">
        <v>5522</v>
      </c>
      <c r="P149" s="4" t="s">
        <v>402</v>
      </c>
      <c r="Q149" s="4">
        <v>9295784.0</v>
      </c>
      <c r="R149" s="5">
        <v>45871.0</v>
      </c>
      <c r="S149" s="4" t="s">
        <v>7020</v>
      </c>
      <c r="T149" s="5">
        <v>45880.0</v>
      </c>
    </row>
    <row r="150">
      <c r="A150" s="4" t="s">
        <v>6279</v>
      </c>
      <c r="B150" s="4">
        <v>2011.0</v>
      </c>
      <c r="C150" s="4" t="s">
        <v>13</v>
      </c>
      <c r="D150" s="4" t="s">
        <v>5592</v>
      </c>
      <c r="E150" s="4">
        <v>125.0</v>
      </c>
      <c r="F150" s="4">
        <v>5.0</v>
      </c>
      <c r="G150" s="4" t="s">
        <v>1561</v>
      </c>
      <c r="H150" s="4" t="s">
        <v>403</v>
      </c>
      <c r="I150" s="4">
        <v>84.0</v>
      </c>
      <c r="J150" s="4">
        <v>0.0</v>
      </c>
      <c r="K150" s="4" t="s">
        <v>5651</v>
      </c>
      <c r="L150" s="4">
        <v>6.0</v>
      </c>
      <c r="M150" s="4">
        <v>91.0</v>
      </c>
      <c r="N150" s="4">
        <v>87.0</v>
      </c>
      <c r="O150" s="4" t="s">
        <v>5522</v>
      </c>
      <c r="P150" s="4" t="s">
        <v>404</v>
      </c>
      <c r="Q150" s="4">
        <v>917382.0</v>
      </c>
      <c r="R150" s="5">
        <v>45902.0</v>
      </c>
      <c r="S150" s="4" t="s">
        <v>6936</v>
      </c>
      <c r="T150" s="5">
        <v>45849.0</v>
      </c>
    </row>
    <row r="151">
      <c r="A151" s="4" t="s">
        <v>6279</v>
      </c>
      <c r="B151" s="4">
        <v>2010.0</v>
      </c>
      <c r="C151" s="4" t="s">
        <v>13</v>
      </c>
      <c r="D151" s="4" t="s">
        <v>5716</v>
      </c>
      <c r="E151" s="4">
        <v>13.0</v>
      </c>
      <c r="F151" s="4">
        <v>5.0</v>
      </c>
      <c r="G151" s="4" t="s">
        <v>1561</v>
      </c>
      <c r="H151" s="4" t="s">
        <v>405</v>
      </c>
      <c r="I151" s="4">
        <v>8.0</v>
      </c>
      <c r="J151" s="4">
        <v>0.0</v>
      </c>
      <c r="K151" s="4">
        <v>48.0</v>
      </c>
      <c r="L151" s="4">
        <v>6.0</v>
      </c>
      <c r="M151" s="4">
        <v>85.0</v>
      </c>
      <c r="N151" s="4">
        <v>81.0</v>
      </c>
      <c r="O151" s="4" t="s">
        <v>5522</v>
      </c>
      <c r="P151" s="4" t="s">
        <v>406</v>
      </c>
      <c r="Q151" s="4">
        <v>954332.0</v>
      </c>
      <c r="R151" s="5">
        <v>45902.0</v>
      </c>
      <c r="S151" s="4" t="s">
        <v>6937</v>
      </c>
      <c r="T151" s="5">
        <v>45849.0</v>
      </c>
    </row>
    <row r="152">
      <c r="A152" s="4" t="s">
        <v>6279</v>
      </c>
      <c r="B152" s="4">
        <v>2009.0</v>
      </c>
      <c r="C152" s="4" t="s">
        <v>13</v>
      </c>
      <c r="D152" s="4">
        <v>78.0</v>
      </c>
      <c r="E152" s="4">
        <v>132.0</v>
      </c>
      <c r="F152" s="4">
        <v>6.0</v>
      </c>
      <c r="G152" s="5">
        <v>45659.0</v>
      </c>
      <c r="H152" s="4" t="s">
        <v>407</v>
      </c>
      <c r="I152" s="4">
        <v>74.0</v>
      </c>
      <c r="J152" s="4">
        <v>0.0</v>
      </c>
      <c r="K152" s="4" t="s">
        <v>5717</v>
      </c>
      <c r="L152" s="4">
        <v>6.0</v>
      </c>
      <c r="M152" s="4">
        <v>84.0</v>
      </c>
      <c r="N152" s="4">
        <v>81.0</v>
      </c>
      <c r="O152" s="4" t="s">
        <v>5522</v>
      </c>
      <c r="P152" s="4" t="s">
        <v>409</v>
      </c>
      <c r="Q152" s="4">
        <v>8947243.0</v>
      </c>
      <c r="R152" s="5">
        <v>45902.0</v>
      </c>
      <c r="S152" s="4" t="s">
        <v>7021</v>
      </c>
      <c r="T152" s="5">
        <v>45819.0</v>
      </c>
    </row>
    <row r="153">
      <c r="A153" s="4" t="s">
        <v>6279</v>
      </c>
      <c r="B153" s="4">
        <v>2008.0</v>
      </c>
      <c r="C153" s="4" t="s">
        <v>13</v>
      </c>
      <c r="D153" s="4">
        <v>73.0</v>
      </c>
      <c r="E153" s="4">
        <v>141.0</v>
      </c>
      <c r="F153" s="4">
        <v>6.0</v>
      </c>
      <c r="G153" s="4" t="s">
        <v>1572</v>
      </c>
      <c r="H153" s="4" t="s">
        <v>410</v>
      </c>
      <c r="I153" s="4">
        <v>68.0</v>
      </c>
      <c r="J153" s="4">
        <v>5.0</v>
      </c>
      <c r="K153" s="4" t="s">
        <v>5718</v>
      </c>
      <c r="L153" s="4">
        <v>6.0</v>
      </c>
      <c r="M153" s="4">
        <v>85.0</v>
      </c>
      <c r="N153" s="4">
        <v>81.0</v>
      </c>
      <c r="O153" s="4" t="s">
        <v>5522</v>
      </c>
      <c r="P153" s="4" t="s">
        <v>411</v>
      </c>
      <c r="Q153" s="4">
        <v>87634.0</v>
      </c>
      <c r="R153" s="5">
        <v>45902.0</v>
      </c>
      <c r="S153" s="4" t="s">
        <v>7022</v>
      </c>
      <c r="T153" s="5">
        <v>45819.0</v>
      </c>
    </row>
    <row r="154">
      <c r="A154" s="4" t="s">
        <v>6279</v>
      </c>
      <c r="B154" s="4">
        <v>2007.0</v>
      </c>
      <c r="C154" s="4" t="s">
        <v>13</v>
      </c>
      <c r="D154" s="4">
        <v>73.0</v>
      </c>
      <c r="E154" s="4">
        <v>14.0</v>
      </c>
      <c r="F154" s="4">
        <v>6.0</v>
      </c>
      <c r="G154" s="58">
        <v>45689.0</v>
      </c>
      <c r="H154" s="4" t="s">
        <v>412</v>
      </c>
      <c r="I154" s="4">
        <v>62.0</v>
      </c>
      <c r="J154" s="4">
        <v>0.0</v>
      </c>
      <c r="K154" s="4" t="s">
        <v>5719</v>
      </c>
      <c r="L154" s="4">
        <v>7.0</v>
      </c>
      <c r="M154" s="4">
        <v>81.0</v>
      </c>
      <c r="N154" s="4">
        <v>79.0</v>
      </c>
      <c r="O154" s="4" t="s">
        <v>5522</v>
      </c>
      <c r="P154" s="4" t="s">
        <v>413</v>
      </c>
      <c r="Q154" s="4">
        <v>85813.0</v>
      </c>
      <c r="R154" s="5">
        <v>45902.0</v>
      </c>
      <c r="S154" s="4" t="s">
        <v>7023</v>
      </c>
      <c r="T154" s="5">
        <v>45819.0</v>
      </c>
    </row>
    <row r="155">
      <c r="A155" s="4" t="s">
        <v>6279</v>
      </c>
      <c r="B155" s="4">
        <v>2006.0</v>
      </c>
      <c r="C155" s="4" t="s">
        <v>13</v>
      </c>
      <c r="D155" s="4" t="s">
        <v>5720</v>
      </c>
      <c r="E155" s="4">
        <v>154.0</v>
      </c>
      <c r="F155" s="4">
        <v>6.0</v>
      </c>
      <c r="G155" s="4" t="s">
        <v>5721</v>
      </c>
      <c r="H155" s="4" t="s">
        <v>414</v>
      </c>
      <c r="I155" s="4">
        <v>52.0</v>
      </c>
      <c r="J155" s="4">
        <v>222.0</v>
      </c>
      <c r="K155" s="4" t="s">
        <v>5596</v>
      </c>
      <c r="L155" s="4">
        <v>7.0</v>
      </c>
      <c r="M155" s="4">
        <v>8.0</v>
      </c>
      <c r="N155" s="4">
        <v>78.0</v>
      </c>
      <c r="O155" s="4" t="s">
        <v>5522</v>
      </c>
      <c r="P155" s="4" t="s">
        <v>416</v>
      </c>
      <c r="Q155" s="4">
        <v>848455.0</v>
      </c>
      <c r="R155" s="5">
        <v>45902.0</v>
      </c>
      <c r="S155" s="4" t="s">
        <v>7024</v>
      </c>
      <c r="T155" s="5">
        <v>45848.0</v>
      </c>
    </row>
    <row r="156">
      <c r="A156" s="4" t="s">
        <v>6279</v>
      </c>
      <c r="B156" s="4">
        <v>2005.0</v>
      </c>
      <c r="C156" s="4" t="s">
        <v>13</v>
      </c>
      <c r="D156" s="4" t="s">
        <v>5722</v>
      </c>
      <c r="E156" s="4">
        <v>162.0</v>
      </c>
      <c r="F156" s="4">
        <v>6.0</v>
      </c>
      <c r="G156" s="4" t="s">
        <v>5723</v>
      </c>
      <c r="H156" s="4" t="s">
        <v>417</v>
      </c>
      <c r="I156" s="4">
        <v>49.0</v>
      </c>
      <c r="J156" s="4">
        <v>1238.0</v>
      </c>
      <c r="K156" s="4" t="s">
        <v>5724</v>
      </c>
      <c r="L156" s="4">
        <v>7.0</v>
      </c>
      <c r="M156" s="4">
        <v>79.0</v>
      </c>
      <c r="N156" s="4">
        <v>75.0</v>
      </c>
      <c r="O156" s="4" t="s">
        <v>5522</v>
      </c>
      <c r="P156" s="4" t="s">
        <v>419</v>
      </c>
      <c r="Q156" s="4">
        <v>839185.0</v>
      </c>
      <c r="R156" s="4">
        <v>3.0</v>
      </c>
      <c r="S156" s="4" t="s">
        <v>7025</v>
      </c>
      <c r="T156" s="5">
        <v>45699.0</v>
      </c>
    </row>
    <row r="157">
      <c r="A157" s="4" t="s">
        <v>6279</v>
      </c>
      <c r="B157" s="4">
        <v>2004.0</v>
      </c>
      <c r="C157" s="4" t="s">
        <v>13</v>
      </c>
      <c r="D157" s="4" t="s">
        <v>5722</v>
      </c>
      <c r="E157" s="4">
        <v>154.0</v>
      </c>
      <c r="F157" s="4">
        <v>6.0</v>
      </c>
      <c r="G157" s="4" t="s">
        <v>5725</v>
      </c>
      <c r="H157" s="4" t="s">
        <v>420</v>
      </c>
      <c r="I157" s="4">
        <v>5.0</v>
      </c>
      <c r="J157" s="4">
        <v>827.0</v>
      </c>
      <c r="K157" s="4" t="s">
        <v>5726</v>
      </c>
      <c r="L157" s="4">
        <v>8.0</v>
      </c>
      <c r="M157" s="4">
        <v>78.0</v>
      </c>
      <c r="N157" s="4">
        <v>77.0</v>
      </c>
      <c r="O157" s="4" t="s">
        <v>5522</v>
      </c>
      <c r="P157" s="4" t="s">
        <v>422</v>
      </c>
      <c r="Q157" s="4">
        <v>8365.0</v>
      </c>
      <c r="R157" s="4">
        <v>3.0</v>
      </c>
      <c r="S157" s="4" t="s">
        <v>6990</v>
      </c>
      <c r="T157" s="4">
        <v>11.0</v>
      </c>
    </row>
    <row r="158">
      <c r="A158" s="4" t="s">
        <v>6279</v>
      </c>
      <c r="B158" s="4">
        <v>2003.0</v>
      </c>
      <c r="C158" s="4" t="s">
        <v>13</v>
      </c>
      <c r="D158" s="4" t="s">
        <v>5727</v>
      </c>
      <c r="E158" s="4">
        <v>154.0</v>
      </c>
      <c r="F158" s="4">
        <v>7.0</v>
      </c>
      <c r="G158" s="4" t="s">
        <v>5728</v>
      </c>
      <c r="H158" s="4" t="s">
        <v>423</v>
      </c>
      <c r="I158" s="4">
        <v>51.0</v>
      </c>
      <c r="J158" s="4">
        <v>1978.0</v>
      </c>
      <c r="K158" s="4" t="s">
        <v>5729</v>
      </c>
      <c r="L158" s="4">
        <v>8.0</v>
      </c>
      <c r="M158" s="4">
        <v>79.0</v>
      </c>
      <c r="N158" s="4">
        <v>77.0</v>
      </c>
      <c r="O158" s="4" t="s">
        <v>5522</v>
      </c>
      <c r="P158" s="4" t="s">
        <v>425</v>
      </c>
      <c r="Q158" s="4">
        <v>82341.0</v>
      </c>
      <c r="R158" s="4">
        <v>3.0</v>
      </c>
      <c r="S158" s="4" t="s">
        <v>7026</v>
      </c>
      <c r="T158" s="5">
        <v>45879.0</v>
      </c>
    </row>
    <row r="159">
      <c r="A159" s="4" t="s">
        <v>6279</v>
      </c>
      <c r="B159" s="4">
        <v>2002.0</v>
      </c>
      <c r="C159" s="4" t="s">
        <v>13</v>
      </c>
      <c r="D159" s="4" t="s">
        <v>5727</v>
      </c>
      <c r="E159" s="4">
        <v>146.0</v>
      </c>
      <c r="F159" s="4">
        <v>7.0</v>
      </c>
      <c r="G159" s="4" t="s">
        <v>5728</v>
      </c>
      <c r="H159" s="4" t="s">
        <v>426</v>
      </c>
      <c r="I159" s="4">
        <v>5.0</v>
      </c>
      <c r="J159" s="4">
        <v>4353.0</v>
      </c>
      <c r="K159" s="4" t="s">
        <v>5730</v>
      </c>
      <c r="L159" s="4">
        <v>9.0</v>
      </c>
      <c r="M159" s="4">
        <v>8.0</v>
      </c>
      <c r="N159" s="4">
        <v>76.0</v>
      </c>
      <c r="O159" s="4" t="s">
        <v>5522</v>
      </c>
      <c r="P159" s="4" t="s">
        <v>428</v>
      </c>
      <c r="Q159" s="4">
        <v>817195.0</v>
      </c>
      <c r="R159" s="5">
        <v>45660.0</v>
      </c>
      <c r="S159" s="4" t="s">
        <v>7027</v>
      </c>
      <c r="T159" s="5">
        <v>45818.0</v>
      </c>
    </row>
    <row r="160">
      <c r="A160" s="4" t="s">
        <v>6279</v>
      </c>
      <c r="B160" s="4">
        <v>2001.0</v>
      </c>
      <c r="C160" s="4" t="s">
        <v>13</v>
      </c>
      <c r="D160" s="4" t="s">
        <v>5731</v>
      </c>
      <c r="E160" s="4">
        <v>151.0</v>
      </c>
      <c r="F160" s="4">
        <v>8.0</v>
      </c>
      <c r="G160" s="4" t="s">
        <v>5732</v>
      </c>
      <c r="H160" s="4" t="s">
        <v>429</v>
      </c>
      <c r="I160" s="10"/>
      <c r="J160" s="4">
        <v>574.0</v>
      </c>
      <c r="K160" s="4" t="s">
        <v>5622</v>
      </c>
      <c r="L160" s="4">
        <v>10.0</v>
      </c>
      <c r="M160" s="4">
        <v>77.0</v>
      </c>
      <c r="N160" s="4">
        <v>77.0</v>
      </c>
      <c r="O160" s="4" t="s">
        <v>5522</v>
      </c>
      <c r="P160" s="4" t="s">
        <v>430</v>
      </c>
      <c r="Q160" s="4">
        <v>81112.0</v>
      </c>
      <c r="R160" s="5">
        <v>45660.0</v>
      </c>
      <c r="S160" s="4" t="s">
        <v>7028</v>
      </c>
      <c r="T160" s="5">
        <v>45757.0</v>
      </c>
    </row>
    <row r="161">
      <c r="A161" s="4" t="s">
        <v>6279</v>
      </c>
      <c r="B161" s="4">
        <v>2000.0</v>
      </c>
      <c r="C161" s="4" t="s">
        <v>13</v>
      </c>
      <c r="D161" s="4" t="s">
        <v>5657</v>
      </c>
      <c r="E161" s="4">
        <v>16.0</v>
      </c>
      <c r="F161" s="4">
        <v>9.0</v>
      </c>
      <c r="G161" s="4" t="s">
        <v>5044</v>
      </c>
      <c r="H161" s="4" t="s">
        <v>431</v>
      </c>
      <c r="I161" s="10"/>
      <c r="J161" s="4">
        <v>210.0</v>
      </c>
      <c r="K161" s="4" t="s">
        <v>5733</v>
      </c>
      <c r="L161" s="4">
        <v>11.0</v>
      </c>
      <c r="M161" s="4">
        <v>75.0</v>
      </c>
      <c r="N161" s="4">
        <v>76.0</v>
      </c>
      <c r="O161" s="4" t="s">
        <v>5522</v>
      </c>
      <c r="P161" s="4" t="s">
        <v>433</v>
      </c>
      <c r="Q161" s="4">
        <v>8486.0</v>
      </c>
      <c r="R161" s="5">
        <v>45660.0</v>
      </c>
      <c r="S161" s="4" t="s">
        <v>6949</v>
      </c>
      <c r="T161" s="5">
        <v>45667.0</v>
      </c>
    </row>
    <row r="162">
      <c r="A162" s="4" t="s">
        <v>6280</v>
      </c>
      <c r="B162" s="4">
        <v>2015.0</v>
      </c>
      <c r="C162" s="4" t="s">
        <v>13</v>
      </c>
      <c r="D162" s="4" t="s">
        <v>5549</v>
      </c>
      <c r="E162" s="4">
        <v>147.0</v>
      </c>
      <c r="F162" s="4">
        <v>0.0</v>
      </c>
      <c r="G162" s="10"/>
      <c r="H162" s="4">
        <v>0.0</v>
      </c>
      <c r="I162" s="4">
        <v>95.0</v>
      </c>
      <c r="J162" s="4">
        <v>0.0</v>
      </c>
      <c r="K162" s="4" t="s">
        <v>5734</v>
      </c>
      <c r="L162" s="4">
        <v>0.0</v>
      </c>
      <c r="M162" s="4">
        <v>95.0</v>
      </c>
      <c r="N162" s="4">
        <v>95.0</v>
      </c>
      <c r="O162" s="4" t="s">
        <v>5522</v>
      </c>
      <c r="P162" s="10"/>
      <c r="Q162" s="10"/>
      <c r="R162" s="5">
        <v>45779.0</v>
      </c>
      <c r="S162" s="4" t="s">
        <v>6021</v>
      </c>
      <c r="T162" s="5">
        <v>45820.0</v>
      </c>
    </row>
    <row r="163">
      <c r="A163" s="4" t="s">
        <v>6280</v>
      </c>
      <c r="B163" s="4">
        <v>2014.0</v>
      </c>
      <c r="C163" s="4" t="s">
        <v>13</v>
      </c>
      <c r="D163" s="4" t="s">
        <v>5566</v>
      </c>
      <c r="E163" s="4">
        <v>16.0</v>
      </c>
      <c r="F163" s="4">
        <v>0.0</v>
      </c>
      <c r="G163" s="4" t="s">
        <v>5735</v>
      </c>
      <c r="H163" s="4">
        <v>0.0</v>
      </c>
      <c r="I163" s="4">
        <v>96.0</v>
      </c>
      <c r="J163" s="4">
        <v>0.0</v>
      </c>
      <c r="K163" s="4" t="s">
        <v>5736</v>
      </c>
      <c r="L163" s="4">
        <v>0.0</v>
      </c>
      <c r="M163" s="4">
        <v>96.0</v>
      </c>
      <c r="N163" s="4">
        <v>96.0</v>
      </c>
      <c r="O163" s="4" t="s">
        <v>5522</v>
      </c>
      <c r="P163" s="10"/>
      <c r="Q163" s="10"/>
      <c r="R163" s="5">
        <v>45779.0</v>
      </c>
      <c r="S163" s="4" t="s">
        <v>7029</v>
      </c>
      <c r="T163" s="5">
        <v>45820.0</v>
      </c>
    </row>
    <row r="164">
      <c r="A164" s="4" t="s">
        <v>6280</v>
      </c>
      <c r="B164" s="4">
        <v>2013.0</v>
      </c>
      <c r="C164" s="4" t="s">
        <v>13</v>
      </c>
      <c r="D164" s="4" t="s">
        <v>5623</v>
      </c>
      <c r="E164" s="4">
        <v>172.0</v>
      </c>
      <c r="F164" s="4">
        <v>0.0</v>
      </c>
      <c r="G164" s="4" t="s">
        <v>32</v>
      </c>
      <c r="H164" s="4">
        <v>0.0</v>
      </c>
      <c r="I164" s="4">
        <v>97.0</v>
      </c>
      <c r="J164" s="4">
        <v>0.0</v>
      </c>
      <c r="K164" s="4" t="s">
        <v>5737</v>
      </c>
      <c r="L164" s="4">
        <v>0.0</v>
      </c>
      <c r="M164" s="4">
        <v>97.0</v>
      </c>
      <c r="N164" s="4">
        <v>97.0</v>
      </c>
      <c r="O164" s="4" t="s">
        <v>5522</v>
      </c>
      <c r="P164" s="10"/>
      <c r="Q164" s="10"/>
      <c r="R164" s="5">
        <v>45779.0</v>
      </c>
      <c r="S164" s="4" t="s">
        <v>6021</v>
      </c>
      <c r="T164" s="5">
        <v>45820.0</v>
      </c>
    </row>
    <row r="165">
      <c r="A165" s="4" t="s">
        <v>6280</v>
      </c>
      <c r="B165" s="4">
        <v>2012.0</v>
      </c>
      <c r="C165" s="4" t="s">
        <v>13</v>
      </c>
      <c r="D165" s="4" t="s">
        <v>5572</v>
      </c>
      <c r="E165" s="4">
        <v>167.0</v>
      </c>
      <c r="F165" s="4">
        <v>0.0</v>
      </c>
      <c r="G165" s="5">
        <v>45786.0</v>
      </c>
      <c r="H165" s="4">
        <v>0.0</v>
      </c>
      <c r="I165" s="4">
        <v>96.0</v>
      </c>
      <c r="J165" s="4">
        <v>0.0</v>
      </c>
      <c r="K165" s="4" t="s">
        <v>5738</v>
      </c>
      <c r="L165" s="4">
        <v>0.0</v>
      </c>
      <c r="M165" s="4">
        <v>99.0</v>
      </c>
      <c r="N165" s="4">
        <v>98.0</v>
      </c>
      <c r="O165" s="4" t="s">
        <v>5614</v>
      </c>
      <c r="P165" s="10"/>
      <c r="Q165" s="10"/>
      <c r="R165" s="5">
        <v>45779.0</v>
      </c>
      <c r="S165" s="4" t="s">
        <v>7029</v>
      </c>
      <c r="T165" s="5">
        <v>45820.0</v>
      </c>
    </row>
    <row r="166">
      <c r="A166" s="4" t="s">
        <v>6280</v>
      </c>
      <c r="B166" s="4">
        <v>2011.0</v>
      </c>
      <c r="C166" s="4" t="s">
        <v>13</v>
      </c>
      <c r="D166" s="4">
        <v>75.0</v>
      </c>
      <c r="E166" s="4">
        <v>162.0</v>
      </c>
      <c r="F166" s="4">
        <v>0.0</v>
      </c>
      <c r="G166" s="4" t="s">
        <v>2160</v>
      </c>
      <c r="H166" s="4">
        <v>0.0</v>
      </c>
      <c r="I166" s="4">
        <v>95.0</v>
      </c>
      <c r="J166" s="4">
        <v>0.0</v>
      </c>
      <c r="K166" s="4">
        <v>62.0</v>
      </c>
      <c r="L166" s="4">
        <v>0.0</v>
      </c>
      <c r="M166" s="4">
        <v>97.0</v>
      </c>
      <c r="N166" s="4">
        <v>98.0</v>
      </c>
      <c r="O166" s="4" t="s">
        <v>5522</v>
      </c>
      <c r="P166" s="10"/>
      <c r="Q166" s="10"/>
      <c r="R166" s="5">
        <v>45779.0</v>
      </c>
      <c r="S166" s="4" t="s">
        <v>6968</v>
      </c>
      <c r="T166" s="5">
        <v>45820.0</v>
      </c>
    </row>
    <row r="167">
      <c r="A167" s="4" t="s">
        <v>6280</v>
      </c>
      <c r="B167" s="4">
        <v>2010.0</v>
      </c>
      <c r="C167" s="4" t="s">
        <v>13</v>
      </c>
      <c r="D167" s="4">
        <v>75.0</v>
      </c>
      <c r="E167" s="4">
        <v>161.0</v>
      </c>
      <c r="F167" s="4">
        <v>0.0</v>
      </c>
      <c r="G167" s="4" t="s">
        <v>5739</v>
      </c>
      <c r="H167" s="4">
        <v>0.0</v>
      </c>
      <c r="I167" s="4">
        <v>98.0</v>
      </c>
      <c r="J167" s="4">
        <v>0.0</v>
      </c>
      <c r="K167" s="4" t="s">
        <v>5740</v>
      </c>
      <c r="L167" s="4">
        <v>0.0</v>
      </c>
      <c r="M167" s="4">
        <v>97.0</v>
      </c>
      <c r="N167" s="4">
        <v>99.0</v>
      </c>
      <c r="O167" s="4" t="s">
        <v>5614</v>
      </c>
      <c r="P167" s="10"/>
      <c r="Q167" s="10"/>
      <c r="R167" s="5">
        <v>45779.0</v>
      </c>
      <c r="S167" s="4" t="s">
        <v>6968</v>
      </c>
      <c r="T167" s="5">
        <v>45820.0</v>
      </c>
    </row>
    <row r="168">
      <c r="A168" s="4" t="s">
        <v>6280</v>
      </c>
      <c r="B168" s="4">
        <v>2009.0</v>
      </c>
      <c r="C168" s="4" t="s">
        <v>13</v>
      </c>
      <c r="D168" s="4" t="s">
        <v>5624</v>
      </c>
      <c r="E168" s="4">
        <v>168.0</v>
      </c>
      <c r="F168" s="4">
        <v>0.0</v>
      </c>
      <c r="G168" s="4" t="s">
        <v>4596</v>
      </c>
      <c r="H168" s="4">
        <v>0.0</v>
      </c>
      <c r="I168" s="4">
        <v>95.0</v>
      </c>
      <c r="J168" s="4">
        <v>0.0</v>
      </c>
      <c r="K168" s="5">
        <v>45844.0</v>
      </c>
      <c r="L168" s="4">
        <v>0.0</v>
      </c>
      <c r="M168" s="4">
        <v>97.0</v>
      </c>
      <c r="N168" s="4">
        <v>96.0</v>
      </c>
      <c r="O168" s="4" t="s">
        <v>5522</v>
      </c>
      <c r="P168" s="10"/>
      <c r="Q168" s="10"/>
      <c r="R168" s="5">
        <v>45779.0</v>
      </c>
      <c r="S168" s="4" t="s">
        <v>7030</v>
      </c>
      <c r="T168" s="5">
        <v>45820.0</v>
      </c>
    </row>
    <row r="169">
      <c r="A169" s="4" t="s">
        <v>6280</v>
      </c>
      <c r="B169" s="4">
        <v>2008.0</v>
      </c>
      <c r="C169" s="4" t="s">
        <v>13</v>
      </c>
      <c r="D169" s="4" t="s">
        <v>5741</v>
      </c>
      <c r="E169" s="4">
        <v>167.0</v>
      </c>
      <c r="F169" s="4">
        <v>0.0</v>
      </c>
      <c r="G169" s="4" t="s">
        <v>5742</v>
      </c>
      <c r="H169" s="4">
        <v>0.0</v>
      </c>
      <c r="I169" s="4">
        <v>9.0</v>
      </c>
      <c r="J169" s="4">
        <v>0.0</v>
      </c>
      <c r="K169" s="5">
        <v>45663.0</v>
      </c>
      <c r="L169" s="4">
        <v>0.0</v>
      </c>
      <c r="M169" s="4">
        <v>93.0</v>
      </c>
      <c r="N169" s="4">
        <v>93.0</v>
      </c>
      <c r="O169" s="4" t="s">
        <v>5522</v>
      </c>
      <c r="P169" s="10"/>
      <c r="Q169" s="10"/>
      <c r="R169" s="5">
        <v>45779.0</v>
      </c>
      <c r="S169" s="4" t="s">
        <v>7030</v>
      </c>
      <c r="T169" s="5">
        <v>45820.0</v>
      </c>
    </row>
    <row r="170">
      <c r="A170" s="4" t="s">
        <v>6280</v>
      </c>
      <c r="B170" s="4">
        <v>2007.0</v>
      </c>
      <c r="C170" s="4" t="s">
        <v>13</v>
      </c>
      <c r="D170" s="4" t="s">
        <v>5577</v>
      </c>
      <c r="E170" s="4">
        <v>167.0</v>
      </c>
      <c r="F170" s="4">
        <v>0.0</v>
      </c>
      <c r="G170" s="4" t="s">
        <v>5743</v>
      </c>
      <c r="H170" s="4">
        <v>0.0</v>
      </c>
      <c r="I170" s="4">
        <v>93.0</v>
      </c>
      <c r="J170" s="4">
        <v>0.0</v>
      </c>
      <c r="K170" s="4" t="s">
        <v>5744</v>
      </c>
      <c r="L170" s="4">
        <v>0.0</v>
      </c>
      <c r="M170" s="4">
        <v>95.0</v>
      </c>
      <c r="N170" s="4">
        <v>95.0</v>
      </c>
      <c r="O170" s="4" t="s">
        <v>5522</v>
      </c>
      <c r="P170" s="10"/>
      <c r="Q170" s="10"/>
      <c r="R170" s="5">
        <v>45779.0</v>
      </c>
      <c r="S170" s="4" t="s">
        <v>6021</v>
      </c>
      <c r="T170" s="5">
        <v>45789.0</v>
      </c>
    </row>
    <row r="171">
      <c r="A171" s="4" t="s">
        <v>6280</v>
      </c>
      <c r="B171" s="4">
        <v>2006.0</v>
      </c>
      <c r="C171" s="4" t="s">
        <v>13</v>
      </c>
      <c r="D171" s="4" t="s">
        <v>5555</v>
      </c>
      <c r="E171" s="4">
        <v>171.0</v>
      </c>
      <c r="F171" s="4">
        <v>0.0</v>
      </c>
      <c r="G171" s="58">
        <v>45849.0</v>
      </c>
      <c r="H171" s="4">
        <v>0.0</v>
      </c>
      <c r="I171" s="4">
        <v>96.0</v>
      </c>
      <c r="J171" s="4">
        <v>0.0</v>
      </c>
      <c r="K171" s="4" t="s">
        <v>5745</v>
      </c>
      <c r="L171" s="4">
        <v>0.0</v>
      </c>
      <c r="M171" s="4">
        <v>94.0</v>
      </c>
      <c r="N171" s="4">
        <v>95.0</v>
      </c>
      <c r="O171" s="4" t="s">
        <v>5522</v>
      </c>
      <c r="P171" s="10"/>
      <c r="Q171" s="10"/>
      <c r="R171" s="5">
        <v>45779.0</v>
      </c>
      <c r="S171" s="4" t="s">
        <v>6968</v>
      </c>
      <c r="T171" s="5">
        <v>45759.0</v>
      </c>
    </row>
    <row r="172">
      <c r="A172" s="4" t="s">
        <v>6280</v>
      </c>
      <c r="B172" s="4">
        <v>2005.0</v>
      </c>
      <c r="C172" s="4" t="s">
        <v>13</v>
      </c>
      <c r="D172" s="4" t="s">
        <v>5580</v>
      </c>
      <c r="E172" s="4">
        <v>172.0</v>
      </c>
      <c r="F172" s="4">
        <v>0.0</v>
      </c>
      <c r="G172" s="4" t="s">
        <v>5746</v>
      </c>
      <c r="H172" s="4">
        <v>0.0</v>
      </c>
      <c r="I172" s="4">
        <v>93.0</v>
      </c>
      <c r="J172" s="4">
        <v>0.0</v>
      </c>
      <c r="K172" s="4" t="s">
        <v>5528</v>
      </c>
      <c r="L172" s="4">
        <v>0.0</v>
      </c>
      <c r="M172" s="4">
        <v>93.0</v>
      </c>
      <c r="N172" s="4">
        <v>93.0</v>
      </c>
      <c r="O172" s="4" t="s">
        <v>5522</v>
      </c>
      <c r="P172" s="10"/>
      <c r="Q172" s="10"/>
      <c r="R172" s="5">
        <v>45779.0</v>
      </c>
      <c r="S172" s="4" t="s">
        <v>6969</v>
      </c>
      <c r="T172" s="5">
        <v>45759.0</v>
      </c>
    </row>
    <row r="173">
      <c r="A173" s="4" t="s">
        <v>6280</v>
      </c>
      <c r="B173" s="4">
        <v>2004.0</v>
      </c>
      <c r="C173" s="4" t="s">
        <v>13</v>
      </c>
      <c r="D173" s="4" t="s">
        <v>5583</v>
      </c>
      <c r="E173" s="4">
        <v>174.0</v>
      </c>
      <c r="F173" s="4">
        <v>0.0</v>
      </c>
      <c r="G173" s="5">
        <v>45667.0</v>
      </c>
      <c r="H173" s="4">
        <v>0.0</v>
      </c>
      <c r="I173" s="4">
        <v>93.0</v>
      </c>
      <c r="J173" s="4">
        <v>0.0</v>
      </c>
      <c r="K173" s="4" t="s">
        <v>5747</v>
      </c>
      <c r="L173" s="4">
        <v>0.0</v>
      </c>
      <c r="M173" s="4">
        <v>92.0</v>
      </c>
      <c r="N173" s="4">
        <v>93.0</v>
      </c>
      <c r="O173" s="4" t="s">
        <v>5522</v>
      </c>
      <c r="P173" s="10"/>
      <c r="Q173" s="10"/>
      <c r="R173" s="5">
        <v>45779.0</v>
      </c>
      <c r="S173" s="4" t="s">
        <v>6963</v>
      </c>
      <c r="T173" s="5">
        <v>45728.0</v>
      </c>
    </row>
    <row r="174">
      <c r="A174" s="4" t="s">
        <v>6280</v>
      </c>
      <c r="B174" s="4">
        <v>2003.0</v>
      </c>
      <c r="C174" s="4" t="s">
        <v>13</v>
      </c>
      <c r="D174" s="4" t="s">
        <v>5648</v>
      </c>
      <c r="E174" s="4">
        <v>189.0</v>
      </c>
      <c r="F174" s="4">
        <v>0.0</v>
      </c>
      <c r="G174" s="4" t="s">
        <v>5748</v>
      </c>
      <c r="H174" s="4">
        <v>0.0</v>
      </c>
      <c r="I174" s="4">
        <v>88.0</v>
      </c>
      <c r="J174" s="4">
        <v>0.0</v>
      </c>
      <c r="K174" s="4" t="s">
        <v>5533</v>
      </c>
      <c r="L174" s="4">
        <v>0.0</v>
      </c>
      <c r="M174" s="4">
        <v>93.0</v>
      </c>
      <c r="N174" s="4">
        <v>92.0</v>
      </c>
      <c r="O174" s="4" t="s">
        <v>5522</v>
      </c>
      <c r="P174" s="10"/>
      <c r="Q174" s="10"/>
      <c r="R174" s="5">
        <v>45779.0</v>
      </c>
      <c r="S174" s="4" t="s">
        <v>6967</v>
      </c>
      <c r="T174" s="5">
        <v>45700.0</v>
      </c>
    </row>
    <row r="175">
      <c r="A175" s="4" t="s">
        <v>6280</v>
      </c>
      <c r="B175" s="4">
        <v>2002.0</v>
      </c>
      <c r="C175" s="4" t="s">
        <v>13</v>
      </c>
      <c r="D175" s="4" t="s">
        <v>5749</v>
      </c>
      <c r="E175" s="4">
        <v>19.0</v>
      </c>
      <c r="F175" s="4">
        <v>0.0</v>
      </c>
      <c r="G175" s="4" t="s">
        <v>5750</v>
      </c>
      <c r="H175" s="4">
        <v>0.0</v>
      </c>
      <c r="I175" s="4">
        <v>89.0</v>
      </c>
      <c r="J175" s="4">
        <v>0.0</v>
      </c>
      <c r="K175" s="4">
        <v>56.0</v>
      </c>
      <c r="L175" s="4">
        <v>0.0</v>
      </c>
      <c r="M175" s="4">
        <v>93.0</v>
      </c>
      <c r="N175" s="4">
        <v>94.0</v>
      </c>
      <c r="O175" s="4" t="s">
        <v>5522</v>
      </c>
      <c r="P175" s="10"/>
      <c r="Q175" s="10"/>
      <c r="R175" s="5">
        <v>45810.0</v>
      </c>
      <c r="S175" s="4" t="s">
        <v>6965</v>
      </c>
      <c r="T175" s="5">
        <v>45669.0</v>
      </c>
    </row>
    <row r="176">
      <c r="A176" s="4" t="s">
        <v>6280</v>
      </c>
      <c r="B176" s="4">
        <v>2001.0</v>
      </c>
      <c r="C176" s="4" t="s">
        <v>13</v>
      </c>
      <c r="D176" s="4" t="s">
        <v>5588</v>
      </c>
      <c r="E176" s="4">
        <v>189.0</v>
      </c>
      <c r="F176" s="4">
        <v>0.0</v>
      </c>
      <c r="G176" s="4" t="s">
        <v>5751</v>
      </c>
      <c r="H176" s="4">
        <v>0.0</v>
      </c>
      <c r="I176" s="4">
        <v>21.0</v>
      </c>
      <c r="J176" s="4">
        <v>0.0</v>
      </c>
      <c r="K176" s="4" t="s">
        <v>5696</v>
      </c>
      <c r="L176" s="4">
        <v>0.0</v>
      </c>
      <c r="M176" s="4">
        <v>98.0</v>
      </c>
      <c r="N176" s="4">
        <v>99.0</v>
      </c>
      <c r="O176" s="4" t="s">
        <v>5614</v>
      </c>
      <c r="P176" s="10"/>
      <c r="Q176" s="10"/>
      <c r="R176" s="5">
        <v>45810.0</v>
      </c>
      <c r="S176" s="4" t="s">
        <v>7031</v>
      </c>
      <c r="T176" s="5">
        <v>45669.0</v>
      </c>
    </row>
    <row r="177">
      <c r="A177" s="4" t="s">
        <v>6280</v>
      </c>
      <c r="B177" s="4">
        <v>2000.0</v>
      </c>
      <c r="C177" s="4" t="s">
        <v>13</v>
      </c>
      <c r="D177" s="4" t="s">
        <v>5564</v>
      </c>
      <c r="E177" s="4">
        <v>192.0</v>
      </c>
      <c r="F177" s="4">
        <v>0.0</v>
      </c>
      <c r="G177" s="4" t="s">
        <v>5752</v>
      </c>
      <c r="H177" s="4">
        <v>0.0</v>
      </c>
      <c r="I177" s="10"/>
      <c r="J177" s="4">
        <v>0.0</v>
      </c>
      <c r="K177" s="4" t="s">
        <v>5753</v>
      </c>
      <c r="L177" s="4">
        <v>0.0</v>
      </c>
      <c r="M177" s="4">
        <v>91.0</v>
      </c>
      <c r="N177" s="4">
        <v>99.0</v>
      </c>
      <c r="O177" s="4" t="s">
        <v>5522</v>
      </c>
      <c r="P177" s="10"/>
      <c r="Q177" s="10"/>
      <c r="R177" s="5">
        <v>45810.0</v>
      </c>
      <c r="S177" s="4">
        <v>0.0</v>
      </c>
      <c r="T177" s="4">
        <v>12.0</v>
      </c>
    </row>
    <row r="178">
      <c r="A178" s="4" t="s">
        <v>6281</v>
      </c>
      <c r="B178" s="4">
        <v>2015.0</v>
      </c>
      <c r="C178" s="4" t="s">
        <v>13</v>
      </c>
      <c r="D178" s="4" t="s">
        <v>5542</v>
      </c>
      <c r="E178" s="4">
        <v>69.0</v>
      </c>
      <c r="F178" s="4">
        <v>0.0</v>
      </c>
      <c r="G178" s="10"/>
      <c r="H178" s="4">
        <v>0.0</v>
      </c>
      <c r="I178" s="4">
        <v>98.0</v>
      </c>
      <c r="J178" s="4">
        <v>0.0</v>
      </c>
      <c r="K178" s="4" t="s">
        <v>5754</v>
      </c>
      <c r="L178" s="4">
        <v>0.0</v>
      </c>
      <c r="M178" s="4">
        <v>98.0</v>
      </c>
      <c r="N178" s="4">
        <v>98.0</v>
      </c>
      <c r="O178" s="4" t="s">
        <v>5522</v>
      </c>
      <c r="P178" s="4" t="s">
        <v>442</v>
      </c>
      <c r="Q178" s="10"/>
      <c r="R178" s="5">
        <v>45663.0</v>
      </c>
      <c r="S178" s="4" t="s">
        <v>6973</v>
      </c>
      <c r="T178" s="5">
        <v>45791.0</v>
      </c>
    </row>
    <row r="179">
      <c r="A179" s="4" t="s">
        <v>6281</v>
      </c>
      <c r="B179" s="4">
        <v>2014.0</v>
      </c>
      <c r="C179" s="4" t="s">
        <v>13</v>
      </c>
      <c r="D179" s="4" t="s">
        <v>5755</v>
      </c>
      <c r="E179" s="4">
        <v>7.0</v>
      </c>
      <c r="F179" s="4">
        <v>0.0</v>
      </c>
      <c r="G179" s="4" t="s">
        <v>610</v>
      </c>
      <c r="H179" s="4" t="s">
        <v>443</v>
      </c>
      <c r="I179" s="4">
        <v>98.0</v>
      </c>
      <c r="J179" s="4">
        <v>46.0</v>
      </c>
      <c r="K179" s="4" t="s">
        <v>5674</v>
      </c>
      <c r="L179" s="4">
        <v>0.0</v>
      </c>
      <c r="M179" s="4">
        <v>98.0</v>
      </c>
      <c r="N179" s="4">
        <v>98.0</v>
      </c>
      <c r="O179" s="4" t="s">
        <v>5522</v>
      </c>
      <c r="P179" s="4" t="s">
        <v>445</v>
      </c>
      <c r="Q179" s="10"/>
      <c r="R179" s="4">
        <v>6.0</v>
      </c>
      <c r="S179" s="4" t="s">
        <v>6178</v>
      </c>
      <c r="T179" s="5">
        <v>45791.0</v>
      </c>
    </row>
    <row r="180">
      <c r="A180" s="4" t="s">
        <v>6281</v>
      </c>
      <c r="B180" s="4">
        <v>2013.0</v>
      </c>
      <c r="C180" s="4" t="s">
        <v>13</v>
      </c>
      <c r="D180" s="4" t="s">
        <v>5756</v>
      </c>
      <c r="E180" s="4">
        <v>7.0</v>
      </c>
      <c r="F180" s="4">
        <v>0.0</v>
      </c>
      <c r="G180" s="4" t="s">
        <v>5757</v>
      </c>
      <c r="H180" s="4" t="s">
        <v>446</v>
      </c>
      <c r="I180" s="4">
        <v>99.0</v>
      </c>
      <c r="J180" s="4">
        <v>0.0</v>
      </c>
      <c r="K180" s="4" t="s">
        <v>5632</v>
      </c>
      <c r="L180" s="4">
        <v>0.0</v>
      </c>
      <c r="M180" s="4">
        <v>99.0</v>
      </c>
      <c r="N180" s="4">
        <v>99.0</v>
      </c>
      <c r="O180" s="4" t="s">
        <v>5522</v>
      </c>
      <c r="P180" s="4" t="s">
        <v>447</v>
      </c>
      <c r="Q180" s="10"/>
      <c r="R180" s="4">
        <v>6.0</v>
      </c>
      <c r="S180" s="4" t="s">
        <v>7032</v>
      </c>
      <c r="T180" s="5">
        <v>45791.0</v>
      </c>
    </row>
    <row r="181">
      <c r="A181" s="4" t="s">
        <v>6281</v>
      </c>
      <c r="B181" s="4">
        <v>2012.0</v>
      </c>
      <c r="C181" s="4" t="s">
        <v>13</v>
      </c>
      <c r="D181" s="4" t="s">
        <v>5758</v>
      </c>
      <c r="E181" s="4">
        <v>71.0</v>
      </c>
      <c r="F181" s="4">
        <v>0.0</v>
      </c>
      <c r="G181" s="5">
        <v>45839.0</v>
      </c>
      <c r="H181" s="4" t="s">
        <v>448</v>
      </c>
      <c r="I181" s="4">
        <v>99.0</v>
      </c>
      <c r="J181" s="4">
        <v>0.0</v>
      </c>
      <c r="K181" s="4" t="s">
        <v>5679</v>
      </c>
      <c r="L181" s="4">
        <v>0.0</v>
      </c>
      <c r="M181" s="4">
        <v>99.0</v>
      </c>
      <c r="N181" s="4">
        <v>99.0</v>
      </c>
      <c r="O181" s="4" t="s">
        <v>5522</v>
      </c>
      <c r="P181" s="4" t="s">
        <v>449</v>
      </c>
      <c r="Q181" s="10"/>
      <c r="R181" s="4">
        <v>6.0</v>
      </c>
      <c r="S181" s="4" t="s">
        <v>7033</v>
      </c>
      <c r="T181" s="5">
        <v>45791.0</v>
      </c>
    </row>
    <row r="182">
      <c r="A182" s="4" t="s">
        <v>6281</v>
      </c>
      <c r="B182" s="4">
        <v>2011.0</v>
      </c>
      <c r="C182" s="4" t="s">
        <v>13</v>
      </c>
      <c r="D182" s="4" t="s">
        <v>5549</v>
      </c>
      <c r="E182" s="4">
        <v>76.0</v>
      </c>
      <c r="F182" s="4">
        <v>0.0</v>
      </c>
      <c r="G182" s="4" t="s">
        <v>5759</v>
      </c>
      <c r="H182" s="4" t="s">
        <v>450</v>
      </c>
      <c r="I182" s="4">
        <v>99.0</v>
      </c>
      <c r="J182" s="4">
        <v>0.0</v>
      </c>
      <c r="K182" s="5">
        <v>45875.0</v>
      </c>
      <c r="L182" s="4">
        <v>0.0</v>
      </c>
      <c r="M182" s="4">
        <v>99.0</v>
      </c>
      <c r="N182" s="4">
        <v>99.0</v>
      </c>
      <c r="O182" s="4" t="s">
        <v>5522</v>
      </c>
      <c r="P182" s="4" t="s">
        <v>451</v>
      </c>
      <c r="Q182" s="10"/>
      <c r="R182" s="4">
        <v>6.0</v>
      </c>
      <c r="S182" s="4" t="s">
        <v>7033</v>
      </c>
      <c r="T182" s="5">
        <v>45761.0</v>
      </c>
    </row>
    <row r="183">
      <c r="A183" s="4" t="s">
        <v>6281</v>
      </c>
      <c r="B183" s="4">
        <v>2010.0</v>
      </c>
      <c r="C183" s="4" t="s">
        <v>13</v>
      </c>
      <c r="D183" s="4" t="s">
        <v>5549</v>
      </c>
      <c r="E183" s="4">
        <v>73.0</v>
      </c>
      <c r="F183" s="4">
        <v>0.0</v>
      </c>
      <c r="G183" s="4" t="s">
        <v>2077</v>
      </c>
      <c r="H183" s="4" t="s">
        <v>452</v>
      </c>
      <c r="I183" s="4">
        <v>99.0</v>
      </c>
      <c r="J183" s="4">
        <v>0.0</v>
      </c>
      <c r="K183" s="5">
        <v>45663.0</v>
      </c>
      <c r="L183" s="4">
        <v>0.0</v>
      </c>
      <c r="M183" s="4">
        <v>99.0</v>
      </c>
      <c r="N183" s="4">
        <v>99.0</v>
      </c>
      <c r="O183" s="4" t="s">
        <v>5522</v>
      </c>
      <c r="P183" s="4" t="s">
        <v>454</v>
      </c>
      <c r="Q183" s="10"/>
      <c r="R183" s="5">
        <v>45905.0</v>
      </c>
      <c r="S183" s="4" t="s">
        <v>6153</v>
      </c>
      <c r="T183" s="5">
        <v>45761.0</v>
      </c>
    </row>
    <row r="184">
      <c r="A184" s="4" t="s">
        <v>6281</v>
      </c>
      <c r="B184" s="4">
        <v>2009.0</v>
      </c>
      <c r="C184" s="4" t="s">
        <v>13</v>
      </c>
      <c r="D184" s="4">
        <v>76.0</v>
      </c>
      <c r="E184" s="4">
        <v>74.0</v>
      </c>
      <c r="F184" s="4">
        <v>0.0</v>
      </c>
      <c r="G184" s="4" t="s">
        <v>5760</v>
      </c>
      <c r="H184" s="4" t="s">
        <v>455</v>
      </c>
      <c r="I184" s="4">
        <v>98.0</v>
      </c>
      <c r="J184" s="4">
        <v>3.0</v>
      </c>
      <c r="K184" s="4" t="s">
        <v>5761</v>
      </c>
      <c r="L184" s="4">
        <v>0.0</v>
      </c>
      <c r="M184" s="4">
        <v>97.0</v>
      </c>
      <c r="N184" s="4">
        <v>98.0</v>
      </c>
      <c r="O184" s="4" t="s">
        <v>5522</v>
      </c>
      <c r="P184" s="4" t="s">
        <v>457</v>
      </c>
      <c r="Q184" s="10"/>
      <c r="R184" s="5">
        <v>45905.0</v>
      </c>
      <c r="S184" s="4" t="s">
        <v>7034</v>
      </c>
      <c r="T184" s="5">
        <v>45761.0</v>
      </c>
    </row>
    <row r="185">
      <c r="A185" s="4" t="s">
        <v>6281</v>
      </c>
      <c r="B185" s="4">
        <v>2008.0</v>
      </c>
      <c r="C185" s="4" t="s">
        <v>13</v>
      </c>
      <c r="D185" s="4" t="s">
        <v>5762</v>
      </c>
      <c r="E185" s="4">
        <v>76.0</v>
      </c>
      <c r="F185" s="4">
        <v>0.0</v>
      </c>
      <c r="G185" s="4">
        <v>2.0</v>
      </c>
      <c r="H185" s="4" t="s">
        <v>458</v>
      </c>
      <c r="I185" s="4">
        <v>97.0</v>
      </c>
      <c r="J185" s="4">
        <v>2.0</v>
      </c>
      <c r="K185" s="4" t="s">
        <v>5763</v>
      </c>
      <c r="L185" s="4">
        <v>0.0</v>
      </c>
      <c r="M185" s="4">
        <v>97.0</v>
      </c>
      <c r="N185" s="4">
        <v>97.0</v>
      </c>
      <c r="O185" s="4" t="s">
        <v>5522</v>
      </c>
      <c r="P185" s="4" t="s">
        <v>460</v>
      </c>
      <c r="Q185" s="10"/>
      <c r="R185" s="5">
        <v>45905.0</v>
      </c>
      <c r="S185" s="4" t="s">
        <v>7032</v>
      </c>
      <c r="T185" s="5">
        <v>45761.0</v>
      </c>
    </row>
    <row r="186">
      <c r="A186" s="4" t="s">
        <v>6281</v>
      </c>
      <c r="B186" s="4">
        <v>2007.0</v>
      </c>
      <c r="C186" s="4" t="s">
        <v>13</v>
      </c>
      <c r="D186" s="4" t="s">
        <v>5565</v>
      </c>
      <c r="E186" s="4">
        <v>77.0</v>
      </c>
      <c r="F186" s="4">
        <v>0.0</v>
      </c>
      <c r="G186" s="4">
        <v>2.0</v>
      </c>
      <c r="H186" s="4" t="s">
        <v>461</v>
      </c>
      <c r="I186" s="4">
        <v>97.0</v>
      </c>
      <c r="J186" s="4">
        <v>7.0</v>
      </c>
      <c r="K186" s="4" t="s">
        <v>5688</v>
      </c>
      <c r="L186" s="4">
        <v>0.0</v>
      </c>
      <c r="M186" s="4">
        <v>97.0</v>
      </c>
      <c r="N186" s="4">
        <v>97.0</v>
      </c>
      <c r="O186" s="4" t="s">
        <v>5522</v>
      </c>
      <c r="P186" s="4" t="s">
        <v>462</v>
      </c>
      <c r="Q186" s="10"/>
      <c r="R186" s="5">
        <v>45905.0</v>
      </c>
      <c r="S186" s="4" t="s">
        <v>7035</v>
      </c>
      <c r="T186" s="5">
        <v>45761.0</v>
      </c>
    </row>
    <row r="187">
      <c r="A187" s="4" t="s">
        <v>6281</v>
      </c>
      <c r="B187" s="4">
        <v>2006.0</v>
      </c>
      <c r="C187" s="4" t="s">
        <v>13</v>
      </c>
      <c r="D187" s="4" t="s">
        <v>5634</v>
      </c>
      <c r="E187" s="4">
        <v>79.0</v>
      </c>
      <c r="F187" s="4">
        <v>0.0</v>
      </c>
      <c r="G187" s="5">
        <v>45659.0</v>
      </c>
      <c r="H187" s="4" t="s">
        <v>463</v>
      </c>
      <c r="I187" s="4">
        <v>98.0</v>
      </c>
      <c r="J187" s="4">
        <v>3.0</v>
      </c>
      <c r="K187" s="4" t="s">
        <v>5764</v>
      </c>
      <c r="L187" s="4">
        <v>0.0</v>
      </c>
      <c r="M187" s="4">
        <v>98.0</v>
      </c>
      <c r="N187" s="4">
        <v>98.0</v>
      </c>
      <c r="O187" s="4" t="s">
        <v>5522</v>
      </c>
      <c r="P187" s="4" t="s">
        <v>464</v>
      </c>
      <c r="Q187" s="10"/>
      <c r="R187" s="5">
        <v>45905.0</v>
      </c>
      <c r="S187" s="4" t="s">
        <v>6153</v>
      </c>
      <c r="T187" s="5">
        <v>45702.0</v>
      </c>
    </row>
    <row r="188">
      <c r="A188" s="4" t="s">
        <v>6281</v>
      </c>
      <c r="B188" s="4">
        <v>2005.0</v>
      </c>
      <c r="C188" s="4" t="s">
        <v>13</v>
      </c>
      <c r="D188" s="4" t="s">
        <v>5551</v>
      </c>
      <c r="E188" s="4">
        <v>81.0</v>
      </c>
      <c r="F188" s="4">
        <v>0.0</v>
      </c>
      <c r="G188" s="58">
        <v>45779.0</v>
      </c>
      <c r="H188" s="4" t="s">
        <v>465</v>
      </c>
      <c r="I188" s="4">
        <v>98.0</v>
      </c>
      <c r="J188" s="4">
        <v>4.0</v>
      </c>
      <c r="K188" s="4" t="s">
        <v>5571</v>
      </c>
      <c r="L188" s="4">
        <v>0.0</v>
      </c>
      <c r="M188" s="4">
        <v>98.0</v>
      </c>
      <c r="N188" s="4">
        <v>98.0</v>
      </c>
      <c r="O188" s="4" t="s">
        <v>5522</v>
      </c>
      <c r="P188" s="4" t="s">
        <v>467</v>
      </c>
      <c r="Q188" s="10"/>
      <c r="R188" s="5">
        <v>45905.0</v>
      </c>
      <c r="S188" s="4" t="s">
        <v>7036</v>
      </c>
      <c r="T188" s="4">
        <v>14.0</v>
      </c>
    </row>
    <row r="189">
      <c r="A189" s="4" t="s">
        <v>6281</v>
      </c>
      <c r="B189" s="4">
        <v>2004.0</v>
      </c>
      <c r="C189" s="4" t="s">
        <v>13</v>
      </c>
      <c r="D189" s="4" t="s">
        <v>5620</v>
      </c>
      <c r="E189" s="4">
        <v>83.0</v>
      </c>
      <c r="F189" s="4">
        <v>0.0</v>
      </c>
      <c r="G189" s="4" t="s">
        <v>3600</v>
      </c>
      <c r="H189" s="4" t="s">
        <v>468</v>
      </c>
      <c r="I189" s="4">
        <v>98.0</v>
      </c>
      <c r="J189" s="4">
        <v>11.0</v>
      </c>
      <c r="K189" s="4" t="s">
        <v>5765</v>
      </c>
      <c r="L189" s="4">
        <v>0.0</v>
      </c>
      <c r="M189" s="4">
        <v>98.0</v>
      </c>
      <c r="N189" s="4">
        <v>98.0</v>
      </c>
      <c r="O189" s="4" t="s">
        <v>5522</v>
      </c>
      <c r="P189" s="4" t="s">
        <v>470</v>
      </c>
      <c r="Q189" s="10"/>
      <c r="R189" s="5">
        <v>45905.0</v>
      </c>
      <c r="S189" s="4" t="s">
        <v>7037</v>
      </c>
      <c r="T189" s="5">
        <v>45913.0</v>
      </c>
    </row>
    <row r="190">
      <c r="A190" s="4" t="s">
        <v>6281</v>
      </c>
      <c r="B190" s="4">
        <v>2003.0</v>
      </c>
      <c r="C190" s="4" t="s">
        <v>13</v>
      </c>
      <c r="D190" s="4">
        <v>75.0</v>
      </c>
      <c r="E190" s="4">
        <v>85.0</v>
      </c>
      <c r="F190" s="4">
        <v>0.0</v>
      </c>
      <c r="G190" s="4" t="s">
        <v>3600</v>
      </c>
      <c r="H190" s="4" t="s">
        <v>471</v>
      </c>
      <c r="I190" s="4">
        <v>98.0</v>
      </c>
      <c r="J190" s="4">
        <v>12.0</v>
      </c>
      <c r="K190" s="4" t="s">
        <v>5696</v>
      </c>
      <c r="L190" s="4">
        <v>0.0</v>
      </c>
      <c r="M190" s="4">
        <v>97.0</v>
      </c>
      <c r="N190" s="4">
        <v>97.0</v>
      </c>
      <c r="O190" s="4" t="s">
        <v>5522</v>
      </c>
      <c r="P190" s="4" t="s">
        <v>473</v>
      </c>
      <c r="Q190" s="10"/>
      <c r="R190" s="5">
        <v>45905.0</v>
      </c>
      <c r="S190" s="4" t="s">
        <v>7038</v>
      </c>
      <c r="T190" s="5">
        <v>45851.0</v>
      </c>
    </row>
    <row r="191">
      <c r="A191" s="4" t="s">
        <v>6281</v>
      </c>
      <c r="B191" s="4">
        <v>2002.0</v>
      </c>
      <c r="C191" s="4" t="s">
        <v>13</v>
      </c>
      <c r="D191" s="4" t="s">
        <v>5572</v>
      </c>
      <c r="E191" s="4">
        <v>87.0</v>
      </c>
      <c r="F191" s="4">
        <v>0.0</v>
      </c>
      <c r="G191" s="4" t="s">
        <v>2074</v>
      </c>
      <c r="H191" s="4" t="s">
        <v>474</v>
      </c>
      <c r="I191" s="4">
        <v>98.0</v>
      </c>
      <c r="J191" s="4">
        <v>8.0</v>
      </c>
      <c r="K191" s="4">
        <v>55.0</v>
      </c>
      <c r="L191" s="4">
        <v>0.0</v>
      </c>
      <c r="M191" s="4">
        <v>98.0</v>
      </c>
      <c r="N191" s="4">
        <v>98.0</v>
      </c>
      <c r="O191" s="4" t="s">
        <v>5522</v>
      </c>
      <c r="P191" s="4" t="s">
        <v>476</v>
      </c>
      <c r="Q191" s="10"/>
      <c r="R191" s="5">
        <v>45905.0</v>
      </c>
      <c r="S191" s="4" t="s">
        <v>7039</v>
      </c>
      <c r="T191" s="5">
        <v>45790.0</v>
      </c>
    </row>
    <row r="192">
      <c r="A192" s="4" t="s">
        <v>6281</v>
      </c>
      <c r="B192" s="4">
        <v>2001.0</v>
      </c>
      <c r="C192" s="4" t="s">
        <v>13</v>
      </c>
      <c r="D192" s="4" t="s">
        <v>5574</v>
      </c>
      <c r="E192" s="4">
        <v>9.0</v>
      </c>
      <c r="F192" s="4">
        <v>0.0</v>
      </c>
      <c r="G192" s="4" t="s">
        <v>5760</v>
      </c>
      <c r="H192" s="4" t="s">
        <v>477</v>
      </c>
      <c r="I192" s="4">
        <v>99.0</v>
      </c>
      <c r="J192" s="4">
        <v>5.0</v>
      </c>
      <c r="K192" s="4" t="s">
        <v>5536</v>
      </c>
      <c r="L192" s="4">
        <v>0.0</v>
      </c>
      <c r="M192" s="4">
        <v>99.0</v>
      </c>
      <c r="N192" s="4">
        <v>99.0</v>
      </c>
      <c r="O192" s="4" t="s">
        <v>5522</v>
      </c>
      <c r="P192" s="4" t="s">
        <v>478</v>
      </c>
      <c r="Q192" s="10"/>
      <c r="R192" s="4">
        <v>6.0</v>
      </c>
      <c r="S192" s="4" t="s">
        <v>6977</v>
      </c>
      <c r="T192" s="5">
        <v>45729.0</v>
      </c>
    </row>
    <row r="193">
      <c r="A193" s="4" t="s">
        <v>6281</v>
      </c>
      <c r="B193" s="4">
        <v>2000.0</v>
      </c>
      <c r="C193" s="4" t="s">
        <v>13</v>
      </c>
      <c r="D193" s="4" t="s">
        <v>5741</v>
      </c>
      <c r="E193" s="4">
        <v>92.0</v>
      </c>
      <c r="F193" s="4">
        <v>0.0</v>
      </c>
      <c r="G193" s="4" t="s">
        <v>4199</v>
      </c>
      <c r="H193" s="4" t="s">
        <v>479</v>
      </c>
      <c r="I193" s="4">
        <v>97.0</v>
      </c>
      <c r="J193" s="4">
        <v>6.0</v>
      </c>
      <c r="K193" s="4" t="s">
        <v>5766</v>
      </c>
      <c r="L193" s="4">
        <v>0.0</v>
      </c>
      <c r="M193" s="4">
        <v>97.0</v>
      </c>
      <c r="N193" s="4">
        <v>97.0</v>
      </c>
      <c r="O193" s="4" t="s">
        <v>5522</v>
      </c>
      <c r="P193" s="4" t="s">
        <v>481</v>
      </c>
      <c r="Q193" s="10"/>
      <c r="R193" s="4">
        <v>6.0</v>
      </c>
      <c r="S193" s="4" t="s">
        <v>6969</v>
      </c>
      <c r="T193" s="5">
        <v>45701.0</v>
      </c>
    </row>
    <row r="194">
      <c r="A194" s="4" t="s">
        <v>6282</v>
      </c>
      <c r="B194" s="4">
        <v>2015.0</v>
      </c>
      <c r="C194" s="4" t="s">
        <v>13</v>
      </c>
      <c r="D194" s="4" t="s">
        <v>5767</v>
      </c>
      <c r="E194" s="4">
        <v>129.0</v>
      </c>
      <c r="F194" s="4">
        <v>92.0</v>
      </c>
      <c r="G194" s="10"/>
      <c r="H194" s="4">
        <v>0.0</v>
      </c>
      <c r="I194" s="4">
        <v>97.0</v>
      </c>
      <c r="J194" s="4">
        <v>240.0</v>
      </c>
      <c r="K194" s="5">
        <v>45734.0</v>
      </c>
      <c r="L194" s="4">
        <v>113.0</v>
      </c>
      <c r="M194" s="4">
        <v>97.0</v>
      </c>
      <c r="N194" s="4">
        <v>97.0</v>
      </c>
      <c r="O194" s="4" t="s">
        <v>5522</v>
      </c>
      <c r="P194" s="4" t="s">
        <v>482</v>
      </c>
      <c r="Q194" s="4">
        <v>1612886.0</v>
      </c>
      <c r="R194" s="5">
        <v>45734.0</v>
      </c>
      <c r="S194" s="4" t="s">
        <v>7040</v>
      </c>
      <c r="T194" s="5">
        <v>45698.0</v>
      </c>
    </row>
    <row r="195">
      <c r="A195" s="4" t="s">
        <v>6282</v>
      </c>
      <c r="B195" s="4">
        <v>2014.0</v>
      </c>
      <c r="C195" s="4" t="s">
        <v>13</v>
      </c>
      <c r="D195" s="4" t="s">
        <v>5594</v>
      </c>
      <c r="E195" s="4">
        <v>132.0</v>
      </c>
      <c r="F195" s="4">
        <v>98.0</v>
      </c>
      <c r="G195" s="4" t="s">
        <v>5521</v>
      </c>
      <c r="H195" s="4" t="s">
        <v>483</v>
      </c>
      <c r="I195" s="4">
        <v>97.0</v>
      </c>
      <c r="J195" s="4">
        <v>289.0</v>
      </c>
      <c r="K195" s="5">
        <v>45855.0</v>
      </c>
      <c r="L195" s="4">
        <v>121.0</v>
      </c>
      <c r="M195" s="4">
        <v>97.0</v>
      </c>
      <c r="N195" s="4">
        <v>97.0</v>
      </c>
      <c r="O195" s="4" t="s">
        <v>5522</v>
      </c>
      <c r="P195" s="4" t="s">
        <v>485</v>
      </c>
      <c r="Q195" s="4">
        <v>1.5945279E7</v>
      </c>
      <c r="R195" s="5">
        <v>45826.0</v>
      </c>
      <c r="S195" s="4" t="s">
        <v>6158</v>
      </c>
      <c r="T195" s="4">
        <v>10.0</v>
      </c>
    </row>
    <row r="196">
      <c r="A196" s="4" t="s">
        <v>6282</v>
      </c>
      <c r="B196" s="4">
        <v>2013.0</v>
      </c>
      <c r="C196" s="4" t="s">
        <v>13</v>
      </c>
      <c r="D196" s="4">
        <v>71.0</v>
      </c>
      <c r="E196" s="4">
        <v>135.0</v>
      </c>
      <c r="F196" s="4">
        <v>104.0</v>
      </c>
      <c r="G196" s="4" t="s">
        <v>5521</v>
      </c>
      <c r="H196" s="4" t="s">
        <v>486</v>
      </c>
      <c r="I196" s="4">
        <v>96.0</v>
      </c>
      <c r="J196" s="4">
        <v>237.0</v>
      </c>
      <c r="K196" s="4">
        <v>17.0</v>
      </c>
      <c r="L196" s="4">
        <v>130.0</v>
      </c>
      <c r="M196" s="4">
        <v>96.0</v>
      </c>
      <c r="N196" s="4">
        <v>96.0</v>
      </c>
      <c r="O196" s="4" t="s">
        <v>5522</v>
      </c>
      <c r="P196" s="4" t="s">
        <v>488</v>
      </c>
      <c r="Q196" s="4">
        <v>1.57571292E8</v>
      </c>
      <c r="R196" s="5">
        <v>45887.0</v>
      </c>
      <c r="S196" s="4" t="s">
        <v>7041</v>
      </c>
      <c r="T196" s="4">
        <v>10.0</v>
      </c>
    </row>
    <row r="197">
      <c r="A197" s="4" t="s">
        <v>6282</v>
      </c>
      <c r="B197" s="4">
        <v>2012.0</v>
      </c>
      <c r="C197" s="4" t="s">
        <v>13</v>
      </c>
      <c r="D197" s="4">
        <v>77.0</v>
      </c>
      <c r="E197" s="4">
        <v>137.0</v>
      </c>
      <c r="F197" s="4">
        <v>111.0</v>
      </c>
      <c r="G197" s="4" t="s">
        <v>5521</v>
      </c>
      <c r="H197" s="4" t="s">
        <v>489</v>
      </c>
      <c r="I197" s="4">
        <v>94.0</v>
      </c>
      <c r="J197" s="4">
        <v>1986.0</v>
      </c>
      <c r="K197" s="5">
        <v>45763.0</v>
      </c>
      <c r="L197" s="4">
        <v>139.0</v>
      </c>
      <c r="M197" s="4">
        <v>94.0</v>
      </c>
      <c r="N197" s="4">
        <v>94.0</v>
      </c>
      <c r="O197" s="4" t="s">
        <v>5522</v>
      </c>
      <c r="P197" s="4" t="s">
        <v>490</v>
      </c>
      <c r="Q197" s="4">
        <v>1.5572753E7</v>
      </c>
      <c r="R197" s="4">
        <v>19.0</v>
      </c>
      <c r="S197" s="4" t="s">
        <v>7042</v>
      </c>
      <c r="T197" s="5">
        <v>45909.0</v>
      </c>
    </row>
    <row r="198">
      <c r="A198" s="4" t="s">
        <v>6282</v>
      </c>
      <c r="B198" s="4">
        <v>2011.0</v>
      </c>
      <c r="C198" s="4" t="s">
        <v>13</v>
      </c>
      <c r="D198" s="4">
        <v>73.0</v>
      </c>
      <c r="E198" s="4">
        <v>14.0</v>
      </c>
      <c r="F198" s="4">
        <v>118.0</v>
      </c>
      <c r="G198" s="4" t="s">
        <v>5521</v>
      </c>
      <c r="H198" s="4" t="s">
        <v>491</v>
      </c>
      <c r="I198" s="4">
        <v>96.0</v>
      </c>
      <c r="J198" s="4">
        <v>5625.0</v>
      </c>
      <c r="K198" s="5">
        <v>45884.0</v>
      </c>
      <c r="L198" s="4">
        <v>150.0</v>
      </c>
      <c r="M198" s="4">
        <v>96.0</v>
      </c>
      <c r="N198" s="4">
        <v>96.0</v>
      </c>
      <c r="O198" s="4" t="s">
        <v>5522</v>
      </c>
      <c r="P198" s="4" t="s">
        <v>492</v>
      </c>
      <c r="Q198" s="4">
        <v>1.53911916E8</v>
      </c>
      <c r="R198" s="5">
        <v>45707.0</v>
      </c>
      <c r="S198" s="4" t="s">
        <v>7043</v>
      </c>
      <c r="T198" s="5">
        <v>45756.0</v>
      </c>
    </row>
    <row r="199">
      <c r="A199" s="4" t="s">
        <v>6282</v>
      </c>
      <c r="B199" s="4">
        <v>2010.0</v>
      </c>
      <c r="C199" s="4" t="s">
        <v>13</v>
      </c>
      <c r="D199" s="4" t="s">
        <v>5768</v>
      </c>
      <c r="E199" s="4">
        <v>142.0</v>
      </c>
      <c r="F199" s="4">
        <v>126.0</v>
      </c>
      <c r="G199" s="4" t="s">
        <v>5521</v>
      </c>
      <c r="H199" s="4" t="s">
        <v>493</v>
      </c>
      <c r="I199" s="4">
        <v>94.0</v>
      </c>
      <c r="J199" s="4">
        <v>788.0</v>
      </c>
      <c r="K199" s="5">
        <v>45703.0</v>
      </c>
      <c r="L199" s="4">
        <v>161.0</v>
      </c>
      <c r="M199" s="4">
        <v>94.0</v>
      </c>
      <c r="N199" s="4">
        <v>94.0</v>
      </c>
      <c r="O199" s="4" t="s">
        <v>5522</v>
      </c>
      <c r="P199" s="4" t="s">
        <v>494</v>
      </c>
      <c r="Q199" s="4">
        <v>1.5214912E7</v>
      </c>
      <c r="R199" s="5">
        <v>45766.0</v>
      </c>
      <c r="S199" s="4" t="s">
        <v>7044</v>
      </c>
      <c r="T199" s="5">
        <v>45908.0</v>
      </c>
    </row>
    <row r="200">
      <c r="A200" s="4" t="s">
        <v>6282</v>
      </c>
      <c r="B200" s="4">
        <v>2009.0</v>
      </c>
      <c r="C200" s="4" t="s">
        <v>13</v>
      </c>
      <c r="D200" s="4" t="s">
        <v>5769</v>
      </c>
      <c r="E200" s="4">
        <v>144.0</v>
      </c>
      <c r="F200" s="4">
        <v>135.0</v>
      </c>
      <c r="G200" s="4" t="s">
        <v>5521</v>
      </c>
      <c r="H200" s="4" t="s">
        <v>495</v>
      </c>
      <c r="I200" s="4">
        <v>97.0</v>
      </c>
      <c r="J200" s="4">
        <v>718.0</v>
      </c>
      <c r="K200" s="5">
        <v>45822.0</v>
      </c>
      <c r="L200" s="4">
        <v>173.0</v>
      </c>
      <c r="M200" s="4">
        <v>97.0</v>
      </c>
      <c r="N200" s="4">
        <v>97.0</v>
      </c>
      <c r="O200" s="4" t="s">
        <v>5522</v>
      </c>
      <c r="P200" s="4" t="s">
        <v>497</v>
      </c>
      <c r="Q200" s="4">
        <v>1545478.0</v>
      </c>
      <c r="R200" s="5">
        <v>45857.0</v>
      </c>
      <c r="S200" s="4" t="s">
        <v>6952</v>
      </c>
      <c r="T200" s="5">
        <v>45755.0</v>
      </c>
    </row>
    <row r="201">
      <c r="A201" s="4" t="s">
        <v>6282</v>
      </c>
      <c r="B201" s="4">
        <v>2008.0</v>
      </c>
      <c r="C201" s="4" t="s">
        <v>13</v>
      </c>
      <c r="D201" s="4" t="s">
        <v>5770</v>
      </c>
      <c r="E201" s="4">
        <v>147.0</v>
      </c>
      <c r="F201" s="4">
        <v>144.0</v>
      </c>
      <c r="G201" s="4" t="s">
        <v>5521</v>
      </c>
      <c r="H201" s="4" t="s">
        <v>498</v>
      </c>
      <c r="I201" s="4">
        <v>96.0</v>
      </c>
      <c r="J201" s="4">
        <v>2660.0</v>
      </c>
      <c r="K201" s="4">
        <v>14.0</v>
      </c>
      <c r="L201" s="4">
        <v>186.0</v>
      </c>
      <c r="M201" s="4">
        <v>96.0</v>
      </c>
      <c r="N201" s="4">
        <v>96.0</v>
      </c>
      <c r="O201" s="4" t="s">
        <v>5522</v>
      </c>
      <c r="P201" s="4" t="s">
        <v>500</v>
      </c>
      <c r="Q201" s="4">
        <v>1.4885814E7</v>
      </c>
      <c r="R201" s="5">
        <v>45919.0</v>
      </c>
      <c r="S201" s="4" t="s">
        <v>5843</v>
      </c>
      <c r="T201" s="5">
        <v>45816.0</v>
      </c>
    </row>
    <row r="202">
      <c r="A202" s="4" t="s">
        <v>6282</v>
      </c>
      <c r="B202" s="4">
        <v>2007.0</v>
      </c>
      <c r="C202" s="4" t="s">
        <v>13</v>
      </c>
      <c r="D202" s="4" t="s">
        <v>5771</v>
      </c>
      <c r="E202" s="4">
        <v>151.0</v>
      </c>
      <c r="F202" s="4">
        <v>154.0</v>
      </c>
      <c r="G202" s="4" t="s">
        <v>5521</v>
      </c>
      <c r="H202" s="4" t="s">
        <v>501</v>
      </c>
      <c r="I202" s="4">
        <v>95.0</v>
      </c>
      <c r="J202" s="4">
        <v>2924.0</v>
      </c>
      <c r="K202" s="5">
        <v>45790.0</v>
      </c>
      <c r="L202" s="4">
        <v>201.0</v>
      </c>
      <c r="M202" s="4">
        <v>96.0</v>
      </c>
      <c r="N202" s="4">
        <v>94.0</v>
      </c>
      <c r="O202" s="4" t="s">
        <v>5522</v>
      </c>
      <c r="P202" s="4" t="s">
        <v>502</v>
      </c>
      <c r="Q202" s="4">
        <v>1.47139191E8</v>
      </c>
      <c r="R202" s="5">
        <v>45659.0</v>
      </c>
      <c r="S202" s="4" t="s">
        <v>7045</v>
      </c>
      <c r="T202" s="5">
        <v>45816.0</v>
      </c>
    </row>
    <row r="203">
      <c r="A203" s="4" t="s">
        <v>6282</v>
      </c>
      <c r="B203" s="4">
        <v>2006.0</v>
      </c>
      <c r="C203" s="4" t="s">
        <v>13</v>
      </c>
      <c r="D203" s="4" t="s">
        <v>5772</v>
      </c>
      <c r="E203" s="4">
        <v>152.0</v>
      </c>
      <c r="F203" s="4">
        <v>164.0</v>
      </c>
      <c r="G203" s="4" t="s">
        <v>5521</v>
      </c>
      <c r="H203" s="4" t="s">
        <v>503</v>
      </c>
      <c r="I203" s="4">
        <v>86.0</v>
      </c>
      <c r="J203" s="4">
        <v>6192.0</v>
      </c>
      <c r="K203" s="4">
        <v>13.0</v>
      </c>
      <c r="L203" s="4">
        <v>215.0</v>
      </c>
      <c r="M203" s="4">
        <v>95.0</v>
      </c>
      <c r="N203" s="4">
        <v>94.0</v>
      </c>
      <c r="O203" s="4" t="s">
        <v>5522</v>
      </c>
      <c r="P203" s="4" t="s">
        <v>504</v>
      </c>
      <c r="Q203" s="4">
        <v>1453684.0</v>
      </c>
      <c r="R203" s="5">
        <v>45718.0</v>
      </c>
      <c r="S203" s="4" t="s">
        <v>7046</v>
      </c>
      <c r="T203" s="5">
        <v>45755.0</v>
      </c>
    </row>
    <row r="204">
      <c r="A204" s="4" t="s">
        <v>6282</v>
      </c>
      <c r="B204" s="4">
        <v>2005.0</v>
      </c>
      <c r="C204" s="4" t="s">
        <v>13</v>
      </c>
      <c r="D204" s="4" t="s">
        <v>5727</v>
      </c>
      <c r="E204" s="4">
        <v>155.0</v>
      </c>
      <c r="F204" s="4">
        <v>174.0</v>
      </c>
      <c r="G204" s="4" t="s">
        <v>5521</v>
      </c>
      <c r="H204" s="4" t="s">
        <v>505</v>
      </c>
      <c r="I204" s="4">
        <v>45.0</v>
      </c>
      <c r="J204" s="4">
        <v>25934.0</v>
      </c>
      <c r="K204" s="5">
        <v>45789.0</v>
      </c>
      <c r="L204" s="4">
        <v>231.0</v>
      </c>
      <c r="M204" s="4">
        <v>94.0</v>
      </c>
      <c r="N204" s="4">
        <v>93.0</v>
      </c>
      <c r="O204" s="4" t="s">
        <v>5522</v>
      </c>
      <c r="P204" s="4" t="s">
        <v>507</v>
      </c>
      <c r="Q204" s="4">
        <v>1.4343111E7</v>
      </c>
      <c r="R204" s="5">
        <v>45779.0</v>
      </c>
      <c r="S204" s="4" t="s">
        <v>7047</v>
      </c>
      <c r="T204" s="5">
        <v>45696.0</v>
      </c>
    </row>
    <row r="205">
      <c r="A205" s="4" t="s">
        <v>6282</v>
      </c>
      <c r="B205" s="4">
        <v>2004.0</v>
      </c>
      <c r="C205" s="4" t="s">
        <v>13</v>
      </c>
      <c r="D205" s="4" t="s">
        <v>5773</v>
      </c>
      <c r="E205" s="4">
        <v>158.0</v>
      </c>
      <c r="F205" s="4">
        <v>185.0</v>
      </c>
      <c r="G205" s="4" t="s">
        <v>5521</v>
      </c>
      <c r="H205" s="4" t="s">
        <v>508</v>
      </c>
      <c r="I205" s="4">
        <v>11.0</v>
      </c>
      <c r="J205" s="4">
        <v>9743.0</v>
      </c>
      <c r="K205" s="4">
        <v>12.0</v>
      </c>
      <c r="L205" s="4">
        <v>247.0</v>
      </c>
      <c r="M205" s="4">
        <v>88.0</v>
      </c>
      <c r="N205" s="4">
        <v>99.0</v>
      </c>
      <c r="O205" s="4" t="s">
        <v>5522</v>
      </c>
      <c r="P205" s="4" t="s">
        <v>510</v>
      </c>
      <c r="Q205" s="4">
        <v>1.4137489E7</v>
      </c>
      <c r="R205" s="5">
        <v>45840.0</v>
      </c>
      <c r="S205" s="4" t="s">
        <v>7048</v>
      </c>
      <c r="T205" s="5">
        <v>45665.0</v>
      </c>
    </row>
    <row r="206">
      <c r="A206" s="4" t="s">
        <v>6282</v>
      </c>
      <c r="B206" s="4">
        <v>2003.0</v>
      </c>
      <c r="C206" s="4" t="s">
        <v>13</v>
      </c>
      <c r="D206" s="4" t="s">
        <v>5774</v>
      </c>
      <c r="E206" s="4">
        <v>161.0</v>
      </c>
      <c r="F206" s="4">
        <v>196.0</v>
      </c>
      <c r="G206" s="4" t="s">
        <v>5521</v>
      </c>
      <c r="H206" s="4" t="s">
        <v>511</v>
      </c>
      <c r="I206" s="4">
        <v>5.0</v>
      </c>
      <c r="J206" s="4">
        <v>4067.0</v>
      </c>
      <c r="K206" s="5">
        <v>45819.0</v>
      </c>
      <c r="L206" s="4">
        <v>264.0</v>
      </c>
      <c r="M206" s="4">
        <v>9.0</v>
      </c>
      <c r="N206" s="4">
        <v>87.0</v>
      </c>
      <c r="O206" s="4" t="s">
        <v>5522</v>
      </c>
      <c r="P206" s="4" t="s">
        <v>513</v>
      </c>
      <c r="Q206" s="4">
        <v>139191.0</v>
      </c>
      <c r="R206" s="5">
        <v>45902.0</v>
      </c>
      <c r="S206" s="4" t="s">
        <v>7049</v>
      </c>
      <c r="T206" s="5">
        <v>45907.0</v>
      </c>
    </row>
    <row r="207">
      <c r="A207" s="4" t="s">
        <v>6282</v>
      </c>
      <c r="B207" s="4">
        <v>2002.0</v>
      </c>
      <c r="C207" s="4" t="s">
        <v>13</v>
      </c>
      <c r="D207" s="4" t="s">
        <v>5775</v>
      </c>
      <c r="E207" s="4">
        <v>164.0</v>
      </c>
      <c r="F207" s="4">
        <v>207.0</v>
      </c>
      <c r="G207" s="4" t="s">
        <v>5521</v>
      </c>
      <c r="H207" s="4" t="s">
        <v>514</v>
      </c>
      <c r="I207" s="10"/>
      <c r="J207" s="4">
        <v>3484.0</v>
      </c>
      <c r="K207" s="5">
        <v>45699.0</v>
      </c>
      <c r="L207" s="4">
        <v>280.0</v>
      </c>
      <c r="M207" s="4">
        <v>83.0</v>
      </c>
      <c r="N207" s="4">
        <v>83.0</v>
      </c>
      <c r="O207" s="4" t="s">
        <v>5522</v>
      </c>
      <c r="P207" s="4" t="s">
        <v>516</v>
      </c>
      <c r="Q207" s="4">
        <v>1366667.0</v>
      </c>
      <c r="R207" s="5">
        <v>45678.0</v>
      </c>
      <c r="S207" s="4" t="s">
        <v>6906</v>
      </c>
      <c r="T207" s="5">
        <v>45845.0</v>
      </c>
    </row>
    <row r="208">
      <c r="A208" s="4" t="s">
        <v>6282</v>
      </c>
      <c r="B208" s="4">
        <v>2001.0</v>
      </c>
      <c r="C208" s="4" t="s">
        <v>13</v>
      </c>
      <c r="D208" s="4" t="s">
        <v>5776</v>
      </c>
      <c r="E208" s="4">
        <v>168.0</v>
      </c>
      <c r="F208" s="4">
        <v>219.0</v>
      </c>
      <c r="G208" s="4" t="s">
        <v>5521</v>
      </c>
      <c r="H208" s="4" t="s">
        <v>517</v>
      </c>
      <c r="I208" s="10"/>
      <c r="J208" s="4">
        <v>4414.0</v>
      </c>
      <c r="K208" s="5">
        <v>45870.0</v>
      </c>
      <c r="L208" s="4">
        <v>298.0</v>
      </c>
      <c r="M208" s="4">
        <v>85.0</v>
      </c>
      <c r="N208" s="4">
        <v>85.0</v>
      </c>
      <c r="O208" s="4" t="s">
        <v>5522</v>
      </c>
      <c r="P208" s="4" t="s">
        <v>519</v>
      </c>
      <c r="Q208" s="4">
        <v>1341716.0</v>
      </c>
      <c r="R208" s="5">
        <v>45737.0</v>
      </c>
      <c r="S208" s="4" t="s">
        <v>6956</v>
      </c>
      <c r="T208" s="5">
        <v>45784.0</v>
      </c>
    </row>
    <row r="209">
      <c r="A209" s="4" t="s">
        <v>6282</v>
      </c>
      <c r="B209" s="4">
        <v>2000.0</v>
      </c>
      <c r="C209" s="4" t="s">
        <v>13</v>
      </c>
      <c r="D209" s="4" t="s">
        <v>5777</v>
      </c>
      <c r="E209" s="4">
        <v>173.0</v>
      </c>
      <c r="F209" s="4">
        <v>231.0</v>
      </c>
      <c r="G209" s="4" t="s">
        <v>5521</v>
      </c>
      <c r="H209" s="4" t="s">
        <v>520</v>
      </c>
      <c r="I209" s="10"/>
      <c r="J209" s="4">
        <v>5098.0</v>
      </c>
      <c r="K209" s="5">
        <v>45748.0</v>
      </c>
      <c r="L209" s="4">
        <v>316.0</v>
      </c>
      <c r="M209" s="4">
        <v>83.0</v>
      </c>
      <c r="N209" s="4">
        <v>82.0</v>
      </c>
      <c r="O209" s="4" t="s">
        <v>5522</v>
      </c>
      <c r="P209" s="4" t="s">
        <v>522</v>
      </c>
      <c r="Q209" s="4">
        <v>1.31581243E8</v>
      </c>
      <c r="R209" s="5">
        <v>45798.0</v>
      </c>
      <c r="S209" s="4" t="s">
        <v>7050</v>
      </c>
      <c r="T209" s="5">
        <v>45723.0</v>
      </c>
    </row>
    <row r="210">
      <c r="A210" s="4" t="s">
        <v>6283</v>
      </c>
      <c r="B210" s="4">
        <v>2015.0</v>
      </c>
      <c r="C210" s="4" t="s">
        <v>13</v>
      </c>
      <c r="D210" s="4" t="s">
        <v>5634</v>
      </c>
      <c r="E210" s="4">
        <v>98.0</v>
      </c>
      <c r="F210" s="4">
        <v>0.0</v>
      </c>
      <c r="G210" s="10"/>
      <c r="H210" s="4">
        <v>0.0</v>
      </c>
      <c r="I210" s="4">
        <v>97.0</v>
      </c>
      <c r="J210" s="4">
        <v>0.0</v>
      </c>
      <c r="K210" s="4" t="s">
        <v>5766</v>
      </c>
      <c r="L210" s="4">
        <v>0.0</v>
      </c>
      <c r="M210" s="4">
        <v>97.0</v>
      </c>
      <c r="N210" s="4">
        <v>97.0</v>
      </c>
      <c r="O210" s="4" t="s">
        <v>5522</v>
      </c>
      <c r="P210" s="4" t="s">
        <v>523</v>
      </c>
      <c r="Q210" s="10"/>
      <c r="R210" s="5">
        <v>45841.0</v>
      </c>
      <c r="S210" s="4" t="s">
        <v>6977</v>
      </c>
      <c r="T210" s="5">
        <v>45731.0</v>
      </c>
    </row>
    <row r="211">
      <c r="A211" s="4" t="s">
        <v>6283</v>
      </c>
      <c r="B211" s="4">
        <v>2014.0</v>
      </c>
      <c r="C211" s="4" t="s">
        <v>13</v>
      </c>
      <c r="D211" s="4" t="s">
        <v>5566</v>
      </c>
      <c r="E211" s="4">
        <v>1.0</v>
      </c>
      <c r="F211" s="4">
        <v>0.0</v>
      </c>
      <c r="G211" s="4" t="s">
        <v>49</v>
      </c>
      <c r="H211" s="4" t="s">
        <v>524</v>
      </c>
      <c r="I211" s="4">
        <v>94.0</v>
      </c>
      <c r="J211" s="4">
        <v>0.0</v>
      </c>
      <c r="K211" s="4" t="s">
        <v>5699</v>
      </c>
      <c r="L211" s="4">
        <v>0.0</v>
      </c>
      <c r="M211" s="4">
        <v>95.0</v>
      </c>
      <c r="N211" s="4">
        <v>94.0</v>
      </c>
      <c r="O211" s="4" t="s">
        <v>5522</v>
      </c>
      <c r="P211" s="4" t="s">
        <v>526</v>
      </c>
      <c r="Q211" s="10"/>
      <c r="R211" s="5">
        <v>45841.0</v>
      </c>
      <c r="S211" s="4" t="s">
        <v>7051</v>
      </c>
      <c r="T211" s="5">
        <v>45731.0</v>
      </c>
    </row>
    <row r="212">
      <c r="A212" s="4" t="s">
        <v>6283</v>
      </c>
      <c r="B212" s="4">
        <v>2013.0</v>
      </c>
      <c r="C212" s="4" t="s">
        <v>13</v>
      </c>
      <c r="D212" s="4" t="s">
        <v>5620</v>
      </c>
      <c r="E212" s="4">
        <v>11.0</v>
      </c>
      <c r="F212" s="4">
        <v>0.0</v>
      </c>
      <c r="G212" s="4" t="s">
        <v>5361</v>
      </c>
      <c r="H212" s="4" t="s">
        <v>527</v>
      </c>
      <c r="I212" s="4">
        <v>91.0</v>
      </c>
      <c r="J212" s="4">
        <v>0.0</v>
      </c>
      <c r="K212" s="4">
        <v>53.0</v>
      </c>
      <c r="L212" s="4">
        <v>0.0</v>
      </c>
      <c r="M212" s="4">
        <v>91.0</v>
      </c>
      <c r="N212" s="4">
        <v>91.0</v>
      </c>
      <c r="O212" s="4" t="s">
        <v>5522</v>
      </c>
      <c r="P212" s="4" t="s">
        <v>529</v>
      </c>
      <c r="Q212" s="10"/>
      <c r="R212" s="5">
        <v>45872.0</v>
      </c>
      <c r="S212" s="4" t="s">
        <v>6978</v>
      </c>
      <c r="T212" s="5">
        <v>45731.0</v>
      </c>
    </row>
    <row r="213">
      <c r="A213" s="4" t="s">
        <v>6283</v>
      </c>
      <c r="B213" s="4">
        <v>2012.0</v>
      </c>
      <c r="C213" s="4" t="s">
        <v>13</v>
      </c>
      <c r="D213" s="4" t="s">
        <v>5569</v>
      </c>
      <c r="E213" s="4">
        <v>12.0</v>
      </c>
      <c r="F213" s="4">
        <v>0.0</v>
      </c>
      <c r="G213" s="4" t="s">
        <v>2167</v>
      </c>
      <c r="H213" s="4" t="s">
        <v>530</v>
      </c>
      <c r="I213" s="4">
        <v>87.0</v>
      </c>
      <c r="J213" s="4">
        <v>0.0</v>
      </c>
      <c r="K213" s="4" t="s">
        <v>5705</v>
      </c>
      <c r="L213" s="4">
        <v>0.0</v>
      </c>
      <c r="M213" s="4">
        <v>88.0</v>
      </c>
      <c r="N213" s="4">
        <v>87.0</v>
      </c>
      <c r="O213" s="4" t="s">
        <v>5522</v>
      </c>
      <c r="P213" s="4" t="s">
        <v>531</v>
      </c>
      <c r="Q213" s="10"/>
      <c r="R213" s="5">
        <v>45872.0</v>
      </c>
      <c r="S213" s="4" t="s">
        <v>7052</v>
      </c>
      <c r="T213" s="5">
        <v>45731.0</v>
      </c>
    </row>
    <row r="214">
      <c r="A214" s="4" t="s">
        <v>6283</v>
      </c>
      <c r="B214" s="4">
        <v>2011.0</v>
      </c>
      <c r="C214" s="4" t="s">
        <v>13</v>
      </c>
      <c r="D214" s="4" t="s">
        <v>5572</v>
      </c>
      <c r="E214" s="4">
        <v>14.0</v>
      </c>
      <c r="F214" s="4">
        <v>0.0</v>
      </c>
      <c r="G214" s="4" t="s">
        <v>4590</v>
      </c>
      <c r="H214" s="4" t="s">
        <v>532</v>
      </c>
      <c r="I214" s="4">
        <v>91.0</v>
      </c>
      <c r="J214" s="4">
        <v>0.0</v>
      </c>
      <c r="K214" s="4" t="s">
        <v>5778</v>
      </c>
      <c r="L214" s="4">
        <v>0.0</v>
      </c>
      <c r="M214" s="4">
        <v>91.0</v>
      </c>
      <c r="N214" s="4">
        <v>91.0</v>
      </c>
      <c r="O214" s="4" t="s">
        <v>5522</v>
      </c>
      <c r="P214" s="4" t="s">
        <v>534</v>
      </c>
      <c r="Q214" s="10"/>
      <c r="R214" s="5">
        <v>45872.0</v>
      </c>
      <c r="S214" s="4" t="s">
        <v>6234</v>
      </c>
      <c r="T214" s="5">
        <v>45792.0</v>
      </c>
    </row>
    <row r="215">
      <c r="A215" s="4" t="s">
        <v>6283</v>
      </c>
      <c r="B215" s="4">
        <v>2010.0</v>
      </c>
      <c r="C215" s="4" t="s">
        <v>13</v>
      </c>
      <c r="D215" s="4" t="s">
        <v>5574</v>
      </c>
      <c r="E215" s="4">
        <v>16.0</v>
      </c>
      <c r="F215" s="4">
        <v>0.0</v>
      </c>
      <c r="G215" s="4" t="s">
        <v>5636</v>
      </c>
      <c r="H215" s="4" t="s">
        <v>535</v>
      </c>
      <c r="I215" s="4">
        <v>86.0</v>
      </c>
      <c r="J215" s="4">
        <v>0.0</v>
      </c>
      <c r="K215" s="5">
        <v>45843.0</v>
      </c>
      <c r="L215" s="4">
        <v>0.0</v>
      </c>
      <c r="M215" s="4">
        <v>9.0</v>
      </c>
      <c r="N215" s="4">
        <v>86.0</v>
      </c>
      <c r="O215" s="4" t="s">
        <v>5522</v>
      </c>
      <c r="P215" s="4" t="s">
        <v>536</v>
      </c>
      <c r="Q215" s="10"/>
      <c r="R215" s="5">
        <v>45872.0</v>
      </c>
      <c r="S215" s="4" t="s">
        <v>6965</v>
      </c>
      <c r="T215" s="5">
        <v>45884.0</v>
      </c>
    </row>
    <row r="216">
      <c r="A216" s="4" t="s">
        <v>6283</v>
      </c>
      <c r="B216" s="4">
        <v>2009.0</v>
      </c>
      <c r="C216" s="4" t="s">
        <v>13</v>
      </c>
      <c r="D216" s="4" t="s">
        <v>5624</v>
      </c>
      <c r="E216" s="4">
        <v>19.0</v>
      </c>
      <c r="F216" s="4">
        <v>0.0</v>
      </c>
      <c r="G216" s="4" t="s">
        <v>641</v>
      </c>
      <c r="H216" s="4" t="s">
        <v>537</v>
      </c>
      <c r="I216" s="4">
        <v>93.0</v>
      </c>
      <c r="J216" s="4">
        <v>0.0</v>
      </c>
      <c r="K216" s="4" t="s">
        <v>5557</v>
      </c>
      <c r="L216" s="4">
        <v>0.0</v>
      </c>
      <c r="M216" s="4">
        <v>93.0</v>
      </c>
      <c r="N216" s="4">
        <v>93.0</v>
      </c>
      <c r="O216" s="4" t="s">
        <v>5522</v>
      </c>
      <c r="P216" s="4" t="s">
        <v>539</v>
      </c>
      <c r="Q216" s="10"/>
      <c r="R216" s="5">
        <v>45872.0</v>
      </c>
      <c r="S216" s="4" t="s">
        <v>7031</v>
      </c>
      <c r="T216" s="5">
        <v>45792.0</v>
      </c>
    </row>
    <row r="217">
      <c r="A217" s="4" t="s">
        <v>6283</v>
      </c>
      <c r="B217" s="4">
        <v>2008.0</v>
      </c>
      <c r="C217" s="4" t="s">
        <v>13</v>
      </c>
      <c r="D217" s="4" t="s">
        <v>5577</v>
      </c>
      <c r="E217" s="4">
        <v>111.0</v>
      </c>
      <c r="F217" s="4">
        <v>0.0</v>
      </c>
      <c r="G217" s="4" t="s">
        <v>1603</v>
      </c>
      <c r="H217" s="4" t="s">
        <v>540</v>
      </c>
      <c r="I217" s="4">
        <v>85.0</v>
      </c>
      <c r="J217" s="4">
        <v>0.0</v>
      </c>
      <c r="K217" s="4" t="s">
        <v>5650</v>
      </c>
      <c r="L217" s="4">
        <v>0.0</v>
      </c>
      <c r="M217" s="4">
        <v>85.0</v>
      </c>
      <c r="N217" s="4">
        <v>85.0</v>
      </c>
      <c r="O217" s="4" t="s">
        <v>5522</v>
      </c>
      <c r="P217" s="4" t="s">
        <v>541</v>
      </c>
      <c r="Q217" s="10"/>
      <c r="R217" s="5">
        <v>45903.0</v>
      </c>
      <c r="S217" s="4" t="s">
        <v>6979</v>
      </c>
      <c r="T217" s="5">
        <v>45731.0</v>
      </c>
    </row>
    <row r="218">
      <c r="A218" s="4" t="s">
        <v>6283</v>
      </c>
      <c r="B218" s="4">
        <v>2007.0</v>
      </c>
      <c r="C218" s="4" t="s">
        <v>13</v>
      </c>
      <c r="D218" s="4" t="s">
        <v>5555</v>
      </c>
      <c r="E218" s="4">
        <v>113.0</v>
      </c>
      <c r="F218" s="4">
        <v>0.0</v>
      </c>
      <c r="G218" s="4" t="s">
        <v>2172</v>
      </c>
      <c r="H218" s="4" t="s">
        <v>542</v>
      </c>
      <c r="I218" s="4">
        <v>93.0</v>
      </c>
      <c r="J218" s="4">
        <v>0.0</v>
      </c>
      <c r="K218" s="4" t="s">
        <v>5652</v>
      </c>
      <c r="L218" s="4">
        <v>0.0</v>
      </c>
      <c r="M218" s="4">
        <v>93.0</v>
      </c>
      <c r="N218" s="4">
        <v>93.0</v>
      </c>
      <c r="O218" s="4" t="s">
        <v>5522</v>
      </c>
      <c r="P218" s="4" t="s">
        <v>544</v>
      </c>
      <c r="Q218" s="10"/>
      <c r="R218" s="5">
        <v>45903.0</v>
      </c>
      <c r="S218" s="4" t="s">
        <v>6982</v>
      </c>
      <c r="T218" s="4">
        <v>15.0</v>
      </c>
    </row>
    <row r="219">
      <c r="A219" s="4" t="s">
        <v>6283</v>
      </c>
      <c r="B219" s="4">
        <v>2006.0</v>
      </c>
      <c r="C219" s="4" t="s">
        <v>13</v>
      </c>
      <c r="D219" s="4" t="s">
        <v>5580</v>
      </c>
      <c r="E219" s="4">
        <v>115.0</v>
      </c>
      <c r="F219" s="4">
        <v>0.0</v>
      </c>
      <c r="G219" s="4" t="s">
        <v>348</v>
      </c>
      <c r="H219" s="4" t="s">
        <v>545</v>
      </c>
      <c r="I219" s="4">
        <v>84.0</v>
      </c>
      <c r="J219" s="4">
        <v>0.0</v>
      </c>
      <c r="K219" s="4" t="s">
        <v>5606</v>
      </c>
      <c r="L219" s="4">
        <v>0.0</v>
      </c>
      <c r="M219" s="4">
        <v>85.0</v>
      </c>
      <c r="N219" s="4">
        <v>84.0</v>
      </c>
      <c r="O219" s="4" t="s">
        <v>5522</v>
      </c>
      <c r="P219" s="4" t="s">
        <v>547</v>
      </c>
      <c r="Q219" s="10"/>
      <c r="R219" s="5">
        <v>45903.0</v>
      </c>
      <c r="S219" s="4" t="s">
        <v>7053</v>
      </c>
      <c r="T219" s="5">
        <v>45883.0</v>
      </c>
    </row>
    <row r="220">
      <c r="A220" s="4" t="s">
        <v>6283</v>
      </c>
      <c r="B220" s="4">
        <v>2005.0</v>
      </c>
      <c r="C220" s="4" t="s">
        <v>13</v>
      </c>
      <c r="D220" s="4" t="s">
        <v>5645</v>
      </c>
      <c r="E220" s="4">
        <v>117.0</v>
      </c>
      <c r="F220" s="4">
        <v>0.0</v>
      </c>
      <c r="G220" s="58">
        <v>45665.0</v>
      </c>
      <c r="H220" s="4" t="s">
        <v>548</v>
      </c>
      <c r="I220" s="4">
        <v>92.0</v>
      </c>
      <c r="J220" s="4">
        <v>0.0</v>
      </c>
      <c r="K220" s="4" t="s">
        <v>5562</v>
      </c>
      <c r="L220" s="4">
        <v>0.0</v>
      </c>
      <c r="M220" s="4">
        <v>91.0</v>
      </c>
      <c r="N220" s="4">
        <v>92.0</v>
      </c>
      <c r="O220" s="4" t="s">
        <v>5522</v>
      </c>
      <c r="P220" s="4" t="s">
        <v>549</v>
      </c>
      <c r="Q220" s="10"/>
      <c r="R220" s="4">
        <v>4.0</v>
      </c>
      <c r="S220" s="4" t="s">
        <v>6920</v>
      </c>
      <c r="T220" s="5">
        <v>45822.0</v>
      </c>
    </row>
    <row r="221">
      <c r="A221" s="4" t="s">
        <v>6283</v>
      </c>
      <c r="B221" s="4">
        <v>2004.0</v>
      </c>
      <c r="C221" s="4" t="s">
        <v>13</v>
      </c>
      <c r="D221" s="4" t="s">
        <v>5583</v>
      </c>
      <c r="E221" s="4">
        <v>119.0</v>
      </c>
      <c r="F221" s="4">
        <v>0.0</v>
      </c>
      <c r="G221" s="4" t="s">
        <v>3137</v>
      </c>
      <c r="H221" s="4" t="s">
        <v>550</v>
      </c>
      <c r="I221" s="4">
        <v>93.0</v>
      </c>
      <c r="J221" s="4">
        <v>0.0</v>
      </c>
      <c r="K221" s="4" t="s">
        <v>5779</v>
      </c>
      <c r="L221" s="4">
        <v>0.0</v>
      </c>
      <c r="M221" s="4">
        <v>93.0</v>
      </c>
      <c r="N221" s="4">
        <v>93.0</v>
      </c>
      <c r="O221" s="4" t="s">
        <v>5614</v>
      </c>
      <c r="P221" s="4" t="s">
        <v>551</v>
      </c>
      <c r="Q221" s="10"/>
      <c r="R221" s="4">
        <v>4.0</v>
      </c>
      <c r="S221" s="4" t="s">
        <v>7054</v>
      </c>
      <c r="T221" s="5">
        <v>45761.0</v>
      </c>
    </row>
    <row r="222">
      <c r="A222" s="4" t="s">
        <v>6283</v>
      </c>
      <c r="B222" s="4">
        <v>2003.0</v>
      </c>
      <c r="C222" s="4" t="s">
        <v>13</v>
      </c>
      <c r="D222" s="4" t="s">
        <v>5780</v>
      </c>
      <c r="E222" s="4">
        <v>121.0</v>
      </c>
      <c r="F222" s="4">
        <v>0.0</v>
      </c>
      <c r="G222" s="4" t="s">
        <v>5781</v>
      </c>
      <c r="H222" s="4" t="s">
        <v>552</v>
      </c>
      <c r="I222" s="4">
        <v>91.0</v>
      </c>
      <c r="J222" s="4">
        <v>0.0</v>
      </c>
      <c r="K222" s="4" t="s">
        <v>5782</v>
      </c>
      <c r="L222" s="4">
        <v>0.0</v>
      </c>
      <c r="M222" s="4">
        <v>9.0</v>
      </c>
      <c r="N222" s="4">
        <v>89.0</v>
      </c>
      <c r="O222" s="4" t="s">
        <v>5783</v>
      </c>
      <c r="P222" s="4" t="s">
        <v>554</v>
      </c>
      <c r="Q222" s="10"/>
      <c r="R222" s="5">
        <v>45661.0</v>
      </c>
      <c r="S222" s="4" t="s">
        <v>7055</v>
      </c>
      <c r="T222" s="5">
        <v>45702.0</v>
      </c>
    </row>
    <row r="223">
      <c r="A223" s="4" t="s">
        <v>6283</v>
      </c>
      <c r="B223" s="4">
        <v>2002.0</v>
      </c>
      <c r="C223" s="4" t="s">
        <v>13</v>
      </c>
      <c r="D223" s="4" t="s">
        <v>5556</v>
      </c>
      <c r="E223" s="4">
        <v>123.0</v>
      </c>
      <c r="F223" s="4">
        <v>0.0</v>
      </c>
      <c r="G223" s="4" t="s">
        <v>5784</v>
      </c>
      <c r="H223" s="4" t="s">
        <v>555</v>
      </c>
      <c r="I223" s="4">
        <v>66.0</v>
      </c>
      <c r="J223" s="4">
        <v>0.0</v>
      </c>
      <c r="K223" s="4" t="s">
        <v>5785</v>
      </c>
      <c r="L223" s="4">
        <v>0.0</v>
      </c>
      <c r="M223" s="4">
        <v>86.0</v>
      </c>
      <c r="N223" s="4">
        <v>87.0</v>
      </c>
      <c r="O223" s="4" t="s">
        <v>5786</v>
      </c>
      <c r="P223" s="4" t="s">
        <v>557</v>
      </c>
      <c r="Q223" s="10"/>
      <c r="R223" s="5">
        <v>45661.0</v>
      </c>
      <c r="S223" s="4" t="s">
        <v>7056</v>
      </c>
      <c r="T223" s="4">
        <v>14.0</v>
      </c>
    </row>
    <row r="224">
      <c r="A224" s="4" t="s">
        <v>6283</v>
      </c>
      <c r="B224" s="4">
        <v>2001.0</v>
      </c>
      <c r="C224" s="4" t="s">
        <v>13</v>
      </c>
      <c r="D224" s="4" t="s">
        <v>5585</v>
      </c>
      <c r="E224" s="4">
        <v>125.0</v>
      </c>
      <c r="F224" s="4">
        <v>0.0</v>
      </c>
      <c r="G224" s="4" t="s">
        <v>2637</v>
      </c>
      <c r="H224" s="4" t="s">
        <v>558</v>
      </c>
      <c r="I224" s="4">
        <v>18.0</v>
      </c>
      <c r="J224" s="4">
        <v>0.0</v>
      </c>
      <c r="K224" s="4" t="s">
        <v>5619</v>
      </c>
      <c r="L224" s="4">
        <v>0.0</v>
      </c>
      <c r="M224" s="4">
        <v>93.0</v>
      </c>
      <c r="N224" s="4">
        <v>84.0</v>
      </c>
      <c r="O224" s="4" t="s">
        <v>5681</v>
      </c>
      <c r="P224" s="4" t="s">
        <v>560</v>
      </c>
      <c r="Q224" s="10"/>
      <c r="R224" s="5">
        <v>45692.0</v>
      </c>
      <c r="S224" s="4" t="s">
        <v>6846</v>
      </c>
      <c r="T224" s="4">
        <v>14.0</v>
      </c>
    </row>
    <row r="225">
      <c r="A225" s="4" t="s">
        <v>6283</v>
      </c>
      <c r="B225" s="4">
        <v>2000.0</v>
      </c>
      <c r="C225" s="4" t="s">
        <v>13</v>
      </c>
      <c r="D225" s="4" t="s">
        <v>5561</v>
      </c>
      <c r="E225" s="4">
        <v>127.0</v>
      </c>
      <c r="F225" s="4">
        <v>0.0</v>
      </c>
      <c r="G225" s="4" t="s">
        <v>41</v>
      </c>
      <c r="H225" s="4" t="s">
        <v>561</v>
      </c>
      <c r="I225" s="10"/>
      <c r="J225" s="4">
        <v>0.0</v>
      </c>
      <c r="K225" s="4">
        <v>43.0</v>
      </c>
      <c r="L225" s="4">
        <v>0.0</v>
      </c>
      <c r="M225" s="4">
        <v>86.0</v>
      </c>
      <c r="N225" s="4">
        <v>93.0</v>
      </c>
      <c r="O225" s="4" t="s">
        <v>5631</v>
      </c>
      <c r="P225" s="4" t="s">
        <v>563</v>
      </c>
      <c r="Q225" s="10"/>
      <c r="R225" s="5">
        <v>45692.0</v>
      </c>
      <c r="S225" s="4" t="s">
        <v>6936</v>
      </c>
      <c r="T225" s="4">
        <v>14.0</v>
      </c>
    </row>
    <row r="226">
      <c r="A226" s="4" t="s">
        <v>6284</v>
      </c>
      <c r="B226" s="4">
        <v>2015.0</v>
      </c>
      <c r="C226" s="4" t="s">
        <v>13</v>
      </c>
      <c r="D226" s="4" t="s">
        <v>5589</v>
      </c>
      <c r="E226" s="4">
        <v>196.0</v>
      </c>
      <c r="F226" s="4">
        <v>0.0</v>
      </c>
      <c r="G226" s="10"/>
      <c r="H226" s="4">
        <v>0.0</v>
      </c>
      <c r="I226" s="4">
        <v>99.0</v>
      </c>
      <c r="J226" s="4">
        <v>2.0</v>
      </c>
      <c r="K226" s="4" t="s">
        <v>5787</v>
      </c>
      <c r="L226" s="4">
        <v>0.0</v>
      </c>
      <c r="M226" s="4">
        <v>99.0</v>
      </c>
      <c r="N226" s="4">
        <v>99.0</v>
      </c>
      <c r="O226" s="4" t="s">
        <v>5522</v>
      </c>
      <c r="P226" s="4" t="s">
        <v>564</v>
      </c>
      <c r="Q226" s="4">
        <v>9489616.0</v>
      </c>
      <c r="R226" s="4">
        <v>2.0</v>
      </c>
      <c r="S226" s="4" t="s">
        <v>7038</v>
      </c>
      <c r="T226" s="5">
        <v>45823.0</v>
      </c>
    </row>
    <row r="227">
      <c r="A227" s="4" t="s">
        <v>6284</v>
      </c>
      <c r="B227" s="4">
        <v>2014.0</v>
      </c>
      <c r="C227" s="4" t="s">
        <v>13</v>
      </c>
      <c r="D227" s="4">
        <v>72.0</v>
      </c>
      <c r="E227" s="4">
        <v>199.0</v>
      </c>
      <c r="F227" s="4">
        <v>0.0</v>
      </c>
      <c r="G227" s="4" t="s">
        <v>5788</v>
      </c>
      <c r="H227" s="4" t="s">
        <v>565</v>
      </c>
      <c r="I227" s="4">
        <v>97.0</v>
      </c>
      <c r="J227" s="4">
        <v>64.0</v>
      </c>
      <c r="K227" s="4" t="s">
        <v>5789</v>
      </c>
      <c r="L227" s="4">
        <v>0.0</v>
      </c>
      <c r="M227" s="4">
        <v>97.0</v>
      </c>
      <c r="N227" s="4">
        <v>97.0</v>
      </c>
      <c r="O227" s="4" t="s">
        <v>5522</v>
      </c>
      <c r="P227" s="4" t="s">
        <v>567</v>
      </c>
      <c r="Q227" s="4">
        <v>9474511.0</v>
      </c>
      <c r="R227" s="4">
        <v>2.0</v>
      </c>
      <c r="S227" s="4" t="s">
        <v>7039</v>
      </c>
      <c r="T227" s="5">
        <v>45853.0</v>
      </c>
    </row>
    <row r="228">
      <c r="A228" s="4" t="s">
        <v>6284</v>
      </c>
      <c r="B228" s="4">
        <v>2013.0</v>
      </c>
      <c r="C228" s="4" t="s">
        <v>13</v>
      </c>
      <c r="D228" s="4" t="s">
        <v>5590</v>
      </c>
      <c r="E228" s="4">
        <v>23.0</v>
      </c>
      <c r="F228" s="4">
        <v>0.0</v>
      </c>
      <c r="G228" s="4" t="s">
        <v>5790</v>
      </c>
      <c r="H228" s="4" t="s">
        <v>568</v>
      </c>
      <c r="I228" s="4">
        <v>98.0</v>
      </c>
      <c r="J228" s="4">
        <v>16.0</v>
      </c>
      <c r="K228" s="4" t="s">
        <v>5791</v>
      </c>
      <c r="L228" s="4">
        <v>1.0</v>
      </c>
      <c r="M228" s="4">
        <v>98.0</v>
      </c>
      <c r="N228" s="4">
        <v>98.0</v>
      </c>
      <c r="O228" s="4" t="s">
        <v>5522</v>
      </c>
      <c r="P228" s="4" t="s">
        <v>569</v>
      </c>
      <c r="Q228" s="4">
        <v>9465997.0</v>
      </c>
      <c r="R228" s="4">
        <v>2.0</v>
      </c>
      <c r="S228" s="4" t="s">
        <v>7039</v>
      </c>
      <c r="T228" s="5">
        <v>45853.0</v>
      </c>
    </row>
    <row r="229">
      <c r="A229" s="4" t="s">
        <v>6284</v>
      </c>
      <c r="B229" s="4">
        <v>2012.0</v>
      </c>
      <c r="C229" s="4" t="s">
        <v>13</v>
      </c>
      <c r="D229" s="4" t="s">
        <v>5715</v>
      </c>
      <c r="E229" s="4">
        <v>194.0</v>
      </c>
      <c r="F229" s="4">
        <v>0.0</v>
      </c>
      <c r="G229" s="4" t="s">
        <v>5792</v>
      </c>
      <c r="H229" s="4" t="s">
        <v>570</v>
      </c>
      <c r="I229" s="4">
        <v>97.0</v>
      </c>
      <c r="J229" s="4">
        <v>10.0</v>
      </c>
      <c r="K229" s="5">
        <v>45783.0</v>
      </c>
      <c r="L229" s="4">
        <v>1.0</v>
      </c>
      <c r="M229" s="4">
        <v>98.0</v>
      </c>
      <c r="N229" s="4">
        <v>98.0</v>
      </c>
      <c r="O229" s="4" t="s">
        <v>5522</v>
      </c>
      <c r="P229" s="4" t="s">
        <v>571</v>
      </c>
      <c r="Q229" s="4">
        <v>9464495.0</v>
      </c>
      <c r="R229" s="5">
        <v>45659.0</v>
      </c>
      <c r="S229" s="4" t="s">
        <v>7051</v>
      </c>
      <c r="T229" s="5">
        <v>45823.0</v>
      </c>
    </row>
    <row r="230">
      <c r="A230" s="4" t="s">
        <v>6284</v>
      </c>
      <c r="B230" s="4">
        <v>2011.0</v>
      </c>
      <c r="C230" s="4" t="s">
        <v>13</v>
      </c>
      <c r="D230" s="4">
        <v>72.0</v>
      </c>
      <c r="E230" s="4">
        <v>232.0</v>
      </c>
      <c r="F230" s="4">
        <v>0.0</v>
      </c>
      <c r="G230" s="4" t="s">
        <v>5793</v>
      </c>
      <c r="H230" s="4" t="s">
        <v>572</v>
      </c>
      <c r="I230" s="4">
        <v>98.0</v>
      </c>
      <c r="J230" s="4">
        <v>50.0</v>
      </c>
      <c r="K230" s="4" t="s">
        <v>5523</v>
      </c>
      <c r="L230" s="4">
        <v>1.0</v>
      </c>
      <c r="M230" s="4">
        <v>98.0</v>
      </c>
      <c r="N230" s="4">
        <v>98.0</v>
      </c>
      <c r="O230" s="4" t="s">
        <v>5522</v>
      </c>
      <c r="P230" s="4" t="s">
        <v>574</v>
      </c>
      <c r="Q230" s="4">
        <v>9473172.0</v>
      </c>
      <c r="R230" s="5">
        <v>45659.0</v>
      </c>
      <c r="S230" s="4" t="s">
        <v>7057</v>
      </c>
      <c r="T230" s="5">
        <v>45792.0</v>
      </c>
    </row>
    <row r="231">
      <c r="A231" s="4" t="s">
        <v>6284</v>
      </c>
      <c r="B231" s="4">
        <v>2010.0</v>
      </c>
      <c r="C231" s="4" t="s">
        <v>13</v>
      </c>
      <c r="D231" s="4">
        <v>73.0</v>
      </c>
      <c r="E231" s="4">
        <v>222.0</v>
      </c>
      <c r="F231" s="4">
        <v>0.0</v>
      </c>
      <c r="G231" s="4" t="s">
        <v>5794</v>
      </c>
      <c r="H231" s="4" t="s">
        <v>575</v>
      </c>
      <c r="I231" s="4">
        <v>96.0</v>
      </c>
      <c r="J231" s="4">
        <v>1.0</v>
      </c>
      <c r="K231" s="4" t="s">
        <v>5761</v>
      </c>
      <c r="L231" s="4">
        <v>1.0</v>
      </c>
      <c r="M231" s="4">
        <v>99.0</v>
      </c>
      <c r="N231" s="4">
        <v>98.0</v>
      </c>
      <c r="O231" s="4" t="s">
        <v>5522</v>
      </c>
      <c r="P231" s="4" t="s">
        <v>577</v>
      </c>
      <c r="Q231" s="4">
        <v>949583.0</v>
      </c>
      <c r="R231" s="5">
        <v>45690.0</v>
      </c>
      <c r="S231" s="4" t="s">
        <v>6234</v>
      </c>
      <c r="T231" s="5">
        <v>45792.0</v>
      </c>
    </row>
    <row r="232">
      <c r="A232" s="4" t="s">
        <v>6284</v>
      </c>
      <c r="B232" s="4">
        <v>2009.0</v>
      </c>
      <c r="C232" s="4" t="s">
        <v>13</v>
      </c>
      <c r="D232" s="4">
        <v>70.0</v>
      </c>
      <c r="E232" s="4">
        <v>226.0</v>
      </c>
      <c r="F232" s="4">
        <v>0.0</v>
      </c>
      <c r="G232" s="58">
        <v>45914.0</v>
      </c>
      <c r="H232" s="4" t="s">
        <v>578</v>
      </c>
      <c r="I232" s="4">
        <v>98.0</v>
      </c>
      <c r="J232" s="4">
        <v>0.0</v>
      </c>
      <c r="K232" s="4" t="s">
        <v>5745</v>
      </c>
      <c r="L232" s="4">
        <v>1.0</v>
      </c>
      <c r="M232" s="4">
        <v>98.0</v>
      </c>
      <c r="N232" s="4">
        <v>96.0</v>
      </c>
      <c r="O232" s="4" t="s">
        <v>5522</v>
      </c>
      <c r="P232" s="4" t="s">
        <v>579</v>
      </c>
      <c r="Q232" s="4">
        <v>956765.0</v>
      </c>
      <c r="R232" s="5">
        <v>45690.0</v>
      </c>
      <c r="S232" s="4" t="s">
        <v>6982</v>
      </c>
      <c r="T232" s="5">
        <v>45762.0</v>
      </c>
    </row>
    <row r="233">
      <c r="A233" s="4" t="s">
        <v>6284</v>
      </c>
      <c r="B233" s="4">
        <v>2008.0</v>
      </c>
      <c r="C233" s="4" t="s">
        <v>13</v>
      </c>
      <c r="D233" s="4">
        <v>70.0</v>
      </c>
      <c r="E233" s="4">
        <v>224.0</v>
      </c>
      <c r="F233" s="4">
        <v>1.0</v>
      </c>
      <c r="G233" s="4" t="s">
        <v>5795</v>
      </c>
      <c r="H233" s="4" t="s">
        <v>580</v>
      </c>
      <c r="I233" s="4">
        <v>98.0</v>
      </c>
      <c r="J233" s="4">
        <v>0.0</v>
      </c>
      <c r="K233" s="4" t="s">
        <v>5686</v>
      </c>
      <c r="L233" s="4">
        <v>1.0</v>
      </c>
      <c r="M233" s="4">
        <v>98.0</v>
      </c>
      <c r="N233" s="4">
        <v>97.0</v>
      </c>
      <c r="O233" s="4" t="s">
        <v>5522</v>
      </c>
      <c r="P233" s="4" t="s">
        <v>581</v>
      </c>
      <c r="Q233" s="4">
        <v>9527985.0</v>
      </c>
      <c r="R233" s="5">
        <v>45718.0</v>
      </c>
      <c r="S233" s="4" t="s">
        <v>7058</v>
      </c>
      <c r="T233" s="5">
        <v>45672.0</v>
      </c>
    </row>
    <row r="234">
      <c r="A234" s="4" t="s">
        <v>6284</v>
      </c>
      <c r="B234" s="4">
        <v>2007.0</v>
      </c>
      <c r="C234" s="4" t="s">
        <v>13</v>
      </c>
      <c r="D234" s="4" t="s">
        <v>5796</v>
      </c>
      <c r="E234" s="4">
        <v>226.0</v>
      </c>
      <c r="F234" s="4">
        <v>1.0</v>
      </c>
      <c r="G234" s="4" t="s">
        <v>5797</v>
      </c>
      <c r="H234" s="4" t="s">
        <v>582</v>
      </c>
      <c r="I234" s="4">
        <v>91.0</v>
      </c>
      <c r="J234" s="4">
        <v>1.0</v>
      </c>
      <c r="K234" s="4" t="s">
        <v>5798</v>
      </c>
      <c r="L234" s="4">
        <v>1.0</v>
      </c>
      <c r="M234" s="4">
        <v>9.0</v>
      </c>
      <c r="N234" s="4">
        <v>95.0</v>
      </c>
      <c r="O234" s="4" t="s">
        <v>5522</v>
      </c>
      <c r="P234" s="4" t="s">
        <v>584</v>
      </c>
      <c r="Q234" s="4">
        <v>956953.0</v>
      </c>
      <c r="R234" s="5">
        <v>45718.0</v>
      </c>
      <c r="S234" s="4" t="s">
        <v>6984</v>
      </c>
      <c r="T234" s="5">
        <v>45914.0</v>
      </c>
    </row>
    <row r="235">
      <c r="A235" s="4" t="s">
        <v>6284</v>
      </c>
      <c r="B235" s="4">
        <v>2006.0</v>
      </c>
      <c r="C235" s="4" t="s">
        <v>13</v>
      </c>
      <c r="D235" s="4" t="s">
        <v>5799</v>
      </c>
      <c r="E235" s="4">
        <v>243.0</v>
      </c>
      <c r="F235" s="4">
        <v>1.0</v>
      </c>
      <c r="G235" s="5">
        <v>45820.0</v>
      </c>
      <c r="H235" s="4" t="s">
        <v>585</v>
      </c>
      <c r="I235" s="4">
        <v>98.0</v>
      </c>
      <c r="J235" s="4">
        <v>149.0</v>
      </c>
      <c r="K235" s="4" t="s">
        <v>5539</v>
      </c>
      <c r="L235" s="4">
        <v>1.0</v>
      </c>
      <c r="M235" s="4">
        <v>97.0</v>
      </c>
      <c r="N235" s="4">
        <v>99.0</v>
      </c>
      <c r="O235" s="4" t="s">
        <v>5522</v>
      </c>
      <c r="P235" s="4" t="s">
        <v>587</v>
      </c>
      <c r="Q235" s="4">
        <v>964924.0</v>
      </c>
      <c r="R235" s="5">
        <v>45749.0</v>
      </c>
      <c r="S235" s="4" t="s">
        <v>7059</v>
      </c>
      <c r="T235" s="5">
        <v>45822.0</v>
      </c>
    </row>
    <row r="236">
      <c r="A236" s="4" t="s">
        <v>6284</v>
      </c>
      <c r="B236" s="4">
        <v>2005.0</v>
      </c>
      <c r="C236" s="4" t="s">
        <v>13</v>
      </c>
      <c r="D236" s="4" t="s">
        <v>5800</v>
      </c>
      <c r="E236" s="4">
        <v>252.0</v>
      </c>
      <c r="F236" s="4">
        <v>1.0</v>
      </c>
      <c r="G236" s="58">
        <v>45668.0</v>
      </c>
      <c r="H236" s="4" t="s">
        <v>588</v>
      </c>
      <c r="I236" s="4">
        <v>99.0</v>
      </c>
      <c r="J236" s="4">
        <v>1.0</v>
      </c>
      <c r="K236" s="4" t="s">
        <v>5533</v>
      </c>
      <c r="L236" s="4">
        <v>1.0</v>
      </c>
      <c r="M236" s="4">
        <v>98.0</v>
      </c>
      <c r="N236" s="4">
        <v>99.0</v>
      </c>
      <c r="O236" s="4" t="s">
        <v>5522</v>
      </c>
      <c r="P236" s="4" t="s">
        <v>590</v>
      </c>
      <c r="Q236" s="4">
        <v>9663915.0</v>
      </c>
      <c r="R236" s="5">
        <v>45779.0</v>
      </c>
      <c r="S236" s="4" t="s">
        <v>6926</v>
      </c>
      <c r="T236" s="5">
        <v>45761.0</v>
      </c>
    </row>
    <row r="237">
      <c r="A237" s="4" t="s">
        <v>6284</v>
      </c>
      <c r="B237" s="4">
        <v>2004.0</v>
      </c>
      <c r="C237" s="4" t="s">
        <v>13</v>
      </c>
      <c r="D237" s="4" t="s">
        <v>5772</v>
      </c>
      <c r="E237" s="4">
        <v>247.0</v>
      </c>
      <c r="F237" s="4">
        <v>1.0</v>
      </c>
      <c r="G237" s="58">
        <v>45789.0</v>
      </c>
      <c r="H237" s="4" t="s">
        <v>591</v>
      </c>
      <c r="I237" s="4">
        <v>99.0</v>
      </c>
      <c r="J237" s="4">
        <v>2.0</v>
      </c>
      <c r="K237" s="4" t="s">
        <v>5534</v>
      </c>
      <c r="L237" s="4">
        <v>1.0</v>
      </c>
      <c r="M237" s="4">
        <v>99.0</v>
      </c>
      <c r="N237" s="4">
        <v>99.0</v>
      </c>
      <c r="O237" s="4" t="s">
        <v>5522</v>
      </c>
      <c r="P237" s="4" t="s">
        <v>593</v>
      </c>
      <c r="Q237" s="4">
        <v>973146.0</v>
      </c>
      <c r="R237" s="5">
        <v>45779.0</v>
      </c>
      <c r="S237" s="4" t="s">
        <v>6927</v>
      </c>
      <c r="T237" s="5">
        <v>45671.0</v>
      </c>
    </row>
    <row r="238">
      <c r="A238" s="4" t="s">
        <v>6284</v>
      </c>
      <c r="B238" s="4">
        <v>2003.0</v>
      </c>
      <c r="C238" s="4" t="s">
        <v>13</v>
      </c>
      <c r="D238" s="4" t="s">
        <v>5801</v>
      </c>
      <c r="E238" s="4">
        <v>253.0</v>
      </c>
      <c r="F238" s="4">
        <v>1.0</v>
      </c>
      <c r="G238" s="4" t="s">
        <v>362</v>
      </c>
      <c r="H238" s="4" t="s">
        <v>594</v>
      </c>
      <c r="I238" s="4">
        <v>56.0</v>
      </c>
      <c r="J238" s="4">
        <v>21.0</v>
      </c>
      <c r="K238" s="4" t="s">
        <v>5544</v>
      </c>
      <c r="L238" s="4">
        <v>1.0</v>
      </c>
      <c r="M238" s="4">
        <v>53.0</v>
      </c>
      <c r="N238" s="4">
        <v>5.0</v>
      </c>
      <c r="O238" s="4" t="s">
        <v>5522</v>
      </c>
      <c r="P238" s="4" t="s">
        <v>595</v>
      </c>
      <c r="Q238" s="4">
        <v>9796749.0</v>
      </c>
      <c r="R238" s="5">
        <v>45810.0</v>
      </c>
      <c r="S238" s="4" t="s">
        <v>7060</v>
      </c>
      <c r="T238" s="5">
        <v>45913.0</v>
      </c>
    </row>
    <row r="239">
      <c r="A239" s="4" t="s">
        <v>6284</v>
      </c>
      <c r="B239" s="4">
        <v>2002.0</v>
      </c>
      <c r="C239" s="4" t="s">
        <v>13</v>
      </c>
      <c r="D239" s="4" t="s">
        <v>5802</v>
      </c>
      <c r="E239" s="4">
        <v>262.0</v>
      </c>
      <c r="F239" s="4">
        <v>1.0</v>
      </c>
      <c r="G239" s="4" t="s">
        <v>2873</v>
      </c>
      <c r="H239" s="4" t="s">
        <v>596</v>
      </c>
      <c r="I239" s="4">
        <v>99.0</v>
      </c>
      <c r="J239" s="4">
        <v>14.0</v>
      </c>
      <c r="K239" s="4" t="s">
        <v>5535</v>
      </c>
      <c r="L239" s="4">
        <v>1.0</v>
      </c>
      <c r="M239" s="4">
        <v>99.0</v>
      </c>
      <c r="N239" s="4">
        <v>99.0</v>
      </c>
      <c r="O239" s="4" t="s">
        <v>5522</v>
      </c>
      <c r="P239" s="4" t="s">
        <v>598</v>
      </c>
      <c r="Q239" s="4">
        <v>9865548.0</v>
      </c>
      <c r="R239" s="5">
        <v>45840.0</v>
      </c>
      <c r="S239" s="4" t="s">
        <v>7061</v>
      </c>
      <c r="T239" s="5">
        <v>45821.0</v>
      </c>
    </row>
    <row r="240">
      <c r="A240" s="4" t="s">
        <v>6284</v>
      </c>
      <c r="B240" s="4">
        <v>2001.0</v>
      </c>
      <c r="C240" s="4" t="s">
        <v>13</v>
      </c>
      <c r="D240" s="4" t="s">
        <v>5801</v>
      </c>
      <c r="E240" s="4">
        <v>254.0</v>
      </c>
      <c r="F240" s="4">
        <v>1.0</v>
      </c>
      <c r="G240" s="4" t="s">
        <v>5803</v>
      </c>
      <c r="H240" s="4" t="s">
        <v>599</v>
      </c>
      <c r="I240" s="4">
        <v>93.0</v>
      </c>
      <c r="J240" s="4">
        <v>45.0</v>
      </c>
      <c r="K240" s="4" t="s">
        <v>5642</v>
      </c>
      <c r="L240" s="4">
        <v>1.0</v>
      </c>
      <c r="M240" s="4">
        <v>99.0</v>
      </c>
      <c r="N240" s="4">
        <v>99.0</v>
      </c>
      <c r="O240" s="4" t="s">
        <v>5522</v>
      </c>
      <c r="P240" s="4" t="s">
        <v>601</v>
      </c>
      <c r="Q240" s="4">
        <v>9928549.0</v>
      </c>
      <c r="R240" s="5">
        <v>45840.0</v>
      </c>
      <c r="S240" s="4" t="s">
        <v>6930</v>
      </c>
      <c r="T240" s="5">
        <v>45729.0</v>
      </c>
    </row>
    <row r="241">
      <c r="A241" s="4" t="s">
        <v>6284</v>
      </c>
      <c r="B241" s="4">
        <v>2000.0</v>
      </c>
      <c r="C241" s="4" t="s">
        <v>13</v>
      </c>
      <c r="D241" s="4">
        <v>68.0</v>
      </c>
      <c r="E241" s="4">
        <v>247.0</v>
      </c>
      <c r="F241" s="4">
        <v>1.0</v>
      </c>
      <c r="G241" s="4" t="s">
        <v>5804</v>
      </c>
      <c r="H241" s="4" t="s">
        <v>602</v>
      </c>
      <c r="I241" s="4">
        <v>7.0</v>
      </c>
      <c r="J241" s="4">
        <v>21.0</v>
      </c>
      <c r="K241" s="4" t="s">
        <v>5753</v>
      </c>
      <c r="L241" s="4">
        <v>1.0</v>
      </c>
      <c r="M241" s="4">
        <v>99.0</v>
      </c>
      <c r="N241" s="4">
        <v>99.0</v>
      </c>
      <c r="O241" s="4" t="s">
        <v>5522</v>
      </c>
      <c r="P241" s="4" t="s">
        <v>604</v>
      </c>
      <c r="Q241" s="4">
        <v>997961.0</v>
      </c>
      <c r="R241" s="5">
        <v>45871.0</v>
      </c>
      <c r="S241" s="4" t="s">
        <v>7025</v>
      </c>
      <c r="T241" s="5">
        <v>45670.0</v>
      </c>
    </row>
    <row r="242">
      <c r="A242" s="4" t="s">
        <v>6285</v>
      </c>
      <c r="B242" s="4">
        <v>2015.0</v>
      </c>
      <c r="C242" s="4" t="s">
        <v>314</v>
      </c>
      <c r="D242" s="4" t="s">
        <v>5692</v>
      </c>
      <c r="E242" s="4">
        <v>74.0</v>
      </c>
      <c r="F242" s="4">
        <v>0.0</v>
      </c>
      <c r="G242" s="10"/>
      <c r="H242" s="4">
        <v>0.0</v>
      </c>
      <c r="I242" s="4">
        <v>98.0</v>
      </c>
      <c r="J242" s="4">
        <v>47.0</v>
      </c>
      <c r="K242" s="4" t="s">
        <v>5805</v>
      </c>
      <c r="L242" s="4">
        <v>1.0</v>
      </c>
      <c r="M242" s="4">
        <v>99.0</v>
      </c>
      <c r="N242" s="4">
        <v>99.0</v>
      </c>
      <c r="O242" s="4" t="s">
        <v>5522</v>
      </c>
      <c r="P242" s="4" t="s">
        <v>605</v>
      </c>
      <c r="Q242" s="4">
        <v>1.1274196E7</v>
      </c>
      <c r="R242" s="4">
        <v>1.0</v>
      </c>
      <c r="S242" s="4" t="s">
        <v>7062</v>
      </c>
      <c r="T242" s="5">
        <v>45824.0</v>
      </c>
    </row>
    <row r="243">
      <c r="A243" s="4" t="s">
        <v>6285</v>
      </c>
      <c r="B243" s="4">
        <v>2014.0</v>
      </c>
      <c r="C243" s="4" t="s">
        <v>314</v>
      </c>
      <c r="D243" s="4">
        <v>89.0</v>
      </c>
      <c r="E243" s="4">
        <v>76.0</v>
      </c>
      <c r="F243" s="4">
        <v>0.0</v>
      </c>
      <c r="G243" s="5">
        <v>45820.0</v>
      </c>
      <c r="H243" s="4" t="s">
        <v>606</v>
      </c>
      <c r="I243" s="4">
        <v>98.0</v>
      </c>
      <c r="J243" s="4">
        <v>70.0</v>
      </c>
      <c r="K243" s="4" t="s">
        <v>5671</v>
      </c>
      <c r="L243" s="4">
        <v>1.0</v>
      </c>
      <c r="M243" s="4">
        <v>99.0</v>
      </c>
      <c r="N243" s="4">
        <v>99.0</v>
      </c>
      <c r="O243" s="4" t="s">
        <v>5522</v>
      </c>
      <c r="P243" s="4" t="s">
        <v>608</v>
      </c>
      <c r="Q243" s="4">
        <v>112957.0</v>
      </c>
      <c r="R243" s="4">
        <v>1.0</v>
      </c>
      <c r="S243" s="4" t="s">
        <v>7063</v>
      </c>
      <c r="T243" s="5">
        <v>45732.0</v>
      </c>
    </row>
    <row r="244">
      <c r="A244" s="4" t="s">
        <v>6285</v>
      </c>
      <c r="B244" s="4">
        <v>2013.0</v>
      </c>
      <c r="C244" s="4" t="s">
        <v>314</v>
      </c>
      <c r="D244" s="4">
        <v>87.0</v>
      </c>
      <c r="E244" s="4">
        <v>77.0</v>
      </c>
      <c r="F244" s="4">
        <v>0.0</v>
      </c>
      <c r="G244" s="4" t="s">
        <v>5806</v>
      </c>
      <c r="H244" s="4" t="s">
        <v>609</v>
      </c>
      <c r="I244" s="4">
        <v>98.0</v>
      </c>
      <c r="J244" s="4">
        <v>39.0</v>
      </c>
      <c r="K244" s="4">
        <v>63.0</v>
      </c>
      <c r="L244" s="4">
        <v>1.0</v>
      </c>
      <c r="M244" s="4">
        <v>99.0</v>
      </c>
      <c r="N244" s="4">
        <v>99.0</v>
      </c>
      <c r="O244" s="4" t="s">
        <v>5522</v>
      </c>
      <c r="P244" s="4" t="s">
        <v>611</v>
      </c>
      <c r="Q244" s="4">
        <v>1.1182817E7</v>
      </c>
      <c r="R244" s="4" t="s">
        <v>5631</v>
      </c>
      <c r="S244" s="4" t="s">
        <v>7064</v>
      </c>
      <c r="T244" s="5">
        <v>45732.0</v>
      </c>
    </row>
    <row r="245">
      <c r="A245" s="4" t="s">
        <v>6285</v>
      </c>
      <c r="B245" s="4">
        <v>2012.0</v>
      </c>
      <c r="C245" s="4" t="s">
        <v>314</v>
      </c>
      <c r="D245" s="4">
        <v>83.0</v>
      </c>
      <c r="E245" s="4">
        <v>78.0</v>
      </c>
      <c r="F245" s="4">
        <v>0.0</v>
      </c>
      <c r="G245" s="58">
        <v>45879.0</v>
      </c>
      <c r="H245" s="4" t="s">
        <v>612</v>
      </c>
      <c r="I245" s="4">
        <v>98.0</v>
      </c>
      <c r="J245" s="4">
        <v>109.0</v>
      </c>
      <c r="K245" s="4" t="s">
        <v>5738</v>
      </c>
      <c r="L245" s="4">
        <v>1.0</v>
      </c>
      <c r="M245" s="4">
        <v>99.0</v>
      </c>
      <c r="N245" s="4">
        <v>99.0</v>
      </c>
      <c r="O245" s="4" t="s">
        <v>5522</v>
      </c>
      <c r="P245" s="4" t="s">
        <v>614</v>
      </c>
      <c r="Q245" s="4">
        <v>1.1128246E7</v>
      </c>
      <c r="R245" s="4" t="s">
        <v>5631</v>
      </c>
      <c r="S245" s="4" t="s">
        <v>7065</v>
      </c>
      <c r="T245" s="5">
        <v>45704.0</v>
      </c>
    </row>
    <row r="246">
      <c r="A246" s="4" t="s">
        <v>6285</v>
      </c>
      <c r="B246" s="4">
        <v>2011.0</v>
      </c>
      <c r="C246" s="4" t="s">
        <v>314</v>
      </c>
      <c r="D246" s="4">
        <v>83.0</v>
      </c>
      <c r="E246" s="4">
        <v>8.0</v>
      </c>
      <c r="F246" s="4">
        <v>0.0</v>
      </c>
      <c r="G246" s="5">
        <v>45971.0</v>
      </c>
      <c r="H246" s="4" t="s">
        <v>615</v>
      </c>
      <c r="I246" s="4">
        <v>97.0</v>
      </c>
      <c r="J246" s="4">
        <v>576.0</v>
      </c>
      <c r="K246" s="4" t="s">
        <v>5787</v>
      </c>
      <c r="L246" s="4">
        <v>1.0</v>
      </c>
      <c r="M246" s="4">
        <v>98.0</v>
      </c>
      <c r="N246" s="4">
        <v>98.0</v>
      </c>
      <c r="O246" s="4" t="s">
        <v>5522</v>
      </c>
      <c r="P246" s="4" t="s">
        <v>617</v>
      </c>
      <c r="Q246" s="4">
        <v>1147744.0</v>
      </c>
      <c r="R246" s="4" t="s">
        <v>5631</v>
      </c>
      <c r="S246" s="4" t="s">
        <v>7009</v>
      </c>
      <c r="T246" s="5">
        <v>45673.0</v>
      </c>
    </row>
    <row r="247">
      <c r="A247" s="4" t="s">
        <v>6285</v>
      </c>
      <c r="B247" s="4">
        <v>2010.0</v>
      </c>
      <c r="C247" s="4" t="s">
        <v>314</v>
      </c>
      <c r="D247" s="4">
        <v>80.0</v>
      </c>
      <c r="E247" s="4">
        <v>81.0</v>
      </c>
      <c r="F247" s="4">
        <v>0.0</v>
      </c>
      <c r="G247" s="4" t="s">
        <v>5807</v>
      </c>
      <c r="H247" s="4" t="s">
        <v>618</v>
      </c>
      <c r="I247" s="4">
        <v>97.0</v>
      </c>
      <c r="J247" s="4">
        <v>40.0</v>
      </c>
      <c r="K247" s="4" t="s">
        <v>5808</v>
      </c>
      <c r="L247" s="4">
        <v>1.0</v>
      </c>
      <c r="M247" s="4">
        <v>98.0</v>
      </c>
      <c r="N247" s="4">
        <v>98.0</v>
      </c>
      <c r="O247" s="4" t="s">
        <v>5522</v>
      </c>
      <c r="P247" s="4" t="s">
        <v>620</v>
      </c>
      <c r="Q247" s="4">
        <v>1895586.0</v>
      </c>
      <c r="R247" s="4" t="s">
        <v>5631</v>
      </c>
      <c r="S247" s="4" t="s">
        <v>7066</v>
      </c>
      <c r="T247" s="5">
        <v>45915.0</v>
      </c>
    </row>
    <row r="248">
      <c r="A248" s="4" t="s">
        <v>6285</v>
      </c>
      <c r="B248" s="4">
        <v>2009.0</v>
      </c>
      <c r="C248" s="4" t="s">
        <v>314</v>
      </c>
      <c r="D248" s="4" t="s">
        <v>5700</v>
      </c>
      <c r="E248" s="4">
        <v>85.0</v>
      </c>
      <c r="F248" s="4">
        <v>0.0</v>
      </c>
      <c r="G248" s="58">
        <v>45787.0</v>
      </c>
      <c r="H248" s="4" t="s">
        <v>621</v>
      </c>
      <c r="I248" s="4">
        <v>97.0</v>
      </c>
      <c r="J248" s="4">
        <v>33.0</v>
      </c>
      <c r="K248" s="4" t="s">
        <v>5633</v>
      </c>
      <c r="L248" s="4">
        <v>1.0</v>
      </c>
      <c r="M248" s="4">
        <v>98.0</v>
      </c>
      <c r="N248" s="4">
        <v>98.0</v>
      </c>
      <c r="O248" s="4" t="s">
        <v>5522</v>
      </c>
      <c r="P248" s="4" t="s">
        <v>623</v>
      </c>
      <c r="Q248" s="4">
        <v>1796493.0</v>
      </c>
      <c r="R248" s="4" t="s">
        <v>5631</v>
      </c>
      <c r="S248" s="4" t="s">
        <v>7067</v>
      </c>
      <c r="T248" s="5">
        <v>45884.0</v>
      </c>
    </row>
    <row r="249">
      <c r="A249" s="4" t="s">
        <v>6285</v>
      </c>
      <c r="B249" s="4">
        <v>2008.0</v>
      </c>
      <c r="C249" s="4" t="s">
        <v>314</v>
      </c>
      <c r="D249" s="4" t="s">
        <v>5684</v>
      </c>
      <c r="E249" s="4">
        <v>87.0</v>
      </c>
      <c r="F249" s="4">
        <v>0.0</v>
      </c>
      <c r="G249" s="4" t="s">
        <v>5809</v>
      </c>
      <c r="H249" s="4" t="s">
        <v>624</v>
      </c>
      <c r="I249" s="4">
        <v>98.0</v>
      </c>
      <c r="J249" s="4">
        <v>98.0</v>
      </c>
      <c r="K249" s="4" t="s">
        <v>5740</v>
      </c>
      <c r="L249" s="4">
        <v>1.0</v>
      </c>
      <c r="M249" s="4">
        <v>99.0</v>
      </c>
      <c r="N249" s="4">
        <v>99.0</v>
      </c>
      <c r="O249" s="4" t="s">
        <v>5522</v>
      </c>
      <c r="P249" s="4" t="s">
        <v>625</v>
      </c>
      <c r="Q249" s="4">
        <v>179973.0</v>
      </c>
      <c r="R249" s="4" t="s">
        <v>5786</v>
      </c>
      <c r="S249" s="4" t="s">
        <v>7068</v>
      </c>
      <c r="T249" s="5">
        <v>45884.0</v>
      </c>
    </row>
    <row r="250">
      <c r="A250" s="4" t="s">
        <v>6285</v>
      </c>
      <c r="B250" s="4">
        <v>2007.0</v>
      </c>
      <c r="C250" s="4" t="s">
        <v>314</v>
      </c>
      <c r="D250" s="4" t="s">
        <v>5684</v>
      </c>
      <c r="E250" s="4">
        <v>86.0</v>
      </c>
      <c r="F250" s="4">
        <v>0.0</v>
      </c>
      <c r="G250" s="4" t="s">
        <v>5810</v>
      </c>
      <c r="H250" s="4" t="s">
        <v>626</v>
      </c>
      <c r="I250" s="4">
        <v>94.0</v>
      </c>
      <c r="J250" s="4">
        <v>64.0</v>
      </c>
      <c r="K250" s="5">
        <v>45906.0</v>
      </c>
      <c r="L250" s="4">
        <v>1.0</v>
      </c>
      <c r="M250" s="4">
        <v>99.0</v>
      </c>
      <c r="N250" s="4">
        <v>98.0</v>
      </c>
      <c r="O250" s="4" t="s">
        <v>5522</v>
      </c>
      <c r="P250" s="4" t="s">
        <v>628</v>
      </c>
      <c r="Q250" s="4">
        <v>16257.0</v>
      </c>
      <c r="R250" s="4" t="s">
        <v>5786</v>
      </c>
      <c r="S250" s="4" t="s">
        <v>7069</v>
      </c>
      <c r="T250" s="5">
        <v>45884.0</v>
      </c>
    </row>
    <row r="251">
      <c r="A251" s="4" t="s">
        <v>6285</v>
      </c>
      <c r="B251" s="4">
        <v>2006.0</v>
      </c>
      <c r="C251" s="4" t="s">
        <v>314</v>
      </c>
      <c r="D251" s="4" t="s">
        <v>5702</v>
      </c>
      <c r="E251" s="4">
        <v>85.0</v>
      </c>
      <c r="F251" s="4">
        <v>0.0</v>
      </c>
      <c r="G251" s="4" t="s">
        <v>5811</v>
      </c>
      <c r="H251" s="4" t="s">
        <v>629</v>
      </c>
      <c r="I251" s="4">
        <v>94.0</v>
      </c>
      <c r="J251" s="4">
        <v>15.0</v>
      </c>
      <c r="K251" s="5">
        <v>45814.0</v>
      </c>
      <c r="L251" s="4">
        <v>1.0</v>
      </c>
      <c r="M251" s="4">
        <v>99.0</v>
      </c>
      <c r="N251" s="4">
        <v>98.0</v>
      </c>
      <c r="O251" s="4" t="s">
        <v>5522</v>
      </c>
      <c r="P251" s="4" t="s">
        <v>631</v>
      </c>
      <c r="Q251" s="4">
        <v>1547958.0</v>
      </c>
      <c r="R251" s="4" t="s">
        <v>5786</v>
      </c>
      <c r="S251" s="4" t="s">
        <v>7070</v>
      </c>
      <c r="T251" s="5">
        <v>45853.0</v>
      </c>
    </row>
    <row r="252">
      <c r="A252" s="4" t="s">
        <v>6285</v>
      </c>
      <c r="B252" s="4">
        <v>2005.0</v>
      </c>
      <c r="C252" s="4" t="s">
        <v>314</v>
      </c>
      <c r="D252" s="4" t="s">
        <v>5812</v>
      </c>
      <c r="E252" s="4">
        <v>89.0</v>
      </c>
      <c r="F252" s="4">
        <v>0.0</v>
      </c>
      <c r="G252" s="4" t="s">
        <v>5813</v>
      </c>
      <c r="H252" s="4" t="s">
        <v>632</v>
      </c>
      <c r="I252" s="4">
        <v>77.0</v>
      </c>
      <c r="J252" s="4">
        <v>26.0</v>
      </c>
      <c r="K252" s="5">
        <v>45694.0</v>
      </c>
      <c r="L252" s="4">
        <v>1.0</v>
      </c>
      <c r="M252" s="4">
        <v>97.0</v>
      </c>
      <c r="N252" s="4">
        <v>97.0</v>
      </c>
      <c r="O252" s="4" t="s">
        <v>5522</v>
      </c>
      <c r="P252" s="4" t="s">
        <v>634</v>
      </c>
      <c r="Q252" s="4">
        <v>1478617.0</v>
      </c>
      <c r="R252" s="4" t="s">
        <v>5786</v>
      </c>
      <c r="S252" s="4" t="s">
        <v>7071</v>
      </c>
      <c r="T252" s="5">
        <v>45853.0</v>
      </c>
    </row>
    <row r="253">
      <c r="A253" s="4" t="s">
        <v>6285</v>
      </c>
      <c r="B253" s="4">
        <v>2004.0</v>
      </c>
      <c r="C253" s="4" t="s">
        <v>314</v>
      </c>
      <c r="D253" s="4" t="s">
        <v>5706</v>
      </c>
      <c r="E253" s="4">
        <v>91.0</v>
      </c>
      <c r="F253" s="4">
        <v>1.0</v>
      </c>
      <c r="G253" s="58">
        <v>45789.0</v>
      </c>
      <c r="H253" s="4" t="s">
        <v>635</v>
      </c>
      <c r="I253" s="4">
        <v>64.0</v>
      </c>
      <c r="J253" s="4">
        <v>61.0</v>
      </c>
      <c r="K253" s="4" t="s">
        <v>5635</v>
      </c>
      <c r="L253" s="4">
        <v>1.0</v>
      </c>
      <c r="M253" s="4">
        <v>96.0</v>
      </c>
      <c r="N253" s="4">
        <v>95.0</v>
      </c>
      <c r="O253" s="4" t="s">
        <v>5522</v>
      </c>
      <c r="P253" s="4" t="s">
        <v>637</v>
      </c>
      <c r="Q253" s="4">
        <v>1421137.0</v>
      </c>
      <c r="R253" s="4" t="s">
        <v>5786</v>
      </c>
      <c r="S253" s="4" t="s">
        <v>6022</v>
      </c>
      <c r="T253" s="5">
        <v>45887.0</v>
      </c>
    </row>
    <row r="254">
      <c r="A254" s="4" t="s">
        <v>6285</v>
      </c>
      <c r="B254" s="4">
        <v>2003.0</v>
      </c>
      <c r="C254" s="4" t="s">
        <v>314</v>
      </c>
      <c r="D254" s="4" t="s">
        <v>5814</v>
      </c>
      <c r="E254" s="4">
        <v>95.0</v>
      </c>
      <c r="F254" s="4">
        <v>0.0</v>
      </c>
      <c r="G254" s="4" t="s">
        <v>1968</v>
      </c>
      <c r="H254" s="4" t="s">
        <v>638</v>
      </c>
      <c r="I254" s="4">
        <v>64.0</v>
      </c>
      <c r="J254" s="4">
        <v>44.0</v>
      </c>
      <c r="K254" s="4" t="s">
        <v>5744</v>
      </c>
      <c r="L254" s="4">
        <v>1.0</v>
      </c>
      <c r="M254" s="4">
        <v>96.0</v>
      </c>
      <c r="N254" s="4">
        <v>95.0</v>
      </c>
      <c r="O254" s="4" t="s">
        <v>5522</v>
      </c>
      <c r="P254" s="4" t="s">
        <v>639</v>
      </c>
      <c r="Q254" s="4">
        <v>1376133.0</v>
      </c>
      <c r="R254" s="4" t="s">
        <v>5786</v>
      </c>
      <c r="S254" s="4" t="s">
        <v>7066</v>
      </c>
      <c r="T254" s="5">
        <v>45826.0</v>
      </c>
    </row>
    <row r="255">
      <c r="A255" s="4" t="s">
        <v>6285</v>
      </c>
      <c r="B255" s="4">
        <v>2002.0</v>
      </c>
      <c r="C255" s="4" t="s">
        <v>314</v>
      </c>
      <c r="D255" s="4">
        <v>78.0</v>
      </c>
      <c r="E255" s="4">
        <v>99.0</v>
      </c>
      <c r="F255" s="4">
        <v>1.0</v>
      </c>
      <c r="G255" s="4" t="s">
        <v>5815</v>
      </c>
      <c r="H255" s="4" t="s">
        <v>640</v>
      </c>
      <c r="I255" s="4">
        <v>6.0</v>
      </c>
      <c r="J255" s="4">
        <v>0.0</v>
      </c>
      <c r="K255" s="4">
        <v>59.0</v>
      </c>
      <c r="L255" s="4">
        <v>1.0</v>
      </c>
      <c r="M255" s="4">
        <v>96.0</v>
      </c>
      <c r="N255" s="4">
        <v>95.0</v>
      </c>
      <c r="O255" s="4" t="s">
        <v>5522</v>
      </c>
      <c r="P255" s="4" t="s">
        <v>642</v>
      </c>
      <c r="Q255" s="4">
        <v>1332785.0</v>
      </c>
      <c r="R255" s="4" t="s">
        <v>5786</v>
      </c>
      <c r="S255" s="4" t="s">
        <v>7072</v>
      </c>
      <c r="T255" s="5">
        <v>45887.0</v>
      </c>
    </row>
    <row r="256">
      <c r="A256" s="4" t="s">
        <v>6285</v>
      </c>
      <c r="B256" s="4">
        <v>2001.0</v>
      </c>
      <c r="C256" s="4" t="s">
        <v>314</v>
      </c>
      <c r="D256" s="4">
        <v>78.0</v>
      </c>
      <c r="E256" s="4">
        <v>1.0</v>
      </c>
      <c r="F256" s="4">
        <v>1.0</v>
      </c>
      <c r="G256" s="58">
        <v>45668.0</v>
      </c>
      <c r="H256" s="4" t="s">
        <v>643</v>
      </c>
      <c r="I256" s="4">
        <v>6.0</v>
      </c>
      <c r="J256" s="4">
        <v>83.0</v>
      </c>
      <c r="K256" s="4" t="s">
        <v>5763</v>
      </c>
      <c r="L256" s="4">
        <v>1.0</v>
      </c>
      <c r="M256" s="4">
        <v>96.0</v>
      </c>
      <c r="N256" s="4">
        <v>95.0</v>
      </c>
      <c r="O256" s="4" t="s">
        <v>5522</v>
      </c>
      <c r="P256" s="4" t="s">
        <v>645</v>
      </c>
      <c r="Q256" s="4">
        <v>128657.0</v>
      </c>
      <c r="R256" s="4" t="s">
        <v>5786</v>
      </c>
      <c r="S256" s="4" t="s">
        <v>7073</v>
      </c>
      <c r="T256" s="5">
        <v>45706.0</v>
      </c>
    </row>
    <row r="257">
      <c r="A257" s="4" t="s">
        <v>6285</v>
      </c>
      <c r="B257" s="4">
        <v>2000.0</v>
      </c>
      <c r="C257" s="4" t="s">
        <v>314</v>
      </c>
      <c r="D257" s="4" t="s">
        <v>5816</v>
      </c>
      <c r="E257" s="4">
        <v>11.0</v>
      </c>
      <c r="F257" s="4">
        <v>1.0</v>
      </c>
      <c r="G257" s="4" t="s">
        <v>356</v>
      </c>
      <c r="H257" s="4" t="s">
        <v>646</v>
      </c>
      <c r="I257" s="4">
        <v>6.0</v>
      </c>
      <c r="J257" s="4">
        <v>0.0</v>
      </c>
      <c r="K257" s="4" t="s">
        <v>5528</v>
      </c>
      <c r="L257" s="4">
        <v>1.0</v>
      </c>
      <c r="M257" s="4">
        <v>96.0</v>
      </c>
      <c r="N257" s="4">
        <v>95.0</v>
      </c>
      <c r="O257" s="4" t="s">
        <v>5522</v>
      </c>
      <c r="P257" s="4" t="s">
        <v>647</v>
      </c>
      <c r="Q257" s="4">
        <v>125125.0</v>
      </c>
      <c r="R257" s="4" t="s">
        <v>5786</v>
      </c>
      <c r="S257" s="4" t="s">
        <v>7074</v>
      </c>
      <c r="T257" s="4">
        <v>18.0</v>
      </c>
    </row>
    <row r="258">
      <c r="A258" s="4" t="s">
        <v>6286</v>
      </c>
      <c r="B258" s="4">
        <v>2015.0</v>
      </c>
      <c r="C258" s="4" t="s">
        <v>13</v>
      </c>
      <c r="D258" s="4">
        <v>71.0</v>
      </c>
      <c r="E258" s="4">
        <v>175.0</v>
      </c>
      <c r="F258" s="4">
        <v>0.0</v>
      </c>
      <c r="G258" s="10"/>
      <c r="H258" s="4">
        <v>0.0</v>
      </c>
      <c r="I258" s="4">
        <v>94.0</v>
      </c>
      <c r="J258" s="4">
        <v>0.0</v>
      </c>
      <c r="K258" s="5">
        <v>45905.0</v>
      </c>
      <c r="L258" s="4">
        <v>0.0</v>
      </c>
      <c r="M258" s="4">
        <v>94.0</v>
      </c>
      <c r="N258" s="4">
        <v>94.0</v>
      </c>
      <c r="O258" s="4" t="s">
        <v>5614</v>
      </c>
      <c r="P258" s="4" t="s">
        <v>648</v>
      </c>
      <c r="Q258" s="4">
        <v>359288.0</v>
      </c>
      <c r="R258" s="5">
        <v>45750.0</v>
      </c>
      <c r="S258" s="4" t="s">
        <v>7075</v>
      </c>
      <c r="T258" s="5">
        <v>45881.0</v>
      </c>
    </row>
    <row r="259">
      <c r="A259" s="4" t="s">
        <v>6286</v>
      </c>
      <c r="B259" s="4">
        <v>2014.0</v>
      </c>
      <c r="C259" s="4" t="s">
        <v>13</v>
      </c>
      <c r="D259" s="4">
        <v>70.0</v>
      </c>
      <c r="E259" s="4">
        <v>177.0</v>
      </c>
      <c r="F259" s="4">
        <v>0.0</v>
      </c>
      <c r="G259" s="4" t="s">
        <v>741</v>
      </c>
      <c r="H259" s="4" t="s">
        <v>649</v>
      </c>
      <c r="I259" s="4">
        <v>95.0</v>
      </c>
      <c r="J259" s="4">
        <v>0.0</v>
      </c>
      <c r="K259" s="5">
        <v>45662.0</v>
      </c>
      <c r="L259" s="4">
        <v>0.0</v>
      </c>
      <c r="M259" s="4">
        <v>95.0</v>
      </c>
      <c r="N259" s="4">
        <v>95.0</v>
      </c>
      <c r="O259" s="4" t="s">
        <v>5614</v>
      </c>
      <c r="P259" s="4" t="s">
        <v>650</v>
      </c>
      <c r="Q259" s="4">
        <v>351694.0</v>
      </c>
      <c r="R259" s="5">
        <v>45750.0</v>
      </c>
      <c r="S259" s="4" t="s">
        <v>6941</v>
      </c>
      <c r="T259" s="5">
        <v>45881.0</v>
      </c>
    </row>
    <row r="260">
      <c r="A260" s="4" t="s">
        <v>6286</v>
      </c>
      <c r="B260" s="4">
        <v>2013.0</v>
      </c>
      <c r="C260" s="4" t="s">
        <v>13</v>
      </c>
      <c r="D260" s="4" t="s">
        <v>5796</v>
      </c>
      <c r="E260" s="4">
        <v>18.0</v>
      </c>
      <c r="F260" s="4">
        <v>0.0</v>
      </c>
      <c r="G260" s="4" t="s">
        <v>424</v>
      </c>
      <c r="H260" s="4" t="s">
        <v>651</v>
      </c>
      <c r="I260" s="4">
        <v>95.0</v>
      </c>
      <c r="J260" s="4">
        <v>0.0</v>
      </c>
      <c r="K260" s="4" t="s">
        <v>5817</v>
      </c>
      <c r="L260" s="4">
        <v>0.0</v>
      </c>
      <c r="M260" s="4">
        <v>95.0</v>
      </c>
      <c r="N260" s="4">
        <v>95.0</v>
      </c>
      <c r="O260" s="4" t="s">
        <v>5614</v>
      </c>
      <c r="P260" s="4" t="s">
        <v>652</v>
      </c>
      <c r="Q260" s="4">
        <v>344181.0</v>
      </c>
      <c r="R260" s="5">
        <v>45750.0</v>
      </c>
      <c r="S260" s="4" t="s">
        <v>7075</v>
      </c>
      <c r="T260" s="5">
        <v>45912.0</v>
      </c>
    </row>
    <row r="261">
      <c r="A261" s="4" t="s">
        <v>6286</v>
      </c>
      <c r="B261" s="4">
        <v>2012.0</v>
      </c>
      <c r="C261" s="4" t="s">
        <v>13</v>
      </c>
      <c r="D261" s="4" t="s">
        <v>5818</v>
      </c>
      <c r="E261" s="4">
        <v>189.0</v>
      </c>
      <c r="F261" s="4">
        <v>0.0</v>
      </c>
      <c r="G261" s="4" t="s">
        <v>248</v>
      </c>
      <c r="H261" s="4" t="s">
        <v>653</v>
      </c>
      <c r="I261" s="4">
        <v>98.0</v>
      </c>
      <c r="J261" s="4">
        <v>0.0</v>
      </c>
      <c r="K261" s="4" t="s">
        <v>5819</v>
      </c>
      <c r="L261" s="4">
        <v>0.0</v>
      </c>
      <c r="M261" s="4">
        <v>98.0</v>
      </c>
      <c r="N261" s="4">
        <v>98.0</v>
      </c>
      <c r="O261" s="4" t="s">
        <v>5522</v>
      </c>
      <c r="P261" s="4" t="s">
        <v>655</v>
      </c>
      <c r="Q261" s="4">
        <v>33671.0</v>
      </c>
      <c r="R261" s="5">
        <v>45750.0</v>
      </c>
      <c r="S261" s="4" t="s">
        <v>7076</v>
      </c>
      <c r="T261" s="5">
        <v>45789.0</v>
      </c>
    </row>
    <row r="262">
      <c r="A262" s="4" t="s">
        <v>6286</v>
      </c>
      <c r="B262" s="4">
        <v>2011.0</v>
      </c>
      <c r="C262" s="4" t="s">
        <v>13</v>
      </c>
      <c r="D262" s="4" t="s">
        <v>5818</v>
      </c>
      <c r="E262" s="4">
        <v>188.0</v>
      </c>
      <c r="F262" s="4">
        <v>0.0</v>
      </c>
      <c r="G262" s="4" t="s">
        <v>1319</v>
      </c>
      <c r="H262" s="4" t="s">
        <v>656</v>
      </c>
      <c r="I262" s="4">
        <v>95.0</v>
      </c>
      <c r="J262" s="4">
        <v>0.0</v>
      </c>
      <c r="K262" s="4" t="s">
        <v>5655</v>
      </c>
      <c r="L262" s="4">
        <v>0.0</v>
      </c>
      <c r="M262" s="4">
        <v>95.0</v>
      </c>
      <c r="N262" s="4">
        <v>95.0</v>
      </c>
      <c r="O262" s="4" t="s">
        <v>5578</v>
      </c>
      <c r="P262" s="4" t="s">
        <v>658</v>
      </c>
      <c r="Q262" s="4">
        <v>329192.0</v>
      </c>
      <c r="R262" s="5">
        <v>45750.0</v>
      </c>
      <c r="S262" s="4" t="s">
        <v>5681</v>
      </c>
      <c r="T262" s="5">
        <v>45759.0</v>
      </c>
    </row>
    <row r="263">
      <c r="A263" s="4" t="s">
        <v>6286</v>
      </c>
      <c r="B263" s="4">
        <v>2010.0</v>
      </c>
      <c r="C263" s="4" t="s">
        <v>13</v>
      </c>
      <c r="D263" s="4" t="s">
        <v>5769</v>
      </c>
      <c r="E263" s="4">
        <v>186.0</v>
      </c>
      <c r="F263" s="4">
        <v>0.0</v>
      </c>
      <c r="G263" s="4" t="s">
        <v>1322</v>
      </c>
      <c r="H263" s="4" t="s">
        <v>659</v>
      </c>
      <c r="I263" s="4">
        <v>96.0</v>
      </c>
      <c r="J263" s="4">
        <v>0.0</v>
      </c>
      <c r="K263" s="4">
        <v>47.0</v>
      </c>
      <c r="L263" s="4">
        <v>0.0</v>
      </c>
      <c r="M263" s="4">
        <v>96.0</v>
      </c>
      <c r="N263" s="4">
        <v>96.0</v>
      </c>
      <c r="O263" s="4" t="s">
        <v>5614</v>
      </c>
      <c r="P263" s="4" t="s">
        <v>660</v>
      </c>
      <c r="Q263" s="4">
        <v>32168.0</v>
      </c>
      <c r="R263" s="5">
        <v>45750.0</v>
      </c>
      <c r="S263" s="4" t="s">
        <v>5681</v>
      </c>
      <c r="T263" s="5">
        <v>45759.0</v>
      </c>
    </row>
    <row r="264">
      <c r="A264" s="4" t="s">
        <v>6286</v>
      </c>
      <c r="B264" s="4">
        <v>2009.0</v>
      </c>
      <c r="C264" s="4" t="s">
        <v>13</v>
      </c>
      <c r="D264" s="4" t="s">
        <v>5769</v>
      </c>
      <c r="E264" s="4">
        <v>184.0</v>
      </c>
      <c r="F264" s="4">
        <v>0.0</v>
      </c>
      <c r="G264" s="4" t="s">
        <v>257</v>
      </c>
      <c r="H264" s="4" t="s">
        <v>661</v>
      </c>
      <c r="I264" s="4">
        <v>97.0</v>
      </c>
      <c r="J264" s="4">
        <v>0.0</v>
      </c>
      <c r="K264" s="4" t="s">
        <v>5820</v>
      </c>
      <c r="L264" s="4">
        <v>0.0</v>
      </c>
      <c r="M264" s="4">
        <v>98.0</v>
      </c>
      <c r="N264" s="4">
        <v>97.0</v>
      </c>
      <c r="O264" s="4" t="s">
        <v>5821</v>
      </c>
      <c r="P264" s="4" t="s">
        <v>663</v>
      </c>
      <c r="Q264" s="4">
        <v>313929.0</v>
      </c>
      <c r="R264" s="5">
        <v>45750.0</v>
      </c>
      <c r="S264" s="4" t="s">
        <v>5681</v>
      </c>
      <c r="T264" s="5">
        <v>45850.0</v>
      </c>
    </row>
    <row r="265">
      <c r="A265" s="4" t="s">
        <v>6286</v>
      </c>
      <c r="B265" s="4">
        <v>2008.0</v>
      </c>
      <c r="C265" s="4" t="s">
        <v>13</v>
      </c>
      <c r="D265" s="4" t="s">
        <v>5822</v>
      </c>
      <c r="E265" s="4">
        <v>181.0</v>
      </c>
      <c r="F265" s="4">
        <v>0.0</v>
      </c>
      <c r="G265" s="4" t="s">
        <v>1950</v>
      </c>
      <c r="H265" s="4" t="s">
        <v>664</v>
      </c>
      <c r="I265" s="4">
        <v>94.0</v>
      </c>
      <c r="J265" s="4">
        <v>0.0</v>
      </c>
      <c r="K265" s="4" t="s">
        <v>5611</v>
      </c>
      <c r="L265" s="4">
        <v>0.0</v>
      </c>
      <c r="M265" s="4">
        <v>94.0</v>
      </c>
      <c r="N265" s="4">
        <v>94.0</v>
      </c>
      <c r="O265" s="4" t="s">
        <v>5522</v>
      </c>
      <c r="P265" s="4" t="s">
        <v>665</v>
      </c>
      <c r="Q265" s="4">
        <v>36165.0</v>
      </c>
      <c r="R265" s="5">
        <v>45750.0</v>
      </c>
      <c r="S265" s="4" t="s">
        <v>7077</v>
      </c>
      <c r="T265" s="5">
        <v>45881.0</v>
      </c>
    </row>
    <row r="266">
      <c r="A266" s="4" t="s">
        <v>6286</v>
      </c>
      <c r="B266" s="4">
        <v>2007.0</v>
      </c>
      <c r="C266" s="4" t="s">
        <v>13</v>
      </c>
      <c r="D266" s="4" t="s">
        <v>5822</v>
      </c>
      <c r="E266" s="4">
        <v>181.0</v>
      </c>
      <c r="F266" s="4">
        <v>0.0</v>
      </c>
      <c r="G266" s="4" t="s">
        <v>906</v>
      </c>
      <c r="H266" s="4" t="s">
        <v>666</v>
      </c>
      <c r="I266" s="4">
        <v>96.0</v>
      </c>
      <c r="J266" s="4">
        <v>0.0</v>
      </c>
      <c r="K266" s="4">
        <v>45.0</v>
      </c>
      <c r="L266" s="4">
        <v>0.0</v>
      </c>
      <c r="M266" s="4">
        <v>97.0</v>
      </c>
      <c r="N266" s="4">
        <v>96.0</v>
      </c>
      <c r="O266" s="4" t="s">
        <v>5658</v>
      </c>
      <c r="P266" s="4" t="s">
        <v>668</v>
      </c>
      <c r="Q266" s="4">
        <v>29847.0</v>
      </c>
      <c r="R266" s="5">
        <v>45780.0</v>
      </c>
      <c r="S266" s="4" t="s">
        <v>5681</v>
      </c>
      <c r="T266" s="5">
        <v>45881.0</v>
      </c>
    </row>
    <row r="267">
      <c r="A267" s="4" t="s">
        <v>6286</v>
      </c>
      <c r="B267" s="4">
        <v>2006.0</v>
      </c>
      <c r="C267" s="4" t="s">
        <v>13</v>
      </c>
      <c r="D267" s="4" t="s">
        <v>5818</v>
      </c>
      <c r="E267" s="4">
        <v>184.0</v>
      </c>
      <c r="F267" s="4">
        <v>0.0</v>
      </c>
      <c r="G267" s="4" t="s">
        <v>1267</v>
      </c>
      <c r="H267" s="4" t="s">
        <v>669</v>
      </c>
      <c r="I267" s="4">
        <v>98.0</v>
      </c>
      <c r="J267" s="4">
        <v>0.0</v>
      </c>
      <c r="K267" s="4" t="s">
        <v>5599</v>
      </c>
      <c r="L267" s="4">
        <v>0.0</v>
      </c>
      <c r="M267" s="4">
        <v>98.0</v>
      </c>
      <c r="N267" s="4">
        <v>98.0</v>
      </c>
      <c r="O267" s="4" t="s">
        <v>5658</v>
      </c>
      <c r="P267" s="4" t="s">
        <v>670</v>
      </c>
      <c r="Q267" s="4">
        <v>29747.0</v>
      </c>
      <c r="R267" s="5">
        <v>45780.0</v>
      </c>
      <c r="S267" s="4" t="s">
        <v>6988</v>
      </c>
      <c r="T267" s="5">
        <v>45728.0</v>
      </c>
    </row>
    <row r="268">
      <c r="A268" s="4" t="s">
        <v>6286</v>
      </c>
      <c r="B268" s="4">
        <v>2005.0</v>
      </c>
      <c r="C268" s="4" t="s">
        <v>13</v>
      </c>
      <c r="D268" s="4">
        <v>69.0</v>
      </c>
      <c r="E268" s="4">
        <v>191.0</v>
      </c>
      <c r="F268" s="4">
        <v>0.0</v>
      </c>
      <c r="G268" s="4" t="s">
        <v>312</v>
      </c>
      <c r="H268" s="4" t="s">
        <v>671</v>
      </c>
      <c r="I268" s="4">
        <v>96.0</v>
      </c>
      <c r="J268" s="4">
        <v>0.0</v>
      </c>
      <c r="K268" s="4" t="s">
        <v>5619</v>
      </c>
      <c r="L268" s="4">
        <v>0.0</v>
      </c>
      <c r="M268" s="4">
        <v>96.0</v>
      </c>
      <c r="N268" s="4">
        <v>96.0</v>
      </c>
      <c r="O268" s="4" t="s">
        <v>5786</v>
      </c>
      <c r="P268" s="4" t="s">
        <v>673</v>
      </c>
      <c r="Q268" s="4">
        <v>283277.0</v>
      </c>
      <c r="R268" s="5">
        <v>45780.0</v>
      </c>
      <c r="S268" s="4" t="s">
        <v>7060</v>
      </c>
      <c r="T268" s="5">
        <v>45881.0</v>
      </c>
    </row>
    <row r="269">
      <c r="A269" s="4" t="s">
        <v>6286</v>
      </c>
      <c r="B269" s="4">
        <v>2004.0</v>
      </c>
      <c r="C269" s="4" t="s">
        <v>13</v>
      </c>
      <c r="D269" s="4" t="s">
        <v>5823</v>
      </c>
      <c r="E269" s="4">
        <v>197.0</v>
      </c>
      <c r="F269" s="4">
        <v>0.0</v>
      </c>
      <c r="G269" s="5">
        <v>45694.0</v>
      </c>
      <c r="H269" s="4" t="s">
        <v>674</v>
      </c>
      <c r="I269" s="4">
        <v>97.0</v>
      </c>
      <c r="J269" s="4">
        <v>0.0</v>
      </c>
      <c r="K269" s="4" t="s">
        <v>5621</v>
      </c>
      <c r="L269" s="4">
        <v>0.0</v>
      </c>
      <c r="M269" s="4">
        <v>97.0</v>
      </c>
      <c r="N269" s="4">
        <v>97.0</v>
      </c>
      <c r="O269" s="4" t="s">
        <v>5786</v>
      </c>
      <c r="P269" s="4" t="s">
        <v>676</v>
      </c>
      <c r="Q269" s="4">
        <v>27689.0</v>
      </c>
      <c r="R269" s="5">
        <v>45780.0</v>
      </c>
      <c r="S269" s="4" t="s">
        <v>7078</v>
      </c>
      <c r="T269" s="5">
        <v>45789.0</v>
      </c>
    </row>
    <row r="270">
      <c r="A270" s="4" t="s">
        <v>6286</v>
      </c>
      <c r="B270" s="4">
        <v>2003.0</v>
      </c>
      <c r="C270" s="4" t="s">
        <v>13</v>
      </c>
      <c r="D270" s="4" t="s">
        <v>5722</v>
      </c>
      <c r="E270" s="4">
        <v>21.0</v>
      </c>
      <c r="F270" s="4">
        <v>0.0</v>
      </c>
      <c r="G270" s="4" t="s">
        <v>769</v>
      </c>
      <c r="H270" s="4" t="s">
        <v>677</v>
      </c>
      <c r="I270" s="4">
        <v>96.0</v>
      </c>
      <c r="J270" s="4">
        <v>0.0</v>
      </c>
      <c r="K270" s="4" t="s">
        <v>5622</v>
      </c>
      <c r="L270" s="4">
        <v>0.0</v>
      </c>
      <c r="M270" s="4">
        <v>95.0</v>
      </c>
      <c r="N270" s="4">
        <v>96.0</v>
      </c>
      <c r="O270" s="5">
        <v>45778.0</v>
      </c>
      <c r="P270" s="4" t="s">
        <v>678</v>
      </c>
      <c r="Q270" s="4">
        <v>26913.0</v>
      </c>
      <c r="R270" s="5">
        <v>45811.0</v>
      </c>
      <c r="S270" s="4" t="s">
        <v>7079</v>
      </c>
      <c r="T270" s="5">
        <v>45700.0</v>
      </c>
    </row>
    <row r="271">
      <c r="A271" s="4" t="s">
        <v>6286</v>
      </c>
      <c r="B271" s="4">
        <v>2002.0</v>
      </c>
      <c r="C271" s="4" t="s">
        <v>13</v>
      </c>
      <c r="D271" s="4" t="s">
        <v>5824</v>
      </c>
      <c r="E271" s="4">
        <v>199.0</v>
      </c>
      <c r="F271" s="4">
        <v>0.0</v>
      </c>
      <c r="G271" s="4" t="s">
        <v>234</v>
      </c>
      <c r="H271" s="4" t="s">
        <v>679</v>
      </c>
      <c r="I271" s="4">
        <v>97.0</v>
      </c>
      <c r="J271" s="4">
        <v>0.0</v>
      </c>
      <c r="K271" s="4">
        <v>42.0</v>
      </c>
      <c r="L271" s="4">
        <v>0.0</v>
      </c>
      <c r="M271" s="4">
        <v>93.0</v>
      </c>
      <c r="N271" s="4">
        <v>89.0</v>
      </c>
      <c r="O271" s="4" t="s">
        <v>5522</v>
      </c>
      <c r="P271" s="4" t="s">
        <v>681</v>
      </c>
      <c r="Q271" s="4">
        <v>26226.0</v>
      </c>
      <c r="R271" s="5">
        <v>45811.0</v>
      </c>
      <c r="S271" s="4" t="s">
        <v>7080</v>
      </c>
      <c r="T271" s="5">
        <v>45911.0</v>
      </c>
    </row>
    <row r="272">
      <c r="A272" s="4" t="s">
        <v>6286</v>
      </c>
      <c r="B272" s="4">
        <v>2001.0</v>
      </c>
      <c r="C272" s="4" t="s">
        <v>13</v>
      </c>
      <c r="D272" s="4" t="s">
        <v>5772</v>
      </c>
      <c r="E272" s="4">
        <v>21.0</v>
      </c>
      <c r="F272" s="4">
        <v>0.0</v>
      </c>
      <c r="G272" s="5">
        <v>45904.0</v>
      </c>
      <c r="H272" s="4" t="s">
        <v>682</v>
      </c>
      <c r="I272" s="4">
        <v>96.0</v>
      </c>
      <c r="J272" s="4">
        <v>0.0</v>
      </c>
      <c r="K272" s="4" t="s">
        <v>5625</v>
      </c>
      <c r="L272" s="4">
        <v>0.0</v>
      </c>
      <c r="M272" s="4">
        <v>96.0</v>
      </c>
      <c r="N272" s="4">
        <v>96.0</v>
      </c>
      <c r="O272" s="4" t="s">
        <v>5783</v>
      </c>
      <c r="P272" s="4" t="s">
        <v>683</v>
      </c>
      <c r="Q272" s="4">
        <v>254984.0</v>
      </c>
      <c r="R272" s="5">
        <v>45841.0</v>
      </c>
      <c r="S272" s="4" t="s">
        <v>7081</v>
      </c>
      <c r="T272" s="5">
        <v>45880.0</v>
      </c>
    </row>
    <row r="273">
      <c r="A273" s="4" t="s">
        <v>6286</v>
      </c>
      <c r="B273" s="4">
        <v>2000.0</v>
      </c>
      <c r="C273" s="4" t="s">
        <v>13</v>
      </c>
      <c r="D273" s="4" t="s">
        <v>5825</v>
      </c>
      <c r="E273" s="4">
        <v>196.0</v>
      </c>
      <c r="F273" s="4">
        <v>0.0</v>
      </c>
      <c r="G273" s="4" t="s">
        <v>231</v>
      </c>
      <c r="H273" s="4" t="s">
        <v>684</v>
      </c>
      <c r="I273" s="4">
        <v>76.0</v>
      </c>
      <c r="J273" s="4">
        <v>0.0</v>
      </c>
      <c r="K273" s="5">
        <v>45873.0</v>
      </c>
      <c r="L273" s="4">
        <v>0.0</v>
      </c>
      <c r="M273" s="4">
        <v>91.0</v>
      </c>
      <c r="N273" s="4">
        <v>91.0</v>
      </c>
      <c r="O273" s="4" t="s">
        <v>5821</v>
      </c>
      <c r="P273" s="4" t="s">
        <v>686</v>
      </c>
      <c r="Q273" s="4">
        <v>247315.0</v>
      </c>
      <c r="R273" s="5">
        <v>45841.0</v>
      </c>
      <c r="S273" s="4" t="s">
        <v>6990</v>
      </c>
      <c r="T273" s="5">
        <v>45849.0</v>
      </c>
    </row>
    <row r="274">
      <c r="A274" s="4" t="s">
        <v>6287</v>
      </c>
      <c r="B274" s="4">
        <v>2015.0</v>
      </c>
      <c r="C274" s="4" t="s">
        <v>13</v>
      </c>
      <c r="D274" s="4">
        <v>60.0</v>
      </c>
      <c r="E274" s="4">
        <v>249.0</v>
      </c>
      <c r="F274" s="4">
        <v>25.0</v>
      </c>
      <c r="G274" s="10"/>
      <c r="H274" s="4">
        <v>0.0</v>
      </c>
      <c r="I274" s="4">
        <v>82.0</v>
      </c>
      <c r="J274" s="4">
        <v>55.0</v>
      </c>
      <c r="K274" s="5">
        <v>45863.0</v>
      </c>
      <c r="L274" s="4">
        <v>39.0</v>
      </c>
      <c r="M274" s="4">
        <v>78.0</v>
      </c>
      <c r="N274" s="4">
        <v>82.0</v>
      </c>
      <c r="O274" s="4">
        <v>1.0</v>
      </c>
      <c r="P274" s="4" t="s">
        <v>687</v>
      </c>
      <c r="Q274" s="4">
        <v>1575952.0</v>
      </c>
      <c r="R274" s="5">
        <v>45875.0</v>
      </c>
      <c r="S274" s="4" t="s">
        <v>7082</v>
      </c>
      <c r="T274" s="5">
        <v>45848.0</v>
      </c>
    </row>
    <row r="275">
      <c r="A275" s="4" t="s">
        <v>6287</v>
      </c>
      <c r="B275" s="4">
        <v>2014.0</v>
      </c>
      <c r="C275" s="4" t="s">
        <v>13</v>
      </c>
      <c r="D275" s="4" t="s">
        <v>5826</v>
      </c>
      <c r="E275" s="4">
        <v>252.0</v>
      </c>
      <c r="F275" s="4">
        <v>25.0</v>
      </c>
      <c r="G275" s="4" t="s">
        <v>5521</v>
      </c>
      <c r="H275" s="4" t="s">
        <v>688</v>
      </c>
      <c r="I275" s="4">
        <v>78.0</v>
      </c>
      <c r="J275" s="4">
        <v>786.0</v>
      </c>
      <c r="K275" s="5">
        <v>45713.0</v>
      </c>
      <c r="L275" s="4">
        <v>39.0</v>
      </c>
      <c r="M275" s="4">
        <v>74.0</v>
      </c>
      <c r="N275" s="4">
        <v>78.0</v>
      </c>
      <c r="O275" s="5">
        <v>45658.0</v>
      </c>
      <c r="P275" s="4" t="s">
        <v>690</v>
      </c>
      <c r="Q275" s="4">
        <v>1286712.0</v>
      </c>
      <c r="R275" s="5">
        <v>45906.0</v>
      </c>
      <c r="S275" s="4" t="s">
        <v>7083</v>
      </c>
      <c r="T275" s="5">
        <v>45848.0</v>
      </c>
    </row>
    <row r="276">
      <c r="A276" s="4" t="s">
        <v>6287</v>
      </c>
      <c r="B276" s="4">
        <v>2013.0</v>
      </c>
      <c r="C276" s="4" t="s">
        <v>13</v>
      </c>
      <c r="D276" s="4" t="s">
        <v>5524</v>
      </c>
      <c r="E276" s="4">
        <v>251.0</v>
      </c>
      <c r="F276" s="4">
        <v>25.0</v>
      </c>
      <c r="G276" s="4" t="s">
        <v>5521</v>
      </c>
      <c r="H276" s="4" t="s">
        <v>691</v>
      </c>
      <c r="I276" s="4">
        <v>77.0</v>
      </c>
      <c r="J276" s="4">
        <v>637.0</v>
      </c>
      <c r="K276" s="5">
        <v>45832.0</v>
      </c>
      <c r="L276" s="4">
        <v>39.0</v>
      </c>
      <c r="M276" s="4">
        <v>73.0</v>
      </c>
      <c r="N276" s="4">
        <v>77.0</v>
      </c>
      <c r="O276" s="5">
        <v>45689.0</v>
      </c>
      <c r="P276" s="4" t="s">
        <v>692</v>
      </c>
      <c r="Q276" s="4">
        <v>14451.0</v>
      </c>
      <c r="R276" s="5">
        <v>45664.0</v>
      </c>
      <c r="S276" s="4" t="s">
        <v>7084</v>
      </c>
      <c r="T276" s="5">
        <v>45726.0</v>
      </c>
    </row>
    <row r="277">
      <c r="A277" s="4" t="s">
        <v>6287</v>
      </c>
      <c r="B277" s="4">
        <v>2012.0</v>
      </c>
      <c r="C277" s="4" t="s">
        <v>13</v>
      </c>
      <c r="D277" s="4" t="s">
        <v>5761</v>
      </c>
      <c r="E277" s="4">
        <v>251.0</v>
      </c>
      <c r="F277" s="4">
        <v>25.0</v>
      </c>
      <c r="G277" s="4" t="s">
        <v>5521</v>
      </c>
      <c r="H277" s="4" t="s">
        <v>693</v>
      </c>
      <c r="I277" s="4">
        <v>8.0</v>
      </c>
      <c r="J277" s="4">
        <v>288.0</v>
      </c>
      <c r="K277" s="5">
        <v>45681.0</v>
      </c>
      <c r="L277" s="4">
        <v>39.0</v>
      </c>
      <c r="M277" s="4">
        <v>8.0</v>
      </c>
      <c r="N277" s="4">
        <v>8.0</v>
      </c>
      <c r="O277" s="5">
        <v>45717.0</v>
      </c>
      <c r="P277" s="4" t="s">
        <v>694</v>
      </c>
      <c r="Q277" s="4">
        <v>972916.0</v>
      </c>
      <c r="R277" s="5">
        <v>45723.0</v>
      </c>
      <c r="S277" s="4" t="s">
        <v>7085</v>
      </c>
      <c r="T277" s="4">
        <v>10.0</v>
      </c>
    </row>
    <row r="278">
      <c r="A278" s="4" t="s">
        <v>6287</v>
      </c>
      <c r="B278" s="4">
        <v>2011.0</v>
      </c>
      <c r="C278" s="4" t="s">
        <v>13</v>
      </c>
      <c r="D278" s="4" t="s">
        <v>5827</v>
      </c>
      <c r="E278" s="4">
        <v>251.0</v>
      </c>
      <c r="F278" s="4">
        <v>25.0</v>
      </c>
      <c r="G278" s="5">
        <v>45748.0</v>
      </c>
      <c r="H278" s="4" t="s">
        <v>695</v>
      </c>
      <c r="I278" s="4">
        <v>75.0</v>
      </c>
      <c r="J278" s="4">
        <v>426.0</v>
      </c>
      <c r="K278" s="5">
        <v>45800.0</v>
      </c>
      <c r="L278" s="4">
        <v>39.0</v>
      </c>
      <c r="M278" s="4">
        <v>77.0</v>
      </c>
      <c r="N278" s="4">
        <v>75.0</v>
      </c>
      <c r="O278" s="5">
        <v>45748.0</v>
      </c>
      <c r="P278" s="4" t="s">
        <v>696</v>
      </c>
      <c r="Q278" s="4">
        <v>94682.0</v>
      </c>
      <c r="R278" s="5">
        <v>45784.0</v>
      </c>
      <c r="S278" s="4" t="s">
        <v>6908</v>
      </c>
      <c r="T278" s="5">
        <v>45878.0</v>
      </c>
    </row>
    <row r="279">
      <c r="A279" s="4" t="s">
        <v>6287</v>
      </c>
      <c r="B279" s="4">
        <v>2010.0</v>
      </c>
      <c r="C279" s="4" t="s">
        <v>13</v>
      </c>
      <c r="D279" s="4" t="s">
        <v>5745</v>
      </c>
      <c r="E279" s="4">
        <v>254.0</v>
      </c>
      <c r="F279" s="4">
        <v>25.0</v>
      </c>
      <c r="G279" s="4" t="s">
        <v>4041</v>
      </c>
      <c r="H279" s="4" t="s">
        <v>697</v>
      </c>
      <c r="I279" s="4">
        <v>76.0</v>
      </c>
      <c r="J279" s="4">
        <v>392.0</v>
      </c>
      <c r="K279" s="4">
        <v>23.0</v>
      </c>
      <c r="L279" s="4">
        <v>39.0</v>
      </c>
      <c r="M279" s="4">
        <v>77.0</v>
      </c>
      <c r="N279" s="4">
        <v>76.0</v>
      </c>
      <c r="O279" s="5">
        <v>45748.0</v>
      </c>
      <c r="P279" s="4" t="s">
        <v>699</v>
      </c>
      <c r="Q279" s="4">
        <v>9199259.0</v>
      </c>
      <c r="R279" s="5">
        <v>45815.0</v>
      </c>
      <c r="S279" s="4" t="s">
        <v>7086</v>
      </c>
      <c r="T279" s="5">
        <v>45786.0</v>
      </c>
    </row>
    <row r="280">
      <c r="A280" s="4" t="s">
        <v>6287</v>
      </c>
      <c r="B280" s="4">
        <v>2009.0</v>
      </c>
      <c r="C280" s="4" t="s">
        <v>13</v>
      </c>
      <c r="D280" s="4" t="s">
        <v>5567</v>
      </c>
      <c r="E280" s="4">
        <v>259.0</v>
      </c>
      <c r="F280" s="4">
        <v>25.0</v>
      </c>
      <c r="G280" s="4" t="s">
        <v>5828</v>
      </c>
      <c r="H280" s="4" t="s">
        <v>700</v>
      </c>
      <c r="I280" s="4">
        <v>79.0</v>
      </c>
      <c r="J280" s="4">
        <v>1461.0</v>
      </c>
      <c r="K280" s="5">
        <v>45799.0</v>
      </c>
      <c r="L280" s="4">
        <v>39.0</v>
      </c>
      <c r="M280" s="4">
        <v>8.0</v>
      </c>
      <c r="N280" s="4">
        <v>79.0</v>
      </c>
      <c r="O280" s="5">
        <v>45809.0</v>
      </c>
      <c r="P280" s="4" t="s">
        <v>702</v>
      </c>
      <c r="Q280" s="4">
        <v>894476.0</v>
      </c>
      <c r="R280" s="5">
        <v>45876.0</v>
      </c>
      <c r="S280" s="4" t="s">
        <v>6909</v>
      </c>
      <c r="T280" s="5">
        <v>45725.0</v>
      </c>
    </row>
    <row r="281">
      <c r="A281" s="4" t="s">
        <v>6287</v>
      </c>
      <c r="B281" s="4">
        <v>2008.0</v>
      </c>
      <c r="C281" s="4" t="s">
        <v>13</v>
      </c>
      <c r="D281" s="4" t="s">
        <v>5688</v>
      </c>
      <c r="E281" s="4">
        <v>278.0</v>
      </c>
      <c r="F281" s="4">
        <v>25.0</v>
      </c>
      <c r="G281" s="4" t="s">
        <v>4391</v>
      </c>
      <c r="H281" s="4" t="s">
        <v>703</v>
      </c>
      <c r="I281" s="4">
        <v>75.0</v>
      </c>
      <c r="J281" s="4">
        <v>928.0</v>
      </c>
      <c r="K281" s="4">
        <v>22.0</v>
      </c>
      <c r="L281" s="4">
        <v>39.0</v>
      </c>
      <c r="M281" s="4">
        <v>77.0</v>
      </c>
      <c r="N281" s="4">
        <v>75.0</v>
      </c>
      <c r="O281" s="5">
        <v>45870.0</v>
      </c>
      <c r="P281" s="4" t="s">
        <v>704</v>
      </c>
      <c r="Q281" s="4">
        <v>8696916.0</v>
      </c>
      <c r="R281" s="4">
        <v>8.0</v>
      </c>
      <c r="S281" s="4" t="s">
        <v>7087</v>
      </c>
      <c r="T281" s="5">
        <v>45666.0</v>
      </c>
    </row>
    <row r="282">
      <c r="A282" s="4" t="s">
        <v>6287</v>
      </c>
      <c r="B282" s="4">
        <v>2007.0</v>
      </c>
      <c r="C282" s="4" t="s">
        <v>13</v>
      </c>
      <c r="D282" s="4" t="s">
        <v>5691</v>
      </c>
      <c r="E282" s="4">
        <v>283.0</v>
      </c>
      <c r="F282" s="4">
        <v>25.0</v>
      </c>
      <c r="G282" s="5">
        <v>45992.0</v>
      </c>
      <c r="H282" s="4" t="s">
        <v>705</v>
      </c>
      <c r="I282" s="4">
        <v>82.0</v>
      </c>
      <c r="J282" s="4">
        <v>341.0</v>
      </c>
      <c r="K282" s="5">
        <v>45798.0</v>
      </c>
      <c r="L282" s="4">
        <v>39.0</v>
      </c>
      <c r="M282" s="4">
        <v>82.0</v>
      </c>
      <c r="N282" s="4">
        <v>82.0</v>
      </c>
      <c r="O282" s="4">
        <v>2.0</v>
      </c>
      <c r="P282" s="4" t="s">
        <v>706</v>
      </c>
      <c r="Q282" s="4">
        <v>8454791.0</v>
      </c>
      <c r="R282" s="5">
        <v>45696.0</v>
      </c>
      <c r="S282" s="4" t="s">
        <v>7088</v>
      </c>
      <c r="T282" s="5">
        <v>45908.0</v>
      </c>
    </row>
    <row r="283">
      <c r="A283" s="4" t="s">
        <v>6287</v>
      </c>
      <c r="B283" s="4">
        <v>2006.0</v>
      </c>
      <c r="C283" s="4" t="s">
        <v>13</v>
      </c>
      <c r="D283" s="4" t="s">
        <v>5764</v>
      </c>
      <c r="E283" s="4">
        <v>284.0</v>
      </c>
      <c r="F283" s="4">
        <v>25.0</v>
      </c>
      <c r="G283" s="4" t="s">
        <v>1479</v>
      </c>
      <c r="H283" s="4" t="s">
        <v>707</v>
      </c>
      <c r="I283" s="4">
        <v>74.0</v>
      </c>
      <c r="J283" s="4">
        <v>176.0</v>
      </c>
      <c r="K283" s="4">
        <v>21.0</v>
      </c>
      <c r="L283" s="4">
        <v>39.0</v>
      </c>
      <c r="M283" s="4">
        <v>76.0</v>
      </c>
      <c r="N283" s="4">
        <v>74.0</v>
      </c>
      <c r="O283" s="4">
        <v>2.0</v>
      </c>
      <c r="P283" s="4" t="s">
        <v>709</v>
      </c>
      <c r="Q283" s="4">
        <v>8216896.0</v>
      </c>
      <c r="R283" s="5">
        <v>45755.0</v>
      </c>
      <c r="S283" s="4" t="s">
        <v>6910</v>
      </c>
      <c r="T283" s="5">
        <v>45846.0</v>
      </c>
    </row>
    <row r="284">
      <c r="A284" s="4" t="s">
        <v>6287</v>
      </c>
      <c r="B284" s="4">
        <v>2005.0</v>
      </c>
      <c r="C284" s="4" t="s">
        <v>13</v>
      </c>
      <c r="D284" s="4" t="s">
        <v>5541</v>
      </c>
      <c r="E284" s="4">
        <v>285.0</v>
      </c>
      <c r="F284" s="4">
        <v>25.0</v>
      </c>
      <c r="G284" s="4" t="s">
        <v>5829</v>
      </c>
      <c r="H284" s="4" t="s">
        <v>710</v>
      </c>
      <c r="I284" s="4">
        <v>7.0</v>
      </c>
      <c r="J284" s="4">
        <v>210.0</v>
      </c>
      <c r="K284" s="5">
        <v>45779.0</v>
      </c>
      <c r="L284" s="4">
        <v>39.0</v>
      </c>
      <c r="M284" s="4">
        <v>73.0</v>
      </c>
      <c r="N284" s="4">
        <v>7.0</v>
      </c>
      <c r="O284" s="5">
        <v>45659.0</v>
      </c>
      <c r="P284" s="4" t="s">
        <v>712</v>
      </c>
      <c r="Q284" s="4">
        <v>7982225.0</v>
      </c>
      <c r="R284" s="5">
        <v>45816.0</v>
      </c>
      <c r="S284" s="4" t="s">
        <v>6122</v>
      </c>
      <c r="T284" s="5">
        <v>45785.0</v>
      </c>
    </row>
    <row r="285">
      <c r="A285" s="4" t="s">
        <v>6287</v>
      </c>
      <c r="B285" s="4">
        <v>2004.0</v>
      </c>
      <c r="C285" s="4" t="s">
        <v>13</v>
      </c>
      <c r="D285" s="4" t="s">
        <v>5571</v>
      </c>
      <c r="E285" s="4">
        <v>285.0</v>
      </c>
      <c r="F285" s="4">
        <v>25.0</v>
      </c>
      <c r="G285" s="4" t="s">
        <v>2102</v>
      </c>
      <c r="H285" s="4" t="s">
        <v>713</v>
      </c>
      <c r="I285" s="4">
        <v>75.0</v>
      </c>
      <c r="J285" s="4">
        <v>262.0</v>
      </c>
      <c r="K285" s="5">
        <v>45659.0</v>
      </c>
      <c r="L285" s="4">
        <v>39.0</v>
      </c>
      <c r="M285" s="4">
        <v>74.0</v>
      </c>
      <c r="N285" s="4">
        <v>72.0</v>
      </c>
      <c r="O285" s="5">
        <v>45659.0</v>
      </c>
      <c r="P285" s="4" t="s">
        <v>714</v>
      </c>
      <c r="Q285" s="4">
        <v>7754.0</v>
      </c>
      <c r="R285" s="5">
        <v>45877.0</v>
      </c>
      <c r="S285" s="4" t="s">
        <v>7089</v>
      </c>
      <c r="T285" s="5">
        <v>45665.0</v>
      </c>
    </row>
    <row r="286">
      <c r="A286" s="4" t="s">
        <v>6287</v>
      </c>
      <c r="B286" s="4">
        <v>2003.0</v>
      </c>
      <c r="C286" s="4" t="s">
        <v>13</v>
      </c>
      <c r="D286" s="4" t="s">
        <v>5544</v>
      </c>
      <c r="E286" s="4">
        <v>285.0</v>
      </c>
      <c r="F286" s="4">
        <v>25.0</v>
      </c>
      <c r="G286" s="4" t="s">
        <v>377</v>
      </c>
      <c r="H286" s="4" t="s">
        <v>715</v>
      </c>
      <c r="I286" s="4">
        <v>73.0</v>
      </c>
      <c r="J286" s="4">
        <v>217.0</v>
      </c>
      <c r="K286" s="5">
        <v>45857.0</v>
      </c>
      <c r="L286" s="4">
        <v>40.0</v>
      </c>
      <c r="M286" s="4">
        <v>75.0</v>
      </c>
      <c r="N286" s="4">
        <v>73.0</v>
      </c>
      <c r="O286" s="5">
        <v>45659.0</v>
      </c>
      <c r="P286" s="4" t="s">
        <v>717</v>
      </c>
      <c r="Q286" s="4">
        <v>752555.0</v>
      </c>
      <c r="R286" s="4">
        <v>9.0</v>
      </c>
      <c r="S286" s="4" t="s">
        <v>7090</v>
      </c>
      <c r="T286" s="5">
        <v>45845.0</v>
      </c>
    </row>
    <row r="287">
      <c r="A287" s="4" t="s">
        <v>6287</v>
      </c>
      <c r="B287" s="4">
        <v>2002.0</v>
      </c>
      <c r="C287" s="4" t="s">
        <v>13</v>
      </c>
      <c r="D287" s="4" t="s">
        <v>5765</v>
      </c>
      <c r="E287" s="4">
        <v>283.0</v>
      </c>
      <c r="F287" s="4">
        <v>25.0</v>
      </c>
      <c r="G287" s="4" t="s">
        <v>2721</v>
      </c>
      <c r="H287" s="4" t="s">
        <v>718</v>
      </c>
      <c r="I287" s="4">
        <v>15.0</v>
      </c>
      <c r="J287" s="4">
        <v>1588.0</v>
      </c>
      <c r="K287" s="5">
        <v>45707.0</v>
      </c>
      <c r="L287" s="4">
        <v>40.0</v>
      </c>
      <c r="M287" s="4">
        <v>76.0</v>
      </c>
      <c r="N287" s="4">
        <v>75.0</v>
      </c>
      <c r="O287" s="5">
        <v>45659.0</v>
      </c>
      <c r="P287" s="4" t="s">
        <v>719</v>
      </c>
      <c r="Q287" s="4">
        <v>7295394.0</v>
      </c>
      <c r="R287" s="5">
        <v>45697.0</v>
      </c>
      <c r="S287" s="4" t="s">
        <v>7091</v>
      </c>
      <c r="T287" s="5">
        <v>45723.0</v>
      </c>
    </row>
    <row r="288">
      <c r="A288" s="4" t="s">
        <v>6287</v>
      </c>
      <c r="B288" s="4">
        <v>2001.0</v>
      </c>
      <c r="C288" s="4" t="s">
        <v>13</v>
      </c>
      <c r="D288" s="4" t="s">
        <v>5830</v>
      </c>
      <c r="E288" s="4">
        <v>281.0</v>
      </c>
      <c r="F288" s="4">
        <v>25.0</v>
      </c>
      <c r="G288" s="4" t="s">
        <v>3711</v>
      </c>
      <c r="H288" s="4" t="s">
        <v>720</v>
      </c>
      <c r="I288" s="10"/>
      <c r="J288" s="4">
        <v>5859.0</v>
      </c>
      <c r="K288" s="5">
        <v>45887.0</v>
      </c>
      <c r="L288" s="4">
        <v>40.0</v>
      </c>
      <c r="M288" s="4">
        <v>77.0</v>
      </c>
      <c r="N288" s="4">
        <v>76.0</v>
      </c>
      <c r="O288" s="5">
        <v>45659.0</v>
      </c>
      <c r="P288" s="4" t="s">
        <v>721</v>
      </c>
      <c r="Q288" s="4">
        <v>776733.0</v>
      </c>
      <c r="R288" s="5">
        <v>45756.0</v>
      </c>
      <c r="S288" s="4" t="s">
        <v>7092</v>
      </c>
      <c r="T288" s="5">
        <v>45814.0</v>
      </c>
    </row>
    <row r="289">
      <c r="A289" s="4" t="s">
        <v>6287</v>
      </c>
      <c r="B289" s="4">
        <v>2000.0</v>
      </c>
      <c r="C289" s="4" t="s">
        <v>13</v>
      </c>
      <c r="D289" s="4" t="s">
        <v>5831</v>
      </c>
      <c r="E289" s="4">
        <v>279.0</v>
      </c>
      <c r="F289" s="4">
        <v>25.0</v>
      </c>
      <c r="G289" s="4" t="s">
        <v>2088</v>
      </c>
      <c r="H289" s="4" t="s">
        <v>722</v>
      </c>
      <c r="I289" s="10"/>
      <c r="J289" s="4">
        <v>4244.0</v>
      </c>
      <c r="K289" s="5">
        <v>45765.0</v>
      </c>
      <c r="L289" s="4">
        <v>40.0</v>
      </c>
      <c r="M289" s="4">
        <v>78.0</v>
      </c>
      <c r="N289" s="4">
        <v>78.0</v>
      </c>
      <c r="O289" s="4">
        <v>2.0</v>
      </c>
      <c r="P289" s="4" t="s">
        <v>723</v>
      </c>
      <c r="Q289" s="4">
        <v>6865951.0</v>
      </c>
      <c r="R289" s="5">
        <v>45817.0</v>
      </c>
      <c r="S289" s="4" t="s">
        <v>7093</v>
      </c>
      <c r="T289" s="5">
        <v>45753.0</v>
      </c>
    </row>
    <row r="290">
      <c r="A290" s="4" t="s">
        <v>6289</v>
      </c>
      <c r="B290" s="4">
        <v>2015.0</v>
      </c>
      <c r="C290" s="4" t="s">
        <v>13</v>
      </c>
      <c r="D290" s="4" t="s">
        <v>5796</v>
      </c>
      <c r="E290" s="4">
        <v>211.0</v>
      </c>
      <c r="F290" s="4">
        <v>0.0</v>
      </c>
      <c r="G290" s="10"/>
      <c r="H290" s="4">
        <v>0.0</v>
      </c>
      <c r="I290" s="4">
        <v>99.0</v>
      </c>
      <c r="J290" s="4">
        <v>11.0</v>
      </c>
      <c r="K290" s="5">
        <v>45801.0</v>
      </c>
      <c r="L290" s="4">
        <v>0.0</v>
      </c>
      <c r="M290" s="4">
        <v>98.0</v>
      </c>
      <c r="N290" s="4">
        <v>99.0</v>
      </c>
      <c r="O290" s="4" t="s">
        <v>5578</v>
      </c>
      <c r="P290" s="4" t="s">
        <v>724</v>
      </c>
      <c r="Q290" s="4">
        <v>787386.0</v>
      </c>
      <c r="R290" s="4">
        <v>16.0</v>
      </c>
      <c r="S290" s="4" t="s">
        <v>7094</v>
      </c>
      <c r="T290" s="5">
        <v>45789.0</v>
      </c>
    </row>
    <row r="291">
      <c r="A291" s="4" t="s">
        <v>6289</v>
      </c>
      <c r="B291" s="4">
        <v>2014.0</v>
      </c>
      <c r="C291" s="4" t="s">
        <v>13</v>
      </c>
      <c r="D291" s="4" t="s">
        <v>5818</v>
      </c>
      <c r="E291" s="4">
        <v>216.0</v>
      </c>
      <c r="F291" s="4">
        <v>0.0</v>
      </c>
      <c r="G291" s="4" t="s">
        <v>5521</v>
      </c>
      <c r="H291" s="4" t="s">
        <v>725</v>
      </c>
      <c r="I291" s="4">
        <v>99.0</v>
      </c>
      <c r="J291" s="4">
        <v>0.0</v>
      </c>
      <c r="K291" s="5">
        <v>45831.0</v>
      </c>
      <c r="L291" s="4">
        <v>1.0</v>
      </c>
      <c r="M291" s="4">
        <v>98.0</v>
      </c>
      <c r="N291" s="4">
        <v>99.0</v>
      </c>
      <c r="O291" s="4" t="s">
        <v>5578</v>
      </c>
      <c r="P291" s="4" t="s">
        <v>727</v>
      </c>
      <c r="Q291" s="4">
        <v>776448.0</v>
      </c>
      <c r="R291" s="5">
        <v>45704.0</v>
      </c>
      <c r="S291" s="4" t="s">
        <v>7095</v>
      </c>
      <c r="T291" s="5">
        <v>45789.0</v>
      </c>
    </row>
    <row r="292">
      <c r="A292" s="4" t="s">
        <v>6289</v>
      </c>
      <c r="B292" s="4">
        <v>2013.0</v>
      </c>
      <c r="C292" s="4" t="s">
        <v>13</v>
      </c>
      <c r="D292" s="4" t="s">
        <v>5770</v>
      </c>
      <c r="E292" s="4">
        <v>219.0</v>
      </c>
      <c r="F292" s="4">
        <v>0.0</v>
      </c>
      <c r="G292" s="4" t="s">
        <v>5521</v>
      </c>
      <c r="H292" s="4" t="s">
        <v>728</v>
      </c>
      <c r="I292" s="4">
        <v>97.0</v>
      </c>
      <c r="J292" s="4">
        <v>0.0</v>
      </c>
      <c r="K292" s="5">
        <v>45860.0</v>
      </c>
      <c r="L292" s="4">
        <v>1.0</v>
      </c>
      <c r="M292" s="4">
        <v>97.0</v>
      </c>
      <c r="N292" s="4">
        <v>97.0</v>
      </c>
      <c r="O292" s="4" t="s">
        <v>5658</v>
      </c>
      <c r="P292" s="4" t="s">
        <v>730</v>
      </c>
      <c r="Q292" s="4">
        <v>764961.0</v>
      </c>
      <c r="R292" s="5">
        <v>45793.0</v>
      </c>
      <c r="S292" s="4" t="s">
        <v>7096</v>
      </c>
      <c r="T292" s="5">
        <v>45820.0</v>
      </c>
    </row>
    <row r="293">
      <c r="A293" s="4" t="s">
        <v>6289</v>
      </c>
      <c r="B293" s="4">
        <v>2012.0</v>
      </c>
      <c r="C293" s="4" t="s">
        <v>13</v>
      </c>
      <c r="D293" s="4" t="s">
        <v>5823</v>
      </c>
      <c r="E293" s="4">
        <v>223.0</v>
      </c>
      <c r="F293" s="4">
        <v>0.0</v>
      </c>
      <c r="G293" s="4" t="s">
        <v>5521</v>
      </c>
      <c r="H293" s="4" t="s">
        <v>731</v>
      </c>
      <c r="I293" s="4">
        <v>97.0</v>
      </c>
      <c r="J293" s="4">
        <v>1.0</v>
      </c>
      <c r="K293" s="5">
        <v>45921.0</v>
      </c>
      <c r="L293" s="4">
        <v>1.0</v>
      </c>
      <c r="M293" s="4">
        <v>97.0</v>
      </c>
      <c r="N293" s="4">
        <v>97.0</v>
      </c>
      <c r="O293" s="4" t="s">
        <v>5658</v>
      </c>
      <c r="P293" s="4" t="s">
        <v>732</v>
      </c>
      <c r="Q293" s="4">
        <v>752967.0</v>
      </c>
      <c r="R293" s="5">
        <v>45854.0</v>
      </c>
      <c r="S293" s="4" t="s">
        <v>7097</v>
      </c>
      <c r="T293" s="5">
        <v>45728.0</v>
      </c>
    </row>
    <row r="294">
      <c r="A294" s="4" t="s">
        <v>6289</v>
      </c>
      <c r="B294" s="4">
        <v>2011.0</v>
      </c>
      <c r="C294" s="4" t="s">
        <v>13</v>
      </c>
      <c r="D294" s="4" t="s">
        <v>5825</v>
      </c>
      <c r="E294" s="4">
        <v>225.0</v>
      </c>
      <c r="F294" s="4">
        <v>0.0</v>
      </c>
      <c r="G294" s="4" t="s">
        <v>5595</v>
      </c>
      <c r="H294" s="4" t="s">
        <v>733</v>
      </c>
      <c r="I294" s="4">
        <v>95.0</v>
      </c>
      <c r="J294" s="4">
        <v>10.0</v>
      </c>
      <c r="K294" s="5">
        <v>45678.0</v>
      </c>
      <c r="L294" s="4">
        <v>1.0</v>
      </c>
      <c r="M294" s="4">
        <v>95.0</v>
      </c>
      <c r="N294" s="4">
        <v>95.0</v>
      </c>
      <c r="O294" s="4" t="s">
        <v>5578</v>
      </c>
      <c r="P294" s="4" t="s">
        <v>734</v>
      </c>
      <c r="Q294" s="4">
        <v>7451.0</v>
      </c>
      <c r="R294" s="4">
        <v>17.0</v>
      </c>
      <c r="S294" s="4" t="s">
        <v>7098</v>
      </c>
      <c r="T294" s="5">
        <v>45911.0</v>
      </c>
    </row>
    <row r="295">
      <c r="A295" s="4" t="s">
        <v>6289</v>
      </c>
      <c r="B295" s="4">
        <v>2010.0</v>
      </c>
      <c r="C295" s="4" t="s">
        <v>13</v>
      </c>
      <c r="D295" s="4" t="s">
        <v>5832</v>
      </c>
      <c r="E295" s="4">
        <v>228.0</v>
      </c>
      <c r="F295" s="4">
        <v>1.0</v>
      </c>
      <c r="G295" s="4" t="s">
        <v>5833</v>
      </c>
      <c r="H295" s="4" t="s">
        <v>735</v>
      </c>
      <c r="I295" s="4">
        <v>91.0</v>
      </c>
      <c r="J295" s="4">
        <v>21.0</v>
      </c>
      <c r="K295" s="5">
        <v>45718.0</v>
      </c>
      <c r="L295" s="4">
        <v>1.0</v>
      </c>
      <c r="M295" s="4">
        <v>92.0</v>
      </c>
      <c r="N295" s="4">
        <v>91.0</v>
      </c>
      <c r="O295" s="4" t="s">
        <v>5578</v>
      </c>
      <c r="P295" s="4" t="s">
        <v>737</v>
      </c>
      <c r="Q295" s="4">
        <v>727641.0</v>
      </c>
      <c r="R295" s="5">
        <v>45733.0</v>
      </c>
      <c r="S295" s="4">
        <v>0.0</v>
      </c>
      <c r="T295" s="5">
        <v>45758.0</v>
      </c>
    </row>
    <row r="296">
      <c r="A296" s="4" t="s">
        <v>6289</v>
      </c>
      <c r="B296" s="4">
        <v>2009.0</v>
      </c>
      <c r="C296" s="4" t="s">
        <v>13</v>
      </c>
      <c r="D296" s="4" t="s">
        <v>5834</v>
      </c>
      <c r="E296" s="4">
        <v>232.0</v>
      </c>
      <c r="F296" s="4">
        <v>1.0</v>
      </c>
      <c r="G296" s="4" t="s">
        <v>5835</v>
      </c>
      <c r="H296" s="4" t="s">
        <v>738</v>
      </c>
      <c r="I296" s="4">
        <v>93.0</v>
      </c>
      <c r="J296" s="4">
        <v>6.0</v>
      </c>
      <c r="K296" s="5">
        <v>45796.0</v>
      </c>
      <c r="L296" s="4">
        <v>1.0</v>
      </c>
      <c r="M296" s="4">
        <v>93.0</v>
      </c>
      <c r="N296" s="4">
        <v>93.0</v>
      </c>
      <c r="O296" s="4" t="s">
        <v>5783</v>
      </c>
      <c r="P296" s="4" t="s">
        <v>739</v>
      </c>
      <c r="Q296" s="4">
        <v>714458.0</v>
      </c>
      <c r="R296" s="5">
        <v>45794.0</v>
      </c>
      <c r="S296" s="4">
        <v>0.0</v>
      </c>
      <c r="T296" s="5">
        <v>45910.0</v>
      </c>
    </row>
    <row r="297">
      <c r="A297" s="4" t="s">
        <v>6289</v>
      </c>
      <c r="B297" s="4">
        <v>2008.0</v>
      </c>
      <c r="C297" s="4" t="s">
        <v>13</v>
      </c>
      <c r="D297" s="4">
        <v>67.0</v>
      </c>
      <c r="E297" s="4">
        <v>234.0</v>
      </c>
      <c r="F297" s="4">
        <v>1.0</v>
      </c>
      <c r="G297" s="4" t="s">
        <v>5836</v>
      </c>
      <c r="H297" s="4" t="s">
        <v>740</v>
      </c>
      <c r="I297" s="4">
        <v>96.0</v>
      </c>
      <c r="J297" s="4">
        <v>7.0</v>
      </c>
      <c r="K297" s="5">
        <v>45887.0</v>
      </c>
      <c r="L297" s="4">
        <v>1.0</v>
      </c>
      <c r="M297" s="4">
        <v>96.0</v>
      </c>
      <c r="N297" s="4">
        <v>96.0</v>
      </c>
      <c r="O297" s="4" t="s">
        <v>5783</v>
      </c>
      <c r="P297" s="4" t="s">
        <v>742</v>
      </c>
      <c r="Q297" s="4">
        <v>795.0</v>
      </c>
      <c r="R297" s="5">
        <v>45886.0</v>
      </c>
      <c r="S297" s="4">
        <v>0.0</v>
      </c>
      <c r="T297" s="5">
        <v>45787.0</v>
      </c>
    </row>
    <row r="298">
      <c r="A298" s="4" t="s">
        <v>6289</v>
      </c>
      <c r="B298" s="4">
        <v>2007.0</v>
      </c>
      <c r="C298" s="4" t="s">
        <v>13</v>
      </c>
      <c r="D298" s="4" t="s">
        <v>5837</v>
      </c>
      <c r="E298" s="4">
        <v>238.0</v>
      </c>
      <c r="F298" s="4">
        <v>1.0</v>
      </c>
      <c r="G298" s="4" t="s">
        <v>5838</v>
      </c>
      <c r="H298" s="4" t="s">
        <v>743</v>
      </c>
      <c r="I298" s="4">
        <v>95.0</v>
      </c>
      <c r="J298" s="4">
        <v>11.0</v>
      </c>
      <c r="K298" s="4">
        <v>18.0</v>
      </c>
      <c r="L298" s="4">
        <v>1.0</v>
      </c>
      <c r="M298" s="4">
        <v>93.0</v>
      </c>
      <c r="N298" s="4">
        <v>95.0</v>
      </c>
      <c r="O298" s="4" t="s">
        <v>5821</v>
      </c>
      <c r="P298" s="4" t="s">
        <v>744</v>
      </c>
      <c r="Q298" s="4">
        <v>686958.0</v>
      </c>
      <c r="R298" s="5">
        <v>45675.0</v>
      </c>
      <c r="S298" s="4">
        <v>0.0</v>
      </c>
      <c r="T298" s="5">
        <v>45667.0</v>
      </c>
    </row>
    <row r="299">
      <c r="A299" s="4" t="s">
        <v>6289</v>
      </c>
      <c r="B299" s="4">
        <v>2006.0</v>
      </c>
      <c r="C299" s="4" t="s">
        <v>13</v>
      </c>
      <c r="D299" s="4" t="s">
        <v>5776</v>
      </c>
      <c r="E299" s="4">
        <v>245.0</v>
      </c>
      <c r="F299" s="4">
        <v>1.0</v>
      </c>
      <c r="G299" s="4" t="s">
        <v>5839</v>
      </c>
      <c r="H299" s="4" t="s">
        <v>745</v>
      </c>
      <c r="I299" s="4">
        <v>95.0</v>
      </c>
      <c r="J299" s="4">
        <v>2.0</v>
      </c>
      <c r="K299" s="5">
        <v>45764.0</v>
      </c>
      <c r="L299" s="4">
        <v>1.0</v>
      </c>
      <c r="M299" s="4">
        <v>96.0</v>
      </c>
      <c r="N299" s="4">
        <v>95.0</v>
      </c>
      <c r="O299" s="4" t="s">
        <v>5821</v>
      </c>
      <c r="P299" s="4" t="s">
        <v>746</v>
      </c>
      <c r="Q299" s="4">
        <v>672228.0</v>
      </c>
      <c r="R299" s="5">
        <v>45734.0</v>
      </c>
      <c r="S299" s="4">
        <v>0.0</v>
      </c>
      <c r="T299" s="5">
        <v>45817.0</v>
      </c>
    </row>
    <row r="300">
      <c r="A300" s="4" t="s">
        <v>6289</v>
      </c>
      <c r="B300" s="4">
        <v>2005.0</v>
      </c>
      <c r="C300" s="4" t="s">
        <v>13</v>
      </c>
      <c r="D300" s="4">
        <v>65.0</v>
      </c>
      <c r="E300" s="4">
        <v>254.0</v>
      </c>
      <c r="F300" s="4">
        <v>1.0</v>
      </c>
      <c r="G300" s="4" t="s">
        <v>5723</v>
      </c>
      <c r="H300" s="4" t="s">
        <v>747</v>
      </c>
      <c r="I300" s="4">
        <v>95.0</v>
      </c>
      <c r="J300" s="4">
        <v>11.0</v>
      </c>
      <c r="K300" s="5">
        <v>45854.0</v>
      </c>
      <c r="L300" s="4">
        <v>1.0</v>
      </c>
      <c r="M300" s="4">
        <v>95.0</v>
      </c>
      <c r="N300" s="4">
        <v>95.0</v>
      </c>
      <c r="O300" s="4" t="s">
        <v>5821</v>
      </c>
      <c r="P300" s="4" t="s">
        <v>749</v>
      </c>
      <c r="Q300" s="4">
        <v>656639.0</v>
      </c>
      <c r="R300" s="5">
        <v>45826.0</v>
      </c>
      <c r="S300" s="4">
        <v>0.0</v>
      </c>
      <c r="T300" s="5">
        <v>45697.0</v>
      </c>
    </row>
    <row r="301">
      <c r="A301" s="4" t="s">
        <v>6289</v>
      </c>
      <c r="B301" s="4">
        <v>2004.0</v>
      </c>
      <c r="C301" s="4" t="s">
        <v>13</v>
      </c>
      <c r="D301" s="4" t="s">
        <v>5840</v>
      </c>
      <c r="E301" s="4">
        <v>263.0</v>
      </c>
      <c r="F301" s="4">
        <v>1.0</v>
      </c>
      <c r="G301" s="4" t="s">
        <v>5841</v>
      </c>
      <c r="H301" s="4" t="s">
        <v>750</v>
      </c>
      <c r="I301" s="4">
        <v>89.0</v>
      </c>
      <c r="J301" s="4">
        <v>3.0</v>
      </c>
      <c r="K301" s="5">
        <v>45673.0</v>
      </c>
      <c r="L301" s="4">
        <v>1.0</v>
      </c>
      <c r="M301" s="4">
        <v>9.0</v>
      </c>
      <c r="N301" s="4">
        <v>89.0</v>
      </c>
      <c r="O301" s="4" t="s">
        <v>5821</v>
      </c>
      <c r="P301" s="4" t="s">
        <v>751</v>
      </c>
      <c r="Q301" s="4">
        <v>64282.0</v>
      </c>
      <c r="R301" s="5">
        <v>45887.0</v>
      </c>
      <c r="S301" s="4">
        <v>0.0</v>
      </c>
      <c r="T301" s="5">
        <v>45877.0</v>
      </c>
    </row>
    <row r="302">
      <c r="A302" s="4" t="s">
        <v>6289</v>
      </c>
      <c r="B302" s="4">
        <v>2003.0</v>
      </c>
      <c r="C302" s="4" t="s">
        <v>13</v>
      </c>
      <c r="D302" s="4" t="s">
        <v>5842</v>
      </c>
      <c r="E302" s="4">
        <v>273.0</v>
      </c>
      <c r="F302" s="4">
        <v>1.0</v>
      </c>
      <c r="G302" s="4" t="s">
        <v>5843</v>
      </c>
      <c r="H302" s="4" t="s">
        <v>752</v>
      </c>
      <c r="I302" s="4">
        <v>95.0</v>
      </c>
      <c r="J302" s="4">
        <v>0.0</v>
      </c>
      <c r="K302" s="5">
        <v>45792.0</v>
      </c>
      <c r="L302" s="4">
        <v>1.0</v>
      </c>
      <c r="M302" s="4">
        <v>96.0</v>
      </c>
      <c r="N302" s="4">
        <v>95.0</v>
      </c>
      <c r="O302" s="4" t="s">
        <v>5614</v>
      </c>
      <c r="P302" s="4" t="s">
        <v>753</v>
      </c>
      <c r="Q302" s="4">
        <v>623434.0</v>
      </c>
      <c r="R302" s="5">
        <v>45676.0</v>
      </c>
      <c r="S302" s="4">
        <v>0.0</v>
      </c>
      <c r="T302" s="5">
        <v>45755.0</v>
      </c>
    </row>
    <row r="303">
      <c r="A303" s="4" t="s">
        <v>6289</v>
      </c>
      <c r="B303" s="4">
        <v>2002.0</v>
      </c>
      <c r="C303" s="4" t="s">
        <v>13</v>
      </c>
      <c r="D303" s="4" t="s">
        <v>5676</v>
      </c>
      <c r="E303" s="4">
        <v>282.0</v>
      </c>
      <c r="F303" s="4">
        <v>1.0</v>
      </c>
      <c r="G303" s="4" t="s">
        <v>5839</v>
      </c>
      <c r="H303" s="4" t="s">
        <v>754</v>
      </c>
      <c r="I303" s="4">
        <v>83.0</v>
      </c>
      <c r="J303" s="4">
        <v>27.0</v>
      </c>
      <c r="K303" s="5">
        <v>45914.0</v>
      </c>
      <c r="L303" s="4">
        <v>1.0</v>
      </c>
      <c r="M303" s="4">
        <v>89.0</v>
      </c>
      <c r="N303" s="4">
        <v>86.0</v>
      </c>
      <c r="O303" s="4" t="s">
        <v>5522</v>
      </c>
      <c r="P303" s="4" t="s">
        <v>756</v>
      </c>
      <c r="Q303" s="4">
        <v>66399.0</v>
      </c>
      <c r="R303" s="5">
        <v>45766.0</v>
      </c>
      <c r="S303" s="4">
        <v>0.0</v>
      </c>
      <c r="T303" s="4">
        <v>8.0</v>
      </c>
    </row>
    <row r="304">
      <c r="A304" s="4" t="s">
        <v>6289</v>
      </c>
      <c r="B304" s="4">
        <v>2001.0</v>
      </c>
      <c r="C304" s="4" t="s">
        <v>13</v>
      </c>
      <c r="D304" s="4" t="s">
        <v>5789</v>
      </c>
      <c r="E304" s="4">
        <v>29.0</v>
      </c>
      <c r="F304" s="4">
        <v>1.0</v>
      </c>
      <c r="G304" s="4" t="s">
        <v>5844</v>
      </c>
      <c r="H304" s="4" t="s">
        <v>757</v>
      </c>
      <c r="I304" s="4">
        <v>89.0</v>
      </c>
      <c r="J304" s="4">
        <v>756.0</v>
      </c>
      <c r="K304" s="5">
        <v>45761.0</v>
      </c>
      <c r="L304" s="4">
        <v>1.0</v>
      </c>
      <c r="M304" s="4">
        <v>88.0</v>
      </c>
      <c r="N304" s="4">
        <v>88.0</v>
      </c>
      <c r="O304" s="4" t="s">
        <v>5522</v>
      </c>
      <c r="P304" s="4" t="s">
        <v>759</v>
      </c>
      <c r="Q304" s="4">
        <v>5896.0</v>
      </c>
      <c r="R304" s="5">
        <v>45827.0</v>
      </c>
      <c r="S304" s="4">
        <v>0.0</v>
      </c>
      <c r="T304" s="5">
        <v>45815.0</v>
      </c>
    </row>
    <row r="305">
      <c r="A305" s="4" t="s">
        <v>6289</v>
      </c>
      <c r="B305" s="4">
        <v>2000.0</v>
      </c>
      <c r="C305" s="4" t="s">
        <v>13</v>
      </c>
      <c r="D305" s="4">
        <v>62.0</v>
      </c>
      <c r="E305" s="4">
        <v>312.0</v>
      </c>
      <c r="F305" s="4">
        <v>1.0</v>
      </c>
      <c r="G305" s="4" t="s">
        <v>5835</v>
      </c>
      <c r="H305" s="4" t="s">
        <v>760</v>
      </c>
      <c r="I305" s="4">
        <v>98.0</v>
      </c>
      <c r="J305" s="4">
        <v>418.0</v>
      </c>
      <c r="K305" s="5">
        <v>45913.0</v>
      </c>
      <c r="L305" s="4">
        <v>1.0</v>
      </c>
      <c r="M305" s="4">
        <v>98.0</v>
      </c>
      <c r="N305" s="4">
        <v>92.0</v>
      </c>
      <c r="O305" s="4" t="s">
        <v>5522</v>
      </c>
      <c r="P305" s="4" t="s">
        <v>762</v>
      </c>
      <c r="Q305" s="4">
        <v>573416.0</v>
      </c>
      <c r="R305" s="5">
        <v>45919.0</v>
      </c>
      <c r="S305" s="4">
        <v>0.0</v>
      </c>
      <c r="T305" s="5">
        <v>45723.0</v>
      </c>
    </row>
    <row r="306">
      <c r="A306" s="8" t="s">
        <v>6290</v>
      </c>
      <c r="B306" s="4">
        <v>2015.0</v>
      </c>
      <c r="C306" s="4" t="s">
        <v>13</v>
      </c>
      <c r="D306" s="4">
        <v>77.0</v>
      </c>
      <c r="E306" s="4">
        <v>186.0</v>
      </c>
      <c r="F306" s="4">
        <v>8.0</v>
      </c>
      <c r="G306" s="10"/>
      <c r="H306" s="4">
        <v>0.0</v>
      </c>
      <c r="I306" s="4">
        <v>99.0</v>
      </c>
      <c r="J306" s="4">
        <v>0.0</v>
      </c>
      <c r="K306" s="4" t="s">
        <v>5552</v>
      </c>
      <c r="L306" s="4">
        <v>10.0</v>
      </c>
      <c r="M306" s="4">
        <v>99.0</v>
      </c>
      <c r="N306" s="4">
        <v>99.0</v>
      </c>
      <c r="O306" s="4" t="s">
        <v>5522</v>
      </c>
      <c r="P306" s="10"/>
      <c r="Q306" s="10"/>
      <c r="R306" s="5">
        <v>45658.0</v>
      </c>
      <c r="S306" s="4" t="s">
        <v>7099</v>
      </c>
      <c r="T306" s="5">
        <v>45882.0</v>
      </c>
    </row>
    <row r="307">
      <c r="A307" s="8" t="s">
        <v>6290</v>
      </c>
      <c r="B307" s="4">
        <v>2014.0</v>
      </c>
      <c r="C307" s="4" t="s">
        <v>13</v>
      </c>
      <c r="D307" s="4">
        <v>74.0</v>
      </c>
      <c r="E307" s="4">
        <v>189.0</v>
      </c>
      <c r="F307" s="4">
        <v>8.0</v>
      </c>
      <c r="G307" s="4" t="s">
        <v>1166</v>
      </c>
      <c r="H307" s="4">
        <v>0.0</v>
      </c>
      <c r="I307" s="4">
        <v>98.0</v>
      </c>
      <c r="J307" s="4">
        <v>0.0</v>
      </c>
      <c r="K307" s="4" t="s">
        <v>5646</v>
      </c>
      <c r="L307" s="4">
        <v>10.0</v>
      </c>
      <c r="M307" s="4">
        <v>99.0</v>
      </c>
      <c r="N307" s="4">
        <v>98.0</v>
      </c>
      <c r="O307" s="4" t="s">
        <v>5522</v>
      </c>
      <c r="P307" s="10"/>
      <c r="Q307" s="10"/>
      <c r="R307" s="5">
        <v>45658.0</v>
      </c>
      <c r="S307" s="4" t="s">
        <v>7100</v>
      </c>
      <c r="T307" s="5">
        <v>45882.0</v>
      </c>
    </row>
    <row r="308">
      <c r="A308" s="8" t="s">
        <v>6290</v>
      </c>
      <c r="B308" s="4">
        <v>2013.0</v>
      </c>
      <c r="C308" s="4" t="s">
        <v>13</v>
      </c>
      <c r="D308" s="4">
        <v>71.0</v>
      </c>
      <c r="E308" s="4">
        <v>192.0</v>
      </c>
      <c r="F308" s="4">
        <v>8.0</v>
      </c>
      <c r="G308" s="4" t="s">
        <v>3421</v>
      </c>
      <c r="H308" s="4">
        <v>0.0</v>
      </c>
      <c r="I308" s="4">
        <v>94.0</v>
      </c>
      <c r="J308" s="4">
        <v>0.0</v>
      </c>
      <c r="K308" s="4" t="s">
        <v>5647</v>
      </c>
      <c r="L308" s="4">
        <v>10.0</v>
      </c>
      <c r="M308" s="4">
        <v>95.0</v>
      </c>
      <c r="N308" s="4">
        <v>94.0</v>
      </c>
      <c r="O308" s="4" t="s">
        <v>5522</v>
      </c>
      <c r="P308" s="10"/>
      <c r="Q308" s="10"/>
      <c r="R308" s="5">
        <v>45658.0</v>
      </c>
      <c r="S308" s="4" t="s">
        <v>7101</v>
      </c>
      <c r="T308" s="5">
        <v>45882.0</v>
      </c>
    </row>
    <row r="309">
      <c r="A309" s="8" t="s">
        <v>6290</v>
      </c>
      <c r="B309" s="4">
        <v>2012.0</v>
      </c>
      <c r="C309" s="4" t="s">
        <v>13</v>
      </c>
      <c r="D309" s="4" t="s">
        <v>5796</v>
      </c>
      <c r="E309" s="4">
        <v>194.0</v>
      </c>
      <c r="F309" s="4">
        <v>8.0</v>
      </c>
      <c r="G309" s="4" t="s">
        <v>475</v>
      </c>
      <c r="H309" s="4">
        <v>0.0</v>
      </c>
      <c r="I309" s="4">
        <v>93.0</v>
      </c>
      <c r="J309" s="4">
        <v>0.0</v>
      </c>
      <c r="K309" s="5">
        <v>45813.0</v>
      </c>
      <c r="L309" s="4">
        <v>11.0</v>
      </c>
      <c r="M309" s="4">
        <v>93.0</v>
      </c>
      <c r="N309" s="4">
        <v>93.0</v>
      </c>
      <c r="O309" s="4" t="s">
        <v>5522</v>
      </c>
      <c r="P309" s="10"/>
      <c r="Q309" s="10"/>
      <c r="R309" s="5">
        <v>45658.0</v>
      </c>
      <c r="S309" s="4" t="s">
        <v>7102</v>
      </c>
      <c r="T309" s="5">
        <v>45882.0</v>
      </c>
    </row>
    <row r="310">
      <c r="A310" s="8" t="s">
        <v>6290</v>
      </c>
      <c r="B310" s="4">
        <v>2011.0</v>
      </c>
      <c r="C310" s="4" t="s">
        <v>13</v>
      </c>
      <c r="D310" s="4" t="s">
        <v>5845</v>
      </c>
      <c r="E310" s="4">
        <v>198.0</v>
      </c>
      <c r="F310" s="4">
        <v>9.0</v>
      </c>
      <c r="G310" s="4" t="s">
        <v>2571</v>
      </c>
      <c r="H310" s="4">
        <v>0.0</v>
      </c>
      <c r="I310" s="4">
        <v>95.0</v>
      </c>
      <c r="J310" s="4">
        <v>0.0</v>
      </c>
      <c r="K310" s="4" t="s">
        <v>5557</v>
      </c>
      <c r="L310" s="4">
        <v>11.0</v>
      </c>
      <c r="M310" s="4">
        <v>95.0</v>
      </c>
      <c r="N310" s="4">
        <v>95.0</v>
      </c>
      <c r="O310" s="4" t="s">
        <v>5614</v>
      </c>
      <c r="P310" s="10"/>
      <c r="Q310" s="10"/>
      <c r="R310" s="5">
        <v>45658.0</v>
      </c>
      <c r="S310" s="4" t="s">
        <v>7103</v>
      </c>
      <c r="T310" s="5">
        <v>45882.0</v>
      </c>
    </row>
    <row r="311">
      <c r="A311" s="8" t="s">
        <v>6290</v>
      </c>
      <c r="B311" s="4">
        <v>2010.0</v>
      </c>
      <c r="C311" s="4" t="s">
        <v>13</v>
      </c>
      <c r="D311" s="4" t="s">
        <v>5823</v>
      </c>
      <c r="E311" s="4">
        <v>22.0</v>
      </c>
      <c r="F311" s="4">
        <v>9.0</v>
      </c>
      <c r="G311" s="4" t="s">
        <v>1192</v>
      </c>
      <c r="H311" s="4">
        <v>0.0</v>
      </c>
      <c r="I311" s="4">
        <v>91.0</v>
      </c>
      <c r="J311" s="4">
        <v>0.0</v>
      </c>
      <c r="K311" s="4" t="s">
        <v>5817</v>
      </c>
      <c r="L311" s="4">
        <v>12.0</v>
      </c>
      <c r="M311" s="4">
        <v>9.0</v>
      </c>
      <c r="N311" s="4">
        <v>91.0</v>
      </c>
      <c r="O311" s="4" t="s">
        <v>5614</v>
      </c>
      <c r="P311" s="10"/>
      <c r="Q311" s="10"/>
      <c r="R311" s="5">
        <v>45658.0</v>
      </c>
      <c r="S311" s="4" t="s">
        <v>7104</v>
      </c>
      <c r="T311" s="5">
        <v>45882.0</v>
      </c>
    </row>
    <row r="312">
      <c r="A312" s="8" t="s">
        <v>6290</v>
      </c>
      <c r="B312" s="4">
        <v>2009.0</v>
      </c>
      <c r="C312" s="4" t="s">
        <v>13</v>
      </c>
      <c r="D312" s="4">
        <v>68.0</v>
      </c>
      <c r="E312" s="4">
        <v>27.0</v>
      </c>
      <c r="F312" s="4">
        <v>10.0</v>
      </c>
      <c r="G312" s="4" t="s">
        <v>1911</v>
      </c>
      <c r="H312" s="4">
        <v>0.0</v>
      </c>
      <c r="I312" s="4">
        <v>93.0</v>
      </c>
      <c r="J312" s="4">
        <v>0.0</v>
      </c>
      <c r="K312" s="4" t="s">
        <v>5846</v>
      </c>
      <c r="L312" s="4">
        <v>12.0</v>
      </c>
      <c r="M312" s="4">
        <v>92.0</v>
      </c>
      <c r="N312" s="4">
        <v>93.0</v>
      </c>
      <c r="O312" s="4" t="s">
        <v>5614</v>
      </c>
      <c r="P312" s="10"/>
      <c r="Q312" s="10"/>
      <c r="R312" s="5">
        <v>45658.0</v>
      </c>
      <c r="S312" s="4" t="s">
        <v>6949</v>
      </c>
      <c r="T312" s="5">
        <v>45882.0</v>
      </c>
    </row>
    <row r="313">
      <c r="A313" s="8" t="s">
        <v>6290</v>
      </c>
      <c r="B313" s="4">
        <v>2008.0</v>
      </c>
      <c r="C313" s="4" t="s">
        <v>13</v>
      </c>
      <c r="D313" s="4" t="s">
        <v>5834</v>
      </c>
      <c r="E313" s="4">
        <v>211.0</v>
      </c>
      <c r="F313" s="4">
        <v>10.0</v>
      </c>
      <c r="G313" s="4" t="s">
        <v>1548</v>
      </c>
      <c r="H313" s="4">
        <v>0.0</v>
      </c>
      <c r="I313" s="4">
        <v>88.0</v>
      </c>
      <c r="J313" s="4">
        <v>0.0</v>
      </c>
      <c r="K313" s="4">
        <v>48.0</v>
      </c>
      <c r="L313" s="4">
        <v>13.0</v>
      </c>
      <c r="M313" s="4">
        <v>87.0</v>
      </c>
      <c r="N313" s="4">
        <v>88.0</v>
      </c>
      <c r="O313" s="4" t="s">
        <v>5614</v>
      </c>
      <c r="P313" s="10"/>
      <c r="Q313" s="10"/>
      <c r="R313" s="5">
        <v>45658.0</v>
      </c>
      <c r="S313" s="4" t="s">
        <v>7105</v>
      </c>
      <c r="T313" s="4">
        <v>14.0</v>
      </c>
    </row>
    <row r="314">
      <c r="A314" s="8" t="s">
        <v>6290</v>
      </c>
      <c r="B314" s="4">
        <v>2007.0</v>
      </c>
      <c r="C314" s="4" t="s">
        <v>13</v>
      </c>
      <c r="D314" s="4" t="s">
        <v>5774</v>
      </c>
      <c r="E314" s="4">
        <v>216.0</v>
      </c>
      <c r="F314" s="4">
        <v>11.0</v>
      </c>
      <c r="G314" s="4" t="s">
        <v>2817</v>
      </c>
      <c r="H314" s="4">
        <v>0.0</v>
      </c>
      <c r="I314" s="4">
        <v>84.0</v>
      </c>
      <c r="J314" s="4">
        <v>0.0</v>
      </c>
      <c r="K314" s="4" t="s">
        <v>5717</v>
      </c>
      <c r="L314" s="4">
        <v>14.0</v>
      </c>
      <c r="M314" s="4">
        <v>85.0</v>
      </c>
      <c r="N314" s="4">
        <v>84.0</v>
      </c>
      <c r="O314" s="4" t="s">
        <v>5614</v>
      </c>
      <c r="P314" s="10"/>
      <c r="Q314" s="10"/>
      <c r="R314" s="5">
        <v>45689.0</v>
      </c>
      <c r="S314" s="4" t="s">
        <v>7106</v>
      </c>
      <c r="T314" s="5">
        <v>45671.0</v>
      </c>
    </row>
    <row r="315">
      <c r="A315" s="8" t="s">
        <v>6290</v>
      </c>
      <c r="B315" s="4">
        <v>2006.0</v>
      </c>
      <c r="C315" s="4" t="s">
        <v>13</v>
      </c>
      <c r="D315" s="4" t="s">
        <v>5847</v>
      </c>
      <c r="E315" s="4">
        <v>219.0</v>
      </c>
      <c r="F315" s="4">
        <v>11.0</v>
      </c>
      <c r="G315" s="4" t="s">
        <v>2026</v>
      </c>
      <c r="H315" s="4">
        <v>0.0</v>
      </c>
      <c r="I315" s="4">
        <v>83.0</v>
      </c>
      <c r="J315" s="4">
        <v>0.0</v>
      </c>
      <c r="K315" s="4" t="s">
        <v>5848</v>
      </c>
      <c r="L315" s="4">
        <v>15.0</v>
      </c>
      <c r="M315" s="4">
        <v>82.0</v>
      </c>
      <c r="N315" s="4">
        <v>83.0</v>
      </c>
      <c r="O315" s="4" t="s">
        <v>5614</v>
      </c>
      <c r="P315" s="10"/>
      <c r="Q315" s="10"/>
      <c r="R315" s="5">
        <v>45689.0</v>
      </c>
      <c r="S315" s="4" t="s">
        <v>7107</v>
      </c>
      <c r="T315" s="5">
        <v>45730.0</v>
      </c>
    </row>
    <row r="316">
      <c r="A316" s="8" t="s">
        <v>6290</v>
      </c>
      <c r="B316" s="4">
        <v>2005.0</v>
      </c>
      <c r="C316" s="4" t="s">
        <v>13</v>
      </c>
      <c r="D316" s="4" t="s">
        <v>5849</v>
      </c>
      <c r="E316" s="4">
        <v>222.0</v>
      </c>
      <c r="F316" s="4">
        <v>12.0</v>
      </c>
      <c r="G316" s="4" t="s">
        <v>1377</v>
      </c>
      <c r="H316" s="4">
        <v>0.0</v>
      </c>
      <c r="I316" s="4">
        <v>85.0</v>
      </c>
      <c r="J316" s="4">
        <v>0.0</v>
      </c>
      <c r="K316" s="4">
        <v>46.0</v>
      </c>
      <c r="L316" s="4">
        <v>16.0</v>
      </c>
      <c r="M316" s="4">
        <v>84.0</v>
      </c>
      <c r="N316" s="4">
        <v>85.0</v>
      </c>
      <c r="O316" s="4" t="s">
        <v>5614</v>
      </c>
      <c r="P316" s="10"/>
      <c r="Q316" s="10"/>
      <c r="R316" s="5">
        <v>45689.0</v>
      </c>
      <c r="S316" s="4" t="s">
        <v>7108</v>
      </c>
      <c r="T316" s="5">
        <v>45761.0</v>
      </c>
    </row>
    <row r="317">
      <c r="A317" s="8" t="s">
        <v>6290</v>
      </c>
      <c r="B317" s="4">
        <v>2004.0</v>
      </c>
      <c r="C317" s="4" t="s">
        <v>13</v>
      </c>
      <c r="D317" s="4" t="s">
        <v>5850</v>
      </c>
      <c r="E317" s="4">
        <v>226.0</v>
      </c>
      <c r="F317" s="4">
        <v>12.0</v>
      </c>
      <c r="G317" s="4" t="s">
        <v>5851</v>
      </c>
      <c r="H317" s="4">
        <v>0.0</v>
      </c>
      <c r="I317" s="4">
        <v>84.0</v>
      </c>
      <c r="J317" s="4">
        <v>0.0</v>
      </c>
      <c r="K317" s="4" t="s">
        <v>5782</v>
      </c>
      <c r="L317" s="4">
        <v>16.0</v>
      </c>
      <c r="M317" s="4">
        <v>84.0</v>
      </c>
      <c r="N317" s="4">
        <v>84.0</v>
      </c>
      <c r="O317" s="4" t="s">
        <v>5614</v>
      </c>
      <c r="P317" s="10"/>
      <c r="Q317" s="10"/>
      <c r="R317" s="5">
        <v>45689.0</v>
      </c>
      <c r="S317" s="4" t="s">
        <v>5725</v>
      </c>
      <c r="T317" s="5">
        <v>45822.0</v>
      </c>
    </row>
    <row r="318">
      <c r="A318" s="8" t="s">
        <v>6290</v>
      </c>
      <c r="B318" s="4">
        <v>2003.0</v>
      </c>
      <c r="C318" s="4" t="s">
        <v>13</v>
      </c>
      <c r="D318" s="4" t="s">
        <v>5734</v>
      </c>
      <c r="E318" s="4">
        <v>23.0</v>
      </c>
      <c r="F318" s="4">
        <v>13.0</v>
      </c>
      <c r="G318" s="4" t="s">
        <v>1385</v>
      </c>
      <c r="H318" s="4">
        <v>0.0</v>
      </c>
      <c r="I318" s="4">
        <v>8.0</v>
      </c>
      <c r="J318" s="4">
        <v>0.0</v>
      </c>
      <c r="K318" s="4" t="s">
        <v>5724</v>
      </c>
      <c r="L318" s="4">
        <v>17.0</v>
      </c>
      <c r="M318" s="4">
        <v>82.0</v>
      </c>
      <c r="N318" s="4">
        <v>88.0</v>
      </c>
      <c r="O318" s="4" t="s">
        <v>5614</v>
      </c>
      <c r="P318" s="10"/>
      <c r="Q318" s="10"/>
      <c r="R318" s="5">
        <v>45717.0</v>
      </c>
      <c r="S318" s="4" t="s">
        <v>7109</v>
      </c>
      <c r="T318" s="5">
        <v>45761.0</v>
      </c>
    </row>
    <row r="319">
      <c r="A319" s="8" t="s">
        <v>6290</v>
      </c>
      <c r="B319" s="4">
        <v>2002.0</v>
      </c>
      <c r="C319" s="4" t="s">
        <v>13</v>
      </c>
      <c r="D319" s="4" t="s">
        <v>5668</v>
      </c>
      <c r="E319" s="4">
        <v>234.0</v>
      </c>
      <c r="F319" s="4">
        <v>14.0</v>
      </c>
      <c r="G319" s="4" t="s">
        <v>5852</v>
      </c>
      <c r="H319" s="4">
        <v>0.0</v>
      </c>
      <c r="I319" s="4">
        <v>77.0</v>
      </c>
      <c r="J319" s="4">
        <v>0.0</v>
      </c>
      <c r="K319" s="4">
        <v>44.0</v>
      </c>
      <c r="L319" s="4">
        <v>18.0</v>
      </c>
      <c r="M319" s="4">
        <v>76.0</v>
      </c>
      <c r="N319" s="4">
        <v>77.0</v>
      </c>
      <c r="O319" s="4" t="s">
        <v>5522</v>
      </c>
      <c r="P319" s="10"/>
      <c r="Q319" s="10"/>
      <c r="R319" s="5">
        <v>45717.0</v>
      </c>
      <c r="S319" s="4" t="s">
        <v>6008</v>
      </c>
      <c r="T319" s="4">
        <v>14.0</v>
      </c>
    </row>
    <row r="320">
      <c r="A320" s="8" t="s">
        <v>6290</v>
      </c>
      <c r="B320" s="4">
        <v>2001.0</v>
      </c>
      <c r="C320" s="4" t="s">
        <v>13</v>
      </c>
      <c r="D320" s="4" t="s">
        <v>5842</v>
      </c>
      <c r="E320" s="4">
        <v>238.0</v>
      </c>
      <c r="F320" s="4">
        <v>14.0</v>
      </c>
      <c r="G320" s="5">
        <v>45690.0</v>
      </c>
      <c r="H320" s="4">
        <v>0.0</v>
      </c>
      <c r="I320" s="4">
        <v>77.0</v>
      </c>
      <c r="J320" s="4">
        <v>0.0</v>
      </c>
      <c r="K320" s="4" t="s">
        <v>5853</v>
      </c>
      <c r="L320" s="4">
        <v>19.0</v>
      </c>
      <c r="M320" s="4">
        <v>71.0</v>
      </c>
      <c r="N320" s="4">
        <v>71.0</v>
      </c>
      <c r="O320" s="4" t="s">
        <v>5522</v>
      </c>
      <c r="P320" s="10"/>
      <c r="Q320" s="10"/>
      <c r="R320" s="5">
        <v>45748.0</v>
      </c>
      <c r="S320" s="4" t="s">
        <v>7110</v>
      </c>
      <c r="T320" s="5">
        <v>45851.0</v>
      </c>
    </row>
    <row r="321">
      <c r="A321" s="8" t="s">
        <v>6290</v>
      </c>
      <c r="B321" s="4">
        <v>2000.0</v>
      </c>
      <c r="C321" s="4" t="s">
        <v>13</v>
      </c>
      <c r="D321" s="4" t="s">
        <v>5738</v>
      </c>
      <c r="E321" s="4">
        <v>243.0</v>
      </c>
      <c r="F321" s="4">
        <v>15.0</v>
      </c>
      <c r="G321" s="4" t="s">
        <v>5333</v>
      </c>
      <c r="H321" s="4">
        <v>0.0</v>
      </c>
      <c r="I321" s="4">
        <v>77.0</v>
      </c>
      <c r="J321" s="4">
        <v>122.0</v>
      </c>
      <c r="K321" s="4" t="s">
        <v>5622</v>
      </c>
      <c r="L321" s="4">
        <v>20.0</v>
      </c>
      <c r="M321" s="4">
        <v>74.0</v>
      </c>
      <c r="N321" s="4">
        <v>75.0</v>
      </c>
      <c r="O321" s="4" t="s">
        <v>5522</v>
      </c>
      <c r="P321" s="10"/>
      <c r="Q321" s="10"/>
      <c r="R321" s="5">
        <v>45748.0</v>
      </c>
      <c r="S321" s="4" t="s">
        <v>5658</v>
      </c>
      <c r="T321" s="5">
        <v>45729.0</v>
      </c>
    </row>
    <row r="322">
      <c r="A322" s="4" t="s">
        <v>6291</v>
      </c>
      <c r="B322" s="4">
        <v>2015.0</v>
      </c>
      <c r="C322" s="4" t="s">
        <v>13</v>
      </c>
      <c r="D322" s="4" t="s">
        <v>5854</v>
      </c>
      <c r="E322" s="4">
        <v>88.0</v>
      </c>
      <c r="F322" s="4">
        <v>0.0</v>
      </c>
      <c r="G322" s="10"/>
      <c r="H322" s="4">
        <v>0.0</v>
      </c>
      <c r="I322" s="4">
        <v>82.0</v>
      </c>
      <c r="J322" s="4">
        <v>1677.0</v>
      </c>
      <c r="K322" s="4" t="s">
        <v>5544</v>
      </c>
      <c r="L322" s="4">
        <v>0.0</v>
      </c>
      <c r="M322" s="4">
        <v>74.0</v>
      </c>
      <c r="N322" s="4">
        <v>82.0</v>
      </c>
      <c r="O322" s="4" t="s">
        <v>5522</v>
      </c>
      <c r="P322" s="4" t="s">
        <v>773</v>
      </c>
      <c r="Q322" s="4">
        <v>3535961.0</v>
      </c>
      <c r="R322" s="5">
        <v>45718.0</v>
      </c>
      <c r="S322" s="4" t="s">
        <v>7111</v>
      </c>
      <c r="T322" s="5">
        <v>45702.0</v>
      </c>
    </row>
    <row r="323">
      <c r="A323" s="4" t="s">
        <v>6291</v>
      </c>
      <c r="B323" s="4">
        <v>2014.0</v>
      </c>
      <c r="C323" s="4" t="s">
        <v>13</v>
      </c>
      <c r="D323" s="4" t="s">
        <v>5540</v>
      </c>
      <c r="E323" s="4">
        <v>89.0</v>
      </c>
      <c r="F323" s="4">
        <v>0.0</v>
      </c>
      <c r="G323" s="58">
        <v>45720.0</v>
      </c>
      <c r="H323" s="4" t="s">
        <v>774</v>
      </c>
      <c r="I323" s="4">
        <v>89.0</v>
      </c>
      <c r="J323" s="4">
        <v>3000.0</v>
      </c>
      <c r="K323" s="4" t="s">
        <v>5535</v>
      </c>
      <c r="L323" s="4">
        <v>0.0</v>
      </c>
      <c r="M323" s="4">
        <v>86.0</v>
      </c>
      <c r="N323" s="4">
        <v>86.0</v>
      </c>
      <c r="O323" s="4" t="s">
        <v>5522</v>
      </c>
      <c r="P323" s="4" t="s">
        <v>776</v>
      </c>
      <c r="Q323" s="4">
        <v>35662.0</v>
      </c>
      <c r="R323" s="5">
        <v>45749.0</v>
      </c>
      <c r="S323" s="4" t="s">
        <v>7020</v>
      </c>
      <c r="T323" s="5">
        <v>45702.0</v>
      </c>
    </row>
    <row r="324">
      <c r="A324" s="4" t="s">
        <v>6291</v>
      </c>
      <c r="B324" s="4">
        <v>2013.0</v>
      </c>
      <c r="C324" s="4" t="s">
        <v>13</v>
      </c>
      <c r="D324" s="4">
        <v>77.0</v>
      </c>
      <c r="E324" s="4">
        <v>9.0</v>
      </c>
      <c r="F324" s="4">
        <v>0.0</v>
      </c>
      <c r="G324" s="5">
        <v>45995.0</v>
      </c>
      <c r="H324" s="4" t="s">
        <v>777</v>
      </c>
      <c r="I324" s="4">
        <v>91.0</v>
      </c>
      <c r="J324" s="4">
        <v>0.0</v>
      </c>
      <c r="K324" s="4" t="s">
        <v>5697</v>
      </c>
      <c r="L324" s="4">
        <v>0.0</v>
      </c>
      <c r="M324" s="4">
        <v>87.0</v>
      </c>
      <c r="N324" s="4">
        <v>89.0</v>
      </c>
      <c r="O324" s="4" t="s">
        <v>5522</v>
      </c>
      <c r="P324" s="4" t="s">
        <v>779</v>
      </c>
      <c r="Q324" s="4">
        <v>364999.0</v>
      </c>
      <c r="R324" s="5">
        <v>45749.0</v>
      </c>
      <c r="S324" s="4" t="s">
        <v>7112</v>
      </c>
      <c r="T324" s="5">
        <v>45702.0</v>
      </c>
    </row>
    <row r="325">
      <c r="A325" s="4" t="s">
        <v>6291</v>
      </c>
      <c r="B325" s="4">
        <v>2012.0</v>
      </c>
      <c r="C325" s="4" t="s">
        <v>13</v>
      </c>
      <c r="D325" s="4" t="s">
        <v>5755</v>
      </c>
      <c r="E325" s="4">
        <v>92.0</v>
      </c>
      <c r="F325" s="4">
        <v>0.0</v>
      </c>
      <c r="G325" s="4" t="s">
        <v>1018</v>
      </c>
      <c r="H325" s="4" t="s">
        <v>780</v>
      </c>
      <c r="I325" s="4">
        <v>92.0</v>
      </c>
      <c r="J325" s="4">
        <v>22.0</v>
      </c>
      <c r="K325" s="4" t="s">
        <v>5698</v>
      </c>
      <c r="L325" s="4">
        <v>0.0</v>
      </c>
      <c r="M325" s="4">
        <v>87.0</v>
      </c>
      <c r="N325" s="4">
        <v>92.0</v>
      </c>
      <c r="O325" s="4" t="s">
        <v>5522</v>
      </c>
      <c r="P325" s="4" t="s">
        <v>782</v>
      </c>
      <c r="Q325" s="4">
        <v>36482.0</v>
      </c>
      <c r="R325" s="5">
        <v>45779.0</v>
      </c>
      <c r="S325" s="4" t="s">
        <v>7021</v>
      </c>
      <c r="T325" s="5">
        <v>45913.0</v>
      </c>
    </row>
    <row r="326">
      <c r="A326" s="4" t="s">
        <v>6291</v>
      </c>
      <c r="B326" s="4">
        <v>2011.0</v>
      </c>
      <c r="C326" s="4" t="s">
        <v>13</v>
      </c>
      <c r="D326" s="4" t="s">
        <v>5542</v>
      </c>
      <c r="E326" s="4">
        <v>92.0</v>
      </c>
      <c r="F326" s="4">
        <v>0.0</v>
      </c>
      <c r="G326" s="4" t="s">
        <v>851</v>
      </c>
      <c r="H326" s="4" t="s">
        <v>783</v>
      </c>
      <c r="I326" s="4">
        <v>88.0</v>
      </c>
      <c r="J326" s="4">
        <v>10.0</v>
      </c>
      <c r="K326" s="4" t="s">
        <v>5699</v>
      </c>
      <c r="L326" s="4">
        <v>0.0</v>
      </c>
      <c r="M326" s="4">
        <v>89.0</v>
      </c>
      <c r="N326" s="4">
        <v>88.0</v>
      </c>
      <c r="O326" s="4" t="s">
        <v>5522</v>
      </c>
      <c r="P326" s="4" t="s">
        <v>785</v>
      </c>
      <c r="Q326" s="4">
        <v>3688865.0</v>
      </c>
      <c r="R326" s="5">
        <v>45779.0</v>
      </c>
      <c r="S326" s="4" t="s">
        <v>7113</v>
      </c>
      <c r="T326" s="5">
        <v>45760.0</v>
      </c>
    </row>
    <row r="327">
      <c r="A327" s="4" t="s">
        <v>6291</v>
      </c>
      <c r="B327" s="4">
        <v>2010.0</v>
      </c>
      <c r="C327" s="4" t="s">
        <v>13</v>
      </c>
      <c r="D327" s="4" t="s">
        <v>5613</v>
      </c>
      <c r="E327" s="4">
        <v>94.0</v>
      </c>
      <c r="F327" s="4">
        <v>0.0</v>
      </c>
      <c r="G327" s="4" t="s">
        <v>166</v>
      </c>
      <c r="H327" s="4" t="s">
        <v>786</v>
      </c>
      <c r="I327" s="4">
        <v>89.0</v>
      </c>
      <c r="J327" s="4">
        <v>45.0</v>
      </c>
      <c r="K327" s="4" t="s">
        <v>5855</v>
      </c>
      <c r="L327" s="4">
        <v>0.0</v>
      </c>
      <c r="M327" s="4">
        <v>9.0</v>
      </c>
      <c r="N327" s="4">
        <v>89.0</v>
      </c>
      <c r="O327" s="4" t="s">
        <v>5522</v>
      </c>
      <c r="P327" s="4" t="s">
        <v>788</v>
      </c>
      <c r="Q327" s="4">
        <v>372284.0</v>
      </c>
      <c r="R327" s="5">
        <v>45810.0</v>
      </c>
      <c r="S327" s="4" t="s">
        <v>7114</v>
      </c>
      <c r="T327" s="5">
        <v>45729.0</v>
      </c>
    </row>
    <row r="328">
      <c r="A328" s="4" t="s">
        <v>6291</v>
      </c>
      <c r="B328" s="4">
        <v>2009.0</v>
      </c>
      <c r="C328" s="4" t="s">
        <v>13</v>
      </c>
      <c r="D328" s="4" t="s">
        <v>5549</v>
      </c>
      <c r="E328" s="4">
        <v>97.0</v>
      </c>
      <c r="F328" s="4">
        <v>0.0</v>
      </c>
      <c r="G328" s="4" t="s">
        <v>708</v>
      </c>
      <c r="H328" s="4" t="s">
        <v>789</v>
      </c>
      <c r="I328" s="4">
        <v>9.0</v>
      </c>
      <c r="J328" s="4">
        <v>22.0</v>
      </c>
      <c r="K328" s="4" t="s">
        <v>5552</v>
      </c>
      <c r="L328" s="4">
        <v>0.0</v>
      </c>
      <c r="M328" s="4">
        <v>9.0</v>
      </c>
      <c r="N328" s="4">
        <v>9.0</v>
      </c>
      <c r="O328" s="4" t="s">
        <v>5522</v>
      </c>
      <c r="P328" s="4" t="s">
        <v>791</v>
      </c>
      <c r="Q328" s="4">
        <v>3746561.0</v>
      </c>
      <c r="R328" s="5">
        <v>45840.0</v>
      </c>
      <c r="S328" s="4" t="s">
        <v>7115</v>
      </c>
      <c r="T328" s="5">
        <v>45729.0</v>
      </c>
    </row>
    <row r="329">
      <c r="A329" s="4" t="s">
        <v>6291</v>
      </c>
      <c r="B329" s="4">
        <v>2008.0</v>
      </c>
      <c r="C329" s="4" t="s">
        <v>13</v>
      </c>
      <c r="D329" s="4">
        <v>76.0</v>
      </c>
      <c r="E329" s="4">
        <v>98.0</v>
      </c>
      <c r="F329" s="4">
        <v>0.0</v>
      </c>
      <c r="G329" s="4" t="s">
        <v>1360</v>
      </c>
      <c r="H329" s="4" t="s">
        <v>792</v>
      </c>
      <c r="I329" s="4">
        <v>88.0</v>
      </c>
      <c r="J329" s="4">
        <v>8.0</v>
      </c>
      <c r="K329" s="4" t="s">
        <v>5856</v>
      </c>
      <c r="L329" s="4">
        <v>0.0</v>
      </c>
      <c r="M329" s="4">
        <v>92.0</v>
      </c>
      <c r="N329" s="4">
        <v>91.0</v>
      </c>
      <c r="O329" s="4" t="s">
        <v>5522</v>
      </c>
      <c r="P329" s="4" t="s">
        <v>794</v>
      </c>
      <c r="Q329" s="4">
        <v>3763599.0</v>
      </c>
      <c r="R329" s="5">
        <v>45840.0</v>
      </c>
      <c r="S329" s="4" t="s">
        <v>6151</v>
      </c>
      <c r="T329" s="5">
        <v>45670.0</v>
      </c>
    </row>
    <row r="330">
      <c r="A330" s="4" t="s">
        <v>6291</v>
      </c>
      <c r="B330" s="4">
        <v>2007.0</v>
      </c>
      <c r="C330" s="4" t="s">
        <v>13</v>
      </c>
      <c r="D330" s="4" t="s">
        <v>5566</v>
      </c>
      <c r="E330" s="4">
        <v>16.0</v>
      </c>
      <c r="F330" s="4">
        <v>0.0</v>
      </c>
      <c r="G330" s="4" t="s">
        <v>562</v>
      </c>
      <c r="H330" s="4" t="s">
        <v>795</v>
      </c>
      <c r="I330" s="4">
        <v>94.0</v>
      </c>
      <c r="J330" s="4">
        <v>166.0</v>
      </c>
      <c r="K330" s="4" t="s">
        <v>5712</v>
      </c>
      <c r="L330" s="4">
        <v>0.0</v>
      </c>
      <c r="M330" s="4">
        <v>95.0</v>
      </c>
      <c r="N330" s="4">
        <v>95.0</v>
      </c>
      <c r="O330" s="4" t="s">
        <v>5522</v>
      </c>
      <c r="P330" s="4" t="s">
        <v>797</v>
      </c>
      <c r="Q330" s="4">
        <v>3774.0</v>
      </c>
      <c r="R330" s="5">
        <v>45871.0</v>
      </c>
      <c r="S330" s="4" t="s">
        <v>6927</v>
      </c>
      <c r="T330" s="5">
        <v>45912.0</v>
      </c>
    </row>
    <row r="331">
      <c r="A331" s="4" t="s">
        <v>6291</v>
      </c>
      <c r="B331" s="4">
        <v>2006.0</v>
      </c>
      <c r="C331" s="4" t="s">
        <v>13</v>
      </c>
      <c r="D331" s="4" t="s">
        <v>5617</v>
      </c>
      <c r="E331" s="4">
        <v>1.0</v>
      </c>
      <c r="F331" s="4">
        <v>0.0</v>
      </c>
      <c r="G331" s="4" t="s">
        <v>1303</v>
      </c>
      <c r="H331" s="4" t="s">
        <v>798</v>
      </c>
      <c r="I331" s="4">
        <v>9.0</v>
      </c>
      <c r="J331" s="4">
        <v>17.0</v>
      </c>
      <c r="K331" s="4">
        <v>51.0</v>
      </c>
      <c r="L331" s="4">
        <v>0.0</v>
      </c>
      <c r="M331" s="4">
        <v>91.0</v>
      </c>
      <c r="N331" s="4">
        <v>87.0</v>
      </c>
      <c r="O331" s="4" t="s">
        <v>5522</v>
      </c>
      <c r="P331" s="4" t="s">
        <v>800</v>
      </c>
      <c r="Q331" s="4">
        <v>3779468.0</v>
      </c>
      <c r="R331" s="5">
        <v>45871.0</v>
      </c>
      <c r="S331" s="4" t="s">
        <v>6942</v>
      </c>
      <c r="T331" s="5">
        <v>45850.0</v>
      </c>
    </row>
    <row r="332">
      <c r="A332" s="4" t="s">
        <v>6291</v>
      </c>
      <c r="B332" s="4">
        <v>2005.0</v>
      </c>
      <c r="C332" s="4" t="s">
        <v>13</v>
      </c>
      <c r="D332" s="4">
        <v>75.0</v>
      </c>
      <c r="E332" s="4">
        <v>12.0</v>
      </c>
      <c r="F332" s="4">
        <v>0.0</v>
      </c>
      <c r="G332" s="4" t="s">
        <v>286</v>
      </c>
      <c r="H332" s="4" t="s">
        <v>801</v>
      </c>
      <c r="I332" s="4">
        <v>93.0</v>
      </c>
      <c r="J332" s="4">
        <v>23.0</v>
      </c>
      <c r="K332" s="5">
        <v>45782.0</v>
      </c>
      <c r="L332" s="4">
        <v>0.0</v>
      </c>
      <c r="M332" s="4">
        <v>95.0</v>
      </c>
      <c r="N332" s="4">
        <v>93.0</v>
      </c>
      <c r="O332" s="4" t="s">
        <v>5522</v>
      </c>
      <c r="P332" s="4" t="s">
        <v>802</v>
      </c>
      <c r="Q332" s="4">
        <v>378153.0</v>
      </c>
      <c r="R332" s="5">
        <v>45902.0</v>
      </c>
      <c r="S332" s="4">
        <v>0.0</v>
      </c>
      <c r="T332" s="5">
        <v>45789.0</v>
      </c>
    </row>
    <row r="333">
      <c r="A333" s="4" t="s">
        <v>6291</v>
      </c>
      <c r="B333" s="4">
        <v>2004.0</v>
      </c>
      <c r="C333" s="4" t="s">
        <v>13</v>
      </c>
      <c r="D333" s="4" t="s">
        <v>5634</v>
      </c>
      <c r="E333" s="4">
        <v>99.0</v>
      </c>
      <c r="F333" s="4">
        <v>0.0</v>
      </c>
      <c r="G333" s="4" t="s">
        <v>2504</v>
      </c>
      <c r="H333" s="4" t="s">
        <v>803</v>
      </c>
      <c r="I333" s="4">
        <v>36.0</v>
      </c>
      <c r="J333" s="4">
        <v>28.0</v>
      </c>
      <c r="K333" s="4" t="s">
        <v>5557</v>
      </c>
      <c r="L333" s="4">
        <v>0.0</v>
      </c>
      <c r="M333" s="4">
        <v>87.0</v>
      </c>
      <c r="N333" s="4">
        <v>84.0</v>
      </c>
      <c r="O333" s="4" t="s">
        <v>5522</v>
      </c>
      <c r="P333" s="4" t="s">
        <v>804</v>
      </c>
      <c r="Q333" s="4">
        <v>3781287.0</v>
      </c>
      <c r="R333" s="4">
        <v>3.0</v>
      </c>
      <c r="S333" s="4">
        <v>0.0</v>
      </c>
      <c r="T333" s="5">
        <v>45728.0</v>
      </c>
    </row>
    <row r="334">
      <c r="A334" s="4" t="s">
        <v>6291</v>
      </c>
      <c r="B334" s="4">
        <v>2003.0</v>
      </c>
      <c r="C334" s="4" t="s">
        <v>13</v>
      </c>
      <c r="D334" s="4" t="s">
        <v>5620</v>
      </c>
      <c r="E334" s="4">
        <v>12.0</v>
      </c>
      <c r="F334" s="4">
        <v>0.0</v>
      </c>
      <c r="G334" s="4" t="s">
        <v>2929</v>
      </c>
      <c r="H334" s="4" t="s">
        <v>805</v>
      </c>
      <c r="I334" s="10"/>
      <c r="J334" s="4">
        <v>18.0</v>
      </c>
      <c r="K334" s="4" t="s">
        <v>5857</v>
      </c>
      <c r="L334" s="4">
        <v>0.0</v>
      </c>
      <c r="M334" s="4">
        <v>87.0</v>
      </c>
      <c r="N334" s="4">
        <v>87.0</v>
      </c>
      <c r="O334" s="4" t="s">
        <v>5522</v>
      </c>
      <c r="P334" s="4" t="s">
        <v>807</v>
      </c>
      <c r="Q334" s="4">
        <v>3779247.0</v>
      </c>
      <c r="R334" s="4">
        <v>3.0</v>
      </c>
      <c r="S334" s="4">
        <v>0.0</v>
      </c>
      <c r="T334" s="5">
        <v>45669.0</v>
      </c>
    </row>
    <row r="335">
      <c r="A335" s="4" t="s">
        <v>6291</v>
      </c>
      <c r="B335" s="4">
        <v>2002.0</v>
      </c>
      <c r="C335" s="4" t="s">
        <v>13</v>
      </c>
      <c r="D335" s="4" t="s">
        <v>5566</v>
      </c>
      <c r="E335" s="4">
        <v>11.0</v>
      </c>
      <c r="F335" s="4">
        <v>0.0</v>
      </c>
      <c r="G335" s="4" t="s">
        <v>138</v>
      </c>
      <c r="H335" s="4" t="s">
        <v>808</v>
      </c>
      <c r="I335" s="10"/>
      <c r="J335" s="4">
        <v>28.0</v>
      </c>
      <c r="K335" s="4" t="s">
        <v>5651</v>
      </c>
      <c r="L335" s="4">
        <v>0.0</v>
      </c>
      <c r="M335" s="4">
        <v>86.0</v>
      </c>
      <c r="N335" s="4">
        <v>8.0</v>
      </c>
      <c r="O335" s="4" t="s">
        <v>5522</v>
      </c>
      <c r="P335" s="4" t="s">
        <v>809</v>
      </c>
      <c r="Q335" s="4">
        <v>377587.0</v>
      </c>
      <c r="R335" s="5">
        <v>45660.0</v>
      </c>
      <c r="S335" s="4">
        <v>0.0</v>
      </c>
      <c r="T335" s="5">
        <v>45911.0</v>
      </c>
    </row>
    <row r="336">
      <c r="A336" s="4" t="s">
        <v>6291</v>
      </c>
      <c r="B336" s="4">
        <v>2001.0</v>
      </c>
      <c r="C336" s="4" t="s">
        <v>13</v>
      </c>
      <c r="D336" s="4" t="s">
        <v>5572</v>
      </c>
      <c r="E336" s="4">
        <v>113.0</v>
      </c>
      <c r="F336" s="4">
        <v>0.0</v>
      </c>
      <c r="G336" s="4" t="s">
        <v>2255</v>
      </c>
      <c r="H336" s="4" t="s">
        <v>810</v>
      </c>
      <c r="I336" s="10"/>
      <c r="J336" s="4">
        <v>0.0</v>
      </c>
      <c r="K336" s="4" t="s">
        <v>5605</v>
      </c>
      <c r="L336" s="4">
        <v>0.0</v>
      </c>
      <c r="M336" s="4">
        <v>92.0</v>
      </c>
      <c r="N336" s="4">
        <v>91.0</v>
      </c>
      <c r="O336" s="4" t="s">
        <v>5522</v>
      </c>
      <c r="P336" s="4" t="s">
        <v>812</v>
      </c>
      <c r="Q336" s="4">
        <v>3771284.0</v>
      </c>
      <c r="R336" s="5">
        <v>45691.0</v>
      </c>
      <c r="S336" s="4">
        <v>0.0</v>
      </c>
      <c r="T336" s="5">
        <v>45819.0</v>
      </c>
    </row>
    <row r="337">
      <c r="A337" s="4" t="s">
        <v>6291</v>
      </c>
      <c r="B337" s="4">
        <v>2000.0</v>
      </c>
      <c r="C337" s="4" t="s">
        <v>13</v>
      </c>
      <c r="D337" s="4" t="s">
        <v>5624</v>
      </c>
      <c r="E337" s="4">
        <v>116.0</v>
      </c>
      <c r="F337" s="4">
        <v>0.0</v>
      </c>
      <c r="G337" s="4" t="s">
        <v>453</v>
      </c>
      <c r="H337" s="4" t="s">
        <v>813</v>
      </c>
      <c r="I337" s="10"/>
      <c r="J337" s="4">
        <v>43.0</v>
      </c>
      <c r="K337" s="4" t="s">
        <v>5858</v>
      </c>
      <c r="L337" s="4">
        <v>0.0</v>
      </c>
      <c r="M337" s="4">
        <v>87.0</v>
      </c>
      <c r="N337" s="4">
        <v>85.0</v>
      </c>
      <c r="O337" s="4" t="s">
        <v>5522</v>
      </c>
      <c r="P337" s="4" t="s">
        <v>814</v>
      </c>
      <c r="Q337" s="4">
        <v>376676.0</v>
      </c>
      <c r="R337" s="5">
        <v>45691.0</v>
      </c>
      <c r="S337" s="4">
        <v>0.0</v>
      </c>
      <c r="T337" s="4">
        <v>0.0</v>
      </c>
    </row>
    <row r="338">
      <c r="A338" s="4" t="s">
        <v>6292</v>
      </c>
      <c r="B338" s="4">
        <v>2015.0</v>
      </c>
      <c r="C338" s="4" t="s">
        <v>13</v>
      </c>
      <c r="D338" s="4" t="s">
        <v>5849</v>
      </c>
      <c r="E338" s="4">
        <v>256.0</v>
      </c>
      <c r="F338" s="4">
        <v>2.0</v>
      </c>
      <c r="G338" s="10"/>
      <c r="H338" s="4">
        <v>0.0</v>
      </c>
      <c r="I338" s="4">
        <v>95.0</v>
      </c>
      <c r="J338" s="4">
        <v>0.0</v>
      </c>
      <c r="K338" s="4" t="s">
        <v>5859</v>
      </c>
      <c r="L338" s="4">
        <v>2.0</v>
      </c>
      <c r="M338" s="4">
        <v>96.0</v>
      </c>
      <c r="N338" s="4">
        <v>95.0</v>
      </c>
      <c r="O338" s="5">
        <v>45690.0</v>
      </c>
      <c r="P338" s="4" t="s">
        <v>815</v>
      </c>
      <c r="Q338" s="4">
        <v>229197.0</v>
      </c>
      <c r="R338" s="5">
        <v>45663.0</v>
      </c>
      <c r="S338" s="4" t="s">
        <v>7116</v>
      </c>
      <c r="T338" s="5">
        <v>45820.0</v>
      </c>
    </row>
    <row r="339">
      <c r="A339" s="4" t="s">
        <v>6292</v>
      </c>
      <c r="B339" s="4">
        <v>2014.0</v>
      </c>
      <c r="C339" s="4" t="s">
        <v>13</v>
      </c>
      <c r="D339" s="4" t="s">
        <v>5850</v>
      </c>
      <c r="E339" s="4">
        <v>268.0</v>
      </c>
      <c r="F339" s="4">
        <v>2.0</v>
      </c>
      <c r="G339" s="4" t="s">
        <v>5521</v>
      </c>
      <c r="H339" s="4" t="s">
        <v>816</v>
      </c>
      <c r="I339" s="4">
        <v>95.0</v>
      </c>
      <c r="J339" s="4">
        <v>1.0</v>
      </c>
      <c r="K339" s="4" t="s">
        <v>5860</v>
      </c>
      <c r="L339" s="4">
        <v>2.0</v>
      </c>
      <c r="M339" s="4">
        <v>96.0</v>
      </c>
      <c r="N339" s="4">
        <v>95.0</v>
      </c>
      <c r="O339" s="5">
        <v>45718.0</v>
      </c>
      <c r="P339" s="4" t="s">
        <v>818</v>
      </c>
      <c r="Q339" s="4">
        <v>2168573.0</v>
      </c>
      <c r="R339" s="5">
        <v>45753.0</v>
      </c>
      <c r="S339" s="4" t="s">
        <v>6942</v>
      </c>
      <c r="T339" s="5">
        <v>45820.0</v>
      </c>
    </row>
    <row r="340">
      <c r="A340" s="4" t="s">
        <v>6292</v>
      </c>
      <c r="B340" s="4">
        <v>2013.0</v>
      </c>
      <c r="C340" s="4" t="s">
        <v>13</v>
      </c>
      <c r="D340" s="4" t="s">
        <v>5840</v>
      </c>
      <c r="E340" s="4">
        <v>286.0</v>
      </c>
      <c r="F340" s="4">
        <v>2.0</v>
      </c>
      <c r="G340" s="4" t="s">
        <v>5521</v>
      </c>
      <c r="H340" s="4" t="s">
        <v>819</v>
      </c>
      <c r="I340" s="4">
        <v>95.0</v>
      </c>
      <c r="J340" s="4">
        <v>1.0</v>
      </c>
      <c r="K340" s="4" t="s">
        <v>5861</v>
      </c>
      <c r="L340" s="4">
        <v>2.0</v>
      </c>
      <c r="M340" s="4">
        <v>96.0</v>
      </c>
      <c r="N340" s="4">
        <v>95.0</v>
      </c>
      <c r="O340" s="5">
        <v>45871.0</v>
      </c>
      <c r="P340" s="4" t="s">
        <v>821</v>
      </c>
      <c r="Q340" s="4">
        <v>212857.0</v>
      </c>
      <c r="R340" s="5">
        <v>45844.0</v>
      </c>
      <c r="S340" s="4" t="s">
        <v>7117</v>
      </c>
      <c r="T340" s="5">
        <v>45820.0</v>
      </c>
    </row>
    <row r="341">
      <c r="A341" s="4" t="s">
        <v>6292</v>
      </c>
      <c r="B341" s="4">
        <v>2012.0</v>
      </c>
      <c r="C341" s="4" t="s">
        <v>13</v>
      </c>
      <c r="D341" s="4" t="s">
        <v>5671</v>
      </c>
      <c r="E341" s="4">
        <v>3.0</v>
      </c>
      <c r="F341" s="4">
        <v>2.0</v>
      </c>
      <c r="G341" s="4" t="s">
        <v>5521</v>
      </c>
      <c r="H341" s="4" t="s">
        <v>822</v>
      </c>
      <c r="I341" s="4">
        <v>95.0</v>
      </c>
      <c r="J341" s="4">
        <v>7.0</v>
      </c>
      <c r="K341" s="4" t="s">
        <v>5862</v>
      </c>
      <c r="L341" s="4">
        <v>3.0</v>
      </c>
      <c r="M341" s="4">
        <v>96.0</v>
      </c>
      <c r="N341" s="4">
        <v>95.0</v>
      </c>
      <c r="O341" s="5">
        <v>45751.0</v>
      </c>
      <c r="P341" s="4" t="s">
        <v>823</v>
      </c>
      <c r="Q341" s="4">
        <v>289315.0</v>
      </c>
      <c r="R341" s="4">
        <v>7.0</v>
      </c>
      <c r="S341" s="4" t="s">
        <v>7061</v>
      </c>
      <c r="T341" s="5">
        <v>45789.0</v>
      </c>
    </row>
    <row r="342">
      <c r="A342" s="4" t="s">
        <v>6292</v>
      </c>
      <c r="B342" s="4">
        <v>2011.0</v>
      </c>
      <c r="C342" s="4" t="s">
        <v>13</v>
      </c>
      <c r="D342" s="4" t="s">
        <v>5632</v>
      </c>
      <c r="E342" s="4">
        <v>325.0</v>
      </c>
      <c r="F342" s="4">
        <v>2.0</v>
      </c>
      <c r="G342" s="4" t="s">
        <v>556</v>
      </c>
      <c r="H342" s="4" t="s">
        <v>824</v>
      </c>
      <c r="I342" s="4">
        <v>95.0</v>
      </c>
      <c r="J342" s="4">
        <v>8.0</v>
      </c>
      <c r="K342" s="4" t="s">
        <v>5863</v>
      </c>
      <c r="L342" s="4">
        <v>3.0</v>
      </c>
      <c r="M342" s="4">
        <v>96.0</v>
      </c>
      <c r="N342" s="4">
        <v>95.0</v>
      </c>
      <c r="O342" s="5">
        <v>45782.0</v>
      </c>
      <c r="P342" s="4" t="s">
        <v>825</v>
      </c>
      <c r="Q342" s="4">
        <v>251339.0</v>
      </c>
      <c r="R342" s="5">
        <v>45754.0</v>
      </c>
      <c r="S342" s="4" t="s">
        <v>7080</v>
      </c>
      <c r="T342" s="5">
        <v>45759.0</v>
      </c>
    </row>
    <row r="343">
      <c r="A343" s="4" t="s">
        <v>6292</v>
      </c>
      <c r="B343" s="4">
        <v>2010.0</v>
      </c>
      <c r="C343" s="4" t="s">
        <v>13</v>
      </c>
      <c r="D343" s="4" t="s">
        <v>5791</v>
      </c>
      <c r="E343" s="4">
        <v>349.0</v>
      </c>
      <c r="F343" s="4">
        <v>2.0</v>
      </c>
      <c r="G343" s="4" t="s">
        <v>2195</v>
      </c>
      <c r="H343" s="4" t="s">
        <v>826</v>
      </c>
      <c r="I343" s="4">
        <v>95.0</v>
      </c>
      <c r="J343" s="4">
        <v>853.0</v>
      </c>
      <c r="K343" s="4" t="s">
        <v>5864</v>
      </c>
      <c r="L343" s="4">
        <v>3.0</v>
      </c>
      <c r="M343" s="4">
        <v>96.0</v>
      </c>
      <c r="N343" s="4">
        <v>95.0</v>
      </c>
      <c r="O343" s="5">
        <v>45694.0</v>
      </c>
      <c r="P343" s="4" t="s">
        <v>827</v>
      </c>
      <c r="Q343" s="4">
        <v>214866.0</v>
      </c>
      <c r="R343" s="5">
        <v>45876.0</v>
      </c>
      <c r="S343" s="4" t="s">
        <v>7118</v>
      </c>
      <c r="T343" s="5">
        <v>45728.0</v>
      </c>
    </row>
    <row r="344">
      <c r="A344" s="4" t="s">
        <v>6292</v>
      </c>
      <c r="B344" s="4">
        <v>2009.0</v>
      </c>
      <c r="C344" s="4" t="s">
        <v>13</v>
      </c>
      <c r="D344" s="4" t="s">
        <v>5525</v>
      </c>
      <c r="E344" s="4">
        <v>393.0</v>
      </c>
      <c r="F344" s="4">
        <v>2.0</v>
      </c>
      <c r="G344" s="58">
        <v>45662.0</v>
      </c>
      <c r="H344" s="4" t="s">
        <v>828</v>
      </c>
      <c r="I344" s="4">
        <v>94.0</v>
      </c>
      <c r="J344" s="4">
        <v>184.0</v>
      </c>
      <c r="K344" s="4" t="s">
        <v>5865</v>
      </c>
      <c r="L344" s="4">
        <v>3.0</v>
      </c>
      <c r="M344" s="4">
        <v>96.0</v>
      </c>
      <c r="N344" s="4">
        <v>96.0</v>
      </c>
      <c r="O344" s="4">
        <v>9.0</v>
      </c>
      <c r="P344" s="4" t="s">
        <v>830</v>
      </c>
      <c r="Q344" s="4">
        <v>1979882.0</v>
      </c>
      <c r="R344" s="5">
        <v>45696.0</v>
      </c>
      <c r="S344" s="4" t="s">
        <v>7101</v>
      </c>
      <c r="T344" s="5">
        <v>45700.0</v>
      </c>
    </row>
    <row r="345">
      <c r="A345" s="4" t="s">
        <v>6292</v>
      </c>
      <c r="B345" s="4">
        <v>2008.0</v>
      </c>
      <c r="C345" s="4" t="s">
        <v>13</v>
      </c>
      <c r="D345" s="4" t="s">
        <v>5530</v>
      </c>
      <c r="E345" s="4">
        <v>427.0</v>
      </c>
      <c r="F345" s="4">
        <v>2.0</v>
      </c>
      <c r="G345" s="4" t="s">
        <v>424</v>
      </c>
      <c r="H345" s="4" t="s">
        <v>831</v>
      </c>
      <c r="I345" s="4">
        <v>94.0</v>
      </c>
      <c r="J345" s="4">
        <v>0.0</v>
      </c>
      <c r="K345" s="4" t="s">
        <v>5866</v>
      </c>
      <c r="L345" s="4">
        <v>3.0</v>
      </c>
      <c r="M345" s="4">
        <v>96.0</v>
      </c>
      <c r="N345" s="4">
        <v>96.0</v>
      </c>
      <c r="O345" s="5">
        <v>45850.0</v>
      </c>
      <c r="P345" s="4" t="s">
        <v>832</v>
      </c>
      <c r="Q345" s="4">
        <v>1946351.0</v>
      </c>
      <c r="R345" s="5">
        <v>45816.0</v>
      </c>
      <c r="S345" s="4" t="s">
        <v>7119</v>
      </c>
      <c r="T345" s="5">
        <v>45669.0</v>
      </c>
    </row>
    <row r="346">
      <c r="A346" s="4" t="s">
        <v>6292</v>
      </c>
      <c r="B346" s="4">
        <v>2007.0</v>
      </c>
      <c r="C346" s="4" t="s">
        <v>13</v>
      </c>
      <c r="D346" s="4" t="s">
        <v>5637</v>
      </c>
      <c r="E346" s="4">
        <v>436.0</v>
      </c>
      <c r="F346" s="4">
        <v>2.0</v>
      </c>
      <c r="G346" s="4" t="s">
        <v>538</v>
      </c>
      <c r="H346" s="4" t="s">
        <v>833</v>
      </c>
      <c r="I346" s="4">
        <v>93.0</v>
      </c>
      <c r="J346" s="4">
        <v>1.0</v>
      </c>
      <c r="K346" s="4" t="s">
        <v>5867</v>
      </c>
      <c r="L346" s="4">
        <v>3.0</v>
      </c>
      <c r="M346" s="4">
        <v>96.0</v>
      </c>
      <c r="N346" s="4">
        <v>96.0</v>
      </c>
      <c r="O346" s="5">
        <v>45760.0</v>
      </c>
      <c r="P346" s="4" t="s">
        <v>834</v>
      </c>
      <c r="Q346" s="4">
        <v>1914414.0</v>
      </c>
      <c r="R346" s="4">
        <v>9.0</v>
      </c>
      <c r="S346" s="4" t="s">
        <v>6009</v>
      </c>
      <c r="T346" s="5">
        <v>45669.0</v>
      </c>
    </row>
    <row r="347">
      <c r="A347" s="4" t="s">
        <v>6292</v>
      </c>
      <c r="B347" s="4">
        <v>2006.0</v>
      </c>
      <c r="C347" s="4" t="s">
        <v>13</v>
      </c>
      <c r="D347" s="4" t="s">
        <v>5536</v>
      </c>
      <c r="E347" s="4">
        <v>491.0</v>
      </c>
      <c r="F347" s="4">
        <v>2.0</v>
      </c>
      <c r="G347" s="4" t="s">
        <v>959</v>
      </c>
      <c r="H347" s="4" t="s">
        <v>835</v>
      </c>
      <c r="I347" s="4">
        <v>93.0</v>
      </c>
      <c r="J347" s="4">
        <v>6.0</v>
      </c>
      <c r="K347" s="4" t="s">
        <v>5868</v>
      </c>
      <c r="L347" s="4">
        <v>3.0</v>
      </c>
      <c r="M347" s="4">
        <v>96.0</v>
      </c>
      <c r="N347" s="4">
        <v>96.0</v>
      </c>
      <c r="O347" s="5">
        <v>45761.0</v>
      </c>
      <c r="P347" s="4" t="s">
        <v>837</v>
      </c>
      <c r="Q347" s="4">
        <v>1884238.0</v>
      </c>
      <c r="R347" s="5">
        <v>45756.0</v>
      </c>
      <c r="S347" s="4" t="s">
        <v>6008</v>
      </c>
      <c r="T347" s="5">
        <v>45911.0</v>
      </c>
    </row>
    <row r="348">
      <c r="A348" s="4" t="s">
        <v>6292</v>
      </c>
      <c r="B348" s="4">
        <v>2005.0</v>
      </c>
      <c r="C348" s="4" t="s">
        <v>13</v>
      </c>
      <c r="D348" s="4" t="s">
        <v>5554</v>
      </c>
      <c r="E348" s="4">
        <v>566.0</v>
      </c>
      <c r="F348" s="4">
        <v>2.0</v>
      </c>
      <c r="G348" s="4" t="s">
        <v>1527</v>
      </c>
      <c r="H348" s="4" t="s">
        <v>838</v>
      </c>
      <c r="I348" s="4">
        <v>92.0</v>
      </c>
      <c r="J348" s="4">
        <v>5.0</v>
      </c>
      <c r="K348" s="4" t="s">
        <v>5869</v>
      </c>
      <c r="L348" s="4">
        <v>3.0</v>
      </c>
      <c r="M348" s="4">
        <v>96.0</v>
      </c>
      <c r="N348" s="4">
        <v>96.0</v>
      </c>
      <c r="O348" s="5">
        <v>45828.0</v>
      </c>
      <c r="P348" s="4" t="s">
        <v>839</v>
      </c>
      <c r="Q348" s="4">
        <v>1855852.0</v>
      </c>
      <c r="R348" s="5">
        <v>45909.0</v>
      </c>
      <c r="S348" s="4" t="s">
        <v>7120</v>
      </c>
      <c r="T348" s="5">
        <v>45911.0</v>
      </c>
    </row>
    <row r="349">
      <c r="A349" s="4" t="s">
        <v>6292</v>
      </c>
      <c r="B349" s="4">
        <v>2004.0</v>
      </c>
      <c r="C349" s="4" t="s">
        <v>13</v>
      </c>
      <c r="D349" s="4" t="s">
        <v>5654</v>
      </c>
      <c r="E349" s="4">
        <v>652.0</v>
      </c>
      <c r="F349" s="4">
        <v>2.0</v>
      </c>
      <c r="G349" s="5">
        <v>45904.0</v>
      </c>
      <c r="H349" s="4" t="s">
        <v>840</v>
      </c>
      <c r="I349" s="4">
        <v>91.0</v>
      </c>
      <c r="J349" s="4">
        <v>1.0</v>
      </c>
      <c r="K349" s="4" t="s">
        <v>5870</v>
      </c>
      <c r="L349" s="4">
        <v>4.0</v>
      </c>
      <c r="M349" s="4">
        <v>96.0</v>
      </c>
      <c r="N349" s="4">
        <v>96.0</v>
      </c>
      <c r="O349" s="5">
        <v>45775.0</v>
      </c>
      <c r="P349" s="4" t="s">
        <v>841</v>
      </c>
      <c r="Q349" s="4">
        <v>182933.0</v>
      </c>
      <c r="R349" s="5">
        <v>45748.0</v>
      </c>
      <c r="S349" s="4" t="s">
        <v>6166</v>
      </c>
      <c r="T349" s="5">
        <v>45880.0</v>
      </c>
    </row>
    <row r="350">
      <c r="A350" s="4" t="s">
        <v>6292</v>
      </c>
      <c r="B350" s="4">
        <v>2003.0</v>
      </c>
      <c r="C350" s="4" t="s">
        <v>13</v>
      </c>
      <c r="D350" s="4" t="s">
        <v>5616</v>
      </c>
      <c r="E350" s="4">
        <v>693.0</v>
      </c>
      <c r="F350" s="4">
        <v>2.0</v>
      </c>
      <c r="G350" s="4" t="s">
        <v>5871</v>
      </c>
      <c r="H350" s="4" t="s">
        <v>842</v>
      </c>
      <c r="I350" s="4">
        <v>9.0</v>
      </c>
      <c r="J350" s="4">
        <v>59.0</v>
      </c>
      <c r="K350" s="4" t="s">
        <v>5872</v>
      </c>
      <c r="L350" s="4">
        <v>4.0</v>
      </c>
      <c r="M350" s="4">
        <v>96.0</v>
      </c>
      <c r="N350" s="4">
        <v>96.0</v>
      </c>
      <c r="O350" s="4" t="s">
        <v>5873</v>
      </c>
      <c r="P350" s="4" t="s">
        <v>844</v>
      </c>
      <c r="Q350" s="4">
        <v>184339.0</v>
      </c>
      <c r="R350" s="5">
        <v>45870.0</v>
      </c>
      <c r="S350" s="4" t="s">
        <v>7121</v>
      </c>
      <c r="T350" s="5">
        <v>45880.0</v>
      </c>
    </row>
    <row r="351">
      <c r="A351" s="4" t="s">
        <v>6292</v>
      </c>
      <c r="B351" s="4">
        <v>2002.0</v>
      </c>
      <c r="C351" s="4" t="s">
        <v>13</v>
      </c>
      <c r="D351" s="4">
        <v>46.0</v>
      </c>
      <c r="E351" s="4">
        <v>699.0</v>
      </c>
      <c r="F351" s="4">
        <v>2.0</v>
      </c>
      <c r="G351" s="4" t="s">
        <v>915</v>
      </c>
      <c r="H351" s="4" t="s">
        <v>845</v>
      </c>
      <c r="I351" s="4">
        <v>88.0</v>
      </c>
      <c r="J351" s="4">
        <v>7.0</v>
      </c>
      <c r="K351" s="5">
        <v>45688.0</v>
      </c>
      <c r="L351" s="4">
        <v>4.0</v>
      </c>
      <c r="M351" s="4">
        <v>97.0</v>
      </c>
      <c r="N351" s="4">
        <v>97.0</v>
      </c>
      <c r="O351" s="4" t="s">
        <v>5874</v>
      </c>
      <c r="P351" s="4" t="s">
        <v>846</v>
      </c>
      <c r="Q351" s="4">
        <v>1779953.0</v>
      </c>
      <c r="R351" s="5">
        <v>45727.0</v>
      </c>
      <c r="S351" s="4" t="s">
        <v>7122</v>
      </c>
      <c r="T351" s="5">
        <v>45911.0</v>
      </c>
    </row>
    <row r="352">
      <c r="A352" s="4" t="s">
        <v>6292</v>
      </c>
      <c r="B352" s="4">
        <v>2001.0</v>
      </c>
      <c r="C352" s="4" t="s">
        <v>13</v>
      </c>
      <c r="D352" s="4" t="s">
        <v>5848</v>
      </c>
      <c r="E352" s="4">
        <v>679.0</v>
      </c>
      <c r="F352" s="4">
        <v>2.0</v>
      </c>
      <c r="G352" s="4" t="s">
        <v>3544</v>
      </c>
      <c r="H352" s="4" t="s">
        <v>847</v>
      </c>
      <c r="I352" s="4">
        <v>87.0</v>
      </c>
      <c r="J352" s="4">
        <v>1.0</v>
      </c>
      <c r="K352" s="5">
        <v>45780.0</v>
      </c>
      <c r="L352" s="4">
        <v>4.0</v>
      </c>
      <c r="M352" s="4">
        <v>97.0</v>
      </c>
      <c r="N352" s="4">
        <v>97.0</v>
      </c>
      <c r="O352" s="4" t="s">
        <v>5875</v>
      </c>
      <c r="P352" s="4" t="s">
        <v>849</v>
      </c>
      <c r="Q352" s="4">
        <v>1754935.0</v>
      </c>
      <c r="R352" s="5">
        <v>45880.0</v>
      </c>
      <c r="S352" s="4" t="s">
        <v>5573</v>
      </c>
      <c r="T352" s="5">
        <v>45880.0</v>
      </c>
    </row>
    <row r="353">
      <c r="A353" s="4" t="s">
        <v>6292</v>
      </c>
      <c r="B353" s="4">
        <v>2000.0</v>
      </c>
      <c r="C353" s="4" t="s">
        <v>13</v>
      </c>
      <c r="D353" s="4" t="s">
        <v>5655</v>
      </c>
      <c r="E353" s="4">
        <v>647.0</v>
      </c>
      <c r="F353" s="4">
        <v>2.0</v>
      </c>
      <c r="G353" s="4" t="s">
        <v>401</v>
      </c>
      <c r="H353" s="4" t="s">
        <v>850</v>
      </c>
      <c r="I353" s="4">
        <v>86.0</v>
      </c>
      <c r="J353" s="4">
        <v>2672.0</v>
      </c>
      <c r="K353" s="5">
        <v>45929.0</v>
      </c>
      <c r="L353" s="4">
        <v>4.0</v>
      </c>
      <c r="M353" s="4">
        <v>97.0</v>
      </c>
      <c r="N353" s="4">
        <v>97.0</v>
      </c>
      <c r="O353" s="4" t="s">
        <v>5876</v>
      </c>
      <c r="P353" s="4" t="s">
        <v>852</v>
      </c>
      <c r="Q353" s="4">
        <v>172834.0</v>
      </c>
      <c r="R353" s="5">
        <v>45700.0</v>
      </c>
      <c r="S353" s="4" t="s">
        <v>7123</v>
      </c>
      <c r="T353" s="5">
        <v>45849.0</v>
      </c>
    </row>
    <row r="354">
      <c r="A354" s="4" t="s">
        <v>6293</v>
      </c>
      <c r="B354" s="4">
        <v>2015.0</v>
      </c>
      <c r="C354" s="4" t="s">
        <v>13</v>
      </c>
      <c r="D354" s="4">
        <v>75.0</v>
      </c>
      <c r="E354" s="4">
        <v>142.0</v>
      </c>
      <c r="F354" s="4">
        <v>42.0</v>
      </c>
      <c r="G354" s="10"/>
      <c r="H354" s="4">
        <v>0.0</v>
      </c>
      <c r="I354" s="4">
        <v>96.0</v>
      </c>
      <c r="J354" s="4">
        <v>214.0</v>
      </c>
      <c r="K354" s="4" t="s">
        <v>5571</v>
      </c>
      <c r="L354" s="4">
        <v>47.0</v>
      </c>
      <c r="M354" s="4">
        <v>98.0</v>
      </c>
      <c r="N354" s="4">
        <v>96.0</v>
      </c>
      <c r="O354" s="4" t="s">
        <v>5522</v>
      </c>
      <c r="P354" s="4" t="s">
        <v>853</v>
      </c>
      <c r="Q354" s="4">
        <v>2596218.0</v>
      </c>
      <c r="R354" s="5">
        <v>45810.0</v>
      </c>
      <c r="S354" s="4" t="s">
        <v>7124</v>
      </c>
      <c r="T354" s="5">
        <v>45703.0</v>
      </c>
    </row>
    <row r="355">
      <c r="A355" s="4" t="s">
        <v>6293</v>
      </c>
      <c r="B355" s="4">
        <v>2014.0</v>
      </c>
      <c r="C355" s="4" t="s">
        <v>13</v>
      </c>
      <c r="D355" s="4" t="s">
        <v>5623</v>
      </c>
      <c r="E355" s="4">
        <v>144.0</v>
      </c>
      <c r="F355" s="4">
        <v>44.0</v>
      </c>
      <c r="G355" s="4" t="s">
        <v>2324</v>
      </c>
      <c r="H355" s="4" t="s">
        <v>854</v>
      </c>
      <c r="I355" s="4">
        <v>96.0</v>
      </c>
      <c r="J355" s="4">
        <v>876.0</v>
      </c>
      <c r="K355" s="4" t="s">
        <v>5535</v>
      </c>
      <c r="L355" s="4">
        <v>49.0</v>
      </c>
      <c r="M355" s="4">
        <v>96.0</v>
      </c>
      <c r="N355" s="4">
        <v>93.0</v>
      </c>
      <c r="O355" s="4" t="s">
        <v>5522</v>
      </c>
      <c r="P355" s="4" t="s">
        <v>855</v>
      </c>
      <c r="Q355" s="4">
        <v>2.4213133E7</v>
      </c>
      <c r="R355" s="5">
        <v>45840.0</v>
      </c>
      <c r="S355" s="4" t="s">
        <v>7111</v>
      </c>
      <c r="T355" s="5">
        <v>45703.0</v>
      </c>
    </row>
    <row r="356">
      <c r="A356" s="4" t="s">
        <v>6293</v>
      </c>
      <c r="B356" s="4">
        <v>2013.0</v>
      </c>
      <c r="C356" s="4" t="s">
        <v>13</v>
      </c>
      <c r="D356" s="4" t="s">
        <v>5574</v>
      </c>
      <c r="E356" s="4">
        <v>146.0</v>
      </c>
      <c r="F356" s="4">
        <v>46.0</v>
      </c>
      <c r="G356" s="4" t="s">
        <v>906</v>
      </c>
      <c r="H356" s="4" t="s">
        <v>856</v>
      </c>
      <c r="I356" s="4">
        <v>96.0</v>
      </c>
      <c r="J356" s="4">
        <v>220.0</v>
      </c>
      <c r="K356" s="4" t="s">
        <v>5766</v>
      </c>
      <c r="L356" s="4">
        <v>52.0</v>
      </c>
      <c r="M356" s="4">
        <v>96.0</v>
      </c>
      <c r="N356" s="4">
        <v>97.0</v>
      </c>
      <c r="O356" s="4" t="s">
        <v>5522</v>
      </c>
      <c r="P356" s="4" t="s">
        <v>858</v>
      </c>
      <c r="Q356" s="4">
        <v>2248632.0</v>
      </c>
      <c r="R356" s="5">
        <v>45840.0</v>
      </c>
      <c r="S356" s="4" t="s">
        <v>7125</v>
      </c>
      <c r="T356" s="5">
        <v>45702.0</v>
      </c>
    </row>
    <row r="357">
      <c r="A357" s="4" t="s">
        <v>6293</v>
      </c>
      <c r="B357" s="4">
        <v>2012.0</v>
      </c>
      <c r="C357" s="4" t="s">
        <v>13</v>
      </c>
      <c r="D357" s="4" t="s">
        <v>5741</v>
      </c>
      <c r="E357" s="4">
        <v>148.0</v>
      </c>
      <c r="F357" s="4">
        <v>49.0</v>
      </c>
      <c r="G357" s="4" t="s">
        <v>1543</v>
      </c>
      <c r="H357" s="4" t="s">
        <v>859</v>
      </c>
      <c r="I357" s="4">
        <v>96.0</v>
      </c>
      <c r="J357" s="4">
        <v>2.0</v>
      </c>
      <c r="K357" s="4" t="s">
        <v>5877</v>
      </c>
      <c r="L357" s="4">
        <v>54.0</v>
      </c>
      <c r="M357" s="4">
        <v>96.0</v>
      </c>
      <c r="N357" s="4">
        <v>95.0</v>
      </c>
      <c r="O357" s="4" t="s">
        <v>5522</v>
      </c>
      <c r="P357" s="4" t="s">
        <v>861</v>
      </c>
      <c r="Q357" s="4">
        <v>256983.0</v>
      </c>
      <c r="R357" s="5">
        <v>45871.0</v>
      </c>
      <c r="S357" s="4" t="s">
        <v>5723</v>
      </c>
      <c r="T357" s="5">
        <v>45702.0</v>
      </c>
    </row>
    <row r="358">
      <c r="A358" s="4" t="s">
        <v>6293</v>
      </c>
      <c r="B358" s="4">
        <v>2011.0</v>
      </c>
      <c r="C358" s="4" t="s">
        <v>13</v>
      </c>
      <c r="D358" s="4" t="s">
        <v>5580</v>
      </c>
      <c r="E358" s="4">
        <v>152.0</v>
      </c>
      <c r="F358" s="4">
        <v>51.0</v>
      </c>
      <c r="G358" s="4" t="s">
        <v>3763</v>
      </c>
      <c r="H358" s="4" t="s">
        <v>862</v>
      </c>
      <c r="I358" s="4">
        <v>98.0</v>
      </c>
      <c r="J358" s="4">
        <v>43.0</v>
      </c>
      <c r="K358" s="4" t="s">
        <v>5579</v>
      </c>
      <c r="L358" s="4">
        <v>57.0</v>
      </c>
      <c r="M358" s="4">
        <v>98.0</v>
      </c>
      <c r="N358" s="4">
        <v>99.0</v>
      </c>
      <c r="O358" s="4" t="s">
        <v>5522</v>
      </c>
      <c r="P358" s="4" t="s">
        <v>863</v>
      </c>
      <c r="Q358" s="4">
        <v>1.98686688E8</v>
      </c>
      <c r="R358" s="5">
        <v>45871.0</v>
      </c>
      <c r="S358" s="4" t="s">
        <v>6939</v>
      </c>
      <c r="T358" s="4">
        <v>14.0</v>
      </c>
    </row>
    <row r="359">
      <c r="A359" s="4" t="s">
        <v>6293</v>
      </c>
      <c r="B359" s="4">
        <v>2010.0</v>
      </c>
      <c r="C359" s="4" t="s">
        <v>13</v>
      </c>
      <c r="D359" s="4" t="s">
        <v>5583</v>
      </c>
      <c r="E359" s="4">
        <v>154.0</v>
      </c>
      <c r="F359" s="4">
        <v>54.0</v>
      </c>
      <c r="G359" s="4" t="s">
        <v>5878</v>
      </c>
      <c r="H359" s="4" t="s">
        <v>864</v>
      </c>
      <c r="I359" s="4">
        <v>96.0</v>
      </c>
      <c r="J359" s="4">
        <v>68.0</v>
      </c>
      <c r="K359" s="4">
        <v>52.0</v>
      </c>
      <c r="L359" s="4">
        <v>61.0</v>
      </c>
      <c r="M359" s="4">
        <v>99.0</v>
      </c>
      <c r="N359" s="4">
        <v>99.0</v>
      </c>
      <c r="O359" s="4" t="s">
        <v>5522</v>
      </c>
      <c r="P359" s="4" t="s">
        <v>866</v>
      </c>
      <c r="Q359" s="4">
        <v>1.96796269E8</v>
      </c>
      <c r="R359" s="5">
        <v>45902.0</v>
      </c>
      <c r="S359" s="4" t="s">
        <v>7115</v>
      </c>
      <c r="T359" s="5">
        <v>45882.0</v>
      </c>
    </row>
    <row r="360">
      <c r="A360" s="4" t="s">
        <v>6293</v>
      </c>
      <c r="B360" s="4">
        <v>2009.0</v>
      </c>
      <c r="C360" s="4" t="s">
        <v>13</v>
      </c>
      <c r="D360" s="4" t="s">
        <v>5563</v>
      </c>
      <c r="E360" s="4">
        <v>157.0</v>
      </c>
      <c r="F360" s="4">
        <v>57.0</v>
      </c>
      <c r="G360" s="4" t="s">
        <v>2428</v>
      </c>
      <c r="H360" s="4" t="s">
        <v>867</v>
      </c>
      <c r="I360" s="4">
        <v>99.0</v>
      </c>
      <c r="J360" s="4">
        <v>0.0</v>
      </c>
      <c r="K360" s="4" t="s">
        <v>5601</v>
      </c>
      <c r="L360" s="4">
        <v>64.0</v>
      </c>
      <c r="M360" s="4">
        <v>99.0</v>
      </c>
      <c r="N360" s="4">
        <v>99.0</v>
      </c>
      <c r="O360" s="4" t="s">
        <v>5522</v>
      </c>
      <c r="P360" s="4" t="s">
        <v>869</v>
      </c>
      <c r="Q360" s="4">
        <v>1.94895996E8</v>
      </c>
      <c r="R360" s="5">
        <v>45902.0</v>
      </c>
      <c r="S360" s="4" t="s">
        <v>6940</v>
      </c>
      <c r="T360" s="5">
        <v>45882.0</v>
      </c>
    </row>
    <row r="361">
      <c r="A361" s="4" t="s">
        <v>6293</v>
      </c>
      <c r="B361" s="4">
        <v>2008.0</v>
      </c>
      <c r="C361" s="4" t="s">
        <v>13</v>
      </c>
      <c r="D361" s="4" t="s">
        <v>5585</v>
      </c>
      <c r="E361" s="4">
        <v>158.0</v>
      </c>
      <c r="F361" s="4">
        <v>61.0</v>
      </c>
      <c r="G361" s="4" t="s">
        <v>103</v>
      </c>
      <c r="H361" s="4" t="s">
        <v>870</v>
      </c>
      <c r="I361" s="4">
        <v>96.0</v>
      </c>
      <c r="J361" s="4">
        <v>0.0</v>
      </c>
      <c r="K361" s="5">
        <v>45721.0</v>
      </c>
      <c r="L361" s="4">
        <v>68.0</v>
      </c>
      <c r="M361" s="4">
        <v>99.0</v>
      </c>
      <c r="N361" s="4">
        <v>99.0</v>
      </c>
      <c r="O361" s="4" t="s">
        <v>5522</v>
      </c>
      <c r="P361" s="4" t="s">
        <v>872</v>
      </c>
      <c r="Q361" s="4">
        <v>1.9297929E7</v>
      </c>
      <c r="R361" s="4">
        <v>3.0</v>
      </c>
      <c r="S361" s="4" t="s">
        <v>7126</v>
      </c>
      <c r="T361" s="5">
        <v>45729.0</v>
      </c>
    </row>
    <row r="362">
      <c r="A362" s="4" t="s">
        <v>6293</v>
      </c>
      <c r="B362" s="4">
        <v>2007.0</v>
      </c>
      <c r="C362" s="4" t="s">
        <v>13</v>
      </c>
      <c r="D362" s="4" t="s">
        <v>5561</v>
      </c>
      <c r="E362" s="4">
        <v>159.0</v>
      </c>
      <c r="F362" s="4">
        <v>65.0</v>
      </c>
      <c r="G362" s="4" t="s">
        <v>889</v>
      </c>
      <c r="H362" s="4" t="s">
        <v>873</v>
      </c>
      <c r="I362" s="4">
        <v>99.0</v>
      </c>
      <c r="J362" s="4">
        <v>0.0</v>
      </c>
      <c r="K362" s="4" t="s">
        <v>5857</v>
      </c>
      <c r="L362" s="4">
        <v>73.0</v>
      </c>
      <c r="M362" s="4">
        <v>99.0</v>
      </c>
      <c r="N362" s="4">
        <v>99.0</v>
      </c>
      <c r="O362" s="4" t="s">
        <v>5522</v>
      </c>
      <c r="P362" s="4" t="s">
        <v>874</v>
      </c>
      <c r="Q362" s="4">
        <v>1.9126637E7</v>
      </c>
      <c r="R362" s="4">
        <v>3.0</v>
      </c>
      <c r="S362" s="4" t="s">
        <v>5681</v>
      </c>
      <c r="T362" s="5">
        <v>45790.0</v>
      </c>
    </row>
    <row r="363">
      <c r="A363" s="4" t="s">
        <v>6293</v>
      </c>
      <c r="B363" s="4">
        <v>2006.0</v>
      </c>
      <c r="C363" s="4" t="s">
        <v>13</v>
      </c>
      <c r="D363" s="4">
        <v>73.0</v>
      </c>
      <c r="E363" s="4">
        <v>161.0</v>
      </c>
      <c r="F363" s="4">
        <v>70.0</v>
      </c>
      <c r="G363" s="5">
        <v>45664.0</v>
      </c>
      <c r="H363" s="4" t="s">
        <v>875</v>
      </c>
      <c r="I363" s="4">
        <v>99.0</v>
      </c>
      <c r="J363" s="4">
        <v>57.0</v>
      </c>
      <c r="K363" s="4" t="s">
        <v>5846</v>
      </c>
      <c r="L363" s="4">
        <v>79.0</v>
      </c>
      <c r="M363" s="4">
        <v>99.0</v>
      </c>
      <c r="N363" s="4">
        <v>99.0</v>
      </c>
      <c r="O363" s="4" t="s">
        <v>5522</v>
      </c>
      <c r="P363" s="4" t="s">
        <v>877</v>
      </c>
      <c r="Q363" s="4">
        <v>1.8912412E7</v>
      </c>
      <c r="R363" s="5">
        <v>45660.0</v>
      </c>
      <c r="S363" s="4" t="s">
        <v>7116</v>
      </c>
      <c r="T363" s="5">
        <v>45882.0</v>
      </c>
    </row>
    <row r="364">
      <c r="A364" s="4" t="s">
        <v>6293</v>
      </c>
      <c r="B364" s="4">
        <v>2005.0</v>
      </c>
      <c r="C364" s="4" t="s">
        <v>13</v>
      </c>
      <c r="D364" s="4" t="s">
        <v>5653</v>
      </c>
      <c r="E364" s="4">
        <v>163.0</v>
      </c>
      <c r="F364" s="4">
        <v>75.0</v>
      </c>
      <c r="G364" s="4" t="s">
        <v>1246</v>
      </c>
      <c r="H364" s="4" t="s">
        <v>878</v>
      </c>
      <c r="I364" s="4">
        <v>98.0</v>
      </c>
      <c r="J364" s="4">
        <v>6.0</v>
      </c>
      <c r="K364" s="4" t="s">
        <v>5655</v>
      </c>
      <c r="L364" s="4">
        <v>85.0</v>
      </c>
      <c r="M364" s="4">
        <v>99.0</v>
      </c>
      <c r="N364" s="4">
        <v>99.0</v>
      </c>
      <c r="O364" s="4" t="s">
        <v>5522</v>
      </c>
      <c r="P364" s="4" t="s">
        <v>879</v>
      </c>
      <c r="Q364" s="4">
        <v>1.86917361E8</v>
      </c>
      <c r="R364" s="5">
        <v>45660.0</v>
      </c>
      <c r="S364" s="4" t="s">
        <v>7127</v>
      </c>
      <c r="T364" s="5">
        <v>45882.0</v>
      </c>
    </row>
    <row r="365">
      <c r="A365" s="4" t="s">
        <v>6293</v>
      </c>
      <c r="B365" s="4">
        <v>2004.0</v>
      </c>
      <c r="C365" s="4" t="s">
        <v>13</v>
      </c>
      <c r="D365" s="4">
        <v>72.0</v>
      </c>
      <c r="E365" s="4">
        <v>17.0</v>
      </c>
      <c r="F365" s="4">
        <v>81.0</v>
      </c>
      <c r="G365" s="4" t="s">
        <v>257</v>
      </c>
      <c r="H365" s="4" t="s">
        <v>880</v>
      </c>
      <c r="I365" s="4">
        <v>96.0</v>
      </c>
      <c r="J365" s="4">
        <v>0.0</v>
      </c>
      <c r="K365" s="4" t="s">
        <v>5562</v>
      </c>
      <c r="L365" s="4">
        <v>93.0</v>
      </c>
      <c r="M365" s="4">
        <v>99.0</v>
      </c>
      <c r="N365" s="4">
        <v>99.0</v>
      </c>
      <c r="O365" s="4" t="s">
        <v>5522</v>
      </c>
      <c r="P365" s="4" t="s">
        <v>881</v>
      </c>
      <c r="Q365" s="4">
        <v>1.84738458E8</v>
      </c>
      <c r="R365" s="5">
        <v>45691.0</v>
      </c>
      <c r="S365" s="4" t="s">
        <v>7060</v>
      </c>
      <c r="T365" s="4">
        <v>14.0</v>
      </c>
    </row>
    <row r="366">
      <c r="A366" s="4" t="s">
        <v>6293</v>
      </c>
      <c r="B366" s="4">
        <v>2003.0</v>
      </c>
      <c r="C366" s="4" t="s">
        <v>13</v>
      </c>
      <c r="D366" s="4" t="s">
        <v>5767</v>
      </c>
      <c r="E366" s="4">
        <v>172.0</v>
      </c>
      <c r="F366" s="4">
        <v>88.0</v>
      </c>
      <c r="G366" s="4" t="s">
        <v>1451</v>
      </c>
      <c r="H366" s="4" t="s">
        <v>882</v>
      </c>
      <c r="I366" s="4">
        <v>97.0</v>
      </c>
      <c r="J366" s="4">
        <v>2.0</v>
      </c>
      <c r="K366" s="4" t="s">
        <v>5593</v>
      </c>
      <c r="L366" s="4">
        <v>100.0</v>
      </c>
      <c r="M366" s="4">
        <v>99.0</v>
      </c>
      <c r="N366" s="4">
        <v>99.0</v>
      </c>
      <c r="O366" s="4" t="s">
        <v>5522</v>
      </c>
      <c r="P366" s="4" t="s">
        <v>884</v>
      </c>
      <c r="Q366" s="4">
        <v>1.82482149E8</v>
      </c>
      <c r="R366" s="5">
        <v>45719.0</v>
      </c>
      <c r="S366" s="4" t="s">
        <v>7077</v>
      </c>
      <c r="T366" s="5">
        <v>45883.0</v>
      </c>
    </row>
    <row r="367">
      <c r="A367" s="4" t="s">
        <v>6293</v>
      </c>
      <c r="B367" s="4">
        <v>2002.0</v>
      </c>
      <c r="C367" s="4" t="s">
        <v>13</v>
      </c>
      <c r="D367" s="4" t="s">
        <v>5594</v>
      </c>
      <c r="E367" s="4">
        <v>176.0</v>
      </c>
      <c r="F367" s="4">
        <v>95.0</v>
      </c>
      <c r="G367" s="4">
        <v>7.0</v>
      </c>
      <c r="H367" s="4" t="s">
        <v>885</v>
      </c>
      <c r="I367" s="4">
        <v>92.0</v>
      </c>
      <c r="J367" s="4">
        <v>1.0</v>
      </c>
      <c r="K367" s="4" t="s">
        <v>5596</v>
      </c>
      <c r="L367" s="4">
        <v>109.0</v>
      </c>
      <c r="M367" s="4">
        <v>99.0</v>
      </c>
      <c r="N367" s="4">
        <v>99.0</v>
      </c>
      <c r="O367" s="4" t="s">
        <v>5522</v>
      </c>
      <c r="P367" s="4" t="s">
        <v>887</v>
      </c>
      <c r="Q367" s="4">
        <v>1815121.0</v>
      </c>
      <c r="R367" s="5">
        <v>45719.0</v>
      </c>
      <c r="S367" s="4" t="s">
        <v>6988</v>
      </c>
      <c r="T367" s="5">
        <v>45822.0</v>
      </c>
    </row>
    <row r="368">
      <c r="A368" s="4" t="s">
        <v>6293</v>
      </c>
      <c r="B368" s="4">
        <v>2001.0</v>
      </c>
      <c r="C368" s="4" t="s">
        <v>13</v>
      </c>
      <c r="D368" s="4">
        <v>71.0</v>
      </c>
      <c r="E368" s="4">
        <v>179.0</v>
      </c>
      <c r="F368" s="4">
        <v>103.0</v>
      </c>
      <c r="G368" s="4" t="s">
        <v>886</v>
      </c>
      <c r="H368" s="4" t="s">
        <v>888</v>
      </c>
      <c r="I368" s="4">
        <v>91.0</v>
      </c>
      <c r="J368" s="4">
        <v>1.0</v>
      </c>
      <c r="K368" s="4" t="s">
        <v>5879</v>
      </c>
      <c r="L368" s="4">
        <v>118.0</v>
      </c>
      <c r="M368" s="4">
        <v>99.0</v>
      </c>
      <c r="N368" s="4">
        <v>98.0</v>
      </c>
      <c r="O368" s="4" t="s">
        <v>5522</v>
      </c>
      <c r="P368" s="4" t="s">
        <v>890</v>
      </c>
      <c r="Q368" s="4">
        <v>1777567.0</v>
      </c>
      <c r="R368" s="5">
        <v>45750.0</v>
      </c>
      <c r="S368" s="4" t="s">
        <v>6929</v>
      </c>
      <c r="T368" s="5">
        <v>45730.0</v>
      </c>
    </row>
    <row r="369">
      <c r="A369" s="4" t="s">
        <v>6293</v>
      </c>
      <c r="B369" s="4">
        <v>2000.0</v>
      </c>
      <c r="C369" s="4" t="s">
        <v>13</v>
      </c>
      <c r="D369" s="4">
        <v>75.0</v>
      </c>
      <c r="E369" s="4">
        <v>183.0</v>
      </c>
      <c r="F369" s="4">
        <v>111.0</v>
      </c>
      <c r="G369" s="4" t="s">
        <v>5157</v>
      </c>
      <c r="H369" s="4" t="s">
        <v>891</v>
      </c>
      <c r="I369" s="4">
        <v>94.0</v>
      </c>
      <c r="J369" s="4">
        <v>36.0</v>
      </c>
      <c r="K369" s="4" t="s">
        <v>5880</v>
      </c>
      <c r="L369" s="4">
        <v>127.0</v>
      </c>
      <c r="M369" s="4">
        <v>99.0</v>
      </c>
      <c r="N369" s="4">
        <v>98.0</v>
      </c>
      <c r="O369" s="4" t="s">
        <v>5522</v>
      </c>
      <c r="P369" s="4" t="s">
        <v>892</v>
      </c>
      <c r="Q369" s="4">
        <v>1.75287587E8</v>
      </c>
      <c r="R369" s="5">
        <v>45750.0</v>
      </c>
      <c r="S369" s="4" t="s">
        <v>7081</v>
      </c>
      <c r="T369" s="5">
        <v>45671.0</v>
      </c>
    </row>
    <row r="370">
      <c r="A370" s="4" t="s">
        <v>7128</v>
      </c>
      <c r="B370" s="4">
        <v>2015.0</v>
      </c>
      <c r="C370" s="4" t="s">
        <v>13</v>
      </c>
      <c r="D370" s="4" t="s">
        <v>5946</v>
      </c>
      <c r="E370" s="4">
        <v>78.0</v>
      </c>
      <c r="F370" s="4">
        <v>0.0</v>
      </c>
      <c r="G370" s="10"/>
      <c r="H370" s="4">
        <v>0.0</v>
      </c>
      <c r="I370" s="4">
        <v>99.0</v>
      </c>
      <c r="J370" s="4">
        <v>4.0</v>
      </c>
      <c r="K370" s="4" t="s">
        <v>6085</v>
      </c>
      <c r="L370" s="4">
        <v>0.0</v>
      </c>
      <c r="M370" s="4">
        <v>99.0</v>
      </c>
      <c r="N370" s="4">
        <v>99.0</v>
      </c>
      <c r="O370" s="4" t="s">
        <v>5522</v>
      </c>
      <c r="P370" s="4" t="s">
        <v>7129</v>
      </c>
      <c r="Q370" s="10"/>
      <c r="R370" s="5">
        <v>45662.0</v>
      </c>
      <c r="S370" s="4" t="s">
        <v>7011</v>
      </c>
      <c r="T370" s="5">
        <v>45914.0</v>
      </c>
    </row>
    <row r="371">
      <c r="A371" s="4" t="s">
        <v>7128</v>
      </c>
      <c r="B371" s="4">
        <v>2014.0</v>
      </c>
      <c r="C371" s="4" t="s">
        <v>13</v>
      </c>
      <c r="D371" s="4" t="s">
        <v>5816</v>
      </c>
      <c r="E371" s="4">
        <v>8.0</v>
      </c>
      <c r="F371" s="4">
        <v>0.0</v>
      </c>
      <c r="G371" s="4" t="s">
        <v>5521</v>
      </c>
      <c r="H371" s="4" t="s">
        <v>7130</v>
      </c>
      <c r="I371" s="4">
        <v>99.0</v>
      </c>
      <c r="J371" s="4">
        <v>1.0</v>
      </c>
      <c r="K371" s="5">
        <v>45692.0</v>
      </c>
      <c r="L371" s="4">
        <v>0.0</v>
      </c>
      <c r="M371" s="4">
        <v>99.0</v>
      </c>
      <c r="N371" s="4">
        <v>99.0</v>
      </c>
      <c r="O371" s="4" t="s">
        <v>5522</v>
      </c>
      <c r="P371" s="4" t="s">
        <v>7131</v>
      </c>
      <c r="Q371" s="10"/>
      <c r="R371" s="5">
        <v>45693.0</v>
      </c>
      <c r="S371" s="4" t="s">
        <v>7132</v>
      </c>
      <c r="T371" s="4">
        <v>15.0</v>
      </c>
    </row>
    <row r="372">
      <c r="A372" s="4" t="s">
        <v>7128</v>
      </c>
      <c r="B372" s="4">
        <v>2013.0</v>
      </c>
      <c r="C372" s="4" t="s">
        <v>13</v>
      </c>
      <c r="D372" s="4" t="s">
        <v>5950</v>
      </c>
      <c r="E372" s="4">
        <v>84.0</v>
      </c>
      <c r="F372" s="4">
        <v>0.0</v>
      </c>
      <c r="G372" s="4" t="s">
        <v>5521</v>
      </c>
      <c r="H372" s="4" t="s">
        <v>7133</v>
      </c>
      <c r="I372" s="4">
        <v>98.0</v>
      </c>
      <c r="J372" s="4">
        <v>0.0</v>
      </c>
      <c r="K372" s="4" t="s">
        <v>7134</v>
      </c>
      <c r="L372" s="4">
        <v>0.0</v>
      </c>
      <c r="M372" s="4">
        <v>99.0</v>
      </c>
      <c r="N372" s="4">
        <v>99.0</v>
      </c>
      <c r="O372" s="4" t="s">
        <v>5522</v>
      </c>
      <c r="P372" s="4" t="s">
        <v>7135</v>
      </c>
      <c r="Q372" s="10"/>
      <c r="R372" s="5">
        <v>45693.0</v>
      </c>
      <c r="S372" s="4" t="s">
        <v>6020</v>
      </c>
      <c r="T372" s="5">
        <v>45914.0</v>
      </c>
    </row>
    <row r="373">
      <c r="A373" s="4" t="s">
        <v>7128</v>
      </c>
      <c r="B373" s="4">
        <v>2012.0</v>
      </c>
      <c r="C373" s="4" t="s">
        <v>13</v>
      </c>
      <c r="D373" s="4" t="s">
        <v>5814</v>
      </c>
      <c r="E373" s="4">
        <v>79.0</v>
      </c>
      <c r="F373" s="4">
        <v>0.0</v>
      </c>
      <c r="G373" s="4" t="s">
        <v>5521</v>
      </c>
      <c r="H373" s="4" t="s">
        <v>7136</v>
      </c>
      <c r="I373" s="4">
        <v>99.0</v>
      </c>
      <c r="J373" s="4">
        <v>1.0</v>
      </c>
      <c r="K373" s="4" t="s">
        <v>5628</v>
      </c>
      <c r="L373" s="4">
        <v>0.0</v>
      </c>
      <c r="M373" s="4">
        <v>99.0</v>
      </c>
      <c r="N373" s="4">
        <v>99.0</v>
      </c>
      <c r="O373" s="4" t="s">
        <v>5522</v>
      </c>
      <c r="P373" s="4" t="s">
        <v>7137</v>
      </c>
      <c r="Q373" s="10"/>
      <c r="R373" s="5">
        <v>45721.0</v>
      </c>
      <c r="S373" s="4" t="s">
        <v>7138</v>
      </c>
      <c r="T373" s="5">
        <v>45761.0</v>
      </c>
    </row>
    <row r="374">
      <c r="A374" s="4" t="s">
        <v>7128</v>
      </c>
      <c r="B374" s="4">
        <v>2011.0</v>
      </c>
      <c r="C374" s="4" t="s">
        <v>13</v>
      </c>
      <c r="D374" s="4" t="s">
        <v>5854</v>
      </c>
      <c r="E374" s="4">
        <v>79.0</v>
      </c>
      <c r="F374" s="4">
        <v>0.0</v>
      </c>
      <c r="G374" s="4" t="s">
        <v>6010</v>
      </c>
      <c r="H374" s="4" t="s">
        <v>7139</v>
      </c>
      <c r="I374" s="4">
        <v>93.0</v>
      </c>
      <c r="J374" s="4">
        <v>4.0</v>
      </c>
      <c r="K374" s="4" t="s">
        <v>5875</v>
      </c>
      <c r="L374" s="4">
        <v>0.0</v>
      </c>
      <c r="M374" s="4">
        <v>99.0</v>
      </c>
      <c r="N374" s="4">
        <v>97.0</v>
      </c>
      <c r="O374" s="4" t="s">
        <v>5522</v>
      </c>
      <c r="P374" s="4" t="s">
        <v>7140</v>
      </c>
      <c r="Q374" s="10"/>
      <c r="R374" s="5">
        <v>45752.0</v>
      </c>
      <c r="S374" s="4" t="s">
        <v>7141</v>
      </c>
      <c r="T374" s="5">
        <v>45671.0</v>
      </c>
    </row>
    <row r="375">
      <c r="A375" s="4" t="s">
        <v>7128</v>
      </c>
      <c r="B375" s="4">
        <v>2010.0</v>
      </c>
      <c r="C375" s="4" t="s">
        <v>13</v>
      </c>
      <c r="D375" s="4" t="s">
        <v>5542</v>
      </c>
      <c r="E375" s="4">
        <v>79.0</v>
      </c>
      <c r="F375" s="4">
        <v>0.0</v>
      </c>
      <c r="G375" s="4" t="s">
        <v>6022</v>
      </c>
      <c r="H375" s="4" t="s">
        <v>7142</v>
      </c>
      <c r="I375" s="4">
        <v>96.0</v>
      </c>
      <c r="J375" s="4">
        <v>0.0</v>
      </c>
      <c r="K375" s="4" t="s">
        <v>5862</v>
      </c>
      <c r="L375" s="4">
        <v>0.0</v>
      </c>
      <c r="M375" s="4">
        <v>99.0</v>
      </c>
      <c r="N375" s="4">
        <v>95.0</v>
      </c>
      <c r="O375" s="4" t="s">
        <v>5522</v>
      </c>
      <c r="P375" s="4" t="s">
        <v>7143</v>
      </c>
      <c r="Q375" s="10"/>
      <c r="R375" s="5">
        <v>45752.0</v>
      </c>
      <c r="S375" s="4" t="s">
        <v>7144</v>
      </c>
      <c r="T375" s="5">
        <v>45702.0</v>
      </c>
    </row>
    <row r="376">
      <c r="A376" s="4" t="s">
        <v>7128</v>
      </c>
      <c r="B376" s="4">
        <v>2009.0</v>
      </c>
      <c r="C376" s="4" t="s">
        <v>13</v>
      </c>
      <c r="D376" s="4" t="s">
        <v>5755</v>
      </c>
      <c r="E376" s="4">
        <v>88.0</v>
      </c>
      <c r="F376" s="4">
        <v>0.0</v>
      </c>
      <c r="G376" s="4" t="s">
        <v>5598</v>
      </c>
      <c r="H376" s="4" t="s">
        <v>7145</v>
      </c>
      <c r="I376" s="4">
        <v>96.0</v>
      </c>
      <c r="J376" s="4">
        <v>2.0</v>
      </c>
      <c r="K376" s="4" t="s">
        <v>5864</v>
      </c>
      <c r="L376" s="4">
        <v>0.0</v>
      </c>
      <c r="M376" s="4">
        <v>99.0</v>
      </c>
      <c r="N376" s="4">
        <v>99.0</v>
      </c>
      <c r="O376" s="4" t="s">
        <v>5522</v>
      </c>
      <c r="P376" s="4" t="s">
        <v>7146</v>
      </c>
      <c r="Q376" s="10"/>
      <c r="R376" s="5">
        <v>45782.0</v>
      </c>
      <c r="S376" s="4" t="s">
        <v>7014</v>
      </c>
      <c r="T376" s="5">
        <v>45671.0</v>
      </c>
    </row>
    <row r="377">
      <c r="A377" s="4" t="s">
        <v>7128</v>
      </c>
      <c r="B377" s="4">
        <v>2008.0</v>
      </c>
      <c r="C377" s="4" t="s">
        <v>13</v>
      </c>
      <c r="D377" s="4" t="s">
        <v>5540</v>
      </c>
      <c r="E377" s="4">
        <v>84.0</v>
      </c>
      <c r="F377" s="4">
        <v>0.0</v>
      </c>
      <c r="G377" s="4" t="s">
        <v>6932</v>
      </c>
      <c r="H377" s="4" t="s">
        <v>7147</v>
      </c>
      <c r="I377" s="4">
        <v>96.0</v>
      </c>
      <c r="J377" s="4">
        <v>3.0</v>
      </c>
      <c r="K377" s="4" t="s">
        <v>5866</v>
      </c>
      <c r="L377" s="4">
        <v>0.0</v>
      </c>
      <c r="M377" s="4">
        <v>97.0</v>
      </c>
      <c r="N377" s="4">
        <v>98.0</v>
      </c>
      <c r="O377" s="4" t="s">
        <v>5522</v>
      </c>
      <c r="P377" s="4" t="s">
        <v>7148</v>
      </c>
      <c r="Q377" s="10"/>
      <c r="R377" s="5">
        <v>45813.0</v>
      </c>
      <c r="S377" s="4" t="s">
        <v>6182</v>
      </c>
      <c r="T377" s="5">
        <v>45702.0</v>
      </c>
    </row>
    <row r="378">
      <c r="A378" s="4" t="s">
        <v>7128</v>
      </c>
      <c r="B378" s="4">
        <v>2007.0</v>
      </c>
      <c r="C378" s="4" t="s">
        <v>13</v>
      </c>
      <c r="D378" s="4">
        <v>76.0</v>
      </c>
      <c r="E378" s="4">
        <v>1.0</v>
      </c>
      <c r="F378" s="4">
        <v>0.0</v>
      </c>
      <c r="G378" s="4" t="s">
        <v>5721</v>
      </c>
      <c r="H378" s="4" t="s">
        <v>7149</v>
      </c>
      <c r="I378" s="4">
        <v>97.0</v>
      </c>
      <c r="J378" s="4">
        <v>0.0</v>
      </c>
      <c r="K378" s="4" t="s">
        <v>5868</v>
      </c>
      <c r="L378" s="4">
        <v>0.0</v>
      </c>
      <c r="M378" s="4">
        <v>95.0</v>
      </c>
      <c r="N378" s="4">
        <v>99.0</v>
      </c>
      <c r="O378" s="4" t="s">
        <v>5522</v>
      </c>
      <c r="P378" s="4" t="s">
        <v>7150</v>
      </c>
      <c r="Q378" s="10"/>
      <c r="R378" s="5">
        <v>45843.0</v>
      </c>
      <c r="S378" s="4" t="s">
        <v>6182</v>
      </c>
      <c r="T378" s="5">
        <v>45730.0</v>
      </c>
    </row>
    <row r="379">
      <c r="A379" s="4" t="s">
        <v>7128</v>
      </c>
      <c r="B379" s="4">
        <v>2006.0</v>
      </c>
      <c r="C379" s="4" t="s">
        <v>13</v>
      </c>
      <c r="D379" s="4" t="s">
        <v>5629</v>
      </c>
      <c r="E379" s="4">
        <v>93.0</v>
      </c>
      <c r="F379" s="4">
        <v>0.0</v>
      </c>
      <c r="G379" s="4" t="s">
        <v>6932</v>
      </c>
      <c r="H379" s="4" t="s">
        <v>7151</v>
      </c>
      <c r="I379" s="4">
        <v>99.0</v>
      </c>
      <c r="J379" s="4">
        <v>0.0</v>
      </c>
      <c r="K379" s="4" t="s">
        <v>5870</v>
      </c>
      <c r="L379" s="4">
        <v>0.0</v>
      </c>
      <c r="M379" s="4">
        <v>94.0</v>
      </c>
      <c r="N379" s="4">
        <v>97.0</v>
      </c>
      <c r="O379" s="4" t="s">
        <v>5522</v>
      </c>
      <c r="P379" s="4" t="s">
        <v>7152</v>
      </c>
      <c r="Q379" s="10"/>
      <c r="R379" s="5">
        <v>45874.0</v>
      </c>
      <c r="S379" s="4" t="s">
        <v>7015</v>
      </c>
      <c r="T379" s="5">
        <v>45730.0</v>
      </c>
    </row>
    <row r="380">
      <c r="A380" s="4" t="s">
        <v>7128</v>
      </c>
      <c r="B380" s="4">
        <v>2005.0</v>
      </c>
      <c r="C380" s="4" t="s">
        <v>13</v>
      </c>
      <c r="D380" s="4" t="s">
        <v>5547</v>
      </c>
      <c r="E380" s="4">
        <v>92.0</v>
      </c>
      <c r="F380" s="4">
        <v>0.0</v>
      </c>
      <c r="G380" s="4" t="s">
        <v>5838</v>
      </c>
      <c r="H380" s="4" t="s">
        <v>7153</v>
      </c>
      <c r="I380" s="4">
        <v>99.0</v>
      </c>
      <c r="J380" s="4">
        <v>9.0</v>
      </c>
      <c r="K380" s="4" t="s">
        <v>6141</v>
      </c>
      <c r="L380" s="4">
        <v>0.0</v>
      </c>
      <c r="M380" s="4">
        <v>93.0</v>
      </c>
      <c r="N380" s="4">
        <v>94.0</v>
      </c>
      <c r="O380" s="4" t="s">
        <v>5522</v>
      </c>
      <c r="P380" s="4" t="s">
        <v>7154</v>
      </c>
      <c r="Q380" s="10"/>
      <c r="R380" s="5">
        <v>45905.0</v>
      </c>
      <c r="S380" s="4" t="s">
        <v>7155</v>
      </c>
      <c r="T380" s="5">
        <v>45671.0</v>
      </c>
    </row>
    <row r="381">
      <c r="A381" s="4" t="s">
        <v>7128</v>
      </c>
      <c r="B381" s="4">
        <v>2004.0</v>
      </c>
      <c r="C381" s="4" t="s">
        <v>13</v>
      </c>
      <c r="D381" s="4" t="s">
        <v>5613</v>
      </c>
      <c r="E381" s="4">
        <v>89.0</v>
      </c>
      <c r="F381" s="4">
        <v>0.0</v>
      </c>
      <c r="G381" s="4" t="s">
        <v>6175</v>
      </c>
      <c r="H381" s="4" t="s">
        <v>7156</v>
      </c>
      <c r="I381" s="4">
        <v>99.0</v>
      </c>
      <c r="J381" s="4">
        <v>16.0</v>
      </c>
      <c r="K381" s="5">
        <v>45660.0</v>
      </c>
      <c r="L381" s="4">
        <v>0.0</v>
      </c>
      <c r="M381" s="4">
        <v>92.0</v>
      </c>
      <c r="N381" s="4">
        <v>92.0</v>
      </c>
      <c r="O381" s="4" t="s">
        <v>5522</v>
      </c>
      <c r="P381" s="4" t="s">
        <v>7157</v>
      </c>
      <c r="Q381" s="10"/>
      <c r="R381" s="4">
        <v>6.0</v>
      </c>
      <c r="S381" s="4" t="s">
        <v>7158</v>
      </c>
      <c r="T381" s="5">
        <v>45851.0</v>
      </c>
    </row>
    <row r="382">
      <c r="A382" s="4" t="s">
        <v>7128</v>
      </c>
      <c r="B382" s="4">
        <v>2003.0</v>
      </c>
      <c r="C382" s="4" t="s">
        <v>13</v>
      </c>
      <c r="D382" s="4">
        <v>76.0</v>
      </c>
      <c r="E382" s="4">
        <v>89.0</v>
      </c>
      <c r="F382" s="4">
        <v>0.0</v>
      </c>
      <c r="G382" s="4" t="s">
        <v>5936</v>
      </c>
      <c r="H382" s="4" t="s">
        <v>7159</v>
      </c>
      <c r="I382" s="4">
        <v>99.0</v>
      </c>
      <c r="J382" s="4">
        <v>24.0</v>
      </c>
      <c r="K382" s="5">
        <v>45686.0</v>
      </c>
      <c r="L382" s="4">
        <v>0.0</v>
      </c>
      <c r="M382" s="4">
        <v>99.0</v>
      </c>
      <c r="N382" s="4">
        <v>92.0</v>
      </c>
      <c r="O382" s="4" t="s">
        <v>5522</v>
      </c>
      <c r="P382" s="4" t="s">
        <v>7160</v>
      </c>
      <c r="Q382" s="10"/>
      <c r="R382" s="5">
        <v>45663.0</v>
      </c>
      <c r="S382" s="4" t="s">
        <v>6973</v>
      </c>
      <c r="T382" s="5">
        <v>45760.0</v>
      </c>
    </row>
    <row r="383">
      <c r="A383" s="4" t="s">
        <v>7128</v>
      </c>
      <c r="B383" s="4">
        <v>2002.0</v>
      </c>
      <c r="C383" s="4" t="s">
        <v>13</v>
      </c>
      <c r="D383" s="4" t="s">
        <v>5623</v>
      </c>
      <c r="E383" s="4">
        <v>95.0</v>
      </c>
      <c r="F383" s="4">
        <v>0.0</v>
      </c>
      <c r="G383" s="4" t="s">
        <v>6572</v>
      </c>
      <c r="H383" s="4" t="s">
        <v>7161</v>
      </c>
      <c r="I383" s="4">
        <v>99.0</v>
      </c>
      <c r="J383" s="4">
        <v>0.0</v>
      </c>
      <c r="K383" s="4">
        <v>28.0</v>
      </c>
      <c r="L383" s="4">
        <v>0.0</v>
      </c>
      <c r="M383" s="4">
        <v>99.0</v>
      </c>
      <c r="N383" s="4">
        <v>94.0</v>
      </c>
      <c r="O383" s="4" t="s">
        <v>5522</v>
      </c>
      <c r="P383" s="4" t="s">
        <v>7162</v>
      </c>
      <c r="Q383" s="10"/>
      <c r="R383" s="5">
        <v>45663.0</v>
      </c>
      <c r="S383" s="4" t="s">
        <v>6178</v>
      </c>
      <c r="T383" s="5">
        <v>45729.0</v>
      </c>
    </row>
    <row r="384">
      <c r="A384" s="4" t="s">
        <v>7128</v>
      </c>
      <c r="B384" s="4">
        <v>2001.0</v>
      </c>
      <c r="C384" s="4" t="s">
        <v>13</v>
      </c>
      <c r="D384" s="4" t="s">
        <v>5574</v>
      </c>
      <c r="E384" s="4">
        <v>19.0</v>
      </c>
      <c r="F384" s="4">
        <v>0.0</v>
      </c>
      <c r="G384" s="4" t="s">
        <v>5920</v>
      </c>
      <c r="H384" s="4" t="s">
        <v>7163</v>
      </c>
      <c r="I384" s="4">
        <v>99.0</v>
      </c>
      <c r="J384" s="4">
        <v>11.0</v>
      </c>
      <c r="K384" s="4">
        <v>27.0</v>
      </c>
      <c r="L384" s="4">
        <v>0.0</v>
      </c>
      <c r="M384" s="4">
        <v>99.0</v>
      </c>
      <c r="N384" s="4">
        <v>97.0</v>
      </c>
      <c r="O384" s="4" t="s">
        <v>5522</v>
      </c>
      <c r="P384" s="4" t="s">
        <v>7164</v>
      </c>
      <c r="Q384" s="10"/>
      <c r="R384" s="5">
        <v>45694.0</v>
      </c>
      <c r="S384" s="4" t="s">
        <v>7165</v>
      </c>
      <c r="T384" s="5">
        <v>45760.0</v>
      </c>
    </row>
    <row r="385">
      <c r="A385" s="4" t="s">
        <v>7128</v>
      </c>
      <c r="B385" s="4">
        <v>2000.0</v>
      </c>
      <c r="C385" s="4" t="s">
        <v>13</v>
      </c>
      <c r="D385" s="4" t="s">
        <v>5577</v>
      </c>
      <c r="E385" s="4">
        <v>16.0</v>
      </c>
      <c r="F385" s="4">
        <v>0.0</v>
      </c>
      <c r="G385" s="4" t="s">
        <v>5041</v>
      </c>
      <c r="H385" s="4" t="s">
        <v>7166</v>
      </c>
      <c r="I385" s="4">
        <v>99.0</v>
      </c>
      <c r="J385" s="4">
        <v>42.0</v>
      </c>
      <c r="K385" s="5">
        <v>45683.0</v>
      </c>
      <c r="L385" s="4">
        <v>0.0</v>
      </c>
      <c r="M385" s="4">
        <v>99.0</v>
      </c>
      <c r="N385" s="4">
        <v>99.0</v>
      </c>
      <c r="O385" s="4" t="s">
        <v>5522</v>
      </c>
      <c r="P385" s="4" t="s">
        <v>7167</v>
      </c>
      <c r="Q385" s="10"/>
      <c r="R385" s="5">
        <v>45722.0</v>
      </c>
      <c r="S385" s="4" t="s">
        <v>7168</v>
      </c>
      <c r="T385" s="5">
        <v>45760.0</v>
      </c>
    </row>
    <row r="386">
      <c r="A386" s="4" t="s">
        <v>6296</v>
      </c>
      <c r="B386" s="4">
        <v>2015.0</v>
      </c>
      <c r="C386" s="4" t="s">
        <v>314</v>
      </c>
      <c r="D386" s="4" t="s">
        <v>5741</v>
      </c>
      <c r="E386" s="4">
        <v>137.0</v>
      </c>
      <c r="F386" s="4">
        <v>0.0</v>
      </c>
      <c r="G386" s="10"/>
      <c r="H386" s="4">
        <v>0.0</v>
      </c>
      <c r="I386" s="4">
        <v>92.0</v>
      </c>
      <c r="J386" s="4">
        <v>0.0</v>
      </c>
      <c r="K386" s="4" t="s">
        <v>5849</v>
      </c>
      <c r="L386" s="4">
        <v>1.0</v>
      </c>
      <c r="M386" s="4">
        <v>91.0</v>
      </c>
      <c r="N386" s="4">
        <v>91.0</v>
      </c>
      <c r="O386" s="4" t="s">
        <v>5522</v>
      </c>
      <c r="P386" s="4" t="s">
        <v>893</v>
      </c>
      <c r="Q386" s="4">
        <v>7177991.0</v>
      </c>
      <c r="R386" s="5">
        <v>45870.0</v>
      </c>
      <c r="S386" s="4" t="s">
        <v>6978</v>
      </c>
      <c r="T386" s="4">
        <v>15.0</v>
      </c>
    </row>
    <row r="387">
      <c r="A387" s="4" t="s">
        <v>6296</v>
      </c>
      <c r="B387" s="4">
        <v>2014.0</v>
      </c>
      <c r="C387" s="4" t="s">
        <v>314</v>
      </c>
      <c r="D387" s="4" t="s">
        <v>5881</v>
      </c>
      <c r="E387" s="4">
        <v>138.0</v>
      </c>
      <c r="F387" s="4">
        <v>1.0</v>
      </c>
      <c r="G387" s="58">
        <v>45728.0</v>
      </c>
      <c r="H387" s="4" t="s">
        <v>894</v>
      </c>
      <c r="I387" s="4">
        <v>95.0</v>
      </c>
      <c r="J387" s="4">
        <v>0.0</v>
      </c>
      <c r="K387" s="4" t="s">
        <v>5850</v>
      </c>
      <c r="L387" s="4">
        <v>1.0</v>
      </c>
      <c r="M387" s="4">
        <v>88.0</v>
      </c>
      <c r="N387" s="4">
        <v>88.0</v>
      </c>
      <c r="O387" s="4" t="s">
        <v>5522</v>
      </c>
      <c r="P387" s="4" t="s">
        <v>896</v>
      </c>
      <c r="Q387" s="4">
        <v>7223938.0</v>
      </c>
      <c r="R387" s="5">
        <v>45901.0</v>
      </c>
      <c r="S387" s="4" t="s">
        <v>7057</v>
      </c>
      <c r="T387" s="5">
        <v>45883.0</v>
      </c>
    </row>
    <row r="388">
      <c r="A388" s="4" t="s">
        <v>6296</v>
      </c>
      <c r="B388" s="4">
        <v>2013.0</v>
      </c>
      <c r="C388" s="4" t="s">
        <v>314</v>
      </c>
      <c r="D388" s="4" t="s">
        <v>5580</v>
      </c>
      <c r="E388" s="4">
        <v>14.0</v>
      </c>
      <c r="F388" s="4">
        <v>1.0</v>
      </c>
      <c r="G388" s="58">
        <v>45820.0</v>
      </c>
      <c r="H388" s="4" t="s">
        <v>897</v>
      </c>
      <c r="I388" s="4">
        <v>95.0</v>
      </c>
      <c r="J388" s="4">
        <v>14.0</v>
      </c>
      <c r="K388" s="4" t="s">
        <v>5734</v>
      </c>
      <c r="L388" s="4">
        <v>1.0</v>
      </c>
      <c r="M388" s="4">
        <v>95.0</v>
      </c>
      <c r="N388" s="4">
        <v>95.0</v>
      </c>
      <c r="O388" s="4" t="s">
        <v>5522</v>
      </c>
      <c r="P388" s="4" t="s">
        <v>899</v>
      </c>
      <c r="Q388" s="4">
        <v>7265115.0</v>
      </c>
      <c r="R388" s="5">
        <v>45901.0</v>
      </c>
      <c r="S388" s="4" t="s">
        <v>6965</v>
      </c>
      <c r="T388" s="5">
        <v>45761.0</v>
      </c>
    </row>
    <row r="389">
      <c r="A389" s="4" t="s">
        <v>6296</v>
      </c>
      <c r="B389" s="4">
        <v>2012.0</v>
      </c>
      <c r="C389" s="4" t="s">
        <v>314</v>
      </c>
      <c r="D389" s="4" t="s">
        <v>5645</v>
      </c>
      <c r="E389" s="4">
        <v>139.0</v>
      </c>
      <c r="F389" s="4">
        <v>1.0</v>
      </c>
      <c r="G389" s="4" t="s">
        <v>5882</v>
      </c>
      <c r="H389" s="4" t="s">
        <v>900</v>
      </c>
      <c r="I389" s="4">
        <v>95.0</v>
      </c>
      <c r="J389" s="4">
        <v>1.0</v>
      </c>
      <c r="K389" s="4" t="s">
        <v>5668</v>
      </c>
      <c r="L389" s="4">
        <v>1.0</v>
      </c>
      <c r="M389" s="4">
        <v>95.0</v>
      </c>
      <c r="N389" s="4">
        <v>95.0</v>
      </c>
      <c r="O389" s="4" t="s">
        <v>5522</v>
      </c>
      <c r="P389" s="4" t="s">
        <v>901</v>
      </c>
      <c r="Q389" s="4">
        <v>735888.0</v>
      </c>
      <c r="R389" s="5">
        <v>45901.0</v>
      </c>
      <c r="S389" s="4" t="s">
        <v>6966</v>
      </c>
      <c r="T389" s="5">
        <v>45730.0</v>
      </c>
    </row>
    <row r="390">
      <c r="A390" s="4" t="s">
        <v>6296</v>
      </c>
      <c r="B390" s="4">
        <v>2011.0</v>
      </c>
      <c r="C390" s="4" t="s">
        <v>314</v>
      </c>
      <c r="D390" s="4" t="s">
        <v>5780</v>
      </c>
      <c r="E390" s="4">
        <v>144.0</v>
      </c>
      <c r="F390" s="4">
        <v>1.0</v>
      </c>
      <c r="G390" s="4" t="s">
        <v>5883</v>
      </c>
      <c r="H390" s="4" t="s">
        <v>902</v>
      </c>
      <c r="I390" s="4">
        <v>96.0</v>
      </c>
      <c r="J390" s="4">
        <v>157.0</v>
      </c>
      <c r="K390" s="4" t="s">
        <v>5842</v>
      </c>
      <c r="L390" s="4">
        <v>1.0</v>
      </c>
      <c r="M390" s="4">
        <v>95.0</v>
      </c>
      <c r="N390" s="4">
        <v>95.0</v>
      </c>
      <c r="O390" s="4" t="s">
        <v>5522</v>
      </c>
      <c r="P390" s="4" t="s">
        <v>904</v>
      </c>
      <c r="Q390" s="4">
        <v>7348328.0</v>
      </c>
      <c r="R390" s="4">
        <v>2.0</v>
      </c>
      <c r="S390" s="4" t="s">
        <v>6979</v>
      </c>
      <c r="T390" s="5">
        <v>45702.0</v>
      </c>
    </row>
    <row r="391">
      <c r="A391" s="4" t="s">
        <v>6296</v>
      </c>
      <c r="B391" s="4">
        <v>2010.0</v>
      </c>
      <c r="C391" s="4" t="s">
        <v>314</v>
      </c>
      <c r="D391" s="4" t="s">
        <v>5585</v>
      </c>
      <c r="E391" s="4">
        <v>147.0</v>
      </c>
      <c r="F391" s="4">
        <v>1.0</v>
      </c>
      <c r="G391" s="5">
        <v>45879.0</v>
      </c>
      <c r="H391" s="4" t="s">
        <v>905</v>
      </c>
      <c r="I391" s="4">
        <v>95.0</v>
      </c>
      <c r="J391" s="4">
        <v>22004.0</v>
      </c>
      <c r="K391" s="4" t="s">
        <v>5884</v>
      </c>
      <c r="L391" s="4">
        <v>1.0</v>
      </c>
      <c r="M391" s="4">
        <v>94.0</v>
      </c>
      <c r="N391" s="4">
        <v>94.0</v>
      </c>
      <c r="O391" s="4" t="s">
        <v>5522</v>
      </c>
      <c r="P391" s="4" t="s">
        <v>907</v>
      </c>
      <c r="Q391" s="4">
        <v>7395599.0</v>
      </c>
      <c r="R391" s="4">
        <v>2.0</v>
      </c>
      <c r="S391" s="4" t="s">
        <v>6980</v>
      </c>
      <c r="T391" s="5">
        <v>45913.0</v>
      </c>
    </row>
    <row r="392">
      <c r="A392" s="4" t="s">
        <v>6296</v>
      </c>
      <c r="B392" s="4">
        <v>2009.0</v>
      </c>
      <c r="C392" s="4" t="s">
        <v>314</v>
      </c>
      <c r="D392" s="4" t="s">
        <v>5648</v>
      </c>
      <c r="E392" s="4">
        <v>152.0</v>
      </c>
      <c r="F392" s="4">
        <v>1.0</v>
      </c>
      <c r="G392" s="4" t="s">
        <v>5885</v>
      </c>
      <c r="H392" s="4" t="s">
        <v>908</v>
      </c>
      <c r="I392" s="4">
        <v>96.0</v>
      </c>
      <c r="J392" s="4">
        <v>2249.0</v>
      </c>
      <c r="K392" s="4" t="s">
        <v>5886</v>
      </c>
      <c r="L392" s="4">
        <v>1.0</v>
      </c>
      <c r="M392" s="4">
        <v>94.0</v>
      </c>
      <c r="N392" s="4">
        <v>94.0</v>
      </c>
      <c r="O392" s="4" t="s">
        <v>5522</v>
      </c>
      <c r="P392" s="4" t="s">
        <v>910</v>
      </c>
      <c r="Q392" s="4">
        <v>7444443.0</v>
      </c>
      <c r="R392" s="5">
        <v>45659.0</v>
      </c>
      <c r="S392" s="4" t="s">
        <v>7169</v>
      </c>
      <c r="T392" s="5">
        <v>45882.0</v>
      </c>
    </row>
    <row r="393">
      <c r="A393" s="4" t="s">
        <v>6296</v>
      </c>
      <c r="B393" s="4">
        <v>2008.0</v>
      </c>
      <c r="C393" s="4" t="s">
        <v>314</v>
      </c>
      <c r="D393" s="4" t="s">
        <v>5588</v>
      </c>
      <c r="E393" s="4">
        <v>155.0</v>
      </c>
      <c r="F393" s="4">
        <v>1.0</v>
      </c>
      <c r="G393" s="4" t="s">
        <v>5811</v>
      </c>
      <c r="H393" s="4" t="s">
        <v>911</v>
      </c>
      <c r="I393" s="4">
        <v>96.0</v>
      </c>
      <c r="J393" s="4">
        <v>1.0</v>
      </c>
      <c r="K393" s="4" t="s">
        <v>5679</v>
      </c>
      <c r="L393" s="4">
        <v>1.0</v>
      </c>
      <c r="M393" s="4">
        <v>96.0</v>
      </c>
      <c r="N393" s="4">
        <v>95.0</v>
      </c>
      <c r="O393" s="4" t="s">
        <v>5522</v>
      </c>
      <c r="P393" s="4" t="s">
        <v>913</v>
      </c>
      <c r="Q393" s="4">
        <v>7492561.0</v>
      </c>
      <c r="R393" s="5">
        <v>45659.0</v>
      </c>
      <c r="S393" s="4" t="s">
        <v>6920</v>
      </c>
      <c r="T393" s="5">
        <v>45882.0</v>
      </c>
    </row>
    <row r="394">
      <c r="A394" s="4" t="s">
        <v>6296</v>
      </c>
      <c r="B394" s="4">
        <v>2007.0</v>
      </c>
      <c r="C394" s="4" t="s">
        <v>314</v>
      </c>
      <c r="D394" s="4" t="s">
        <v>5564</v>
      </c>
      <c r="E394" s="4">
        <v>157.0</v>
      </c>
      <c r="F394" s="4">
        <v>1.0</v>
      </c>
      <c r="G394" s="4" t="s">
        <v>5887</v>
      </c>
      <c r="H394" s="4" t="s">
        <v>914</v>
      </c>
      <c r="I394" s="4">
        <v>95.0</v>
      </c>
      <c r="J394" s="4">
        <v>1.0</v>
      </c>
      <c r="K394" s="5">
        <v>45906.0</v>
      </c>
      <c r="L394" s="4">
        <v>1.0</v>
      </c>
      <c r="M394" s="4">
        <v>95.0</v>
      </c>
      <c r="N394" s="4">
        <v>95.0</v>
      </c>
      <c r="O394" s="4" t="s">
        <v>5522</v>
      </c>
      <c r="P394" s="4" t="s">
        <v>916</v>
      </c>
      <c r="Q394" s="4">
        <v>7545338.0</v>
      </c>
      <c r="R394" s="5">
        <v>45690.0</v>
      </c>
      <c r="S394" s="4" t="s">
        <v>7058</v>
      </c>
      <c r="T394" s="5">
        <v>45790.0</v>
      </c>
    </row>
    <row r="395">
      <c r="A395" s="4" t="s">
        <v>6296</v>
      </c>
      <c r="B395" s="4">
        <v>2006.0</v>
      </c>
      <c r="C395" s="4" t="s">
        <v>314</v>
      </c>
      <c r="D395" s="4" t="s">
        <v>5713</v>
      </c>
      <c r="E395" s="4">
        <v>161.0</v>
      </c>
      <c r="F395" s="4">
        <v>1.0</v>
      </c>
      <c r="G395" s="4" t="s">
        <v>5888</v>
      </c>
      <c r="H395" s="4" t="s">
        <v>917</v>
      </c>
      <c r="I395" s="4">
        <v>96.0</v>
      </c>
      <c r="J395" s="4">
        <v>1.0</v>
      </c>
      <c r="K395" s="5">
        <v>45722.0</v>
      </c>
      <c r="L395" s="4">
        <v>1.0</v>
      </c>
      <c r="M395" s="4">
        <v>96.0</v>
      </c>
      <c r="N395" s="4">
        <v>95.0</v>
      </c>
      <c r="O395" s="4" t="s">
        <v>5522</v>
      </c>
      <c r="P395" s="4" t="s">
        <v>918</v>
      </c>
      <c r="Q395" s="4">
        <v>76122.0</v>
      </c>
      <c r="R395" s="5">
        <v>45690.0</v>
      </c>
      <c r="S395" s="4" t="s">
        <v>6846</v>
      </c>
      <c r="T395" s="5">
        <v>45790.0</v>
      </c>
    </row>
    <row r="396">
      <c r="A396" s="4" t="s">
        <v>6296</v>
      </c>
      <c r="B396" s="4">
        <v>2005.0</v>
      </c>
      <c r="C396" s="4" t="s">
        <v>314</v>
      </c>
      <c r="D396" s="4" t="s">
        <v>5889</v>
      </c>
      <c r="E396" s="4">
        <v>16.0</v>
      </c>
      <c r="F396" s="4">
        <v>1.0</v>
      </c>
      <c r="G396" s="4" t="s">
        <v>5890</v>
      </c>
      <c r="H396" s="4" t="s">
        <v>919</v>
      </c>
      <c r="I396" s="4">
        <v>96.0</v>
      </c>
      <c r="J396" s="4">
        <v>3.0</v>
      </c>
      <c r="K396" s="4" t="s">
        <v>5826</v>
      </c>
      <c r="L396" s="4">
        <v>1.0</v>
      </c>
      <c r="M396" s="4">
        <v>97.0</v>
      </c>
      <c r="N396" s="4">
        <v>96.0</v>
      </c>
      <c r="O396" s="4" t="s">
        <v>5522</v>
      </c>
      <c r="P396" s="4" t="s">
        <v>920</v>
      </c>
      <c r="Q396" s="4">
        <v>7658972.0</v>
      </c>
      <c r="R396" s="5">
        <v>45718.0</v>
      </c>
      <c r="S396" s="4" t="s">
        <v>7019</v>
      </c>
      <c r="T396" s="5">
        <v>45790.0</v>
      </c>
    </row>
    <row r="397">
      <c r="A397" s="4" t="s">
        <v>6296</v>
      </c>
      <c r="B397" s="4">
        <v>2004.0</v>
      </c>
      <c r="C397" s="4" t="s">
        <v>314</v>
      </c>
      <c r="D397" s="4" t="s">
        <v>5713</v>
      </c>
      <c r="E397" s="4">
        <v>157.0</v>
      </c>
      <c r="F397" s="4">
        <v>1.0</v>
      </c>
      <c r="G397" s="4" t="s">
        <v>5891</v>
      </c>
      <c r="H397" s="4" t="s">
        <v>921</v>
      </c>
      <c r="I397" s="4">
        <v>94.0</v>
      </c>
      <c r="J397" s="4">
        <v>0.0</v>
      </c>
      <c r="K397" s="4" t="s">
        <v>5827</v>
      </c>
      <c r="L397" s="4">
        <v>1.0</v>
      </c>
      <c r="M397" s="4">
        <v>94.0</v>
      </c>
      <c r="N397" s="4">
        <v>95.0</v>
      </c>
      <c r="O397" s="4" t="s">
        <v>5522</v>
      </c>
      <c r="P397" s="4" t="s">
        <v>922</v>
      </c>
      <c r="Q397" s="4">
        <v>771686.0</v>
      </c>
      <c r="R397" s="5">
        <v>45718.0</v>
      </c>
      <c r="S397" s="4" t="s">
        <v>6923</v>
      </c>
      <c r="T397" s="5">
        <v>45729.0</v>
      </c>
    </row>
    <row r="398">
      <c r="A398" s="4" t="s">
        <v>6296</v>
      </c>
      <c r="B398" s="4">
        <v>2003.0</v>
      </c>
      <c r="C398" s="4" t="s">
        <v>314</v>
      </c>
      <c r="D398" s="4">
        <v>72.0</v>
      </c>
      <c r="E398" s="4">
        <v>155.0</v>
      </c>
      <c r="F398" s="4">
        <v>1.0</v>
      </c>
      <c r="G398" s="4" t="s">
        <v>370</v>
      </c>
      <c r="H398" s="4" t="s">
        <v>923</v>
      </c>
      <c r="I398" s="4">
        <v>96.0</v>
      </c>
      <c r="J398" s="4">
        <v>0.0</v>
      </c>
      <c r="K398" s="4" t="s">
        <v>5527</v>
      </c>
      <c r="L398" s="4">
        <v>1.0</v>
      </c>
      <c r="M398" s="4">
        <v>96.0</v>
      </c>
      <c r="N398" s="4">
        <v>96.0</v>
      </c>
      <c r="O398" s="4" t="s">
        <v>5522</v>
      </c>
      <c r="P398" s="4" t="s">
        <v>924</v>
      </c>
      <c r="Q398" s="4">
        <v>7775327.0</v>
      </c>
      <c r="R398" s="5">
        <v>45749.0</v>
      </c>
      <c r="S398" s="4" t="s">
        <v>6986</v>
      </c>
      <c r="T398" s="5">
        <v>45912.0</v>
      </c>
    </row>
    <row r="399">
      <c r="A399" s="4" t="s">
        <v>6296</v>
      </c>
      <c r="B399" s="4">
        <v>2002.0</v>
      </c>
      <c r="C399" s="4" t="s">
        <v>314</v>
      </c>
      <c r="D399" s="4" t="s">
        <v>5767</v>
      </c>
      <c r="E399" s="4">
        <v>157.0</v>
      </c>
      <c r="F399" s="4">
        <v>1.0</v>
      </c>
      <c r="G399" s="5">
        <v>45698.0</v>
      </c>
      <c r="H399" s="4" t="s">
        <v>925</v>
      </c>
      <c r="I399" s="4">
        <v>88.0</v>
      </c>
      <c r="J399" s="4">
        <v>0.0</v>
      </c>
      <c r="K399" s="4" t="s">
        <v>5528</v>
      </c>
      <c r="L399" s="4">
        <v>1.0</v>
      </c>
      <c r="M399" s="4">
        <v>94.0</v>
      </c>
      <c r="N399" s="4">
        <v>93.0</v>
      </c>
      <c r="O399" s="4" t="s">
        <v>5522</v>
      </c>
      <c r="P399" s="4" t="s">
        <v>927</v>
      </c>
      <c r="Q399" s="4">
        <v>7837161.0</v>
      </c>
      <c r="R399" s="5">
        <v>45749.0</v>
      </c>
      <c r="S399" s="4" t="s">
        <v>7059</v>
      </c>
      <c r="T399" s="5">
        <v>45912.0</v>
      </c>
    </row>
    <row r="400">
      <c r="A400" s="4" t="s">
        <v>6296</v>
      </c>
      <c r="B400" s="4">
        <v>2001.0</v>
      </c>
      <c r="C400" s="4" t="s">
        <v>314</v>
      </c>
      <c r="D400" s="4" t="s">
        <v>5592</v>
      </c>
      <c r="E400" s="4">
        <v>16.0</v>
      </c>
      <c r="F400" s="4">
        <v>1.0</v>
      </c>
      <c r="G400" s="4" t="s">
        <v>5892</v>
      </c>
      <c r="H400" s="4" t="s">
        <v>928</v>
      </c>
      <c r="I400" s="4">
        <v>93.0</v>
      </c>
      <c r="J400" s="4">
        <v>8.0</v>
      </c>
      <c r="K400" s="4" t="s">
        <v>5530</v>
      </c>
      <c r="L400" s="4">
        <v>1.0</v>
      </c>
      <c r="M400" s="4">
        <v>94.0</v>
      </c>
      <c r="N400" s="4">
        <v>94.0</v>
      </c>
      <c r="O400" s="4" t="s">
        <v>5522</v>
      </c>
      <c r="P400" s="4" t="s">
        <v>930</v>
      </c>
      <c r="Q400" s="4">
        <v>89142.0</v>
      </c>
      <c r="R400" s="5">
        <v>45779.0</v>
      </c>
      <c r="S400" s="4" t="s">
        <v>6926</v>
      </c>
      <c r="T400" s="5">
        <v>45912.0</v>
      </c>
    </row>
    <row r="401">
      <c r="A401" s="4" t="s">
        <v>6296</v>
      </c>
      <c r="B401" s="4">
        <v>2000.0</v>
      </c>
      <c r="C401" s="4" t="s">
        <v>314</v>
      </c>
      <c r="D401" s="4" t="s">
        <v>5716</v>
      </c>
      <c r="E401" s="4">
        <v>163.0</v>
      </c>
      <c r="F401" s="4">
        <v>1.0</v>
      </c>
      <c r="G401" s="4" t="s">
        <v>1408</v>
      </c>
      <c r="H401" s="4" t="s">
        <v>931</v>
      </c>
      <c r="I401" s="4">
        <v>94.0</v>
      </c>
      <c r="J401" s="4">
        <v>46.0</v>
      </c>
      <c r="K401" s="4">
        <v>57.0</v>
      </c>
      <c r="L401" s="4">
        <v>1.0</v>
      </c>
      <c r="M401" s="4">
        <v>94.0</v>
      </c>
      <c r="N401" s="4">
        <v>93.0</v>
      </c>
      <c r="O401" s="4" t="s">
        <v>5522</v>
      </c>
      <c r="P401" s="4" t="s">
        <v>932</v>
      </c>
      <c r="Q401" s="4">
        <v>817172.0</v>
      </c>
      <c r="R401" s="5">
        <v>45779.0</v>
      </c>
      <c r="S401" s="4" t="s">
        <v>7170</v>
      </c>
      <c r="T401" s="5">
        <v>45912.0</v>
      </c>
    </row>
    <row r="402">
      <c r="A402" s="4" t="s">
        <v>6297</v>
      </c>
      <c r="B402" s="4">
        <v>2015.0</v>
      </c>
      <c r="C402" s="4" t="s">
        <v>13</v>
      </c>
      <c r="D402" s="4" t="s">
        <v>5523</v>
      </c>
      <c r="E402" s="4">
        <v>26.0</v>
      </c>
      <c r="F402" s="4">
        <v>38.0</v>
      </c>
      <c r="G402" s="10"/>
      <c r="H402" s="4">
        <v>0.0</v>
      </c>
      <c r="I402" s="4">
        <v>91.0</v>
      </c>
      <c r="J402" s="4">
        <v>99.0</v>
      </c>
      <c r="K402" s="5">
        <v>45766.0</v>
      </c>
      <c r="L402" s="4">
        <v>61.0</v>
      </c>
      <c r="M402" s="4">
        <v>91.0</v>
      </c>
      <c r="N402" s="4">
        <v>91.0</v>
      </c>
      <c r="O402" s="4" t="s">
        <v>5658</v>
      </c>
      <c r="P402" s="4" t="s">
        <v>933</v>
      </c>
      <c r="Q402" s="4">
        <v>1811624.0</v>
      </c>
      <c r="R402" s="5">
        <v>45784.0</v>
      </c>
      <c r="S402" s="4" t="s">
        <v>7171</v>
      </c>
      <c r="T402" s="5">
        <v>45845.0</v>
      </c>
    </row>
    <row r="403">
      <c r="A403" s="4" t="s">
        <v>6297</v>
      </c>
      <c r="B403" s="4">
        <v>2014.0</v>
      </c>
      <c r="C403" s="4" t="s">
        <v>13</v>
      </c>
      <c r="D403" s="4" t="s">
        <v>5761</v>
      </c>
      <c r="E403" s="4">
        <v>268.0</v>
      </c>
      <c r="F403" s="4">
        <v>39.0</v>
      </c>
      <c r="G403" s="4" t="s">
        <v>5521</v>
      </c>
      <c r="H403" s="4" t="s">
        <v>934</v>
      </c>
      <c r="I403" s="4">
        <v>91.0</v>
      </c>
      <c r="J403" s="4">
        <v>343.0</v>
      </c>
      <c r="K403" s="5">
        <v>45887.0</v>
      </c>
      <c r="L403" s="4">
        <v>63.0</v>
      </c>
      <c r="M403" s="4">
        <v>91.0</v>
      </c>
      <c r="N403" s="4">
        <v>91.0</v>
      </c>
      <c r="O403" s="4" t="s">
        <v>5658</v>
      </c>
      <c r="P403" s="4" t="s">
        <v>935</v>
      </c>
      <c r="Q403" s="4">
        <v>1.7585977E7</v>
      </c>
      <c r="R403" s="5">
        <v>45845.0</v>
      </c>
      <c r="S403" s="4" t="s">
        <v>7172</v>
      </c>
      <c r="T403" s="5">
        <v>45845.0</v>
      </c>
    </row>
    <row r="404">
      <c r="A404" s="4" t="s">
        <v>6297</v>
      </c>
      <c r="B404" s="4">
        <v>2013.0</v>
      </c>
      <c r="C404" s="4" t="s">
        <v>13</v>
      </c>
      <c r="D404" s="4">
        <v>59.0</v>
      </c>
      <c r="E404" s="4">
        <v>27.0</v>
      </c>
      <c r="F404" s="4">
        <v>40.0</v>
      </c>
      <c r="G404" s="4" t="s">
        <v>851</v>
      </c>
      <c r="H404" s="4" t="s">
        <v>936</v>
      </c>
      <c r="I404" s="4">
        <v>88.0</v>
      </c>
      <c r="J404" s="4">
        <v>375.0</v>
      </c>
      <c r="K404" s="5">
        <v>45706.0</v>
      </c>
      <c r="L404" s="4">
        <v>66.0</v>
      </c>
      <c r="M404" s="4">
        <v>89.0</v>
      </c>
      <c r="N404" s="4">
        <v>88.0</v>
      </c>
      <c r="O404" s="4" t="s">
        <v>5681</v>
      </c>
      <c r="P404" s="4" t="s">
        <v>937</v>
      </c>
      <c r="Q404" s="4">
        <v>1772723.0</v>
      </c>
      <c r="R404" s="5">
        <v>45907.0</v>
      </c>
      <c r="S404" s="4" t="s">
        <v>7173</v>
      </c>
      <c r="T404" s="5">
        <v>45784.0</v>
      </c>
    </row>
    <row r="405">
      <c r="A405" s="4" t="s">
        <v>6297</v>
      </c>
      <c r="B405" s="4">
        <v>2012.0</v>
      </c>
      <c r="C405" s="4" t="s">
        <v>13</v>
      </c>
      <c r="D405" s="4" t="s">
        <v>5527</v>
      </c>
      <c r="E405" s="4">
        <v>271.0</v>
      </c>
      <c r="F405" s="4">
        <v>41.0</v>
      </c>
      <c r="G405" s="4" t="s">
        <v>708</v>
      </c>
      <c r="H405" s="4" t="s">
        <v>938</v>
      </c>
      <c r="I405" s="4">
        <v>9.0</v>
      </c>
      <c r="J405" s="4">
        <v>7362.0</v>
      </c>
      <c r="K405" s="5">
        <v>45855.0</v>
      </c>
      <c r="L405" s="4">
        <v>68.0</v>
      </c>
      <c r="M405" s="4">
        <v>9.0</v>
      </c>
      <c r="N405" s="4">
        <v>9.0</v>
      </c>
      <c r="O405" s="4" t="s">
        <v>5786</v>
      </c>
      <c r="P405" s="4" t="s">
        <v>939</v>
      </c>
      <c r="Q405" s="4">
        <v>1.6571216E7</v>
      </c>
      <c r="R405" s="5">
        <v>45665.0</v>
      </c>
      <c r="S405" s="4" t="s">
        <v>7174</v>
      </c>
      <c r="T405" s="5">
        <v>45695.0</v>
      </c>
    </row>
    <row r="406">
      <c r="A406" s="4" t="s">
        <v>6297</v>
      </c>
      <c r="B406" s="4">
        <v>2011.0</v>
      </c>
      <c r="C406" s="4" t="s">
        <v>13</v>
      </c>
      <c r="D406" s="4" t="s">
        <v>5528</v>
      </c>
      <c r="E406" s="4">
        <v>275.0</v>
      </c>
      <c r="F406" s="4">
        <v>42.0</v>
      </c>
      <c r="G406" s="4" t="s">
        <v>2126</v>
      </c>
      <c r="H406" s="4" t="s">
        <v>940</v>
      </c>
      <c r="I406" s="4">
        <v>91.0</v>
      </c>
      <c r="J406" s="4">
        <v>860.0</v>
      </c>
      <c r="K406" s="5">
        <v>45674.0</v>
      </c>
      <c r="L406" s="4">
        <v>71.0</v>
      </c>
      <c r="M406" s="4">
        <v>9.0</v>
      </c>
      <c r="N406" s="4">
        <v>91.0</v>
      </c>
      <c r="O406" s="4" t="s">
        <v>5631</v>
      </c>
      <c r="P406" s="4" t="s">
        <v>941</v>
      </c>
      <c r="Q406" s="4">
        <v>168194.0</v>
      </c>
      <c r="R406" s="5">
        <v>45755.0</v>
      </c>
      <c r="S406" s="4" t="s">
        <v>7175</v>
      </c>
      <c r="T406" s="5">
        <v>45844.0</v>
      </c>
    </row>
    <row r="407">
      <c r="A407" s="4" t="s">
        <v>6297</v>
      </c>
      <c r="B407" s="4">
        <v>2010.0</v>
      </c>
      <c r="C407" s="4" t="s">
        <v>13</v>
      </c>
      <c r="D407" s="4" t="s">
        <v>5530</v>
      </c>
      <c r="E407" s="4">
        <v>279.0</v>
      </c>
      <c r="F407" s="4">
        <v>43.0</v>
      </c>
      <c r="G407" s="4" t="s">
        <v>278</v>
      </c>
      <c r="H407" s="4" t="s">
        <v>942</v>
      </c>
      <c r="I407" s="4">
        <v>91.0</v>
      </c>
      <c r="J407" s="4">
        <v>2511.0</v>
      </c>
      <c r="K407" s="5">
        <v>45824.0</v>
      </c>
      <c r="L407" s="4">
        <v>74.0</v>
      </c>
      <c r="M407" s="4">
        <v>9.0</v>
      </c>
      <c r="N407" s="4">
        <v>91.0</v>
      </c>
      <c r="O407" s="4">
        <v>1.0</v>
      </c>
      <c r="P407" s="4" t="s">
        <v>944</v>
      </c>
      <c r="Q407" s="4">
        <v>1565217.0</v>
      </c>
      <c r="R407" s="5">
        <v>45816.0</v>
      </c>
      <c r="S407" s="4" t="s">
        <v>7176</v>
      </c>
      <c r="T407" s="5">
        <v>45722.0</v>
      </c>
    </row>
    <row r="408">
      <c r="A408" s="4" t="s">
        <v>6297</v>
      </c>
      <c r="B408" s="4">
        <v>2009.0</v>
      </c>
      <c r="C408" s="4" t="s">
        <v>13</v>
      </c>
      <c r="D408" s="4" t="s">
        <v>5637</v>
      </c>
      <c r="E408" s="4">
        <v>283.0</v>
      </c>
      <c r="F408" s="4">
        <v>44.0</v>
      </c>
      <c r="G408" s="4" t="s">
        <v>278</v>
      </c>
      <c r="H408" s="4" t="s">
        <v>945</v>
      </c>
      <c r="I408" s="4">
        <v>92.0</v>
      </c>
      <c r="J408" s="4">
        <v>54118.0</v>
      </c>
      <c r="K408" s="5">
        <v>45673.0</v>
      </c>
      <c r="L408" s="4">
        <v>77.0</v>
      </c>
      <c r="M408" s="4">
        <v>91.0</v>
      </c>
      <c r="N408" s="4">
        <v>92.0</v>
      </c>
      <c r="O408" s="5">
        <v>45658.0</v>
      </c>
      <c r="P408" s="4" t="s">
        <v>946</v>
      </c>
      <c r="Q408" s="4">
        <v>1514199.0</v>
      </c>
      <c r="R408" s="5">
        <v>45877.0</v>
      </c>
      <c r="S408" s="4" t="s">
        <v>7177</v>
      </c>
      <c r="T408" s="5">
        <v>45905.0</v>
      </c>
    </row>
    <row r="409">
      <c r="A409" s="4" t="s">
        <v>6297</v>
      </c>
      <c r="B409" s="4">
        <v>2008.0</v>
      </c>
      <c r="C409" s="4" t="s">
        <v>13</v>
      </c>
      <c r="D409" s="4" t="s">
        <v>5571</v>
      </c>
      <c r="E409" s="4">
        <v>288.0</v>
      </c>
      <c r="F409" s="4">
        <v>45.0</v>
      </c>
      <c r="G409" s="5">
        <v>45781.0</v>
      </c>
      <c r="H409" s="4" t="s">
        <v>947</v>
      </c>
      <c r="I409" s="4">
        <v>93.0</v>
      </c>
      <c r="J409" s="4">
        <v>395.0</v>
      </c>
      <c r="K409" s="5">
        <v>45823.0</v>
      </c>
      <c r="L409" s="4">
        <v>80.0</v>
      </c>
      <c r="M409" s="4">
        <v>92.0</v>
      </c>
      <c r="N409" s="4">
        <v>93.0</v>
      </c>
      <c r="O409" s="5">
        <v>45778.0</v>
      </c>
      <c r="P409" s="4" t="s">
        <v>949</v>
      </c>
      <c r="Q409" s="4">
        <v>1.4689726E7</v>
      </c>
      <c r="R409" s="5">
        <v>45666.0</v>
      </c>
      <c r="S409" s="4" t="s">
        <v>7178</v>
      </c>
      <c r="T409" s="5">
        <v>45752.0</v>
      </c>
    </row>
    <row r="410">
      <c r="A410" s="4" t="s">
        <v>6297</v>
      </c>
      <c r="B410" s="4">
        <v>2007.0</v>
      </c>
      <c r="C410" s="4" t="s">
        <v>13</v>
      </c>
      <c r="D410" s="4" t="s">
        <v>5535</v>
      </c>
      <c r="E410" s="4">
        <v>293.0</v>
      </c>
      <c r="F410" s="4">
        <v>46.0</v>
      </c>
      <c r="G410" s="4" t="s">
        <v>296</v>
      </c>
      <c r="H410" s="4" t="s">
        <v>950</v>
      </c>
      <c r="I410" s="4">
        <v>89.0</v>
      </c>
      <c r="J410" s="4">
        <v>12.0</v>
      </c>
      <c r="K410" s="5">
        <v>45672.0</v>
      </c>
      <c r="L410" s="4">
        <v>83.0</v>
      </c>
      <c r="M410" s="4">
        <v>93.0</v>
      </c>
      <c r="N410" s="4">
        <v>89.0</v>
      </c>
      <c r="O410" s="5">
        <v>45839.0</v>
      </c>
      <c r="P410" s="4" t="s">
        <v>952</v>
      </c>
      <c r="Q410" s="4">
        <v>1425221.0</v>
      </c>
      <c r="R410" s="5">
        <v>45725.0</v>
      </c>
      <c r="S410" s="4" t="s">
        <v>7179</v>
      </c>
      <c r="T410" s="5">
        <v>45904.0</v>
      </c>
    </row>
    <row r="411">
      <c r="A411" s="4" t="s">
        <v>6297</v>
      </c>
      <c r="B411" s="4">
        <v>2006.0</v>
      </c>
      <c r="C411" s="4" t="s">
        <v>13</v>
      </c>
      <c r="D411" s="4" t="s">
        <v>5548</v>
      </c>
      <c r="E411" s="4">
        <v>32.0</v>
      </c>
      <c r="F411" s="4">
        <v>47.0</v>
      </c>
      <c r="G411" s="4" t="s">
        <v>711</v>
      </c>
      <c r="H411" s="4" t="s">
        <v>953</v>
      </c>
      <c r="I411" s="4">
        <v>76.0</v>
      </c>
      <c r="J411" s="4">
        <v>125.0</v>
      </c>
      <c r="K411" s="5">
        <v>45822.0</v>
      </c>
      <c r="L411" s="4">
        <v>86.0</v>
      </c>
      <c r="M411" s="4">
        <v>94.0</v>
      </c>
      <c r="N411" s="4">
        <v>86.0</v>
      </c>
      <c r="O411" s="4">
        <v>2.0</v>
      </c>
      <c r="P411" s="4" t="s">
        <v>954</v>
      </c>
      <c r="Q411" s="4">
        <v>1.3829177E7</v>
      </c>
      <c r="R411" s="5">
        <v>45817.0</v>
      </c>
      <c r="S411" s="4" t="s">
        <v>7180</v>
      </c>
      <c r="T411" s="5">
        <v>45842.0</v>
      </c>
    </row>
    <row r="412">
      <c r="A412" s="4" t="s">
        <v>6297</v>
      </c>
      <c r="B412" s="4">
        <v>2005.0</v>
      </c>
      <c r="C412" s="4" t="s">
        <v>13</v>
      </c>
      <c r="D412" s="4" t="s">
        <v>5644</v>
      </c>
      <c r="E412" s="4">
        <v>313.0</v>
      </c>
      <c r="F412" s="4">
        <v>48.0</v>
      </c>
      <c r="G412" s="4" t="s">
        <v>1844</v>
      </c>
      <c r="H412" s="4" t="s">
        <v>955</v>
      </c>
      <c r="I412" s="10"/>
      <c r="J412" s="4">
        <v>253.0</v>
      </c>
      <c r="K412" s="5">
        <v>45702.0</v>
      </c>
      <c r="L412" s="4">
        <v>89.0</v>
      </c>
      <c r="M412" s="4">
        <v>94.0</v>
      </c>
      <c r="N412" s="4">
        <v>82.0</v>
      </c>
      <c r="O412" s="5">
        <v>45718.0</v>
      </c>
      <c r="P412" s="4" t="s">
        <v>957</v>
      </c>
      <c r="Q412" s="4">
        <v>1342193.0</v>
      </c>
      <c r="R412" s="5">
        <v>45878.0</v>
      </c>
      <c r="S412" s="4">
        <v>0.0</v>
      </c>
      <c r="T412" s="5">
        <v>45720.0</v>
      </c>
    </row>
    <row r="413">
      <c r="A413" s="4" t="s">
        <v>6297</v>
      </c>
      <c r="B413" s="4">
        <v>2004.0</v>
      </c>
      <c r="C413" s="4" t="s">
        <v>13</v>
      </c>
      <c r="D413" s="4" t="s">
        <v>5600</v>
      </c>
      <c r="E413" s="4">
        <v>323.0</v>
      </c>
      <c r="F413" s="4">
        <v>49.0</v>
      </c>
      <c r="G413" s="4" t="s">
        <v>166</v>
      </c>
      <c r="H413" s="4" t="s">
        <v>958</v>
      </c>
      <c r="I413" s="10"/>
      <c r="J413" s="4">
        <v>77.0</v>
      </c>
      <c r="K413" s="5">
        <v>45851.0</v>
      </c>
      <c r="L413" s="4">
        <v>91.0</v>
      </c>
      <c r="M413" s="4">
        <v>83.0</v>
      </c>
      <c r="N413" s="4">
        <v>79.0</v>
      </c>
      <c r="O413" s="5">
        <v>45779.0</v>
      </c>
      <c r="P413" s="4" t="s">
        <v>960</v>
      </c>
      <c r="Q413" s="4">
        <v>133569.0</v>
      </c>
      <c r="R413" s="5">
        <v>45658.0</v>
      </c>
      <c r="S413" s="4">
        <v>0.0</v>
      </c>
      <c r="T413" s="5">
        <v>45903.0</v>
      </c>
    </row>
    <row r="414">
      <c r="A414" s="4" t="s">
        <v>6297</v>
      </c>
      <c r="B414" s="4">
        <v>2003.0</v>
      </c>
      <c r="C414" s="4" t="s">
        <v>13</v>
      </c>
      <c r="D414" s="4" t="s">
        <v>5893</v>
      </c>
      <c r="E414" s="4">
        <v>332.0</v>
      </c>
      <c r="F414" s="4">
        <v>49.0</v>
      </c>
      <c r="G414" s="4" t="s">
        <v>296</v>
      </c>
      <c r="H414" s="4" t="s">
        <v>961</v>
      </c>
      <c r="I414" s="10"/>
      <c r="J414" s="4">
        <v>2946.0</v>
      </c>
      <c r="K414" s="5">
        <v>45729.0</v>
      </c>
      <c r="L414" s="4">
        <v>92.0</v>
      </c>
      <c r="M414" s="4">
        <v>83.0</v>
      </c>
      <c r="N414" s="4">
        <v>79.0</v>
      </c>
      <c r="O414" s="5">
        <v>45902.0</v>
      </c>
      <c r="P414" s="4" t="s">
        <v>962</v>
      </c>
      <c r="Q414" s="4">
        <v>1.2654621E7</v>
      </c>
      <c r="R414" s="5">
        <v>45717.0</v>
      </c>
      <c r="S414" s="4">
        <v>0.0</v>
      </c>
      <c r="T414" s="5">
        <v>45872.0</v>
      </c>
    </row>
    <row r="415">
      <c r="A415" s="4" t="s">
        <v>6297</v>
      </c>
      <c r="B415" s="4">
        <v>2002.0</v>
      </c>
      <c r="C415" s="4" t="s">
        <v>13</v>
      </c>
      <c r="D415" s="4">
        <v>51.0</v>
      </c>
      <c r="E415" s="4">
        <v>338.0</v>
      </c>
      <c r="F415" s="4">
        <v>49.0</v>
      </c>
      <c r="G415" s="4" t="s">
        <v>219</v>
      </c>
      <c r="H415" s="4" t="s">
        <v>963</v>
      </c>
      <c r="I415" s="10"/>
      <c r="J415" s="4">
        <v>1744.0</v>
      </c>
      <c r="K415" s="5">
        <v>45912.0</v>
      </c>
      <c r="L415" s="4">
        <v>93.0</v>
      </c>
      <c r="M415" s="4">
        <v>69.0</v>
      </c>
      <c r="N415" s="4">
        <v>69.0</v>
      </c>
      <c r="O415" s="5">
        <v>45691.0</v>
      </c>
      <c r="P415" s="4" t="s">
        <v>964</v>
      </c>
      <c r="Q415" s="4">
        <v>122931.0</v>
      </c>
      <c r="R415" s="5">
        <v>45809.0</v>
      </c>
      <c r="S415" s="4">
        <v>0.0</v>
      </c>
      <c r="T415" s="5">
        <v>45811.0</v>
      </c>
    </row>
    <row r="416">
      <c r="A416" s="4" t="s">
        <v>6297</v>
      </c>
      <c r="B416" s="4">
        <v>2001.0</v>
      </c>
      <c r="C416" s="4" t="s">
        <v>13</v>
      </c>
      <c r="D416" s="4">
        <v>56.0</v>
      </c>
      <c r="E416" s="4">
        <v>344.0</v>
      </c>
      <c r="F416" s="4">
        <v>48.0</v>
      </c>
      <c r="G416" s="4" t="s">
        <v>286</v>
      </c>
      <c r="H416" s="4" t="s">
        <v>965</v>
      </c>
      <c r="I416" s="10"/>
      <c r="J416" s="4">
        <v>4174.0</v>
      </c>
      <c r="K416" s="5">
        <v>45789.0</v>
      </c>
      <c r="L416" s="4">
        <v>93.0</v>
      </c>
      <c r="M416" s="4">
        <v>62.0</v>
      </c>
      <c r="N416" s="4">
        <v>62.0</v>
      </c>
      <c r="O416" s="5">
        <v>45811.0</v>
      </c>
      <c r="P416" s="4" t="s">
        <v>967</v>
      </c>
      <c r="Q416" s="4">
        <v>1.1944587E7</v>
      </c>
      <c r="R416" s="5">
        <v>45870.0</v>
      </c>
      <c r="S416" s="4">
        <v>0.0</v>
      </c>
      <c r="T416" s="5">
        <v>45780.0</v>
      </c>
    </row>
    <row r="417">
      <c r="A417" s="4" t="s">
        <v>6297</v>
      </c>
      <c r="B417" s="4">
        <v>2000.0</v>
      </c>
      <c r="C417" s="4" t="s">
        <v>13</v>
      </c>
      <c r="D417" s="4">
        <v>51.0</v>
      </c>
      <c r="E417" s="4">
        <v>348.0</v>
      </c>
      <c r="F417" s="4">
        <v>48.0</v>
      </c>
      <c r="G417" s="4" t="s">
        <v>283</v>
      </c>
      <c r="H417" s="4" t="s">
        <v>968</v>
      </c>
      <c r="I417" s="10"/>
      <c r="J417" s="4">
        <v>6074.0</v>
      </c>
      <c r="K417" s="5">
        <v>45700.0</v>
      </c>
      <c r="L417" s="4">
        <v>92.0</v>
      </c>
      <c r="M417" s="4">
        <v>45.0</v>
      </c>
      <c r="N417" s="4">
        <v>45.0</v>
      </c>
      <c r="O417" s="4">
        <v>4.0</v>
      </c>
      <c r="P417" s="4" t="s">
        <v>969</v>
      </c>
      <c r="Q417" s="4">
        <v>1167942.0</v>
      </c>
      <c r="R417" s="5">
        <v>45668.0</v>
      </c>
      <c r="S417" s="4">
        <v>0.0</v>
      </c>
      <c r="T417" s="5">
        <v>45750.0</v>
      </c>
    </row>
    <row r="418">
      <c r="A418" s="4" t="s">
        <v>6298</v>
      </c>
      <c r="B418" s="4">
        <v>2015.0</v>
      </c>
      <c r="C418" s="4" t="s">
        <v>13</v>
      </c>
      <c r="D418" s="4" t="s">
        <v>5683</v>
      </c>
      <c r="E418" s="4">
        <v>288.0</v>
      </c>
      <c r="F418" s="4">
        <v>21.0</v>
      </c>
      <c r="G418" s="10"/>
      <c r="H418" s="4">
        <v>0.0</v>
      </c>
      <c r="I418" s="4">
        <v>94.0</v>
      </c>
      <c r="J418" s="4">
        <v>9.0</v>
      </c>
      <c r="K418" s="5">
        <v>45856.0</v>
      </c>
      <c r="L418" s="4">
        <v>31.0</v>
      </c>
      <c r="M418" s="4">
        <v>94.0</v>
      </c>
      <c r="N418" s="4">
        <v>94.0</v>
      </c>
      <c r="O418" s="4" t="s">
        <v>5681</v>
      </c>
      <c r="P418" s="4" t="s">
        <v>970</v>
      </c>
      <c r="Q418" s="4">
        <v>119927.0</v>
      </c>
      <c r="R418" s="5">
        <v>45695.0</v>
      </c>
      <c r="S418" s="4" t="s">
        <v>6959</v>
      </c>
      <c r="T418" s="5">
        <v>45818.0</v>
      </c>
    </row>
    <row r="419">
      <c r="A419" s="4" t="s">
        <v>6298</v>
      </c>
      <c r="B419" s="4">
        <v>2014.0</v>
      </c>
      <c r="C419" s="4" t="s">
        <v>13</v>
      </c>
      <c r="D419" s="4" t="s">
        <v>5827</v>
      </c>
      <c r="E419" s="4">
        <v>297.0</v>
      </c>
      <c r="F419" s="4">
        <v>22.0</v>
      </c>
      <c r="G419" s="4" t="s">
        <v>5521</v>
      </c>
      <c r="H419" s="4" t="s">
        <v>971</v>
      </c>
      <c r="I419" s="4">
        <v>95.0</v>
      </c>
      <c r="J419" s="4">
        <v>0.0</v>
      </c>
      <c r="K419" s="5">
        <v>45706.0</v>
      </c>
      <c r="L419" s="4">
        <v>32.0</v>
      </c>
      <c r="M419" s="4">
        <v>95.0</v>
      </c>
      <c r="N419" s="4">
        <v>95.0</v>
      </c>
      <c r="O419" s="4" t="s">
        <v>5681</v>
      </c>
      <c r="P419" s="4" t="s">
        <v>973</v>
      </c>
      <c r="Q419" s="4">
        <v>989179.0</v>
      </c>
      <c r="R419" s="5">
        <v>45723.0</v>
      </c>
      <c r="S419" s="4" t="s">
        <v>7181</v>
      </c>
      <c r="T419" s="5">
        <v>45818.0</v>
      </c>
    </row>
    <row r="420">
      <c r="A420" s="4" t="s">
        <v>6298</v>
      </c>
      <c r="B420" s="4">
        <v>2013.0</v>
      </c>
      <c r="C420" s="4" t="s">
        <v>13</v>
      </c>
      <c r="D420" s="4" t="s">
        <v>5527</v>
      </c>
      <c r="E420" s="4">
        <v>33.0</v>
      </c>
      <c r="F420" s="4">
        <v>22.0</v>
      </c>
      <c r="G420" s="4" t="s">
        <v>5521</v>
      </c>
      <c r="H420" s="4" t="s">
        <v>974</v>
      </c>
      <c r="I420" s="4">
        <v>96.0</v>
      </c>
      <c r="J420" s="4">
        <v>0.0</v>
      </c>
      <c r="K420" s="5">
        <v>45825.0</v>
      </c>
      <c r="L420" s="4">
        <v>32.0</v>
      </c>
      <c r="M420" s="4">
        <v>96.0</v>
      </c>
      <c r="N420" s="4">
        <v>96.0</v>
      </c>
      <c r="O420" s="4">
        <v>1.0</v>
      </c>
      <c r="P420" s="4" t="s">
        <v>975</v>
      </c>
      <c r="Q420" s="4">
        <v>96186.0</v>
      </c>
      <c r="R420" s="5">
        <v>45754.0</v>
      </c>
      <c r="S420" s="4" t="s">
        <v>7172</v>
      </c>
      <c r="T420" s="5">
        <v>45787.0</v>
      </c>
    </row>
    <row r="421">
      <c r="A421" s="4" t="s">
        <v>6298</v>
      </c>
      <c r="B421" s="4">
        <v>2012.0</v>
      </c>
      <c r="C421" s="4" t="s">
        <v>13</v>
      </c>
      <c r="D421" s="4">
        <v>58.0</v>
      </c>
      <c r="E421" s="4">
        <v>312.0</v>
      </c>
      <c r="F421" s="4">
        <v>22.0</v>
      </c>
      <c r="G421" s="4" t="s">
        <v>5521</v>
      </c>
      <c r="H421" s="4" t="s">
        <v>976</v>
      </c>
      <c r="I421" s="4">
        <v>96.0</v>
      </c>
      <c r="J421" s="4">
        <v>49.0</v>
      </c>
      <c r="K421" s="5">
        <v>45674.0</v>
      </c>
      <c r="L421" s="4">
        <v>33.0</v>
      </c>
      <c r="M421" s="4">
        <v>96.0</v>
      </c>
      <c r="N421" s="4">
        <v>96.0</v>
      </c>
      <c r="O421" s="5">
        <v>45689.0</v>
      </c>
      <c r="P421" s="4" t="s">
        <v>978</v>
      </c>
      <c r="Q421" s="4">
        <v>931971.0</v>
      </c>
      <c r="R421" s="5">
        <v>45784.0</v>
      </c>
      <c r="S421" s="4" t="s">
        <v>7182</v>
      </c>
      <c r="T421" s="5">
        <v>45726.0</v>
      </c>
    </row>
    <row r="422">
      <c r="A422" s="4" t="s">
        <v>6298</v>
      </c>
      <c r="B422" s="4">
        <v>2011.0</v>
      </c>
      <c r="C422" s="4" t="s">
        <v>13</v>
      </c>
      <c r="D422" s="4" t="s">
        <v>5747</v>
      </c>
      <c r="E422" s="4">
        <v>321.0</v>
      </c>
      <c r="F422" s="4">
        <v>22.0</v>
      </c>
      <c r="G422" s="4" t="s">
        <v>1189</v>
      </c>
      <c r="H422" s="4" t="s">
        <v>979</v>
      </c>
      <c r="I422" s="4">
        <v>96.0</v>
      </c>
      <c r="J422" s="4">
        <v>129.0</v>
      </c>
      <c r="K422" s="5">
        <v>45824.0</v>
      </c>
      <c r="L422" s="4">
        <v>33.0</v>
      </c>
      <c r="M422" s="4">
        <v>95.0</v>
      </c>
      <c r="N422" s="4">
        <v>96.0</v>
      </c>
      <c r="O422" s="5">
        <v>45778.0</v>
      </c>
      <c r="P422" s="4" t="s">
        <v>980</v>
      </c>
      <c r="Q422" s="4">
        <v>94358.0</v>
      </c>
      <c r="R422" s="5">
        <v>45815.0</v>
      </c>
      <c r="S422" s="4" t="s">
        <v>7183</v>
      </c>
      <c r="T422" s="5">
        <v>45909.0</v>
      </c>
    </row>
    <row r="423">
      <c r="A423" s="4" t="s">
        <v>6298</v>
      </c>
      <c r="B423" s="4">
        <v>2010.0</v>
      </c>
      <c r="C423" s="4" t="s">
        <v>13</v>
      </c>
      <c r="D423" s="4" t="s">
        <v>5764</v>
      </c>
      <c r="E423" s="4">
        <v>33.0</v>
      </c>
      <c r="F423" s="4">
        <v>23.0</v>
      </c>
      <c r="G423" s="4" t="s">
        <v>1189</v>
      </c>
      <c r="H423" s="4" t="s">
        <v>981</v>
      </c>
      <c r="I423" s="4">
        <v>96.0</v>
      </c>
      <c r="J423" s="4">
        <v>495.0</v>
      </c>
      <c r="K423" s="5">
        <v>45673.0</v>
      </c>
      <c r="L423" s="4">
        <v>34.0</v>
      </c>
      <c r="M423" s="4">
        <v>94.0</v>
      </c>
      <c r="N423" s="4">
        <v>96.0</v>
      </c>
      <c r="O423" s="5">
        <v>45901.0</v>
      </c>
      <c r="P423" s="4" t="s">
        <v>982</v>
      </c>
      <c r="Q423" s="4">
        <v>876693.0</v>
      </c>
      <c r="R423" s="5">
        <v>45845.0</v>
      </c>
      <c r="S423" s="4" t="s">
        <v>7184</v>
      </c>
      <c r="T423" s="5">
        <v>45725.0</v>
      </c>
    </row>
    <row r="424">
      <c r="A424" s="4" t="s">
        <v>6298</v>
      </c>
      <c r="B424" s="4">
        <v>2009.0</v>
      </c>
      <c r="C424" s="4" t="s">
        <v>13</v>
      </c>
      <c r="D424" s="4" t="s">
        <v>5534</v>
      </c>
      <c r="E424" s="4">
        <v>338.0</v>
      </c>
      <c r="F424" s="4">
        <v>23.0</v>
      </c>
      <c r="G424" s="58">
        <v>45781.0</v>
      </c>
      <c r="H424" s="4" t="s">
        <v>983</v>
      </c>
      <c r="I424" s="4">
        <v>94.0</v>
      </c>
      <c r="J424" s="4">
        <v>305.0</v>
      </c>
      <c r="K424" s="5">
        <v>45853.0</v>
      </c>
      <c r="L424" s="4">
        <v>34.0</v>
      </c>
      <c r="M424" s="4">
        <v>96.0</v>
      </c>
      <c r="N424" s="4">
        <v>94.0</v>
      </c>
      <c r="O424" s="5">
        <v>45749.0</v>
      </c>
      <c r="P424" s="4" t="s">
        <v>985</v>
      </c>
      <c r="Q424" s="4">
        <v>848931.0</v>
      </c>
      <c r="R424" s="5">
        <v>45876.0</v>
      </c>
      <c r="S424" s="4" t="s">
        <v>7185</v>
      </c>
      <c r="T424" s="5">
        <v>45816.0</v>
      </c>
    </row>
    <row r="425">
      <c r="A425" s="4" t="s">
        <v>6298</v>
      </c>
      <c r="B425" s="4">
        <v>2008.0</v>
      </c>
      <c r="C425" s="4" t="s">
        <v>13</v>
      </c>
      <c r="D425" s="4" t="s">
        <v>5535</v>
      </c>
      <c r="E425" s="4">
        <v>35.0</v>
      </c>
      <c r="F425" s="4">
        <v>23.0</v>
      </c>
      <c r="G425" s="4" t="s">
        <v>1547</v>
      </c>
      <c r="H425" s="4" t="s">
        <v>986</v>
      </c>
      <c r="I425" s="4">
        <v>92.0</v>
      </c>
      <c r="J425" s="4">
        <v>173.0</v>
      </c>
      <c r="K425" s="5">
        <v>45703.0</v>
      </c>
      <c r="L425" s="4">
        <v>35.0</v>
      </c>
      <c r="M425" s="4">
        <v>89.0</v>
      </c>
      <c r="N425" s="4">
        <v>92.0</v>
      </c>
      <c r="O425" s="5">
        <v>45902.0</v>
      </c>
      <c r="P425" s="4" t="s">
        <v>987</v>
      </c>
      <c r="Q425" s="4">
        <v>8212264.0</v>
      </c>
      <c r="R425" s="5">
        <v>45907.0</v>
      </c>
      <c r="S425" s="4" t="s">
        <v>7186</v>
      </c>
      <c r="T425" s="5">
        <v>45907.0</v>
      </c>
    </row>
    <row r="426">
      <c r="A426" s="4" t="s">
        <v>6298</v>
      </c>
      <c r="B426" s="4">
        <v>2007.0</v>
      </c>
      <c r="C426" s="4" t="s">
        <v>13</v>
      </c>
      <c r="D426" s="4" t="s">
        <v>5536</v>
      </c>
      <c r="E426" s="4">
        <v>355.0</v>
      </c>
      <c r="F426" s="4">
        <v>24.0</v>
      </c>
      <c r="G426" s="4" t="s">
        <v>166</v>
      </c>
      <c r="H426" s="4" t="s">
        <v>988</v>
      </c>
      <c r="I426" s="4">
        <v>99.0</v>
      </c>
      <c r="J426" s="4">
        <v>43.0</v>
      </c>
      <c r="K426" s="5">
        <v>45883.0</v>
      </c>
      <c r="L426" s="4">
        <v>36.0</v>
      </c>
      <c r="M426" s="4">
        <v>93.0</v>
      </c>
      <c r="N426" s="4">
        <v>99.0</v>
      </c>
      <c r="O426" s="5">
        <v>45750.0</v>
      </c>
      <c r="P426" s="4" t="s">
        <v>989</v>
      </c>
      <c r="Q426" s="4">
        <v>7939573.0</v>
      </c>
      <c r="R426" s="4">
        <v>8.0</v>
      </c>
      <c r="S426" s="4" t="s">
        <v>7187</v>
      </c>
      <c r="T426" s="5">
        <v>45695.0</v>
      </c>
    </row>
    <row r="427">
      <c r="A427" s="4" t="s">
        <v>6298</v>
      </c>
      <c r="B427" s="4">
        <v>2006.0</v>
      </c>
      <c r="C427" s="4" t="s">
        <v>13</v>
      </c>
      <c r="D427" s="4" t="s">
        <v>5643</v>
      </c>
      <c r="E427" s="4">
        <v>361.0</v>
      </c>
      <c r="F427" s="4">
        <v>24.0</v>
      </c>
      <c r="G427" s="5">
        <v>45781.0</v>
      </c>
      <c r="H427" s="4" t="s">
        <v>990</v>
      </c>
      <c r="I427" s="4">
        <v>92.0</v>
      </c>
      <c r="J427" s="4">
        <v>784.0</v>
      </c>
      <c r="K427" s="5">
        <v>45791.0</v>
      </c>
      <c r="L427" s="4">
        <v>36.0</v>
      </c>
      <c r="M427" s="4">
        <v>88.0</v>
      </c>
      <c r="N427" s="4">
        <v>92.0</v>
      </c>
      <c r="O427" s="5">
        <v>45872.0</v>
      </c>
      <c r="P427" s="4" t="s">
        <v>992</v>
      </c>
      <c r="Q427" s="4">
        <v>7675338.0</v>
      </c>
      <c r="R427" s="5">
        <v>45696.0</v>
      </c>
      <c r="S427" s="4" t="s">
        <v>5839</v>
      </c>
      <c r="T427" s="5">
        <v>45905.0</v>
      </c>
    </row>
    <row r="428">
      <c r="A428" s="4" t="s">
        <v>6298</v>
      </c>
      <c r="B428" s="4">
        <v>2005.0</v>
      </c>
      <c r="C428" s="4" t="s">
        <v>13</v>
      </c>
      <c r="D428" s="4" t="s">
        <v>5894</v>
      </c>
      <c r="E428" s="4">
        <v>369.0</v>
      </c>
      <c r="F428" s="4">
        <v>24.0</v>
      </c>
      <c r="G428" s="4" t="s">
        <v>187</v>
      </c>
      <c r="H428" s="4" t="s">
        <v>993</v>
      </c>
      <c r="I428" s="4">
        <v>87.0</v>
      </c>
      <c r="J428" s="4">
        <v>0.0</v>
      </c>
      <c r="K428" s="5">
        <v>45671.0</v>
      </c>
      <c r="L428" s="4">
        <v>37.0</v>
      </c>
      <c r="M428" s="4">
        <v>82.0</v>
      </c>
      <c r="N428" s="4">
        <v>87.0</v>
      </c>
      <c r="O428" s="5">
        <v>45720.0</v>
      </c>
      <c r="P428" s="4" t="s">
        <v>995</v>
      </c>
      <c r="Q428" s="4">
        <v>7423289.0</v>
      </c>
      <c r="R428" s="5">
        <v>45724.0</v>
      </c>
      <c r="S428" s="4" t="s">
        <v>7188</v>
      </c>
      <c r="T428" s="5">
        <v>45813.0</v>
      </c>
    </row>
    <row r="429">
      <c r="A429" s="4" t="s">
        <v>6298</v>
      </c>
      <c r="B429" s="4">
        <v>2004.0</v>
      </c>
      <c r="C429" s="4" t="s">
        <v>13</v>
      </c>
      <c r="D429" s="4" t="s">
        <v>5552</v>
      </c>
      <c r="E429" s="4">
        <v>378.0</v>
      </c>
      <c r="F429" s="4">
        <v>24.0</v>
      </c>
      <c r="G429" s="4" t="s">
        <v>1006</v>
      </c>
      <c r="H429" s="4" t="s">
        <v>996</v>
      </c>
      <c r="I429" s="4">
        <v>83.0</v>
      </c>
      <c r="J429" s="4">
        <v>2.0</v>
      </c>
      <c r="K429" s="5">
        <v>45882.0</v>
      </c>
      <c r="L429" s="4">
        <v>38.0</v>
      </c>
      <c r="M429" s="4">
        <v>76.0</v>
      </c>
      <c r="N429" s="4">
        <v>83.0</v>
      </c>
      <c r="O429" s="5">
        <v>45873.0</v>
      </c>
      <c r="P429" s="4" t="s">
        <v>997</v>
      </c>
      <c r="Q429" s="4">
        <v>7182451.0</v>
      </c>
      <c r="R429" s="5">
        <v>45755.0</v>
      </c>
      <c r="S429" s="4" t="s">
        <v>7189</v>
      </c>
      <c r="T429" s="5">
        <v>45693.0</v>
      </c>
    </row>
    <row r="430">
      <c r="A430" s="4" t="s">
        <v>6298</v>
      </c>
      <c r="B430" s="4">
        <v>2003.0</v>
      </c>
      <c r="C430" s="4" t="s">
        <v>13</v>
      </c>
      <c r="D430" s="4" t="s">
        <v>5646</v>
      </c>
      <c r="E430" s="4">
        <v>387.0</v>
      </c>
      <c r="F430" s="4">
        <v>24.0</v>
      </c>
      <c r="G430" s="4" t="s">
        <v>820</v>
      </c>
      <c r="H430" s="4" t="s">
        <v>998</v>
      </c>
      <c r="I430" s="10"/>
      <c r="J430" s="4">
        <v>224.0</v>
      </c>
      <c r="K430" s="5">
        <v>45790.0</v>
      </c>
      <c r="L430" s="4">
        <v>38.0</v>
      </c>
      <c r="M430" s="4">
        <v>75.0</v>
      </c>
      <c r="N430" s="4">
        <v>82.0</v>
      </c>
      <c r="O430" s="5">
        <v>45662.0</v>
      </c>
      <c r="P430" s="4" t="s">
        <v>999</v>
      </c>
      <c r="Q430" s="4">
        <v>6953113.0</v>
      </c>
      <c r="R430" s="5">
        <v>45785.0</v>
      </c>
      <c r="S430" s="4" t="s">
        <v>7190</v>
      </c>
      <c r="T430" s="5">
        <v>45842.0</v>
      </c>
    </row>
    <row r="431">
      <c r="A431" s="4" t="s">
        <v>6298</v>
      </c>
      <c r="B431" s="4">
        <v>2002.0</v>
      </c>
      <c r="C431" s="4" t="s">
        <v>13</v>
      </c>
      <c r="D431" s="4" t="s">
        <v>5712</v>
      </c>
      <c r="E431" s="4">
        <v>387.0</v>
      </c>
      <c r="F431" s="4">
        <v>24.0</v>
      </c>
      <c r="G431" s="4" t="s">
        <v>4967</v>
      </c>
      <c r="H431" s="4" t="s">
        <v>1000</v>
      </c>
      <c r="I431" s="10"/>
      <c r="J431" s="4">
        <v>1016.0</v>
      </c>
      <c r="K431" s="5">
        <v>45729.0</v>
      </c>
      <c r="L431" s="4">
        <v>39.0</v>
      </c>
      <c r="M431" s="4">
        <v>74.0</v>
      </c>
      <c r="N431" s="4">
        <v>81.0</v>
      </c>
      <c r="O431" s="5">
        <v>45693.0</v>
      </c>
      <c r="P431" s="4" t="s">
        <v>1001</v>
      </c>
      <c r="Q431" s="4">
        <v>6741569.0</v>
      </c>
      <c r="R431" s="5">
        <v>45846.0</v>
      </c>
      <c r="S431" s="4" t="s">
        <v>7191</v>
      </c>
      <c r="T431" s="5">
        <v>45751.0</v>
      </c>
    </row>
    <row r="432">
      <c r="A432" s="4" t="s">
        <v>6298</v>
      </c>
      <c r="B432" s="4">
        <v>2001.0</v>
      </c>
      <c r="C432" s="4" t="s">
        <v>13</v>
      </c>
      <c r="D432" s="4" t="s">
        <v>5895</v>
      </c>
      <c r="E432" s="4">
        <v>385.0</v>
      </c>
      <c r="F432" s="4">
        <v>25.0</v>
      </c>
      <c r="G432" s="58">
        <v>45906.0</v>
      </c>
      <c r="H432" s="4" t="s">
        <v>1002</v>
      </c>
      <c r="I432" s="10"/>
      <c r="J432" s="4">
        <v>0.0</v>
      </c>
      <c r="K432" s="4">
        <v>13.0</v>
      </c>
      <c r="L432" s="4">
        <v>40.0</v>
      </c>
      <c r="M432" s="4">
        <v>72.0</v>
      </c>
      <c r="N432" s="4">
        <v>81.0</v>
      </c>
      <c r="O432" s="5">
        <v>45721.0</v>
      </c>
      <c r="P432" s="4" t="s">
        <v>1003</v>
      </c>
      <c r="Q432" s="4">
        <v>6555829.0</v>
      </c>
      <c r="R432" s="5">
        <v>45877.0</v>
      </c>
      <c r="S432" s="4" t="s">
        <v>7191</v>
      </c>
      <c r="T432" s="5">
        <v>45781.0</v>
      </c>
    </row>
    <row r="433">
      <c r="A433" s="4" t="s">
        <v>6298</v>
      </c>
      <c r="B433" s="4">
        <v>2000.0</v>
      </c>
      <c r="C433" s="4" t="s">
        <v>13</v>
      </c>
      <c r="D433" s="4">
        <v>58.0</v>
      </c>
      <c r="E433" s="4">
        <v>386.0</v>
      </c>
      <c r="F433" s="4">
        <v>25.0</v>
      </c>
      <c r="G433" s="4" t="s">
        <v>912</v>
      </c>
      <c r="H433" s="4" t="s">
        <v>1004</v>
      </c>
      <c r="I433" s="10"/>
      <c r="J433" s="4">
        <v>18363.0</v>
      </c>
      <c r="K433" s="5">
        <v>45881.0</v>
      </c>
      <c r="L433" s="4">
        <v>41.0</v>
      </c>
      <c r="M433" s="4">
        <v>71.0</v>
      </c>
      <c r="N433" s="4">
        <v>8.0</v>
      </c>
      <c r="O433" s="5">
        <v>45693.0</v>
      </c>
      <c r="P433" s="4" t="s">
        <v>1005</v>
      </c>
      <c r="Q433" s="4">
        <v>6476.0</v>
      </c>
      <c r="R433" s="5">
        <v>45908.0</v>
      </c>
      <c r="S433" s="4" t="s">
        <v>7191</v>
      </c>
      <c r="T433" s="5">
        <v>45781.0</v>
      </c>
    </row>
    <row r="434">
      <c r="A434" s="4" t="s">
        <v>6366</v>
      </c>
      <c r="B434" s="4">
        <v>2015.0</v>
      </c>
      <c r="C434" s="4" t="s">
        <v>13</v>
      </c>
      <c r="D434" s="4" t="s">
        <v>5644</v>
      </c>
      <c r="E434" s="4">
        <v>397.0</v>
      </c>
      <c r="F434" s="4">
        <v>57.0</v>
      </c>
      <c r="G434" s="10"/>
      <c r="H434" s="4">
        <v>0.0</v>
      </c>
      <c r="I434" s="4">
        <v>83.0</v>
      </c>
      <c r="J434" s="4">
        <v>65.0</v>
      </c>
      <c r="K434" s="4">
        <v>28.0</v>
      </c>
      <c r="L434" s="4">
        <v>79.0</v>
      </c>
      <c r="M434" s="4">
        <v>81.0</v>
      </c>
      <c r="N434" s="4">
        <v>83.0</v>
      </c>
      <c r="O434" s="5">
        <v>45901.0</v>
      </c>
      <c r="P434" s="10"/>
      <c r="Q434" s="10"/>
      <c r="R434" s="5">
        <v>45782.0</v>
      </c>
      <c r="S434" s="10"/>
      <c r="T434" s="10"/>
    </row>
    <row r="435">
      <c r="A435" s="4" t="s">
        <v>6366</v>
      </c>
      <c r="B435" s="4">
        <v>2014.0</v>
      </c>
      <c r="C435" s="4" t="s">
        <v>13</v>
      </c>
      <c r="D435" s="4" t="s">
        <v>5579</v>
      </c>
      <c r="E435" s="4">
        <v>47.0</v>
      </c>
      <c r="F435" s="4">
        <v>58.0</v>
      </c>
      <c r="G435" s="4" t="s">
        <v>5521</v>
      </c>
      <c r="H435" s="4">
        <v>0.0</v>
      </c>
      <c r="I435" s="4">
        <v>76.0</v>
      </c>
      <c r="J435" s="4">
        <v>50.0</v>
      </c>
      <c r="K435" s="5">
        <v>45774.0</v>
      </c>
      <c r="L435" s="4">
        <v>80.0</v>
      </c>
      <c r="M435" s="4">
        <v>76.0</v>
      </c>
      <c r="N435" s="4">
        <v>76.0</v>
      </c>
      <c r="O435" s="4">
        <v>2.0</v>
      </c>
      <c r="P435" s="10"/>
      <c r="Q435" s="10"/>
      <c r="R435" s="5">
        <v>45813.0</v>
      </c>
      <c r="S435" s="10"/>
      <c r="T435" s="10"/>
    </row>
    <row r="436">
      <c r="A436" s="4" t="s">
        <v>6366</v>
      </c>
      <c r="B436" s="4">
        <v>2013.0</v>
      </c>
      <c r="C436" s="4" t="s">
        <v>13</v>
      </c>
      <c r="D436" s="4" t="s">
        <v>5896</v>
      </c>
      <c r="E436" s="4">
        <v>412.0</v>
      </c>
      <c r="F436" s="4">
        <v>59.0</v>
      </c>
      <c r="G436" s="4" t="s">
        <v>5897</v>
      </c>
      <c r="H436" s="4">
        <v>0.0</v>
      </c>
      <c r="I436" s="4">
        <v>8.0</v>
      </c>
      <c r="J436" s="4">
        <v>48.0</v>
      </c>
      <c r="K436" s="5">
        <v>45895.0</v>
      </c>
      <c r="L436" s="4">
        <v>81.0</v>
      </c>
      <c r="M436" s="4">
        <v>79.0</v>
      </c>
      <c r="N436" s="4">
        <v>8.0</v>
      </c>
      <c r="O436" s="5">
        <v>45749.0</v>
      </c>
      <c r="P436" s="10"/>
      <c r="Q436" s="10"/>
      <c r="R436" s="5">
        <v>45843.0</v>
      </c>
      <c r="S436" s="10"/>
      <c r="T436" s="10"/>
    </row>
    <row r="437">
      <c r="A437" s="4" t="s">
        <v>6366</v>
      </c>
      <c r="B437" s="4">
        <v>2012.0</v>
      </c>
      <c r="C437" s="4" t="s">
        <v>13</v>
      </c>
      <c r="D437" s="4">
        <v>52.0</v>
      </c>
      <c r="E437" s="4">
        <v>415.0</v>
      </c>
      <c r="F437" s="4">
        <v>59.0</v>
      </c>
      <c r="G437" s="4" t="s">
        <v>127</v>
      </c>
      <c r="H437" s="4">
        <v>0.0</v>
      </c>
      <c r="I437" s="4">
        <v>82.0</v>
      </c>
      <c r="J437" s="4">
        <v>137.0</v>
      </c>
      <c r="K437" s="5">
        <v>45714.0</v>
      </c>
      <c r="L437" s="4">
        <v>82.0</v>
      </c>
      <c r="M437" s="4">
        <v>83.0</v>
      </c>
      <c r="N437" s="4">
        <v>82.0</v>
      </c>
      <c r="O437" s="5">
        <v>45902.0</v>
      </c>
      <c r="P437" s="10"/>
      <c r="Q437" s="10"/>
      <c r="R437" s="5">
        <v>45905.0</v>
      </c>
      <c r="S437" s="10"/>
      <c r="T437" s="10"/>
    </row>
    <row r="438">
      <c r="A438" s="4" t="s">
        <v>6366</v>
      </c>
      <c r="B438" s="4">
        <v>2011.0</v>
      </c>
      <c r="C438" s="4" t="s">
        <v>13</v>
      </c>
      <c r="D438" s="4" t="s">
        <v>5554</v>
      </c>
      <c r="E438" s="4">
        <v>419.0</v>
      </c>
      <c r="F438" s="4">
        <v>60.0</v>
      </c>
      <c r="G438" s="4" t="s">
        <v>1998</v>
      </c>
      <c r="H438" s="4">
        <v>0.0</v>
      </c>
      <c r="I438" s="4">
        <v>62.0</v>
      </c>
      <c r="J438" s="4">
        <v>628.0</v>
      </c>
      <c r="K438" s="5">
        <v>45833.0</v>
      </c>
      <c r="L438" s="4">
        <v>83.0</v>
      </c>
      <c r="M438" s="4">
        <v>58.0</v>
      </c>
      <c r="N438" s="4">
        <v>62.0</v>
      </c>
      <c r="O438" s="5">
        <v>45719.0</v>
      </c>
      <c r="P438" s="10"/>
      <c r="Q438" s="10"/>
      <c r="R438" s="4">
        <v>6.0</v>
      </c>
      <c r="S438" s="10"/>
      <c r="T438" s="10"/>
    </row>
    <row r="439">
      <c r="A439" s="4" t="s">
        <v>6366</v>
      </c>
      <c r="B439" s="4">
        <v>2010.0</v>
      </c>
      <c r="C439" s="4" t="s">
        <v>13</v>
      </c>
      <c r="D439" s="4" t="s">
        <v>5712</v>
      </c>
      <c r="E439" s="4">
        <v>417.0</v>
      </c>
      <c r="F439" s="4">
        <v>60.0</v>
      </c>
      <c r="G439" s="4" t="s">
        <v>5897</v>
      </c>
      <c r="H439" s="4">
        <v>0.0</v>
      </c>
      <c r="I439" s="4">
        <v>85.0</v>
      </c>
      <c r="J439" s="4">
        <v>441.0</v>
      </c>
      <c r="K439" s="4">
        <v>25.0</v>
      </c>
      <c r="L439" s="4">
        <v>84.0</v>
      </c>
      <c r="M439" s="4">
        <v>81.0</v>
      </c>
      <c r="N439" s="4">
        <v>85.0</v>
      </c>
      <c r="O439" s="5">
        <v>45719.0</v>
      </c>
      <c r="P439" s="10"/>
      <c r="Q439" s="10"/>
      <c r="R439" s="5">
        <v>45694.0</v>
      </c>
      <c r="S439" s="10"/>
      <c r="T439" s="10"/>
    </row>
    <row r="440">
      <c r="A440" s="4" t="s">
        <v>6366</v>
      </c>
      <c r="B440" s="4">
        <v>2009.0</v>
      </c>
      <c r="C440" s="4" t="s">
        <v>13</v>
      </c>
      <c r="D440" s="4">
        <v>51.0</v>
      </c>
      <c r="E440" s="4">
        <v>426.0</v>
      </c>
      <c r="F440" s="4">
        <v>60.0</v>
      </c>
      <c r="G440" s="4" t="s">
        <v>1212</v>
      </c>
      <c r="H440" s="4">
        <v>0.0</v>
      </c>
      <c r="I440" s="4">
        <v>81.0</v>
      </c>
      <c r="J440" s="4">
        <v>183.0</v>
      </c>
      <c r="K440" s="5">
        <v>45771.0</v>
      </c>
      <c r="L440" s="4">
        <v>84.0</v>
      </c>
      <c r="M440" s="4">
        <v>77.0</v>
      </c>
      <c r="N440" s="4">
        <v>81.0</v>
      </c>
      <c r="O440" s="5">
        <v>45841.0</v>
      </c>
      <c r="P440" s="10"/>
      <c r="Q440" s="10"/>
      <c r="R440" s="5">
        <v>45753.0</v>
      </c>
      <c r="S440" s="10"/>
      <c r="T440" s="10"/>
    </row>
    <row r="441">
      <c r="A441" s="4" t="s">
        <v>6366</v>
      </c>
      <c r="B441" s="4">
        <v>2008.0</v>
      </c>
      <c r="C441" s="4" t="s">
        <v>13</v>
      </c>
      <c r="D441" s="4">
        <v>54.0</v>
      </c>
      <c r="E441" s="4">
        <v>437.0</v>
      </c>
      <c r="F441" s="4">
        <v>60.0</v>
      </c>
      <c r="G441" s="4" t="s">
        <v>5898</v>
      </c>
      <c r="H441" s="4">
        <v>0.0</v>
      </c>
      <c r="I441" s="4">
        <v>74.0</v>
      </c>
      <c r="J441" s="4">
        <v>12.0</v>
      </c>
      <c r="K441" s="5">
        <v>45892.0</v>
      </c>
      <c r="L441" s="4">
        <v>85.0</v>
      </c>
      <c r="M441" s="4">
        <v>58.0</v>
      </c>
      <c r="N441" s="4">
        <v>74.0</v>
      </c>
      <c r="O441" s="5">
        <v>45661.0</v>
      </c>
      <c r="P441" s="10"/>
      <c r="Q441" s="10"/>
      <c r="R441" s="5">
        <v>45814.0</v>
      </c>
      <c r="S441" s="10"/>
      <c r="T441" s="10"/>
    </row>
    <row r="442">
      <c r="A442" s="4" t="s">
        <v>6366</v>
      </c>
      <c r="B442" s="4">
        <v>2007.0</v>
      </c>
      <c r="C442" s="4" t="s">
        <v>13</v>
      </c>
      <c r="D442" s="4" t="s">
        <v>5557</v>
      </c>
      <c r="E442" s="4">
        <v>443.0</v>
      </c>
      <c r="F442" s="4">
        <v>61.0</v>
      </c>
      <c r="G442" s="4" t="s">
        <v>4214</v>
      </c>
      <c r="H442" s="4">
        <v>0.0</v>
      </c>
      <c r="I442" s="4">
        <v>76.0</v>
      </c>
      <c r="J442" s="4">
        <v>5.0</v>
      </c>
      <c r="K442" s="5">
        <v>45711.0</v>
      </c>
      <c r="L442" s="4">
        <v>87.0</v>
      </c>
      <c r="M442" s="4">
        <v>75.0</v>
      </c>
      <c r="N442" s="4">
        <v>76.0</v>
      </c>
      <c r="O442" s="5">
        <v>45721.0</v>
      </c>
      <c r="P442" s="10"/>
      <c r="Q442" s="10"/>
      <c r="R442" s="5">
        <v>45844.0</v>
      </c>
      <c r="S442" s="10"/>
      <c r="T442" s="10"/>
    </row>
    <row r="443">
      <c r="A443" s="4" t="s">
        <v>6366</v>
      </c>
      <c r="B443" s="4">
        <v>2006.0</v>
      </c>
      <c r="C443" s="4" t="s">
        <v>13</v>
      </c>
      <c r="D443" s="4" t="s">
        <v>5857</v>
      </c>
      <c r="E443" s="4">
        <v>452.0</v>
      </c>
      <c r="F443" s="4">
        <v>62.0</v>
      </c>
      <c r="G443" s="4" t="s">
        <v>5339</v>
      </c>
      <c r="H443" s="4">
        <v>0.0</v>
      </c>
      <c r="I443" s="4">
        <v>77.0</v>
      </c>
      <c r="J443" s="4">
        <v>11.0</v>
      </c>
      <c r="K443" s="5">
        <v>45830.0</v>
      </c>
      <c r="L443" s="4">
        <v>89.0</v>
      </c>
      <c r="M443" s="4">
        <v>76.0</v>
      </c>
      <c r="N443" s="4">
        <v>77.0</v>
      </c>
      <c r="O443" s="5">
        <v>45874.0</v>
      </c>
      <c r="P443" s="10"/>
      <c r="Q443" s="10"/>
      <c r="R443" s="5">
        <v>45906.0</v>
      </c>
      <c r="S443" s="10"/>
      <c r="T443" s="10"/>
    </row>
    <row r="444">
      <c r="A444" s="4" t="s">
        <v>6366</v>
      </c>
      <c r="B444" s="4">
        <v>2005.0</v>
      </c>
      <c r="C444" s="4" t="s">
        <v>13</v>
      </c>
      <c r="D444" s="4" t="s">
        <v>5604</v>
      </c>
      <c r="E444" s="4">
        <v>466.0</v>
      </c>
      <c r="F444" s="4">
        <v>63.0</v>
      </c>
      <c r="G444" s="5">
        <v>45964.0</v>
      </c>
      <c r="H444" s="4">
        <v>0.0</v>
      </c>
      <c r="I444" s="4">
        <v>76.0</v>
      </c>
      <c r="J444" s="4">
        <v>115.0</v>
      </c>
      <c r="K444" s="5">
        <v>45679.0</v>
      </c>
      <c r="L444" s="4">
        <v>90.0</v>
      </c>
      <c r="M444" s="4">
        <v>87.0</v>
      </c>
      <c r="N444" s="4">
        <v>76.0</v>
      </c>
      <c r="O444" s="5">
        <v>45663.0</v>
      </c>
      <c r="P444" s="10"/>
      <c r="Q444" s="10"/>
      <c r="R444" s="5">
        <v>45664.0</v>
      </c>
      <c r="S444" s="10"/>
      <c r="T444" s="10"/>
    </row>
    <row r="445">
      <c r="A445" s="4" t="s">
        <v>6366</v>
      </c>
      <c r="B445" s="4">
        <v>2004.0</v>
      </c>
      <c r="C445" s="4" t="s">
        <v>13</v>
      </c>
      <c r="D445" s="4" t="s">
        <v>5605</v>
      </c>
      <c r="E445" s="4">
        <v>472.0</v>
      </c>
      <c r="F445" s="4">
        <v>64.0</v>
      </c>
      <c r="G445" s="58">
        <v>45872.0</v>
      </c>
      <c r="H445" s="4">
        <v>0.0</v>
      </c>
      <c r="I445" s="4">
        <v>67.0</v>
      </c>
      <c r="J445" s="4">
        <v>3466.0</v>
      </c>
      <c r="K445" s="5">
        <v>45798.0</v>
      </c>
      <c r="L445" s="4">
        <v>91.0</v>
      </c>
      <c r="M445" s="4">
        <v>76.0</v>
      </c>
      <c r="N445" s="4">
        <v>67.0</v>
      </c>
      <c r="O445" s="5">
        <v>45783.0</v>
      </c>
      <c r="P445" s="10"/>
      <c r="Q445" s="10"/>
      <c r="R445" s="5">
        <v>45723.0</v>
      </c>
      <c r="S445" s="10"/>
      <c r="T445" s="10"/>
    </row>
    <row r="446">
      <c r="A446" s="4" t="s">
        <v>6366</v>
      </c>
      <c r="B446" s="4">
        <v>2003.0</v>
      </c>
      <c r="C446" s="4" t="s">
        <v>13</v>
      </c>
      <c r="D446" s="4">
        <v>48.0</v>
      </c>
      <c r="E446" s="4">
        <v>473.0</v>
      </c>
      <c r="F446" s="4">
        <v>64.0</v>
      </c>
      <c r="G446" s="5">
        <v>45994.0</v>
      </c>
      <c r="H446" s="4">
        <v>0.0</v>
      </c>
      <c r="I446" s="4">
        <v>63.0</v>
      </c>
      <c r="J446" s="4">
        <v>4770.0</v>
      </c>
      <c r="K446" s="5">
        <v>45902.0</v>
      </c>
      <c r="L446" s="4">
        <v>92.0</v>
      </c>
      <c r="M446" s="4">
        <v>68.0</v>
      </c>
      <c r="N446" s="4">
        <v>61.0</v>
      </c>
      <c r="O446" s="5">
        <v>45844.0</v>
      </c>
      <c r="P446" s="10"/>
      <c r="Q446" s="10"/>
      <c r="R446" s="5">
        <v>45784.0</v>
      </c>
      <c r="S446" s="10"/>
      <c r="T446" s="10"/>
    </row>
    <row r="447">
      <c r="A447" s="4" t="s">
        <v>6366</v>
      </c>
      <c r="B447" s="4">
        <v>2002.0</v>
      </c>
      <c r="C447" s="4" t="s">
        <v>13</v>
      </c>
      <c r="D447" s="4" t="s">
        <v>5606</v>
      </c>
      <c r="E447" s="4">
        <v>473.0</v>
      </c>
      <c r="F447" s="4">
        <v>65.0</v>
      </c>
      <c r="G447" s="4" t="s">
        <v>1998</v>
      </c>
      <c r="H447" s="4">
        <v>0.0</v>
      </c>
      <c r="I447" s="4">
        <v>48.0</v>
      </c>
      <c r="J447" s="4">
        <v>5882.0</v>
      </c>
      <c r="K447" s="5">
        <v>45749.0</v>
      </c>
      <c r="L447" s="4">
        <v>93.0</v>
      </c>
      <c r="M447" s="4">
        <v>7.0</v>
      </c>
      <c r="N447" s="4">
        <v>64.0</v>
      </c>
      <c r="O447" s="5">
        <v>45906.0</v>
      </c>
      <c r="P447" s="10"/>
      <c r="Q447" s="10"/>
      <c r="R447" s="5">
        <v>45845.0</v>
      </c>
      <c r="S447" s="10"/>
      <c r="T447" s="10"/>
    </row>
    <row r="448">
      <c r="A448" s="4" t="s">
        <v>6366</v>
      </c>
      <c r="B448" s="4">
        <v>2001.0</v>
      </c>
      <c r="C448" s="4" t="s">
        <v>13</v>
      </c>
      <c r="D448" s="4" t="s">
        <v>5655</v>
      </c>
      <c r="E448" s="4">
        <v>467.0</v>
      </c>
      <c r="F448" s="4">
        <v>65.0</v>
      </c>
      <c r="G448" s="4" t="s">
        <v>5897</v>
      </c>
      <c r="H448" s="4">
        <v>0.0</v>
      </c>
      <c r="I448" s="4">
        <v>1.0</v>
      </c>
      <c r="J448" s="4">
        <v>5790.0</v>
      </c>
      <c r="K448" s="5">
        <v>45919.0</v>
      </c>
      <c r="L448" s="4">
        <v>94.0</v>
      </c>
      <c r="M448" s="4">
        <v>7.0</v>
      </c>
      <c r="N448" s="4">
        <v>66.0</v>
      </c>
      <c r="O448" s="4">
        <v>7.0</v>
      </c>
      <c r="P448" s="10"/>
      <c r="Q448" s="10"/>
      <c r="R448" s="5">
        <v>45907.0</v>
      </c>
      <c r="S448" s="10"/>
      <c r="T448" s="10"/>
    </row>
    <row r="449">
      <c r="A449" s="4" t="s">
        <v>6366</v>
      </c>
      <c r="B449" s="4">
        <v>2000.0</v>
      </c>
      <c r="C449" s="4" t="s">
        <v>13</v>
      </c>
      <c r="D449" s="4" t="s">
        <v>5560</v>
      </c>
      <c r="E449" s="4">
        <v>461.0</v>
      </c>
      <c r="F449" s="4">
        <v>67.0</v>
      </c>
      <c r="G449" s="4" t="s">
        <v>2269</v>
      </c>
      <c r="H449" s="4">
        <v>0.0</v>
      </c>
      <c r="I449" s="10"/>
      <c r="J449" s="4">
        <v>5729.0</v>
      </c>
      <c r="K449" s="5">
        <v>45766.0</v>
      </c>
      <c r="L449" s="4">
        <v>95.0</v>
      </c>
      <c r="M449" s="4">
        <v>66.0</v>
      </c>
      <c r="N449" s="4">
        <v>65.0</v>
      </c>
      <c r="O449" s="5">
        <v>45664.0</v>
      </c>
      <c r="P449" s="10"/>
      <c r="Q449" s="10"/>
      <c r="R449" s="5">
        <v>45665.0</v>
      </c>
      <c r="S449" s="10"/>
      <c r="T449" s="10"/>
    </row>
    <row r="450">
      <c r="A450" s="8" t="s">
        <v>6302</v>
      </c>
      <c r="B450" s="4">
        <v>2015.0</v>
      </c>
      <c r="C450" s="4" t="s">
        <v>13</v>
      </c>
      <c r="D450" s="4" t="s">
        <v>5561</v>
      </c>
      <c r="E450" s="4">
        <v>114.0</v>
      </c>
      <c r="F450" s="4">
        <v>0.0</v>
      </c>
      <c r="G450" s="10"/>
      <c r="H450" s="4">
        <v>0.0</v>
      </c>
      <c r="I450" s="4">
        <v>96.0</v>
      </c>
      <c r="J450" s="4">
        <v>0.0</v>
      </c>
      <c r="K450" s="5">
        <v>45747.0</v>
      </c>
      <c r="L450" s="4">
        <v>0.0</v>
      </c>
      <c r="M450" s="4">
        <v>93.0</v>
      </c>
      <c r="N450" s="4">
        <v>93.0</v>
      </c>
      <c r="O450" s="4" t="s">
        <v>5614</v>
      </c>
      <c r="P450" s="4" t="s">
        <v>1011</v>
      </c>
      <c r="Q450" s="4">
        <v>532913.0</v>
      </c>
      <c r="R450" s="5">
        <v>45814.0</v>
      </c>
      <c r="S450" s="4" t="s">
        <v>7119</v>
      </c>
      <c r="T450" s="5">
        <v>45790.0</v>
      </c>
    </row>
    <row r="451">
      <c r="A451" s="8" t="s">
        <v>6302</v>
      </c>
      <c r="B451" s="4">
        <v>2014.0</v>
      </c>
      <c r="C451" s="4" t="s">
        <v>13</v>
      </c>
      <c r="D451" s="4">
        <v>73.0</v>
      </c>
      <c r="E451" s="4">
        <v>117.0</v>
      </c>
      <c r="F451" s="4">
        <v>0.0</v>
      </c>
      <c r="G451" s="4" t="s">
        <v>5521</v>
      </c>
      <c r="H451" s="4" t="s">
        <v>1012</v>
      </c>
      <c r="I451" s="4">
        <v>97.0</v>
      </c>
      <c r="J451" s="4">
        <v>0.0</v>
      </c>
      <c r="K451" s="5">
        <v>45780.0</v>
      </c>
      <c r="L451" s="4">
        <v>0.0</v>
      </c>
      <c r="M451" s="4">
        <v>95.0</v>
      </c>
      <c r="N451" s="4">
        <v>95.0</v>
      </c>
      <c r="O451" s="4" t="s">
        <v>5614</v>
      </c>
      <c r="P451" s="4" t="s">
        <v>1013</v>
      </c>
      <c r="Q451" s="4">
        <v>526437.0</v>
      </c>
      <c r="R451" s="5">
        <v>45844.0</v>
      </c>
      <c r="S451" s="4" t="s">
        <v>7104</v>
      </c>
      <c r="T451" s="5">
        <v>45790.0</v>
      </c>
    </row>
    <row r="452">
      <c r="A452" s="8" t="s">
        <v>6302</v>
      </c>
      <c r="B452" s="4">
        <v>2013.0</v>
      </c>
      <c r="C452" s="4" t="s">
        <v>13</v>
      </c>
      <c r="D452" s="4" t="s">
        <v>5559</v>
      </c>
      <c r="E452" s="4">
        <v>12.0</v>
      </c>
      <c r="F452" s="4">
        <v>0.0</v>
      </c>
      <c r="G452" s="4" t="s">
        <v>5521</v>
      </c>
      <c r="H452" s="4" t="s">
        <v>1014</v>
      </c>
      <c r="I452" s="4">
        <v>94.0</v>
      </c>
      <c r="J452" s="4">
        <v>0.0</v>
      </c>
      <c r="K452" s="5">
        <v>45867.0</v>
      </c>
      <c r="L452" s="4">
        <v>0.0</v>
      </c>
      <c r="M452" s="4">
        <v>93.0</v>
      </c>
      <c r="N452" s="4">
        <v>93.0</v>
      </c>
      <c r="O452" s="4" t="s">
        <v>5614</v>
      </c>
      <c r="P452" s="4" t="s">
        <v>1016</v>
      </c>
      <c r="Q452" s="4">
        <v>5216.0</v>
      </c>
      <c r="R452" s="5">
        <v>45906.0</v>
      </c>
      <c r="S452" s="4" t="s">
        <v>7104</v>
      </c>
      <c r="T452" s="5">
        <v>45821.0</v>
      </c>
    </row>
    <row r="453">
      <c r="A453" s="8" t="s">
        <v>6302</v>
      </c>
      <c r="B453" s="4">
        <v>2012.0</v>
      </c>
      <c r="C453" s="4" t="s">
        <v>13</v>
      </c>
      <c r="D453" s="4" t="s">
        <v>5653</v>
      </c>
      <c r="E453" s="4">
        <v>121.0</v>
      </c>
      <c r="F453" s="4">
        <v>0.0</v>
      </c>
      <c r="G453" s="4" t="s">
        <v>5521</v>
      </c>
      <c r="H453" s="4" t="s">
        <v>1017</v>
      </c>
      <c r="I453" s="4">
        <v>94.0</v>
      </c>
      <c r="J453" s="4">
        <v>0.0</v>
      </c>
      <c r="K453" s="4">
        <v>29.0</v>
      </c>
      <c r="L453" s="4">
        <v>0.0</v>
      </c>
      <c r="M453" s="4">
        <v>94.0</v>
      </c>
      <c r="N453" s="4">
        <v>94.0</v>
      </c>
      <c r="O453" s="4" t="s">
        <v>5821</v>
      </c>
      <c r="P453" s="4" t="s">
        <v>1019</v>
      </c>
      <c r="Q453" s="4">
        <v>513979.0</v>
      </c>
      <c r="R453" s="5">
        <v>45664.0</v>
      </c>
      <c r="S453" s="4" t="s">
        <v>6949</v>
      </c>
      <c r="T453" s="5">
        <v>45701.0</v>
      </c>
    </row>
    <row r="454">
      <c r="A454" s="8" t="s">
        <v>6302</v>
      </c>
      <c r="B454" s="4">
        <v>2011.0</v>
      </c>
      <c r="C454" s="4" t="s">
        <v>13</v>
      </c>
      <c r="D454" s="4" t="s">
        <v>5564</v>
      </c>
      <c r="E454" s="4">
        <v>122.0</v>
      </c>
      <c r="F454" s="4">
        <v>0.0</v>
      </c>
      <c r="G454" s="58">
        <v>45843.0</v>
      </c>
      <c r="H454" s="4" t="s">
        <v>1020</v>
      </c>
      <c r="I454" s="4">
        <v>9.0</v>
      </c>
      <c r="J454" s="4">
        <v>0.0</v>
      </c>
      <c r="K454" s="5">
        <v>45716.0</v>
      </c>
      <c r="L454" s="4">
        <v>0.0</v>
      </c>
      <c r="M454" s="4">
        <v>9.0</v>
      </c>
      <c r="N454" s="4">
        <v>9.0</v>
      </c>
      <c r="O454" s="4" t="s">
        <v>5821</v>
      </c>
      <c r="P454" s="4" t="s">
        <v>1021</v>
      </c>
      <c r="Q454" s="4">
        <v>5867.0</v>
      </c>
      <c r="R454" s="5">
        <v>45695.0</v>
      </c>
      <c r="S454" s="4" t="s">
        <v>7105</v>
      </c>
      <c r="T454" s="5">
        <v>45670.0</v>
      </c>
    </row>
    <row r="455">
      <c r="A455" s="8" t="s">
        <v>6302</v>
      </c>
      <c r="B455" s="4">
        <v>2010.0</v>
      </c>
      <c r="C455" s="4" t="s">
        <v>13</v>
      </c>
      <c r="D455" s="4" t="s">
        <v>5711</v>
      </c>
      <c r="E455" s="4">
        <v>123.0</v>
      </c>
      <c r="F455" s="4">
        <v>0.0</v>
      </c>
      <c r="G455" s="4" t="s">
        <v>708</v>
      </c>
      <c r="H455" s="4" t="s">
        <v>1022</v>
      </c>
      <c r="I455" s="4">
        <v>98.0</v>
      </c>
      <c r="J455" s="4">
        <v>0.0</v>
      </c>
      <c r="K455" s="5">
        <v>45804.0</v>
      </c>
      <c r="L455" s="4">
        <v>0.0</v>
      </c>
      <c r="M455" s="4">
        <v>99.0</v>
      </c>
      <c r="N455" s="4">
        <v>99.0</v>
      </c>
      <c r="O455" s="4" t="s">
        <v>5783</v>
      </c>
      <c r="P455" s="4" t="s">
        <v>1024</v>
      </c>
      <c r="Q455" s="4">
        <v>52384.0</v>
      </c>
      <c r="R455" s="5">
        <v>45754.0</v>
      </c>
      <c r="S455" s="4" t="s">
        <v>7192</v>
      </c>
      <c r="T455" s="5">
        <v>45850.0</v>
      </c>
    </row>
    <row r="456">
      <c r="A456" s="8" t="s">
        <v>6302</v>
      </c>
      <c r="B456" s="4">
        <v>2009.0</v>
      </c>
      <c r="C456" s="4" t="s">
        <v>13</v>
      </c>
      <c r="D456" s="4" t="s">
        <v>5899</v>
      </c>
      <c r="E456" s="4">
        <v>124.0</v>
      </c>
      <c r="F456" s="4">
        <v>0.0</v>
      </c>
      <c r="G456" s="4" t="s">
        <v>672</v>
      </c>
      <c r="H456" s="4" t="s">
        <v>1025</v>
      </c>
      <c r="I456" s="4">
        <v>98.0</v>
      </c>
      <c r="J456" s="4">
        <v>0.0</v>
      </c>
      <c r="K456" s="5">
        <v>45895.0</v>
      </c>
      <c r="L456" s="4">
        <v>0.0</v>
      </c>
      <c r="M456" s="4">
        <v>99.0</v>
      </c>
      <c r="N456" s="4">
        <v>99.0</v>
      </c>
      <c r="O456" s="4" t="s">
        <v>5783</v>
      </c>
      <c r="P456" s="4" t="s">
        <v>1027</v>
      </c>
      <c r="Q456" s="4">
        <v>496963.0</v>
      </c>
      <c r="R456" s="5">
        <v>45815.0</v>
      </c>
      <c r="S456" s="4" t="s">
        <v>7193</v>
      </c>
      <c r="T456" s="5">
        <v>45759.0</v>
      </c>
    </row>
    <row r="457">
      <c r="A457" s="8" t="s">
        <v>6302</v>
      </c>
      <c r="B457" s="4">
        <v>2008.0</v>
      </c>
      <c r="C457" s="4" t="s">
        <v>13</v>
      </c>
      <c r="D457" s="4" t="s">
        <v>5899</v>
      </c>
      <c r="E457" s="4">
        <v>124.0</v>
      </c>
      <c r="F457" s="4">
        <v>0.0</v>
      </c>
      <c r="G457" s="4" t="s">
        <v>1189</v>
      </c>
      <c r="H457" s="4" t="s">
        <v>1028</v>
      </c>
      <c r="I457" s="4">
        <v>98.0</v>
      </c>
      <c r="J457" s="4">
        <v>0.0</v>
      </c>
      <c r="K457" s="5">
        <v>45714.0</v>
      </c>
      <c r="L457" s="4">
        <v>0.0</v>
      </c>
      <c r="M457" s="4">
        <v>99.0</v>
      </c>
      <c r="N457" s="4">
        <v>99.0</v>
      </c>
      <c r="O457" s="4" t="s">
        <v>5783</v>
      </c>
      <c r="P457" s="4" t="s">
        <v>1030</v>
      </c>
      <c r="Q457" s="4">
        <v>491723.0</v>
      </c>
      <c r="R457" s="5">
        <v>45876.0</v>
      </c>
      <c r="S457" s="4" t="s">
        <v>7194</v>
      </c>
      <c r="T457" s="5">
        <v>45700.0</v>
      </c>
    </row>
    <row r="458">
      <c r="A458" s="8" t="s">
        <v>6302</v>
      </c>
      <c r="B458" s="4">
        <v>2007.0</v>
      </c>
      <c r="C458" s="4" t="s">
        <v>13</v>
      </c>
      <c r="D458" s="4" t="s">
        <v>5589</v>
      </c>
      <c r="E458" s="4">
        <v>126.0</v>
      </c>
      <c r="F458" s="4">
        <v>0.0</v>
      </c>
      <c r="G458" s="4" t="s">
        <v>748</v>
      </c>
      <c r="H458" s="4" t="s">
        <v>1031</v>
      </c>
      <c r="I458" s="4">
        <v>96.0</v>
      </c>
      <c r="J458" s="4">
        <v>0.0</v>
      </c>
      <c r="K458" s="5">
        <v>45802.0</v>
      </c>
      <c r="L458" s="4">
        <v>0.0</v>
      </c>
      <c r="M458" s="4">
        <v>98.0</v>
      </c>
      <c r="N458" s="4">
        <v>98.0</v>
      </c>
      <c r="O458" s="4" t="s">
        <v>5658</v>
      </c>
      <c r="P458" s="4" t="s">
        <v>1032</v>
      </c>
      <c r="Q458" s="4">
        <v>486438.0</v>
      </c>
      <c r="R458" s="4">
        <v>8.0</v>
      </c>
      <c r="S458" s="4" t="s">
        <v>7195</v>
      </c>
      <c r="T458" s="5">
        <v>45911.0</v>
      </c>
    </row>
    <row r="459">
      <c r="A459" s="8" t="s">
        <v>6302</v>
      </c>
      <c r="B459" s="4">
        <v>2006.0</v>
      </c>
      <c r="C459" s="4" t="s">
        <v>13</v>
      </c>
      <c r="D459" s="4" t="s">
        <v>5889</v>
      </c>
      <c r="E459" s="4">
        <v>129.0</v>
      </c>
      <c r="F459" s="4">
        <v>0.0</v>
      </c>
      <c r="G459" s="4" t="s">
        <v>2504</v>
      </c>
      <c r="H459" s="4" t="s">
        <v>1033</v>
      </c>
      <c r="I459" s="4">
        <v>95.0</v>
      </c>
      <c r="J459" s="4">
        <v>0.0</v>
      </c>
      <c r="K459" s="5">
        <v>45924.0</v>
      </c>
      <c r="L459" s="4">
        <v>0.0</v>
      </c>
      <c r="M459" s="4">
        <v>97.0</v>
      </c>
      <c r="N459" s="4">
        <v>96.0</v>
      </c>
      <c r="O459" s="4" t="s">
        <v>5658</v>
      </c>
      <c r="P459" s="4" t="s">
        <v>1034</v>
      </c>
      <c r="Q459" s="4">
        <v>48795.0</v>
      </c>
      <c r="R459" s="5">
        <v>45724.0</v>
      </c>
      <c r="S459" s="4" t="s">
        <v>7095</v>
      </c>
      <c r="T459" s="5">
        <v>45911.0</v>
      </c>
    </row>
    <row r="460">
      <c r="A460" s="8" t="s">
        <v>6302</v>
      </c>
      <c r="B460" s="4">
        <v>2005.0</v>
      </c>
      <c r="C460" s="4" t="s">
        <v>13</v>
      </c>
      <c r="D460" s="4" t="s">
        <v>5767</v>
      </c>
      <c r="E460" s="4">
        <v>134.0</v>
      </c>
      <c r="F460" s="4">
        <v>0.0</v>
      </c>
      <c r="G460" s="4" t="s">
        <v>148</v>
      </c>
      <c r="H460" s="4" t="s">
        <v>1035</v>
      </c>
      <c r="I460" s="4">
        <v>93.0</v>
      </c>
      <c r="J460" s="4">
        <v>0.0</v>
      </c>
      <c r="K460" s="5">
        <v>45740.0</v>
      </c>
      <c r="L460" s="4">
        <v>0.0</v>
      </c>
      <c r="M460" s="4">
        <v>95.0</v>
      </c>
      <c r="N460" s="4">
        <v>95.0</v>
      </c>
      <c r="O460" s="4" t="s">
        <v>5786</v>
      </c>
      <c r="P460" s="4" t="s">
        <v>1036</v>
      </c>
      <c r="Q460" s="4">
        <v>474567.0</v>
      </c>
      <c r="R460" s="5">
        <v>45785.0</v>
      </c>
      <c r="S460" s="4" t="s">
        <v>7196</v>
      </c>
      <c r="T460" s="5">
        <v>45699.0</v>
      </c>
    </row>
    <row r="461">
      <c r="A461" s="8" t="s">
        <v>6302</v>
      </c>
      <c r="B461" s="4">
        <v>2004.0</v>
      </c>
      <c r="C461" s="4" t="s">
        <v>13</v>
      </c>
      <c r="D461" s="4" t="s">
        <v>5594</v>
      </c>
      <c r="E461" s="4">
        <v>14.0</v>
      </c>
      <c r="F461" s="4">
        <v>0.0</v>
      </c>
      <c r="G461" s="4" t="s">
        <v>5900</v>
      </c>
      <c r="H461" s="4" t="s">
        <v>1037</v>
      </c>
      <c r="I461" s="4">
        <v>91.0</v>
      </c>
      <c r="J461" s="4">
        <v>0.0</v>
      </c>
      <c r="K461" s="5">
        <v>45861.0</v>
      </c>
      <c r="L461" s="4">
        <v>0.0</v>
      </c>
      <c r="M461" s="4">
        <v>94.0</v>
      </c>
      <c r="N461" s="4">
        <v>93.0</v>
      </c>
      <c r="O461" s="4" t="s">
        <v>5786</v>
      </c>
      <c r="P461" s="4" t="s">
        <v>1038</v>
      </c>
      <c r="Q461" s="4">
        <v>467664.0</v>
      </c>
      <c r="R461" s="5">
        <v>45846.0</v>
      </c>
      <c r="S461" s="4" t="s">
        <v>7197</v>
      </c>
      <c r="T461" s="5">
        <v>45668.0</v>
      </c>
    </row>
    <row r="462">
      <c r="A462" s="8" t="s">
        <v>6302</v>
      </c>
      <c r="B462" s="4">
        <v>2003.0</v>
      </c>
      <c r="C462" s="4" t="s">
        <v>13</v>
      </c>
      <c r="D462" s="4" t="s">
        <v>5716</v>
      </c>
      <c r="E462" s="4">
        <v>144.0</v>
      </c>
      <c r="F462" s="4">
        <v>0.0</v>
      </c>
      <c r="G462" s="4" t="s">
        <v>1189</v>
      </c>
      <c r="H462" s="4" t="s">
        <v>1039</v>
      </c>
      <c r="I462" s="4">
        <v>66.0</v>
      </c>
      <c r="J462" s="4">
        <v>0.0</v>
      </c>
      <c r="K462" s="5">
        <v>45711.0</v>
      </c>
      <c r="L462" s="4">
        <v>0.0</v>
      </c>
      <c r="M462" s="4">
        <v>93.0</v>
      </c>
      <c r="N462" s="4">
        <v>92.0</v>
      </c>
      <c r="O462" s="4" t="s">
        <v>5631</v>
      </c>
      <c r="P462" s="4" t="s">
        <v>1040</v>
      </c>
      <c r="Q462" s="4">
        <v>46147.0</v>
      </c>
      <c r="R462" s="5">
        <v>45908.0</v>
      </c>
      <c r="S462" s="4" t="s">
        <v>7098</v>
      </c>
      <c r="T462" s="5">
        <v>45727.0</v>
      </c>
    </row>
    <row r="463">
      <c r="A463" s="8" t="s">
        <v>6302</v>
      </c>
      <c r="B463" s="4">
        <v>2002.0</v>
      </c>
      <c r="C463" s="4" t="s">
        <v>13</v>
      </c>
      <c r="D463" s="4">
        <v>77.0</v>
      </c>
      <c r="E463" s="4">
        <v>148.0</v>
      </c>
      <c r="F463" s="4">
        <v>0.0</v>
      </c>
      <c r="G463" s="4" t="s">
        <v>121</v>
      </c>
      <c r="H463" s="4" t="s">
        <v>1041</v>
      </c>
      <c r="I463" s="4">
        <v>4.0</v>
      </c>
      <c r="J463" s="4">
        <v>0.0</v>
      </c>
      <c r="K463" s="5">
        <v>45830.0</v>
      </c>
      <c r="L463" s="4">
        <v>0.0</v>
      </c>
      <c r="M463" s="4">
        <v>92.0</v>
      </c>
      <c r="N463" s="4">
        <v>91.0</v>
      </c>
      <c r="O463" s="4" t="s">
        <v>5786</v>
      </c>
      <c r="P463" s="4" t="s">
        <v>1042</v>
      </c>
      <c r="Q463" s="4">
        <v>45216.0</v>
      </c>
      <c r="R463" s="5">
        <v>45666.0</v>
      </c>
      <c r="S463" s="4" t="s">
        <v>7198</v>
      </c>
      <c r="T463" s="5">
        <v>45727.0</v>
      </c>
    </row>
    <row r="464">
      <c r="A464" s="8" t="s">
        <v>6302</v>
      </c>
      <c r="B464" s="4">
        <v>2001.0</v>
      </c>
      <c r="C464" s="4" t="s">
        <v>13</v>
      </c>
      <c r="D464" s="4">
        <v>73.0</v>
      </c>
      <c r="E464" s="4">
        <v>152.0</v>
      </c>
      <c r="F464" s="4">
        <v>0.0</v>
      </c>
      <c r="G464" s="4" t="s">
        <v>4776</v>
      </c>
      <c r="H464" s="4" t="s">
        <v>1043</v>
      </c>
      <c r="I464" s="10"/>
      <c r="J464" s="4">
        <v>0.0</v>
      </c>
      <c r="K464" s="5">
        <v>45679.0</v>
      </c>
      <c r="L464" s="4">
        <v>0.0</v>
      </c>
      <c r="M464" s="4">
        <v>91.0</v>
      </c>
      <c r="N464" s="4">
        <v>9.0</v>
      </c>
      <c r="O464" s="4" t="s">
        <v>5786</v>
      </c>
      <c r="P464" s="4" t="s">
        <v>1044</v>
      </c>
      <c r="Q464" s="4">
        <v>443716.0</v>
      </c>
      <c r="R464" s="5">
        <v>45725.0</v>
      </c>
      <c r="S464" s="4" t="s">
        <v>7199</v>
      </c>
      <c r="T464" s="4">
        <v>11.0</v>
      </c>
    </row>
    <row r="465">
      <c r="A465" s="8" t="s">
        <v>6302</v>
      </c>
      <c r="B465" s="4">
        <v>2000.0</v>
      </c>
      <c r="C465" s="4" t="s">
        <v>13</v>
      </c>
      <c r="D465" s="4" t="s">
        <v>5768</v>
      </c>
      <c r="E465" s="4">
        <v>155.0</v>
      </c>
      <c r="F465" s="4">
        <v>0.0</v>
      </c>
      <c r="G465" s="4" t="s">
        <v>141</v>
      </c>
      <c r="H465" s="4" t="s">
        <v>1045</v>
      </c>
      <c r="I465" s="10"/>
      <c r="J465" s="4">
        <v>2.0</v>
      </c>
      <c r="K465" s="5">
        <v>45798.0</v>
      </c>
      <c r="L465" s="4">
        <v>0.0</v>
      </c>
      <c r="M465" s="4">
        <v>9.0</v>
      </c>
      <c r="N465" s="4">
        <v>9.0</v>
      </c>
      <c r="O465" s="4" t="s">
        <v>5786</v>
      </c>
      <c r="P465" s="4" t="s">
        <v>1047</v>
      </c>
      <c r="Q465" s="4">
        <v>43579.0</v>
      </c>
      <c r="R465" s="5">
        <v>45786.0</v>
      </c>
      <c r="S465" s="4">
        <v>0.0</v>
      </c>
      <c r="T465" s="5">
        <v>45727.0</v>
      </c>
    </row>
    <row r="466">
      <c r="A466" s="4" t="s">
        <v>6299</v>
      </c>
      <c r="B466" s="4">
        <v>2015.0</v>
      </c>
      <c r="C466" s="4" t="s">
        <v>13</v>
      </c>
      <c r="D466" s="4" t="s">
        <v>5823</v>
      </c>
      <c r="E466" s="4">
        <v>174.0</v>
      </c>
      <c r="F466" s="4">
        <v>10.0</v>
      </c>
      <c r="G466" s="10"/>
      <c r="H466" s="4">
        <v>0.0</v>
      </c>
      <c r="I466" s="4">
        <v>89.0</v>
      </c>
      <c r="J466" s="4">
        <v>0.0</v>
      </c>
      <c r="K466" s="5">
        <v>45827.0</v>
      </c>
      <c r="L466" s="4">
        <v>12.0</v>
      </c>
      <c r="M466" s="4">
        <v>87.0</v>
      </c>
      <c r="N466" s="4">
        <v>89.0</v>
      </c>
      <c r="O466" s="4" t="s">
        <v>5614</v>
      </c>
      <c r="P466" s="4" t="s">
        <v>1048</v>
      </c>
      <c r="Q466" s="4">
        <v>1.5517635E7</v>
      </c>
      <c r="R466" s="5">
        <v>45901.0</v>
      </c>
      <c r="S466" s="4" t="s">
        <v>7122</v>
      </c>
      <c r="T466" s="5">
        <v>45910.0</v>
      </c>
    </row>
    <row r="467">
      <c r="A467" s="4" t="s">
        <v>6299</v>
      </c>
      <c r="B467" s="4">
        <v>2014.0</v>
      </c>
      <c r="C467" s="4" t="s">
        <v>13</v>
      </c>
      <c r="D467" s="4" t="s">
        <v>5825</v>
      </c>
      <c r="E467" s="4">
        <v>179.0</v>
      </c>
      <c r="F467" s="4">
        <v>11.0</v>
      </c>
      <c r="G467" s="4" t="s">
        <v>5521</v>
      </c>
      <c r="H467" s="4" t="s">
        <v>1049</v>
      </c>
      <c r="I467" s="4">
        <v>88.0</v>
      </c>
      <c r="J467" s="4">
        <v>0.0</v>
      </c>
      <c r="K467" s="5">
        <v>45918.0</v>
      </c>
      <c r="L467" s="4">
        <v>12.0</v>
      </c>
      <c r="M467" s="4">
        <v>87.0</v>
      </c>
      <c r="N467" s="4">
        <v>88.0</v>
      </c>
      <c r="O467" s="4" t="s">
        <v>5614</v>
      </c>
      <c r="P467" s="4" t="s">
        <v>1051</v>
      </c>
      <c r="Q467" s="4">
        <v>152779.0</v>
      </c>
      <c r="R467" s="4">
        <v>11.0</v>
      </c>
      <c r="S467" s="4" t="s">
        <v>7200</v>
      </c>
      <c r="T467" s="5">
        <v>45910.0</v>
      </c>
    </row>
    <row r="468">
      <c r="A468" s="4" t="s">
        <v>6299</v>
      </c>
      <c r="B468" s="4">
        <v>2013.0</v>
      </c>
      <c r="C468" s="4" t="s">
        <v>13</v>
      </c>
      <c r="D468" s="4" t="s">
        <v>5727</v>
      </c>
      <c r="E468" s="4">
        <v>183.0</v>
      </c>
      <c r="F468" s="4">
        <v>11.0</v>
      </c>
      <c r="G468" s="4" t="s">
        <v>5521</v>
      </c>
      <c r="H468" s="4" t="s">
        <v>1052</v>
      </c>
      <c r="I468" s="4">
        <v>83.0</v>
      </c>
      <c r="J468" s="4">
        <v>0.0</v>
      </c>
      <c r="K468" s="5">
        <v>45706.0</v>
      </c>
      <c r="L468" s="4">
        <v>13.0</v>
      </c>
      <c r="M468" s="4">
        <v>66.0</v>
      </c>
      <c r="N468" s="4">
        <v>83.0</v>
      </c>
      <c r="O468" s="4" t="s">
        <v>5614</v>
      </c>
      <c r="P468" s="4" t="s">
        <v>1054</v>
      </c>
      <c r="Q468" s="4">
        <v>1522692.0</v>
      </c>
      <c r="R468" s="5">
        <v>45668.0</v>
      </c>
      <c r="S468" s="4" t="s">
        <v>7201</v>
      </c>
      <c r="T468" s="5">
        <v>45879.0</v>
      </c>
    </row>
    <row r="469">
      <c r="A469" s="4" t="s">
        <v>6299</v>
      </c>
      <c r="B469" s="4">
        <v>2012.0</v>
      </c>
      <c r="C469" s="4" t="s">
        <v>13</v>
      </c>
      <c r="D469" s="4" t="s">
        <v>5834</v>
      </c>
      <c r="E469" s="4">
        <v>186.0</v>
      </c>
      <c r="F469" s="4">
        <v>12.0</v>
      </c>
      <c r="G469" s="4" t="s">
        <v>5521</v>
      </c>
      <c r="H469" s="4" t="s">
        <v>1055</v>
      </c>
      <c r="I469" s="4">
        <v>86.0</v>
      </c>
      <c r="J469" s="4">
        <v>15.0</v>
      </c>
      <c r="K469" s="5">
        <v>45825.0</v>
      </c>
      <c r="L469" s="4">
        <v>14.0</v>
      </c>
      <c r="M469" s="4">
        <v>84.0</v>
      </c>
      <c r="N469" s="4">
        <v>86.0</v>
      </c>
      <c r="O469" s="4" t="s">
        <v>5821</v>
      </c>
      <c r="P469" s="4" t="s">
        <v>1057</v>
      </c>
      <c r="Q469" s="4">
        <v>1.4776866E7</v>
      </c>
      <c r="R469" s="5">
        <v>45699.0</v>
      </c>
      <c r="S469" s="4" t="s">
        <v>6124</v>
      </c>
      <c r="T469" s="5">
        <v>45848.0</v>
      </c>
    </row>
    <row r="470">
      <c r="A470" s="4" t="s">
        <v>6299</v>
      </c>
      <c r="B470" s="4">
        <v>2011.0</v>
      </c>
      <c r="C470" s="4" t="s">
        <v>13</v>
      </c>
      <c r="D470" s="4">
        <v>67.0</v>
      </c>
      <c r="E470" s="4">
        <v>19.0</v>
      </c>
      <c r="F470" s="4">
        <v>13.0</v>
      </c>
      <c r="G470" s="5">
        <v>45993.0</v>
      </c>
      <c r="H470" s="4" t="s">
        <v>1058</v>
      </c>
      <c r="I470" s="4">
        <v>88.0</v>
      </c>
      <c r="J470" s="4">
        <v>722.0</v>
      </c>
      <c r="K470" s="4">
        <v>17.0</v>
      </c>
      <c r="L470" s="4">
        <v>15.0</v>
      </c>
      <c r="M470" s="4">
        <v>87.0</v>
      </c>
      <c r="N470" s="4">
        <v>88.0</v>
      </c>
      <c r="O470" s="4" t="s">
        <v>5821</v>
      </c>
      <c r="P470" s="4" t="s">
        <v>1059</v>
      </c>
      <c r="Q470" s="4">
        <v>1.4537886E7</v>
      </c>
      <c r="R470" s="5">
        <v>45699.0</v>
      </c>
      <c r="S470" s="4" t="s">
        <v>7202</v>
      </c>
      <c r="T470" s="5">
        <v>45848.0</v>
      </c>
    </row>
    <row r="471">
      <c r="A471" s="4" t="s">
        <v>6299</v>
      </c>
      <c r="B471" s="4">
        <v>2010.0</v>
      </c>
      <c r="C471" s="4" t="s">
        <v>13</v>
      </c>
      <c r="D471" s="4" t="s">
        <v>5657</v>
      </c>
      <c r="E471" s="4">
        <v>192.0</v>
      </c>
      <c r="F471" s="4">
        <v>14.0</v>
      </c>
      <c r="G471" s="5">
        <v>45690.0</v>
      </c>
      <c r="H471" s="4" t="s">
        <v>1060</v>
      </c>
      <c r="I471" s="4">
        <v>89.0</v>
      </c>
      <c r="J471" s="4">
        <v>1156.0</v>
      </c>
      <c r="K471" s="5">
        <v>45763.0</v>
      </c>
      <c r="L471" s="4">
        <v>16.0</v>
      </c>
      <c r="M471" s="4">
        <v>88.0</v>
      </c>
      <c r="N471" s="4">
        <v>89.0</v>
      </c>
      <c r="O471" s="4" t="s">
        <v>5578</v>
      </c>
      <c r="P471" s="4" t="s">
        <v>1061</v>
      </c>
      <c r="Q471" s="4">
        <v>143874.0</v>
      </c>
      <c r="R471" s="5">
        <v>45727.0</v>
      </c>
      <c r="S471" s="4" t="s">
        <v>7203</v>
      </c>
      <c r="T471" s="5">
        <v>45818.0</v>
      </c>
    </row>
    <row r="472">
      <c r="A472" s="4" t="s">
        <v>6299</v>
      </c>
      <c r="B472" s="4">
        <v>2009.0</v>
      </c>
      <c r="C472" s="4" t="s">
        <v>13</v>
      </c>
      <c r="D472" s="4" t="s">
        <v>5660</v>
      </c>
      <c r="E472" s="4">
        <v>195.0</v>
      </c>
      <c r="F472" s="4">
        <v>15.0</v>
      </c>
      <c r="G472" s="4" t="s">
        <v>1391</v>
      </c>
      <c r="H472" s="4" t="s">
        <v>1062</v>
      </c>
      <c r="I472" s="4">
        <v>92.0</v>
      </c>
      <c r="J472" s="4">
        <v>4779.0</v>
      </c>
      <c r="K472" s="5">
        <v>45915.0</v>
      </c>
      <c r="L472" s="4">
        <v>17.0</v>
      </c>
      <c r="M472" s="4">
        <v>95.0</v>
      </c>
      <c r="N472" s="4">
        <v>94.0</v>
      </c>
      <c r="O472" s="4" t="s">
        <v>5658</v>
      </c>
      <c r="P472" s="4" t="s">
        <v>1064</v>
      </c>
      <c r="Q472" s="4">
        <v>14928.0</v>
      </c>
      <c r="R472" s="5">
        <v>45758.0</v>
      </c>
      <c r="S472" s="4" t="s">
        <v>5843</v>
      </c>
      <c r="T472" s="5">
        <v>45787.0</v>
      </c>
    </row>
    <row r="473">
      <c r="A473" s="4" t="s">
        <v>6299</v>
      </c>
      <c r="B473" s="4">
        <v>2008.0</v>
      </c>
      <c r="C473" s="4" t="s">
        <v>13</v>
      </c>
      <c r="D473" s="4" t="s">
        <v>5901</v>
      </c>
      <c r="E473" s="4">
        <v>199.0</v>
      </c>
      <c r="F473" s="4">
        <v>16.0</v>
      </c>
      <c r="G473" s="4" t="s">
        <v>5902</v>
      </c>
      <c r="H473" s="4" t="s">
        <v>1065</v>
      </c>
      <c r="I473" s="4">
        <v>91.0</v>
      </c>
      <c r="J473" s="4">
        <v>4211.0</v>
      </c>
      <c r="K473" s="5">
        <v>45731.0</v>
      </c>
      <c r="L473" s="4">
        <v>18.0</v>
      </c>
      <c r="M473" s="4">
        <v>91.0</v>
      </c>
      <c r="N473" s="4">
        <v>91.0</v>
      </c>
      <c r="O473" s="4" t="s">
        <v>5681</v>
      </c>
      <c r="P473" s="4" t="s">
        <v>1066</v>
      </c>
      <c r="Q473" s="4">
        <v>138859.0</v>
      </c>
      <c r="R473" s="5">
        <v>45758.0</v>
      </c>
      <c r="S473" s="4" t="s">
        <v>7204</v>
      </c>
      <c r="T473" s="5">
        <v>45787.0</v>
      </c>
    </row>
    <row r="474">
      <c r="A474" s="4" t="s">
        <v>6299</v>
      </c>
      <c r="B474" s="4">
        <v>2007.0</v>
      </c>
      <c r="C474" s="4" t="s">
        <v>13</v>
      </c>
      <c r="D474" s="4">
        <v>65.0</v>
      </c>
      <c r="E474" s="4">
        <v>24.0</v>
      </c>
      <c r="F474" s="4">
        <v>16.0</v>
      </c>
      <c r="G474" s="58">
        <v>45871.0</v>
      </c>
      <c r="H474" s="4" t="s">
        <v>1067</v>
      </c>
      <c r="I474" s="4">
        <v>82.0</v>
      </c>
      <c r="J474" s="4">
        <v>394.0</v>
      </c>
      <c r="K474" s="5">
        <v>45883.0</v>
      </c>
      <c r="L474" s="4">
        <v>20.0</v>
      </c>
      <c r="M474" s="4">
        <v>82.0</v>
      </c>
      <c r="N474" s="4">
        <v>82.0</v>
      </c>
      <c r="O474" s="4" t="s">
        <v>5631</v>
      </c>
      <c r="P474" s="4" t="s">
        <v>1069</v>
      </c>
      <c r="Q474" s="4">
        <v>1.3676693E7</v>
      </c>
      <c r="R474" s="5">
        <v>45788.0</v>
      </c>
      <c r="S474" s="4" t="s">
        <v>6954</v>
      </c>
      <c r="T474" s="5">
        <v>45726.0</v>
      </c>
    </row>
    <row r="475">
      <c r="A475" s="4" t="s">
        <v>6299</v>
      </c>
      <c r="B475" s="4">
        <v>2006.0</v>
      </c>
      <c r="C475" s="4" t="s">
        <v>13</v>
      </c>
      <c r="D475" s="4" t="s">
        <v>5903</v>
      </c>
      <c r="E475" s="4">
        <v>216.0</v>
      </c>
      <c r="F475" s="4">
        <v>17.0</v>
      </c>
      <c r="G475" s="58">
        <v>45718.0</v>
      </c>
      <c r="H475" s="4" t="s">
        <v>1070</v>
      </c>
      <c r="I475" s="4">
        <v>8.0</v>
      </c>
      <c r="J475" s="4">
        <v>188.0</v>
      </c>
      <c r="K475" s="5">
        <v>45730.0</v>
      </c>
      <c r="L475" s="4">
        <v>21.0</v>
      </c>
      <c r="M475" s="4">
        <v>8.0</v>
      </c>
      <c r="N475" s="4">
        <v>8.0</v>
      </c>
      <c r="O475" s="5">
        <v>45658.0</v>
      </c>
      <c r="P475" s="4" t="s">
        <v>1071</v>
      </c>
      <c r="Q475" s="4">
        <v>1.3474489E7</v>
      </c>
      <c r="R475" s="5">
        <v>45819.0</v>
      </c>
      <c r="S475" s="4" t="s">
        <v>7205</v>
      </c>
      <c r="T475" s="5">
        <v>45667.0</v>
      </c>
    </row>
    <row r="476">
      <c r="A476" s="4" t="s">
        <v>6299</v>
      </c>
      <c r="B476" s="4">
        <v>2005.0</v>
      </c>
      <c r="C476" s="4" t="s">
        <v>13</v>
      </c>
      <c r="D476" s="4" t="s">
        <v>5674</v>
      </c>
      <c r="E476" s="4">
        <v>234.0</v>
      </c>
      <c r="F476" s="4">
        <v>18.0</v>
      </c>
      <c r="G476" s="4" t="s">
        <v>2074</v>
      </c>
      <c r="H476" s="4" t="s">
        <v>1072</v>
      </c>
      <c r="I476" s="10"/>
      <c r="J476" s="4">
        <v>264.0</v>
      </c>
      <c r="K476" s="5">
        <v>45913.0</v>
      </c>
      <c r="L476" s="4">
        <v>22.0</v>
      </c>
      <c r="M476" s="4">
        <v>82.0</v>
      </c>
      <c r="N476" s="4">
        <v>82.0</v>
      </c>
      <c r="O476" s="5">
        <v>45748.0</v>
      </c>
      <c r="P476" s="4" t="s">
        <v>1073</v>
      </c>
      <c r="Q476" s="4">
        <v>132721.0</v>
      </c>
      <c r="R476" s="5">
        <v>45819.0</v>
      </c>
      <c r="S476" s="4" t="s">
        <v>5920</v>
      </c>
      <c r="T476" s="4">
        <v>10.0</v>
      </c>
    </row>
    <row r="477">
      <c r="A477" s="4" t="s">
        <v>6299</v>
      </c>
      <c r="B477" s="4">
        <v>2004.0</v>
      </c>
      <c r="C477" s="4" t="s">
        <v>13</v>
      </c>
      <c r="D477" s="4" t="s">
        <v>5679</v>
      </c>
      <c r="E477" s="4">
        <v>253.0</v>
      </c>
      <c r="F477" s="4">
        <v>19.0</v>
      </c>
      <c r="G477" s="4" t="s">
        <v>5904</v>
      </c>
      <c r="H477" s="4" t="s">
        <v>1074</v>
      </c>
      <c r="I477" s="10"/>
      <c r="J477" s="4">
        <v>352.0</v>
      </c>
      <c r="K477" s="5">
        <v>45790.0</v>
      </c>
      <c r="L477" s="4">
        <v>24.0</v>
      </c>
      <c r="M477" s="4">
        <v>86.0</v>
      </c>
      <c r="N477" s="4">
        <v>85.0</v>
      </c>
      <c r="O477" s="5">
        <v>45839.0</v>
      </c>
      <c r="P477" s="4" t="s">
        <v>1076</v>
      </c>
      <c r="Q477" s="4">
        <v>1363377.0</v>
      </c>
      <c r="R477" s="5">
        <v>45849.0</v>
      </c>
      <c r="S477" s="4" t="s">
        <v>7085</v>
      </c>
      <c r="T477" s="5">
        <v>45847.0</v>
      </c>
    </row>
    <row r="478">
      <c r="A478" s="4" t="s">
        <v>6299</v>
      </c>
      <c r="B478" s="4">
        <v>2003.0</v>
      </c>
      <c r="C478" s="4" t="s">
        <v>13</v>
      </c>
      <c r="D478" s="4">
        <v>63.0</v>
      </c>
      <c r="E478" s="4">
        <v>268.0</v>
      </c>
      <c r="F478" s="4">
        <v>21.0</v>
      </c>
      <c r="G478" s="4" t="s">
        <v>4172</v>
      </c>
      <c r="H478" s="4" t="s">
        <v>1077</v>
      </c>
      <c r="I478" s="10"/>
      <c r="J478" s="4">
        <v>653.0</v>
      </c>
      <c r="K478" s="5">
        <v>45670.0</v>
      </c>
      <c r="L478" s="4">
        <v>26.0</v>
      </c>
      <c r="M478" s="4">
        <v>69.0</v>
      </c>
      <c r="N478" s="4">
        <v>69.0</v>
      </c>
      <c r="O478" s="5">
        <v>45901.0</v>
      </c>
      <c r="P478" s="4" t="s">
        <v>1079</v>
      </c>
      <c r="Q478" s="4">
        <v>1.2853124E7</v>
      </c>
      <c r="R478" s="5">
        <v>45849.0</v>
      </c>
      <c r="S478" s="4" t="s">
        <v>7206</v>
      </c>
      <c r="T478" s="5">
        <v>45725.0</v>
      </c>
    </row>
    <row r="479">
      <c r="A479" s="4" t="s">
        <v>6299</v>
      </c>
      <c r="B479" s="4">
        <v>2002.0</v>
      </c>
      <c r="C479" s="4" t="s">
        <v>13</v>
      </c>
      <c r="D479" s="4" t="s">
        <v>5761</v>
      </c>
      <c r="E479" s="4">
        <v>273.0</v>
      </c>
      <c r="F479" s="4">
        <v>23.0</v>
      </c>
      <c r="G479" s="4" t="s">
        <v>1981</v>
      </c>
      <c r="H479" s="4" t="s">
        <v>1080</v>
      </c>
      <c r="I479" s="10"/>
      <c r="J479" s="4">
        <v>1361.0</v>
      </c>
      <c r="K479" s="5">
        <v>45881.0</v>
      </c>
      <c r="L479" s="4">
        <v>29.0</v>
      </c>
      <c r="M479" s="4">
        <v>54.0</v>
      </c>
      <c r="N479" s="4">
        <v>54.0</v>
      </c>
      <c r="O479" s="5">
        <v>45659.0</v>
      </c>
      <c r="P479" s="4" t="s">
        <v>1081</v>
      </c>
      <c r="Q479" s="4">
        <v>1.2634729E7</v>
      </c>
      <c r="R479" s="5">
        <v>45880.0</v>
      </c>
      <c r="S479" s="4" t="s">
        <v>7207</v>
      </c>
      <c r="T479" s="5">
        <v>45696.0</v>
      </c>
    </row>
    <row r="480">
      <c r="A480" s="4" t="s">
        <v>6299</v>
      </c>
      <c r="B480" s="4">
        <v>2001.0</v>
      </c>
      <c r="C480" s="4" t="s">
        <v>13</v>
      </c>
      <c r="D480" s="4" t="s">
        <v>5763</v>
      </c>
      <c r="E480" s="4">
        <v>273.0</v>
      </c>
      <c r="F480" s="4">
        <v>25.0</v>
      </c>
      <c r="G480" s="4" t="s">
        <v>5905</v>
      </c>
      <c r="H480" s="4" t="s">
        <v>1082</v>
      </c>
      <c r="I480" s="10"/>
      <c r="J480" s="4">
        <v>3761.0</v>
      </c>
      <c r="K480" s="5">
        <v>45759.0</v>
      </c>
      <c r="L480" s="4">
        <v>33.0</v>
      </c>
      <c r="M480" s="4">
        <v>59.0</v>
      </c>
      <c r="N480" s="4">
        <v>6.0</v>
      </c>
      <c r="O480" s="5">
        <v>45690.0</v>
      </c>
      <c r="P480" s="4" t="s">
        <v>1083</v>
      </c>
      <c r="Q480" s="4">
        <v>1242473.0</v>
      </c>
      <c r="R480" s="5">
        <v>45880.0</v>
      </c>
      <c r="S480" s="4" t="s">
        <v>7208</v>
      </c>
      <c r="T480" s="5">
        <v>45815.0</v>
      </c>
    </row>
    <row r="481">
      <c r="A481" s="4" t="s">
        <v>6299</v>
      </c>
      <c r="B481" s="4">
        <v>2000.0</v>
      </c>
      <c r="C481" s="4" t="s">
        <v>13</v>
      </c>
      <c r="D481" s="4" t="s">
        <v>5798</v>
      </c>
      <c r="E481" s="4">
        <v>274.0</v>
      </c>
      <c r="F481" s="4">
        <v>27.0</v>
      </c>
      <c r="G481" s="4" t="s">
        <v>5906</v>
      </c>
      <c r="H481" s="4" t="s">
        <v>1084</v>
      </c>
      <c r="I481" s="10"/>
      <c r="J481" s="4">
        <v>12237.0</v>
      </c>
      <c r="K481" s="5">
        <v>45669.0</v>
      </c>
      <c r="L481" s="4">
        <v>36.0</v>
      </c>
      <c r="M481" s="4">
        <v>62.0</v>
      </c>
      <c r="N481" s="4">
        <v>59.0</v>
      </c>
      <c r="O481" s="5">
        <v>45659.0</v>
      </c>
      <c r="P481" s="4" t="s">
        <v>1085</v>
      </c>
      <c r="Q481" s="4">
        <v>1.2152354E7</v>
      </c>
      <c r="R481" s="5">
        <v>45911.0</v>
      </c>
      <c r="S481" s="4" t="s">
        <v>6960</v>
      </c>
      <c r="T481" s="5">
        <v>45695.0</v>
      </c>
    </row>
    <row r="482">
      <c r="A482" s="4" t="s">
        <v>6300</v>
      </c>
      <c r="B482" s="4">
        <v>2015.0</v>
      </c>
      <c r="C482" s="4" t="s">
        <v>13</v>
      </c>
      <c r="D482" s="4" t="s">
        <v>5532</v>
      </c>
      <c r="E482" s="4">
        <v>357.0</v>
      </c>
      <c r="F482" s="4">
        <v>45.0</v>
      </c>
      <c r="G482" s="10"/>
      <c r="H482" s="4">
        <v>0.0</v>
      </c>
      <c r="I482" s="4">
        <v>84.0</v>
      </c>
      <c r="J482" s="4">
        <v>1809.0</v>
      </c>
      <c r="K482" s="4">
        <v>29.0</v>
      </c>
      <c r="L482" s="4">
        <v>68.0</v>
      </c>
      <c r="M482" s="4">
        <v>83.0</v>
      </c>
      <c r="N482" s="4">
        <v>84.0</v>
      </c>
      <c r="O482" s="5">
        <v>45780.0</v>
      </c>
      <c r="P482" s="4" t="s">
        <v>1086</v>
      </c>
      <c r="Q482" s="4">
        <v>2.2834522E7</v>
      </c>
      <c r="R482" s="5">
        <v>45782.0</v>
      </c>
      <c r="S482" s="4" t="s">
        <v>7209</v>
      </c>
      <c r="T482" s="5">
        <v>45757.0</v>
      </c>
    </row>
    <row r="483">
      <c r="A483" s="4" t="s">
        <v>6300</v>
      </c>
      <c r="B483" s="4">
        <v>2014.0</v>
      </c>
      <c r="C483" s="4" t="s">
        <v>13</v>
      </c>
      <c r="D483" s="4" t="s">
        <v>5533</v>
      </c>
      <c r="E483" s="4">
        <v>366.0</v>
      </c>
      <c r="F483" s="4">
        <v>47.0</v>
      </c>
      <c r="G483" s="4" t="s">
        <v>5521</v>
      </c>
      <c r="H483" s="4" t="s">
        <v>1087</v>
      </c>
      <c r="I483" s="4">
        <v>87.0</v>
      </c>
      <c r="J483" s="4">
        <v>831.0</v>
      </c>
      <c r="K483" s="5">
        <v>45775.0</v>
      </c>
      <c r="L483" s="4">
        <v>71.0</v>
      </c>
      <c r="M483" s="4">
        <v>86.0</v>
      </c>
      <c r="N483" s="4">
        <v>87.0</v>
      </c>
      <c r="O483" s="5">
        <v>45841.0</v>
      </c>
      <c r="P483" s="4" t="s">
        <v>1088</v>
      </c>
      <c r="Q483" s="4">
        <v>2223994.0</v>
      </c>
      <c r="R483" s="5">
        <v>45843.0</v>
      </c>
      <c r="S483" s="4" t="s">
        <v>7210</v>
      </c>
      <c r="T483" s="5">
        <v>45757.0</v>
      </c>
    </row>
    <row r="484">
      <c r="A484" s="4" t="s">
        <v>6300</v>
      </c>
      <c r="B484" s="4">
        <v>2013.0</v>
      </c>
      <c r="C484" s="4" t="s">
        <v>13</v>
      </c>
      <c r="D484" s="4" t="s">
        <v>5907</v>
      </c>
      <c r="E484" s="4">
        <v>364.0</v>
      </c>
      <c r="F484" s="4">
        <v>48.0</v>
      </c>
      <c r="G484" s="4" t="s">
        <v>5521</v>
      </c>
      <c r="H484" s="4" t="s">
        <v>1089</v>
      </c>
      <c r="I484" s="4">
        <v>89.0</v>
      </c>
      <c r="J484" s="4">
        <v>760.0</v>
      </c>
      <c r="K484" s="5">
        <v>45896.0</v>
      </c>
      <c r="L484" s="4">
        <v>73.0</v>
      </c>
      <c r="M484" s="4">
        <v>88.0</v>
      </c>
      <c r="N484" s="4">
        <v>89.0</v>
      </c>
      <c r="O484" s="4">
        <v>4.0</v>
      </c>
      <c r="P484" s="4" t="s">
        <v>1090</v>
      </c>
      <c r="Q484" s="4">
        <v>2.1655715E7</v>
      </c>
      <c r="R484" s="5">
        <v>45874.0</v>
      </c>
      <c r="S484" s="4" t="s">
        <v>7211</v>
      </c>
      <c r="T484" s="5">
        <v>45757.0</v>
      </c>
    </row>
    <row r="485">
      <c r="A485" s="4" t="s">
        <v>6300</v>
      </c>
      <c r="B485" s="4">
        <v>2012.0</v>
      </c>
      <c r="C485" s="4" t="s">
        <v>13</v>
      </c>
      <c r="D485" s="4" t="s">
        <v>5908</v>
      </c>
      <c r="E485" s="4">
        <v>369.0</v>
      </c>
      <c r="F485" s="4">
        <v>50.0</v>
      </c>
      <c r="G485" s="4" t="s">
        <v>5521</v>
      </c>
      <c r="H485" s="4" t="s">
        <v>1091</v>
      </c>
      <c r="I485" s="4">
        <v>85.0</v>
      </c>
      <c r="J485" s="4">
        <v>609.0</v>
      </c>
      <c r="K485" s="5">
        <v>45715.0</v>
      </c>
      <c r="L485" s="4">
        <v>76.0</v>
      </c>
      <c r="M485" s="4">
        <v>85.0</v>
      </c>
      <c r="N485" s="4">
        <v>85.0</v>
      </c>
      <c r="O485" s="5">
        <v>45812.0</v>
      </c>
      <c r="P485" s="4" t="s">
        <v>1092</v>
      </c>
      <c r="Q485" s="4">
        <v>2182383.0</v>
      </c>
      <c r="R485" s="5">
        <v>45905.0</v>
      </c>
      <c r="S485" s="4" t="s">
        <v>7212</v>
      </c>
      <c r="T485" s="5">
        <v>45757.0</v>
      </c>
    </row>
    <row r="486">
      <c r="A486" s="4" t="s">
        <v>6300</v>
      </c>
      <c r="B486" s="4">
        <v>2011.0</v>
      </c>
      <c r="C486" s="4" t="s">
        <v>13</v>
      </c>
      <c r="D486" s="4" t="s">
        <v>5765</v>
      </c>
      <c r="E486" s="4">
        <v>371.0</v>
      </c>
      <c r="F486" s="4">
        <v>51.0</v>
      </c>
      <c r="G486" s="4" t="s">
        <v>1460</v>
      </c>
      <c r="H486" s="4" t="s">
        <v>1093</v>
      </c>
      <c r="I486" s="4">
        <v>82.0</v>
      </c>
      <c r="J486" s="4">
        <v>504.0</v>
      </c>
      <c r="K486" s="5">
        <v>45834.0</v>
      </c>
      <c r="L486" s="4">
        <v>79.0</v>
      </c>
      <c r="M486" s="4">
        <v>8.0</v>
      </c>
      <c r="N486" s="4">
        <v>82.0</v>
      </c>
      <c r="O486" s="5">
        <v>45904.0</v>
      </c>
      <c r="P486" s="4" t="s">
        <v>1094</v>
      </c>
      <c r="Q486" s="4">
        <v>252447.0</v>
      </c>
      <c r="R486" s="4">
        <v>6.0</v>
      </c>
      <c r="S486" s="4" t="s">
        <v>7213</v>
      </c>
      <c r="T486" s="4">
        <v>10.0</v>
      </c>
    </row>
    <row r="487">
      <c r="A487" s="4" t="s">
        <v>6300</v>
      </c>
      <c r="B487" s="4">
        <v>2010.0</v>
      </c>
      <c r="C487" s="4" t="s">
        <v>13</v>
      </c>
      <c r="D487" s="4" t="s">
        <v>5535</v>
      </c>
      <c r="E487" s="4">
        <v>37.0</v>
      </c>
      <c r="F487" s="4">
        <v>53.0</v>
      </c>
      <c r="G487" s="4" t="s">
        <v>2180</v>
      </c>
      <c r="H487" s="4" t="s">
        <v>1095</v>
      </c>
      <c r="I487" s="4">
        <v>84.0</v>
      </c>
      <c r="J487" s="4">
        <v>240.0</v>
      </c>
      <c r="K487" s="4">
        <v>26.0</v>
      </c>
      <c r="L487" s="4">
        <v>82.0</v>
      </c>
      <c r="M487" s="4">
        <v>83.0</v>
      </c>
      <c r="N487" s="4">
        <v>84.0</v>
      </c>
      <c r="O487" s="5">
        <v>45782.0</v>
      </c>
      <c r="P487" s="4" t="s">
        <v>1096</v>
      </c>
      <c r="Q487" s="4">
        <v>1997495.0</v>
      </c>
      <c r="R487" s="5">
        <v>45694.0</v>
      </c>
      <c r="S487" s="4" t="s">
        <v>6127</v>
      </c>
      <c r="T487" s="5">
        <v>45847.0</v>
      </c>
    </row>
    <row r="488">
      <c r="A488" s="4" t="s">
        <v>6300</v>
      </c>
      <c r="B488" s="4">
        <v>2009.0</v>
      </c>
      <c r="C488" s="4" t="s">
        <v>13</v>
      </c>
      <c r="D488" s="4" t="s">
        <v>5536</v>
      </c>
      <c r="E488" s="4">
        <v>373.0</v>
      </c>
      <c r="F488" s="4">
        <v>54.0</v>
      </c>
      <c r="G488" s="4" t="s">
        <v>239</v>
      </c>
      <c r="H488" s="4" t="s">
        <v>1097</v>
      </c>
      <c r="I488" s="4">
        <v>8.0</v>
      </c>
      <c r="J488" s="4">
        <v>251.0</v>
      </c>
      <c r="K488" s="5">
        <v>45772.0</v>
      </c>
      <c r="L488" s="4">
        <v>85.0</v>
      </c>
      <c r="M488" s="4">
        <v>79.0</v>
      </c>
      <c r="N488" s="4">
        <v>8.0</v>
      </c>
      <c r="O488" s="5">
        <v>45722.0</v>
      </c>
      <c r="P488" s="4" t="s">
        <v>1098</v>
      </c>
      <c r="Q488" s="4">
        <v>1.9432541E7</v>
      </c>
      <c r="R488" s="5">
        <v>45722.0</v>
      </c>
      <c r="S488" s="4" t="s">
        <v>7214</v>
      </c>
      <c r="T488" s="5">
        <v>45697.0</v>
      </c>
    </row>
    <row r="489">
      <c r="A489" s="4" t="s">
        <v>6300</v>
      </c>
      <c r="B489" s="4">
        <v>2008.0</v>
      </c>
      <c r="C489" s="4" t="s">
        <v>13</v>
      </c>
      <c r="D489" s="4" t="s">
        <v>5698</v>
      </c>
      <c r="E489" s="4">
        <v>382.0</v>
      </c>
      <c r="F489" s="4">
        <v>56.0</v>
      </c>
      <c r="G489" s="5">
        <v>45905.0</v>
      </c>
      <c r="H489" s="4" t="s">
        <v>1099</v>
      </c>
      <c r="I489" s="4">
        <v>84.0</v>
      </c>
      <c r="J489" s="4">
        <v>495.0</v>
      </c>
      <c r="K489" s="5">
        <v>45924.0</v>
      </c>
      <c r="L489" s="4">
        <v>87.0</v>
      </c>
      <c r="M489" s="4">
        <v>82.0</v>
      </c>
      <c r="N489" s="4">
        <v>84.0</v>
      </c>
      <c r="O489" s="5">
        <v>45844.0</v>
      </c>
      <c r="P489" s="4" t="s">
        <v>1101</v>
      </c>
      <c r="Q489" s="4">
        <v>18978.0</v>
      </c>
      <c r="R489" s="5">
        <v>45783.0</v>
      </c>
      <c r="S489" s="4" t="s">
        <v>7084</v>
      </c>
      <c r="T489" s="5">
        <v>45877.0</v>
      </c>
    </row>
    <row r="490">
      <c r="A490" s="4" t="s">
        <v>6300</v>
      </c>
      <c r="B490" s="4">
        <v>2007.0</v>
      </c>
      <c r="C490" s="4" t="s">
        <v>13</v>
      </c>
      <c r="D490" s="4" t="s">
        <v>5877</v>
      </c>
      <c r="E490" s="4">
        <v>395.0</v>
      </c>
      <c r="F490" s="4">
        <v>57.0</v>
      </c>
      <c r="G490" s="4" t="s">
        <v>766</v>
      </c>
      <c r="H490" s="4" t="s">
        <v>1102</v>
      </c>
      <c r="I490" s="4">
        <v>82.0</v>
      </c>
      <c r="J490" s="4">
        <v>100.0</v>
      </c>
      <c r="K490" s="5">
        <v>45771.0</v>
      </c>
      <c r="L490" s="4">
        <v>89.0</v>
      </c>
      <c r="M490" s="4">
        <v>81.0</v>
      </c>
      <c r="N490" s="4">
        <v>82.0</v>
      </c>
      <c r="O490" s="4">
        <v>7.0</v>
      </c>
      <c r="P490" s="4" t="s">
        <v>1103</v>
      </c>
      <c r="Q490" s="4">
        <v>1.8395389E7</v>
      </c>
      <c r="R490" s="5">
        <v>45814.0</v>
      </c>
      <c r="S490" s="4" t="s">
        <v>7215</v>
      </c>
      <c r="T490" s="4">
        <v>8.0</v>
      </c>
    </row>
    <row r="491">
      <c r="A491" s="4" t="s">
        <v>6300</v>
      </c>
      <c r="B491" s="4">
        <v>2006.0</v>
      </c>
      <c r="C491" s="4" t="s">
        <v>13</v>
      </c>
      <c r="D491" s="4" t="s">
        <v>5644</v>
      </c>
      <c r="E491" s="4">
        <v>394.0</v>
      </c>
      <c r="F491" s="4">
        <v>58.0</v>
      </c>
      <c r="G491" s="4" t="s">
        <v>770</v>
      </c>
      <c r="H491" s="4" t="s">
        <v>1104</v>
      </c>
      <c r="I491" s="4">
        <v>81.0</v>
      </c>
      <c r="J491" s="4">
        <v>196.0</v>
      </c>
      <c r="K491" s="5">
        <v>45892.0</v>
      </c>
      <c r="L491" s="4">
        <v>91.0</v>
      </c>
      <c r="M491" s="4">
        <v>78.0</v>
      </c>
      <c r="N491" s="4">
        <v>81.0</v>
      </c>
      <c r="O491" s="5">
        <v>45695.0</v>
      </c>
      <c r="P491" s="4" t="s">
        <v>1105</v>
      </c>
      <c r="Q491" s="4">
        <v>1.7899562E7</v>
      </c>
      <c r="R491" s="5">
        <v>45875.0</v>
      </c>
      <c r="S491" s="4" t="s">
        <v>7215</v>
      </c>
      <c r="T491" s="5">
        <v>45696.0</v>
      </c>
    </row>
    <row r="492">
      <c r="A492" s="4" t="s">
        <v>6300</v>
      </c>
      <c r="B492" s="4">
        <v>2005.0</v>
      </c>
      <c r="C492" s="4" t="s">
        <v>13</v>
      </c>
      <c r="D492" s="4" t="s">
        <v>5579</v>
      </c>
      <c r="E492" s="4">
        <v>4.0</v>
      </c>
      <c r="F492" s="4">
        <v>58.0</v>
      </c>
      <c r="G492" s="58">
        <v>45721.0</v>
      </c>
      <c r="H492" s="4" t="s">
        <v>1106</v>
      </c>
      <c r="I492" s="4">
        <v>79.0</v>
      </c>
      <c r="J492" s="4">
        <v>605.0</v>
      </c>
      <c r="K492" s="5">
        <v>45739.0</v>
      </c>
      <c r="L492" s="4">
        <v>93.0</v>
      </c>
      <c r="M492" s="4">
        <v>79.0</v>
      </c>
      <c r="N492" s="4">
        <v>8.0</v>
      </c>
      <c r="O492" s="5">
        <v>45754.0</v>
      </c>
      <c r="P492" s="4" t="s">
        <v>1107</v>
      </c>
      <c r="Q492" s="4">
        <v>1742795.0</v>
      </c>
      <c r="R492" s="4">
        <v>7.0</v>
      </c>
      <c r="S492" s="4" t="s">
        <v>7215</v>
      </c>
      <c r="T492" s="5">
        <v>45724.0</v>
      </c>
    </row>
    <row r="493">
      <c r="A493" s="4" t="s">
        <v>6300</v>
      </c>
      <c r="B493" s="4">
        <v>2004.0</v>
      </c>
      <c r="C493" s="4" t="s">
        <v>13</v>
      </c>
      <c r="D493" s="4" t="s">
        <v>5856</v>
      </c>
      <c r="E493" s="4">
        <v>412.0</v>
      </c>
      <c r="F493" s="4">
        <v>59.0</v>
      </c>
      <c r="G493" s="4" t="s">
        <v>171</v>
      </c>
      <c r="H493" s="4" t="s">
        <v>1108</v>
      </c>
      <c r="I493" s="10"/>
      <c r="J493" s="4">
        <v>358.0</v>
      </c>
      <c r="K493" s="5">
        <v>45891.0</v>
      </c>
      <c r="L493" s="4">
        <v>94.0</v>
      </c>
      <c r="M493" s="4">
        <v>72.0</v>
      </c>
      <c r="N493" s="4">
        <v>73.0</v>
      </c>
      <c r="O493" s="5">
        <v>45784.0</v>
      </c>
      <c r="P493" s="4" t="s">
        <v>1109</v>
      </c>
      <c r="Q493" s="4">
        <v>1695981.0</v>
      </c>
      <c r="R493" s="5">
        <v>45664.0</v>
      </c>
      <c r="S493" s="4" t="s">
        <v>7216</v>
      </c>
      <c r="T493" s="5">
        <v>45696.0</v>
      </c>
    </row>
    <row r="494">
      <c r="A494" s="4" t="s">
        <v>6300</v>
      </c>
      <c r="B494" s="4">
        <v>2003.0</v>
      </c>
      <c r="C494" s="4" t="s">
        <v>13</v>
      </c>
      <c r="D494" s="4" t="s">
        <v>5582</v>
      </c>
      <c r="E494" s="4">
        <v>412.0</v>
      </c>
      <c r="F494" s="4">
        <v>60.0</v>
      </c>
      <c r="G494" s="4" t="s">
        <v>851</v>
      </c>
      <c r="H494" s="4" t="s">
        <v>1110</v>
      </c>
      <c r="I494" s="10"/>
      <c r="J494" s="4">
        <v>899.0</v>
      </c>
      <c r="K494" s="5">
        <v>45738.0</v>
      </c>
      <c r="L494" s="4">
        <v>95.0</v>
      </c>
      <c r="M494" s="4">
        <v>72.0</v>
      </c>
      <c r="N494" s="4">
        <v>73.0</v>
      </c>
      <c r="O494" s="5">
        <v>45845.0</v>
      </c>
      <c r="P494" s="4" t="s">
        <v>1112</v>
      </c>
      <c r="Q494" s="4">
        <v>1.6513822E7</v>
      </c>
      <c r="R494" s="5">
        <v>45723.0</v>
      </c>
      <c r="S494" s="4" t="s">
        <v>7217</v>
      </c>
      <c r="T494" s="5">
        <v>45665.0</v>
      </c>
    </row>
    <row r="495">
      <c r="A495" s="4" t="s">
        <v>6300</v>
      </c>
      <c r="B495" s="4">
        <v>2002.0</v>
      </c>
      <c r="C495" s="4" t="s">
        <v>13</v>
      </c>
      <c r="D495" s="4" t="s">
        <v>5893</v>
      </c>
      <c r="E495" s="4">
        <v>47.0</v>
      </c>
      <c r="F495" s="4">
        <v>60.0</v>
      </c>
      <c r="G495" s="4" t="s">
        <v>296</v>
      </c>
      <c r="H495" s="4" t="s">
        <v>1113</v>
      </c>
      <c r="I495" s="10"/>
      <c r="J495" s="4">
        <v>1448.0</v>
      </c>
      <c r="K495" s="5">
        <v>45890.0</v>
      </c>
      <c r="L495" s="4">
        <v>97.0</v>
      </c>
      <c r="M495" s="4">
        <v>66.0</v>
      </c>
      <c r="N495" s="4">
        <v>66.0</v>
      </c>
      <c r="O495" s="5">
        <v>45876.0</v>
      </c>
      <c r="P495" s="4" t="s">
        <v>1114</v>
      </c>
      <c r="Q495" s="4">
        <v>1684886.0</v>
      </c>
      <c r="R495" s="5">
        <v>45784.0</v>
      </c>
      <c r="S495" s="4" t="s">
        <v>7217</v>
      </c>
      <c r="T495" s="5">
        <v>45755.0</v>
      </c>
    </row>
    <row r="496">
      <c r="A496" s="4" t="s">
        <v>6300</v>
      </c>
      <c r="B496" s="4">
        <v>2001.0</v>
      </c>
      <c r="C496" s="4" t="s">
        <v>13</v>
      </c>
      <c r="D496" s="4" t="s">
        <v>5712</v>
      </c>
      <c r="E496" s="4">
        <v>41.0</v>
      </c>
      <c r="F496" s="4">
        <v>61.0</v>
      </c>
      <c r="G496" s="4" t="s">
        <v>1807</v>
      </c>
      <c r="H496" s="4" t="s">
        <v>1115</v>
      </c>
      <c r="I496" s="10"/>
      <c r="J496" s="4">
        <v>23934.0</v>
      </c>
      <c r="K496" s="5">
        <v>45737.0</v>
      </c>
      <c r="L496" s="4">
        <v>99.0</v>
      </c>
      <c r="M496" s="4">
        <v>61.0</v>
      </c>
      <c r="N496" s="4">
        <v>63.0</v>
      </c>
      <c r="O496" s="5">
        <v>45907.0</v>
      </c>
      <c r="P496" s="4" t="s">
        <v>1116</v>
      </c>
      <c r="Q496" s="4">
        <v>1.5671927E7</v>
      </c>
      <c r="R496" s="5">
        <v>45845.0</v>
      </c>
      <c r="S496" s="4" t="s">
        <v>7218</v>
      </c>
      <c r="T496" s="5">
        <v>45664.0</v>
      </c>
    </row>
    <row r="497">
      <c r="A497" s="4" t="s">
        <v>6300</v>
      </c>
      <c r="B497" s="4">
        <v>2000.0</v>
      </c>
      <c r="C497" s="4" t="s">
        <v>13</v>
      </c>
      <c r="D497" s="4" t="s">
        <v>5778</v>
      </c>
      <c r="E497" s="4">
        <v>394.0</v>
      </c>
      <c r="F497" s="4">
        <v>62.0</v>
      </c>
      <c r="G497" s="4" t="s">
        <v>1221</v>
      </c>
      <c r="H497" s="4" t="s">
        <v>1117</v>
      </c>
      <c r="I497" s="10"/>
      <c r="J497" s="4">
        <v>14629.0</v>
      </c>
      <c r="K497" s="5">
        <v>45902.0</v>
      </c>
      <c r="L497" s="4">
        <v>100.0</v>
      </c>
      <c r="M497" s="4">
        <v>57.0</v>
      </c>
      <c r="N497" s="4">
        <v>62.0</v>
      </c>
      <c r="O497" s="5">
        <v>45845.0</v>
      </c>
      <c r="P497" s="4" t="s">
        <v>1118</v>
      </c>
      <c r="Q497" s="4">
        <v>1.5274234E7</v>
      </c>
      <c r="R497" s="5">
        <v>45876.0</v>
      </c>
      <c r="S497" s="4" t="s">
        <v>6911</v>
      </c>
      <c r="T497" s="5">
        <v>45906.0</v>
      </c>
    </row>
    <row r="498">
      <c r="A498" s="4" t="s">
        <v>6301</v>
      </c>
      <c r="B498" s="4">
        <v>2015.0</v>
      </c>
      <c r="C498" s="4" t="s">
        <v>13</v>
      </c>
      <c r="D498" s="4" t="s">
        <v>5909</v>
      </c>
      <c r="E498" s="4">
        <v>64.0</v>
      </c>
      <c r="F498" s="4">
        <v>2.0</v>
      </c>
      <c r="G498" s="10"/>
      <c r="H498" s="4">
        <v>0.0</v>
      </c>
      <c r="I498" s="4">
        <v>55.0</v>
      </c>
      <c r="J498" s="4">
        <v>195.0</v>
      </c>
      <c r="K498" s="4">
        <v>67.0</v>
      </c>
      <c r="L498" s="4">
        <v>2.0</v>
      </c>
      <c r="M498" s="4">
        <v>91.0</v>
      </c>
      <c r="N498" s="4">
        <v>91.0</v>
      </c>
      <c r="O498" s="4" t="s">
        <v>5522</v>
      </c>
      <c r="P498" s="4" t="s">
        <v>1119</v>
      </c>
      <c r="Q498" s="4">
        <v>3584861.0</v>
      </c>
      <c r="R498" s="4" t="s">
        <v>5578</v>
      </c>
      <c r="S498" s="4" t="s">
        <v>7219</v>
      </c>
      <c r="T498" s="5">
        <v>45732.0</v>
      </c>
    </row>
    <row r="499">
      <c r="A499" s="4" t="s">
        <v>6301</v>
      </c>
      <c r="B499" s="4">
        <v>2014.0</v>
      </c>
      <c r="C499" s="4" t="s">
        <v>13</v>
      </c>
      <c r="D499" s="4">
        <v>82.0</v>
      </c>
      <c r="E499" s="4">
        <v>65.0</v>
      </c>
      <c r="F499" s="4">
        <v>2.0</v>
      </c>
      <c r="G499" s="5">
        <v>45665.0</v>
      </c>
      <c r="H499" s="4" t="s">
        <v>1120</v>
      </c>
      <c r="I499" s="4">
        <v>55.0</v>
      </c>
      <c r="J499" s="4">
        <v>418.0</v>
      </c>
      <c r="K499" s="4" t="s">
        <v>5910</v>
      </c>
      <c r="L499" s="4">
        <v>2.0</v>
      </c>
      <c r="M499" s="4">
        <v>91.0</v>
      </c>
      <c r="N499" s="4">
        <v>91.0</v>
      </c>
      <c r="O499" s="4" t="s">
        <v>5522</v>
      </c>
      <c r="P499" s="4" t="s">
        <v>1122</v>
      </c>
      <c r="Q499" s="4">
        <v>3.5544564E7</v>
      </c>
      <c r="R499" s="4" t="s">
        <v>5578</v>
      </c>
      <c r="S499" s="4" t="s">
        <v>6881</v>
      </c>
      <c r="T499" s="5">
        <v>45915.0</v>
      </c>
    </row>
    <row r="500">
      <c r="A500" s="4" t="s">
        <v>6301</v>
      </c>
      <c r="B500" s="4">
        <v>2013.0</v>
      </c>
      <c r="C500" s="4" t="s">
        <v>13</v>
      </c>
      <c r="D500" s="4" t="s">
        <v>5911</v>
      </c>
      <c r="E500" s="4">
        <v>67.0</v>
      </c>
      <c r="F500" s="4">
        <v>2.0</v>
      </c>
      <c r="G500" s="5">
        <v>45696.0</v>
      </c>
      <c r="H500" s="4" t="s">
        <v>1123</v>
      </c>
      <c r="I500" s="4">
        <v>55.0</v>
      </c>
      <c r="J500" s="4">
        <v>83.0</v>
      </c>
      <c r="K500" s="4" t="s">
        <v>5776</v>
      </c>
      <c r="L500" s="4">
        <v>2.0</v>
      </c>
      <c r="M500" s="4">
        <v>91.0</v>
      </c>
      <c r="N500" s="4">
        <v>91.0</v>
      </c>
      <c r="O500" s="4" t="s">
        <v>5522</v>
      </c>
      <c r="P500" s="4" t="s">
        <v>1125</v>
      </c>
      <c r="Q500" s="4">
        <v>3.5155451E7</v>
      </c>
      <c r="R500" s="4" t="s">
        <v>5578</v>
      </c>
      <c r="S500" s="4" t="s">
        <v>7220</v>
      </c>
      <c r="T500" s="5">
        <v>45915.0</v>
      </c>
    </row>
    <row r="501">
      <c r="A501" s="4" t="s">
        <v>6301</v>
      </c>
      <c r="B501" s="4">
        <v>2012.0</v>
      </c>
      <c r="C501" s="4" t="s">
        <v>13</v>
      </c>
      <c r="D501" s="4" t="s">
        <v>5912</v>
      </c>
      <c r="E501" s="4">
        <v>68.0</v>
      </c>
      <c r="F501" s="4">
        <v>2.0</v>
      </c>
      <c r="G501" s="5">
        <v>45724.0</v>
      </c>
      <c r="H501" s="4" t="s">
        <v>1126</v>
      </c>
      <c r="I501" s="4">
        <v>7.0</v>
      </c>
      <c r="J501" s="4">
        <v>10.0</v>
      </c>
      <c r="K501" s="4" t="s">
        <v>5777</v>
      </c>
      <c r="L501" s="4">
        <v>2.0</v>
      </c>
      <c r="M501" s="4">
        <v>99.0</v>
      </c>
      <c r="N501" s="4">
        <v>95.0</v>
      </c>
      <c r="O501" s="4" t="s">
        <v>5522</v>
      </c>
      <c r="P501" s="4" t="s">
        <v>1128</v>
      </c>
      <c r="Q501" s="4">
        <v>3475545.0</v>
      </c>
      <c r="R501" s="4" t="s">
        <v>5578</v>
      </c>
      <c r="S501" s="4" t="s">
        <v>7221</v>
      </c>
      <c r="T501" s="5">
        <v>45915.0</v>
      </c>
    </row>
    <row r="502">
      <c r="A502" s="4" t="s">
        <v>6301</v>
      </c>
      <c r="B502" s="4">
        <v>2011.0</v>
      </c>
      <c r="C502" s="4" t="s">
        <v>13</v>
      </c>
      <c r="D502" s="4" t="s">
        <v>5687</v>
      </c>
      <c r="E502" s="4">
        <v>68.0</v>
      </c>
      <c r="F502" s="4">
        <v>2.0</v>
      </c>
      <c r="G502" s="5">
        <v>45696.0</v>
      </c>
      <c r="H502" s="4" t="s">
        <v>1129</v>
      </c>
      <c r="I502" s="4">
        <v>7.0</v>
      </c>
      <c r="J502" s="4">
        <v>803.0</v>
      </c>
      <c r="K502" s="4" t="s">
        <v>5913</v>
      </c>
      <c r="L502" s="4">
        <v>2.0</v>
      </c>
      <c r="M502" s="4">
        <v>87.0</v>
      </c>
      <c r="N502" s="4">
        <v>87.0</v>
      </c>
      <c r="O502" s="4" t="s">
        <v>5522</v>
      </c>
      <c r="P502" s="4" t="s">
        <v>1131</v>
      </c>
      <c r="Q502" s="4">
        <v>3434278.0</v>
      </c>
      <c r="R502" s="4" t="s">
        <v>5578</v>
      </c>
      <c r="S502" s="4" t="s">
        <v>7222</v>
      </c>
      <c r="T502" s="5">
        <v>45915.0</v>
      </c>
    </row>
    <row r="503">
      <c r="A503" s="4" t="s">
        <v>6301</v>
      </c>
      <c r="B503" s="4">
        <v>2010.0</v>
      </c>
      <c r="C503" s="4" t="s">
        <v>13</v>
      </c>
      <c r="D503" s="4" t="s">
        <v>5677</v>
      </c>
      <c r="E503" s="4">
        <v>7.0</v>
      </c>
      <c r="F503" s="4">
        <v>2.0</v>
      </c>
      <c r="G503" s="5">
        <v>45755.0</v>
      </c>
      <c r="H503" s="4" t="s">
        <v>1132</v>
      </c>
      <c r="I503" s="4">
        <v>56.0</v>
      </c>
      <c r="J503" s="4">
        <v>99.0</v>
      </c>
      <c r="K503" s="4" t="s">
        <v>5903</v>
      </c>
      <c r="L503" s="4">
        <v>2.0</v>
      </c>
      <c r="M503" s="4">
        <v>88.0</v>
      </c>
      <c r="N503" s="4">
        <v>89.0</v>
      </c>
      <c r="O503" s="4" t="s">
        <v>5522</v>
      </c>
      <c r="P503" s="4" t="s">
        <v>1133</v>
      </c>
      <c r="Q503" s="4">
        <v>345274.0</v>
      </c>
      <c r="R503" s="4" t="s">
        <v>5783</v>
      </c>
      <c r="S503" s="4" t="s">
        <v>7223</v>
      </c>
      <c r="T503" s="5">
        <v>45915.0</v>
      </c>
    </row>
    <row r="504">
      <c r="A504" s="4" t="s">
        <v>6301</v>
      </c>
      <c r="B504" s="4">
        <v>2009.0</v>
      </c>
      <c r="C504" s="4" t="s">
        <v>13</v>
      </c>
      <c r="D504" s="4">
        <v>81.0</v>
      </c>
      <c r="E504" s="4">
        <v>72.0</v>
      </c>
      <c r="F504" s="4">
        <v>2.0</v>
      </c>
      <c r="G504" s="5">
        <v>45755.0</v>
      </c>
      <c r="H504" s="4" t="s">
        <v>1134</v>
      </c>
      <c r="I504" s="4">
        <v>42.0</v>
      </c>
      <c r="J504" s="4">
        <v>14.0</v>
      </c>
      <c r="K504" s="4" t="s">
        <v>5754</v>
      </c>
      <c r="L504" s="4">
        <v>2.0</v>
      </c>
      <c r="M504" s="4">
        <v>89.0</v>
      </c>
      <c r="N504" s="4">
        <v>91.0</v>
      </c>
      <c r="O504" s="4" t="s">
        <v>5522</v>
      </c>
      <c r="P504" s="4" t="s">
        <v>1135</v>
      </c>
      <c r="Q504" s="4">
        <v>3.3628571E7</v>
      </c>
      <c r="R504" s="4" t="s">
        <v>5783</v>
      </c>
      <c r="S504" s="4" t="s">
        <v>7223</v>
      </c>
      <c r="T504" s="5">
        <v>45915.0</v>
      </c>
    </row>
    <row r="505">
      <c r="A505" s="4" t="s">
        <v>6301</v>
      </c>
      <c r="B505" s="4">
        <v>2008.0</v>
      </c>
      <c r="C505" s="4" t="s">
        <v>13</v>
      </c>
      <c r="D505" s="4">
        <v>87.0</v>
      </c>
      <c r="E505" s="4">
        <v>74.0</v>
      </c>
      <c r="F505" s="4">
        <v>2.0</v>
      </c>
      <c r="G505" s="5">
        <v>45724.0</v>
      </c>
      <c r="H505" s="4" t="s">
        <v>1136</v>
      </c>
      <c r="I505" s="4">
        <v>28.0</v>
      </c>
      <c r="J505" s="4">
        <v>62.0</v>
      </c>
      <c r="K505" s="4">
        <v>63.0</v>
      </c>
      <c r="L505" s="4">
        <v>2.0</v>
      </c>
      <c r="M505" s="4">
        <v>89.0</v>
      </c>
      <c r="N505" s="4">
        <v>92.0</v>
      </c>
      <c r="O505" s="4" t="s">
        <v>5522</v>
      </c>
      <c r="P505" s="4" t="s">
        <v>1137</v>
      </c>
      <c r="Q505" s="4">
        <v>3.3245773E7</v>
      </c>
      <c r="R505" s="4" t="s">
        <v>5783</v>
      </c>
      <c r="S505" s="4" t="s">
        <v>7006</v>
      </c>
      <c r="T505" s="5">
        <v>45884.0</v>
      </c>
    </row>
    <row r="506">
      <c r="A506" s="4" t="s">
        <v>6301</v>
      </c>
      <c r="B506" s="4">
        <v>2007.0</v>
      </c>
      <c r="C506" s="4" t="s">
        <v>13</v>
      </c>
      <c r="D506" s="4">
        <v>85.0</v>
      </c>
      <c r="E506" s="4">
        <v>74.0</v>
      </c>
      <c r="F506" s="4">
        <v>2.0</v>
      </c>
      <c r="G506" s="5">
        <v>45724.0</v>
      </c>
      <c r="H506" s="4" t="s">
        <v>1138</v>
      </c>
      <c r="I506" s="4">
        <v>14.0</v>
      </c>
      <c r="J506" s="4">
        <v>101.0</v>
      </c>
      <c r="K506" s="4" t="s">
        <v>5676</v>
      </c>
      <c r="L506" s="4">
        <v>2.0</v>
      </c>
      <c r="M506" s="4">
        <v>9.0</v>
      </c>
      <c r="N506" s="4">
        <v>94.0</v>
      </c>
      <c r="O506" s="4" t="s">
        <v>5522</v>
      </c>
      <c r="P506" s="4" t="s">
        <v>1140</v>
      </c>
      <c r="Q506" s="4">
        <v>3.2887928E7</v>
      </c>
      <c r="R506" s="4" t="s">
        <v>5783</v>
      </c>
      <c r="S506" s="4" t="s">
        <v>7224</v>
      </c>
      <c r="T506" s="5">
        <v>45884.0</v>
      </c>
    </row>
    <row r="507">
      <c r="A507" s="4" t="s">
        <v>6301</v>
      </c>
      <c r="B507" s="4">
        <v>2006.0</v>
      </c>
      <c r="C507" s="4" t="s">
        <v>13</v>
      </c>
      <c r="D507" s="4">
        <v>85.0</v>
      </c>
      <c r="E507" s="4">
        <v>75.0</v>
      </c>
      <c r="F507" s="4">
        <v>2.0</v>
      </c>
      <c r="G507" s="5">
        <v>45696.0</v>
      </c>
      <c r="H507" s="4" t="s">
        <v>1141</v>
      </c>
      <c r="I507" s="4">
        <v>14.0</v>
      </c>
      <c r="J507" s="4">
        <v>13.0</v>
      </c>
      <c r="K507" s="4" t="s">
        <v>5808</v>
      </c>
      <c r="L507" s="4">
        <v>2.0</v>
      </c>
      <c r="M507" s="4">
        <v>95.0</v>
      </c>
      <c r="N507" s="4">
        <v>95.0</v>
      </c>
      <c r="O507" s="4" t="s">
        <v>5522</v>
      </c>
      <c r="P507" s="4" t="s">
        <v>1143</v>
      </c>
      <c r="Q507" s="4">
        <v>325755.0</v>
      </c>
      <c r="R507" s="4" t="s">
        <v>5783</v>
      </c>
      <c r="S507" s="4" t="s">
        <v>7225</v>
      </c>
      <c r="T507" s="5">
        <v>45884.0</v>
      </c>
    </row>
    <row r="508">
      <c r="A508" s="4" t="s">
        <v>6301</v>
      </c>
      <c r="B508" s="4">
        <v>2005.0</v>
      </c>
      <c r="C508" s="4" t="s">
        <v>13</v>
      </c>
      <c r="D508" s="4">
        <v>81.0</v>
      </c>
      <c r="E508" s="4">
        <v>76.0</v>
      </c>
      <c r="F508" s="4">
        <v>2.0</v>
      </c>
      <c r="G508" s="4">
        <v>8.0</v>
      </c>
      <c r="H508" s="4" t="s">
        <v>1144</v>
      </c>
      <c r="I508" s="4">
        <v>14.0</v>
      </c>
      <c r="J508" s="4">
        <v>6.0</v>
      </c>
      <c r="K508" s="4" t="s">
        <v>5740</v>
      </c>
      <c r="L508" s="4">
        <v>2.0</v>
      </c>
      <c r="M508" s="4">
        <v>93.0</v>
      </c>
      <c r="N508" s="4">
        <v>93.0</v>
      </c>
      <c r="O508" s="4" t="s">
        <v>5522</v>
      </c>
      <c r="P508" s="4" t="s">
        <v>1145</v>
      </c>
      <c r="Q508" s="4">
        <v>32312.0</v>
      </c>
      <c r="R508" s="4" t="s">
        <v>5783</v>
      </c>
      <c r="S508" s="4" t="s">
        <v>7065</v>
      </c>
      <c r="T508" s="5">
        <v>45884.0</v>
      </c>
    </row>
    <row r="509">
      <c r="A509" s="4" t="s">
        <v>6301</v>
      </c>
      <c r="B509" s="4">
        <v>2004.0</v>
      </c>
      <c r="C509" s="4" t="s">
        <v>13</v>
      </c>
      <c r="D509" s="4">
        <v>80.0</v>
      </c>
      <c r="E509" s="4">
        <v>77.0</v>
      </c>
      <c r="F509" s="4">
        <v>2.0</v>
      </c>
      <c r="G509" s="5">
        <v>45876.0</v>
      </c>
      <c r="H509" s="4" t="s">
        <v>1146</v>
      </c>
      <c r="I509" s="4">
        <v>14.0</v>
      </c>
      <c r="J509" s="4">
        <v>7.0</v>
      </c>
      <c r="K509" s="5">
        <v>45814.0</v>
      </c>
      <c r="L509" s="4">
        <v>2.0</v>
      </c>
      <c r="M509" s="4">
        <v>91.0</v>
      </c>
      <c r="N509" s="4">
        <v>91.0</v>
      </c>
      <c r="O509" s="4" t="s">
        <v>5522</v>
      </c>
      <c r="P509" s="4" t="s">
        <v>1148</v>
      </c>
      <c r="Q509" s="4">
        <v>31995.0</v>
      </c>
      <c r="R509" s="4" t="s">
        <v>5783</v>
      </c>
      <c r="S509" s="4" t="s">
        <v>7226</v>
      </c>
      <c r="T509" s="5">
        <v>45884.0</v>
      </c>
    </row>
    <row r="510">
      <c r="A510" s="4" t="s">
        <v>6301</v>
      </c>
      <c r="B510" s="4">
        <v>2003.0</v>
      </c>
      <c r="C510" s="4" t="s">
        <v>13</v>
      </c>
      <c r="D510" s="4" t="s">
        <v>5914</v>
      </c>
      <c r="E510" s="4">
        <v>78.0</v>
      </c>
      <c r="F510" s="4">
        <v>2.0</v>
      </c>
      <c r="G510" s="5">
        <v>45845.0</v>
      </c>
      <c r="H510" s="4" t="s">
        <v>1149</v>
      </c>
      <c r="I510" s="4">
        <v>14.0</v>
      </c>
      <c r="J510" s="4">
        <v>15.0</v>
      </c>
      <c r="K510" s="4">
        <v>6.0</v>
      </c>
      <c r="L510" s="4">
        <v>2.0</v>
      </c>
      <c r="M510" s="4">
        <v>88.0</v>
      </c>
      <c r="N510" s="4">
        <v>91.0</v>
      </c>
      <c r="O510" s="4" t="s">
        <v>5522</v>
      </c>
      <c r="P510" s="4" t="s">
        <v>1151</v>
      </c>
      <c r="Q510" s="4">
        <v>31676.0</v>
      </c>
      <c r="R510" s="4" t="s">
        <v>5783</v>
      </c>
      <c r="S510" s="4" t="s">
        <v>7227</v>
      </c>
      <c r="T510" s="5">
        <v>45884.0</v>
      </c>
    </row>
    <row r="511">
      <c r="A511" s="4" t="s">
        <v>6301</v>
      </c>
      <c r="B511" s="4">
        <v>2002.0</v>
      </c>
      <c r="C511" s="4" t="s">
        <v>13</v>
      </c>
      <c r="D511" s="4" t="s">
        <v>5684</v>
      </c>
      <c r="E511" s="4">
        <v>79.0</v>
      </c>
      <c r="F511" s="4">
        <v>2.0</v>
      </c>
      <c r="G511" s="5">
        <v>45845.0</v>
      </c>
      <c r="H511" s="4" t="s">
        <v>1152</v>
      </c>
      <c r="I511" s="10"/>
      <c r="J511" s="4">
        <v>6.0</v>
      </c>
      <c r="K511" s="4" t="s">
        <v>5761</v>
      </c>
      <c r="L511" s="4">
        <v>2.0</v>
      </c>
      <c r="M511" s="4">
        <v>88.0</v>
      </c>
      <c r="N511" s="4">
        <v>88.0</v>
      </c>
      <c r="O511" s="4" t="s">
        <v>5522</v>
      </c>
      <c r="P511" s="4" t="s">
        <v>1154</v>
      </c>
      <c r="Q511" s="4">
        <v>31362.0</v>
      </c>
      <c r="R511" s="4" t="s">
        <v>5783</v>
      </c>
      <c r="S511" s="4" t="s">
        <v>7010</v>
      </c>
      <c r="T511" s="5">
        <v>45884.0</v>
      </c>
    </row>
    <row r="512">
      <c r="A512" s="4" t="s">
        <v>6301</v>
      </c>
      <c r="B512" s="4">
        <v>2001.0</v>
      </c>
      <c r="C512" s="4" t="s">
        <v>13</v>
      </c>
      <c r="D512" s="4" t="s">
        <v>5702</v>
      </c>
      <c r="E512" s="4">
        <v>8.0</v>
      </c>
      <c r="F512" s="4">
        <v>2.0</v>
      </c>
      <c r="G512" s="5">
        <v>45815.0</v>
      </c>
      <c r="H512" s="4" t="s">
        <v>1155</v>
      </c>
      <c r="I512" s="10"/>
      <c r="J512" s="4">
        <v>34.0</v>
      </c>
      <c r="K512" s="4" t="s">
        <v>5763</v>
      </c>
      <c r="L512" s="4">
        <v>2.0</v>
      </c>
      <c r="M512" s="4">
        <v>88.0</v>
      </c>
      <c r="N512" s="4">
        <v>89.0</v>
      </c>
      <c r="O512" s="4" t="s">
        <v>5522</v>
      </c>
      <c r="P512" s="4" t="s">
        <v>1156</v>
      </c>
      <c r="Q512" s="4">
        <v>31819.0</v>
      </c>
      <c r="R512" s="4" t="s">
        <v>5783</v>
      </c>
      <c r="S512" s="4" t="s">
        <v>7228</v>
      </c>
      <c r="T512" s="5">
        <v>45884.0</v>
      </c>
    </row>
    <row r="513">
      <c r="A513" s="4" t="s">
        <v>6301</v>
      </c>
      <c r="B513" s="4">
        <v>2000.0</v>
      </c>
      <c r="C513" s="4" t="s">
        <v>13</v>
      </c>
      <c r="D513" s="4" t="s">
        <v>5915</v>
      </c>
      <c r="E513" s="4">
        <v>82.0</v>
      </c>
      <c r="F513" s="4">
        <v>2.0</v>
      </c>
      <c r="G513" s="5">
        <v>45815.0</v>
      </c>
      <c r="H513" s="4" t="s">
        <v>1157</v>
      </c>
      <c r="I513" s="10"/>
      <c r="J513" s="4">
        <v>206.0</v>
      </c>
      <c r="K513" s="4" t="s">
        <v>5916</v>
      </c>
      <c r="L513" s="4">
        <v>2.0</v>
      </c>
      <c r="M513" s="4">
        <v>88.0</v>
      </c>
      <c r="N513" s="4">
        <v>89.0</v>
      </c>
      <c r="O513" s="4" t="s">
        <v>5522</v>
      </c>
      <c r="P513" s="4" t="s">
        <v>1159</v>
      </c>
      <c r="Q513" s="4">
        <v>37697.0</v>
      </c>
      <c r="R513" s="4" t="s">
        <v>5578</v>
      </c>
      <c r="S513" s="4" t="s">
        <v>7011</v>
      </c>
      <c r="T513" s="5">
        <v>45915.0</v>
      </c>
    </row>
    <row r="514">
      <c r="A514" s="4" t="s">
        <v>6304</v>
      </c>
      <c r="B514" s="4">
        <v>2015.0</v>
      </c>
      <c r="C514" s="4" t="s">
        <v>13</v>
      </c>
      <c r="D514" s="4" t="s">
        <v>5710</v>
      </c>
      <c r="E514" s="4">
        <v>397.0</v>
      </c>
      <c r="F514" s="4">
        <v>15.0</v>
      </c>
      <c r="G514" s="10"/>
      <c r="H514" s="4">
        <v>0.0</v>
      </c>
      <c r="I514" s="4">
        <v>47.0</v>
      </c>
      <c r="J514" s="4">
        <v>150.0</v>
      </c>
      <c r="K514" s="5">
        <v>45860.0</v>
      </c>
      <c r="L514" s="4">
        <v>21.0</v>
      </c>
      <c r="M514" s="4">
        <v>47.0</v>
      </c>
      <c r="N514" s="4">
        <v>47.0</v>
      </c>
      <c r="O514" s="5">
        <v>45751.0</v>
      </c>
      <c r="P514" s="4" t="s">
        <v>1160</v>
      </c>
      <c r="Q514" s="4">
        <v>45461.0</v>
      </c>
      <c r="R514" s="5">
        <v>45696.0</v>
      </c>
      <c r="S514" s="4" t="s">
        <v>7229</v>
      </c>
      <c r="T514" s="5">
        <v>45664.0</v>
      </c>
    </row>
    <row r="515">
      <c r="A515" s="4" t="s">
        <v>6304</v>
      </c>
      <c r="B515" s="4">
        <v>2014.0</v>
      </c>
      <c r="C515" s="4" t="s">
        <v>13</v>
      </c>
      <c r="D515" s="4">
        <v>58.0</v>
      </c>
      <c r="E515" s="4">
        <v>437.0</v>
      </c>
      <c r="F515" s="4">
        <v>15.0</v>
      </c>
      <c r="G515" s="4" t="s">
        <v>5521</v>
      </c>
      <c r="H515" s="4" t="s">
        <v>1161</v>
      </c>
      <c r="I515" s="4">
        <v>47.0</v>
      </c>
      <c r="J515" s="4">
        <v>210.0</v>
      </c>
      <c r="K515" s="5">
        <v>45679.0</v>
      </c>
      <c r="L515" s="4">
        <v>22.0</v>
      </c>
      <c r="M515" s="4">
        <v>47.0</v>
      </c>
      <c r="N515" s="4">
        <v>47.0</v>
      </c>
      <c r="O515" s="5">
        <v>45781.0</v>
      </c>
      <c r="P515" s="4" t="s">
        <v>1162</v>
      </c>
      <c r="Q515" s="4">
        <v>4515392.0</v>
      </c>
      <c r="R515" s="5">
        <v>45724.0</v>
      </c>
      <c r="S515" s="4" t="s">
        <v>7178</v>
      </c>
      <c r="T515" s="5">
        <v>45664.0</v>
      </c>
    </row>
    <row r="516">
      <c r="A516" s="4" t="s">
        <v>6304</v>
      </c>
      <c r="B516" s="4">
        <v>2013.0</v>
      </c>
      <c r="C516" s="4" t="s">
        <v>13</v>
      </c>
      <c r="D516" s="4" t="s">
        <v>5557</v>
      </c>
      <c r="E516" s="4">
        <v>451.0</v>
      </c>
      <c r="F516" s="4">
        <v>16.0</v>
      </c>
      <c r="G516" s="4" t="s">
        <v>5521</v>
      </c>
      <c r="H516" s="4" t="s">
        <v>1163</v>
      </c>
      <c r="I516" s="4">
        <v>23.0</v>
      </c>
      <c r="J516" s="4">
        <v>596.0</v>
      </c>
      <c r="K516" s="5">
        <v>45829.0</v>
      </c>
      <c r="L516" s="4">
        <v>23.0</v>
      </c>
      <c r="M516" s="4">
        <v>23.0</v>
      </c>
      <c r="N516" s="4">
        <v>23.0</v>
      </c>
      <c r="O516" s="5">
        <v>45662.0</v>
      </c>
      <c r="P516" s="4" t="s">
        <v>1164</v>
      </c>
      <c r="Q516" s="4">
        <v>4499653.0</v>
      </c>
      <c r="R516" s="5">
        <v>45785.0</v>
      </c>
      <c r="S516" s="4" t="s">
        <v>5041</v>
      </c>
      <c r="T516" s="5">
        <v>45664.0</v>
      </c>
    </row>
    <row r="517">
      <c r="A517" s="4" t="s">
        <v>6304</v>
      </c>
      <c r="B517" s="4">
        <v>2012.0</v>
      </c>
      <c r="C517" s="4" t="s">
        <v>13</v>
      </c>
      <c r="D517" s="4">
        <v>53.0</v>
      </c>
      <c r="E517" s="4">
        <v>439.0</v>
      </c>
      <c r="F517" s="4">
        <v>16.0</v>
      </c>
      <c r="G517" s="4" t="s">
        <v>5521</v>
      </c>
      <c r="H517" s="4" t="s">
        <v>1165</v>
      </c>
      <c r="I517" s="4">
        <v>47.0</v>
      </c>
      <c r="J517" s="4">
        <v>141.0</v>
      </c>
      <c r="K517" s="5">
        <v>45709.0</v>
      </c>
      <c r="L517" s="4">
        <v>23.0</v>
      </c>
      <c r="M517" s="4">
        <v>47.0</v>
      </c>
      <c r="N517" s="4">
        <v>47.0</v>
      </c>
      <c r="O517" s="5">
        <v>45662.0</v>
      </c>
      <c r="P517" s="4" t="s">
        <v>1167</v>
      </c>
      <c r="Q517" s="4">
        <v>449416.0</v>
      </c>
      <c r="R517" s="5">
        <v>45816.0</v>
      </c>
      <c r="S517" s="4" t="s">
        <v>7230</v>
      </c>
      <c r="T517" s="5">
        <v>45664.0</v>
      </c>
    </row>
    <row r="518">
      <c r="A518" s="4" t="s">
        <v>6304</v>
      </c>
      <c r="B518" s="4">
        <v>2011.0</v>
      </c>
      <c r="C518" s="4" t="s">
        <v>13</v>
      </c>
      <c r="D518" s="4" t="s">
        <v>5587</v>
      </c>
      <c r="E518" s="4">
        <v>443.0</v>
      </c>
      <c r="F518" s="4">
        <v>16.0</v>
      </c>
      <c r="G518" s="4" t="s">
        <v>5759</v>
      </c>
      <c r="H518" s="4" t="s">
        <v>1168</v>
      </c>
      <c r="I518" s="4">
        <v>47.0</v>
      </c>
      <c r="J518" s="4">
        <v>679.0</v>
      </c>
      <c r="K518" s="5">
        <v>45840.0</v>
      </c>
      <c r="L518" s="4">
        <v>24.0</v>
      </c>
      <c r="M518" s="4">
        <v>47.0</v>
      </c>
      <c r="N518" s="4">
        <v>47.0</v>
      </c>
      <c r="O518" s="5">
        <v>45874.0</v>
      </c>
      <c r="P518" s="4" t="s">
        <v>1169</v>
      </c>
      <c r="Q518" s="4">
        <v>4476153.0</v>
      </c>
      <c r="R518" s="5">
        <v>45877.0</v>
      </c>
      <c r="S518" s="4" t="s">
        <v>7184</v>
      </c>
      <c r="T518" s="5">
        <v>45875.0</v>
      </c>
    </row>
    <row r="519">
      <c r="A519" s="4" t="s">
        <v>6304</v>
      </c>
      <c r="B519" s="4">
        <v>2010.0</v>
      </c>
      <c r="C519" s="4" t="s">
        <v>13</v>
      </c>
      <c r="D519" s="4" t="s">
        <v>5650</v>
      </c>
      <c r="E519" s="4">
        <v>446.0</v>
      </c>
      <c r="F519" s="4">
        <v>17.0</v>
      </c>
      <c r="G519" s="4" t="s">
        <v>1124</v>
      </c>
      <c r="H519" s="4" t="s">
        <v>1170</v>
      </c>
      <c r="I519" s="4">
        <v>45.0</v>
      </c>
      <c r="J519" s="4">
        <v>2.0</v>
      </c>
      <c r="K519" s="5">
        <v>45690.0</v>
      </c>
      <c r="L519" s="4">
        <v>24.0</v>
      </c>
      <c r="M519" s="4">
        <v>46.0</v>
      </c>
      <c r="N519" s="4">
        <v>45.0</v>
      </c>
      <c r="O519" s="5">
        <v>45814.0</v>
      </c>
      <c r="P519" s="4" t="s">
        <v>1171</v>
      </c>
      <c r="Q519" s="4">
        <v>4448525.0</v>
      </c>
      <c r="R519" s="5">
        <v>45908.0</v>
      </c>
      <c r="S519" s="4" t="s">
        <v>7231</v>
      </c>
      <c r="T519" s="5">
        <v>45814.0</v>
      </c>
    </row>
    <row r="520">
      <c r="A520" s="4" t="s">
        <v>6304</v>
      </c>
      <c r="B520" s="4">
        <v>2009.0</v>
      </c>
      <c r="C520" s="4" t="s">
        <v>13</v>
      </c>
      <c r="D520" s="4" t="s">
        <v>5846</v>
      </c>
      <c r="E520" s="4">
        <v>453.0</v>
      </c>
      <c r="F520" s="4">
        <v>17.0</v>
      </c>
      <c r="G520" s="4" t="s">
        <v>383</v>
      </c>
      <c r="H520" s="4" t="s">
        <v>1172</v>
      </c>
      <c r="I520" s="4">
        <v>42.0</v>
      </c>
      <c r="J520" s="4">
        <v>11.0</v>
      </c>
      <c r="K520" s="5">
        <v>45888.0</v>
      </c>
      <c r="L520" s="4">
        <v>25.0</v>
      </c>
      <c r="M520" s="4">
        <v>45.0</v>
      </c>
      <c r="N520" s="4">
        <v>42.0</v>
      </c>
      <c r="O520" s="5">
        <v>45723.0</v>
      </c>
      <c r="P520" s="4" t="s">
        <v>1174</v>
      </c>
      <c r="Q520" s="4">
        <v>44423.0</v>
      </c>
      <c r="R520" s="5">
        <v>45666.0</v>
      </c>
      <c r="S520" s="4" t="s">
        <v>7178</v>
      </c>
      <c r="T520" s="5">
        <v>45753.0</v>
      </c>
    </row>
    <row r="521">
      <c r="A521" s="4" t="s">
        <v>6304</v>
      </c>
      <c r="B521" s="4">
        <v>2008.0</v>
      </c>
      <c r="C521" s="4" t="s">
        <v>13</v>
      </c>
      <c r="D521" s="4" t="s">
        <v>5858</v>
      </c>
      <c r="E521" s="4">
        <v>477.0</v>
      </c>
      <c r="F521" s="4">
        <v>17.0</v>
      </c>
      <c r="G521" s="4" t="s">
        <v>2091</v>
      </c>
      <c r="H521" s="4" t="s">
        <v>1175</v>
      </c>
      <c r="I521" s="10"/>
      <c r="J521" s="4">
        <v>12.0</v>
      </c>
      <c r="K521" s="5">
        <v>45766.0</v>
      </c>
      <c r="L521" s="4">
        <v>25.0</v>
      </c>
      <c r="M521" s="4">
        <v>46.0</v>
      </c>
      <c r="N521" s="4">
        <v>45.0</v>
      </c>
      <c r="O521" s="5">
        <v>45724.0</v>
      </c>
      <c r="P521" s="4" t="s">
        <v>1176</v>
      </c>
      <c r="Q521" s="4">
        <v>4345386.0</v>
      </c>
      <c r="R521" s="5">
        <v>45697.0</v>
      </c>
      <c r="S521" s="4" t="s">
        <v>6918</v>
      </c>
      <c r="T521" s="5">
        <v>45722.0</v>
      </c>
    </row>
    <row r="522">
      <c r="A522" s="4" t="s">
        <v>6304</v>
      </c>
      <c r="B522" s="4">
        <v>2007.0</v>
      </c>
      <c r="C522" s="4" t="s">
        <v>13</v>
      </c>
      <c r="D522" s="4" t="s">
        <v>5609</v>
      </c>
      <c r="E522" s="4">
        <v>495.0</v>
      </c>
      <c r="F522" s="4">
        <v>17.0</v>
      </c>
      <c r="G522" s="5">
        <v>45778.0</v>
      </c>
      <c r="H522" s="4" t="s">
        <v>1177</v>
      </c>
      <c r="I522" s="10"/>
      <c r="J522" s="4">
        <v>49.0</v>
      </c>
      <c r="K522" s="4">
        <v>19.0</v>
      </c>
      <c r="L522" s="4">
        <v>26.0</v>
      </c>
      <c r="M522" s="4">
        <v>46.0</v>
      </c>
      <c r="N522" s="4">
        <v>48.0</v>
      </c>
      <c r="O522" s="4">
        <v>9.0</v>
      </c>
      <c r="P522" s="4" t="s">
        <v>1178</v>
      </c>
      <c r="Q522" s="4">
        <v>42758.0</v>
      </c>
      <c r="R522" s="5">
        <v>45756.0</v>
      </c>
      <c r="S522" s="4" t="s">
        <v>6169</v>
      </c>
      <c r="T522" s="5">
        <v>45694.0</v>
      </c>
    </row>
    <row r="523">
      <c r="A523" s="4" t="s">
        <v>6304</v>
      </c>
      <c r="B523" s="4">
        <v>2006.0</v>
      </c>
      <c r="C523" s="4" t="s">
        <v>13</v>
      </c>
      <c r="D523" s="4" t="s">
        <v>5820</v>
      </c>
      <c r="E523" s="4">
        <v>56.0</v>
      </c>
      <c r="F523" s="4">
        <v>17.0</v>
      </c>
      <c r="G523" s="4" t="s">
        <v>613</v>
      </c>
      <c r="H523" s="4" t="s">
        <v>1179</v>
      </c>
      <c r="I523" s="10"/>
      <c r="J523" s="4">
        <v>3.0</v>
      </c>
      <c r="K523" s="5">
        <v>45826.0</v>
      </c>
      <c r="L523" s="4">
        <v>26.0</v>
      </c>
      <c r="M523" s="4">
        <v>47.0</v>
      </c>
      <c r="N523" s="4">
        <v>51.0</v>
      </c>
      <c r="O523" s="4">
        <v>10.0</v>
      </c>
      <c r="P523" s="4" t="s">
        <v>1181</v>
      </c>
      <c r="Q523" s="4">
        <v>421758.0</v>
      </c>
      <c r="R523" s="5">
        <v>45817.0</v>
      </c>
      <c r="S523" s="4" t="s">
        <v>7232</v>
      </c>
      <c r="T523" s="4">
        <v>6.0</v>
      </c>
    </row>
    <row r="524">
      <c r="A524" s="4" t="s">
        <v>6304</v>
      </c>
      <c r="B524" s="4">
        <v>2005.0</v>
      </c>
      <c r="C524" s="4" t="s">
        <v>13</v>
      </c>
      <c r="D524" s="4" t="s">
        <v>5719</v>
      </c>
      <c r="E524" s="4">
        <v>511.0</v>
      </c>
      <c r="F524" s="4">
        <v>17.0</v>
      </c>
      <c r="G524" s="5">
        <v>45778.0</v>
      </c>
      <c r="H524" s="4" t="s">
        <v>1182</v>
      </c>
      <c r="I524" s="10"/>
      <c r="J524" s="4">
        <v>471.0</v>
      </c>
      <c r="K524" s="5">
        <v>45706.0</v>
      </c>
      <c r="L524" s="4">
        <v>26.0</v>
      </c>
      <c r="M524" s="4">
        <v>47.0</v>
      </c>
      <c r="N524" s="4">
        <v>54.0</v>
      </c>
      <c r="O524" s="5">
        <v>45699.0</v>
      </c>
      <c r="P524" s="4" t="s">
        <v>1183</v>
      </c>
      <c r="Q524" s="4">
        <v>412791.0</v>
      </c>
      <c r="R524" s="5">
        <v>45847.0</v>
      </c>
      <c r="S524" s="4" t="s">
        <v>7186</v>
      </c>
      <c r="T524" s="5">
        <v>45905.0</v>
      </c>
    </row>
    <row r="525">
      <c r="A525" s="4" t="s">
        <v>6304</v>
      </c>
      <c r="B525" s="4">
        <v>2004.0</v>
      </c>
      <c r="C525" s="4" t="s">
        <v>13</v>
      </c>
      <c r="D525" s="4" t="s">
        <v>5611</v>
      </c>
      <c r="E525" s="4">
        <v>512.0</v>
      </c>
      <c r="F525" s="4">
        <v>17.0</v>
      </c>
      <c r="G525" s="5">
        <v>45778.0</v>
      </c>
      <c r="H525" s="4" t="s">
        <v>1184</v>
      </c>
      <c r="I525" s="10"/>
      <c r="J525" s="4">
        <v>1233.0</v>
      </c>
      <c r="K525" s="5">
        <v>45917.0</v>
      </c>
      <c r="L525" s="4">
        <v>26.0</v>
      </c>
      <c r="M525" s="4">
        <v>45.0</v>
      </c>
      <c r="N525" s="4">
        <v>51.0</v>
      </c>
      <c r="O525" s="4">
        <v>12.0</v>
      </c>
      <c r="P525" s="4" t="s">
        <v>1185</v>
      </c>
      <c r="Q525" s="4">
        <v>45536.0</v>
      </c>
      <c r="R525" s="5">
        <v>45909.0</v>
      </c>
      <c r="S525" s="4" t="s">
        <v>7233</v>
      </c>
      <c r="T525" s="5">
        <v>45843.0</v>
      </c>
    </row>
    <row r="526">
      <c r="A526" s="4" t="s">
        <v>6304</v>
      </c>
      <c r="B526" s="4">
        <v>2003.0</v>
      </c>
      <c r="C526" s="4" t="s">
        <v>13</v>
      </c>
      <c r="D526" s="4" t="s">
        <v>5611</v>
      </c>
      <c r="E526" s="4">
        <v>51.0</v>
      </c>
      <c r="F526" s="4">
        <v>17.0</v>
      </c>
      <c r="G526" s="4" t="s">
        <v>4038</v>
      </c>
      <c r="H526" s="4" t="s">
        <v>1186</v>
      </c>
      <c r="I526" s="10"/>
      <c r="J526" s="4">
        <v>652.0</v>
      </c>
      <c r="K526" s="5">
        <v>45794.0</v>
      </c>
      <c r="L526" s="4">
        <v>26.0</v>
      </c>
      <c r="M526" s="4">
        <v>44.0</v>
      </c>
      <c r="N526" s="4">
        <v>47.0</v>
      </c>
      <c r="O526" s="5">
        <v>45881.0</v>
      </c>
      <c r="P526" s="4" t="s">
        <v>1187</v>
      </c>
      <c r="Q526" s="4">
        <v>3981665.0</v>
      </c>
      <c r="R526" s="5">
        <v>45658.0</v>
      </c>
      <c r="S526" s="4" t="s">
        <v>7234</v>
      </c>
      <c r="T526" s="5">
        <v>45813.0</v>
      </c>
    </row>
    <row r="527">
      <c r="A527" s="4" t="s">
        <v>6304</v>
      </c>
      <c r="B527" s="4">
        <v>2002.0</v>
      </c>
      <c r="C527" s="4" t="s">
        <v>13</v>
      </c>
      <c r="D527" s="4" t="s">
        <v>5917</v>
      </c>
      <c r="E527" s="4">
        <v>58.0</v>
      </c>
      <c r="F527" s="4">
        <v>17.0</v>
      </c>
      <c r="G527" s="4" t="s">
        <v>5918</v>
      </c>
      <c r="H527" s="4" t="s">
        <v>1188</v>
      </c>
      <c r="I527" s="10"/>
      <c r="J527" s="4">
        <v>938.0</v>
      </c>
      <c r="K527" s="5">
        <v>45705.0</v>
      </c>
      <c r="L527" s="4">
        <v>25.0</v>
      </c>
      <c r="M527" s="4">
        <v>42.0</v>
      </c>
      <c r="N527" s="4">
        <v>44.0</v>
      </c>
      <c r="O527" s="5">
        <v>45760.0</v>
      </c>
      <c r="P527" s="4" t="s">
        <v>1190</v>
      </c>
      <c r="Q527" s="4">
        <v>397612.0</v>
      </c>
      <c r="R527" s="5">
        <v>45689.0</v>
      </c>
      <c r="S527" s="4" t="s">
        <v>7233</v>
      </c>
      <c r="T527" s="5">
        <v>45752.0</v>
      </c>
    </row>
    <row r="528">
      <c r="A528" s="4" t="s">
        <v>6304</v>
      </c>
      <c r="B528" s="4">
        <v>2001.0</v>
      </c>
      <c r="C528" s="4" t="s">
        <v>13</v>
      </c>
      <c r="D528" s="4" t="s">
        <v>5917</v>
      </c>
      <c r="E528" s="4">
        <v>54.0</v>
      </c>
      <c r="F528" s="4">
        <v>17.0</v>
      </c>
      <c r="G528" s="4" t="s">
        <v>2091</v>
      </c>
      <c r="H528" s="4" t="s">
        <v>1191</v>
      </c>
      <c r="I528" s="10"/>
      <c r="J528" s="4">
        <v>2837.0</v>
      </c>
      <c r="K528" s="5">
        <v>45885.0</v>
      </c>
      <c r="L528" s="4">
        <v>25.0</v>
      </c>
      <c r="M528" s="4">
        <v>4.0</v>
      </c>
      <c r="N528" s="4">
        <v>4.0</v>
      </c>
      <c r="O528" s="5">
        <v>45913.0</v>
      </c>
      <c r="P528" s="4" t="s">
        <v>1193</v>
      </c>
      <c r="Q528" s="4">
        <v>383223.0</v>
      </c>
      <c r="R528" s="5">
        <v>45748.0</v>
      </c>
      <c r="S528" s="4" t="s">
        <v>7235</v>
      </c>
      <c r="T528" s="5">
        <v>45721.0</v>
      </c>
    </row>
    <row r="529">
      <c r="A529" s="4" t="s">
        <v>6304</v>
      </c>
      <c r="B529" s="4">
        <v>2000.0</v>
      </c>
      <c r="C529" s="4" t="s">
        <v>13</v>
      </c>
      <c r="D529" s="4">
        <v>46.0</v>
      </c>
      <c r="E529" s="4">
        <v>49.0</v>
      </c>
      <c r="F529" s="4">
        <v>16.0</v>
      </c>
      <c r="G529" s="4" t="s">
        <v>5906</v>
      </c>
      <c r="H529" s="4" t="s">
        <v>1194</v>
      </c>
      <c r="I529" s="10"/>
      <c r="J529" s="4">
        <v>3207.0</v>
      </c>
      <c r="K529" s="5">
        <v>45793.0</v>
      </c>
      <c r="L529" s="4">
        <v>25.0</v>
      </c>
      <c r="M529" s="4">
        <v>38.0</v>
      </c>
      <c r="N529" s="4">
        <v>37.0</v>
      </c>
      <c r="O529" s="5">
        <v>45730.0</v>
      </c>
      <c r="P529" s="4" t="s">
        <v>1195</v>
      </c>
      <c r="Q529" s="4">
        <v>3754986.0</v>
      </c>
      <c r="R529" s="5">
        <v>45778.0</v>
      </c>
      <c r="S529" s="4" t="s">
        <v>7236</v>
      </c>
      <c r="T529" s="5">
        <v>45693.0</v>
      </c>
    </row>
    <row r="530">
      <c r="A530" s="4" t="s">
        <v>6305</v>
      </c>
      <c r="B530" s="4">
        <v>2015.0</v>
      </c>
      <c r="C530" s="4" t="s">
        <v>13</v>
      </c>
      <c r="D530" s="4" t="s">
        <v>5855</v>
      </c>
      <c r="E530" s="4">
        <v>356.0</v>
      </c>
      <c r="F530" s="4">
        <v>46.0</v>
      </c>
      <c r="G530" s="10"/>
      <c r="H530" s="4">
        <v>0.0</v>
      </c>
      <c r="I530" s="4">
        <v>46.0</v>
      </c>
      <c r="J530" s="4">
        <v>418.0</v>
      </c>
      <c r="K530" s="5">
        <v>45676.0</v>
      </c>
      <c r="L530" s="4">
        <v>77.0</v>
      </c>
      <c r="M530" s="4">
        <v>52.0</v>
      </c>
      <c r="N530" s="4">
        <v>46.0</v>
      </c>
      <c r="O530" s="5">
        <v>45871.0</v>
      </c>
      <c r="P530" s="4" t="s">
        <v>1196</v>
      </c>
      <c r="Q530" s="4">
        <v>149413.0</v>
      </c>
      <c r="R530" s="5">
        <v>45755.0</v>
      </c>
      <c r="S530" s="4" t="s">
        <v>7237</v>
      </c>
      <c r="T530" s="5">
        <v>45723.0</v>
      </c>
    </row>
    <row r="531">
      <c r="A531" s="4" t="s">
        <v>6305</v>
      </c>
      <c r="B531" s="4">
        <v>2014.0</v>
      </c>
      <c r="C531" s="4" t="s">
        <v>13</v>
      </c>
      <c r="D531" s="4" t="s">
        <v>5552</v>
      </c>
      <c r="E531" s="4">
        <v>362.0</v>
      </c>
      <c r="F531" s="4">
        <v>46.0</v>
      </c>
      <c r="G531" s="4" t="s">
        <v>5521</v>
      </c>
      <c r="H531" s="4" t="s">
        <v>1197</v>
      </c>
      <c r="I531" s="4">
        <v>37.0</v>
      </c>
      <c r="J531" s="4">
        <v>1275.0</v>
      </c>
      <c r="K531" s="5">
        <v>45856.0</v>
      </c>
      <c r="L531" s="4">
        <v>78.0</v>
      </c>
      <c r="M531" s="4">
        <v>44.0</v>
      </c>
      <c r="N531" s="4">
        <v>37.0</v>
      </c>
      <c r="O531" s="5">
        <v>45902.0</v>
      </c>
      <c r="P531" s="4" t="s">
        <v>1198</v>
      </c>
      <c r="Q531" s="4">
        <v>1.3569438E7</v>
      </c>
      <c r="R531" s="5">
        <v>45785.0</v>
      </c>
      <c r="S531" s="4" t="s">
        <v>5992</v>
      </c>
      <c r="T531" s="5">
        <v>45723.0</v>
      </c>
    </row>
    <row r="532">
      <c r="A532" s="4" t="s">
        <v>6305</v>
      </c>
      <c r="B532" s="4">
        <v>2013.0</v>
      </c>
      <c r="C532" s="4" t="s">
        <v>13</v>
      </c>
      <c r="D532" s="4" t="s">
        <v>5705</v>
      </c>
      <c r="E532" s="4">
        <v>366.0</v>
      </c>
      <c r="F532" s="4">
        <v>46.0</v>
      </c>
      <c r="G532" s="4" t="s">
        <v>5919</v>
      </c>
      <c r="H532" s="4" t="s">
        <v>1199</v>
      </c>
      <c r="I532" s="4">
        <v>39.0</v>
      </c>
      <c r="J532" s="4">
        <v>226.0</v>
      </c>
      <c r="K532" s="5">
        <v>45706.0</v>
      </c>
      <c r="L532" s="4">
        <v>78.0</v>
      </c>
      <c r="M532" s="4">
        <v>46.0</v>
      </c>
      <c r="N532" s="4">
        <v>39.0</v>
      </c>
      <c r="O532" s="5">
        <v>45660.0</v>
      </c>
      <c r="P532" s="4" t="s">
        <v>1201</v>
      </c>
      <c r="Q532" s="4">
        <v>1.3133589E7</v>
      </c>
      <c r="R532" s="5">
        <v>45846.0</v>
      </c>
      <c r="S532" s="4" t="s">
        <v>7238</v>
      </c>
      <c r="T532" s="5">
        <v>45723.0</v>
      </c>
    </row>
    <row r="533">
      <c r="A533" s="4" t="s">
        <v>6305</v>
      </c>
      <c r="B533" s="4">
        <v>2012.0</v>
      </c>
      <c r="C533" s="4" t="s">
        <v>13</v>
      </c>
      <c r="D533" s="4" t="s">
        <v>5582</v>
      </c>
      <c r="E533" s="4">
        <v>367.0</v>
      </c>
      <c r="F533" s="4">
        <v>46.0</v>
      </c>
      <c r="G533" s="4" t="s">
        <v>5725</v>
      </c>
      <c r="H533" s="4" t="s">
        <v>1202</v>
      </c>
      <c r="I533" s="4">
        <v>4.0</v>
      </c>
      <c r="J533" s="4">
        <v>120.0</v>
      </c>
      <c r="K533" s="5">
        <v>45917.0</v>
      </c>
      <c r="L533" s="4">
        <v>79.0</v>
      </c>
      <c r="M533" s="4">
        <v>51.0</v>
      </c>
      <c r="N533" s="4">
        <v>4.0</v>
      </c>
      <c r="O533" s="5">
        <v>45811.0</v>
      </c>
      <c r="P533" s="4" t="s">
        <v>1203</v>
      </c>
      <c r="Q533" s="4">
        <v>1275135.0</v>
      </c>
      <c r="R533" s="5">
        <v>45908.0</v>
      </c>
      <c r="S533" s="4" t="s">
        <v>6915</v>
      </c>
      <c r="T533" s="5">
        <v>45723.0</v>
      </c>
    </row>
    <row r="534">
      <c r="A534" s="4" t="s">
        <v>6305</v>
      </c>
      <c r="B534" s="4">
        <v>2011.0</v>
      </c>
      <c r="C534" s="4" t="s">
        <v>13</v>
      </c>
      <c r="D534" s="4" t="s">
        <v>5893</v>
      </c>
      <c r="E534" s="4">
        <v>365.0</v>
      </c>
      <c r="F534" s="4">
        <v>46.0</v>
      </c>
      <c r="G534" s="4" t="s">
        <v>5573</v>
      </c>
      <c r="H534" s="4" t="s">
        <v>1204</v>
      </c>
      <c r="I534" s="4">
        <v>33.0</v>
      </c>
      <c r="J534" s="4">
        <v>8650.0</v>
      </c>
      <c r="K534" s="5">
        <v>45794.0</v>
      </c>
      <c r="L534" s="4">
        <v>79.0</v>
      </c>
      <c r="M534" s="4">
        <v>4.0</v>
      </c>
      <c r="N534" s="4">
        <v>33.0</v>
      </c>
      <c r="O534" s="5">
        <v>45903.0</v>
      </c>
      <c r="P534" s="4" t="s">
        <v>1205</v>
      </c>
      <c r="Q534" s="4">
        <v>1.2288651E7</v>
      </c>
      <c r="R534" s="5">
        <v>45666.0</v>
      </c>
      <c r="S534" s="4" t="s">
        <v>5041</v>
      </c>
      <c r="T534" s="5">
        <v>45844.0</v>
      </c>
    </row>
    <row r="535">
      <c r="A535" s="4" t="s">
        <v>6305</v>
      </c>
      <c r="B535" s="4">
        <v>2010.0</v>
      </c>
      <c r="C535" s="4" t="s">
        <v>13</v>
      </c>
      <c r="D535" s="4" t="s">
        <v>5647</v>
      </c>
      <c r="E535" s="4">
        <v>364.0</v>
      </c>
      <c r="F535" s="4">
        <v>46.0</v>
      </c>
      <c r="G535" s="4" t="s">
        <v>5578</v>
      </c>
      <c r="H535" s="4" t="s">
        <v>1206</v>
      </c>
      <c r="I535" s="4">
        <v>39.0</v>
      </c>
      <c r="J535" s="4">
        <v>194.0</v>
      </c>
      <c r="K535" s="5">
        <v>45674.0</v>
      </c>
      <c r="L535" s="4">
        <v>80.0</v>
      </c>
      <c r="M535" s="4">
        <v>43.0</v>
      </c>
      <c r="N535" s="4">
        <v>39.0</v>
      </c>
      <c r="O535" s="5">
        <v>45661.0</v>
      </c>
      <c r="P535" s="4" t="s">
        <v>1208</v>
      </c>
      <c r="Q535" s="4">
        <v>1188722.0</v>
      </c>
      <c r="R535" s="5">
        <v>45725.0</v>
      </c>
      <c r="S535" s="4" t="s">
        <v>5586</v>
      </c>
      <c r="T535" s="5">
        <v>45844.0</v>
      </c>
    </row>
    <row r="536">
      <c r="A536" s="4" t="s">
        <v>6305</v>
      </c>
      <c r="B536" s="4">
        <v>2009.0</v>
      </c>
      <c r="C536" s="4" t="s">
        <v>13</v>
      </c>
      <c r="D536" s="4">
        <v>57.0</v>
      </c>
      <c r="E536" s="4">
        <v>37.0</v>
      </c>
      <c r="F536" s="4">
        <v>46.0</v>
      </c>
      <c r="G536" s="4" t="s">
        <v>5920</v>
      </c>
      <c r="H536" s="4" t="s">
        <v>1209</v>
      </c>
      <c r="I536" s="4">
        <v>24.0</v>
      </c>
      <c r="J536" s="4">
        <v>165.0</v>
      </c>
      <c r="K536" s="5">
        <v>45854.0</v>
      </c>
      <c r="L536" s="4">
        <v>80.0</v>
      </c>
      <c r="M536" s="4">
        <v>32.0</v>
      </c>
      <c r="N536" s="4">
        <v>24.0</v>
      </c>
      <c r="O536" s="5">
        <v>45751.0</v>
      </c>
      <c r="P536" s="4" t="s">
        <v>1210</v>
      </c>
      <c r="Q536" s="4">
        <v>1152786.0</v>
      </c>
      <c r="R536" s="5">
        <v>45786.0</v>
      </c>
      <c r="S536" s="4" t="s">
        <v>7239</v>
      </c>
      <c r="T536" s="5">
        <v>45722.0</v>
      </c>
    </row>
    <row r="537">
      <c r="A537" s="4" t="s">
        <v>6305</v>
      </c>
      <c r="B537" s="4">
        <v>2008.0</v>
      </c>
      <c r="C537" s="4" t="s">
        <v>13</v>
      </c>
      <c r="D537" s="4" t="s">
        <v>5602</v>
      </c>
      <c r="E537" s="4">
        <v>394.0</v>
      </c>
      <c r="F537" s="4">
        <v>46.0</v>
      </c>
      <c r="G537" s="4" t="s">
        <v>5575</v>
      </c>
      <c r="H537" s="4" t="s">
        <v>1211</v>
      </c>
      <c r="I537" s="4">
        <v>17.0</v>
      </c>
      <c r="J537" s="4">
        <v>63.0</v>
      </c>
      <c r="K537" s="5">
        <v>45763.0</v>
      </c>
      <c r="L537" s="4">
        <v>80.0</v>
      </c>
      <c r="M537" s="4">
        <v>3.0</v>
      </c>
      <c r="N537" s="4">
        <v>19.0</v>
      </c>
      <c r="O537" s="5">
        <v>45842.0</v>
      </c>
      <c r="P537" s="4" t="s">
        <v>1213</v>
      </c>
      <c r="Q537" s="4">
        <v>1.1133861E7</v>
      </c>
      <c r="R537" s="5">
        <v>45847.0</v>
      </c>
      <c r="S537" s="4" t="s">
        <v>6918</v>
      </c>
      <c r="T537" s="4">
        <v>6.0</v>
      </c>
    </row>
    <row r="538">
      <c r="A538" s="4" t="s">
        <v>6305</v>
      </c>
      <c r="B538" s="4">
        <v>2007.0</v>
      </c>
      <c r="C538" s="4" t="s">
        <v>13</v>
      </c>
      <c r="D538" s="4" t="s">
        <v>5857</v>
      </c>
      <c r="E538" s="4">
        <v>394.0</v>
      </c>
      <c r="F538" s="4">
        <v>46.0</v>
      </c>
      <c r="G538" s="4" t="s">
        <v>5921</v>
      </c>
      <c r="H538" s="4" t="s">
        <v>1214</v>
      </c>
      <c r="I538" s="10"/>
      <c r="J538" s="4">
        <v>441.0</v>
      </c>
      <c r="K538" s="5">
        <v>45673.0</v>
      </c>
      <c r="L538" s="4">
        <v>80.0</v>
      </c>
      <c r="M538" s="4">
        <v>38.0</v>
      </c>
      <c r="N538" s="4">
        <v>28.0</v>
      </c>
      <c r="O538" s="5">
        <v>45904.0</v>
      </c>
      <c r="P538" s="4" t="s">
        <v>1216</v>
      </c>
      <c r="Q538" s="4">
        <v>177578.0</v>
      </c>
      <c r="R538" s="4">
        <v>1.0</v>
      </c>
      <c r="S538" s="4" t="s">
        <v>7240</v>
      </c>
      <c r="T538" s="5">
        <v>45843.0</v>
      </c>
    </row>
    <row r="539">
      <c r="A539" s="4" t="s">
        <v>6305</v>
      </c>
      <c r="B539" s="4">
        <v>2006.0</v>
      </c>
      <c r="C539" s="4" t="s">
        <v>13</v>
      </c>
      <c r="D539" s="4" t="s">
        <v>5819</v>
      </c>
      <c r="E539" s="4">
        <v>414.0</v>
      </c>
      <c r="F539" s="4">
        <v>45.0</v>
      </c>
      <c r="G539" s="4" t="s">
        <v>5922</v>
      </c>
      <c r="H539" s="4" t="s">
        <v>1217</v>
      </c>
      <c r="I539" s="10"/>
      <c r="J539" s="4">
        <v>1594.0</v>
      </c>
      <c r="K539" s="5">
        <v>45853.0</v>
      </c>
      <c r="L539" s="4">
        <v>80.0</v>
      </c>
      <c r="M539" s="4">
        <v>49.0</v>
      </c>
      <c r="N539" s="4">
        <v>4.0</v>
      </c>
      <c r="O539" s="5">
        <v>45662.0</v>
      </c>
      <c r="P539" s="4" t="s">
        <v>1219</v>
      </c>
      <c r="Q539" s="4">
        <v>1421597.0</v>
      </c>
      <c r="R539" s="5">
        <v>45689.0</v>
      </c>
      <c r="S539" s="4" t="s">
        <v>7241</v>
      </c>
      <c r="T539" s="5">
        <v>45782.0</v>
      </c>
    </row>
    <row r="540">
      <c r="A540" s="4" t="s">
        <v>6305</v>
      </c>
      <c r="B540" s="4">
        <v>2005.0</v>
      </c>
      <c r="C540" s="4" t="s">
        <v>13</v>
      </c>
      <c r="D540" s="4" t="s">
        <v>5846</v>
      </c>
      <c r="E540" s="4">
        <v>46.0</v>
      </c>
      <c r="F540" s="4">
        <v>45.0</v>
      </c>
      <c r="G540" s="4" t="s">
        <v>5921</v>
      </c>
      <c r="H540" s="4" t="s">
        <v>1220</v>
      </c>
      <c r="I540" s="10"/>
      <c r="J540" s="4">
        <v>2.0</v>
      </c>
      <c r="K540" s="5">
        <v>45762.0</v>
      </c>
      <c r="L540" s="4">
        <v>79.0</v>
      </c>
      <c r="M540" s="4">
        <v>37.0</v>
      </c>
      <c r="N540" s="4">
        <v>25.0</v>
      </c>
      <c r="O540" s="5">
        <v>45693.0</v>
      </c>
      <c r="P540" s="4" t="s">
        <v>1222</v>
      </c>
      <c r="Q540" s="4">
        <v>1679.0</v>
      </c>
      <c r="R540" s="5">
        <v>45748.0</v>
      </c>
      <c r="S540" s="4" t="s">
        <v>7240</v>
      </c>
      <c r="T540" s="5">
        <v>45813.0</v>
      </c>
    </row>
    <row r="541">
      <c r="A541" s="4" t="s">
        <v>6305</v>
      </c>
      <c r="B541" s="4">
        <v>2004.0</v>
      </c>
      <c r="C541" s="4" t="s">
        <v>13</v>
      </c>
      <c r="D541" s="4" t="s">
        <v>5819</v>
      </c>
      <c r="E541" s="4">
        <v>45.0</v>
      </c>
      <c r="F541" s="4">
        <v>44.0</v>
      </c>
      <c r="G541" s="4" t="s">
        <v>5591</v>
      </c>
      <c r="H541" s="4" t="s">
        <v>1223</v>
      </c>
      <c r="I541" s="10"/>
      <c r="J541" s="4">
        <v>10324.0</v>
      </c>
      <c r="K541" s="5">
        <v>45672.0</v>
      </c>
      <c r="L541" s="4">
        <v>78.0</v>
      </c>
      <c r="M541" s="4">
        <v>31.0</v>
      </c>
      <c r="N541" s="4">
        <v>21.0</v>
      </c>
      <c r="O541" s="5">
        <v>45693.0</v>
      </c>
      <c r="P541" s="4" t="s">
        <v>1224</v>
      </c>
      <c r="Q541" s="4">
        <v>97143.0</v>
      </c>
      <c r="R541" s="5">
        <v>45809.0</v>
      </c>
      <c r="S541" s="4" t="s">
        <v>7242</v>
      </c>
      <c r="T541" s="5">
        <v>45813.0</v>
      </c>
    </row>
    <row r="542">
      <c r="A542" s="4" t="s">
        <v>6305</v>
      </c>
      <c r="B542" s="4">
        <v>2003.0</v>
      </c>
      <c r="C542" s="4" t="s">
        <v>13</v>
      </c>
      <c r="D542" s="4" t="s">
        <v>5652</v>
      </c>
      <c r="E542" s="4">
        <v>43.0</v>
      </c>
      <c r="F542" s="4">
        <v>44.0</v>
      </c>
      <c r="G542" s="4" t="s">
        <v>5921</v>
      </c>
      <c r="H542" s="4" t="s">
        <v>1225</v>
      </c>
      <c r="I542" s="10"/>
      <c r="J542" s="4">
        <v>15801.0</v>
      </c>
      <c r="K542" s="5">
        <v>45883.0</v>
      </c>
      <c r="L542" s="4">
        <v>77.0</v>
      </c>
      <c r="M542" s="4">
        <v>36.0</v>
      </c>
      <c r="N542" s="4">
        <v>23.0</v>
      </c>
      <c r="O542" s="5">
        <v>45662.0</v>
      </c>
      <c r="P542" s="4" t="s">
        <v>1226</v>
      </c>
      <c r="Q542" s="4">
        <v>935321.0</v>
      </c>
      <c r="R542" s="5">
        <v>45870.0</v>
      </c>
      <c r="S542" s="4" t="s">
        <v>7243</v>
      </c>
      <c r="T542" s="5">
        <v>45752.0</v>
      </c>
    </row>
    <row r="543">
      <c r="A543" s="4" t="s">
        <v>6305</v>
      </c>
      <c r="B543" s="4">
        <v>2002.0</v>
      </c>
      <c r="C543" s="4" t="s">
        <v>13</v>
      </c>
      <c r="D543" s="4" t="s">
        <v>5654</v>
      </c>
      <c r="E543" s="4">
        <v>43.0</v>
      </c>
      <c r="F543" s="4">
        <v>43.0</v>
      </c>
      <c r="G543" s="4" t="s">
        <v>5586</v>
      </c>
      <c r="H543" s="4" t="s">
        <v>1227</v>
      </c>
      <c r="I543" s="10"/>
      <c r="J543" s="4">
        <v>7277.0</v>
      </c>
      <c r="K543" s="5">
        <v>45761.0</v>
      </c>
      <c r="L543" s="4">
        <v>76.0</v>
      </c>
      <c r="M543" s="4">
        <v>31.0</v>
      </c>
      <c r="N543" s="4">
        <v>25.0</v>
      </c>
      <c r="O543" s="4">
        <v>5.0</v>
      </c>
      <c r="P543" s="4" t="s">
        <v>1228</v>
      </c>
      <c r="Q543" s="4">
        <v>91689.0</v>
      </c>
      <c r="R543" s="4">
        <v>11.0</v>
      </c>
      <c r="S543" s="4" t="s">
        <v>7241</v>
      </c>
      <c r="T543" s="5">
        <v>45662.0</v>
      </c>
    </row>
    <row r="544">
      <c r="A544" s="4" t="s">
        <v>6305</v>
      </c>
      <c r="B544" s="4">
        <v>2001.0</v>
      </c>
      <c r="C544" s="4" t="s">
        <v>13</v>
      </c>
      <c r="D544" s="4">
        <v>48.0</v>
      </c>
      <c r="E544" s="4">
        <v>4.0</v>
      </c>
      <c r="F544" s="4">
        <v>42.0</v>
      </c>
      <c r="G544" s="4" t="s">
        <v>5821</v>
      </c>
      <c r="H544" s="4" t="s">
        <v>1229</v>
      </c>
      <c r="I544" s="10"/>
      <c r="J544" s="4">
        <v>24908.0</v>
      </c>
      <c r="K544" s="5">
        <v>45671.0</v>
      </c>
      <c r="L544" s="4">
        <v>75.0</v>
      </c>
      <c r="M544" s="4">
        <v>26.0</v>
      </c>
      <c r="N544" s="4">
        <v>26.0</v>
      </c>
      <c r="O544" s="5">
        <v>45873.0</v>
      </c>
      <c r="P544" s="4" t="s">
        <v>1230</v>
      </c>
      <c r="Q544" s="4">
        <v>866312.0</v>
      </c>
      <c r="R544" s="5">
        <v>45699.0</v>
      </c>
      <c r="S544" s="4" t="s">
        <v>5821</v>
      </c>
      <c r="T544" s="5">
        <v>45904.0</v>
      </c>
    </row>
    <row r="545">
      <c r="A545" s="4" t="s">
        <v>6305</v>
      </c>
      <c r="B545" s="4">
        <v>2000.0</v>
      </c>
      <c r="C545" s="4" t="s">
        <v>13</v>
      </c>
      <c r="D545" s="4" t="s">
        <v>5858</v>
      </c>
      <c r="E545" s="4">
        <v>44.0</v>
      </c>
      <c r="F545" s="4">
        <v>41.0</v>
      </c>
      <c r="G545" s="4" t="s">
        <v>5598</v>
      </c>
      <c r="H545" s="4" t="s">
        <v>1231</v>
      </c>
      <c r="I545" s="10"/>
      <c r="J545" s="4">
        <v>3546.0</v>
      </c>
      <c r="K545" s="5">
        <v>45913.0</v>
      </c>
      <c r="L545" s="4">
        <v>74.0</v>
      </c>
      <c r="M545" s="4">
        <v>3.0</v>
      </c>
      <c r="N545" s="4">
        <v>36.0</v>
      </c>
      <c r="O545" s="5">
        <v>45812.0</v>
      </c>
      <c r="P545" s="4" t="s">
        <v>1233</v>
      </c>
      <c r="Q545" s="4">
        <v>8342559.0</v>
      </c>
      <c r="R545" s="5">
        <v>45758.0</v>
      </c>
      <c r="S545" s="4">
        <v>0.0</v>
      </c>
      <c r="T545" s="5">
        <v>45842.0</v>
      </c>
    </row>
    <row r="546">
      <c r="A546" s="4" t="s">
        <v>6306</v>
      </c>
      <c r="B546" s="4">
        <v>2015.0</v>
      </c>
      <c r="C546" s="4" t="s">
        <v>13</v>
      </c>
      <c r="D546" s="4">
        <v>85.0</v>
      </c>
      <c r="E546" s="4">
        <v>82.0</v>
      </c>
      <c r="F546" s="4">
        <v>2.0</v>
      </c>
      <c r="G546" s="10"/>
      <c r="H546" s="4">
        <v>0.0</v>
      </c>
      <c r="I546" s="4">
        <v>97.0</v>
      </c>
      <c r="J546" s="4">
        <v>9.0</v>
      </c>
      <c r="K546" s="4" t="s">
        <v>5736</v>
      </c>
      <c r="L546" s="4">
        <v>2.0</v>
      </c>
      <c r="M546" s="4">
        <v>96.0</v>
      </c>
      <c r="N546" s="4">
        <v>96.0</v>
      </c>
      <c r="O546" s="4" t="s">
        <v>5522</v>
      </c>
      <c r="P546" s="4" t="s">
        <v>1234</v>
      </c>
      <c r="Q546" s="4">
        <v>1.7762681E7</v>
      </c>
      <c r="R546" s="4" t="s">
        <v>5786</v>
      </c>
      <c r="S546" s="4" t="s">
        <v>7144</v>
      </c>
      <c r="T546" s="5">
        <v>45732.0</v>
      </c>
    </row>
    <row r="547">
      <c r="A547" s="4" t="s">
        <v>6306</v>
      </c>
      <c r="B547" s="4">
        <v>2014.0</v>
      </c>
      <c r="C547" s="4" t="s">
        <v>13</v>
      </c>
      <c r="D547" s="4">
        <v>83.0</v>
      </c>
      <c r="E547" s="4">
        <v>83.0</v>
      </c>
      <c r="F547" s="4">
        <v>2.0</v>
      </c>
      <c r="G547" s="4" t="s">
        <v>811</v>
      </c>
      <c r="H547" s="4" t="s">
        <v>1235</v>
      </c>
      <c r="I547" s="4">
        <v>95.0</v>
      </c>
      <c r="J547" s="4">
        <v>0.0</v>
      </c>
      <c r="K547" s="4" t="s">
        <v>5923</v>
      </c>
      <c r="L547" s="4">
        <v>2.0</v>
      </c>
      <c r="M547" s="4">
        <v>95.0</v>
      </c>
      <c r="N547" s="4">
        <v>95.0</v>
      </c>
      <c r="O547" s="4" t="s">
        <v>5522</v>
      </c>
      <c r="P547" s="4" t="s">
        <v>1237</v>
      </c>
      <c r="Q547" s="4">
        <v>1.7613798E7</v>
      </c>
      <c r="R547" s="4" t="s">
        <v>5786</v>
      </c>
      <c r="S547" s="4" t="s">
        <v>7014</v>
      </c>
      <c r="T547" s="5">
        <v>45704.0</v>
      </c>
    </row>
    <row r="548">
      <c r="A548" s="4" t="s">
        <v>6306</v>
      </c>
      <c r="B548" s="4">
        <v>2013.0</v>
      </c>
      <c r="C548" s="4" t="s">
        <v>13</v>
      </c>
      <c r="D548" s="4">
        <v>81.0</v>
      </c>
      <c r="E548" s="4">
        <v>84.0</v>
      </c>
      <c r="F548" s="4">
        <v>2.0</v>
      </c>
      <c r="G548" s="5">
        <v>45695.0</v>
      </c>
      <c r="H548" s="4" t="s">
        <v>1238</v>
      </c>
      <c r="I548" s="4">
        <v>9.0</v>
      </c>
      <c r="J548" s="4">
        <v>0.0</v>
      </c>
      <c r="K548" s="4" t="s">
        <v>5676</v>
      </c>
      <c r="L548" s="4">
        <v>2.0</v>
      </c>
      <c r="M548" s="4">
        <v>9.0</v>
      </c>
      <c r="N548" s="4">
        <v>91.0</v>
      </c>
      <c r="O548" s="4" t="s">
        <v>5522</v>
      </c>
      <c r="P548" s="4" t="s">
        <v>1240</v>
      </c>
      <c r="Q548" s="4">
        <v>1.7462982E7</v>
      </c>
      <c r="R548" s="4" t="s">
        <v>5786</v>
      </c>
      <c r="S548" s="4" t="s">
        <v>7244</v>
      </c>
      <c r="T548" s="5">
        <v>45823.0</v>
      </c>
    </row>
    <row r="549">
      <c r="A549" s="4" t="s">
        <v>6306</v>
      </c>
      <c r="B549" s="4">
        <v>2012.0</v>
      </c>
      <c r="C549" s="4" t="s">
        <v>13</v>
      </c>
      <c r="D549" s="4" t="s">
        <v>5682</v>
      </c>
      <c r="E549" s="4">
        <v>84.0</v>
      </c>
      <c r="F549" s="4">
        <v>2.0</v>
      </c>
      <c r="G549" s="4" t="s">
        <v>1322</v>
      </c>
      <c r="H549" s="4" t="s">
        <v>1241</v>
      </c>
      <c r="I549" s="4">
        <v>9.0</v>
      </c>
      <c r="J549" s="4">
        <v>0.0</v>
      </c>
      <c r="K549" s="4" t="s">
        <v>5924</v>
      </c>
      <c r="L549" s="4">
        <v>2.0</v>
      </c>
      <c r="M549" s="4">
        <v>9.0</v>
      </c>
      <c r="N549" s="4">
        <v>9.0</v>
      </c>
      <c r="O549" s="4" t="s">
        <v>5522</v>
      </c>
      <c r="P549" s="4" t="s">
        <v>1242</v>
      </c>
      <c r="Q549" s="4">
        <v>1739746.0</v>
      </c>
      <c r="R549" s="4" t="s">
        <v>5786</v>
      </c>
      <c r="S549" s="4" t="s">
        <v>6971</v>
      </c>
      <c r="T549" s="5">
        <v>45792.0</v>
      </c>
    </row>
    <row r="550">
      <c r="A550" s="4" t="s">
        <v>6306</v>
      </c>
      <c r="B550" s="4">
        <v>2011.0</v>
      </c>
      <c r="C550" s="4" t="s">
        <v>13</v>
      </c>
      <c r="D550" s="4" t="s">
        <v>5700</v>
      </c>
      <c r="E550" s="4">
        <v>86.0</v>
      </c>
      <c r="F550" s="4">
        <v>2.0</v>
      </c>
      <c r="G550" s="4" t="s">
        <v>5157</v>
      </c>
      <c r="H550" s="4" t="s">
        <v>1243</v>
      </c>
      <c r="I550" s="4">
        <v>94.0</v>
      </c>
      <c r="J550" s="4">
        <v>6.0</v>
      </c>
      <c r="K550" s="4" t="s">
        <v>5925</v>
      </c>
      <c r="L550" s="4">
        <v>2.0</v>
      </c>
      <c r="M550" s="4">
        <v>93.0</v>
      </c>
      <c r="N550" s="4">
        <v>94.0</v>
      </c>
      <c r="O550" s="4" t="s">
        <v>5522</v>
      </c>
      <c r="P550" s="4" t="s">
        <v>1244</v>
      </c>
      <c r="Q550" s="4">
        <v>1.7153357E7</v>
      </c>
      <c r="R550" s="4" t="s">
        <v>5786</v>
      </c>
      <c r="S550" s="4" t="s">
        <v>6178</v>
      </c>
      <c r="T550" s="5">
        <v>45762.0</v>
      </c>
    </row>
    <row r="551">
      <c r="A551" s="4" t="s">
        <v>6306</v>
      </c>
      <c r="B551" s="4">
        <v>2010.0</v>
      </c>
      <c r="C551" s="4" t="s">
        <v>13</v>
      </c>
      <c r="D551" s="4" t="s">
        <v>5915</v>
      </c>
      <c r="E551" s="4">
        <v>89.0</v>
      </c>
      <c r="F551" s="4">
        <v>2.0</v>
      </c>
      <c r="G551" s="4" t="s">
        <v>898</v>
      </c>
      <c r="H551" s="4" t="s">
        <v>1245</v>
      </c>
      <c r="I551" s="4">
        <v>92.0</v>
      </c>
      <c r="J551" s="4">
        <v>0.0</v>
      </c>
      <c r="K551" s="5">
        <v>45814.0</v>
      </c>
      <c r="L551" s="4">
        <v>2.0</v>
      </c>
      <c r="M551" s="4">
        <v>92.0</v>
      </c>
      <c r="N551" s="4">
        <v>92.0</v>
      </c>
      <c r="O551" s="4" t="s">
        <v>5522</v>
      </c>
      <c r="P551" s="4" t="s">
        <v>1247</v>
      </c>
      <c r="Q551" s="4">
        <v>1.6993354E7</v>
      </c>
      <c r="R551" s="4" t="s">
        <v>5631</v>
      </c>
      <c r="S551" s="4" t="s">
        <v>7032</v>
      </c>
      <c r="T551" s="5">
        <v>45703.0</v>
      </c>
    </row>
    <row r="552">
      <c r="A552" s="4" t="s">
        <v>6306</v>
      </c>
      <c r="B552" s="4">
        <v>2009.0</v>
      </c>
      <c r="C552" s="4" t="s">
        <v>13</v>
      </c>
      <c r="D552" s="4" t="s">
        <v>5704</v>
      </c>
      <c r="E552" s="4">
        <v>91.0</v>
      </c>
      <c r="F552" s="4">
        <v>2.0</v>
      </c>
      <c r="G552" s="4" t="s">
        <v>1490</v>
      </c>
      <c r="H552" s="4" t="s">
        <v>1248</v>
      </c>
      <c r="I552" s="4">
        <v>94.0</v>
      </c>
      <c r="J552" s="4">
        <v>1.0</v>
      </c>
      <c r="K552" s="4" t="s">
        <v>5523</v>
      </c>
      <c r="L552" s="4">
        <v>2.0</v>
      </c>
      <c r="M552" s="4">
        <v>94.0</v>
      </c>
      <c r="N552" s="4">
        <v>94.0</v>
      </c>
      <c r="O552" s="4" t="s">
        <v>5522</v>
      </c>
      <c r="P552" s="4" t="s">
        <v>1250</v>
      </c>
      <c r="Q552" s="4">
        <v>1.6829442E7</v>
      </c>
      <c r="R552" s="4" t="s">
        <v>5631</v>
      </c>
      <c r="S552" s="4" t="s">
        <v>6975</v>
      </c>
      <c r="T552" s="5">
        <v>45731.0</v>
      </c>
    </row>
    <row r="553">
      <c r="A553" s="4" t="s">
        <v>6306</v>
      </c>
      <c r="B553" s="4">
        <v>2008.0</v>
      </c>
      <c r="C553" s="4" t="s">
        <v>13</v>
      </c>
      <c r="D553" s="4" t="s">
        <v>5926</v>
      </c>
      <c r="E553" s="4">
        <v>88.0</v>
      </c>
      <c r="F553" s="4">
        <v>2.0</v>
      </c>
      <c r="G553" s="4" t="s">
        <v>5348</v>
      </c>
      <c r="H553" s="4" t="s">
        <v>1251</v>
      </c>
      <c r="I553" s="4">
        <v>95.0</v>
      </c>
      <c r="J553" s="4">
        <v>0.0</v>
      </c>
      <c r="K553" s="4" t="s">
        <v>5761</v>
      </c>
      <c r="L553" s="4">
        <v>2.0</v>
      </c>
      <c r="M553" s="4">
        <v>95.0</v>
      </c>
      <c r="N553" s="4">
        <v>95.0</v>
      </c>
      <c r="O553" s="4" t="s">
        <v>5522</v>
      </c>
      <c r="P553" s="4" t="s">
        <v>1252</v>
      </c>
      <c r="Q553" s="4">
        <v>1.6661942E7</v>
      </c>
      <c r="R553" s="4" t="s">
        <v>5631</v>
      </c>
      <c r="S553" s="4" t="s">
        <v>7245</v>
      </c>
      <c r="T553" s="5">
        <v>45703.0</v>
      </c>
    </row>
    <row r="554">
      <c r="A554" s="4" t="s">
        <v>6306</v>
      </c>
      <c r="B554" s="4">
        <v>2007.0</v>
      </c>
      <c r="C554" s="4" t="s">
        <v>13</v>
      </c>
      <c r="D554" s="4" t="s">
        <v>5812</v>
      </c>
      <c r="E554" s="4">
        <v>9.0</v>
      </c>
      <c r="F554" s="4">
        <v>2.0</v>
      </c>
      <c r="G554" s="4" t="s">
        <v>1249</v>
      </c>
      <c r="H554" s="4" t="s">
        <v>1253</v>
      </c>
      <c r="I554" s="4">
        <v>92.0</v>
      </c>
      <c r="J554" s="4">
        <v>0.0</v>
      </c>
      <c r="K554" s="4" t="s">
        <v>5745</v>
      </c>
      <c r="L554" s="4">
        <v>2.0</v>
      </c>
      <c r="M554" s="4">
        <v>95.0</v>
      </c>
      <c r="N554" s="4">
        <v>96.0</v>
      </c>
      <c r="O554" s="4" t="s">
        <v>5522</v>
      </c>
      <c r="P554" s="4" t="s">
        <v>1254</v>
      </c>
      <c r="Q554" s="4">
        <v>1.6491687E7</v>
      </c>
      <c r="R554" s="4" t="s">
        <v>5631</v>
      </c>
      <c r="S554" s="4" t="s">
        <v>7246</v>
      </c>
      <c r="T554" s="5">
        <v>45883.0</v>
      </c>
    </row>
    <row r="555">
      <c r="A555" s="4" t="s">
        <v>6306</v>
      </c>
      <c r="B555" s="4">
        <v>2006.0</v>
      </c>
      <c r="C555" s="4" t="s">
        <v>13</v>
      </c>
      <c r="D555" s="4" t="s">
        <v>5812</v>
      </c>
      <c r="E555" s="4">
        <v>91.0</v>
      </c>
      <c r="F555" s="4">
        <v>2.0</v>
      </c>
      <c r="G555" s="4" t="s">
        <v>2428</v>
      </c>
      <c r="H555" s="4" t="s">
        <v>1255</v>
      </c>
      <c r="I555" s="4">
        <v>95.0</v>
      </c>
      <c r="J555" s="4">
        <v>0.0</v>
      </c>
      <c r="K555" s="4" t="s">
        <v>5528</v>
      </c>
      <c r="L555" s="4">
        <v>2.0</v>
      </c>
      <c r="M555" s="4">
        <v>94.0</v>
      </c>
      <c r="N555" s="4">
        <v>94.0</v>
      </c>
      <c r="O555" s="4" t="s">
        <v>5522</v>
      </c>
      <c r="P555" s="4" t="s">
        <v>1257</v>
      </c>
      <c r="Q555" s="4">
        <v>1.6319792E7</v>
      </c>
      <c r="R555" s="4" t="s">
        <v>5631</v>
      </c>
      <c r="S555" s="4" t="s">
        <v>7039</v>
      </c>
      <c r="T555" s="5">
        <v>45914.0</v>
      </c>
    </row>
    <row r="556">
      <c r="A556" s="4" t="s">
        <v>6306</v>
      </c>
      <c r="B556" s="4">
        <v>2005.0</v>
      </c>
      <c r="C556" s="4" t="s">
        <v>13</v>
      </c>
      <c r="D556" s="4" t="s">
        <v>5927</v>
      </c>
      <c r="E556" s="4">
        <v>93.0</v>
      </c>
      <c r="F556" s="4">
        <v>2.0</v>
      </c>
      <c r="G556" s="4" t="s">
        <v>528</v>
      </c>
      <c r="H556" s="4" t="s">
        <v>1258</v>
      </c>
      <c r="I556" s="10"/>
      <c r="J556" s="4">
        <v>0.0</v>
      </c>
      <c r="K556" s="4" t="s">
        <v>5747</v>
      </c>
      <c r="L556" s="4">
        <v>2.0</v>
      </c>
      <c r="M556" s="4">
        <v>92.0</v>
      </c>
      <c r="N556" s="4">
        <v>91.0</v>
      </c>
      <c r="O556" s="4" t="s">
        <v>5522</v>
      </c>
      <c r="P556" s="4" t="s">
        <v>1260</v>
      </c>
      <c r="Q556" s="4">
        <v>1614764.0</v>
      </c>
      <c r="R556" s="4">
        <v>1.0</v>
      </c>
      <c r="S556" s="4" t="s">
        <v>6021</v>
      </c>
      <c r="T556" s="5">
        <v>45822.0</v>
      </c>
    </row>
    <row r="557">
      <c r="A557" s="4" t="s">
        <v>6306</v>
      </c>
      <c r="B557" s="4">
        <v>2004.0</v>
      </c>
      <c r="C557" s="4" t="s">
        <v>13</v>
      </c>
      <c r="D557" s="4">
        <v>78.0</v>
      </c>
      <c r="E557" s="4">
        <v>97.0</v>
      </c>
      <c r="F557" s="4">
        <v>2.0</v>
      </c>
      <c r="G557" s="4" t="s">
        <v>1008</v>
      </c>
      <c r="H557" s="4" t="s">
        <v>1261</v>
      </c>
      <c r="I557" s="10"/>
      <c r="J557" s="4">
        <v>0.0</v>
      </c>
      <c r="K557" s="4" t="s">
        <v>5764</v>
      </c>
      <c r="L557" s="4">
        <v>2.0</v>
      </c>
      <c r="M557" s="4">
        <v>94.0</v>
      </c>
      <c r="N557" s="4">
        <v>93.0</v>
      </c>
      <c r="O557" s="4" t="s">
        <v>5522</v>
      </c>
      <c r="P557" s="4" t="s">
        <v>1262</v>
      </c>
      <c r="Q557" s="4">
        <v>1.5973778E7</v>
      </c>
      <c r="R557" s="4">
        <v>1.0</v>
      </c>
      <c r="S557" s="4" t="s">
        <v>6965</v>
      </c>
      <c r="T557" s="5">
        <v>45730.0</v>
      </c>
    </row>
    <row r="558">
      <c r="A558" s="4" t="s">
        <v>6306</v>
      </c>
      <c r="B558" s="4">
        <v>2003.0</v>
      </c>
      <c r="C558" s="4" t="s">
        <v>13</v>
      </c>
      <c r="D558" s="4" t="s">
        <v>5928</v>
      </c>
      <c r="E558" s="4">
        <v>1.0</v>
      </c>
      <c r="F558" s="4">
        <v>2.0</v>
      </c>
      <c r="G558" s="4" t="s">
        <v>1527</v>
      </c>
      <c r="H558" s="4" t="s">
        <v>1263</v>
      </c>
      <c r="I558" s="10"/>
      <c r="J558" s="4">
        <v>1.0</v>
      </c>
      <c r="K558" s="4" t="s">
        <v>5571</v>
      </c>
      <c r="L558" s="4">
        <v>2.0</v>
      </c>
      <c r="M558" s="4">
        <v>96.0</v>
      </c>
      <c r="N558" s="4">
        <v>96.0</v>
      </c>
      <c r="O558" s="4" t="s">
        <v>5522</v>
      </c>
      <c r="P558" s="4" t="s">
        <v>1265</v>
      </c>
      <c r="Q558" s="4">
        <v>1.5799542E7</v>
      </c>
      <c r="R558" s="4">
        <v>1.0</v>
      </c>
      <c r="S558" s="4" t="s">
        <v>6979</v>
      </c>
      <c r="T558" s="4">
        <v>14.0</v>
      </c>
    </row>
    <row r="559">
      <c r="A559" s="4" t="s">
        <v>6306</v>
      </c>
      <c r="B559" s="4">
        <v>2002.0</v>
      </c>
      <c r="C559" s="4" t="s">
        <v>13</v>
      </c>
      <c r="D559" s="4" t="s">
        <v>5537</v>
      </c>
      <c r="E559" s="4">
        <v>11.0</v>
      </c>
      <c r="F559" s="4">
        <v>2.0</v>
      </c>
      <c r="G559" s="58">
        <v>45814.0</v>
      </c>
      <c r="H559" s="4" t="s">
        <v>1266</v>
      </c>
      <c r="I559" s="10"/>
      <c r="J559" s="4">
        <v>0.0</v>
      </c>
      <c r="K559" s="4" t="s">
        <v>5831</v>
      </c>
      <c r="L559" s="4">
        <v>3.0</v>
      </c>
      <c r="M559" s="4">
        <v>97.0</v>
      </c>
      <c r="N559" s="4">
        <v>97.0</v>
      </c>
      <c r="O559" s="4" t="s">
        <v>5522</v>
      </c>
      <c r="P559" s="4" t="s">
        <v>1268</v>
      </c>
      <c r="Q559" s="4">
        <v>1.5623635E7</v>
      </c>
      <c r="R559" s="4">
        <v>1.0</v>
      </c>
      <c r="S559" s="4" t="s">
        <v>7169</v>
      </c>
      <c r="T559" s="5">
        <v>45913.0</v>
      </c>
    </row>
    <row r="560">
      <c r="A560" s="4" t="s">
        <v>6306</v>
      </c>
      <c r="B560" s="4">
        <v>2001.0</v>
      </c>
      <c r="C560" s="4" t="s">
        <v>13</v>
      </c>
      <c r="D560" s="4" t="s">
        <v>5929</v>
      </c>
      <c r="E560" s="4">
        <v>16.0</v>
      </c>
      <c r="F560" s="4">
        <v>2.0</v>
      </c>
      <c r="G560" s="5">
        <v>45663.0</v>
      </c>
      <c r="H560" s="4" t="s">
        <v>1269</v>
      </c>
      <c r="I560" s="10"/>
      <c r="J560" s="4">
        <v>0.0</v>
      </c>
      <c r="K560" s="4" t="s">
        <v>5697</v>
      </c>
      <c r="L560" s="4">
        <v>3.0</v>
      </c>
      <c r="M560" s="4">
        <v>96.0</v>
      </c>
      <c r="N560" s="4">
        <v>97.0</v>
      </c>
      <c r="O560" s="4" t="s">
        <v>5522</v>
      </c>
      <c r="P560" s="4" t="s">
        <v>1271</v>
      </c>
      <c r="Q560" s="4">
        <v>1.5444969E7</v>
      </c>
      <c r="R560" s="4">
        <v>1.0</v>
      </c>
      <c r="S560" s="4" t="s">
        <v>6920</v>
      </c>
      <c r="T560" s="5">
        <v>45851.0</v>
      </c>
    </row>
    <row r="561">
      <c r="A561" s="4" t="s">
        <v>6306</v>
      </c>
      <c r="B561" s="4">
        <v>2000.0</v>
      </c>
      <c r="C561" s="4" t="s">
        <v>13</v>
      </c>
      <c r="D561" s="4" t="s">
        <v>5929</v>
      </c>
      <c r="E561" s="4">
        <v>13.0</v>
      </c>
      <c r="F561" s="4">
        <v>2.0</v>
      </c>
      <c r="G561" s="4" t="s">
        <v>1056</v>
      </c>
      <c r="H561" s="4" t="s">
        <v>1272</v>
      </c>
      <c r="I561" s="10"/>
      <c r="J561" s="4">
        <v>0.0</v>
      </c>
      <c r="K561" s="4">
        <v>54.0</v>
      </c>
      <c r="L561" s="4">
        <v>3.0</v>
      </c>
      <c r="M561" s="4">
        <v>91.0</v>
      </c>
      <c r="N561" s="4">
        <v>91.0</v>
      </c>
      <c r="O561" s="4" t="s">
        <v>5522</v>
      </c>
      <c r="P561" s="4" t="s">
        <v>1273</v>
      </c>
      <c r="Q561" s="4">
        <v>1.5262754E7</v>
      </c>
      <c r="R561" s="5">
        <v>45658.0</v>
      </c>
      <c r="S561" s="4" t="s">
        <v>7058</v>
      </c>
      <c r="T561" s="5">
        <v>45790.0</v>
      </c>
    </row>
    <row r="562">
      <c r="A562" s="4" t="s">
        <v>6307</v>
      </c>
      <c r="B562" s="4">
        <v>2015.0</v>
      </c>
      <c r="C562" s="4" t="s">
        <v>13</v>
      </c>
      <c r="D562" s="4" t="s">
        <v>5549</v>
      </c>
      <c r="E562" s="4">
        <v>85.0</v>
      </c>
      <c r="F562" s="4">
        <v>157.0</v>
      </c>
      <c r="G562" s="10"/>
      <c r="H562" s="4">
        <v>0.0</v>
      </c>
      <c r="I562" s="4">
        <v>99.0</v>
      </c>
      <c r="J562" s="4">
        <v>42361.0</v>
      </c>
      <c r="K562" s="4" t="s">
        <v>5930</v>
      </c>
      <c r="L562" s="4">
        <v>183.0</v>
      </c>
      <c r="M562" s="4">
        <v>99.0</v>
      </c>
      <c r="N562" s="4">
        <v>99.0</v>
      </c>
      <c r="O562" s="4" t="s">
        <v>5522</v>
      </c>
      <c r="P562" s="4" t="s">
        <v>1274</v>
      </c>
      <c r="Q562" s="4">
        <v>137122.0</v>
      </c>
      <c r="R562" s="5">
        <v>45902.0</v>
      </c>
      <c r="S562" s="4" t="s">
        <v>7125</v>
      </c>
      <c r="T562" s="5">
        <v>45790.0</v>
      </c>
    </row>
    <row r="563">
      <c r="A563" s="4" t="s">
        <v>6307</v>
      </c>
      <c r="B563" s="4">
        <v>2014.0</v>
      </c>
      <c r="C563" s="4" t="s">
        <v>13</v>
      </c>
      <c r="D563" s="4" t="s">
        <v>5762</v>
      </c>
      <c r="E563" s="4">
        <v>86.0</v>
      </c>
      <c r="F563" s="4">
        <v>171.0</v>
      </c>
      <c r="G563" s="4" t="s">
        <v>1537</v>
      </c>
      <c r="H563" s="4" t="s">
        <v>1275</v>
      </c>
      <c r="I563" s="4">
        <v>99.0</v>
      </c>
      <c r="J563" s="4">
        <v>52628.0</v>
      </c>
      <c r="K563" s="4" t="s">
        <v>5873</v>
      </c>
      <c r="L563" s="4">
        <v>198.0</v>
      </c>
      <c r="M563" s="4">
        <v>99.0</v>
      </c>
      <c r="N563" s="4">
        <v>99.0</v>
      </c>
      <c r="O563" s="4" t="s">
        <v>5522</v>
      </c>
      <c r="P563" s="4" t="s">
        <v>1276</v>
      </c>
      <c r="Q563" s="4">
        <v>136427.0</v>
      </c>
      <c r="R563" s="4">
        <v>3.0</v>
      </c>
      <c r="S563" s="4" t="s">
        <v>7059</v>
      </c>
      <c r="T563" s="5">
        <v>45670.0</v>
      </c>
    </row>
    <row r="564">
      <c r="A564" s="4" t="s">
        <v>6307</v>
      </c>
      <c r="B564" s="4">
        <v>2013.0</v>
      </c>
      <c r="C564" s="4" t="s">
        <v>13</v>
      </c>
      <c r="D564" s="4" t="s">
        <v>5565</v>
      </c>
      <c r="E564" s="4">
        <v>88.0</v>
      </c>
      <c r="F564" s="4">
        <v>185.0</v>
      </c>
      <c r="G564" s="4" t="s">
        <v>76</v>
      </c>
      <c r="H564" s="4" t="s">
        <v>1277</v>
      </c>
      <c r="I564" s="4">
        <v>99.0</v>
      </c>
      <c r="J564" s="4">
        <v>26883.0</v>
      </c>
      <c r="K564" s="5">
        <v>45903.0</v>
      </c>
      <c r="L564" s="4">
        <v>216.0</v>
      </c>
      <c r="M564" s="4">
        <v>99.0</v>
      </c>
      <c r="N564" s="4">
        <v>99.0</v>
      </c>
      <c r="O564" s="4" t="s">
        <v>5522</v>
      </c>
      <c r="P564" s="4" t="s">
        <v>1278</v>
      </c>
      <c r="Q564" s="4">
        <v>135738.0</v>
      </c>
      <c r="R564" s="5">
        <v>45691.0</v>
      </c>
      <c r="S564" s="4" t="s">
        <v>6926</v>
      </c>
      <c r="T564" s="5">
        <v>45850.0</v>
      </c>
    </row>
    <row r="565">
      <c r="A565" s="4" t="s">
        <v>6307</v>
      </c>
      <c r="B565" s="4">
        <v>2012.0</v>
      </c>
      <c r="C565" s="4" t="s">
        <v>13</v>
      </c>
      <c r="D565" s="4" t="s">
        <v>5566</v>
      </c>
      <c r="E565" s="4">
        <v>89.0</v>
      </c>
      <c r="F565" s="4">
        <v>201.0</v>
      </c>
      <c r="G565" s="4" t="s">
        <v>5931</v>
      </c>
      <c r="H565" s="4" t="s">
        <v>1279</v>
      </c>
      <c r="I565" s="4">
        <v>99.0</v>
      </c>
      <c r="J565" s="4">
        <v>6183.0</v>
      </c>
      <c r="K565" s="4">
        <v>3.0</v>
      </c>
      <c r="L565" s="4">
        <v>233.0</v>
      </c>
      <c r="M565" s="4">
        <v>99.0</v>
      </c>
      <c r="N565" s="4">
        <v>99.0</v>
      </c>
      <c r="O565" s="4" t="s">
        <v>5522</v>
      </c>
      <c r="P565" s="4" t="s">
        <v>1280</v>
      </c>
      <c r="Q565" s="4">
        <v>135695.0</v>
      </c>
      <c r="R565" s="5">
        <v>45719.0</v>
      </c>
      <c r="S565" s="4" t="s">
        <v>6927</v>
      </c>
      <c r="T565" s="5">
        <v>45759.0</v>
      </c>
    </row>
    <row r="566">
      <c r="A566" s="4" t="s">
        <v>6307</v>
      </c>
      <c r="B566" s="4">
        <v>2011.0</v>
      </c>
      <c r="C566" s="4" t="s">
        <v>13</v>
      </c>
      <c r="D566" s="4" t="s">
        <v>5620</v>
      </c>
      <c r="E566" s="4">
        <v>91.0</v>
      </c>
      <c r="F566" s="4">
        <v>215.0</v>
      </c>
      <c r="G566" s="4" t="s">
        <v>199</v>
      </c>
      <c r="H566" s="4" t="s">
        <v>1281</v>
      </c>
      <c r="I566" s="4">
        <v>99.0</v>
      </c>
      <c r="J566" s="4">
        <v>9943.0</v>
      </c>
      <c r="K566" s="4">
        <v>29.0</v>
      </c>
      <c r="L566" s="4">
        <v>251.0</v>
      </c>
      <c r="M566" s="4">
        <v>99.0</v>
      </c>
      <c r="N566" s="4">
        <v>99.0</v>
      </c>
      <c r="O566" s="4" t="s">
        <v>5522</v>
      </c>
      <c r="P566" s="4" t="s">
        <v>1282</v>
      </c>
      <c r="Q566" s="4">
        <v>134413.0</v>
      </c>
      <c r="R566" s="5">
        <v>45780.0</v>
      </c>
      <c r="S566" s="4" t="s">
        <v>5681</v>
      </c>
      <c r="T566" s="5">
        <v>45881.0</v>
      </c>
    </row>
    <row r="567">
      <c r="A567" s="4" t="s">
        <v>6307</v>
      </c>
      <c r="B567" s="4">
        <v>2010.0</v>
      </c>
      <c r="C567" s="4" t="s">
        <v>13</v>
      </c>
      <c r="D567" s="4">
        <v>75.0</v>
      </c>
      <c r="E567" s="4">
        <v>92.0</v>
      </c>
      <c r="F567" s="4">
        <v>231.0</v>
      </c>
      <c r="G567" s="4" t="s">
        <v>1632</v>
      </c>
      <c r="H567" s="4" t="s">
        <v>1283</v>
      </c>
      <c r="I567" s="4">
        <v>99.0</v>
      </c>
      <c r="J567" s="4">
        <v>38159.0</v>
      </c>
      <c r="K567" s="5">
        <v>45685.0</v>
      </c>
      <c r="L567" s="4">
        <v>268.0</v>
      </c>
      <c r="M567" s="4">
        <v>99.0</v>
      </c>
      <c r="N567" s="4">
        <v>99.0</v>
      </c>
      <c r="O567" s="4" t="s">
        <v>5522</v>
      </c>
      <c r="P567" s="4" t="s">
        <v>1285</v>
      </c>
      <c r="Q567" s="4">
        <v>133775.0</v>
      </c>
      <c r="R567" s="5">
        <v>45811.0</v>
      </c>
      <c r="S567" s="4" t="s">
        <v>7078</v>
      </c>
      <c r="T567" s="5">
        <v>45789.0</v>
      </c>
    </row>
    <row r="568">
      <c r="A568" s="4" t="s">
        <v>6307</v>
      </c>
      <c r="B568" s="4">
        <v>2009.0</v>
      </c>
      <c r="C568" s="4" t="s">
        <v>13</v>
      </c>
      <c r="D568" s="4" t="s">
        <v>5572</v>
      </c>
      <c r="E568" s="4">
        <v>93.0</v>
      </c>
      <c r="F568" s="4">
        <v>248.0</v>
      </c>
      <c r="G568" s="4" t="s">
        <v>1844</v>
      </c>
      <c r="H568" s="4" t="s">
        <v>1286</v>
      </c>
      <c r="I568" s="4">
        <v>99.0</v>
      </c>
      <c r="J568" s="4">
        <v>52461.0</v>
      </c>
      <c r="K568" s="5">
        <v>45743.0</v>
      </c>
      <c r="L568" s="4">
        <v>288.0</v>
      </c>
      <c r="M568" s="4">
        <v>99.0</v>
      </c>
      <c r="N568" s="4">
        <v>99.0</v>
      </c>
      <c r="O568" s="4" t="s">
        <v>5522</v>
      </c>
      <c r="P568" s="4" t="s">
        <v>1287</v>
      </c>
      <c r="Q568" s="4">
        <v>133126.0</v>
      </c>
      <c r="R568" s="5">
        <v>45872.0</v>
      </c>
      <c r="S568" s="4" t="s">
        <v>7024</v>
      </c>
      <c r="T568" s="5">
        <v>45700.0</v>
      </c>
    </row>
    <row r="569">
      <c r="A569" s="4" t="s">
        <v>6307</v>
      </c>
      <c r="B569" s="4">
        <v>2008.0</v>
      </c>
      <c r="C569" s="4" t="s">
        <v>13</v>
      </c>
      <c r="D569" s="4" t="s">
        <v>5741</v>
      </c>
      <c r="E569" s="4">
        <v>97.0</v>
      </c>
      <c r="F569" s="4">
        <v>266.0</v>
      </c>
      <c r="G569" s="4" t="s">
        <v>208</v>
      </c>
      <c r="H569" s="4" t="s">
        <v>1288</v>
      </c>
      <c r="I569" s="4">
        <v>95.0</v>
      </c>
      <c r="J569" s="4">
        <v>131441.0</v>
      </c>
      <c r="K569" s="5">
        <v>45803.0</v>
      </c>
      <c r="L569" s="4">
        <v>308.0</v>
      </c>
      <c r="M569" s="4">
        <v>99.0</v>
      </c>
      <c r="N569" s="4">
        <v>97.0</v>
      </c>
      <c r="O569" s="4" t="s">
        <v>5522</v>
      </c>
      <c r="P569" s="4" t="s">
        <v>1289</v>
      </c>
      <c r="Q569" s="4">
        <v>1324655.0</v>
      </c>
      <c r="R569" s="4">
        <v>4.0</v>
      </c>
      <c r="S569" s="4" t="s">
        <v>7247</v>
      </c>
      <c r="T569" s="5">
        <v>45911.0</v>
      </c>
    </row>
    <row r="570">
      <c r="A570" s="4" t="s">
        <v>6307</v>
      </c>
      <c r="B570" s="4">
        <v>2007.0</v>
      </c>
      <c r="C570" s="4" t="s">
        <v>13</v>
      </c>
      <c r="D570" s="4" t="s">
        <v>5577</v>
      </c>
      <c r="E570" s="4">
        <v>96.0</v>
      </c>
      <c r="F570" s="4">
        <v>285.0</v>
      </c>
      <c r="G570" s="4" t="s">
        <v>4330</v>
      </c>
      <c r="H570" s="4" t="s">
        <v>1290</v>
      </c>
      <c r="I570" s="4">
        <v>92.0</v>
      </c>
      <c r="J570" s="4">
        <v>109023.0</v>
      </c>
      <c r="K570" s="5">
        <v>45863.0</v>
      </c>
      <c r="L570" s="4">
        <v>332.0</v>
      </c>
      <c r="M570" s="4">
        <v>94.0</v>
      </c>
      <c r="N570" s="4">
        <v>93.0</v>
      </c>
      <c r="O570" s="4" t="s">
        <v>5522</v>
      </c>
      <c r="P570" s="4" t="s">
        <v>1292</v>
      </c>
      <c r="Q570" s="4">
        <v>1317885.0</v>
      </c>
      <c r="R570" s="5">
        <v>45661.0</v>
      </c>
      <c r="S570" s="4" t="s">
        <v>7026</v>
      </c>
      <c r="T570" s="5">
        <v>45758.0</v>
      </c>
    </row>
    <row r="571">
      <c r="A571" s="4" t="s">
        <v>6307</v>
      </c>
      <c r="B571" s="4">
        <v>2006.0</v>
      </c>
      <c r="C571" s="4" t="s">
        <v>13</v>
      </c>
      <c r="D571" s="4" t="s">
        <v>5555</v>
      </c>
      <c r="E571" s="4">
        <v>98.0</v>
      </c>
      <c r="F571" s="4">
        <v>307.0</v>
      </c>
      <c r="G571" s="4" t="s">
        <v>1908</v>
      </c>
      <c r="H571" s="4" t="s">
        <v>1293</v>
      </c>
      <c r="I571" s="4">
        <v>91.0</v>
      </c>
      <c r="J571" s="4">
        <v>99602.0</v>
      </c>
      <c r="K571" s="5">
        <v>45924.0</v>
      </c>
      <c r="L571" s="4">
        <v>360.0</v>
      </c>
      <c r="M571" s="4">
        <v>94.0</v>
      </c>
      <c r="N571" s="4">
        <v>93.0</v>
      </c>
      <c r="O571" s="4" t="s">
        <v>5522</v>
      </c>
      <c r="P571" s="4" t="s">
        <v>1295</v>
      </c>
      <c r="Q571" s="4">
        <v>13112.0</v>
      </c>
      <c r="R571" s="5">
        <v>45720.0</v>
      </c>
      <c r="S571" s="4" t="s">
        <v>7119</v>
      </c>
      <c r="T571" s="4">
        <v>11.0</v>
      </c>
    </row>
    <row r="572">
      <c r="A572" s="4" t="s">
        <v>6307</v>
      </c>
      <c r="B572" s="4">
        <v>2005.0</v>
      </c>
      <c r="C572" s="4" t="s">
        <v>13</v>
      </c>
      <c r="D572" s="4" t="s">
        <v>5645</v>
      </c>
      <c r="E572" s="4">
        <v>99.0</v>
      </c>
      <c r="F572" s="4">
        <v>332.0</v>
      </c>
      <c r="G572" s="4" t="s">
        <v>1212</v>
      </c>
      <c r="H572" s="4" t="s">
        <v>1296</v>
      </c>
      <c r="I572" s="4">
        <v>84.0</v>
      </c>
      <c r="J572" s="4">
        <v>124219.0</v>
      </c>
      <c r="K572" s="5">
        <v>45681.0</v>
      </c>
      <c r="L572" s="4">
        <v>392.0</v>
      </c>
      <c r="M572" s="4">
        <v>87.0</v>
      </c>
      <c r="N572" s="4">
        <v>87.0</v>
      </c>
      <c r="O572" s="4" t="s">
        <v>5522</v>
      </c>
      <c r="P572" s="4" t="s">
        <v>1298</v>
      </c>
      <c r="Q572" s="4">
        <v>13372.0</v>
      </c>
      <c r="R572" s="5">
        <v>45751.0</v>
      </c>
      <c r="S572" s="4" t="s">
        <v>7248</v>
      </c>
      <c r="T572" s="5">
        <v>45818.0</v>
      </c>
    </row>
    <row r="573">
      <c r="A573" s="4" t="s">
        <v>6307</v>
      </c>
      <c r="B573" s="4">
        <v>2004.0</v>
      </c>
      <c r="C573" s="4" t="s">
        <v>13</v>
      </c>
      <c r="D573" s="4" t="s">
        <v>5556</v>
      </c>
      <c r="E573" s="4">
        <v>11.0</v>
      </c>
      <c r="F573" s="4">
        <v>360.0</v>
      </c>
      <c r="G573" s="58">
        <v>45750.0</v>
      </c>
      <c r="H573" s="4" t="s">
        <v>1299</v>
      </c>
      <c r="I573" s="4">
        <v>79.0</v>
      </c>
      <c r="J573" s="4">
        <v>70549.0</v>
      </c>
      <c r="K573" s="5">
        <v>45770.0</v>
      </c>
      <c r="L573" s="4">
        <v>427.0</v>
      </c>
      <c r="M573" s="4">
        <v>87.0</v>
      </c>
      <c r="N573" s="4">
        <v>87.0</v>
      </c>
      <c r="O573" s="4" t="s">
        <v>5522</v>
      </c>
      <c r="P573" s="4" t="s">
        <v>1301</v>
      </c>
      <c r="Q573" s="4">
        <v>129675.0</v>
      </c>
      <c r="R573" s="5">
        <v>45812.0</v>
      </c>
      <c r="S573" s="4" t="s">
        <v>7108</v>
      </c>
      <c r="T573" s="5">
        <v>45698.0</v>
      </c>
    </row>
    <row r="574">
      <c r="A574" s="4" t="s">
        <v>6307</v>
      </c>
      <c r="B574" s="4">
        <v>2003.0</v>
      </c>
      <c r="C574" s="4" t="s">
        <v>13</v>
      </c>
      <c r="D574" s="4" t="s">
        <v>5749</v>
      </c>
      <c r="E574" s="4">
        <v>13.0</v>
      </c>
      <c r="F574" s="4">
        <v>391.0</v>
      </c>
      <c r="G574" s="4" t="s">
        <v>4809</v>
      </c>
      <c r="H574" s="4" t="s">
        <v>1302</v>
      </c>
      <c r="I574" s="4">
        <v>75.0</v>
      </c>
      <c r="J574" s="4">
        <v>71879.0</v>
      </c>
      <c r="K574" s="5">
        <v>45830.0</v>
      </c>
      <c r="L574" s="4">
        <v>467.0</v>
      </c>
      <c r="M574" s="4">
        <v>87.0</v>
      </c>
      <c r="N574" s="4">
        <v>86.0</v>
      </c>
      <c r="O574" s="4" t="s">
        <v>5522</v>
      </c>
      <c r="P574" s="4" t="s">
        <v>1304</v>
      </c>
      <c r="Q574" s="4">
        <v>12884.0</v>
      </c>
      <c r="R574" s="5">
        <v>45842.0</v>
      </c>
      <c r="S574" s="4" t="s">
        <v>6008</v>
      </c>
      <c r="T574" s="5">
        <v>45909.0</v>
      </c>
    </row>
    <row r="575">
      <c r="A575" s="4" t="s">
        <v>6307</v>
      </c>
      <c r="B575" s="4">
        <v>2002.0</v>
      </c>
      <c r="C575" s="4" t="s">
        <v>13</v>
      </c>
      <c r="D575" s="4" t="s">
        <v>5653</v>
      </c>
      <c r="E575" s="4">
        <v>16.0</v>
      </c>
      <c r="F575" s="4">
        <v>422.0</v>
      </c>
      <c r="G575" s="4" t="s">
        <v>496</v>
      </c>
      <c r="H575" s="4" t="s">
        <v>1305</v>
      </c>
      <c r="I575" s="4">
        <v>7.0</v>
      </c>
      <c r="J575" s="4">
        <v>58341.0</v>
      </c>
      <c r="K575" s="5">
        <v>45921.0</v>
      </c>
      <c r="L575" s="4">
        <v>511.0</v>
      </c>
      <c r="M575" s="4">
        <v>86.0</v>
      </c>
      <c r="N575" s="4">
        <v>86.0</v>
      </c>
      <c r="O575" s="4" t="s">
        <v>5522</v>
      </c>
      <c r="P575" s="4" t="s">
        <v>1306</v>
      </c>
      <c r="Q575" s="4">
        <v>1284.0</v>
      </c>
      <c r="R575" s="5">
        <v>45904.0</v>
      </c>
      <c r="S575" s="4" t="s">
        <v>5658</v>
      </c>
      <c r="T575" s="5">
        <v>45847.0</v>
      </c>
    </row>
    <row r="576">
      <c r="A576" s="4" t="s">
        <v>6307</v>
      </c>
      <c r="B576" s="4">
        <v>2001.0</v>
      </c>
      <c r="C576" s="4" t="s">
        <v>13</v>
      </c>
      <c r="D576" s="4" t="s">
        <v>5713</v>
      </c>
      <c r="E576" s="4">
        <v>11.0</v>
      </c>
      <c r="F576" s="4">
        <v>457.0</v>
      </c>
      <c r="G576" s="4" t="s">
        <v>3863</v>
      </c>
      <c r="H576" s="4" t="s">
        <v>1307</v>
      </c>
      <c r="I576" s="4">
        <v>65.0</v>
      </c>
      <c r="J576" s="4">
        <v>88962.0</v>
      </c>
      <c r="K576" s="5">
        <v>45709.0</v>
      </c>
      <c r="L576" s="4">
        <v>558.0</v>
      </c>
      <c r="M576" s="4">
        <v>86.0</v>
      </c>
      <c r="N576" s="4">
        <v>86.0</v>
      </c>
      <c r="O576" s="4" t="s">
        <v>5522</v>
      </c>
      <c r="P576" s="4" t="s">
        <v>1308</v>
      </c>
      <c r="Q576" s="4">
        <v>127185.0</v>
      </c>
      <c r="R576" s="4">
        <v>5.0</v>
      </c>
      <c r="S576" s="4" t="s">
        <v>7249</v>
      </c>
      <c r="T576" s="5">
        <v>45817.0</v>
      </c>
    </row>
    <row r="577">
      <c r="A577" s="4" t="s">
        <v>6307</v>
      </c>
      <c r="B577" s="4">
        <v>2000.0</v>
      </c>
      <c r="C577" s="4" t="s">
        <v>13</v>
      </c>
      <c r="D577" s="4" t="s">
        <v>5590</v>
      </c>
      <c r="E577" s="4">
        <v>115.0</v>
      </c>
      <c r="F577" s="4">
        <v>490.0</v>
      </c>
      <c r="G577" s="58">
        <v>45811.0</v>
      </c>
      <c r="H577" s="4" t="s">
        <v>1309</v>
      </c>
      <c r="I577" s="4">
        <v>6.0</v>
      </c>
      <c r="J577" s="4">
        <v>71093.0</v>
      </c>
      <c r="K577" s="5">
        <v>45779.0</v>
      </c>
      <c r="L577" s="4">
        <v>608.0</v>
      </c>
      <c r="M577" s="4">
        <v>86.0</v>
      </c>
      <c r="N577" s="4">
        <v>85.0</v>
      </c>
      <c r="O577" s="4" t="s">
        <v>5522</v>
      </c>
      <c r="P577" s="4" t="s">
        <v>1310</v>
      </c>
      <c r="Q577" s="4">
        <v>1262645.0</v>
      </c>
      <c r="R577" s="5">
        <v>45662.0</v>
      </c>
      <c r="S577" s="4" t="s">
        <v>7250</v>
      </c>
      <c r="T577" s="5">
        <v>45786.0</v>
      </c>
    </row>
    <row r="578">
      <c r="A578" s="4" t="s">
        <v>6308</v>
      </c>
      <c r="B578" s="4">
        <v>2015.0</v>
      </c>
      <c r="C578" s="4" t="s">
        <v>13</v>
      </c>
      <c r="D578" s="4" t="s">
        <v>5623</v>
      </c>
      <c r="E578" s="4">
        <v>143.0</v>
      </c>
      <c r="F578" s="4">
        <v>10.0</v>
      </c>
      <c r="G578" s="10"/>
      <c r="H578" s="4">
        <v>0.0</v>
      </c>
      <c r="I578" s="4">
        <v>91.0</v>
      </c>
      <c r="J578" s="4">
        <v>1.0</v>
      </c>
      <c r="K578" s="4" t="s">
        <v>5932</v>
      </c>
      <c r="L578" s="4">
        <v>12.0</v>
      </c>
      <c r="M578" s="4">
        <v>91.0</v>
      </c>
      <c r="N578" s="4">
        <v>91.0</v>
      </c>
      <c r="O578" s="4" t="s">
        <v>5522</v>
      </c>
      <c r="P578" s="4" t="s">
        <v>1311</v>
      </c>
      <c r="Q578" s="4">
        <v>4.8228697E7</v>
      </c>
      <c r="R578" s="5">
        <v>45901.0</v>
      </c>
      <c r="S578" s="4" t="s">
        <v>6939</v>
      </c>
      <c r="T578" s="5">
        <v>45821.0</v>
      </c>
    </row>
    <row r="579">
      <c r="A579" s="4" t="s">
        <v>6308</v>
      </c>
      <c r="B579" s="4">
        <v>2014.0</v>
      </c>
      <c r="C579" s="4" t="s">
        <v>13</v>
      </c>
      <c r="D579" s="4" t="s">
        <v>5624</v>
      </c>
      <c r="E579" s="4">
        <v>144.0</v>
      </c>
      <c r="F579" s="4">
        <v>11.0</v>
      </c>
      <c r="G579" s="4" t="s">
        <v>680</v>
      </c>
      <c r="H579" s="4" t="s">
        <v>1312</v>
      </c>
      <c r="I579" s="4">
        <v>9.0</v>
      </c>
      <c r="J579" s="4">
        <v>0.0</v>
      </c>
      <c r="K579" s="4" t="s">
        <v>5539</v>
      </c>
      <c r="L579" s="4">
        <v>12.0</v>
      </c>
      <c r="M579" s="4">
        <v>9.0</v>
      </c>
      <c r="N579" s="4">
        <v>9.0</v>
      </c>
      <c r="O579" s="4" t="s">
        <v>5522</v>
      </c>
      <c r="P579" s="4" t="s">
        <v>1313</v>
      </c>
      <c r="Q579" s="4">
        <v>4.7791911E7</v>
      </c>
      <c r="R579" s="5">
        <v>45901.0</v>
      </c>
      <c r="S579" s="4" t="s">
        <v>6152</v>
      </c>
      <c r="T579" s="5">
        <v>45821.0</v>
      </c>
    </row>
    <row r="580">
      <c r="A580" s="4" t="s">
        <v>6308</v>
      </c>
      <c r="B580" s="4">
        <v>2013.0</v>
      </c>
      <c r="C580" s="4" t="s">
        <v>13</v>
      </c>
      <c r="D580" s="4" t="s">
        <v>5577</v>
      </c>
      <c r="E580" s="4">
        <v>145.0</v>
      </c>
      <c r="F580" s="4">
        <v>11.0</v>
      </c>
      <c r="G580" s="4" t="s">
        <v>174</v>
      </c>
      <c r="H580" s="4" t="s">
        <v>1314</v>
      </c>
      <c r="I580" s="4">
        <v>91.0</v>
      </c>
      <c r="J580" s="4">
        <v>1.0</v>
      </c>
      <c r="K580" s="4" t="s">
        <v>5907</v>
      </c>
      <c r="L580" s="4">
        <v>13.0</v>
      </c>
      <c r="M580" s="4">
        <v>91.0</v>
      </c>
      <c r="N580" s="4">
        <v>91.0</v>
      </c>
      <c r="O580" s="4" t="s">
        <v>5522</v>
      </c>
      <c r="P580" s="4" t="s">
        <v>1315</v>
      </c>
      <c r="Q580" s="4">
        <v>4.7342981E7</v>
      </c>
      <c r="R580" s="5">
        <v>45901.0</v>
      </c>
      <c r="S580" s="4" t="s">
        <v>7251</v>
      </c>
      <c r="T580" s="5">
        <v>45729.0</v>
      </c>
    </row>
    <row r="581">
      <c r="A581" s="4" t="s">
        <v>6308</v>
      </c>
      <c r="B581" s="4">
        <v>2012.0</v>
      </c>
      <c r="C581" s="4" t="s">
        <v>13</v>
      </c>
      <c r="D581" s="4" t="s">
        <v>5881</v>
      </c>
      <c r="E581" s="4">
        <v>143.0</v>
      </c>
      <c r="F581" s="4">
        <v>11.0</v>
      </c>
      <c r="G581" s="4" t="s">
        <v>3557</v>
      </c>
      <c r="H581" s="4" t="s">
        <v>1316</v>
      </c>
      <c r="I581" s="4">
        <v>92.0</v>
      </c>
      <c r="J581" s="4">
        <v>1.0</v>
      </c>
      <c r="K581" s="4" t="s">
        <v>5640</v>
      </c>
      <c r="L581" s="4">
        <v>13.0</v>
      </c>
      <c r="M581" s="4">
        <v>91.0</v>
      </c>
      <c r="N581" s="4">
        <v>91.0</v>
      </c>
      <c r="O581" s="4" t="s">
        <v>5522</v>
      </c>
      <c r="P581" s="4" t="s">
        <v>1317</v>
      </c>
      <c r="Q581" s="4">
        <v>4.6881475E7</v>
      </c>
      <c r="R581" s="5">
        <v>45901.0</v>
      </c>
      <c r="S581" s="4" t="s">
        <v>6987</v>
      </c>
      <c r="T581" s="5">
        <v>45701.0</v>
      </c>
    </row>
    <row r="582">
      <c r="A582" s="4" t="s">
        <v>6308</v>
      </c>
      <c r="B582" s="4">
        <v>2011.0</v>
      </c>
      <c r="C582" s="4" t="s">
        <v>13</v>
      </c>
      <c r="D582" s="4" t="s">
        <v>5555</v>
      </c>
      <c r="E582" s="4">
        <v>144.0</v>
      </c>
      <c r="F582" s="4">
        <v>12.0</v>
      </c>
      <c r="G582" s="4" t="s">
        <v>159</v>
      </c>
      <c r="H582" s="4" t="s">
        <v>1318</v>
      </c>
      <c r="I582" s="4">
        <v>85.0</v>
      </c>
      <c r="J582" s="4">
        <v>6.0</v>
      </c>
      <c r="K582" s="4">
        <v>55.0</v>
      </c>
      <c r="L582" s="4">
        <v>14.0</v>
      </c>
      <c r="M582" s="4">
        <v>85.0</v>
      </c>
      <c r="N582" s="4">
        <v>85.0</v>
      </c>
      <c r="O582" s="4" t="s">
        <v>5522</v>
      </c>
      <c r="P582" s="4" t="s">
        <v>1320</v>
      </c>
      <c r="Q582" s="4">
        <v>4646646.0</v>
      </c>
      <c r="R582" s="4">
        <v>2.0</v>
      </c>
      <c r="S582" s="4" t="s">
        <v>5681</v>
      </c>
      <c r="T582" s="4">
        <v>13.0</v>
      </c>
    </row>
    <row r="583">
      <c r="A583" s="4" t="s">
        <v>6308</v>
      </c>
      <c r="B583" s="4">
        <v>2010.0</v>
      </c>
      <c r="C583" s="4" t="s">
        <v>13</v>
      </c>
      <c r="D583" s="4" t="s">
        <v>5563</v>
      </c>
      <c r="E583" s="4">
        <v>15.0</v>
      </c>
      <c r="F583" s="4">
        <v>12.0</v>
      </c>
      <c r="G583" s="4" t="s">
        <v>1660</v>
      </c>
      <c r="H583" s="4" t="s">
        <v>1321</v>
      </c>
      <c r="I583" s="4">
        <v>88.0</v>
      </c>
      <c r="J583" s="4">
        <v>0.0</v>
      </c>
      <c r="K583" s="4" t="s">
        <v>5698</v>
      </c>
      <c r="L583" s="4">
        <v>15.0</v>
      </c>
      <c r="M583" s="4">
        <v>88.0</v>
      </c>
      <c r="N583" s="4">
        <v>88.0</v>
      </c>
      <c r="O583" s="4" t="s">
        <v>5522</v>
      </c>
      <c r="P583" s="4" t="s">
        <v>1323</v>
      </c>
      <c r="Q583" s="4">
        <v>4591897.0</v>
      </c>
      <c r="R583" s="4">
        <v>2.0</v>
      </c>
      <c r="S583" s="4" t="s">
        <v>7060</v>
      </c>
      <c r="T583" s="5">
        <v>45881.0</v>
      </c>
    </row>
    <row r="584">
      <c r="A584" s="4" t="s">
        <v>6308</v>
      </c>
      <c r="B584" s="4">
        <v>2009.0</v>
      </c>
      <c r="C584" s="4" t="s">
        <v>13</v>
      </c>
      <c r="D584" s="4" t="s">
        <v>5563</v>
      </c>
      <c r="E584" s="4">
        <v>15.0</v>
      </c>
      <c r="F584" s="4">
        <v>13.0</v>
      </c>
      <c r="G584" s="4" t="s">
        <v>211</v>
      </c>
      <c r="H584" s="4" t="s">
        <v>1324</v>
      </c>
      <c r="I584" s="4">
        <v>92.0</v>
      </c>
      <c r="J584" s="4">
        <v>0.0</v>
      </c>
      <c r="K584" s="4" t="s">
        <v>5550</v>
      </c>
      <c r="L584" s="4">
        <v>15.0</v>
      </c>
      <c r="M584" s="4">
        <v>92.0</v>
      </c>
      <c r="N584" s="4">
        <v>92.0</v>
      </c>
      <c r="O584" s="4" t="s">
        <v>5522</v>
      </c>
      <c r="P584" s="4" t="s">
        <v>1325</v>
      </c>
      <c r="Q584" s="4">
        <v>4.5416181E7</v>
      </c>
      <c r="R584" s="4">
        <v>2.0</v>
      </c>
      <c r="S584" s="4" t="s">
        <v>7078</v>
      </c>
      <c r="T584" s="5">
        <v>45759.0</v>
      </c>
    </row>
    <row r="585">
      <c r="A585" s="4" t="s">
        <v>6308</v>
      </c>
      <c r="B585" s="4">
        <v>2008.0</v>
      </c>
      <c r="C585" s="4" t="s">
        <v>13</v>
      </c>
      <c r="D585" s="4" t="s">
        <v>5556</v>
      </c>
      <c r="E585" s="4">
        <v>146.0</v>
      </c>
      <c r="F585" s="4">
        <v>14.0</v>
      </c>
      <c r="G585" s="4" t="s">
        <v>672</v>
      </c>
      <c r="H585" s="4" t="s">
        <v>1326</v>
      </c>
      <c r="I585" s="4">
        <v>92.0</v>
      </c>
      <c r="J585" s="4">
        <v>0.0</v>
      </c>
      <c r="K585" s="4" t="s">
        <v>5579</v>
      </c>
      <c r="L585" s="4">
        <v>16.0</v>
      </c>
      <c r="M585" s="4">
        <v>92.0</v>
      </c>
      <c r="N585" s="4">
        <v>92.0</v>
      </c>
      <c r="O585" s="4" t="s">
        <v>5522</v>
      </c>
      <c r="P585" s="4" t="s">
        <v>1327</v>
      </c>
      <c r="Q585" s="4">
        <v>4491544.0</v>
      </c>
      <c r="R585" s="4">
        <v>2.0</v>
      </c>
      <c r="S585" s="4" t="s">
        <v>7252</v>
      </c>
      <c r="T585" s="5">
        <v>45700.0</v>
      </c>
    </row>
    <row r="586">
      <c r="A586" s="4" t="s">
        <v>6308</v>
      </c>
      <c r="B586" s="4">
        <v>2007.0</v>
      </c>
      <c r="C586" s="4" t="s">
        <v>13</v>
      </c>
      <c r="D586" s="4" t="s">
        <v>5556</v>
      </c>
      <c r="E586" s="4">
        <v>144.0</v>
      </c>
      <c r="F586" s="4">
        <v>14.0</v>
      </c>
      <c r="G586" s="4" t="s">
        <v>1297</v>
      </c>
      <c r="H586" s="4" t="s">
        <v>1328</v>
      </c>
      <c r="I586" s="4">
        <v>93.0</v>
      </c>
      <c r="J586" s="4">
        <v>0.0</v>
      </c>
      <c r="K586" s="4">
        <v>52.0</v>
      </c>
      <c r="L586" s="4">
        <v>17.0</v>
      </c>
      <c r="M586" s="4">
        <v>93.0</v>
      </c>
      <c r="N586" s="4">
        <v>93.0</v>
      </c>
      <c r="O586" s="4" t="s">
        <v>5522</v>
      </c>
      <c r="P586" s="4" t="s">
        <v>1329</v>
      </c>
      <c r="Q586" s="4">
        <v>4.4374572E7</v>
      </c>
      <c r="R586" s="5">
        <v>45659.0</v>
      </c>
      <c r="S586" s="4" t="s">
        <v>7025</v>
      </c>
      <c r="T586" s="5">
        <v>45911.0</v>
      </c>
    </row>
    <row r="587">
      <c r="A587" s="4" t="s">
        <v>6308</v>
      </c>
      <c r="B587" s="4">
        <v>2006.0</v>
      </c>
      <c r="C587" s="4" t="s">
        <v>13</v>
      </c>
      <c r="D587" s="4" t="s">
        <v>5749</v>
      </c>
      <c r="E587" s="4">
        <v>147.0</v>
      </c>
      <c r="F587" s="4">
        <v>15.0</v>
      </c>
      <c r="G587" s="4" t="s">
        <v>219</v>
      </c>
      <c r="H587" s="4" t="s">
        <v>1330</v>
      </c>
      <c r="I587" s="4">
        <v>93.0</v>
      </c>
      <c r="J587" s="4">
        <v>0.0</v>
      </c>
      <c r="K587" s="4" t="s">
        <v>5895</v>
      </c>
      <c r="L587" s="4">
        <v>17.0</v>
      </c>
      <c r="M587" s="4">
        <v>94.0</v>
      </c>
      <c r="N587" s="4">
        <v>93.0</v>
      </c>
      <c r="O587" s="4" t="s">
        <v>5522</v>
      </c>
      <c r="P587" s="4" t="s">
        <v>1331</v>
      </c>
      <c r="Q587" s="4">
        <v>4.3835722E7</v>
      </c>
      <c r="R587" s="5">
        <v>45659.0</v>
      </c>
      <c r="S587" s="4" t="s">
        <v>7118</v>
      </c>
      <c r="T587" s="5">
        <v>45788.0</v>
      </c>
    </row>
    <row r="588">
      <c r="A588" s="4" t="s">
        <v>6308</v>
      </c>
      <c r="B588" s="4">
        <v>2005.0</v>
      </c>
      <c r="C588" s="4" t="s">
        <v>13</v>
      </c>
      <c r="D588" s="4" t="s">
        <v>5749</v>
      </c>
      <c r="E588" s="4">
        <v>144.0</v>
      </c>
      <c r="F588" s="4">
        <v>15.0</v>
      </c>
      <c r="G588" s="4" t="s">
        <v>680</v>
      </c>
      <c r="H588" s="4" t="s">
        <v>1332</v>
      </c>
      <c r="I588" s="4">
        <v>93.0</v>
      </c>
      <c r="J588" s="4">
        <v>0.0</v>
      </c>
      <c r="K588" s="5">
        <v>45782.0</v>
      </c>
      <c r="L588" s="4">
        <v>18.0</v>
      </c>
      <c r="M588" s="4">
        <v>93.0</v>
      </c>
      <c r="N588" s="4">
        <v>93.0</v>
      </c>
      <c r="O588" s="4" t="s">
        <v>5522</v>
      </c>
      <c r="P588" s="4" t="s">
        <v>1333</v>
      </c>
      <c r="Q588" s="4">
        <v>4.3285634E7</v>
      </c>
      <c r="R588" s="5">
        <v>45659.0</v>
      </c>
      <c r="S588" s="4" t="s">
        <v>7253</v>
      </c>
      <c r="T588" s="5">
        <v>45668.0</v>
      </c>
    </row>
    <row r="589">
      <c r="A589" s="4" t="s">
        <v>6308</v>
      </c>
      <c r="B589" s="4">
        <v>2004.0</v>
      </c>
      <c r="C589" s="4" t="s">
        <v>13</v>
      </c>
      <c r="D589" s="4" t="s">
        <v>5559</v>
      </c>
      <c r="E589" s="4">
        <v>148.0</v>
      </c>
      <c r="F589" s="4">
        <v>16.0</v>
      </c>
      <c r="G589" s="4" t="s">
        <v>148</v>
      </c>
      <c r="H589" s="4" t="s">
        <v>1334</v>
      </c>
      <c r="I589" s="4">
        <v>89.0</v>
      </c>
      <c r="J589" s="4">
        <v>0.0</v>
      </c>
      <c r="K589" s="4" t="s">
        <v>5587</v>
      </c>
      <c r="L589" s="4">
        <v>19.0</v>
      </c>
      <c r="M589" s="4">
        <v>89.0</v>
      </c>
      <c r="N589" s="4">
        <v>89.0</v>
      </c>
      <c r="O589" s="4" t="s">
        <v>5522</v>
      </c>
      <c r="P589" s="4" t="s">
        <v>1335</v>
      </c>
      <c r="Q589" s="4">
        <v>4.2724163E7</v>
      </c>
      <c r="R589" s="5">
        <v>45690.0</v>
      </c>
      <c r="S589" s="4" t="s">
        <v>7253</v>
      </c>
      <c r="T589" s="5">
        <v>45727.0</v>
      </c>
    </row>
    <row r="590">
      <c r="A590" s="4" t="s">
        <v>6308</v>
      </c>
      <c r="B590" s="4">
        <v>2003.0</v>
      </c>
      <c r="C590" s="4" t="s">
        <v>13</v>
      </c>
      <c r="D590" s="4" t="s">
        <v>5899</v>
      </c>
      <c r="E590" s="4">
        <v>15.0</v>
      </c>
      <c r="F590" s="4">
        <v>16.0</v>
      </c>
      <c r="G590" s="4" t="s">
        <v>2504</v>
      </c>
      <c r="H590" s="4" t="s">
        <v>1336</v>
      </c>
      <c r="I590" s="4">
        <v>92.0</v>
      </c>
      <c r="J590" s="4">
        <v>0.0</v>
      </c>
      <c r="K590" s="4">
        <v>49.0</v>
      </c>
      <c r="L590" s="4">
        <v>19.0</v>
      </c>
      <c r="M590" s="4">
        <v>92.0</v>
      </c>
      <c r="N590" s="4">
        <v>92.0</v>
      </c>
      <c r="O590" s="4" t="s">
        <v>5522</v>
      </c>
      <c r="P590" s="4" t="s">
        <v>1338</v>
      </c>
      <c r="Q590" s="4">
        <v>4.2152151E7</v>
      </c>
      <c r="R590" s="5">
        <v>45690.0</v>
      </c>
      <c r="S590" s="4" t="s">
        <v>7026</v>
      </c>
      <c r="T590" s="5">
        <v>45819.0</v>
      </c>
    </row>
    <row r="591">
      <c r="A591" s="4" t="s">
        <v>6308</v>
      </c>
      <c r="B591" s="4">
        <v>2002.0</v>
      </c>
      <c r="C591" s="4" t="s">
        <v>13</v>
      </c>
      <c r="D591" s="4" t="s">
        <v>5767</v>
      </c>
      <c r="E591" s="4">
        <v>163.0</v>
      </c>
      <c r="F591" s="4">
        <v>17.0</v>
      </c>
      <c r="G591" s="4" t="s">
        <v>672</v>
      </c>
      <c r="H591" s="4" t="s">
        <v>1339</v>
      </c>
      <c r="I591" s="4">
        <v>78.0</v>
      </c>
      <c r="J591" s="4">
        <v>139.0</v>
      </c>
      <c r="K591" s="4" t="s">
        <v>5605</v>
      </c>
      <c r="L591" s="4">
        <v>20.0</v>
      </c>
      <c r="M591" s="4">
        <v>83.0</v>
      </c>
      <c r="N591" s="4">
        <v>81.0</v>
      </c>
      <c r="O591" s="4" t="s">
        <v>5522</v>
      </c>
      <c r="P591" s="4" t="s">
        <v>1340</v>
      </c>
      <c r="Q591" s="4">
        <v>4.1572491E7</v>
      </c>
      <c r="R591" s="5">
        <v>45718.0</v>
      </c>
      <c r="S591" s="4" t="s">
        <v>6934</v>
      </c>
      <c r="T591" s="5">
        <v>45788.0</v>
      </c>
    </row>
    <row r="592">
      <c r="A592" s="4" t="s">
        <v>6308</v>
      </c>
      <c r="B592" s="4">
        <v>2001.0</v>
      </c>
      <c r="C592" s="4" t="s">
        <v>13</v>
      </c>
      <c r="D592" s="4" t="s">
        <v>5933</v>
      </c>
      <c r="E592" s="4">
        <v>165.0</v>
      </c>
      <c r="F592" s="4">
        <v>17.0</v>
      </c>
      <c r="G592" s="4" t="s">
        <v>1807</v>
      </c>
      <c r="H592" s="4" t="s">
        <v>1341</v>
      </c>
      <c r="I592" s="4">
        <v>8.0</v>
      </c>
      <c r="J592" s="4">
        <v>3.0</v>
      </c>
      <c r="K592" s="4" t="s">
        <v>5934</v>
      </c>
      <c r="L592" s="4">
        <v>21.0</v>
      </c>
      <c r="M592" s="4">
        <v>83.0</v>
      </c>
      <c r="N592" s="4">
        <v>8.0</v>
      </c>
      <c r="O592" s="4" t="s">
        <v>5522</v>
      </c>
      <c r="P592" s="4" t="s">
        <v>1342</v>
      </c>
      <c r="Q592" s="4">
        <v>498899.0</v>
      </c>
      <c r="R592" s="5">
        <v>45718.0</v>
      </c>
      <c r="S592" s="4" t="s">
        <v>6947</v>
      </c>
      <c r="T592" s="5">
        <v>45758.0</v>
      </c>
    </row>
    <row r="593">
      <c r="A593" s="4" t="s">
        <v>6308</v>
      </c>
      <c r="B593" s="4">
        <v>2000.0</v>
      </c>
      <c r="C593" s="4" t="s">
        <v>13</v>
      </c>
      <c r="D593" s="4" t="s">
        <v>5594</v>
      </c>
      <c r="E593" s="4">
        <v>167.0</v>
      </c>
      <c r="F593" s="4">
        <v>18.0</v>
      </c>
      <c r="G593" s="4" t="s">
        <v>1297</v>
      </c>
      <c r="H593" s="4" t="s">
        <v>1343</v>
      </c>
      <c r="I593" s="4">
        <v>78.0</v>
      </c>
      <c r="J593" s="4">
        <v>1.0</v>
      </c>
      <c r="K593" s="4" t="s">
        <v>5848</v>
      </c>
      <c r="L593" s="4">
        <v>21.0</v>
      </c>
      <c r="M593" s="4">
        <v>82.0</v>
      </c>
      <c r="N593" s="4">
        <v>79.0</v>
      </c>
      <c r="O593" s="4" t="s">
        <v>5522</v>
      </c>
      <c r="P593" s="4" t="s">
        <v>1344</v>
      </c>
      <c r="Q593" s="4">
        <v>443958.0</v>
      </c>
      <c r="R593" s="5">
        <v>45718.0</v>
      </c>
      <c r="S593" s="4" t="s">
        <v>5044</v>
      </c>
      <c r="T593" s="5">
        <v>45727.0</v>
      </c>
    </row>
    <row r="594">
      <c r="A594" s="4" t="s">
        <v>6309</v>
      </c>
      <c r="B594" s="4">
        <v>2015.0</v>
      </c>
      <c r="C594" s="4" t="s">
        <v>13</v>
      </c>
      <c r="D594" s="4" t="s">
        <v>5935</v>
      </c>
      <c r="E594" s="4">
        <v>227.0</v>
      </c>
      <c r="F594" s="4">
        <v>1.0</v>
      </c>
      <c r="G594" s="10"/>
      <c r="H594" s="4">
        <v>0.0</v>
      </c>
      <c r="I594" s="4">
        <v>91.0</v>
      </c>
      <c r="J594" s="4">
        <v>0.0</v>
      </c>
      <c r="K594" s="5">
        <v>45712.0</v>
      </c>
      <c r="L594" s="4">
        <v>2.0</v>
      </c>
      <c r="M594" s="4">
        <v>92.0</v>
      </c>
      <c r="N594" s="4">
        <v>91.0</v>
      </c>
      <c r="O594" s="4" t="s">
        <v>5786</v>
      </c>
      <c r="P594" s="4" t="s">
        <v>1345</v>
      </c>
      <c r="Q594" s="4">
        <v>777424.0</v>
      </c>
      <c r="R594" s="5">
        <v>45783.0</v>
      </c>
      <c r="S594" s="4" t="s">
        <v>7254</v>
      </c>
      <c r="T594" s="5">
        <v>45668.0</v>
      </c>
    </row>
    <row r="595">
      <c r="A595" s="4" t="s">
        <v>6309</v>
      </c>
      <c r="B595" s="4">
        <v>2014.0</v>
      </c>
      <c r="C595" s="4" t="s">
        <v>13</v>
      </c>
      <c r="D595" s="4" t="s">
        <v>5737</v>
      </c>
      <c r="E595" s="4">
        <v>23.0</v>
      </c>
      <c r="F595" s="4">
        <v>1.0</v>
      </c>
      <c r="G595" s="4" t="s">
        <v>5521</v>
      </c>
      <c r="H595" s="4" t="s">
        <v>1346</v>
      </c>
      <c r="I595" s="4">
        <v>88.0</v>
      </c>
      <c r="J595" s="4">
        <v>0.0</v>
      </c>
      <c r="K595" s="5">
        <v>45861.0</v>
      </c>
      <c r="L595" s="4">
        <v>2.0</v>
      </c>
      <c r="M595" s="4">
        <v>87.0</v>
      </c>
      <c r="N595" s="4">
        <v>87.0</v>
      </c>
      <c r="O595" s="4" t="s">
        <v>5786</v>
      </c>
      <c r="P595" s="4" t="s">
        <v>1348</v>
      </c>
      <c r="Q595" s="4">
        <v>759385.0</v>
      </c>
      <c r="R595" s="5">
        <v>45814.0</v>
      </c>
      <c r="S595" s="4" t="s">
        <v>7255</v>
      </c>
      <c r="T595" s="5">
        <v>45668.0</v>
      </c>
    </row>
    <row r="596">
      <c r="A596" s="4" t="s">
        <v>6309</v>
      </c>
      <c r="B596" s="4">
        <v>2013.0</v>
      </c>
      <c r="C596" s="4" t="s">
        <v>13</v>
      </c>
      <c r="D596" s="4" t="s">
        <v>5674</v>
      </c>
      <c r="E596" s="4">
        <v>233.0</v>
      </c>
      <c r="F596" s="4">
        <v>1.0</v>
      </c>
      <c r="G596" s="4" t="s">
        <v>5521</v>
      </c>
      <c r="H596" s="4" t="s">
        <v>1349</v>
      </c>
      <c r="I596" s="4">
        <v>88.0</v>
      </c>
      <c r="J596" s="4">
        <v>0.0</v>
      </c>
      <c r="K596" s="5">
        <v>45711.0</v>
      </c>
      <c r="L596" s="4">
        <v>2.0</v>
      </c>
      <c r="M596" s="4">
        <v>85.0</v>
      </c>
      <c r="N596" s="4">
        <v>87.0</v>
      </c>
      <c r="O596" s="4" t="s">
        <v>5786</v>
      </c>
      <c r="P596" s="4" t="s">
        <v>1350</v>
      </c>
      <c r="Q596" s="4">
        <v>7415.0</v>
      </c>
      <c r="R596" s="5">
        <v>45814.0</v>
      </c>
      <c r="S596" s="4" t="s">
        <v>5993</v>
      </c>
      <c r="T596" s="5">
        <v>45910.0</v>
      </c>
    </row>
    <row r="597">
      <c r="A597" s="4" t="s">
        <v>6309</v>
      </c>
      <c r="B597" s="4">
        <v>2012.0</v>
      </c>
      <c r="C597" s="4" t="s">
        <v>13</v>
      </c>
      <c r="D597" s="4" t="s">
        <v>5676</v>
      </c>
      <c r="E597" s="4">
        <v>237.0</v>
      </c>
      <c r="F597" s="4">
        <v>2.0</v>
      </c>
      <c r="G597" s="4" t="s">
        <v>5521</v>
      </c>
      <c r="H597" s="4" t="s">
        <v>1351</v>
      </c>
      <c r="I597" s="4">
        <v>89.0</v>
      </c>
      <c r="J597" s="4">
        <v>1.0</v>
      </c>
      <c r="K597" s="5">
        <v>45830.0</v>
      </c>
      <c r="L597" s="4">
        <v>2.0</v>
      </c>
      <c r="M597" s="4">
        <v>85.0</v>
      </c>
      <c r="N597" s="4">
        <v>86.0</v>
      </c>
      <c r="O597" s="4" t="s">
        <v>5786</v>
      </c>
      <c r="P597" s="4" t="s">
        <v>1352</v>
      </c>
      <c r="Q597" s="4">
        <v>723868.0</v>
      </c>
      <c r="R597" s="5">
        <v>45844.0</v>
      </c>
      <c r="S597" s="4" t="s">
        <v>7049</v>
      </c>
      <c r="T597" s="5">
        <v>45879.0</v>
      </c>
    </row>
    <row r="598">
      <c r="A598" s="4" t="s">
        <v>6309</v>
      </c>
      <c r="B598" s="4">
        <v>2011.0</v>
      </c>
      <c r="C598" s="4" t="s">
        <v>13</v>
      </c>
      <c r="D598" s="4" t="s">
        <v>5632</v>
      </c>
      <c r="E598" s="4">
        <v>241.0</v>
      </c>
      <c r="F598" s="4">
        <v>2.0</v>
      </c>
      <c r="G598" s="4" t="s">
        <v>5936</v>
      </c>
      <c r="H598" s="4" t="s">
        <v>1353</v>
      </c>
      <c r="I598" s="4">
        <v>83.0</v>
      </c>
      <c r="J598" s="4">
        <v>3.0</v>
      </c>
      <c r="K598" s="5">
        <v>45679.0</v>
      </c>
      <c r="L598" s="4">
        <v>2.0</v>
      </c>
      <c r="M598" s="4">
        <v>85.0</v>
      </c>
      <c r="N598" s="4">
        <v>83.0</v>
      </c>
      <c r="O598" s="4" t="s">
        <v>5614</v>
      </c>
      <c r="P598" s="4" t="s">
        <v>1354</v>
      </c>
      <c r="Q598" s="4">
        <v>76569.0</v>
      </c>
      <c r="R598" s="5">
        <v>45875.0</v>
      </c>
      <c r="S598" s="4" t="s">
        <v>6905</v>
      </c>
      <c r="T598" s="5">
        <v>45818.0</v>
      </c>
    </row>
    <row r="599">
      <c r="A599" s="4" t="s">
        <v>6309</v>
      </c>
      <c r="B599" s="4">
        <v>2010.0</v>
      </c>
      <c r="C599" s="4" t="s">
        <v>13</v>
      </c>
      <c r="D599" s="4" t="s">
        <v>5924</v>
      </c>
      <c r="E599" s="4">
        <v>246.0</v>
      </c>
      <c r="F599" s="4">
        <v>2.0</v>
      </c>
      <c r="G599" s="4" t="s">
        <v>5937</v>
      </c>
      <c r="H599" s="4" t="s">
        <v>1355</v>
      </c>
      <c r="I599" s="4">
        <v>74.0</v>
      </c>
      <c r="J599" s="4">
        <v>0.0</v>
      </c>
      <c r="K599" s="5">
        <v>45829.0</v>
      </c>
      <c r="L599" s="4">
        <v>2.0</v>
      </c>
      <c r="M599" s="4">
        <v>82.0</v>
      </c>
      <c r="N599" s="4">
        <v>74.0</v>
      </c>
      <c r="O599" s="4" t="s">
        <v>5522</v>
      </c>
      <c r="P599" s="4" t="s">
        <v>1356</v>
      </c>
      <c r="Q599" s="4">
        <v>689692.0</v>
      </c>
      <c r="R599" s="5">
        <v>45906.0</v>
      </c>
      <c r="S599" s="4" t="s">
        <v>6906</v>
      </c>
      <c r="T599" s="5">
        <v>45787.0</v>
      </c>
    </row>
    <row r="600">
      <c r="A600" s="4" t="s">
        <v>6309</v>
      </c>
      <c r="B600" s="4">
        <v>2009.0</v>
      </c>
      <c r="C600" s="4" t="s">
        <v>13</v>
      </c>
      <c r="D600" s="4" t="s">
        <v>5740</v>
      </c>
      <c r="E600" s="4">
        <v>251.0</v>
      </c>
      <c r="F600" s="4">
        <v>2.0</v>
      </c>
      <c r="G600" s="4" t="s">
        <v>5835</v>
      </c>
      <c r="H600" s="4" t="s">
        <v>1357</v>
      </c>
      <c r="I600" s="4">
        <v>83.0</v>
      </c>
      <c r="J600" s="4">
        <v>1.0</v>
      </c>
      <c r="K600" s="5">
        <v>45678.0</v>
      </c>
      <c r="L600" s="4">
        <v>2.0</v>
      </c>
      <c r="M600" s="4">
        <v>84.0</v>
      </c>
      <c r="N600" s="4">
        <v>83.0</v>
      </c>
      <c r="O600" s="4" t="s">
        <v>5522</v>
      </c>
      <c r="P600" s="4" t="s">
        <v>1358</v>
      </c>
      <c r="Q600" s="4">
        <v>673252.0</v>
      </c>
      <c r="R600" s="4">
        <v>7.0</v>
      </c>
      <c r="S600" s="4" t="s">
        <v>7256</v>
      </c>
      <c r="T600" s="5">
        <v>45726.0</v>
      </c>
    </row>
    <row r="601">
      <c r="A601" s="4" t="s">
        <v>6309</v>
      </c>
      <c r="B601" s="4">
        <v>2008.0</v>
      </c>
      <c r="C601" s="4" t="s">
        <v>13</v>
      </c>
      <c r="D601" s="4">
        <v>61.0</v>
      </c>
      <c r="E601" s="4">
        <v>255.0</v>
      </c>
      <c r="F601" s="4">
        <v>2.0</v>
      </c>
      <c r="G601" s="4" t="s">
        <v>5936</v>
      </c>
      <c r="H601" s="4" t="s">
        <v>1359</v>
      </c>
      <c r="I601" s="4">
        <v>81.0</v>
      </c>
      <c r="J601" s="4">
        <v>0.0</v>
      </c>
      <c r="K601" s="5">
        <v>45810.0</v>
      </c>
      <c r="L601" s="4">
        <v>2.0</v>
      </c>
      <c r="M601" s="4">
        <v>81.0</v>
      </c>
      <c r="N601" s="4">
        <v>81.0</v>
      </c>
      <c r="O601" s="4" t="s">
        <v>5522</v>
      </c>
      <c r="P601" s="4" t="s">
        <v>1361</v>
      </c>
      <c r="Q601" s="4">
        <v>657229.0</v>
      </c>
      <c r="R601" s="5">
        <v>45664.0</v>
      </c>
      <c r="S601" s="4" t="s">
        <v>7257</v>
      </c>
      <c r="T601" s="5">
        <v>45698.0</v>
      </c>
    </row>
    <row r="602">
      <c r="A602" s="4" t="s">
        <v>6309</v>
      </c>
      <c r="B602" s="4">
        <v>2007.0</v>
      </c>
      <c r="C602" s="4" t="s">
        <v>13</v>
      </c>
      <c r="D602" s="4">
        <v>66.0</v>
      </c>
      <c r="E602" s="4">
        <v>259.0</v>
      </c>
      <c r="F602" s="4">
        <v>2.0</v>
      </c>
      <c r="G602" s="4" t="s">
        <v>5838</v>
      </c>
      <c r="H602" s="4" t="s">
        <v>1362</v>
      </c>
      <c r="I602" s="4">
        <v>75.0</v>
      </c>
      <c r="J602" s="4">
        <v>0.0</v>
      </c>
      <c r="K602" s="5">
        <v>45659.0</v>
      </c>
      <c r="L602" s="4">
        <v>2.0</v>
      </c>
      <c r="M602" s="4">
        <v>75.0</v>
      </c>
      <c r="N602" s="4">
        <v>75.0</v>
      </c>
      <c r="O602" s="4" t="s">
        <v>5522</v>
      </c>
      <c r="P602" s="4" t="s">
        <v>1363</v>
      </c>
      <c r="Q602" s="4">
        <v>64162.0</v>
      </c>
      <c r="R602" s="5">
        <v>45695.0</v>
      </c>
      <c r="S602" s="4" t="s">
        <v>7050</v>
      </c>
      <c r="T602" s="4">
        <v>10.0</v>
      </c>
    </row>
    <row r="603">
      <c r="A603" s="4" t="s">
        <v>6309</v>
      </c>
      <c r="B603" s="4">
        <v>2006.0</v>
      </c>
      <c r="C603" s="4" t="s">
        <v>13</v>
      </c>
      <c r="D603" s="4">
        <v>63.0</v>
      </c>
      <c r="E603" s="4">
        <v>262.0</v>
      </c>
      <c r="F603" s="4">
        <v>2.0</v>
      </c>
      <c r="G603" s="4" t="s">
        <v>5598</v>
      </c>
      <c r="H603" s="4" t="s">
        <v>1364</v>
      </c>
      <c r="I603" s="4">
        <v>69.0</v>
      </c>
      <c r="J603" s="4">
        <v>85.0</v>
      </c>
      <c r="K603" s="5">
        <v>45827.0</v>
      </c>
      <c r="L603" s="4">
        <v>2.0</v>
      </c>
      <c r="M603" s="4">
        <v>69.0</v>
      </c>
      <c r="N603" s="4">
        <v>69.0</v>
      </c>
      <c r="O603" s="4" t="s">
        <v>5522</v>
      </c>
      <c r="P603" s="4" t="s">
        <v>1366</v>
      </c>
      <c r="Q603" s="4">
        <v>626425.0</v>
      </c>
      <c r="R603" s="5">
        <v>45723.0</v>
      </c>
      <c r="S603" s="4" t="s">
        <v>7086</v>
      </c>
      <c r="T603" s="5">
        <v>45909.0</v>
      </c>
    </row>
    <row r="604">
      <c r="A604" s="4" t="s">
        <v>6309</v>
      </c>
      <c r="B604" s="4">
        <v>2005.0</v>
      </c>
      <c r="C604" s="4" t="s">
        <v>13</v>
      </c>
      <c r="D604" s="4">
        <v>60.0</v>
      </c>
      <c r="E604" s="4">
        <v>266.0</v>
      </c>
      <c r="F604" s="4">
        <v>2.0</v>
      </c>
      <c r="G604" s="4" t="s">
        <v>5938</v>
      </c>
      <c r="H604" s="4" t="s">
        <v>1367</v>
      </c>
      <c r="I604" s="4">
        <v>68.0</v>
      </c>
      <c r="J604" s="4">
        <v>912.0</v>
      </c>
      <c r="K604" s="5">
        <v>45707.0</v>
      </c>
      <c r="L604" s="4">
        <v>2.0</v>
      </c>
      <c r="M604" s="4">
        <v>67.0</v>
      </c>
      <c r="N604" s="4">
        <v>68.0</v>
      </c>
      <c r="O604" s="4" t="s">
        <v>5522</v>
      </c>
      <c r="P604" s="4" t="s">
        <v>1368</v>
      </c>
      <c r="Q604" s="4">
        <v>611627.0</v>
      </c>
      <c r="R604" s="5">
        <v>45754.0</v>
      </c>
      <c r="S604" s="4" t="s">
        <v>6910</v>
      </c>
      <c r="T604" s="5">
        <v>45847.0</v>
      </c>
    </row>
    <row r="605">
      <c r="A605" s="4" t="s">
        <v>6309</v>
      </c>
      <c r="B605" s="4">
        <v>2004.0</v>
      </c>
      <c r="C605" s="4" t="s">
        <v>13</v>
      </c>
      <c r="D605" s="4" t="s">
        <v>5635</v>
      </c>
      <c r="E605" s="4">
        <v>269.0</v>
      </c>
      <c r="F605" s="4">
        <v>2.0</v>
      </c>
      <c r="G605" s="4" t="s">
        <v>5939</v>
      </c>
      <c r="H605" s="4" t="s">
        <v>1369</v>
      </c>
      <c r="I605" s="4">
        <v>77.0</v>
      </c>
      <c r="J605" s="4">
        <v>0.0</v>
      </c>
      <c r="K605" s="5">
        <v>45887.0</v>
      </c>
      <c r="L605" s="4">
        <v>2.0</v>
      </c>
      <c r="M605" s="4">
        <v>73.0</v>
      </c>
      <c r="N605" s="4">
        <v>76.0</v>
      </c>
      <c r="O605" s="4" t="s">
        <v>5522</v>
      </c>
      <c r="P605" s="4" t="s">
        <v>1370</v>
      </c>
      <c r="Q605" s="4">
        <v>597228.0</v>
      </c>
      <c r="R605" s="5">
        <v>45784.0</v>
      </c>
      <c r="S605" s="4">
        <v>0.0</v>
      </c>
      <c r="T605" s="5">
        <v>45786.0</v>
      </c>
    </row>
    <row r="606">
      <c r="A606" s="4" t="s">
        <v>6309</v>
      </c>
      <c r="B606" s="4">
        <v>2003.0</v>
      </c>
      <c r="C606" s="4" t="s">
        <v>13</v>
      </c>
      <c r="D606" s="4" t="s">
        <v>5683</v>
      </c>
      <c r="E606" s="4">
        <v>271.0</v>
      </c>
      <c r="F606" s="4">
        <v>2.0</v>
      </c>
      <c r="G606" s="4" t="s">
        <v>5940</v>
      </c>
      <c r="H606" s="4" t="s">
        <v>1371</v>
      </c>
      <c r="I606" s="4">
        <v>28.0</v>
      </c>
      <c r="J606" s="4">
        <v>0.0</v>
      </c>
      <c r="K606" s="5">
        <v>45765.0</v>
      </c>
      <c r="L606" s="4">
        <v>2.0</v>
      </c>
      <c r="M606" s="4">
        <v>8.0</v>
      </c>
      <c r="N606" s="4">
        <v>8.0</v>
      </c>
      <c r="O606" s="4" t="s">
        <v>5522</v>
      </c>
      <c r="P606" s="4" t="s">
        <v>1373</v>
      </c>
      <c r="Q606" s="4">
        <v>583211.0</v>
      </c>
      <c r="R606" s="5">
        <v>45815.0</v>
      </c>
      <c r="S606" s="4">
        <v>0.0</v>
      </c>
      <c r="T606" s="5">
        <v>45697.0</v>
      </c>
    </row>
    <row r="607">
      <c r="A607" s="4" t="s">
        <v>6309</v>
      </c>
      <c r="B607" s="4">
        <v>2002.0</v>
      </c>
      <c r="C607" s="4" t="s">
        <v>13</v>
      </c>
      <c r="D607" s="4" t="s">
        <v>5524</v>
      </c>
      <c r="E607" s="4">
        <v>271.0</v>
      </c>
      <c r="F607" s="4">
        <v>2.0</v>
      </c>
      <c r="G607" s="4" t="s">
        <v>5941</v>
      </c>
      <c r="H607" s="4" t="s">
        <v>1374</v>
      </c>
      <c r="I607" s="10"/>
      <c r="J607" s="4">
        <v>0.0</v>
      </c>
      <c r="K607" s="4">
        <v>18.0</v>
      </c>
      <c r="L607" s="4">
        <v>2.0</v>
      </c>
      <c r="M607" s="4">
        <v>98.0</v>
      </c>
      <c r="N607" s="4">
        <v>89.0</v>
      </c>
      <c r="O607" s="4" t="s">
        <v>5522</v>
      </c>
      <c r="P607" s="4" t="s">
        <v>1375</v>
      </c>
      <c r="Q607" s="4">
        <v>569479.0</v>
      </c>
      <c r="R607" s="5">
        <v>45845.0</v>
      </c>
      <c r="S607" s="4">
        <v>0.0</v>
      </c>
      <c r="T607" s="5">
        <v>45877.0</v>
      </c>
    </row>
    <row r="608">
      <c r="A608" s="4" t="s">
        <v>6309</v>
      </c>
      <c r="B608" s="4">
        <v>2001.0</v>
      </c>
      <c r="C608" s="4" t="s">
        <v>13</v>
      </c>
      <c r="D608" s="4" t="s">
        <v>5524</v>
      </c>
      <c r="E608" s="4">
        <v>272.0</v>
      </c>
      <c r="F608" s="4">
        <v>1.0</v>
      </c>
      <c r="G608" s="4" t="s">
        <v>5941</v>
      </c>
      <c r="H608" s="4" t="s">
        <v>1376</v>
      </c>
      <c r="I608" s="10"/>
      <c r="J608" s="4">
        <v>0.0</v>
      </c>
      <c r="K608" s="5">
        <v>45825.0</v>
      </c>
      <c r="L608" s="4">
        <v>2.0</v>
      </c>
      <c r="M608" s="4">
        <v>7.0</v>
      </c>
      <c r="N608" s="4">
        <v>7.0</v>
      </c>
      <c r="O608" s="4" t="s">
        <v>5522</v>
      </c>
      <c r="P608" s="4" t="s">
        <v>1378</v>
      </c>
      <c r="Q608" s="4">
        <v>555888.0</v>
      </c>
      <c r="R608" s="5">
        <v>45876.0</v>
      </c>
      <c r="S608" s="4">
        <v>0.0</v>
      </c>
      <c r="T608" s="5">
        <v>45785.0</v>
      </c>
    </row>
    <row r="609">
      <c r="A609" s="4" t="s">
        <v>6309</v>
      </c>
      <c r="B609" s="4">
        <v>2000.0</v>
      </c>
      <c r="C609" s="4" t="s">
        <v>13</v>
      </c>
      <c r="D609" s="4" t="s">
        <v>5524</v>
      </c>
      <c r="E609" s="4">
        <v>272.0</v>
      </c>
      <c r="F609" s="4">
        <v>1.0</v>
      </c>
      <c r="G609" s="4" t="s">
        <v>5942</v>
      </c>
      <c r="H609" s="4" t="s">
        <v>1379</v>
      </c>
      <c r="I609" s="10"/>
      <c r="J609" s="4">
        <v>0.0</v>
      </c>
      <c r="K609" s="5">
        <v>45733.0</v>
      </c>
      <c r="L609" s="4">
        <v>2.0</v>
      </c>
      <c r="M609" s="4">
        <v>7.0</v>
      </c>
      <c r="N609" s="4">
        <v>7.0</v>
      </c>
      <c r="O609" s="4" t="s">
        <v>5522</v>
      </c>
      <c r="P609" s="4" t="s">
        <v>1381</v>
      </c>
      <c r="Q609" s="4">
        <v>542357.0</v>
      </c>
      <c r="R609" s="5">
        <v>45907.0</v>
      </c>
      <c r="S609" s="4">
        <v>0.0</v>
      </c>
      <c r="T609" s="5">
        <v>45696.0</v>
      </c>
    </row>
    <row r="610">
      <c r="A610" s="8" t="s">
        <v>6321</v>
      </c>
      <c r="B610" s="4">
        <v>2015.0</v>
      </c>
      <c r="C610" s="4" t="s">
        <v>13</v>
      </c>
      <c r="D610" s="4" t="s">
        <v>5913</v>
      </c>
      <c r="E610" s="4">
        <v>267.0</v>
      </c>
      <c r="F610" s="4">
        <v>7.0</v>
      </c>
      <c r="G610" s="10"/>
      <c r="H610" s="4">
        <v>0.0</v>
      </c>
      <c r="I610" s="4">
        <v>8.0</v>
      </c>
      <c r="J610" s="4">
        <v>1359.0</v>
      </c>
      <c r="K610" s="5">
        <v>45774.0</v>
      </c>
      <c r="L610" s="4">
        <v>10.0</v>
      </c>
      <c r="M610" s="4">
        <v>8.0</v>
      </c>
      <c r="N610" s="4">
        <v>8.0</v>
      </c>
      <c r="O610" s="5">
        <v>45871.0</v>
      </c>
      <c r="P610" s="10"/>
      <c r="Q610" s="10"/>
      <c r="R610" s="5">
        <v>45664.0</v>
      </c>
      <c r="S610" s="4" t="s">
        <v>6123</v>
      </c>
      <c r="T610" s="5">
        <v>45668.0</v>
      </c>
    </row>
    <row r="611">
      <c r="A611" s="8" t="s">
        <v>6321</v>
      </c>
      <c r="B611" s="4">
        <v>2014.0</v>
      </c>
      <c r="C611" s="4" t="s">
        <v>13</v>
      </c>
      <c r="D611" s="4" t="s">
        <v>5840</v>
      </c>
      <c r="E611" s="4">
        <v>275.0</v>
      </c>
      <c r="F611" s="4">
        <v>7.0</v>
      </c>
      <c r="G611" s="4" t="s">
        <v>5521</v>
      </c>
      <c r="H611" s="4">
        <v>0.0</v>
      </c>
      <c r="I611" s="4">
        <v>9.0</v>
      </c>
      <c r="J611" s="4">
        <v>71.0</v>
      </c>
      <c r="K611" s="5">
        <v>45895.0</v>
      </c>
      <c r="L611" s="4">
        <v>10.0</v>
      </c>
      <c r="M611" s="4">
        <v>9.0</v>
      </c>
      <c r="N611" s="4">
        <v>9.0</v>
      </c>
      <c r="O611" s="4">
        <v>3.0</v>
      </c>
      <c r="P611" s="10"/>
      <c r="Q611" s="10"/>
      <c r="R611" s="5">
        <v>45723.0</v>
      </c>
      <c r="S611" s="4" t="s">
        <v>7097</v>
      </c>
      <c r="T611" s="5">
        <v>45668.0</v>
      </c>
    </row>
    <row r="612">
      <c r="A612" s="8" t="s">
        <v>6321</v>
      </c>
      <c r="B612" s="4">
        <v>2013.0</v>
      </c>
      <c r="C612" s="4" t="s">
        <v>13</v>
      </c>
      <c r="D612" s="4" t="s">
        <v>5668</v>
      </c>
      <c r="E612" s="4">
        <v>274.0</v>
      </c>
      <c r="F612" s="4">
        <v>7.0</v>
      </c>
      <c r="G612" s="4" t="s">
        <v>5521</v>
      </c>
      <c r="H612" s="4">
        <v>0.0</v>
      </c>
      <c r="I612" s="4">
        <v>85.0</v>
      </c>
      <c r="J612" s="4">
        <v>124.0</v>
      </c>
      <c r="K612" s="5">
        <v>45714.0</v>
      </c>
      <c r="L612" s="4">
        <v>10.0</v>
      </c>
      <c r="M612" s="4">
        <v>85.0</v>
      </c>
      <c r="N612" s="4">
        <v>85.0</v>
      </c>
      <c r="O612" s="4">
        <v>3.0</v>
      </c>
      <c r="P612" s="10"/>
      <c r="Q612" s="10"/>
      <c r="R612" s="5">
        <v>45754.0</v>
      </c>
      <c r="S612" s="4" t="s">
        <v>7258</v>
      </c>
      <c r="T612" s="5">
        <v>45668.0</v>
      </c>
    </row>
    <row r="613">
      <c r="A613" s="8" t="s">
        <v>6321</v>
      </c>
      <c r="B613" s="4">
        <v>2012.0</v>
      </c>
      <c r="C613" s="4" t="s">
        <v>13</v>
      </c>
      <c r="D613" s="4" t="s">
        <v>5805</v>
      </c>
      <c r="E613" s="4">
        <v>273.0</v>
      </c>
      <c r="F613" s="4">
        <v>7.0</v>
      </c>
      <c r="G613" s="4" t="s">
        <v>5521</v>
      </c>
      <c r="H613" s="4">
        <v>0.0</v>
      </c>
      <c r="I613" s="4">
        <v>62.0</v>
      </c>
      <c r="J613" s="4">
        <v>260.0</v>
      </c>
      <c r="K613" s="5">
        <v>45833.0</v>
      </c>
      <c r="L613" s="4">
        <v>10.0</v>
      </c>
      <c r="M613" s="4">
        <v>61.0</v>
      </c>
      <c r="N613" s="4">
        <v>85.0</v>
      </c>
      <c r="O613" s="5">
        <v>45719.0</v>
      </c>
      <c r="P613" s="10"/>
      <c r="Q613" s="10"/>
      <c r="R613" s="5">
        <v>45784.0</v>
      </c>
      <c r="S613" s="4" t="s">
        <v>7042</v>
      </c>
      <c r="T613" s="5">
        <v>45698.0</v>
      </c>
    </row>
    <row r="614">
      <c r="A614" s="8" t="s">
        <v>6321</v>
      </c>
      <c r="B614" s="4">
        <v>2011.0</v>
      </c>
      <c r="C614" s="4" t="s">
        <v>13</v>
      </c>
      <c r="D614" s="4" t="s">
        <v>5674</v>
      </c>
      <c r="E614" s="4">
        <v>285.0</v>
      </c>
      <c r="F614" s="4">
        <v>7.0</v>
      </c>
      <c r="G614" s="4" t="s">
        <v>121</v>
      </c>
      <c r="H614" s="4">
        <v>0.0</v>
      </c>
      <c r="I614" s="4">
        <v>7.0</v>
      </c>
      <c r="J614" s="4">
        <v>315.0</v>
      </c>
      <c r="K614" s="4">
        <v>25.0</v>
      </c>
      <c r="L614" s="4">
        <v>10.0</v>
      </c>
      <c r="M614" s="4">
        <v>69.0</v>
      </c>
      <c r="N614" s="4">
        <v>82.0</v>
      </c>
      <c r="O614" s="5">
        <v>45780.0</v>
      </c>
      <c r="P614" s="10"/>
      <c r="Q614" s="10"/>
      <c r="R614" s="5">
        <v>45815.0</v>
      </c>
      <c r="S614" s="4" t="s">
        <v>7122</v>
      </c>
      <c r="T614" s="5">
        <v>45848.0</v>
      </c>
    </row>
    <row r="615">
      <c r="A615" s="8" t="s">
        <v>6321</v>
      </c>
      <c r="B615" s="4">
        <v>2010.0</v>
      </c>
      <c r="C615" s="4" t="s">
        <v>13</v>
      </c>
      <c r="D615" s="4">
        <v>62.0</v>
      </c>
      <c r="E615" s="4">
        <v>298.0</v>
      </c>
      <c r="F615" s="4">
        <v>7.0</v>
      </c>
      <c r="G615" s="4" t="s">
        <v>1549</v>
      </c>
      <c r="H615" s="4">
        <v>0.0</v>
      </c>
      <c r="I615" s="4">
        <v>74.0</v>
      </c>
      <c r="J615" s="4">
        <v>4.0</v>
      </c>
      <c r="K615" s="5">
        <v>45801.0</v>
      </c>
      <c r="L615" s="4">
        <v>10.0</v>
      </c>
      <c r="M615" s="4">
        <v>72.0</v>
      </c>
      <c r="N615" s="4">
        <v>74.0</v>
      </c>
      <c r="O615" s="5">
        <v>45872.0</v>
      </c>
      <c r="P615" s="10"/>
      <c r="Q615" s="10"/>
      <c r="R615" s="5">
        <v>45845.0</v>
      </c>
      <c r="S615" s="4" t="s">
        <v>7259</v>
      </c>
      <c r="T615" s="5">
        <v>45787.0</v>
      </c>
    </row>
    <row r="616">
      <c r="A616" s="8" t="s">
        <v>6321</v>
      </c>
      <c r="B616" s="4">
        <v>2009.0</v>
      </c>
      <c r="C616" s="4" t="s">
        <v>13</v>
      </c>
      <c r="D616" s="4">
        <v>68.0</v>
      </c>
      <c r="E616" s="4">
        <v>314.0</v>
      </c>
      <c r="F616" s="4">
        <v>7.0</v>
      </c>
      <c r="G616" s="4" t="s">
        <v>2817</v>
      </c>
      <c r="H616" s="4">
        <v>0.0</v>
      </c>
      <c r="I616" s="4">
        <v>75.0</v>
      </c>
      <c r="J616" s="4">
        <v>1.0</v>
      </c>
      <c r="K616" s="5">
        <v>45923.0</v>
      </c>
      <c r="L616" s="4">
        <v>11.0</v>
      </c>
      <c r="M616" s="4">
        <v>76.0</v>
      </c>
      <c r="N616" s="4">
        <v>78.0</v>
      </c>
      <c r="O616" s="4">
        <v>4.0</v>
      </c>
      <c r="P616" s="10"/>
      <c r="Q616" s="10"/>
      <c r="R616" s="5">
        <v>45907.0</v>
      </c>
      <c r="S616" s="4" t="s">
        <v>7043</v>
      </c>
      <c r="T616" s="5">
        <v>45726.0</v>
      </c>
    </row>
    <row r="617">
      <c r="A617" s="8" t="s">
        <v>6321</v>
      </c>
      <c r="B617" s="4">
        <v>2008.0</v>
      </c>
      <c r="C617" s="4" t="s">
        <v>13</v>
      </c>
      <c r="D617" s="4" t="s">
        <v>5744</v>
      </c>
      <c r="E617" s="4">
        <v>338.0</v>
      </c>
      <c r="F617" s="4">
        <v>8.0</v>
      </c>
      <c r="G617" s="4" t="s">
        <v>4214</v>
      </c>
      <c r="H617" s="4">
        <v>0.0</v>
      </c>
      <c r="I617" s="4">
        <v>73.0</v>
      </c>
      <c r="J617" s="4">
        <v>2.0</v>
      </c>
      <c r="K617" s="5">
        <v>45739.0</v>
      </c>
      <c r="L617" s="4">
        <v>11.0</v>
      </c>
      <c r="M617" s="4">
        <v>77.0</v>
      </c>
      <c r="N617" s="4">
        <v>79.0</v>
      </c>
      <c r="O617" s="5">
        <v>45720.0</v>
      </c>
      <c r="P617" s="10"/>
      <c r="Q617" s="10"/>
      <c r="R617" s="4">
        <v>8.0</v>
      </c>
      <c r="S617" s="4" t="s">
        <v>6951</v>
      </c>
      <c r="T617" s="4">
        <v>10.0</v>
      </c>
    </row>
    <row r="618">
      <c r="A618" s="8" t="s">
        <v>6321</v>
      </c>
      <c r="B618" s="4">
        <v>2007.0</v>
      </c>
      <c r="C618" s="4" t="s">
        <v>13</v>
      </c>
      <c r="D618" s="4" t="s">
        <v>5686</v>
      </c>
      <c r="E618" s="4">
        <v>354.0</v>
      </c>
      <c r="F618" s="4">
        <v>8.0</v>
      </c>
      <c r="G618" s="4" t="s">
        <v>2927</v>
      </c>
      <c r="H618" s="4">
        <v>0.0</v>
      </c>
      <c r="I618" s="4">
        <v>64.0</v>
      </c>
      <c r="J618" s="4">
        <v>84.0</v>
      </c>
      <c r="K618" s="5">
        <v>45891.0</v>
      </c>
      <c r="L618" s="4">
        <v>11.0</v>
      </c>
      <c r="M618" s="4">
        <v>71.0</v>
      </c>
      <c r="N618" s="4">
        <v>72.0</v>
      </c>
      <c r="O618" s="4">
        <v>5.0</v>
      </c>
      <c r="P618" s="10"/>
      <c r="Q618" s="10"/>
      <c r="R618" s="5">
        <v>45696.0</v>
      </c>
      <c r="S618" s="4" t="s">
        <v>7260</v>
      </c>
      <c r="T618" s="5">
        <v>45878.0</v>
      </c>
    </row>
    <row r="619">
      <c r="A619" s="8" t="s">
        <v>6321</v>
      </c>
      <c r="B619" s="4">
        <v>2006.0</v>
      </c>
      <c r="C619" s="4" t="s">
        <v>13</v>
      </c>
      <c r="D619" s="4" t="s">
        <v>5637</v>
      </c>
      <c r="E619" s="4">
        <v>368.0</v>
      </c>
      <c r="F619" s="4">
        <v>8.0</v>
      </c>
      <c r="G619" s="4" t="s">
        <v>1762</v>
      </c>
      <c r="H619" s="4">
        <v>0.0</v>
      </c>
      <c r="I619" s="10"/>
      <c r="J619" s="4">
        <v>126.0</v>
      </c>
      <c r="K619" s="5">
        <v>45738.0</v>
      </c>
      <c r="L619" s="4">
        <v>12.0</v>
      </c>
      <c r="M619" s="4">
        <v>73.0</v>
      </c>
      <c r="N619" s="4">
        <v>73.0</v>
      </c>
      <c r="O619" s="5">
        <v>45782.0</v>
      </c>
      <c r="P619" s="10"/>
      <c r="Q619" s="10"/>
      <c r="R619" s="5">
        <v>45724.0</v>
      </c>
      <c r="S619" s="4" t="s">
        <v>7210</v>
      </c>
      <c r="T619" s="5">
        <v>45817.0</v>
      </c>
    </row>
    <row r="620">
      <c r="A620" s="8" t="s">
        <v>6321</v>
      </c>
      <c r="B620" s="4">
        <v>2005.0</v>
      </c>
      <c r="C620" s="4" t="s">
        <v>13</v>
      </c>
      <c r="D620" s="4" t="s">
        <v>5535</v>
      </c>
      <c r="E620" s="4">
        <v>394.0</v>
      </c>
      <c r="F620" s="4">
        <v>8.0</v>
      </c>
      <c r="G620" s="58">
        <v>45718.0</v>
      </c>
      <c r="H620" s="4">
        <v>0.0</v>
      </c>
      <c r="I620" s="10"/>
      <c r="J620" s="4">
        <v>146.0</v>
      </c>
      <c r="K620" s="5">
        <v>45859.0</v>
      </c>
      <c r="L620" s="4">
        <v>13.0</v>
      </c>
      <c r="M620" s="4">
        <v>62.0</v>
      </c>
      <c r="N620" s="4">
        <v>62.0</v>
      </c>
      <c r="O620" s="5">
        <v>45905.0</v>
      </c>
      <c r="P620" s="10"/>
      <c r="Q620" s="10"/>
      <c r="R620" s="5">
        <v>45785.0</v>
      </c>
      <c r="S620" s="4" t="s">
        <v>7212</v>
      </c>
      <c r="T620" s="5">
        <v>45756.0</v>
      </c>
    </row>
    <row r="621">
      <c r="A621" s="8" t="s">
        <v>6321</v>
      </c>
      <c r="B621" s="4">
        <v>2004.0</v>
      </c>
      <c r="C621" s="4" t="s">
        <v>13</v>
      </c>
      <c r="D621" s="4" t="s">
        <v>5643</v>
      </c>
      <c r="E621" s="4">
        <v>48.0</v>
      </c>
      <c r="F621" s="4">
        <v>9.0</v>
      </c>
      <c r="G621" s="4" t="s">
        <v>4214</v>
      </c>
      <c r="H621" s="4">
        <v>0.0</v>
      </c>
      <c r="I621" s="10"/>
      <c r="J621" s="4">
        <v>3524.0</v>
      </c>
      <c r="K621" s="5">
        <v>45709.0</v>
      </c>
      <c r="L621" s="4">
        <v>13.0</v>
      </c>
      <c r="M621" s="4">
        <v>67.0</v>
      </c>
      <c r="N621" s="4">
        <v>67.0</v>
      </c>
      <c r="O621" s="5">
        <v>45722.0</v>
      </c>
      <c r="P621" s="10"/>
      <c r="Q621" s="10"/>
      <c r="R621" s="5">
        <v>45816.0</v>
      </c>
      <c r="S621" s="4" t="s">
        <v>7255</v>
      </c>
      <c r="T621" s="5">
        <v>45697.0</v>
      </c>
    </row>
    <row r="622">
      <c r="A622" s="8" t="s">
        <v>6321</v>
      </c>
      <c r="B622" s="4">
        <v>2003.0</v>
      </c>
      <c r="C622" s="4" t="s">
        <v>13</v>
      </c>
      <c r="D622" s="4" t="s">
        <v>5701</v>
      </c>
      <c r="E622" s="4">
        <v>417.0</v>
      </c>
      <c r="F622" s="4">
        <v>9.0</v>
      </c>
      <c r="G622" s="4" t="s">
        <v>1389</v>
      </c>
      <c r="H622" s="4">
        <v>0.0</v>
      </c>
      <c r="I622" s="10"/>
      <c r="J622" s="4">
        <v>3712.0</v>
      </c>
      <c r="K622" s="5">
        <v>45840.0</v>
      </c>
      <c r="L622" s="4">
        <v>14.0</v>
      </c>
      <c r="M622" s="4">
        <v>5.0</v>
      </c>
      <c r="N622" s="4">
        <v>5.0</v>
      </c>
      <c r="O622" s="5">
        <v>45875.0</v>
      </c>
      <c r="P622" s="10"/>
      <c r="Q622" s="10"/>
      <c r="R622" s="5">
        <v>45877.0</v>
      </c>
      <c r="S622" s="4" t="s">
        <v>7261</v>
      </c>
      <c r="T622" s="5">
        <v>45756.0</v>
      </c>
    </row>
    <row r="623">
      <c r="A623" s="8" t="s">
        <v>6321</v>
      </c>
      <c r="B623" s="4">
        <v>2002.0</v>
      </c>
      <c r="C623" s="4" t="s">
        <v>13</v>
      </c>
      <c r="D623" s="4" t="s">
        <v>5552</v>
      </c>
      <c r="E623" s="4">
        <v>424.0</v>
      </c>
      <c r="F623" s="4">
        <v>9.0</v>
      </c>
      <c r="G623" s="4" t="s">
        <v>5943</v>
      </c>
      <c r="H623" s="4">
        <v>0.0</v>
      </c>
      <c r="I623" s="10"/>
      <c r="J623" s="4">
        <v>2788.0</v>
      </c>
      <c r="K623" s="5">
        <v>45718.0</v>
      </c>
      <c r="L623" s="4">
        <v>14.0</v>
      </c>
      <c r="M623" s="4">
        <v>41.0</v>
      </c>
      <c r="N623" s="4">
        <v>41.0</v>
      </c>
      <c r="O623" s="5">
        <v>45695.0</v>
      </c>
      <c r="P623" s="10"/>
      <c r="Q623" s="10"/>
      <c r="R623" s="5">
        <v>45908.0</v>
      </c>
      <c r="S623" s="4" t="s">
        <v>6955</v>
      </c>
      <c r="T623" s="5">
        <v>45786.0</v>
      </c>
    </row>
    <row r="624">
      <c r="A624" s="8" t="s">
        <v>6321</v>
      </c>
      <c r="B624" s="4">
        <v>2001.0</v>
      </c>
      <c r="C624" s="4" t="s">
        <v>13</v>
      </c>
      <c r="D624" s="4" t="s">
        <v>5703</v>
      </c>
      <c r="E624" s="4">
        <v>419.0</v>
      </c>
      <c r="F624" s="4">
        <v>9.0</v>
      </c>
      <c r="G624" s="5">
        <v>45718.0</v>
      </c>
      <c r="H624" s="4">
        <v>0.0</v>
      </c>
      <c r="I624" s="10"/>
      <c r="J624" s="4">
        <v>2152.0</v>
      </c>
      <c r="K624" s="5">
        <v>45888.0</v>
      </c>
      <c r="L624" s="4">
        <v>14.0</v>
      </c>
      <c r="M624" s="4">
        <v>32.0</v>
      </c>
      <c r="N624" s="4">
        <v>31.0</v>
      </c>
      <c r="O624" s="5">
        <v>45815.0</v>
      </c>
      <c r="P624" s="10"/>
      <c r="Q624" s="10"/>
      <c r="R624" s="4">
        <v>9.0</v>
      </c>
      <c r="S624" s="4" t="s">
        <v>7262</v>
      </c>
      <c r="T624" s="5">
        <v>45847.0</v>
      </c>
    </row>
    <row r="625">
      <c r="A625" s="8" t="s">
        <v>6321</v>
      </c>
      <c r="B625" s="4">
        <v>2000.0</v>
      </c>
      <c r="C625" s="4" t="s">
        <v>13</v>
      </c>
      <c r="D625" s="4" t="s">
        <v>5944</v>
      </c>
      <c r="E625" s="4">
        <v>416.0</v>
      </c>
      <c r="F625" s="4">
        <v>9.0</v>
      </c>
      <c r="G625" s="4" t="s">
        <v>5852</v>
      </c>
      <c r="H625" s="4">
        <v>0.0</v>
      </c>
      <c r="I625" s="10"/>
      <c r="J625" s="4">
        <v>1678.0</v>
      </c>
      <c r="K625" s="5">
        <v>45735.0</v>
      </c>
      <c r="L625" s="4">
        <v>14.0</v>
      </c>
      <c r="M625" s="4">
        <v>31.0</v>
      </c>
      <c r="N625" s="4">
        <v>33.0</v>
      </c>
      <c r="O625" s="5">
        <v>45876.0</v>
      </c>
      <c r="P625" s="10"/>
      <c r="Q625" s="10"/>
      <c r="R625" s="5">
        <v>45697.0</v>
      </c>
      <c r="S625" s="4" t="s">
        <v>7262</v>
      </c>
      <c r="T625" s="5">
        <v>45878.0</v>
      </c>
    </row>
    <row r="626">
      <c r="A626" s="4" t="s">
        <v>6310</v>
      </c>
      <c r="B626" s="4">
        <v>2013.0</v>
      </c>
      <c r="C626" s="4" t="s">
        <v>13</v>
      </c>
      <c r="D626" s="10"/>
      <c r="E626" s="10"/>
      <c r="F626" s="4">
        <v>0.0</v>
      </c>
      <c r="G626" s="4" t="s">
        <v>5521</v>
      </c>
      <c r="H626" s="4">
        <v>0.0</v>
      </c>
      <c r="I626" s="4">
        <v>98.0</v>
      </c>
      <c r="J626" s="4">
        <v>0.0</v>
      </c>
      <c r="K626" s="4" t="s">
        <v>5656</v>
      </c>
      <c r="L626" s="4">
        <v>0.0</v>
      </c>
      <c r="M626" s="4">
        <v>98.0</v>
      </c>
      <c r="N626" s="4">
        <v>98.0</v>
      </c>
      <c r="O626" s="4" t="s">
        <v>5522</v>
      </c>
      <c r="P626" s="10"/>
      <c r="Q626" s="10"/>
      <c r="R626" s="4" t="s">
        <v>5522</v>
      </c>
      <c r="S626" s="10"/>
      <c r="T626" s="10"/>
    </row>
    <row r="627">
      <c r="A627" s="4" t="s">
        <v>6311</v>
      </c>
      <c r="B627" s="4">
        <v>2015.0</v>
      </c>
      <c r="C627" s="4" t="s">
        <v>13</v>
      </c>
      <c r="D627" s="4" t="s">
        <v>5926</v>
      </c>
      <c r="E627" s="4">
        <v>95.0</v>
      </c>
      <c r="F627" s="4">
        <v>1.0</v>
      </c>
      <c r="G627" s="10"/>
      <c r="H627" s="4">
        <v>0.0</v>
      </c>
      <c r="I627" s="4">
        <v>92.0</v>
      </c>
      <c r="J627" s="4">
        <v>0.0</v>
      </c>
      <c r="K627" s="5">
        <v>45783.0</v>
      </c>
      <c r="L627" s="4">
        <v>1.0</v>
      </c>
      <c r="M627" s="4">
        <v>92.0</v>
      </c>
      <c r="N627" s="4">
        <v>92.0</v>
      </c>
      <c r="O627" s="4" t="s">
        <v>5522</v>
      </c>
      <c r="P627" s="4" t="s">
        <v>1392</v>
      </c>
      <c r="Q627" s="4">
        <v>487852.0</v>
      </c>
      <c r="R627" s="5">
        <v>45839.0</v>
      </c>
      <c r="S627" s="4" t="s">
        <v>6979</v>
      </c>
      <c r="T627" s="5">
        <v>45702.0</v>
      </c>
    </row>
    <row r="628">
      <c r="A628" s="4" t="s">
        <v>6311</v>
      </c>
      <c r="B628" s="4">
        <v>2014.0</v>
      </c>
      <c r="C628" s="4" t="s">
        <v>13</v>
      </c>
      <c r="D628" s="4" t="s">
        <v>5684</v>
      </c>
      <c r="E628" s="4">
        <v>96.0</v>
      </c>
      <c r="F628" s="4">
        <v>1.0</v>
      </c>
      <c r="G628" s="4" t="s">
        <v>2269</v>
      </c>
      <c r="H628" s="4" t="s">
        <v>1393</v>
      </c>
      <c r="I628" s="4">
        <v>91.0</v>
      </c>
      <c r="J628" s="4">
        <v>1.0</v>
      </c>
      <c r="K628" s="4" t="s">
        <v>5524</v>
      </c>
      <c r="L628" s="4">
        <v>1.0</v>
      </c>
      <c r="M628" s="4">
        <v>91.0</v>
      </c>
      <c r="N628" s="4">
        <v>91.0</v>
      </c>
      <c r="O628" s="4" t="s">
        <v>5522</v>
      </c>
      <c r="P628" s="4" t="s">
        <v>1395</v>
      </c>
      <c r="Q628" s="4">
        <v>4757575.0</v>
      </c>
      <c r="R628" s="5">
        <v>45839.0</v>
      </c>
      <c r="S628" s="4" t="s">
        <v>7169</v>
      </c>
      <c r="T628" s="5">
        <v>45913.0</v>
      </c>
    </row>
    <row r="629">
      <c r="A629" s="4" t="s">
        <v>6311</v>
      </c>
      <c r="B629" s="4">
        <v>2013.0</v>
      </c>
      <c r="C629" s="4" t="s">
        <v>13</v>
      </c>
      <c r="D629" s="4" t="s">
        <v>5702</v>
      </c>
      <c r="E629" s="4">
        <v>96.0</v>
      </c>
      <c r="F629" s="4">
        <v>1.0</v>
      </c>
      <c r="G629" s="4" t="s">
        <v>1200</v>
      </c>
      <c r="H629" s="4" t="s">
        <v>1396</v>
      </c>
      <c r="I629" s="4">
        <v>94.0</v>
      </c>
      <c r="J629" s="4">
        <v>0.0</v>
      </c>
      <c r="K629" s="4" t="s">
        <v>5763</v>
      </c>
      <c r="L629" s="4">
        <v>1.0</v>
      </c>
      <c r="M629" s="4">
        <v>95.0</v>
      </c>
      <c r="N629" s="4">
        <v>95.0</v>
      </c>
      <c r="O629" s="4" t="s">
        <v>5522</v>
      </c>
      <c r="P629" s="4" t="s">
        <v>1398</v>
      </c>
      <c r="Q629" s="4">
        <v>47641.0</v>
      </c>
      <c r="R629" s="5">
        <v>45839.0</v>
      </c>
      <c r="S629" s="4" t="s">
        <v>6919</v>
      </c>
      <c r="T629" s="5">
        <v>45851.0</v>
      </c>
    </row>
    <row r="630">
      <c r="A630" s="4" t="s">
        <v>6311</v>
      </c>
      <c r="B630" s="4">
        <v>2012.0</v>
      </c>
      <c r="C630" s="4" t="s">
        <v>13</v>
      </c>
      <c r="D630" s="4" t="s">
        <v>5945</v>
      </c>
      <c r="E630" s="4">
        <v>97.0</v>
      </c>
      <c r="F630" s="4">
        <v>1.0</v>
      </c>
      <c r="G630" s="4" t="s">
        <v>1552</v>
      </c>
      <c r="H630" s="4" t="s">
        <v>1399</v>
      </c>
      <c r="I630" s="4">
        <v>91.0</v>
      </c>
      <c r="J630" s="4">
        <v>0.0</v>
      </c>
      <c r="K630" s="4" t="s">
        <v>5530</v>
      </c>
      <c r="L630" s="4">
        <v>1.0</v>
      </c>
      <c r="M630" s="4">
        <v>9.0</v>
      </c>
      <c r="N630" s="4">
        <v>91.0</v>
      </c>
      <c r="O630" s="4" t="s">
        <v>5522</v>
      </c>
      <c r="P630" s="4" t="s">
        <v>1400</v>
      </c>
      <c r="Q630" s="4">
        <v>4654122.0</v>
      </c>
      <c r="R630" s="5">
        <v>45839.0</v>
      </c>
      <c r="S630" s="4" t="s">
        <v>7018</v>
      </c>
      <c r="T630" s="5">
        <v>45821.0</v>
      </c>
    </row>
    <row r="631">
      <c r="A631" s="4" t="s">
        <v>6311</v>
      </c>
      <c r="B631" s="4">
        <v>2011.0</v>
      </c>
      <c r="C631" s="4" t="s">
        <v>13</v>
      </c>
      <c r="D631" s="4">
        <v>79.0</v>
      </c>
      <c r="E631" s="4">
        <v>98.0</v>
      </c>
      <c r="F631" s="4">
        <v>1.0</v>
      </c>
      <c r="G631" s="4" t="s">
        <v>2003</v>
      </c>
      <c r="H631" s="4" t="s">
        <v>1401</v>
      </c>
      <c r="I631" s="4">
        <v>84.0</v>
      </c>
      <c r="J631" s="4">
        <v>0.0</v>
      </c>
      <c r="K631" s="4" t="s">
        <v>5541</v>
      </c>
      <c r="L631" s="4">
        <v>1.0</v>
      </c>
      <c r="M631" s="4">
        <v>82.0</v>
      </c>
      <c r="N631" s="4">
        <v>85.0</v>
      </c>
      <c r="O631" s="4" t="s">
        <v>5522</v>
      </c>
      <c r="P631" s="4" t="s">
        <v>1403</v>
      </c>
      <c r="Q631" s="4">
        <v>46474.0</v>
      </c>
      <c r="R631" s="5">
        <v>45839.0</v>
      </c>
      <c r="S631" s="4" t="s">
        <v>6922</v>
      </c>
      <c r="T631" s="5">
        <v>45760.0</v>
      </c>
    </row>
    <row r="632">
      <c r="A632" s="4" t="s">
        <v>6311</v>
      </c>
      <c r="B632" s="4">
        <v>2010.0</v>
      </c>
      <c r="C632" s="4" t="s">
        <v>13</v>
      </c>
      <c r="D632" s="4" t="s">
        <v>5709</v>
      </c>
      <c r="E632" s="4">
        <v>16.0</v>
      </c>
      <c r="F632" s="4">
        <v>1.0</v>
      </c>
      <c r="G632" s="4" t="s">
        <v>1173</v>
      </c>
      <c r="H632" s="4" t="s">
        <v>1404</v>
      </c>
      <c r="I632" s="4">
        <v>89.0</v>
      </c>
      <c r="J632" s="4">
        <v>0.0</v>
      </c>
      <c r="K632" s="4" t="s">
        <v>5830</v>
      </c>
      <c r="L632" s="4">
        <v>1.0</v>
      </c>
      <c r="M632" s="4">
        <v>93.0</v>
      </c>
      <c r="N632" s="4">
        <v>88.0</v>
      </c>
      <c r="O632" s="4" t="s">
        <v>5522</v>
      </c>
      <c r="P632" s="4" t="s">
        <v>1406</v>
      </c>
      <c r="Q632" s="4">
        <v>454528.0</v>
      </c>
      <c r="R632" s="5">
        <v>45870.0</v>
      </c>
      <c r="S632" s="4" t="s">
        <v>7056</v>
      </c>
      <c r="T632" s="5">
        <v>45729.0</v>
      </c>
    </row>
    <row r="633">
      <c r="A633" s="4" t="s">
        <v>6311</v>
      </c>
      <c r="B633" s="4">
        <v>2009.0</v>
      </c>
      <c r="C633" s="4" t="s">
        <v>13</v>
      </c>
      <c r="D633" s="4" t="s">
        <v>5945</v>
      </c>
      <c r="E633" s="4">
        <v>96.0</v>
      </c>
      <c r="F633" s="4">
        <v>1.0</v>
      </c>
      <c r="G633" s="58">
        <v>45842.0</v>
      </c>
      <c r="H633" s="4" t="s">
        <v>1407</v>
      </c>
      <c r="I633" s="4">
        <v>87.0</v>
      </c>
      <c r="J633" s="4">
        <v>0.0</v>
      </c>
      <c r="K633" s="4" t="s">
        <v>5753</v>
      </c>
      <c r="L633" s="4">
        <v>1.0</v>
      </c>
      <c r="M633" s="4">
        <v>8.0</v>
      </c>
      <c r="N633" s="4">
        <v>86.0</v>
      </c>
      <c r="O633" s="4" t="s">
        <v>5522</v>
      </c>
      <c r="P633" s="4" t="s">
        <v>1409</v>
      </c>
      <c r="Q633" s="4">
        <v>4488263.0</v>
      </c>
      <c r="R633" s="5">
        <v>45870.0</v>
      </c>
      <c r="S633" s="4" t="s">
        <v>7111</v>
      </c>
      <c r="T633" s="5">
        <v>45670.0</v>
      </c>
    </row>
    <row r="634">
      <c r="A634" s="4" t="s">
        <v>6311</v>
      </c>
      <c r="B634" s="4">
        <v>2008.0</v>
      </c>
      <c r="C634" s="4" t="s">
        <v>13</v>
      </c>
      <c r="D634" s="4" t="s">
        <v>5812</v>
      </c>
      <c r="E634" s="4">
        <v>99.0</v>
      </c>
      <c r="F634" s="4">
        <v>1.0</v>
      </c>
      <c r="G634" s="4" t="s">
        <v>1645</v>
      </c>
      <c r="H634" s="4" t="s">
        <v>1410</v>
      </c>
      <c r="I634" s="4">
        <v>89.0</v>
      </c>
      <c r="J634" s="4">
        <v>0.0</v>
      </c>
      <c r="K634" s="4" t="s">
        <v>5894</v>
      </c>
      <c r="L634" s="4">
        <v>1.0</v>
      </c>
      <c r="M634" s="4">
        <v>89.0</v>
      </c>
      <c r="N634" s="4">
        <v>9.0</v>
      </c>
      <c r="O634" s="4" t="s">
        <v>5522</v>
      </c>
      <c r="P634" s="4" t="s">
        <v>1411</v>
      </c>
      <c r="Q634" s="4">
        <v>442958.0</v>
      </c>
      <c r="R634" s="5">
        <v>45870.0</v>
      </c>
      <c r="S634" s="4" t="s">
        <v>5038</v>
      </c>
      <c r="T634" s="5">
        <v>45912.0</v>
      </c>
    </row>
    <row r="635">
      <c r="A635" s="4" t="s">
        <v>6311</v>
      </c>
      <c r="B635" s="4">
        <v>2007.0</v>
      </c>
      <c r="C635" s="4" t="s">
        <v>13</v>
      </c>
      <c r="D635" s="4" t="s">
        <v>5812</v>
      </c>
      <c r="E635" s="4">
        <v>93.0</v>
      </c>
      <c r="F635" s="4">
        <v>1.0</v>
      </c>
      <c r="G635" s="5">
        <v>45692.0</v>
      </c>
      <c r="H635" s="4" t="s">
        <v>1412</v>
      </c>
      <c r="I635" s="4">
        <v>89.0</v>
      </c>
      <c r="J635" s="4">
        <v>0.0</v>
      </c>
      <c r="K635" s="4" t="s">
        <v>5600</v>
      </c>
      <c r="L635" s="4">
        <v>1.0</v>
      </c>
      <c r="M635" s="4">
        <v>89.0</v>
      </c>
      <c r="N635" s="4">
        <v>89.0</v>
      </c>
      <c r="O635" s="4" t="s">
        <v>5522</v>
      </c>
      <c r="P635" s="4" t="s">
        <v>1413</v>
      </c>
      <c r="Q635" s="4">
        <v>4369469.0</v>
      </c>
      <c r="R635" s="5">
        <v>45901.0</v>
      </c>
      <c r="S635" s="4" t="s">
        <v>7125</v>
      </c>
      <c r="T635" s="5">
        <v>45881.0</v>
      </c>
    </row>
    <row r="636">
      <c r="A636" s="4" t="s">
        <v>6311</v>
      </c>
      <c r="B636" s="4">
        <v>2006.0</v>
      </c>
      <c r="C636" s="4" t="s">
        <v>13</v>
      </c>
      <c r="D636" s="4">
        <v>78.0</v>
      </c>
      <c r="E636" s="4">
        <v>16.0</v>
      </c>
      <c r="F636" s="4">
        <v>1.0</v>
      </c>
      <c r="G636" s="4" t="s">
        <v>3165</v>
      </c>
      <c r="H636" s="4" t="s">
        <v>1414</v>
      </c>
      <c r="I636" s="4">
        <v>88.0</v>
      </c>
      <c r="J636" s="4">
        <v>0.0</v>
      </c>
      <c r="K636" s="4" t="s">
        <v>5778</v>
      </c>
      <c r="L636" s="4">
        <v>1.0</v>
      </c>
      <c r="M636" s="4">
        <v>89.0</v>
      </c>
      <c r="N636" s="4">
        <v>89.0</v>
      </c>
      <c r="O636" s="4" t="s">
        <v>5522</v>
      </c>
      <c r="P636" s="4" t="s">
        <v>1416</v>
      </c>
      <c r="Q636" s="4">
        <v>438794.0</v>
      </c>
      <c r="R636" s="5">
        <v>45901.0</v>
      </c>
      <c r="S636" s="4" t="s">
        <v>7263</v>
      </c>
      <c r="T636" s="5">
        <v>45820.0</v>
      </c>
    </row>
    <row r="637">
      <c r="A637" s="4" t="s">
        <v>6311</v>
      </c>
      <c r="B637" s="4">
        <v>2005.0</v>
      </c>
      <c r="C637" s="4" t="s">
        <v>13</v>
      </c>
      <c r="D637" s="4" t="s">
        <v>5708</v>
      </c>
      <c r="E637" s="4">
        <v>97.0</v>
      </c>
      <c r="F637" s="4">
        <v>1.0</v>
      </c>
      <c r="G637" s="5">
        <v>45661.0</v>
      </c>
      <c r="H637" s="4" t="s">
        <v>1417</v>
      </c>
      <c r="I637" s="4">
        <v>9.0</v>
      </c>
      <c r="J637" s="4">
        <v>1.0</v>
      </c>
      <c r="K637" s="5">
        <v>45721.0</v>
      </c>
      <c r="L637" s="4">
        <v>1.0</v>
      </c>
      <c r="M637" s="4">
        <v>91.0</v>
      </c>
      <c r="N637" s="4">
        <v>91.0</v>
      </c>
      <c r="O637" s="4" t="s">
        <v>5522</v>
      </c>
      <c r="P637" s="4" t="s">
        <v>1418</v>
      </c>
      <c r="Q637" s="4">
        <v>4247841.0</v>
      </c>
      <c r="R637" s="4">
        <v>2.0</v>
      </c>
      <c r="S637" s="4" t="s">
        <v>7059</v>
      </c>
      <c r="T637" s="5">
        <v>45759.0</v>
      </c>
    </row>
    <row r="638">
      <c r="A638" s="4" t="s">
        <v>6311</v>
      </c>
      <c r="B638" s="4">
        <v>2004.0</v>
      </c>
      <c r="C638" s="4" t="s">
        <v>13</v>
      </c>
      <c r="D638" s="4" t="s">
        <v>5946</v>
      </c>
      <c r="E638" s="4">
        <v>12.0</v>
      </c>
      <c r="F638" s="4">
        <v>1.0</v>
      </c>
      <c r="G638" s="58">
        <v>45904.0</v>
      </c>
      <c r="H638" s="4" t="s">
        <v>1419</v>
      </c>
      <c r="I638" s="4">
        <v>89.0</v>
      </c>
      <c r="J638" s="4">
        <v>0.0</v>
      </c>
      <c r="K638" s="4" t="s">
        <v>5817</v>
      </c>
      <c r="L638" s="4">
        <v>1.0</v>
      </c>
      <c r="M638" s="4">
        <v>9.0</v>
      </c>
      <c r="N638" s="4">
        <v>9.0</v>
      </c>
      <c r="O638" s="4" t="s">
        <v>5522</v>
      </c>
      <c r="P638" s="4" t="s">
        <v>1420</v>
      </c>
      <c r="Q638" s="4">
        <v>418738.0</v>
      </c>
      <c r="R638" s="4">
        <v>2.0</v>
      </c>
      <c r="S638" s="4" t="s">
        <v>7022</v>
      </c>
      <c r="T638" s="5">
        <v>45700.0</v>
      </c>
    </row>
    <row r="639">
      <c r="A639" s="4" t="s">
        <v>6311</v>
      </c>
      <c r="B639" s="4">
        <v>2003.0</v>
      </c>
      <c r="C639" s="4" t="s">
        <v>13</v>
      </c>
      <c r="D639" s="4">
        <v>78.0</v>
      </c>
      <c r="E639" s="4">
        <v>1.0</v>
      </c>
      <c r="F639" s="4">
        <v>1.0</v>
      </c>
      <c r="G639" s="58">
        <v>45751.0</v>
      </c>
      <c r="H639" s="4" t="s">
        <v>1421</v>
      </c>
      <c r="I639" s="4">
        <v>86.0</v>
      </c>
      <c r="J639" s="4">
        <v>1.0</v>
      </c>
      <c r="K639" s="4" t="s">
        <v>5947</v>
      </c>
      <c r="L639" s="4">
        <v>1.0</v>
      </c>
      <c r="M639" s="4">
        <v>88.0</v>
      </c>
      <c r="N639" s="4">
        <v>88.0</v>
      </c>
      <c r="O639" s="4" t="s">
        <v>5522</v>
      </c>
      <c r="P639" s="4" t="s">
        <v>1422</v>
      </c>
      <c r="Q639" s="4">
        <v>4125971.0</v>
      </c>
      <c r="R639" s="5">
        <v>45659.0</v>
      </c>
      <c r="S639" s="4" t="s">
        <v>7264</v>
      </c>
      <c r="T639" s="5">
        <v>45669.0</v>
      </c>
    </row>
    <row r="640">
      <c r="A640" s="4" t="s">
        <v>6311</v>
      </c>
      <c r="B640" s="4">
        <v>2002.0</v>
      </c>
      <c r="C640" s="4" t="s">
        <v>13</v>
      </c>
      <c r="D640" s="4" t="s">
        <v>5814</v>
      </c>
      <c r="E640" s="4">
        <v>99.0</v>
      </c>
      <c r="F640" s="4">
        <v>1.0</v>
      </c>
      <c r="G640" s="4" t="s">
        <v>2836</v>
      </c>
      <c r="H640" s="4" t="s">
        <v>1423</v>
      </c>
      <c r="I640" s="4">
        <v>94.0</v>
      </c>
      <c r="J640" s="4">
        <v>0.0</v>
      </c>
      <c r="K640" s="4" t="s">
        <v>5717</v>
      </c>
      <c r="L640" s="4">
        <v>1.0</v>
      </c>
      <c r="M640" s="4">
        <v>94.0</v>
      </c>
      <c r="N640" s="4">
        <v>94.0</v>
      </c>
      <c r="O640" s="4" t="s">
        <v>5522</v>
      </c>
      <c r="P640" s="4" t="s">
        <v>1425</v>
      </c>
      <c r="Q640" s="4">
        <v>46324.0</v>
      </c>
      <c r="R640" s="5">
        <v>45690.0</v>
      </c>
      <c r="S640" s="4" t="s">
        <v>7251</v>
      </c>
      <c r="T640" s="5">
        <v>45911.0</v>
      </c>
    </row>
    <row r="641">
      <c r="A641" s="4" t="s">
        <v>6311</v>
      </c>
      <c r="B641" s="4">
        <v>2001.0</v>
      </c>
      <c r="C641" s="4" t="s">
        <v>13</v>
      </c>
      <c r="D641" s="4" t="s">
        <v>5538</v>
      </c>
      <c r="E641" s="4">
        <v>1.0</v>
      </c>
      <c r="F641" s="4">
        <v>1.0</v>
      </c>
      <c r="G641" s="4" t="s">
        <v>1015</v>
      </c>
      <c r="H641" s="4" t="s">
        <v>1426</v>
      </c>
      <c r="I641" s="4">
        <v>8.0</v>
      </c>
      <c r="J641" s="4">
        <v>0.0</v>
      </c>
      <c r="K641" s="4" t="s">
        <v>5616</v>
      </c>
      <c r="L641" s="4">
        <v>1.0</v>
      </c>
      <c r="M641" s="4">
        <v>92.0</v>
      </c>
      <c r="N641" s="4">
        <v>91.0</v>
      </c>
      <c r="O641" s="4" t="s">
        <v>5522</v>
      </c>
      <c r="P641" s="4" t="s">
        <v>1428</v>
      </c>
      <c r="Q641" s="4">
        <v>3996798.0</v>
      </c>
      <c r="R641" s="5">
        <v>45690.0</v>
      </c>
      <c r="S641" s="4" t="s">
        <v>7023</v>
      </c>
      <c r="T641" s="5">
        <v>45849.0</v>
      </c>
    </row>
    <row r="642">
      <c r="A642" s="4" t="s">
        <v>6311</v>
      </c>
      <c r="B642" s="4">
        <v>2000.0</v>
      </c>
      <c r="C642" s="4" t="s">
        <v>13</v>
      </c>
      <c r="D642" s="4" t="s">
        <v>5816</v>
      </c>
      <c r="E642" s="4">
        <v>98.0</v>
      </c>
      <c r="F642" s="4">
        <v>1.0</v>
      </c>
      <c r="G642" s="4" t="s">
        <v>211</v>
      </c>
      <c r="H642" s="4" t="s">
        <v>1429</v>
      </c>
      <c r="I642" s="4">
        <v>89.0</v>
      </c>
      <c r="J642" s="4">
        <v>0.0</v>
      </c>
      <c r="K642" s="4" t="s">
        <v>5782</v>
      </c>
      <c r="L642" s="4">
        <v>1.0</v>
      </c>
      <c r="M642" s="4">
        <v>8.0</v>
      </c>
      <c r="N642" s="4">
        <v>88.0</v>
      </c>
      <c r="O642" s="4" t="s">
        <v>5522</v>
      </c>
      <c r="P642" s="4" t="s">
        <v>1430</v>
      </c>
      <c r="Q642" s="4">
        <v>3925443.0</v>
      </c>
      <c r="R642" s="5">
        <v>45718.0</v>
      </c>
      <c r="S642" s="4" t="s">
        <v>7076</v>
      </c>
      <c r="T642" s="5">
        <v>45819.0</v>
      </c>
    </row>
    <row r="643">
      <c r="A643" s="4" t="s">
        <v>6312</v>
      </c>
      <c r="B643" s="4">
        <v>2015.0</v>
      </c>
      <c r="C643" s="4" t="s">
        <v>314</v>
      </c>
      <c r="D643" s="4">
        <v>78.0</v>
      </c>
      <c r="E643" s="4">
        <v>95.0</v>
      </c>
      <c r="F643" s="4">
        <v>0.0</v>
      </c>
      <c r="G643" s="10"/>
      <c r="H643" s="4">
        <v>0.0</v>
      </c>
      <c r="I643" s="4">
        <v>94.0</v>
      </c>
      <c r="J643" s="4">
        <v>206.0</v>
      </c>
      <c r="K643" s="4" t="s">
        <v>5805</v>
      </c>
      <c r="L643" s="4">
        <v>0.0</v>
      </c>
      <c r="M643" s="4">
        <v>94.0</v>
      </c>
      <c r="N643" s="4">
        <v>94.0</v>
      </c>
      <c r="O643" s="4" t="s">
        <v>5522</v>
      </c>
      <c r="P643" s="4" t="s">
        <v>1431</v>
      </c>
      <c r="Q643" s="4">
        <v>42364.0</v>
      </c>
      <c r="R643" s="5">
        <v>45748.0</v>
      </c>
      <c r="S643" s="4" t="s">
        <v>6973</v>
      </c>
      <c r="T643" s="5">
        <v>45731.0</v>
      </c>
    </row>
    <row r="644">
      <c r="A644" s="4" t="s">
        <v>6312</v>
      </c>
      <c r="B644" s="4">
        <v>2014.0</v>
      </c>
      <c r="C644" s="4" t="s">
        <v>314</v>
      </c>
      <c r="D644" s="4" t="s">
        <v>5537</v>
      </c>
      <c r="E644" s="4">
        <v>97.0</v>
      </c>
      <c r="F644" s="4">
        <v>0.0</v>
      </c>
      <c r="G644" s="4" t="s">
        <v>5948</v>
      </c>
      <c r="H644" s="4" t="s">
        <v>1432</v>
      </c>
      <c r="I644" s="4">
        <v>95.0</v>
      </c>
      <c r="J644" s="4">
        <v>0.0</v>
      </c>
      <c r="K644" s="4" t="s">
        <v>5923</v>
      </c>
      <c r="L644" s="4">
        <v>0.0</v>
      </c>
      <c r="M644" s="4">
        <v>95.0</v>
      </c>
      <c r="N644" s="4">
        <v>95.0</v>
      </c>
      <c r="O644" s="4" t="s">
        <v>5522</v>
      </c>
      <c r="P644" s="4" t="s">
        <v>1433</v>
      </c>
      <c r="Q644" s="4">
        <v>4238389.0</v>
      </c>
      <c r="R644" s="5">
        <v>45778.0</v>
      </c>
      <c r="S644" s="4" t="s">
        <v>6178</v>
      </c>
      <c r="T644" s="5">
        <v>45672.0</v>
      </c>
    </row>
    <row r="645">
      <c r="A645" s="4" t="s">
        <v>6312</v>
      </c>
      <c r="B645" s="4">
        <v>2013.0</v>
      </c>
      <c r="C645" s="4" t="s">
        <v>314</v>
      </c>
      <c r="D645" s="4" t="s">
        <v>5946</v>
      </c>
      <c r="E645" s="4">
        <v>97.0</v>
      </c>
      <c r="F645" s="4">
        <v>0.0</v>
      </c>
      <c r="G645" s="4" t="s">
        <v>5949</v>
      </c>
      <c r="H645" s="4" t="s">
        <v>1434</v>
      </c>
      <c r="I645" s="4">
        <v>96.0</v>
      </c>
      <c r="J645" s="4">
        <v>0.0</v>
      </c>
      <c r="K645" s="4" t="s">
        <v>5676</v>
      </c>
      <c r="L645" s="4">
        <v>0.0</v>
      </c>
      <c r="M645" s="4">
        <v>96.0</v>
      </c>
      <c r="N645" s="4">
        <v>96.0</v>
      </c>
      <c r="O645" s="4" t="s">
        <v>5522</v>
      </c>
      <c r="P645" s="4" t="s">
        <v>1436</v>
      </c>
      <c r="Q645" s="4">
        <v>4255689.0</v>
      </c>
      <c r="R645" s="5">
        <v>45778.0</v>
      </c>
      <c r="S645" s="4" t="s">
        <v>7265</v>
      </c>
      <c r="T645" s="5">
        <v>45914.0</v>
      </c>
    </row>
    <row r="646">
      <c r="A646" s="4" t="s">
        <v>6312</v>
      </c>
      <c r="B646" s="4">
        <v>2012.0</v>
      </c>
      <c r="C646" s="4" t="s">
        <v>314</v>
      </c>
      <c r="D646" s="4" t="s">
        <v>5950</v>
      </c>
      <c r="E646" s="4">
        <v>14.0</v>
      </c>
      <c r="F646" s="4">
        <v>0.0</v>
      </c>
      <c r="G646" s="4" t="s">
        <v>991</v>
      </c>
      <c r="H646" s="4" t="s">
        <v>1437</v>
      </c>
      <c r="I646" s="4">
        <v>98.0</v>
      </c>
      <c r="J646" s="4">
        <v>2.0</v>
      </c>
      <c r="K646" s="4" t="s">
        <v>5808</v>
      </c>
      <c r="L646" s="4">
        <v>0.0</v>
      </c>
      <c r="M646" s="4">
        <v>96.0</v>
      </c>
      <c r="N646" s="4">
        <v>96.0</v>
      </c>
      <c r="O646" s="4" t="s">
        <v>5522</v>
      </c>
      <c r="P646" s="4" t="s">
        <v>1438</v>
      </c>
      <c r="Q646" s="4">
        <v>4267558.0</v>
      </c>
      <c r="R646" s="5">
        <v>45778.0</v>
      </c>
      <c r="S646" s="4" t="s">
        <v>7032</v>
      </c>
      <c r="T646" s="5">
        <v>45822.0</v>
      </c>
    </row>
    <row r="647">
      <c r="A647" s="4" t="s">
        <v>6312</v>
      </c>
      <c r="B647" s="4">
        <v>2011.0</v>
      </c>
      <c r="C647" s="4" t="s">
        <v>314</v>
      </c>
      <c r="D647" s="4">
        <v>77.0</v>
      </c>
      <c r="E647" s="4">
        <v>14.0</v>
      </c>
      <c r="F647" s="4">
        <v>0.0</v>
      </c>
      <c r="G647" s="4" t="s">
        <v>5951</v>
      </c>
      <c r="H647" s="4" t="s">
        <v>1439</v>
      </c>
      <c r="I647" s="4">
        <v>97.0</v>
      </c>
      <c r="J647" s="4">
        <v>12.0</v>
      </c>
      <c r="K647" s="4" t="s">
        <v>5740</v>
      </c>
      <c r="L647" s="4">
        <v>0.0</v>
      </c>
      <c r="M647" s="4">
        <v>96.0</v>
      </c>
      <c r="N647" s="4">
        <v>96.0</v>
      </c>
      <c r="O647" s="4" t="s">
        <v>5522</v>
      </c>
      <c r="P647" s="4" t="s">
        <v>1440</v>
      </c>
      <c r="Q647" s="4">
        <v>428622.0</v>
      </c>
      <c r="R647" s="5">
        <v>45778.0</v>
      </c>
      <c r="S647" s="4" t="s">
        <v>7266</v>
      </c>
      <c r="T647" s="5">
        <v>45791.0</v>
      </c>
    </row>
    <row r="648">
      <c r="A648" s="4" t="s">
        <v>6312</v>
      </c>
      <c r="B648" s="4">
        <v>2010.0</v>
      </c>
      <c r="C648" s="4" t="s">
        <v>314</v>
      </c>
      <c r="D648" s="4" t="s">
        <v>5545</v>
      </c>
      <c r="E648" s="4">
        <v>16.0</v>
      </c>
      <c r="F648" s="4">
        <v>0.0</v>
      </c>
      <c r="G648" s="5">
        <v>45669.0</v>
      </c>
      <c r="H648" s="4" t="s">
        <v>1441</v>
      </c>
      <c r="I648" s="4">
        <v>97.0</v>
      </c>
      <c r="J648" s="4">
        <v>7.0</v>
      </c>
      <c r="K648" s="5">
        <v>45814.0</v>
      </c>
      <c r="L648" s="4">
        <v>0.0</v>
      </c>
      <c r="M648" s="4">
        <v>97.0</v>
      </c>
      <c r="N648" s="4">
        <v>97.0</v>
      </c>
      <c r="O648" s="4" t="s">
        <v>5522</v>
      </c>
      <c r="P648" s="4" t="s">
        <v>1443</v>
      </c>
      <c r="Q648" s="4">
        <v>4417781.0</v>
      </c>
      <c r="R648" s="5">
        <v>45809.0</v>
      </c>
      <c r="S648" s="4" t="s">
        <v>7037</v>
      </c>
      <c r="T648" s="5">
        <v>45702.0</v>
      </c>
    </row>
    <row r="649">
      <c r="A649" s="4" t="s">
        <v>6312</v>
      </c>
      <c r="B649" s="4">
        <v>2009.0</v>
      </c>
      <c r="C649" s="4" t="s">
        <v>314</v>
      </c>
      <c r="D649" s="4" t="s">
        <v>5629</v>
      </c>
      <c r="E649" s="4">
        <v>19.0</v>
      </c>
      <c r="F649" s="4">
        <v>0.0</v>
      </c>
      <c r="G649" s="4" t="s">
        <v>5952</v>
      </c>
      <c r="H649" s="4" t="s">
        <v>1444</v>
      </c>
      <c r="I649" s="4">
        <v>97.0</v>
      </c>
      <c r="J649" s="4">
        <v>2.0</v>
      </c>
      <c r="K649" s="4">
        <v>6.0</v>
      </c>
      <c r="L649" s="4">
        <v>0.0</v>
      </c>
      <c r="M649" s="4">
        <v>96.0</v>
      </c>
      <c r="N649" s="4">
        <v>96.0</v>
      </c>
      <c r="O649" s="4" t="s">
        <v>5522</v>
      </c>
      <c r="P649" s="4" t="s">
        <v>1445</v>
      </c>
      <c r="Q649" s="4">
        <v>442978.0</v>
      </c>
      <c r="R649" s="5">
        <v>45809.0</v>
      </c>
      <c r="S649" s="4" t="s">
        <v>7037</v>
      </c>
      <c r="T649" s="5">
        <v>45702.0</v>
      </c>
    </row>
    <row r="650">
      <c r="A650" s="4" t="s">
        <v>6312</v>
      </c>
      <c r="B650" s="4">
        <v>2008.0</v>
      </c>
      <c r="C650" s="4" t="s">
        <v>314</v>
      </c>
      <c r="D650" s="4">
        <v>76.0</v>
      </c>
      <c r="E650" s="4">
        <v>116.0</v>
      </c>
      <c r="F650" s="4">
        <v>0.0</v>
      </c>
      <c r="G650" s="58">
        <v>45820.0</v>
      </c>
      <c r="H650" s="4" t="s">
        <v>1446</v>
      </c>
      <c r="I650" s="4">
        <v>97.0</v>
      </c>
      <c r="J650" s="4">
        <v>51.0</v>
      </c>
      <c r="K650" s="4" t="s">
        <v>5744</v>
      </c>
      <c r="L650" s="4">
        <v>0.0</v>
      </c>
      <c r="M650" s="4">
        <v>96.0</v>
      </c>
      <c r="N650" s="4">
        <v>96.0</v>
      </c>
      <c r="O650" s="4" t="s">
        <v>5522</v>
      </c>
      <c r="P650" s="4" t="s">
        <v>1447</v>
      </c>
      <c r="Q650" s="4">
        <v>443458.0</v>
      </c>
      <c r="R650" s="5">
        <v>45839.0</v>
      </c>
      <c r="S650" s="4" t="s">
        <v>5786</v>
      </c>
      <c r="T650" s="5">
        <v>45730.0</v>
      </c>
    </row>
    <row r="651">
      <c r="A651" s="4" t="s">
        <v>6312</v>
      </c>
      <c r="B651" s="4">
        <v>2007.0</v>
      </c>
      <c r="C651" s="4" t="s">
        <v>314</v>
      </c>
      <c r="D651" s="4" t="s">
        <v>5762</v>
      </c>
      <c r="E651" s="4">
        <v>114.0</v>
      </c>
      <c r="F651" s="4">
        <v>0.0</v>
      </c>
      <c r="G651" s="4" t="s">
        <v>5953</v>
      </c>
      <c r="H651" s="4" t="s">
        <v>1448</v>
      </c>
      <c r="I651" s="4">
        <v>95.0</v>
      </c>
      <c r="J651" s="4">
        <v>0.0</v>
      </c>
      <c r="K651" s="4" t="s">
        <v>5745</v>
      </c>
      <c r="L651" s="4">
        <v>0.0</v>
      </c>
      <c r="M651" s="4">
        <v>96.0</v>
      </c>
      <c r="N651" s="4">
        <v>96.0</v>
      </c>
      <c r="O651" s="4" t="s">
        <v>5522</v>
      </c>
      <c r="P651" s="4" t="s">
        <v>1449</v>
      </c>
      <c r="Q651" s="4">
        <v>4436.0</v>
      </c>
      <c r="R651" s="5">
        <v>45839.0</v>
      </c>
      <c r="S651" s="4" t="s">
        <v>7051</v>
      </c>
      <c r="T651" s="5">
        <v>45730.0</v>
      </c>
    </row>
    <row r="652">
      <c r="A652" s="4" t="s">
        <v>6312</v>
      </c>
      <c r="B652" s="4">
        <v>2006.0</v>
      </c>
      <c r="C652" s="4" t="s">
        <v>314</v>
      </c>
      <c r="D652" s="4" t="s">
        <v>5553</v>
      </c>
      <c r="E652" s="4">
        <v>113.0</v>
      </c>
      <c r="F652" s="4">
        <v>0.0</v>
      </c>
      <c r="G652" s="4" t="s">
        <v>3049</v>
      </c>
      <c r="H652" s="4" t="s">
        <v>1450</v>
      </c>
      <c r="I652" s="10"/>
      <c r="J652" s="4">
        <v>1.0</v>
      </c>
      <c r="K652" s="4" t="s">
        <v>5528</v>
      </c>
      <c r="L652" s="4">
        <v>0.0</v>
      </c>
      <c r="M652" s="4">
        <v>96.0</v>
      </c>
      <c r="N652" s="4">
        <v>96.0</v>
      </c>
      <c r="O652" s="4" t="s">
        <v>5522</v>
      </c>
      <c r="P652" s="4" t="s">
        <v>1452</v>
      </c>
      <c r="Q652" s="4">
        <v>444.0</v>
      </c>
      <c r="R652" s="5">
        <v>45870.0</v>
      </c>
      <c r="S652" s="4" t="s">
        <v>6967</v>
      </c>
      <c r="T652" s="5">
        <v>45913.0</v>
      </c>
    </row>
    <row r="653">
      <c r="A653" s="4" t="s">
        <v>6312</v>
      </c>
      <c r="B653" s="4">
        <v>2005.0</v>
      </c>
      <c r="C653" s="4" t="s">
        <v>314</v>
      </c>
      <c r="D653" s="4" t="s">
        <v>5620</v>
      </c>
      <c r="E653" s="4">
        <v>116.0</v>
      </c>
      <c r="F653" s="4">
        <v>0.0</v>
      </c>
      <c r="G653" s="4" t="s">
        <v>4523</v>
      </c>
      <c r="H653" s="4" t="s">
        <v>1453</v>
      </c>
      <c r="I653" s="10"/>
      <c r="J653" s="4">
        <v>2.0</v>
      </c>
      <c r="K653" s="4" t="s">
        <v>5530</v>
      </c>
      <c r="L653" s="4">
        <v>0.0</v>
      </c>
      <c r="M653" s="4">
        <v>96.0</v>
      </c>
      <c r="N653" s="4">
        <v>96.0</v>
      </c>
      <c r="O653" s="4" t="s">
        <v>5522</v>
      </c>
      <c r="P653" s="4" t="s">
        <v>1454</v>
      </c>
      <c r="Q653" s="4">
        <v>4442.0</v>
      </c>
      <c r="R653" s="5">
        <v>45870.0</v>
      </c>
      <c r="S653" s="4" t="s">
        <v>7267</v>
      </c>
      <c r="T653" s="5">
        <v>45821.0</v>
      </c>
    </row>
    <row r="654">
      <c r="A654" s="4" t="s">
        <v>6312</v>
      </c>
      <c r="B654" s="4">
        <v>2004.0</v>
      </c>
      <c r="C654" s="4" t="s">
        <v>314</v>
      </c>
      <c r="D654" s="4" t="s">
        <v>5566</v>
      </c>
      <c r="E654" s="4">
        <v>114.0</v>
      </c>
      <c r="F654" s="4">
        <v>0.0</v>
      </c>
      <c r="G654" s="5">
        <v>45974.0</v>
      </c>
      <c r="H654" s="4" t="s">
        <v>1455</v>
      </c>
      <c r="I654" s="10"/>
      <c r="J654" s="4">
        <v>54.0</v>
      </c>
      <c r="K654" s="4" t="s">
        <v>5637</v>
      </c>
      <c r="L654" s="4">
        <v>0.0</v>
      </c>
      <c r="M654" s="4">
        <v>96.0</v>
      </c>
      <c r="N654" s="4">
        <v>96.0</v>
      </c>
      <c r="O654" s="4" t="s">
        <v>5522</v>
      </c>
      <c r="P654" s="4" t="s">
        <v>1456</v>
      </c>
      <c r="Q654" s="4">
        <v>4439.0</v>
      </c>
      <c r="R654" s="5">
        <v>45901.0</v>
      </c>
      <c r="S654" s="4" t="s">
        <v>6982</v>
      </c>
      <c r="T654" s="5">
        <v>45729.0</v>
      </c>
    </row>
    <row r="655">
      <c r="A655" s="4" t="s">
        <v>6312</v>
      </c>
      <c r="B655" s="4">
        <v>2003.0</v>
      </c>
      <c r="C655" s="4" t="s">
        <v>314</v>
      </c>
      <c r="D655" s="4" t="s">
        <v>5574</v>
      </c>
      <c r="E655" s="4">
        <v>122.0</v>
      </c>
      <c r="F655" s="4">
        <v>0.0</v>
      </c>
      <c r="G655" s="4" t="s">
        <v>5954</v>
      </c>
      <c r="H655" s="4" t="s">
        <v>1457</v>
      </c>
      <c r="I655" s="10"/>
      <c r="J655" s="4">
        <v>19.0</v>
      </c>
      <c r="K655" s="4" t="s">
        <v>5638</v>
      </c>
      <c r="L655" s="4">
        <v>0.0</v>
      </c>
      <c r="M655" s="4">
        <v>95.0</v>
      </c>
      <c r="N655" s="4">
        <v>94.0</v>
      </c>
      <c r="O655" s="4" t="s">
        <v>5522</v>
      </c>
      <c r="P655" s="4" t="s">
        <v>1458</v>
      </c>
      <c r="Q655" s="4">
        <v>444.0</v>
      </c>
      <c r="R655" s="5">
        <v>45901.0</v>
      </c>
      <c r="S655" s="4" t="s">
        <v>7268</v>
      </c>
      <c r="T655" s="5">
        <v>45912.0</v>
      </c>
    </row>
    <row r="656">
      <c r="A656" s="4" t="s">
        <v>6312</v>
      </c>
      <c r="B656" s="4">
        <v>2002.0</v>
      </c>
      <c r="C656" s="4" t="s">
        <v>314</v>
      </c>
      <c r="D656" s="4" t="s">
        <v>5623</v>
      </c>
      <c r="E656" s="4">
        <v>124.0</v>
      </c>
      <c r="F656" s="4">
        <v>0.0</v>
      </c>
      <c r="G656" s="4" t="s">
        <v>5955</v>
      </c>
      <c r="H656" s="4" t="s">
        <v>1459</v>
      </c>
      <c r="I656" s="10"/>
      <c r="J656" s="4">
        <v>6.0</v>
      </c>
      <c r="K656" s="4" t="s">
        <v>5544</v>
      </c>
      <c r="L656" s="4">
        <v>0.0</v>
      </c>
      <c r="M656" s="4">
        <v>95.0</v>
      </c>
      <c r="N656" s="4">
        <v>95.0</v>
      </c>
      <c r="O656" s="4" t="s">
        <v>5522</v>
      </c>
      <c r="P656" s="4" t="s">
        <v>1461</v>
      </c>
      <c r="Q656" s="4">
        <v>444.0</v>
      </c>
      <c r="R656" s="4">
        <v>2.0</v>
      </c>
      <c r="S656" s="4" t="s">
        <v>6921</v>
      </c>
      <c r="T656" s="5">
        <v>45820.0</v>
      </c>
    </row>
    <row r="657">
      <c r="A657" s="4" t="s">
        <v>6312</v>
      </c>
      <c r="B657" s="4">
        <v>2001.0</v>
      </c>
      <c r="C657" s="4" t="s">
        <v>314</v>
      </c>
      <c r="D657" s="4" t="s">
        <v>5572</v>
      </c>
      <c r="E657" s="4">
        <v>126.0</v>
      </c>
      <c r="F657" s="4">
        <v>0.0</v>
      </c>
      <c r="G657" s="4" t="s">
        <v>5956</v>
      </c>
      <c r="H657" s="4" t="s">
        <v>1462</v>
      </c>
      <c r="I657" s="10"/>
      <c r="J657" s="4">
        <v>8.0</v>
      </c>
      <c r="K657" s="4" t="s">
        <v>5696</v>
      </c>
      <c r="L657" s="4">
        <v>0.0</v>
      </c>
      <c r="M657" s="4">
        <v>94.0</v>
      </c>
      <c r="N657" s="4">
        <v>94.0</v>
      </c>
      <c r="O657" s="4" t="s">
        <v>5522</v>
      </c>
      <c r="P657" s="4" t="s">
        <v>1463</v>
      </c>
      <c r="Q657" s="4">
        <v>444.0</v>
      </c>
      <c r="R657" s="4">
        <v>2.0</v>
      </c>
      <c r="S657" s="4" t="s">
        <v>7056</v>
      </c>
      <c r="T657" s="5">
        <v>45728.0</v>
      </c>
    </row>
    <row r="658">
      <c r="A658" s="4" t="s">
        <v>6312</v>
      </c>
      <c r="B658" s="4">
        <v>2000.0</v>
      </c>
      <c r="C658" s="4" t="s">
        <v>314</v>
      </c>
      <c r="D658" s="4" t="s">
        <v>5574</v>
      </c>
      <c r="E658" s="4">
        <v>127.0</v>
      </c>
      <c r="F658" s="4">
        <v>0.0</v>
      </c>
      <c r="G658" s="4" t="s">
        <v>5957</v>
      </c>
      <c r="H658" s="4" t="s">
        <v>1464</v>
      </c>
      <c r="I658" s="10"/>
      <c r="J658" s="4">
        <v>9.0</v>
      </c>
      <c r="K658" s="4" t="s">
        <v>5697</v>
      </c>
      <c r="L658" s="4">
        <v>0.0</v>
      </c>
      <c r="M658" s="4">
        <v>94.0</v>
      </c>
      <c r="N658" s="4">
        <v>93.0</v>
      </c>
      <c r="O658" s="4" t="s">
        <v>5522</v>
      </c>
      <c r="P658" s="4" t="s">
        <v>1466</v>
      </c>
      <c r="Q658" s="4">
        <v>4426.0</v>
      </c>
      <c r="R658" s="5">
        <v>45659.0</v>
      </c>
      <c r="S658" s="4" t="s">
        <v>6984</v>
      </c>
      <c r="T658" s="5">
        <v>45700.0</v>
      </c>
    </row>
    <row r="659">
      <c r="A659" s="4" t="s">
        <v>6313</v>
      </c>
      <c r="B659" s="4">
        <v>2015.0</v>
      </c>
      <c r="C659" s="4" t="s">
        <v>13</v>
      </c>
      <c r="D659" s="4" t="s">
        <v>5915</v>
      </c>
      <c r="E659" s="4">
        <v>92.0</v>
      </c>
      <c r="F659" s="4">
        <v>1.0</v>
      </c>
      <c r="G659" s="10"/>
      <c r="H659" s="4">
        <v>0.0</v>
      </c>
      <c r="I659" s="4">
        <v>99.0</v>
      </c>
      <c r="J659" s="4">
        <v>0.0</v>
      </c>
      <c r="K659" s="4" t="s">
        <v>5958</v>
      </c>
      <c r="L659" s="4">
        <v>1.0</v>
      </c>
      <c r="M659" s="4">
        <v>99.0</v>
      </c>
      <c r="N659" s="4">
        <v>99.0</v>
      </c>
      <c r="O659" s="4" t="s">
        <v>5522</v>
      </c>
      <c r="P659" s="4" t="s">
        <v>1467</v>
      </c>
      <c r="Q659" s="10"/>
      <c r="R659" s="5">
        <v>45719.0</v>
      </c>
      <c r="S659" s="4" t="s">
        <v>6970</v>
      </c>
      <c r="T659" s="5">
        <v>45913.0</v>
      </c>
    </row>
    <row r="660">
      <c r="A660" s="4" t="s">
        <v>6313</v>
      </c>
      <c r="B660" s="4">
        <v>2014.0</v>
      </c>
      <c r="C660" s="4" t="s">
        <v>13</v>
      </c>
      <c r="D660" s="4">
        <v>79.0</v>
      </c>
      <c r="E660" s="4">
        <v>93.0</v>
      </c>
      <c r="F660" s="4">
        <v>1.0</v>
      </c>
      <c r="G660" s="4" t="s">
        <v>159</v>
      </c>
      <c r="H660" s="4" t="s">
        <v>1468</v>
      </c>
      <c r="I660" s="4">
        <v>97.0</v>
      </c>
      <c r="J660" s="4">
        <v>0.0</v>
      </c>
      <c r="K660" s="5">
        <v>45844.0</v>
      </c>
      <c r="L660" s="4">
        <v>1.0</v>
      </c>
      <c r="M660" s="4">
        <v>99.0</v>
      </c>
      <c r="N660" s="4">
        <v>99.0</v>
      </c>
      <c r="O660" s="4" t="s">
        <v>5522</v>
      </c>
      <c r="P660" s="4" t="s">
        <v>1469</v>
      </c>
      <c r="Q660" s="10"/>
      <c r="R660" s="5">
        <v>45719.0</v>
      </c>
      <c r="S660" s="4" t="s">
        <v>7269</v>
      </c>
      <c r="T660" s="4">
        <v>14.0</v>
      </c>
    </row>
    <row r="661">
      <c r="A661" s="4" t="s">
        <v>6313</v>
      </c>
      <c r="B661" s="4">
        <v>2013.0</v>
      </c>
      <c r="C661" s="4" t="s">
        <v>13</v>
      </c>
      <c r="D661" s="4" t="s">
        <v>5707</v>
      </c>
      <c r="E661" s="4">
        <v>96.0</v>
      </c>
      <c r="F661" s="4">
        <v>1.0</v>
      </c>
      <c r="G661" s="4" t="s">
        <v>3560</v>
      </c>
      <c r="H661" s="4" t="s">
        <v>1470</v>
      </c>
      <c r="I661" s="4">
        <v>96.0</v>
      </c>
      <c r="J661" s="4">
        <v>0.0</v>
      </c>
      <c r="K661" s="4" t="s">
        <v>5523</v>
      </c>
      <c r="L661" s="4">
        <v>1.0</v>
      </c>
      <c r="M661" s="4">
        <v>99.0</v>
      </c>
      <c r="N661" s="4">
        <v>99.0</v>
      </c>
      <c r="O661" s="4" t="s">
        <v>5522</v>
      </c>
      <c r="P661" s="4" t="s">
        <v>1472</v>
      </c>
      <c r="Q661" s="10"/>
      <c r="R661" s="5">
        <v>45719.0</v>
      </c>
      <c r="S661" s="4" t="s">
        <v>6970</v>
      </c>
      <c r="T661" s="5">
        <v>45852.0</v>
      </c>
    </row>
    <row r="662">
      <c r="A662" s="4" t="s">
        <v>6313</v>
      </c>
      <c r="B662" s="4">
        <v>2012.0</v>
      </c>
      <c r="C662" s="4" t="s">
        <v>13</v>
      </c>
      <c r="D662" s="4" t="s">
        <v>5707</v>
      </c>
      <c r="E662" s="4">
        <v>96.0</v>
      </c>
      <c r="F662" s="4">
        <v>1.0</v>
      </c>
      <c r="G662" s="4" t="s">
        <v>1189</v>
      </c>
      <c r="H662" s="4" t="s">
        <v>1473</v>
      </c>
      <c r="I662" s="4">
        <v>96.0</v>
      </c>
      <c r="J662" s="4">
        <v>0.0</v>
      </c>
      <c r="K662" s="4" t="s">
        <v>5525</v>
      </c>
      <c r="L662" s="4">
        <v>1.0</v>
      </c>
      <c r="M662" s="4">
        <v>98.0</v>
      </c>
      <c r="N662" s="4">
        <v>99.0</v>
      </c>
      <c r="O662" s="4" t="s">
        <v>5522</v>
      </c>
      <c r="P662" s="4" t="s">
        <v>1475</v>
      </c>
      <c r="Q662" s="10"/>
      <c r="R662" s="5">
        <v>45691.0</v>
      </c>
      <c r="S662" s="4" t="s">
        <v>6966</v>
      </c>
      <c r="T662" s="5">
        <v>45853.0</v>
      </c>
    </row>
    <row r="663">
      <c r="A663" s="4" t="s">
        <v>6313</v>
      </c>
      <c r="B663" s="4">
        <v>2011.0</v>
      </c>
      <c r="C663" s="4" t="s">
        <v>13</v>
      </c>
      <c r="D663" s="4" t="s">
        <v>5706</v>
      </c>
      <c r="E663" s="4">
        <v>92.0</v>
      </c>
      <c r="F663" s="4">
        <v>1.0</v>
      </c>
      <c r="G663" s="4" t="s">
        <v>2929</v>
      </c>
      <c r="H663" s="4" t="s">
        <v>1476</v>
      </c>
      <c r="I663" s="4">
        <v>96.0</v>
      </c>
      <c r="J663" s="4">
        <v>0.0</v>
      </c>
      <c r="K663" s="4" t="s">
        <v>5567</v>
      </c>
      <c r="L663" s="4">
        <v>1.0</v>
      </c>
      <c r="M663" s="4">
        <v>99.0</v>
      </c>
      <c r="N663" s="4">
        <v>97.0</v>
      </c>
      <c r="O663" s="4" t="s">
        <v>5522</v>
      </c>
      <c r="P663" s="4" t="s">
        <v>1477</v>
      </c>
      <c r="Q663" s="10"/>
      <c r="R663" s="5">
        <v>45691.0</v>
      </c>
      <c r="S663" s="4" t="s">
        <v>6234</v>
      </c>
      <c r="T663" s="5">
        <v>45793.0</v>
      </c>
    </row>
    <row r="664">
      <c r="A664" s="4" t="s">
        <v>6313</v>
      </c>
      <c r="B664" s="4">
        <v>2010.0</v>
      </c>
      <c r="C664" s="4" t="s">
        <v>13</v>
      </c>
      <c r="D664" s="4">
        <v>78.0</v>
      </c>
      <c r="E664" s="4">
        <v>98.0</v>
      </c>
      <c r="F664" s="4">
        <v>1.0</v>
      </c>
      <c r="G664" s="4" t="s">
        <v>227</v>
      </c>
      <c r="H664" s="4" t="s">
        <v>1478</v>
      </c>
      <c r="I664" s="4">
        <v>96.0</v>
      </c>
      <c r="J664" s="4">
        <v>0.0</v>
      </c>
      <c r="K664" s="4" t="s">
        <v>5798</v>
      </c>
      <c r="L664" s="4">
        <v>1.0</v>
      </c>
      <c r="M664" s="4">
        <v>99.0</v>
      </c>
      <c r="N664" s="4">
        <v>96.0</v>
      </c>
      <c r="O664" s="4" t="s">
        <v>5522</v>
      </c>
      <c r="P664" s="4" t="s">
        <v>1480</v>
      </c>
      <c r="Q664" s="10"/>
      <c r="R664" s="5">
        <v>45691.0</v>
      </c>
      <c r="S664" s="4" t="s">
        <v>6963</v>
      </c>
      <c r="T664" s="5">
        <v>45825.0</v>
      </c>
    </row>
    <row r="665">
      <c r="A665" s="4" t="s">
        <v>6313</v>
      </c>
      <c r="B665" s="4">
        <v>2009.0</v>
      </c>
      <c r="C665" s="4" t="s">
        <v>13</v>
      </c>
      <c r="D665" s="4" t="s">
        <v>5709</v>
      </c>
      <c r="E665" s="4">
        <v>11.0</v>
      </c>
      <c r="F665" s="4">
        <v>1.0</v>
      </c>
      <c r="G665" s="58">
        <v>45661.0</v>
      </c>
      <c r="H665" s="4" t="s">
        <v>1481</v>
      </c>
      <c r="I665" s="4">
        <v>96.0</v>
      </c>
      <c r="J665" s="4">
        <v>0.0</v>
      </c>
      <c r="K665" s="4" t="s">
        <v>5637</v>
      </c>
      <c r="L665" s="4">
        <v>1.0</v>
      </c>
      <c r="M665" s="4">
        <v>99.0</v>
      </c>
      <c r="N665" s="4">
        <v>96.0</v>
      </c>
      <c r="O665" s="4" t="s">
        <v>5522</v>
      </c>
      <c r="P665" s="4" t="s">
        <v>1483</v>
      </c>
      <c r="Q665" s="10"/>
      <c r="R665" s="5">
        <v>45691.0</v>
      </c>
      <c r="S665" s="4" t="s">
        <v>6964</v>
      </c>
      <c r="T665" s="5">
        <v>45855.0</v>
      </c>
    </row>
    <row r="666">
      <c r="A666" s="4" t="s">
        <v>6313</v>
      </c>
      <c r="B666" s="4">
        <v>2008.0</v>
      </c>
      <c r="C666" s="4" t="s">
        <v>13</v>
      </c>
      <c r="D666" s="4" t="s">
        <v>5928</v>
      </c>
      <c r="E666" s="4">
        <v>12.0</v>
      </c>
      <c r="F666" s="4">
        <v>1.0</v>
      </c>
      <c r="G666" s="4" t="s">
        <v>148</v>
      </c>
      <c r="H666" s="4" t="s">
        <v>1484</v>
      </c>
      <c r="I666" s="4">
        <v>95.0</v>
      </c>
      <c r="J666" s="4">
        <v>0.0</v>
      </c>
      <c r="K666" s="4" t="s">
        <v>5534</v>
      </c>
      <c r="L666" s="4">
        <v>1.0</v>
      </c>
      <c r="M666" s="4">
        <v>99.0</v>
      </c>
      <c r="N666" s="4">
        <v>95.0</v>
      </c>
      <c r="O666" s="4" t="s">
        <v>5522</v>
      </c>
      <c r="P666" s="4" t="s">
        <v>1486</v>
      </c>
      <c r="Q666" s="10"/>
      <c r="R666" s="5">
        <v>45691.0</v>
      </c>
      <c r="S666" s="4" t="s">
        <v>6982</v>
      </c>
      <c r="T666" s="5">
        <v>45674.0</v>
      </c>
    </row>
    <row r="667">
      <c r="A667" s="4" t="s">
        <v>6313</v>
      </c>
      <c r="B667" s="4">
        <v>2007.0</v>
      </c>
      <c r="C667" s="4" t="s">
        <v>13</v>
      </c>
      <c r="D667" s="4" t="s">
        <v>5709</v>
      </c>
      <c r="E667" s="4">
        <v>14.0</v>
      </c>
      <c r="F667" s="4">
        <v>1.0</v>
      </c>
      <c r="G667" s="4" t="s">
        <v>227</v>
      </c>
      <c r="H667" s="4" t="s">
        <v>1487</v>
      </c>
      <c r="I667" s="4">
        <v>93.0</v>
      </c>
      <c r="J667" s="4">
        <v>0.0</v>
      </c>
      <c r="K667" s="4" t="s">
        <v>5831</v>
      </c>
      <c r="L667" s="4">
        <v>1.0</v>
      </c>
      <c r="M667" s="4">
        <v>99.0</v>
      </c>
      <c r="N667" s="4">
        <v>93.0</v>
      </c>
      <c r="O667" s="4" t="s">
        <v>5522</v>
      </c>
      <c r="P667" s="4" t="s">
        <v>1488</v>
      </c>
      <c r="Q667" s="10"/>
      <c r="R667" s="5">
        <v>45691.0</v>
      </c>
      <c r="S667" s="4" t="s">
        <v>7124</v>
      </c>
      <c r="T667" s="4">
        <v>16.0</v>
      </c>
    </row>
    <row r="668">
      <c r="A668" s="4" t="s">
        <v>6313</v>
      </c>
      <c r="B668" s="4">
        <v>2006.0</v>
      </c>
      <c r="C668" s="4" t="s">
        <v>13</v>
      </c>
      <c r="D668" s="4">
        <v>78.0</v>
      </c>
      <c r="E668" s="4">
        <v>14.0</v>
      </c>
      <c r="F668" s="4">
        <v>1.0</v>
      </c>
      <c r="G668" s="4" t="s">
        <v>2836</v>
      </c>
      <c r="H668" s="4" t="s">
        <v>1489</v>
      </c>
      <c r="I668" s="4">
        <v>89.0</v>
      </c>
      <c r="J668" s="4">
        <v>0.0</v>
      </c>
      <c r="K668" s="4" t="s">
        <v>5641</v>
      </c>
      <c r="L668" s="4">
        <v>1.0</v>
      </c>
      <c r="M668" s="4">
        <v>99.0</v>
      </c>
      <c r="N668" s="4">
        <v>89.0</v>
      </c>
      <c r="O668" s="4" t="s">
        <v>5522</v>
      </c>
      <c r="P668" s="4" t="s">
        <v>1491</v>
      </c>
      <c r="Q668" s="10"/>
      <c r="R668" s="5">
        <v>45691.0</v>
      </c>
      <c r="S668" s="4" t="s">
        <v>6938</v>
      </c>
      <c r="T668" s="5">
        <v>45852.0</v>
      </c>
    </row>
    <row r="669">
      <c r="A669" s="4" t="s">
        <v>6313</v>
      </c>
      <c r="B669" s="4">
        <v>2005.0</v>
      </c>
      <c r="C669" s="4" t="s">
        <v>13</v>
      </c>
      <c r="D669" s="4" t="s">
        <v>5540</v>
      </c>
      <c r="E669" s="4">
        <v>19.0</v>
      </c>
      <c r="F669" s="4">
        <v>1.0</v>
      </c>
      <c r="G669" s="4" t="s">
        <v>224</v>
      </c>
      <c r="H669" s="4" t="s">
        <v>1492</v>
      </c>
      <c r="I669" s="4">
        <v>95.0</v>
      </c>
      <c r="J669" s="4">
        <v>0.0</v>
      </c>
      <c r="K669" s="4" t="s">
        <v>5959</v>
      </c>
      <c r="L669" s="4">
        <v>1.0</v>
      </c>
      <c r="M669" s="4">
        <v>99.0</v>
      </c>
      <c r="N669" s="4">
        <v>89.0</v>
      </c>
      <c r="O669" s="4" t="s">
        <v>5522</v>
      </c>
      <c r="P669" s="4" t="s">
        <v>1494</v>
      </c>
      <c r="Q669" s="10"/>
      <c r="R669" s="5">
        <v>45719.0</v>
      </c>
      <c r="S669" s="4" t="s">
        <v>7022</v>
      </c>
      <c r="T669" s="5">
        <v>45702.0</v>
      </c>
    </row>
    <row r="670">
      <c r="A670" s="4" t="s">
        <v>6313</v>
      </c>
      <c r="B670" s="4">
        <v>2004.0</v>
      </c>
      <c r="C670" s="4" t="s">
        <v>13</v>
      </c>
      <c r="D670" s="4" t="s">
        <v>5929</v>
      </c>
      <c r="E670" s="4">
        <v>17.0</v>
      </c>
      <c r="F670" s="4">
        <v>1.0</v>
      </c>
      <c r="G670" s="4" t="s">
        <v>680</v>
      </c>
      <c r="H670" s="4" t="s">
        <v>1495</v>
      </c>
      <c r="I670" s="4">
        <v>99.0</v>
      </c>
      <c r="J670" s="4">
        <v>0.0</v>
      </c>
      <c r="K670" s="4">
        <v>53.0</v>
      </c>
      <c r="L670" s="4">
        <v>1.0</v>
      </c>
      <c r="M670" s="4">
        <v>98.0</v>
      </c>
      <c r="N670" s="4">
        <v>88.0</v>
      </c>
      <c r="O670" s="4" t="s">
        <v>5522</v>
      </c>
      <c r="P670" s="4" t="s">
        <v>1496</v>
      </c>
      <c r="Q670" s="10"/>
      <c r="R670" s="5">
        <v>45719.0</v>
      </c>
      <c r="S670" s="4" t="s">
        <v>6941</v>
      </c>
      <c r="T670" s="5">
        <v>45701.0</v>
      </c>
    </row>
    <row r="671">
      <c r="A671" s="4" t="s">
        <v>6313</v>
      </c>
      <c r="B671" s="4">
        <v>2003.0</v>
      </c>
      <c r="C671" s="4" t="s">
        <v>13</v>
      </c>
      <c r="D671" s="4" t="s">
        <v>5854</v>
      </c>
      <c r="E671" s="4">
        <v>18.0</v>
      </c>
      <c r="F671" s="4">
        <v>1.0</v>
      </c>
      <c r="G671" s="4" t="s">
        <v>675</v>
      </c>
      <c r="H671" s="4" t="s">
        <v>1497</v>
      </c>
      <c r="I671" s="4">
        <v>99.0</v>
      </c>
      <c r="J671" s="4">
        <v>0.0</v>
      </c>
      <c r="K671" s="4" t="s">
        <v>5856</v>
      </c>
      <c r="L671" s="4">
        <v>1.0</v>
      </c>
      <c r="M671" s="4">
        <v>98.0</v>
      </c>
      <c r="N671" s="4">
        <v>72.0</v>
      </c>
      <c r="O671" s="4" t="s">
        <v>5522</v>
      </c>
      <c r="P671" s="4" t="s">
        <v>1498</v>
      </c>
      <c r="Q671" s="10"/>
      <c r="R671" s="5">
        <v>45719.0</v>
      </c>
      <c r="S671" s="4" t="s">
        <v>7127</v>
      </c>
      <c r="T671" s="5">
        <v>45912.0</v>
      </c>
    </row>
    <row r="672">
      <c r="A672" s="4" t="s">
        <v>6313</v>
      </c>
      <c r="B672" s="4">
        <v>2002.0</v>
      </c>
      <c r="C672" s="4" t="s">
        <v>13</v>
      </c>
      <c r="D672" s="4" t="s">
        <v>5946</v>
      </c>
      <c r="E672" s="4">
        <v>19.0</v>
      </c>
      <c r="F672" s="4">
        <v>1.0</v>
      </c>
      <c r="G672" s="5">
        <v>45661.0</v>
      </c>
      <c r="H672" s="4" t="s">
        <v>1499</v>
      </c>
      <c r="I672" s="4">
        <v>98.0</v>
      </c>
      <c r="J672" s="4">
        <v>0.0</v>
      </c>
      <c r="K672" s="4" t="s">
        <v>5895</v>
      </c>
      <c r="L672" s="4">
        <v>1.0</v>
      </c>
      <c r="M672" s="4">
        <v>98.0</v>
      </c>
      <c r="N672" s="4">
        <v>99.0</v>
      </c>
      <c r="O672" s="4" t="s">
        <v>5522</v>
      </c>
      <c r="P672" s="4" t="s">
        <v>1500</v>
      </c>
      <c r="Q672" s="10"/>
      <c r="R672" s="5">
        <v>45719.0</v>
      </c>
      <c r="S672" s="4" t="s">
        <v>6988</v>
      </c>
      <c r="T672" s="5">
        <v>45789.0</v>
      </c>
    </row>
    <row r="673">
      <c r="A673" s="4" t="s">
        <v>6313</v>
      </c>
      <c r="B673" s="4">
        <v>2001.0</v>
      </c>
      <c r="C673" s="4" t="s">
        <v>13</v>
      </c>
      <c r="D673" s="4" t="s">
        <v>5756</v>
      </c>
      <c r="E673" s="4">
        <v>115.0</v>
      </c>
      <c r="F673" s="4">
        <v>1.0</v>
      </c>
      <c r="G673" s="58">
        <v>45751.0</v>
      </c>
      <c r="H673" s="4" t="s">
        <v>1501</v>
      </c>
      <c r="I673" s="4">
        <v>98.0</v>
      </c>
      <c r="J673" s="4">
        <v>0.0</v>
      </c>
      <c r="K673" s="5">
        <v>45752.0</v>
      </c>
      <c r="L673" s="4">
        <v>1.0</v>
      </c>
      <c r="M673" s="4">
        <v>99.0</v>
      </c>
      <c r="N673" s="4">
        <v>98.0</v>
      </c>
      <c r="O673" s="4" t="s">
        <v>5522</v>
      </c>
      <c r="P673" s="4" t="s">
        <v>1502</v>
      </c>
      <c r="Q673" s="10"/>
      <c r="R673" s="5">
        <v>45750.0</v>
      </c>
      <c r="S673" s="4" t="s">
        <v>6944</v>
      </c>
      <c r="T673" s="5">
        <v>45728.0</v>
      </c>
    </row>
    <row r="674">
      <c r="A674" s="4" t="s">
        <v>6313</v>
      </c>
      <c r="B674" s="4">
        <v>2000.0</v>
      </c>
      <c r="C674" s="4" t="s">
        <v>13</v>
      </c>
      <c r="D674" s="4" t="s">
        <v>5542</v>
      </c>
      <c r="E674" s="4">
        <v>115.0</v>
      </c>
      <c r="F674" s="4">
        <v>1.0</v>
      </c>
      <c r="G674" s="4" t="s">
        <v>4329</v>
      </c>
      <c r="H674" s="4" t="s">
        <v>1503</v>
      </c>
      <c r="I674" s="4">
        <v>98.0</v>
      </c>
      <c r="J674" s="4">
        <v>0.0</v>
      </c>
      <c r="K674" s="4" t="s">
        <v>5857</v>
      </c>
      <c r="L674" s="4">
        <v>1.0</v>
      </c>
      <c r="M674" s="4">
        <v>98.0</v>
      </c>
      <c r="N674" s="4">
        <v>95.0</v>
      </c>
      <c r="O674" s="4" t="s">
        <v>5522</v>
      </c>
      <c r="P674" s="4" t="s">
        <v>1504</v>
      </c>
      <c r="Q674" s="10"/>
      <c r="R674" s="5">
        <v>45750.0</v>
      </c>
      <c r="S674" s="4" t="s">
        <v>6989</v>
      </c>
      <c r="T674" s="5">
        <v>45669.0</v>
      </c>
    </row>
    <row r="675">
      <c r="A675" s="4" t="s">
        <v>6315</v>
      </c>
      <c r="B675" s="4">
        <v>2015.0</v>
      </c>
      <c r="C675" s="4" t="s">
        <v>314</v>
      </c>
      <c r="D675" s="4">
        <v>85.0</v>
      </c>
      <c r="E675" s="4">
        <v>52.0</v>
      </c>
      <c r="F675" s="4">
        <v>0.0</v>
      </c>
      <c r="G675" s="10"/>
      <c r="H675" s="4">
        <v>0.0</v>
      </c>
      <c r="I675" s="4">
        <v>97.0</v>
      </c>
      <c r="J675" s="4">
        <v>0.0</v>
      </c>
      <c r="K675" s="5">
        <v>45722.0</v>
      </c>
      <c r="L675" s="4">
        <v>0.0</v>
      </c>
      <c r="M675" s="4">
        <v>97.0</v>
      </c>
      <c r="N675" s="4">
        <v>97.0</v>
      </c>
      <c r="O675" s="4" t="s">
        <v>5522</v>
      </c>
      <c r="P675" s="4" t="s">
        <v>1505</v>
      </c>
      <c r="Q675" s="4">
        <v>116985.0</v>
      </c>
      <c r="R675" s="4">
        <v>1.0</v>
      </c>
      <c r="S675" s="4" t="s">
        <v>7012</v>
      </c>
      <c r="T675" s="5">
        <v>45730.0</v>
      </c>
    </row>
    <row r="676">
      <c r="A676" s="4" t="s">
        <v>6315</v>
      </c>
      <c r="B676" s="4">
        <v>2014.0</v>
      </c>
      <c r="C676" s="4" t="s">
        <v>314</v>
      </c>
      <c r="D676" s="4">
        <v>83.0</v>
      </c>
      <c r="E676" s="4">
        <v>53.0</v>
      </c>
      <c r="F676" s="4">
        <v>0.0</v>
      </c>
      <c r="G676" s="4" t="s">
        <v>5521</v>
      </c>
      <c r="H676" s="4" t="s">
        <v>1506</v>
      </c>
      <c r="I676" s="4">
        <v>96.0</v>
      </c>
      <c r="J676" s="4">
        <v>10.0</v>
      </c>
      <c r="K676" s="4" t="s">
        <v>5635</v>
      </c>
      <c r="L676" s="4">
        <v>0.0</v>
      </c>
      <c r="M676" s="4">
        <v>99.0</v>
      </c>
      <c r="N676" s="4">
        <v>99.0</v>
      </c>
      <c r="O676" s="4" t="s">
        <v>5522</v>
      </c>
      <c r="P676" s="4" t="s">
        <v>1508</v>
      </c>
      <c r="Q676" s="4">
        <v>115239.0</v>
      </c>
      <c r="R676" s="4">
        <v>1.0</v>
      </c>
      <c r="S676" s="4" t="s">
        <v>5721</v>
      </c>
      <c r="T676" s="4">
        <v>14.0</v>
      </c>
    </row>
    <row r="677">
      <c r="A677" s="4" t="s">
        <v>6315</v>
      </c>
      <c r="B677" s="4">
        <v>2013.0</v>
      </c>
      <c r="C677" s="4" t="s">
        <v>314</v>
      </c>
      <c r="D677" s="4">
        <v>81.0</v>
      </c>
      <c r="E677" s="4">
        <v>54.0</v>
      </c>
      <c r="F677" s="4">
        <v>0.0</v>
      </c>
      <c r="G677" s="58">
        <v>45756.0</v>
      </c>
      <c r="H677" s="4" t="s">
        <v>1509</v>
      </c>
      <c r="I677" s="4">
        <v>96.0</v>
      </c>
      <c r="J677" s="4">
        <v>0.0</v>
      </c>
      <c r="K677" s="4" t="s">
        <v>5525</v>
      </c>
      <c r="L677" s="4">
        <v>0.0</v>
      </c>
      <c r="M677" s="4">
        <v>99.0</v>
      </c>
      <c r="N677" s="4">
        <v>99.0</v>
      </c>
      <c r="O677" s="4" t="s">
        <v>5522</v>
      </c>
      <c r="P677" s="4" t="s">
        <v>1511</v>
      </c>
      <c r="Q677" s="4">
        <v>1143896.0</v>
      </c>
      <c r="R677" s="4">
        <v>1.0</v>
      </c>
      <c r="S677" s="4" t="s">
        <v>5721</v>
      </c>
      <c r="T677" s="5">
        <v>45882.0</v>
      </c>
    </row>
    <row r="678">
      <c r="A678" s="4" t="s">
        <v>6315</v>
      </c>
      <c r="B678" s="4">
        <v>2012.0</v>
      </c>
      <c r="C678" s="4" t="s">
        <v>314</v>
      </c>
      <c r="D678" s="4">
        <v>80.0</v>
      </c>
      <c r="E678" s="4">
        <v>56.0</v>
      </c>
      <c r="F678" s="4">
        <v>0.0</v>
      </c>
      <c r="G678" s="4" t="s">
        <v>5960</v>
      </c>
      <c r="H678" s="4" t="s">
        <v>1512</v>
      </c>
      <c r="I678" s="4">
        <v>96.0</v>
      </c>
      <c r="J678" s="4">
        <v>1.0</v>
      </c>
      <c r="K678" s="4" t="s">
        <v>5745</v>
      </c>
      <c r="L678" s="4">
        <v>0.0</v>
      </c>
      <c r="M678" s="4">
        <v>99.0</v>
      </c>
      <c r="N678" s="4">
        <v>99.0</v>
      </c>
      <c r="O678" s="4" t="s">
        <v>5522</v>
      </c>
      <c r="P678" s="4" t="s">
        <v>1513</v>
      </c>
      <c r="Q678" s="4">
        <v>113562.0</v>
      </c>
      <c r="R678" s="4">
        <v>1.0</v>
      </c>
      <c r="S678" s="4" t="s">
        <v>5721</v>
      </c>
      <c r="T678" s="5">
        <v>45882.0</v>
      </c>
    </row>
    <row r="679">
      <c r="A679" s="4" t="s">
        <v>6315</v>
      </c>
      <c r="B679" s="4">
        <v>2011.0</v>
      </c>
      <c r="C679" s="4" t="s">
        <v>314</v>
      </c>
      <c r="D679" s="4" t="s">
        <v>5914</v>
      </c>
      <c r="E679" s="4">
        <v>57.0</v>
      </c>
      <c r="F679" s="4">
        <v>0.0</v>
      </c>
      <c r="G679" s="4" t="s">
        <v>5961</v>
      </c>
      <c r="H679" s="4" t="s">
        <v>1514</v>
      </c>
      <c r="I679" s="4">
        <v>96.0</v>
      </c>
      <c r="J679" s="4">
        <v>0.0</v>
      </c>
      <c r="K679" s="4" t="s">
        <v>5962</v>
      </c>
      <c r="L679" s="4">
        <v>0.0</v>
      </c>
      <c r="M679" s="4">
        <v>99.0</v>
      </c>
      <c r="N679" s="4">
        <v>99.0</v>
      </c>
      <c r="O679" s="4" t="s">
        <v>5522</v>
      </c>
      <c r="P679" s="4" t="s">
        <v>1515</v>
      </c>
      <c r="Q679" s="4">
        <v>1124835.0</v>
      </c>
      <c r="R679" s="4">
        <v>1.0</v>
      </c>
      <c r="S679" s="4" t="s">
        <v>7016</v>
      </c>
      <c r="T679" s="5">
        <v>45882.0</v>
      </c>
    </row>
    <row r="680">
      <c r="A680" s="4" t="s">
        <v>6315</v>
      </c>
      <c r="B680" s="4">
        <v>2010.0</v>
      </c>
      <c r="C680" s="4" t="s">
        <v>314</v>
      </c>
      <c r="D680" s="4" t="s">
        <v>5684</v>
      </c>
      <c r="E680" s="4">
        <v>59.0</v>
      </c>
      <c r="F680" s="4">
        <v>0.0</v>
      </c>
      <c r="G680" s="4" t="s">
        <v>5963</v>
      </c>
      <c r="H680" s="4" t="s">
        <v>1516</v>
      </c>
      <c r="I680" s="4">
        <v>96.0</v>
      </c>
      <c r="J680" s="4">
        <v>18.0</v>
      </c>
      <c r="K680" s="4" t="s">
        <v>5916</v>
      </c>
      <c r="L680" s="4">
        <v>0.0</v>
      </c>
      <c r="M680" s="4">
        <v>99.0</v>
      </c>
      <c r="N680" s="4">
        <v>99.0</v>
      </c>
      <c r="O680" s="4" t="s">
        <v>5522</v>
      </c>
      <c r="P680" s="4" t="s">
        <v>1517</v>
      </c>
      <c r="Q680" s="4">
        <v>111267.0</v>
      </c>
      <c r="R680" s="4">
        <v>1.0</v>
      </c>
      <c r="S680" s="4" t="s">
        <v>7270</v>
      </c>
      <c r="T680" s="5">
        <v>45822.0</v>
      </c>
    </row>
    <row r="681">
      <c r="A681" s="4" t="s">
        <v>6315</v>
      </c>
      <c r="B681" s="4">
        <v>2009.0</v>
      </c>
      <c r="C681" s="4" t="s">
        <v>314</v>
      </c>
      <c r="D681" s="4" t="s">
        <v>5704</v>
      </c>
      <c r="E681" s="4">
        <v>6.0</v>
      </c>
      <c r="F681" s="4">
        <v>0.0</v>
      </c>
      <c r="G681" s="5">
        <v>45879.0</v>
      </c>
      <c r="H681" s="4" t="s">
        <v>1518</v>
      </c>
      <c r="I681" s="4">
        <v>96.0</v>
      </c>
      <c r="J681" s="4">
        <v>0.0</v>
      </c>
      <c r="K681" s="4" t="s">
        <v>5532</v>
      </c>
      <c r="L681" s="4">
        <v>0.0</v>
      </c>
      <c r="M681" s="4">
        <v>99.0</v>
      </c>
      <c r="N681" s="4">
        <v>99.0</v>
      </c>
      <c r="O681" s="4" t="s">
        <v>5522</v>
      </c>
      <c r="P681" s="4" t="s">
        <v>1519</v>
      </c>
      <c r="Q681" s="4">
        <v>19876.0</v>
      </c>
      <c r="R681" s="4">
        <v>1.0</v>
      </c>
      <c r="S681" s="4" t="s">
        <v>7271</v>
      </c>
      <c r="T681" s="5">
        <v>45671.0</v>
      </c>
    </row>
    <row r="682">
      <c r="A682" s="4" t="s">
        <v>6315</v>
      </c>
      <c r="B682" s="4">
        <v>2008.0</v>
      </c>
      <c r="C682" s="4" t="s">
        <v>314</v>
      </c>
      <c r="D682" s="4" t="s">
        <v>5915</v>
      </c>
      <c r="E682" s="4">
        <v>62.0</v>
      </c>
      <c r="F682" s="4">
        <v>0.0</v>
      </c>
      <c r="G682" s="58">
        <v>45669.0</v>
      </c>
      <c r="H682" s="4" t="s">
        <v>1520</v>
      </c>
      <c r="I682" s="4">
        <v>93.0</v>
      </c>
      <c r="J682" s="4">
        <v>1.0</v>
      </c>
      <c r="K682" s="4" t="s">
        <v>5764</v>
      </c>
      <c r="L682" s="4">
        <v>0.0</v>
      </c>
      <c r="M682" s="4">
        <v>97.0</v>
      </c>
      <c r="N682" s="4">
        <v>97.0</v>
      </c>
      <c r="O682" s="4" t="s">
        <v>5522</v>
      </c>
      <c r="P682" s="4" t="s">
        <v>1521</v>
      </c>
      <c r="Q682" s="4">
        <v>181563.0</v>
      </c>
      <c r="R682" s="4">
        <v>1.0</v>
      </c>
      <c r="S682" s="4" t="s">
        <v>7272</v>
      </c>
      <c r="T682" s="5">
        <v>45851.0</v>
      </c>
    </row>
    <row r="683">
      <c r="A683" s="4" t="s">
        <v>6315</v>
      </c>
      <c r="B683" s="4">
        <v>2007.0</v>
      </c>
      <c r="C683" s="4" t="s">
        <v>314</v>
      </c>
      <c r="D683" s="4" t="s">
        <v>5812</v>
      </c>
      <c r="E683" s="4">
        <v>63.0</v>
      </c>
      <c r="F683" s="4">
        <v>0.0</v>
      </c>
      <c r="G683" s="4" t="s">
        <v>1957</v>
      </c>
      <c r="H683" s="4" t="s">
        <v>1522</v>
      </c>
      <c r="I683" s="4">
        <v>93.0</v>
      </c>
      <c r="J683" s="4">
        <v>0.0</v>
      </c>
      <c r="K683" s="4" t="s">
        <v>5638</v>
      </c>
      <c r="L683" s="4">
        <v>0.0</v>
      </c>
      <c r="M683" s="4">
        <v>97.0</v>
      </c>
      <c r="N683" s="4">
        <v>97.0</v>
      </c>
      <c r="O683" s="4" t="s">
        <v>5522</v>
      </c>
      <c r="P683" s="4" t="s">
        <v>1523</v>
      </c>
      <c r="Q683" s="4">
        <v>163712.0</v>
      </c>
      <c r="R683" s="4">
        <v>1.0</v>
      </c>
      <c r="S683" s="4" t="s">
        <v>7273</v>
      </c>
      <c r="T683" s="5">
        <v>45790.0</v>
      </c>
    </row>
    <row r="684">
      <c r="A684" s="4" t="s">
        <v>6315</v>
      </c>
      <c r="B684" s="4">
        <v>2006.0</v>
      </c>
      <c r="C684" s="4" t="s">
        <v>314</v>
      </c>
      <c r="D684" s="4" t="s">
        <v>5706</v>
      </c>
      <c r="E684" s="4">
        <v>64.0</v>
      </c>
      <c r="F684" s="4">
        <v>0.0</v>
      </c>
      <c r="G684" s="4" t="s">
        <v>1569</v>
      </c>
      <c r="H684" s="4" t="s">
        <v>1524</v>
      </c>
      <c r="I684" s="4">
        <v>93.0</v>
      </c>
      <c r="J684" s="4">
        <v>0.0</v>
      </c>
      <c r="K684" s="4" t="s">
        <v>5544</v>
      </c>
      <c r="L684" s="4">
        <v>0.0</v>
      </c>
      <c r="M684" s="4">
        <v>97.0</v>
      </c>
      <c r="N684" s="4">
        <v>97.0</v>
      </c>
      <c r="O684" s="4" t="s">
        <v>5522</v>
      </c>
      <c r="P684" s="4" t="s">
        <v>1525</v>
      </c>
      <c r="Q684" s="4">
        <v>14559.0</v>
      </c>
      <c r="R684" s="4">
        <v>1.0</v>
      </c>
      <c r="S684" s="4" t="s">
        <v>7274</v>
      </c>
      <c r="T684" s="5">
        <v>45760.0</v>
      </c>
    </row>
    <row r="685">
      <c r="A685" s="4" t="s">
        <v>6315</v>
      </c>
      <c r="B685" s="4">
        <v>2005.0</v>
      </c>
      <c r="C685" s="4" t="s">
        <v>314</v>
      </c>
      <c r="D685" s="4" t="s">
        <v>5707</v>
      </c>
      <c r="E685" s="4">
        <v>65.0</v>
      </c>
      <c r="F685" s="4">
        <v>0.0</v>
      </c>
      <c r="G685" s="4" t="s">
        <v>4232</v>
      </c>
      <c r="H685" s="4" t="s">
        <v>1526</v>
      </c>
      <c r="I685" s="4">
        <v>88.0</v>
      </c>
      <c r="J685" s="4">
        <v>1.0</v>
      </c>
      <c r="K685" s="4" t="s">
        <v>5535</v>
      </c>
      <c r="L685" s="4">
        <v>0.0</v>
      </c>
      <c r="M685" s="4">
        <v>98.0</v>
      </c>
      <c r="N685" s="4">
        <v>98.0</v>
      </c>
      <c r="O685" s="4" t="s">
        <v>5522</v>
      </c>
      <c r="P685" s="4" t="s">
        <v>1528</v>
      </c>
      <c r="Q685" s="4">
        <v>127658.0</v>
      </c>
      <c r="R685" s="4">
        <v>1.0</v>
      </c>
      <c r="S685" s="4" t="s">
        <v>6971</v>
      </c>
      <c r="T685" s="5">
        <v>45790.0</v>
      </c>
    </row>
    <row r="686">
      <c r="A686" s="4" t="s">
        <v>6315</v>
      </c>
      <c r="B686" s="4">
        <v>2004.0</v>
      </c>
      <c r="C686" s="4" t="s">
        <v>314</v>
      </c>
      <c r="D686" s="4" t="s">
        <v>5708</v>
      </c>
      <c r="E686" s="4">
        <v>65.0</v>
      </c>
      <c r="F686" s="4">
        <v>0.0</v>
      </c>
      <c r="G686" s="58">
        <v>45729.0</v>
      </c>
      <c r="H686" s="4" t="s">
        <v>1529</v>
      </c>
      <c r="I686" s="4">
        <v>88.0</v>
      </c>
      <c r="J686" s="4">
        <v>0.0</v>
      </c>
      <c r="K686" s="4" t="s">
        <v>5536</v>
      </c>
      <c r="L686" s="4">
        <v>0.0</v>
      </c>
      <c r="M686" s="4">
        <v>98.0</v>
      </c>
      <c r="N686" s="4">
        <v>98.0</v>
      </c>
      <c r="O686" s="4" t="s">
        <v>5522</v>
      </c>
      <c r="P686" s="4" t="s">
        <v>1530</v>
      </c>
      <c r="Q686" s="4">
        <v>1141.0</v>
      </c>
      <c r="R686" s="4">
        <v>1.0</v>
      </c>
      <c r="S686" s="4" t="s">
        <v>6973</v>
      </c>
      <c r="T686" s="5">
        <v>45760.0</v>
      </c>
    </row>
    <row r="687">
      <c r="A687" s="4" t="s">
        <v>6315</v>
      </c>
      <c r="B687" s="4">
        <v>2003.0</v>
      </c>
      <c r="C687" s="4" t="s">
        <v>314</v>
      </c>
      <c r="D687" s="4" t="s">
        <v>5964</v>
      </c>
      <c r="E687" s="4">
        <v>66.0</v>
      </c>
      <c r="F687" s="4">
        <v>0.0</v>
      </c>
      <c r="G687" s="4" t="s">
        <v>5670</v>
      </c>
      <c r="H687" s="4" t="s">
        <v>1531</v>
      </c>
      <c r="I687" s="4">
        <v>88.0</v>
      </c>
      <c r="J687" s="4">
        <v>0.0</v>
      </c>
      <c r="K687" s="4" t="s">
        <v>5548</v>
      </c>
      <c r="L687" s="4">
        <v>0.0</v>
      </c>
      <c r="M687" s="4">
        <v>98.0</v>
      </c>
      <c r="N687" s="4">
        <v>98.0</v>
      </c>
      <c r="O687" s="4" t="s">
        <v>5522</v>
      </c>
      <c r="P687" s="4" t="s">
        <v>1533</v>
      </c>
      <c r="Q687" s="4">
        <v>993563.0</v>
      </c>
      <c r="R687" s="4">
        <v>1.0</v>
      </c>
      <c r="S687" s="4" t="s">
        <v>7032</v>
      </c>
      <c r="T687" s="4">
        <v>13.0</v>
      </c>
    </row>
    <row r="688">
      <c r="A688" s="4" t="s">
        <v>6315</v>
      </c>
      <c r="B688" s="4">
        <v>2002.0</v>
      </c>
      <c r="C688" s="4" t="s">
        <v>314</v>
      </c>
      <c r="D688" s="4" t="s">
        <v>5927</v>
      </c>
      <c r="E688" s="4">
        <v>68.0</v>
      </c>
      <c r="F688" s="4">
        <v>0.0</v>
      </c>
      <c r="G688" s="4" t="s">
        <v>5965</v>
      </c>
      <c r="H688" s="4" t="s">
        <v>1534</v>
      </c>
      <c r="I688" s="4">
        <v>88.0</v>
      </c>
      <c r="J688" s="4">
        <v>0.0</v>
      </c>
      <c r="K688" s="4" t="s">
        <v>5959</v>
      </c>
      <c r="L688" s="4">
        <v>0.0</v>
      </c>
      <c r="M688" s="4">
        <v>98.0</v>
      </c>
      <c r="N688" s="4">
        <v>98.0</v>
      </c>
      <c r="O688" s="4" t="s">
        <v>5522</v>
      </c>
      <c r="P688" s="4" t="s">
        <v>1535</v>
      </c>
      <c r="Q688" s="4">
        <v>976966.0</v>
      </c>
      <c r="R688" s="4">
        <v>1.0</v>
      </c>
      <c r="S688" s="4" t="s">
        <v>7275</v>
      </c>
      <c r="T688" s="5">
        <v>45789.0</v>
      </c>
    </row>
    <row r="689">
      <c r="A689" s="4" t="s">
        <v>6315</v>
      </c>
      <c r="B689" s="4">
        <v>2001.0</v>
      </c>
      <c r="C689" s="4" t="s">
        <v>314</v>
      </c>
      <c r="D689" s="4" t="s">
        <v>5966</v>
      </c>
      <c r="E689" s="4">
        <v>69.0</v>
      </c>
      <c r="F689" s="4">
        <v>0.0</v>
      </c>
      <c r="G689" s="4" t="s">
        <v>5967</v>
      </c>
      <c r="H689" s="4" t="s">
        <v>1536</v>
      </c>
      <c r="I689" s="4">
        <v>89.0</v>
      </c>
      <c r="J689" s="4">
        <v>0.0</v>
      </c>
      <c r="K689" s="4" t="s">
        <v>5644</v>
      </c>
      <c r="L689" s="4">
        <v>0.0</v>
      </c>
      <c r="M689" s="4">
        <v>97.0</v>
      </c>
      <c r="N689" s="4">
        <v>97.0</v>
      </c>
      <c r="O689" s="4" t="s">
        <v>5522</v>
      </c>
      <c r="P689" s="4" t="s">
        <v>1538</v>
      </c>
      <c r="Q689" s="4">
        <v>96282.0</v>
      </c>
      <c r="R689" s="4">
        <v>1.0</v>
      </c>
      <c r="S689" s="4" t="s">
        <v>5786</v>
      </c>
      <c r="T689" s="5">
        <v>45759.0</v>
      </c>
    </row>
    <row r="690">
      <c r="A690" s="4" t="s">
        <v>6315</v>
      </c>
      <c r="B690" s="4">
        <v>2000.0</v>
      </c>
      <c r="C690" s="4" t="s">
        <v>314</v>
      </c>
      <c r="D690" s="4" t="s">
        <v>5709</v>
      </c>
      <c r="E690" s="4">
        <v>7.0</v>
      </c>
      <c r="F690" s="4">
        <v>0.0</v>
      </c>
      <c r="G690" s="4" t="s">
        <v>1147</v>
      </c>
      <c r="H690" s="4" t="s">
        <v>1539</v>
      </c>
      <c r="I690" s="4">
        <v>89.0</v>
      </c>
      <c r="J690" s="4">
        <v>0.0</v>
      </c>
      <c r="K690" s="4" t="s">
        <v>5579</v>
      </c>
      <c r="L690" s="4">
        <v>0.0</v>
      </c>
      <c r="M690" s="4">
        <v>97.0</v>
      </c>
      <c r="N690" s="4">
        <v>97.0</v>
      </c>
      <c r="O690" s="4" t="s">
        <v>5522</v>
      </c>
      <c r="P690" s="4" t="s">
        <v>1541</v>
      </c>
      <c r="Q690" s="4">
        <v>943286.0</v>
      </c>
      <c r="R690" s="4">
        <v>1.0</v>
      </c>
      <c r="S690" s="4" t="s">
        <v>7038</v>
      </c>
      <c r="T690" s="5">
        <v>45789.0</v>
      </c>
    </row>
    <row r="691">
      <c r="A691" s="4" t="s">
        <v>6316</v>
      </c>
      <c r="B691" s="4">
        <v>2015.0</v>
      </c>
      <c r="C691" s="4" t="s">
        <v>314</v>
      </c>
      <c r="D691" s="4" t="s">
        <v>5706</v>
      </c>
      <c r="E691" s="4">
        <v>86.0</v>
      </c>
      <c r="F691" s="4">
        <v>0.0</v>
      </c>
      <c r="G691" s="10"/>
      <c r="H691" s="4">
        <v>0.0</v>
      </c>
      <c r="I691" s="4">
        <v>97.0</v>
      </c>
      <c r="J691" s="4">
        <v>9.0</v>
      </c>
      <c r="K691" s="4" t="s">
        <v>5660</v>
      </c>
      <c r="L691" s="4">
        <v>0.0</v>
      </c>
      <c r="M691" s="4">
        <v>97.0</v>
      </c>
      <c r="N691" s="4">
        <v>97.0</v>
      </c>
      <c r="O691" s="4" t="s">
        <v>5522</v>
      </c>
      <c r="P691" s="10"/>
      <c r="Q691" s="10"/>
      <c r="R691" s="5">
        <v>45870.0</v>
      </c>
      <c r="S691" s="10"/>
      <c r="T691" s="10"/>
    </row>
    <row r="692">
      <c r="A692" s="4" t="s">
        <v>6316</v>
      </c>
      <c r="B692" s="4">
        <v>2014.0</v>
      </c>
      <c r="C692" s="4" t="s">
        <v>314</v>
      </c>
      <c r="D692" s="4" t="s">
        <v>5708</v>
      </c>
      <c r="E692" s="4">
        <v>88.0</v>
      </c>
      <c r="F692" s="4">
        <v>0.0</v>
      </c>
      <c r="G692" s="4" t="s">
        <v>5968</v>
      </c>
      <c r="H692" s="4">
        <v>0.0</v>
      </c>
      <c r="I692" s="4">
        <v>99.0</v>
      </c>
      <c r="J692" s="4">
        <v>222.0</v>
      </c>
      <c r="K692" s="4" t="s">
        <v>5901</v>
      </c>
      <c r="L692" s="4">
        <v>0.0</v>
      </c>
      <c r="M692" s="4">
        <v>99.0</v>
      </c>
      <c r="N692" s="4">
        <v>97.0</v>
      </c>
      <c r="O692" s="4" t="s">
        <v>5522</v>
      </c>
      <c r="P692" s="10"/>
      <c r="Q692" s="10"/>
      <c r="R692" s="5">
        <v>45901.0</v>
      </c>
      <c r="S692" s="10"/>
      <c r="T692" s="10"/>
    </row>
    <row r="693">
      <c r="A693" s="4" t="s">
        <v>6316</v>
      </c>
      <c r="B693" s="4">
        <v>2013.0</v>
      </c>
      <c r="C693" s="4" t="s">
        <v>314</v>
      </c>
      <c r="D693" s="4" t="s">
        <v>5966</v>
      </c>
      <c r="E693" s="4">
        <v>9.0</v>
      </c>
      <c r="F693" s="4">
        <v>0.0</v>
      </c>
      <c r="G693" s="4" t="s">
        <v>5969</v>
      </c>
      <c r="H693" s="4">
        <v>0.0</v>
      </c>
      <c r="I693" s="4">
        <v>99.0</v>
      </c>
      <c r="J693" s="4">
        <v>15.0</v>
      </c>
      <c r="K693" s="4" t="s">
        <v>5850</v>
      </c>
      <c r="L693" s="4">
        <v>0.0</v>
      </c>
      <c r="M693" s="4">
        <v>99.0</v>
      </c>
      <c r="N693" s="4">
        <v>98.0</v>
      </c>
      <c r="O693" s="4" t="s">
        <v>5522</v>
      </c>
      <c r="P693" s="10"/>
      <c r="Q693" s="10"/>
      <c r="R693" s="5">
        <v>45901.0</v>
      </c>
      <c r="S693" s="10"/>
      <c r="T693" s="10"/>
    </row>
    <row r="694">
      <c r="A694" s="4" t="s">
        <v>6316</v>
      </c>
      <c r="B694" s="4">
        <v>2012.0</v>
      </c>
      <c r="C694" s="4" t="s">
        <v>314</v>
      </c>
      <c r="D694" s="4">
        <v>78.0</v>
      </c>
      <c r="E694" s="4">
        <v>93.0</v>
      </c>
      <c r="F694" s="4">
        <v>0.0</v>
      </c>
      <c r="G694" s="4" t="s">
        <v>5970</v>
      </c>
      <c r="H694" s="4">
        <v>0.0</v>
      </c>
      <c r="I694" s="4">
        <v>99.0</v>
      </c>
      <c r="J694" s="4">
        <v>22.0</v>
      </c>
      <c r="K694" s="4" t="s">
        <v>5734</v>
      </c>
      <c r="L694" s="4">
        <v>0.0</v>
      </c>
      <c r="M694" s="4">
        <v>99.0</v>
      </c>
      <c r="N694" s="4">
        <v>99.0</v>
      </c>
      <c r="O694" s="4" t="s">
        <v>5522</v>
      </c>
      <c r="P694" s="10"/>
      <c r="Q694" s="10"/>
      <c r="R694" s="5">
        <v>45901.0</v>
      </c>
      <c r="S694" s="10"/>
      <c r="T694" s="10"/>
    </row>
    <row r="695">
      <c r="A695" s="4" t="s">
        <v>6316</v>
      </c>
      <c r="B695" s="4">
        <v>2011.0</v>
      </c>
      <c r="C695" s="4" t="s">
        <v>314</v>
      </c>
      <c r="D695" s="4" t="s">
        <v>5537</v>
      </c>
      <c r="E695" s="4">
        <v>97.0</v>
      </c>
      <c r="F695" s="4">
        <v>0.0</v>
      </c>
      <c r="G695" s="4" t="s">
        <v>5971</v>
      </c>
      <c r="H695" s="4">
        <v>0.0</v>
      </c>
      <c r="I695" s="4">
        <v>99.0</v>
      </c>
      <c r="J695" s="4">
        <v>17.0</v>
      </c>
      <c r="K695" s="4">
        <v>64.0</v>
      </c>
      <c r="L695" s="4">
        <v>0.0</v>
      </c>
      <c r="M695" s="4">
        <v>99.0</v>
      </c>
      <c r="N695" s="4">
        <v>99.0</v>
      </c>
      <c r="O695" s="4" t="s">
        <v>5522</v>
      </c>
      <c r="P695" s="10"/>
      <c r="Q695" s="10"/>
      <c r="R695" s="5">
        <v>45901.0</v>
      </c>
      <c r="S695" s="10"/>
      <c r="T695" s="10"/>
    </row>
    <row r="696">
      <c r="A696" s="4" t="s">
        <v>6316</v>
      </c>
      <c r="B696" s="4">
        <v>2010.0</v>
      </c>
      <c r="C696" s="4" t="s">
        <v>314</v>
      </c>
      <c r="D696" s="4" t="s">
        <v>5538</v>
      </c>
      <c r="E696" s="4">
        <v>99.0</v>
      </c>
      <c r="F696" s="4">
        <v>0.0</v>
      </c>
      <c r="G696" s="4" t="s">
        <v>5972</v>
      </c>
      <c r="H696" s="4">
        <v>0.0</v>
      </c>
      <c r="I696" s="4">
        <v>99.0</v>
      </c>
      <c r="J696" s="4">
        <v>0.0</v>
      </c>
      <c r="K696" s="4" t="s">
        <v>5754</v>
      </c>
      <c r="L696" s="4">
        <v>0.0</v>
      </c>
      <c r="M696" s="4">
        <v>99.0</v>
      </c>
      <c r="N696" s="4">
        <v>99.0</v>
      </c>
      <c r="O696" s="4" t="s">
        <v>5522</v>
      </c>
      <c r="P696" s="10"/>
      <c r="Q696" s="10"/>
      <c r="R696" s="4">
        <v>2.0</v>
      </c>
      <c r="S696" s="10"/>
      <c r="T696" s="10"/>
    </row>
    <row r="697">
      <c r="A697" s="4" t="s">
        <v>6316</v>
      </c>
      <c r="B697" s="4">
        <v>2009.0</v>
      </c>
      <c r="C697" s="4" t="s">
        <v>314</v>
      </c>
      <c r="D697" s="4" t="s">
        <v>5950</v>
      </c>
      <c r="E697" s="4">
        <v>12.0</v>
      </c>
      <c r="F697" s="4">
        <v>0.0</v>
      </c>
      <c r="G697" s="4" t="s">
        <v>5973</v>
      </c>
      <c r="H697" s="4">
        <v>0.0</v>
      </c>
      <c r="I697" s="4">
        <v>99.0</v>
      </c>
      <c r="J697" s="4">
        <v>5.0</v>
      </c>
      <c r="K697" s="4" t="s">
        <v>5923</v>
      </c>
      <c r="L697" s="4">
        <v>0.0</v>
      </c>
      <c r="M697" s="4">
        <v>99.0</v>
      </c>
      <c r="N697" s="4">
        <v>99.0</v>
      </c>
      <c r="O697" s="4" t="s">
        <v>5522</v>
      </c>
      <c r="P697" s="10"/>
      <c r="Q697" s="10"/>
      <c r="R697" s="4">
        <v>2.0</v>
      </c>
      <c r="S697" s="10"/>
      <c r="T697" s="10"/>
    </row>
    <row r="698">
      <c r="A698" s="4" t="s">
        <v>6316</v>
      </c>
      <c r="B698" s="4">
        <v>2008.0</v>
      </c>
      <c r="C698" s="4" t="s">
        <v>314</v>
      </c>
      <c r="D698" s="4">
        <v>77.0</v>
      </c>
      <c r="E698" s="4">
        <v>16.0</v>
      </c>
      <c r="F698" s="4">
        <v>0.0</v>
      </c>
      <c r="G698" s="4" t="s">
        <v>5974</v>
      </c>
      <c r="H698" s="4">
        <v>0.0</v>
      </c>
      <c r="I698" s="4">
        <v>99.0</v>
      </c>
      <c r="J698" s="4">
        <v>2.0</v>
      </c>
      <c r="K698" s="4" t="s">
        <v>5738</v>
      </c>
      <c r="L698" s="4">
        <v>0.0</v>
      </c>
      <c r="M698" s="4">
        <v>99.0</v>
      </c>
      <c r="N698" s="4">
        <v>99.0</v>
      </c>
      <c r="O698" s="4" t="s">
        <v>5522</v>
      </c>
      <c r="P698" s="10"/>
      <c r="Q698" s="10"/>
      <c r="R698" s="4">
        <v>2.0</v>
      </c>
      <c r="S698" s="10"/>
      <c r="T698" s="10"/>
    </row>
    <row r="699">
      <c r="A699" s="4" t="s">
        <v>6316</v>
      </c>
      <c r="B699" s="4">
        <v>2007.0</v>
      </c>
      <c r="C699" s="4" t="s">
        <v>314</v>
      </c>
      <c r="D699" s="4" t="s">
        <v>5755</v>
      </c>
      <c r="E699" s="4">
        <v>17.0</v>
      </c>
      <c r="F699" s="4">
        <v>0.0</v>
      </c>
      <c r="G699" s="4" t="s">
        <v>5975</v>
      </c>
      <c r="H699" s="4">
        <v>0.0</v>
      </c>
      <c r="I699" s="4">
        <v>99.0</v>
      </c>
      <c r="J699" s="4">
        <v>2.0</v>
      </c>
      <c r="K699" s="4" t="s">
        <v>5632</v>
      </c>
      <c r="L699" s="4">
        <v>0.0</v>
      </c>
      <c r="M699" s="4">
        <v>99.0</v>
      </c>
      <c r="N699" s="4">
        <v>99.0</v>
      </c>
      <c r="O699" s="4" t="s">
        <v>5522</v>
      </c>
      <c r="P699" s="10"/>
      <c r="Q699" s="10"/>
      <c r="R699" s="5">
        <v>45659.0</v>
      </c>
      <c r="S699" s="10"/>
      <c r="T699" s="10"/>
    </row>
    <row r="700">
      <c r="A700" s="4" t="s">
        <v>6316</v>
      </c>
      <c r="B700" s="4">
        <v>2006.0</v>
      </c>
      <c r="C700" s="4" t="s">
        <v>314</v>
      </c>
      <c r="D700" s="4" t="s">
        <v>5758</v>
      </c>
      <c r="E700" s="4">
        <v>19.0</v>
      </c>
      <c r="F700" s="4">
        <v>0.0</v>
      </c>
      <c r="G700" s="58">
        <v>45729.0</v>
      </c>
      <c r="H700" s="4">
        <v>0.0</v>
      </c>
      <c r="I700" s="4">
        <v>98.0</v>
      </c>
      <c r="J700" s="4">
        <v>7.0</v>
      </c>
      <c r="K700" s="4" t="s">
        <v>5924</v>
      </c>
      <c r="L700" s="4">
        <v>0.0</v>
      </c>
      <c r="M700" s="4">
        <v>98.0</v>
      </c>
      <c r="N700" s="4">
        <v>98.0</v>
      </c>
      <c r="O700" s="4" t="s">
        <v>5522</v>
      </c>
      <c r="P700" s="10"/>
      <c r="Q700" s="10"/>
      <c r="R700" s="5">
        <v>45659.0</v>
      </c>
      <c r="S700" s="10"/>
      <c r="T700" s="10"/>
    </row>
    <row r="701">
      <c r="A701" s="4" t="s">
        <v>6316</v>
      </c>
      <c r="B701" s="4">
        <v>2005.0</v>
      </c>
      <c r="C701" s="4" t="s">
        <v>314</v>
      </c>
      <c r="D701" s="4" t="s">
        <v>5553</v>
      </c>
      <c r="E701" s="4">
        <v>114.0</v>
      </c>
      <c r="F701" s="4">
        <v>0.0</v>
      </c>
      <c r="G701" s="4" t="s">
        <v>5976</v>
      </c>
      <c r="H701" s="4">
        <v>0.0</v>
      </c>
      <c r="I701" s="4">
        <v>99.0</v>
      </c>
      <c r="J701" s="4">
        <v>0.0</v>
      </c>
      <c r="K701" s="4" t="s">
        <v>5740</v>
      </c>
      <c r="L701" s="4">
        <v>0.0</v>
      </c>
      <c r="M701" s="4">
        <v>96.0</v>
      </c>
      <c r="N701" s="4">
        <v>97.0</v>
      </c>
      <c r="O701" s="4" t="s">
        <v>5522</v>
      </c>
      <c r="P701" s="10"/>
      <c r="Q701" s="10"/>
      <c r="R701" s="5">
        <v>45659.0</v>
      </c>
      <c r="S701" s="10"/>
      <c r="T701" s="10"/>
    </row>
    <row r="702">
      <c r="A702" s="4" t="s">
        <v>6316</v>
      </c>
      <c r="B702" s="4">
        <v>2004.0</v>
      </c>
      <c r="C702" s="4" t="s">
        <v>314</v>
      </c>
      <c r="D702" s="4" t="s">
        <v>5762</v>
      </c>
      <c r="E702" s="4">
        <v>116.0</v>
      </c>
      <c r="F702" s="4">
        <v>0.0</v>
      </c>
      <c r="G702" s="4" t="s">
        <v>5977</v>
      </c>
      <c r="H702" s="4">
        <v>0.0</v>
      </c>
      <c r="I702" s="4">
        <v>98.0</v>
      </c>
      <c r="J702" s="4">
        <v>17.0</v>
      </c>
      <c r="K702" s="5">
        <v>45875.0</v>
      </c>
      <c r="L702" s="4">
        <v>0.0</v>
      </c>
      <c r="M702" s="4">
        <v>96.0</v>
      </c>
      <c r="N702" s="4">
        <v>98.0</v>
      </c>
      <c r="O702" s="4" t="s">
        <v>5522</v>
      </c>
      <c r="P702" s="10"/>
      <c r="Q702" s="10"/>
      <c r="R702" s="5">
        <v>45690.0</v>
      </c>
      <c r="S702" s="10"/>
      <c r="T702" s="10"/>
    </row>
    <row r="703">
      <c r="A703" s="4" t="s">
        <v>6316</v>
      </c>
      <c r="B703" s="4">
        <v>2003.0</v>
      </c>
      <c r="C703" s="4" t="s">
        <v>314</v>
      </c>
      <c r="D703" s="4" t="s">
        <v>5620</v>
      </c>
      <c r="E703" s="4">
        <v>122.0</v>
      </c>
      <c r="F703" s="4">
        <v>0.0</v>
      </c>
      <c r="G703" s="58">
        <v>45670.0</v>
      </c>
      <c r="H703" s="4">
        <v>0.0</v>
      </c>
      <c r="I703" s="4">
        <v>92.0</v>
      </c>
      <c r="J703" s="4">
        <v>30.0</v>
      </c>
      <c r="K703" s="5">
        <v>45753.0</v>
      </c>
      <c r="L703" s="4">
        <v>0.0</v>
      </c>
      <c r="M703" s="4">
        <v>97.0</v>
      </c>
      <c r="N703" s="4">
        <v>97.0</v>
      </c>
      <c r="O703" s="4" t="s">
        <v>5522</v>
      </c>
      <c r="P703" s="10"/>
      <c r="Q703" s="10"/>
      <c r="R703" s="5">
        <v>45690.0</v>
      </c>
      <c r="S703" s="10"/>
      <c r="T703" s="10"/>
    </row>
    <row r="704">
      <c r="A704" s="4" t="s">
        <v>6316</v>
      </c>
      <c r="B704" s="4">
        <v>2002.0</v>
      </c>
      <c r="C704" s="4" t="s">
        <v>314</v>
      </c>
      <c r="D704" s="4" t="s">
        <v>5551</v>
      </c>
      <c r="E704" s="4">
        <v>12.0</v>
      </c>
      <c r="F704" s="4">
        <v>0.0</v>
      </c>
      <c r="G704" s="4" t="s">
        <v>5978</v>
      </c>
      <c r="H704" s="4">
        <v>0.0</v>
      </c>
      <c r="I704" s="4">
        <v>86.0</v>
      </c>
      <c r="J704" s="4">
        <v>4.0</v>
      </c>
      <c r="K704" s="4" t="s">
        <v>5523</v>
      </c>
      <c r="L704" s="4">
        <v>0.0</v>
      </c>
      <c r="M704" s="4">
        <v>97.0</v>
      </c>
      <c r="N704" s="4">
        <v>98.0</v>
      </c>
      <c r="O704" s="4" t="s">
        <v>5522</v>
      </c>
      <c r="P704" s="10"/>
      <c r="Q704" s="10"/>
      <c r="R704" s="5">
        <v>45718.0</v>
      </c>
      <c r="S704" s="10"/>
      <c r="T704" s="10"/>
    </row>
    <row r="705">
      <c r="A705" s="4" t="s">
        <v>6316</v>
      </c>
      <c r="B705" s="4">
        <v>2001.0</v>
      </c>
      <c r="C705" s="4" t="s">
        <v>314</v>
      </c>
      <c r="D705" s="4" t="s">
        <v>5569</v>
      </c>
      <c r="E705" s="4">
        <v>123.0</v>
      </c>
      <c r="F705" s="4">
        <v>0.0</v>
      </c>
      <c r="G705" s="4" t="s">
        <v>5979</v>
      </c>
      <c r="H705" s="4">
        <v>0.0</v>
      </c>
      <c r="I705" s="10"/>
      <c r="J705" s="4">
        <v>6.0</v>
      </c>
      <c r="K705" s="4" t="s">
        <v>5744</v>
      </c>
      <c r="L705" s="4">
        <v>0.0</v>
      </c>
      <c r="M705" s="4">
        <v>97.0</v>
      </c>
      <c r="N705" s="4">
        <v>98.0</v>
      </c>
      <c r="O705" s="4" t="s">
        <v>5522</v>
      </c>
      <c r="P705" s="10"/>
      <c r="Q705" s="10"/>
      <c r="R705" s="5">
        <v>45718.0</v>
      </c>
      <c r="S705" s="10"/>
      <c r="T705" s="10"/>
    </row>
    <row r="706">
      <c r="A706" s="4" t="s">
        <v>6316</v>
      </c>
      <c r="B706" s="4">
        <v>2000.0</v>
      </c>
      <c r="C706" s="4" t="s">
        <v>314</v>
      </c>
      <c r="D706" s="4" t="s">
        <v>5574</v>
      </c>
      <c r="E706" s="4">
        <v>126.0</v>
      </c>
      <c r="F706" s="4">
        <v>0.0</v>
      </c>
      <c r="G706" s="4" t="s">
        <v>5980</v>
      </c>
      <c r="H706" s="4">
        <v>0.0</v>
      </c>
      <c r="I706" s="10"/>
      <c r="J706" s="4">
        <v>9.0</v>
      </c>
      <c r="K706" s="4">
        <v>59.0</v>
      </c>
      <c r="L706" s="4">
        <v>0.0</v>
      </c>
      <c r="M706" s="4">
        <v>98.0</v>
      </c>
      <c r="N706" s="4">
        <v>98.0</v>
      </c>
      <c r="O706" s="4" t="s">
        <v>5522</v>
      </c>
      <c r="P706" s="10"/>
      <c r="Q706" s="10"/>
      <c r="R706" s="5">
        <v>45718.0</v>
      </c>
      <c r="S706" s="10"/>
      <c r="T706" s="10"/>
    </row>
    <row r="707">
      <c r="A707" s="4" t="s">
        <v>6459</v>
      </c>
      <c r="B707" s="4">
        <v>2015.0</v>
      </c>
      <c r="C707" s="4" t="s">
        <v>13</v>
      </c>
      <c r="D707" s="4">
        <v>76.0</v>
      </c>
      <c r="E707" s="4">
        <v>139.0</v>
      </c>
      <c r="F707" s="4">
        <v>6.0</v>
      </c>
      <c r="G707" s="10"/>
      <c r="H707" s="4">
        <v>0.0</v>
      </c>
      <c r="I707" s="4">
        <v>96.0</v>
      </c>
      <c r="J707" s="4">
        <v>0.0</v>
      </c>
      <c r="K707" s="4" t="s">
        <v>5930</v>
      </c>
      <c r="L707" s="4">
        <v>7.0</v>
      </c>
      <c r="M707" s="4">
        <v>99.0</v>
      </c>
      <c r="N707" s="4">
        <v>96.0</v>
      </c>
      <c r="O707" s="4" t="s">
        <v>5522</v>
      </c>
      <c r="P707" s="10"/>
      <c r="Q707" s="10"/>
      <c r="R707" s="5">
        <v>45904.0</v>
      </c>
      <c r="S707" s="10"/>
      <c r="T707" s="10"/>
    </row>
    <row r="708">
      <c r="A708" s="4" t="s">
        <v>6459</v>
      </c>
      <c r="B708" s="4">
        <v>2014.0</v>
      </c>
      <c r="C708" s="4" t="s">
        <v>13</v>
      </c>
      <c r="D708" s="4">
        <v>73.0</v>
      </c>
      <c r="E708" s="4">
        <v>142.0</v>
      </c>
      <c r="F708" s="4">
        <v>6.0</v>
      </c>
      <c r="G708" s="4" t="s">
        <v>5521</v>
      </c>
      <c r="H708" s="4">
        <v>0.0</v>
      </c>
      <c r="I708" s="4">
        <v>93.0</v>
      </c>
      <c r="J708" s="4">
        <v>3.0</v>
      </c>
      <c r="K708" s="4" t="s">
        <v>5981</v>
      </c>
      <c r="L708" s="4">
        <v>8.0</v>
      </c>
      <c r="M708" s="4">
        <v>99.0</v>
      </c>
      <c r="N708" s="4">
        <v>93.0</v>
      </c>
      <c r="O708" s="4" t="s">
        <v>5522</v>
      </c>
      <c r="P708" s="10"/>
      <c r="Q708" s="10"/>
      <c r="R708" s="5">
        <v>45904.0</v>
      </c>
      <c r="S708" s="10"/>
      <c r="T708" s="10"/>
    </row>
    <row r="709">
      <c r="A709" s="4" t="s">
        <v>6459</v>
      </c>
      <c r="B709" s="4">
        <v>2013.0</v>
      </c>
      <c r="C709" s="4" t="s">
        <v>13</v>
      </c>
      <c r="D709" s="4">
        <v>71.0</v>
      </c>
      <c r="E709" s="4">
        <v>146.0</v>
      </c>
      <c r="F709" s="4">
        <v>6.0</v>
      </c>
      <c r="G709" s="4" t="s">
        <v>1215</v>
      </c>
      <c r="H709" s="4">
        <v>0.0</v>
      </c>
      <c r="I709" s="4">
        <v>93.0</v>
      </c>
      <c r="J709" s="4">
        <v>0.0</v>
      </c>
      <c r="K709" s="5">
        <v>45900.0</v>
      </c>
      <c r="L709" s="4">
        <v>8.0</v>
      </c>
      <c r="M709" s="4">
        <v>99.0</v>
      </c>
      <c r="N709" s="4">
        <v>93.0</v>
      </c>
      <c r="O709" s="4" t="s">
        <v>5522</v>
      </c>
      <c r="P709" s="10"/>
      <c r="Q709" s="10"/>
      <c r="R709" s="4">
        <v>5.0</v>
      </c>
      <c r="S709" s="10"/>
      <c r="T709" s="10"/>
    </row>
    <row r="710">
      <c r="A710" s="4" t="s">
        <v>6459</v>
      </c>
      <c r="B710" s="4">
        <v>2012.0</v>
      </c>
      <c r="C710" s="4" t="s">
        <v>13</v>
      </c>
      <c r="D710" s="4" t="s">
        <v>5796</v>
      </c>
      <c r="E710" s="4">
        <v>149.0</v>
      </c>
      <c r="F710" s="4">
        <v>7.0</v>
      </c>
      <c r="G710" s="4" t="s">
        <v>1550</v>
      </c>
      <c r="H710" s="4">
        <v>0.0</v>
      </c>
      <c r="I710" s="4">
        <v>96.0</v>
      </c>
      <c r="J710" s="4">
        <v>0.0</v>
      </c>
      <c r="K710" s="5">
        <v>45747.0</v>
      </c>
      <c r="L710" s="4">
        <v>9.0</v>
      </c>
      <c r="M710" s="4">
        <v>99.0</v>
      </c>
      <c r="N710" s="4">
        <v>96.0</v>
      </c>
      <c r="O710" s="4" t="s">
        <v>5522</v>
      </c>
      <c r="P710" s="10"/>
      <c r="Q710" s="10"/>
      <c r="R710" s="5">
        <v>45662.0</v>
      </c>
      <c r="S710" s="10"/>
      <c r="T710" s="10"/>
    </row>
    <row r="711">
      <c r="A711" s="4" t="s">
        <v>6459</v>
      </c>
      <c r="B711" s="4">
        <v>2011.0</v>
      </c>
      <c r="C711" s="4" t="s">
        <v>13</v>
      </c>
      <c r="D711" s="4" t="s">
        <v>5818</v>
      </c>
      <c r="E711" s="4">
        <v>153.0</v>
      </c>
      <c r="F711" s="4">
        <v>8.0</v>
      </c>
      <c r="G711" s="4" t="s">
        <v>156</v>
      </c>
      <c r="H711" s="4">
        <v>0.0</v>
      </c>
      <c r="I711" s="4">
        <v>94.0</v>
      </c>
      <c r="J711" s="4">
        <v>0.0</v>
      </c>
      <c r="K711" s="5">
        <v>45872.0</v>
      </c>
      <c r="L711" s="4">
        <v>10.0</v>
      </c>
      <c r="M711" s="4">
        <v>99.0</v>
      </c>
      <c r="N711" s="4">
        <v>94.0</v>
      </c>
      <c r="O711" s="4" t="s">
        <v>5522</v>
      </c>
      <c r="P711" s="10"/>
      <c r="Q711" s="10"/>
      <c r="R711" s="5">
        <v>45693.0</v>
      </c>
      <c r="S711" s="10"/>
      <c r="T711" s="10"/>
    </row>
    <row r="712">
      <c r="A712" s="4" t="s">
        <v>6459</v>
      </c>
      <c r="B712" s="4">
        <v>2010.0</v>
      </c>
      <c r="C712" s="4" t="s">
        <v>13</v>
      </c>
      <c r="D712" s="4">
        <v>69.0</v>
      </c>
      <c r="E712" s="4">
        <v>157.0</v>
      </c>
      <c r="F712" s="4">
        <v>8.0</v>
      </c>
      <c r="G712" s="5">
        <v>45994.0</v>
      </c>
      <c r="H712" s="4">
        <v>0.0</v>
      </c>
      <c r="I712" s="4">
        <v>93.0</v>
      </c>
      <c r="J712" s="4">
        <v>0.0</v>
      </c>
      <c r="K712" s="5">
        <v>45719.0</v>
      </c>
      <c r="L712" s="4">
        <v>10.0</v>
      </c>
      <c r="M712" s="4">
        <v>99.0</v>
      </c>
      <c r="N712" s="4">
        <v>93.0</v>
      </c>
      <c r="O712" s="4" t="s">
        <v>5522</v>
      </c>
      <c r="P712" s="10"/>
      <c r="Q712" s="10"/>
      <c r="R712" s="5">
        <v>45693.0</v>
      </c>
      <c r="S712" s="10"/>
      <c r="T712" s="10"/>
    </row>
    <row r="713">
      <c r="A713" s="4" t="s">
        <v>6459</v>
      </c>
      <c r="B713" s="4">
        <v>2009.0</v>
      </c>
      <c r="C713" s="4" t="s">
        <v>13</v>
      </c>
      <c r="D713" s="4" t="s">
        <v>5823</v>
      </c>
      <c r="E713" s="4">
        <v>161.0</v>
      </c>
      <c r="F713" s="4">
        <v>9.0</v>
      </c>
      <c r="G713" s="4" t="s">
        <v>1215</v>
      </c>
      <c r="H713" s="4">
        <v>0.0</v>
      </c>
      <c r="I713" s="4">
        <v>93.0</v>
      </c>
      <c r="J713" s="4">
        <v>0.0</v>
      </c>
      <c r="K713" s="5">
        <v>45867.0</v>
      </c>
      <c r="L713" s="4">
        <v>11.0</v>
      </c>
      <c r="M713" s="4">
        <v>98.0</v>
      </c>
      <c r="N713" s="4">
        <v>93.0</v>
      </c>
      <c r="O713" s="4" t="s">
        <v>5522</v>
      </c>
      <c r="P713" s="10"/>
      <c r="Q713" s="10"/>
      <c r="R713" s="5">
        <v>45721.0</v>
      </c>
      <c r="S713" s="10"/>
      <c r="T713" s="10"/>
    </row>
    <row r="714">
      <c r="A714" s="4" t="s">
        <v>6459</v>
      </c>
      <c r="B714" s="4">
        <v>2008.0</v>
      </c>
      <c r="C714" s="4" t="s">
        <v>13</v>
      </c>
      <c r="D714" s="4" t="s">
        <v>5771</v>
      </c>
      <c r="E714" s="4">
        <v>164.0</v>
      </c>
      <c r="F714" s="4">
        <v>9.0</v>
      </c>
      <c r="G714" s="4" t="s">
        <v>466</v>
      </c>
      <c r="H714" s="4">
        <v>0.0</v>
      </c>
      <c r="I714" s="4">
        <v>92.0</v>
      </c>
      <c r="J714" s="4">
        <v>8.0</v>
      </c>
      <c r="K714" s="4" t="s">
        <v>5982</v>
      </c>
      <c r="L714" s="4">
        <v>12.0</v>
      </c>
      <c r="M714" s="4">
        <v>98.0</v>
      </c>
      <c r="N714" s="4">
        <v>92.0</v>
      </c>
      <c r="O714" s="4" t="s">
        <v>5522</v>
      </c>
      <c r="P714" s="10"/>
      <c r="Q714" s="10"/>
      <c r="R714" s="5">
        <v>45752.0</v>
      </c>
      <c r="S714" s="10"/>
      <c r="T714" s="10"/>
    </row>
    <row r="715">
      <c r="A715" s="4" t="s">
        <v>6459</v>
      </c>
      <c r="B715" s="4">
        <v>2007.0</v>
      </c>
      <c r="C715" s="4" t="s">
        <v>13</v>
      </c>
      <c r="D715" s="4" t="s">
        <v>5824</v>
      </c>
      <c r="E715" s="4">
        <v>166.0</v>
      </c>
      <c r="F715" s="4">
        <v>9.0</v>
      </c>
      <c r="G715" s="4" t="s">
        <v>1998</v>
      </c>
      <c r="H715" s="4">
        <v>0.0</v>
      </c>
      <c r="I715" s="4">
        <v>92.0</v>
      </c>
      <c r="J715" s="4">
        <v>3550.0</v>
      </c>
      <c r="K715" s="5">
        <v>45866.0</v>
      </c>
      <c r="L715" s="4">
        <v>12.0</v>
      </c>
      <c r="M715" s="4">
        <v>99.0</v>
      </c>
      <c r="N715" s="4">
        <v>92.0</v>
      </c>
      <c r="O715" s="4" t="s">
        <v>5522</v>
      </c>
      <c r="P715" s="10"/>
      <c r="Q715" s="10"/>
      <c r="R715" s="5">
        <v>45782.0</v>
      </c>
      <c r="S715" s="10"/>
      <c r="T715" s="10"/>
    </row>
    <row r="716">
      <c r="A716" s="4" t="s">
        <v>6459</v>
      </c>
      <c r="B716" s="4">
        <v>2006.0</v>
      </c>
      <c r="C716" s="4" t="s">
        <v>13</v>
      </c>
      <c r="D716" s="4" t="s">
        <v>5824</v>
      </c>
      <c r="E716" s="4">
        <v>165.0</v>
      </c>
      <c r="F716" s="4">
        <v>10.0</v>
      </c>
      <c r="G716" s="4" t="s">
        <v>1908</v>
      </c>
      <c r="H716" s="4">
        <v>0.0</v>
      </c>
      <c r="I716" s="4">
        <v>96.0</v>
      </c>
      <c r="J716" s="4">
        <v>0.0</v>
      </c>
      <c r="K716" s="5">
        <v>45716.0</v>
      </c>
      <c r="L716" s="4">
        <v>12.0</v>
      </c>
      <c r="M716" s="4">
        <v>98.0</v>
      </c>
      <c r="N716" s="4">
        <v>89.0</v>
      </c>
      <c r="O716" s="4" t="s">
        <v>5522</v>
      </c>
      <c r="P716" s="10"/>
      <c r="Q716" s="10"/>
      <c r="R716" s="5">
        <v>45813.0</v>
      </c>
      <c r="S716" s="10"/>
      <c r="T716" s="10"/>
    </row>
    <row r="717">
      <c r="A717" s="4" t="s">
        <v>6459</v>
      </c>
      <c r="B717" s="4">
        <v>2005.0</v>
      </c>
      <c r="C717" s="4" t="s">
        <v>13</v>
      </c>
      <c r="D717" s="4" t="s">
        <v>5824</v>
      </c>
      <c r="E717" s="4">
        <v>165.0</v>
      </c>
      <c r="F717" s="4">
        <v>10.0</v>
      </c>
      <c r="G717" s="4" t="s">
        <v>2258</v>
      </c>
      <c r="H717" s="4">
        <v>0.0</v>
      </c>
      <c r="I717" s="4">
        <v>92.0</v>
      </c>
      <c r="J717" s="4">
        <v>0.0</v>
      </c>
      <c r="K717" s="5">
        <v>45865.0</v>
      </c>
      <c r="L717" s="4">
        <v>13.0</v>
      </c>
      <c r="M717" s="4">
        <v>97.0</v>
      </c>
      <c r="N717" s="4">
        <v>79.0</v>
      </c>
      <c r="O717" s="4" t="s">
        <v>5522</v>
      </c>
      <c r="P717" s="10"/>
      <c r="Q717" s="10"/>
      <c r="R717" s="5">
        <v>45843.0</v>
      </c>
      <c r="S717" s="10"/>
      <c r="T717" s="10"/>
    </row>
    <row r="718">
      <c r="A718" s="4" t="s">
        <v>6459</v>
      </c>
      <c r="B718" s="4">
        <v>2004.0</v>
      </c>
      <c r="C718" s="4" t="s">
        <v>13</v>
      </c>
      <c r="D718" s="4" t="s">
        <v>5722</v>
      </c>
      <c r="E718" s="4">
        <v>165.0</v>
      </c>
      <c r="F718" s="4">
        <v>11.0</v>
      </c>
      <c r="G718" s="4" t="s">
        <v>1998</v>
      </c>
      <c r="H718" s="4">
        <v>0.0</v>
      </c>
      <c r="I718" s="4">
        <v>98.0</v>
      </c>
      <c r="J718" s="4">
        <v>0.0</v>
      </c>
      <c r="K718" s="5">
        <v>45715.0</v>
      </c>
      <c r="L718" s="4">
        <v>14.0</v>
      </c>
      <c r="M718" s="4">
        <v>99.0</v>
      </c>
      <c r="N718" s="4">
        <v>72.0</v>
      </c>
      <c r="O718" s="4" t="s">
        <v>5522</v>
      </c>
      <c r="P718" s="10"/>
      <c r="Q718" s="10"/>
      <c r="R718" s="5">
        <v>45843.0</v>
      </c>
      <c r="S718" s="10"/>
      <c r="T718" s="10"/>
    </row>
    <row r="719">
      <c r="A719" s="4" t="s">
        <v>6459</v>
      </c>
      <c r="B719" s="4">
        <v>2003.0</v>
      </c>
      <c r="C719" s="4" t="s">
        <v>13</v>
      </c>
      <c r="D719" s="4" t="s">
        <v>5800</v>
      </c>
      <c r="E719" s="4">
        <v>165.0</v>
      </c>
      <c r="F719" s="4">
        <v>12.0</v>
      </c>
      <c r="G719" s="4" t="s">
        <v>1998</v>
      </c>
      <c r="H719" s="4">
        <v>0.0</v>
      </c>
      <c r="I719" s="4">
        <v>27.0</v>
      </c>
      <c r="J719" s="4">
        <v>0.0</v>
      </c>
      <c r="K719" s="5">
        <v>45864.0</v>
      </c>
      <c r="L719" s="4">
        <v>15.0</v>
      </c>
      <c r="M719" s="4">
        <v>99.0</v>
      </c>
      <c r="N719" s="4">
        <v>68.0</v>
      </c>
      <c r="O719" s="4" t="s">
        <v>5522</v>
      </c>
      <c r="P719" s="10"/>
      <c r="Q719" s="10"/>
      <c r="R719" s="5">
        <v>45874.0</v>
      </c>
      <c r="S719" s="10"/>
      <c r="T719" s="10"/>
    </row>
    <row r="720">
      <c r="A720" s="4" t="s">
        <v>6459</v>
      </c>
      <c r="B720" s="4">
        <v>2002.0</v>
      </c>
      <c r="C720" s="4" t="s">
        <v>13</v>
      </c>
      <c r="D720" s="4" t="s">
        <v>5983</v>
      </c>
      <c r="E720" s="4">
        <v>167.0</v>
      </c>
      <c r="F720" s="4">
        <v>14.0</v>
      </c>
      <c r="G720" s="58">
        <v>45872.0</v>
      </c>
      <c r="H720" s="4">
        <v>0.0</v>
      </c>
      <c r="I720" s="10"/>
      <c r="J720" s="4">
        <v>0.0</v>
      </c>
      <c r="K720" s="5">
        <v>45714.0</v>
      </c>
      <c r="L720" s="4">
        <v>18.0</v>
      </c>
      <c r="M720" s="4">
        <v>99.0</v>
      </c>
      <c r="N720" s="4">
        <v>64.0</v>
      </c>
      <c r="O720" s="4" t="s">
        <v>5522</v>
      </c>
      <c r="P720" s="10"/>
      <c r="Q720" s="10"/>
      <c r="R720" s="5">
        <v>45905.0</v>
      </c>
      <c r="S720" s="10"/>
      <c r="T720" s="10"/>
    </row>
    <row r="721">
      <c r="A721" s="4" t="s">
        <v>6459</v>
      </c>
      <c r="B721" s="4">
        <v>2001.0</v>
      </c>
      <c r="C721" s="4" t="s">
        <v>13</v>
      </c>
      <c r="D721" s="4" t="s">
        <v>5657</v>
      </c>
      <c r="E721" s="4">
        <v>177.0</v>
      </c>
      <c r="F721" s="4">
        <v>16.0</v>
      </c>
      <c r="G721" s="4" t="s">
        <v>2547</v>
      </c>
      <c r="H721" s="4">
        <v>0.0</v>
      </c>
      <c r="I721" s="10"/>
      <c r="J721" s="4">
        <v>0.0</v>
      </c>
      <c r="K721" s="5">
        <v>45863.0</v>
      </c>
      <c r="L721" s="4">
        <v>21.0</v>
      </c>
      <c r="M721" s="4">
        <v>98.0</v>
      </c>
      <c r="N721" s="4">
        <v>62.0</v>
      </c>
      <c r="O721" s="4" t="s">
        <v>5522</v>
      </c>
      <c r="P721" s="10"/>
      <c r="Q721" s="10"/>
      <c r="R721" s="4">
        <v>6.0</v>
      </c>
      <c r="S721" s="10"/>
      <c r="T721" s="10"/>
    </row>
    <row r="722">
      <c r="A722" s="4" t="s">
        <v>6459</v>
      </c>
      <c r="B722" s="4">
        <v>2000.0</v>
      </c>
      <c r="C722" s="4" t="s">
        <v>13</v>
      </c>
      <c r="D722" s="4" t="s">
        <v>5984</v>
      </c>
      <c r="E722" s="4">
        <v>192.0</v>
      </c>
      <c r="F722" s="4">
        <v>18.0</v>
      </c>
      <c r="G722" s="4" t="s">
        <v>5446</v>
      </c>
      <c r="H722" s="4">
        <v>0.0</v>
      </c>
      <c r="I722" s="10"/>
      <c r="J722" s="4">
        <v>0.0</v>
      </c>
      <c r="K722" s="5">
        <v>45713.0</v>
      </c>
      <c r="L722" s="4">
        <v>25.0</v>
      </c>
      <c r="M722" s="4">
        <v>93.0</v>
      </c>
      <c r="N722" s="4">
        <v>56.0</v>
      </c>
      <c r="O722" s="4" t="s">
        <v>5522</v>
      </c>
      <c r="P722" s="10"/>
      <c r="Q722" s="10"/>
      <c r="R722" s="4">
        <v>6.0</v>
      </c>
      <c r="S722" s="10"/>
      <c r="T722" s="10"/>
    </row>
    <row r="723">
      <c r="A723" s="4" t="s">
        <v>6434</v>
      </c>
      <c r="B723" s="4">
        <v>2015.0</v>
      </c>
      <c r="C723" s="4" t="s">
        <v>13</v>
      </c>
      <c r="D723" s="4" t="s">
        <v>5635</v>
      </c>
      <c r="E723" s="4">
        <v>258.0</v>
      </c>
      <c r="F723" s="4">
        <v>236.0</v>
      </c>
      <c r="G723" s="10"/>
      <c r="H723" s="4">
        <v>0.0</v>
      </c>
      <c r="I723" s="4">
        <v>81.0</v>
      </c>
      <c r="J723" s="4">
        <v>5020.0</v>
      </c>
      <c r="K723" s="5">
        <v>45829.0</v>
      </c>
      <c r="L723" s="4">
        <v>308.0</v>
      </c>
      <c r="M723" s="4">
        <v>78.0</v>
      </c>
      <c r="N723" s="4">
        <v>81.0</v>
      </c>
      <c r="O723" s="5">
        <v>45658.0</v>
      </c>
      <c r="P723" s="10"/>
      <c r="Q723" s="10"/>
      <c r="R723" s="5">
        <v>45725.0</v>
      </c>
      <c r="S723" s="10"/>
      <c r="T723" s="10"/>
    </row>
    <row r="724">
      <c r="A724" s="4" t="s">
        <v>6434</v>
      </c>
      <c r="B724" s="4">
        <v>2014.0</v>
      </c>
      <c r="C724" s="4" t="s">
        <v>13</v>
      </c>
      <c r="D724" s="4" t="s">
        <v>5761</v>
      </c>
      <c r="E724" s="4">
        <v>266.0</v>
      </c>
      <c r="F724" s="4">
        <v>237.0</v>
      </c>
      <c r="G724" s="4" t="s">
        <v>5521</v>
      </c>
      <c r="H724" s="4">
        <v>0.0</v>
      </c>
      <c r="I724" s="4">
        <v>8.0</v>
      </c>
      <c r="J724" s="4">
        <v>33711.0</v>
      </c>
      <c r="K724" s="5">
        <v>45678.0</v>
      </c>
      <c r="L724" s="4">
        <v>312.0</v>
      </c>
      <c r="M724" s="4">
        <v>79.0</v>
      </c>
      <c r="N724" s="4">
        <v>8.0</v>
      </c>
      <c r="O724" s="5">
        <v>45658.0</v>
      </c>
      <c r="P724" s="10"/>
      <c r="Q724" s="10"/>
      <c r="R724" s="5">
        <v>45786.0</v>
      </c>
      <c r="S724" s="10"/>
      <c r="T724" s="10"/>
    </row>
    <row r="725">
      <c r="A725" s="4" t="s">
        <v>6434</v>
      </c>
      <c r="B725" s="4">
        <v>2013.0</v>
      </c>
      <c r="C725" s="4" t="s">
        <v>13</v>
      </c>
      <c r="D725" s="4" t="s">
        <v>5526</v>
      </c>
      <c r="E725" s="4">
        <v>272.0</v>
      </c>
      <c r="F725" s="4">
        <v>238.0</v>
      </c>
      <c r="G725" s="4" t="s">
        <v>5521</v>
      </c>
      <c r="H725" s="4">
        <v>0.0</v>
      </c>
      <c r="I725" s="4">
        <v>74.0</v>
      </c>
      <c r="J725" s="4">
        <v>88381.0</v>
      </c>
      <c r="K725" s="5">
        <v>45810.0</v>
      </c>
      <c r="L725" s="4">
        <v>314.0</v>
      </c>
      <c r="M725" s="4">
        <v>74.0</v>
      </c>
      <c r="N725" s="4">
        <v>74.0</v>
      </c>
      <c r="O725" s="5">
        <v>45689.0</v>
      </c>
      <c r="P725" s="10"/>
      <c r="Q725" s="10"/>
      <c r="R725" s="5">
        <v>45817.0</v>
      </c>
      <c r="S725" s="10"/>
      <c r="T725" s="10"/>
    </row>
    <row r="726">
      <c r="A726" s="4" t="s">
        <v>6434</v>
      </c>
      <c r="B726" s="4">
        <v>2012.0</v>
      </c>
      <c r="C726" s="4" t="s">
        <v>13</v>
      </c>
      <c r="D726" s="4" t="s">
        <v>5962</v>
      </c>
      <c r="E726" s="4">
        <v>277.0</v>
      </c>
      <c r="F726" s="4">
        <v>239.0</v>
      </c>
      <c r="G726" s="4" t="s">
        <v>5521</v>
      </c>
      <c r="H726" s="4">
        <v>0.0</v>
      </c>
      <c r="I726" s="4">
        <v>75.0</v>
      </c>
      <c r="J726" s="4">
        <v>72029.0</v>
      </c>
      <c r="K726" s="5">
        <v>45659.0</v>
      </c>
      <c r="L726" s="4">
        <v>317.0</v>
      </c>
      <c r="M726" s="4">
        <v>76.0</v>
      </c>
      <c r="N726" s="4">
        <v>75.0</v>
      </c>
      <c r="O726" s="5">
        <v>45778.0</v>
      </c>
      <c r="P726" s="10"/>
      <c r="Q726" s="10"/>
      <c r="R726" s="5">
        <v>45878.0</v>
      </c>
      <c r="S726" s="10"/>
      <c r="T726" s="10"/>
    </row>
    <row r="727">
      <c r="A727" s="4" t="s">
        <v>6434</v>
      </c>
      <c r="B727" s="4">
        <v>2011.0</v>
      </c>
      <c r="C727" s="4" t="s">
        <v>13</v>
      </c>
      <c r="D727" s="4" t="s">
        <v>5932</v>
      </c>
      <c r="E727" s="4">
        <v>278.0</v>
      </c>
      <c r="F727" s="4">
        <v>239.0</v>
      </c>
      <c r="G727" s="4" t="s">
        <v>1130</v>
      </c>
      <c r="H727" s="4">
        <v>0.0</v>
      </c>
      <c r="I727" s="4">
        <v>74.0</v>
      </c>
      <c r="J727" s="4">
        <v>133802.0</v>
      </c>
      <c r="K727" s="5">
        <v>45827.0</v>
      </c>
      <c r="L727" s="4">
        <v>319.0</v>
      </c>
      <c r="M727" s="4">
        <v>77.0</v>
      </c>
      <c r="N727" s="4">
        <v>74.0</v>
      </c>
      <c r="O727" s="5">
        <v>45809.0</v>
      </c>
      <c r="P727" s="10"/>
      <c r="Q727" s="10"/>
      <c r="R727" s="4">
        <v>1.0</v>
      </c>
      <c r="S727" s="10"/>
      <c r="T727" s="10"/>
    </row>
    <row r="728">
      <c r="A728" s="4" t="s">
        <v>6434</v>
      </c>
      <c r="B728" s="4">
        <v>2010.0</v>
      </c>
      <c r="C728" s="4" t="s">
        <v>13</v>
      </c>
      <c r="D728" s="4" t="s">
        <v>5747</v>
      </c>
      <c r="E728" s="4">
        <v>283.0</v>
      </c>
      <c r="F728" s="4">
        <v>239.0</v>
      </c>
      <c r="G728" s="4" t="s">
        <v>5985</v>
      </c>
      <c r="H728" s="4">
        <v>0.0</v>
      </c>
      <c r="I728" s="4">
        <v>6.0</v>
      </c>
      <c r="J728" s="4">
        <v>5407.0</v>
      </c>
      <c r="K728" s="5">
        <v>45676.0</v>
      </c>
      <c r="L728" s="4">
        <v>321.0</v>
      </c>
      <c r="M728" s="4">
        <v>76.0</v>
      </c>
      <c r="N728" s="4">
        <v>6.0</v>
      </c>
      <c r="O728" s="5">
        <v>45809.0</v>
      </c>
      <c r="P728" s="10"/>
      <c r="Q728" s="10"/>
      <c r="R728" s="5">
        <v>45689.0</v>
      </c>
      <c r="S728" s="10"/>
      <c r="T728" s="10"/>
    </row>
    <row r="729">
      <c r="A729" s="4" t="s">
        <v>6434</v>
      </c>
      <c r="B729" s="4">
        <v>2009.0</v>
      </c>
      <c r="C729" s="4" t="s">
        <v>13</v>
      </c>
      <c r="D729" s="4" t="s">
        <v>5533</v>
      </c>
      <c r="E729" s="4">
        <v>292.0</v>
      </c>
      <c r="F729" s="4">
        <v>238.0</v>
      </c>
      <c r="G729" s="4" t="s">
        <v>1391</v>
      </c>
      <c r="H729" s="4">
        <v>0.0</v>
      </c>
      <c r="I729" s="4">
        <v>72.0</v>
      </c>
      <c r="J729" s="4">
        <v>57.0</v>
      </c>
      <c r="K729" s="5">
        <v>45826.0</v>
      </c>
      <c r="L729" s="4">
        <v>323.0</v>
      </c>
      <c r="M729" s="4">
        <v>78.0</v>
      </c>
      <c r="N729" s="4">
        <v>72.0</v>
      </c>
      <c r="O729" s="5">
        <v>45839.0</v>
      </c>
      <c r="P729" s="10"/>
      <c r="Q729" s="10"/>
      <c r="R729" s="5">
        <v>45748.0</v>
      </c>
      <c r="S729" s="10"/>
      <c r="T729" s="10"/>
    </row>
    <row r="730">
      <c r="A730" s="4" t="s">
        <v>6434</v>
      </c>
      <c r="B730" s="4">
        <v>2008.0</v>
      </c>
      <c r="C730" s="4" t="s">
        <v>13</v>
      </c>
      <c r="D730" s="4" t="s">
        <v>5638</v>
      </c>
      <c r="E730" s="4">
        <v>295.0</v>
      </c>
      <c r="F730" s="4">
        <v>237.0</v>
      </c>
      <c r="G730" s="58">
        <v>45902.0</v>
      </c>
      <c r="H730" s="4">
        <v>0.0</v>
      </c>
      <c r="I730" s="4">
        <v>65.0</v>
      </c>
      <c r="J730" s="4">
        <v>12461.0</v>
      </c>
      <c r="K730" s="5">
        <v>45706.0</v>
      </c>
      <c r="L730" s="4">
        <v>324.0</v>
      </c>
      <c r="M730" s="4">
        <v>64.0</v>
      </c>
      <c r="N730" s="4">
        <v>65.0</v>
      </c>
      <c r="O730" s="5">
        <v>45870.0</v>
      </c>
      <c r="P730" s="10"/>
      <c r="Q730" s="10"/>
      <c r="R730" s="5">
        <v>45839.0</v>
      </c>
      <c r="S730" s="10"/>
      <c r="T730" s="10"/>
    </row>
    <row r="731">
      <c r="A731" s="4" t="s">
        <v>6434</v>
      </c>
      <c r="B731" s="4">
        <v>2007.0</v>
      </c>
      <c r="C731" s="4" t="s">
        <v>13</v>
      </c>
      <c r="D731" s="4" t="s">
        <v>5640</v>
      </c>
      <c r="E731" s="4">
        <v>299.0</v>
      </c>
      <c r="F731" s="4">
        <v>236.0</v>
      </c>
      <c r="G731" s="4" t="s">
        <v>2091</v>
      </c>
      <c r="H731" s="4">
        <v>0.0</v>
      </c>
      <c r="I731" s="4">
        <v>7.0</v>
      </c>
      <c r="J731" s="4">
        <v>55577.0</v>
      </c>
      <c r="K731" s="5">
        <v>45886.0</v>
      </c>
      <c r="L731" s="4">
        <v>326.0</v>
      </c>
      <c r="M731" s="4">
        <v>72.0</v>
      </c>
      <c r="N731" s="4">
        <v>7.0</v>
      </c>
      <c r="O731" s="5">
        <v>45901.0</v>
      </c>
      <c r="P731" s="10"/>
      <c r="Q731" s="10"/>
      <c r="R731" s="5">
        <v>45901.0</v>
      </c>
      <c r="S731" s="10"/>
      <c r="T731" s="10"/>
    </row>
    <row r="732">
      <c r="A732" s="4" t="s">
        <v>6434</v>
      </c>
      <c r="B732" s="4">
        <v>2006.0</v>
      </c>
      <c r="C732" s="4" t="s">
        <v>13</v>
      </c>
      <c r="D732" s="4">
        <v>55.0</v>
      </c>
      <c r="E732" s="4">
        <v>36.0</v>
      </c>
      <c r="F732" s="4">
        <v>235.0</v>
      </c>
      <c r="G732" s="4" t="s">
        <v>380</v>
      </c>
      <c r="H732" s="4">
        <v>0.0</v>
      </c>
      <c r="I732" s="10"/>
      <c r="J732" s="4">
        <v>80123.0</v>
      </c>
      <c r="K732" s="5">
        <v>45733.0</v>
      </c>
      <c r="L732" s="4">
        <v>327.0</v>
      </c>
      <c r="M732" s="4">
        <v>62.0</v>
      </c>
      <c r="N732" s="4">
        <v>62.0</v>
      </c>
      <c r="O732" s="4">
        <v>2.0</v>
      </c>
      <c r="P732" s="10"/>
      <c r="Q732" s="10"/>
      <c r="R732" s="5">
        <v>45668.0</v>
      </c>
      <c r="S732" s="10"/>
      <c r="T732" s="10"/>
    </row>
    <row r="733">
      <c r="A733" s="4" t="s">
        <v>6434</v>
      </c>
      <c r="B733" s="4">
        <v>2005.0</v>
      </c>
      <c r="C733" s="4" t="s">
        <v>13</v>
      </c>
      <c r="D733" s="4" t="s">
        <v>5548</v>
      </c>
      <c r="E733" s="4">
        <v>314.0</v>
      </c>
      <c r="F733" s="4">
        <v>233.0</v>
      </c>
      <c r="G733" s="4" t="s">
        <v>1981</v>
      </c>
      <c r="H733" s="4">
        <v>0.0</v>
      </c>
      <c r="I733" s="10"/>
      <c r="J733" s="4">
        <v>182485.0</v>
      </c>
      <c r="K733" s="5">
        <v>45916.0</v>
      </c>
      <c r="L733" s="4">
        <v>329.0</v>
      </c>
      <c r="M733" s="4">
        <v>6.0</v>
      </c>
      <c r="N733" s="4">
        <v>6.0</v>
      </c>
      <c r="O733" s="4">
        <v>2.0</v>
      </c>
      <c r="P733" s="10"/>
      <c r="Q733" s="10"/>
      <c r="R733" s="5">
        <v>45727.0</v>
      </c>
      <c r="S733" s="10"/>
      <c r="T733" s="10"/>
    </row>
    <row r="734">
      <c r="A734" s="4" t="s">
        <v>6434</v>
      </c>
      <c r="B734" s="4">
        <v>2004.0</v>
      </c>
      <c r="C734" s="4" t="s">
        <v>13</v>
      </c>
      <c r="D734" s="4" t="s">
        <v>5550</v>
      </c>
      <c r="E734" s="4">
        <v>323.0</v>
      </c>
      <c r="F734" s="4">
        <v>232.0</v>
      </c>
      <c r="G734" s="4" t="s">
        <v>4172</v>
      </c>
      <c r="H734" s="4">
        <v>0.0</v>
      </c>
      <c r="I734" s="10"/>
      <c r="J734" s="4">
        <v>44934.0</v>
      </c>
      <c r="K734" s="5">
        <v>45793.0</v>
      </c>
      <c r="L734" s="4">
        <v>330.0</v>
      </c>
      <c r="M734" s="4">
        <v>52.0</v>
      </c>
      <c r="N734" s="4">
        <v>54.0</v>
      </c>
      <c r="O734" s="5">
        <v>45659.0</v>
      </c>
      <c r="P734" s="10"/>
      <c r="Q734" s="10"/>
      <c r="R734" s="5">
        <v>45788.0</v>
      </c>
      <c r="S734" s="10"/>
      <c r="T734" s="10"/>
    </row>
    <row r="735">
      <c r="A735" s="4" t="s">
        <v>6434</v>
      </c>
      <c r="B735" s="4">
        <v>2003.0</v>
      </c>
      <c r="C735" s="4" t="s">
        <v>13</v>
      </c>
      <c r="D735" s="4" t="s">
        <v>5579</v>
      </c>
      <c r="E735" s="4">
        <v>332.0</v>
      </c>
      <c r="F735" s="4">
        <v>231.0</v>
      </c>
      <c r="G735" s="4" t="s">
        <v>3620</v>
      </c>
      <c r="H735" s="4">
        <v>0.0</v>
      </c>
      <c r="I735" s="10"/>
      <c r="J735" s="4">
        <v>21956.0</v>
      </c>
      <c r="K735" s="5">
        <v>45673.0</v>
      </c>
      <c r="L735" s="4">
        <v>331.0</v>
      </c>
      <c r="M735" s="4">
        <v>47.0</v>
      </c>
      <c r="N735" s="4">
        <v>41.0</v>
      </c>
      <c r="O735" s="5">
        <v>45690.0</v>
      </c>
      <c r="P735" s="10"/>
      <c r="Q735" s="10"/>
      <c r="R735" s="5">
        <v>45849.0</v>
      </c>
      <c r="S735" s="10"/>
      <c r="T735" s="10"/>
    </row>
    <row r="736">
      <c r="A736" s="4" t="s">
        <v>6434</v>
      </c>
      <c r="B736" s="4">
        <v>2002.0</v>
      </c>
      <c r="C736" s="4" t="s">
        <v>13</v>
      </c>
      <c r="D736" s="4" t="s">
        <v>5856</v>
      </c>
      <c r="E736" s="4">
        <v>341.0</v>
      </c>
      <c r="F736" s="4">
        <v>229.0</v>
      </c>
      <c r="G736" s="4" t="s">
        <v>5612</v>
      </c>
      <c r="H736" s="4">
        <v>0.0</v>
      </c>
      <c r="I736" s="10"/>
      <c r="J736" s="4">
        <v>30466.0</v>
      </c>
      <c r="K736" s="5">
        <v>45853.0</v>
      </c>
      <c r="L736" s="4">
        <v>331.0</v>
      </c>
      <c r="M736" s="4">
        <v>4.0</v>
      </c>
      <c r="N736" s="4">
        <v>38.0</v>
      </c>
      <c r="O736" s="5">
        <v>45749.0</v>
      </c>
      <c r="P736" s="10"/>
      <c r="Q736" s="10"/>
      <c r="R736" s="5">
        <v>45911.0</v>
      </c>
      <c r="S736" s="10"/>
      <c r="T736" s="10"/>
    </row>
    <row r="737">
      <c r="A737" s="4" t="s">
        <v>6434</v>
      </c>
      <c r="B737" s="4">
        <v>2001.0</v>
      </c>
      <c r="C737" s="4" t="s">
        <v>13</v>
      </c>
      <c r="D737" s="4" t="s">
        <v>5582</v>
      </c>
      <c r="E737" s="4">
        <v>34.0</v>
      </c>
      <c r="F737" s="4">
        <v>227.0</v>
      </c>
      <c r="G737" s="5">
        <v>45901.0</v>
      </c>
      <c r="H737" s="4">
        <v>0.0</v>
      </c>
      <c r="I737" s="10"/>
      <c r="J737" s="4">
        <v>8072.0</v>
      </c>
      <c r="K737" s="5">
        <v>45731.0</v>
      </c>
      <c r="L737" s="4">
        <v>332.0</v>
      </c>
      <c r="M737" s="4">
        <v>3.0</v>
      </c>
      <c r="N737" s="4">
        <v>3.0</v>
      </c>
      <c r="O737" s="5">
        <v>45749.0</v>
      </c>
      <c r="P737" s="10"/>
      <c r="Q737" s="10"/>
      <c r="R737" s="5">
        <v>45669.0</v>
      </c>
      <c r="S737" s="10"/>
      <c r="T737" s="10"/>
    </row>
    <row r="738">
      <c r="A738" s="4" t="s">
        <v>6434</v>
      </c>
      <c r="B738" s="4">
        <v>2000.0</v>
      </c>
      <c r="C738" s="4" t="s">
        <v>13</v>
      </c>
      <c r="D738" s="4" t="s">
        <v>5895</v>
      </c>
      <c r="E738" s="4">
        <v>346.0</v>
      </c>
      <c r="F738" s="4">
        <v>226.0</v>
      </c>
      <c r="G738" s="4" t="s">
        <v>1561</v>
      </c>
      <c r="H738" s="4">
        <v>0.0</v>
      </c>
      <c r="I738" s="10"/>
      <c r="J738" s="4">
        <v>8282.0</v>
      </c>
      <c r="K738" s="5">
        <v>45914.0</v>
      </c>
      <c r="L738" s="4">
        <v>332.0</v>
      </c>
      <c r="M738" s="4">
        <v>42.0</v>
      </c>
      <c r="N738" s="4">
        <v>4.0</v>
      </c>
      <c r="O738" s="5">
        <v>45779.0</v>
      </c>
      <c r="P738" s="10"/>
      <c r="Q738" s="10"/>
      <c r="R738" s="5">
        <v>45728.0</v>
      </c>
      <c r="S738" s="10"/>
      <c r="T738" s="10"/>
    </row>
    <row r="739">
      <c r="A739" s="4" t="s">
        <v>6317</v>
      </c>
      <c r="B739" s="4">
        <v>2015.0</v>
      </c>
      <c r="C739" s="4" t="s">
        <v>314</v>
      </c>
      <c r="D739" s="4">
        <v>86.0</v>
      </c>
      <c r="E739" s="4">
        <v>71.0</v>
      </c>
      <c r="F739" s="4">
        <v>0.0</v>
      </c>
      <c r="G739" s="10"/>
      <c r="H739" s="4">
        <v>0.0</v>
      </c>
      <c r="I739" s="10"/>
      <c r="J739" s="4">
        <v>9.0</v>
      </c>
      <c r="K739" s="4" t="s">
        <v>5526</v>
      </c>
      <c r="L739" s="4">
        <v>0.0</v>
      </c>
      <c r="M739" s="4">
        <v>93.0</v>
      </c>
      <c r="N739" s="4">
        <v>93.0</v>
      </c>
      <c r="O739" s="4" t="s">
        <v>5522</v>
      </c>
      <c r="P739" s="4" t="s">
        <v>1554</v>
      </c>
      <c r="Q739" s="4">
        <v>5683483.0</v>
      </c>
      <c r="R739" s="4" t="s">
        <v>5631</v>
      </c>
      <c r="S739" s="4" t="s">
        <v>7276</v>
      </c>
      <c r="T739" s="5">
        <v>45707.0</v>
      </c>
    </row>
    <row r="740">
      <c r="A740" s="4" t="s">
        <v>6317</v>
      </c>
      <c r="B740" s="4">
        <v>2014.0</v>
      </c>
      <c r="C740" s="4" t="s">
        <v>314</v>
      </c>
      <c r="D740" s="4">
        <v>84.0</v>
      </c>
      <c r="E740" s="4">
        <v>73.0</v>
      </c>
      <c r="F740" s="4">
        <v>0.0</v>
      </c>
      <c r="G740" s="4" t="s">
        <v>790</v>
      </c>
      <c r="H740" s="4" t="s">
        <v>1555</v>
      </c>
      <c r="I740" s="10"/>
      <c r="J740" s="4">
        <v>27.0</v>
      </c>
      <c r="K740" s="4" t="s">
        <v>5567</v>
      </c>
      <c r="L740" s="4">
        <v>0.0</v>
      </c>
      <c r="M740" s="4">
        <v>94.0</v>
      </c>
      <c r="N740" s="4">
        <v>94.0</v>
      </c>
      <c r="O740" s="4" t="s">
        <v>5522</v>
      </c>
      <c r="P740" s="4" t="s">
        <v>1556</v>
      </c>
      <c r="Q740" s="4">
        <v>5643475.0</v>
      </c>
      <c r="R740" s="4" t="s">
        <v>5631</v>
      </c>
      <c r="S740" s="4" t="s">
        <v>7277</v>
      </c>
      <c r="T740" s="5">
        <v>45707.0</v>
      </c>
    </row>
    <row r="741">
      <c r="A741" s="4" t="s">
        <v>6317</v>
      </c>
      <c r="B741" s="4">
        <v>2013.0</v>
      </c>
      <c r="C741" s="4" t="s">
        <v>314</v>
      </c>
      <c r="D741" s="4">
        <v>81.0</v>
      </c>
      <c r="E741" s="4">
        <v>75.0</v>
      </c>
      <c r="F741" s="4">
        <v>0.0</v>
      </c>
      <c r="G741" s="5">
        <v>45786.0</v>
      </c>
      <c r="H741" s="4" t="s">
        <v>1557</v>
      </c>
      <c r="I741" s="10"/>
      <c r="J741" s="4">
        <v>17.0</v>
      </c>
      <c r="K741" s="4" t="s">
        <v>5528</v>
      </c>
      <c r="L741" s="4">
        <v>0.0</v>
      </c>
      <c r="M741" s="4">
        <v>94.0</v>
      </c>
      <c r="N741" s="4">
        <v>94.0</v>
      </c>
      <c r="O741" s="4" t="s">
        <v>5522</v>
      </c>
      <c r="P741" s="4" t="s">
        <v>1559</v>
      </c>
      <c r="Q741" s="4">
        <v>5614932.0</v>
      </c>
      <c r="R741" s="4" t="s">
        <v>5631</v>
      </c>
      <c r="S741" s="4" t="s">
        <v>7278</v>
      </c>
      <c r="T741" s="5">
        <v>45856.0</v>
      </c>
    </row>
    <row r="742">
      <c r="A742" s="4" t="s">
        <v>6317</v>
      </c>
      <c r="B742" s="4">
        <v>2012.0</v>
      </c>
      <c r="C742" s="4" t="s">
        <v>314</v>
      </c>
      <c r="D742" s="4">
        <v>80.0</v>
      </c>
      <c r="E742" s="4">
        <v>76.0</v>
      </c>
      <c r="F742" s="4">
        <v>0.0</v>
      </c>
      <c r="G742" s="4" t="s">
        <v>2142</v>
      </c>
      <c r="H742" s="4" t="s">
        <v>1560</v>
      </c>
      <c r="I742" s="10"/>
      <c r="J742" s="4">
        <v>2.0</v>
      </c>
      <c r="K742" s="4" t="s">
        <v>5798</v>
      </c>
      <c r="L742" s="4">
        <v>0.0</v>
      </c>
      <c r="M742" s="4">
        <v>94.0</v>
      </c>
      <c r="N742" s="4">
        <v>94.0</v>
      </c>
      <c r="O742" s="4" t="s">
        <v>5522</v>
      </c>
      <c r="P742" s="4" t="s">
        <v>1562</v>
      </c>
      <c r="Q742" s="4">
        <v>5591572.0</v>
      </c>
      <c r="R742" s="4" t="s">
        <v>5631</v>
      </c>
      <c r="S742" s="4" t="s">
        <v>7279</v>
      </c>
      <c r="T742" s="5">
        <v>45765.0</v>
      </c>
    </row>
    <row r="743">
      <c r="A743" s="4" t="s">
        <v>6317</v>
      </c>
      <c r="B743" s="4">
        <v>2011.0</v>
      </c>
      <c r="C743" s="4" t="s">
        <v>314</v>
      </c>
      <c r="D743" s="4" t="s">
        <v>5914</v>
      </c>
      <c r="E743" s="4">
        <v>79.0</v>
      </c>
      <c r="F743" s="4">
        <v>0.0</v>
      </c>
      <c r="G743" s="4" t="s">
        <v>5809</v>
      </c>
      <c r="H743" s="4" t="s">
        <v>1563</v>
      </c>
      <c r="I743" s="10"/>
      <c r="J743" s="4">
        <v>84.0</v>
      </c>
      <c r="K743" s="4" t="s">
        <v>5747</v>
      </c>
      <c r="L743" s="4">
        <v>0.0</v>
      </c>
      <c r="M743" s="4">
        <v>91.0</v>
      </c>
      <c r="N743" s="4">
        <v>91.0</v>
      </c>
      <c r="O743" s="4" t="s">
        <v>5522</v>
      </c>
      <c r="P743" s="4" t="s">
        <v>1565</v>
      </c>
      <c r="Q743" s="4">
        <v>557572.0</v>
      </c>
      <c r="R743" s="4" t="s">
        <v>5631</v>
      </c>
      <c r="S743" s="4" t="s">
        <v>6150</v>
      </c>
      <c r="T743" s="5">
        <v>45916.0</v>
      </c>
    </row>
    <row r="744">
      <c r="A744" s="4" t="s">
        <v>6317</v>
      </c>
      <c r="B744" s="4">
        <v>2010.0</v>
      </c>
      <c r="C744" s="4" t="s">
        <v>314</v>
      </c>
      <c r="D744" s="4" t="s">
        <v>5945</v>
      </c>
      <c r="E744" s="4">
        <v>84.0</v>
      </c>
      <c r="F744" s="4">
        <v>0.0</v>
      </c>
      <c r="G744" s="4" t="s">
        <v>5986</v>
      </c>
      <c r="H744" s="4" t="s">
        <v>1566</v>
      </c>
      <c r="I744" s="10"/>
      <c r="J744" s="4">
        <v>5.0</v>
      </c>
      <c r="K744" s="4">
        <v>57.0</v>
      </c>
      <c r="L744" s="4">
        <v>0.0</v>
      </c>
      <c r="M744" s="4">
        <v>9.0</v>
      </c>
      <c r="N744" s="4">
        <v>9.0</v>
      </c>
      <c r="O744" s="4" t="s">
        <v>5522</v>
      </c>
      <c r="P744" s="4" t="s">
        <v>1567</v>
      </c>
      <c r="Q744" s="4">
        <v>5547683.0</v>
      </c>
      <c r="R744" s="4" t="s">
        <v>5631</v>
      </c>
      <c r="S744" s="4" t="s">
        <v>7280</v>
      </c>
      <c r="T744" s="5">
        <v>45885.0</v>
      </c>
    </row>
    <row r="745">
      <c r="A745" s="4" t="s">
        <v>6317</v>
      </c>
      <c r="B745" s="4">
        <v>2009.0</v>
      </c>
      <c r="C745" s="4" t="s">
        <v>314</v>
      </c>
      <c r="D745" s="4" t="s">
        <v>5812</v>
      </c>
      <c r="E745" s="4">
        <v>86.0</v>
      </c>
      <c r="F745" s="4">
        <v>0.0</v>
      </c>
      <c r="G745" s="58">
        <v>45879.0</v>
      </c>
      <c r="H745" s="4" t="s">
        <v>1568</v>
      </c>
      <c r="I745" s="10"/>
      <c r="J745" s="4">
        <v>6.0</v>
      </c>
      <c r="K745" s="4" t="s">
        <v>5694</v>
      </c>
      <c r="L745" s="4">
        <v>0.0</v>
      </c>
      <c r="M745" s="4">
        <v>89.0</v>
      </c>
      <c r="N745" s="4">
        <v>89.0</v>
      </c>
      <c r="O745" s="4" t="s">
        <v>5522</v>
      </c>
      <c r="P745" s="4" t="s">
        <v>1570</v>
      </c>
      <c r="Q745" s="4">
        <v>552395.0</v>
      </c>
      <c r="R745" s="4" t="s">
        <v>5631</v>
      </c>
      <c r="S745" s="4" t="s">
        <v>7280</v>
      </c>
      <c r="T745" s="5">
        <v>45885.0</v>
      </c>
    </row>
    <row r="746">
      <c r="A746" s="4" t="s">
        <v>6317</v>
      </c>
      <c r="B746" s="4">
        <v>2008.0</v>
      </c>
      <c r="C746" s="4" t="s">
        <v>314</v>
      </c>
      <c r="D746" s="4" t="s">
        <v>5706</v>
      </c>
      <c r="E746" s="4">
        <v>88.0</v>
      </c>
      <c r="F746" s="4">
        <v>0.0</v>
      </c>
      <c r="G746" s="5">
        <v>45848.0</v>
      </c>
      <c r="H746" s="4" t="s">
        <v>1571</v>
      </c>
      <c r="I746" s="10"/>
      <c r="J746" s="4">
        <v>14.0</v>
      </c>
      <c r="K746" s="4" t="s">
        <v>5638</v>
      </c>
      <c r="L746" s="4">
        <v>0.0</v>
      </c>
      <c r="M746" s="4">
        <v>88.0</v>
      </c>
      <c r="N746" s="4">
        <v>88.0</v>
      </c>
      <c r="O746" s="4" t="s">
        <v>5522</v>
      </c>
      <c r="P746" s="4" t="s">
        <v>1573</v>
      </c>
      <c r="Q746" s="4">
        <v>5493621.0</v>
      </c>
      <c r="R746" s="4" t="s">
        <v>5631</v>
      </c>
      <c r="S746" s="4" t="s">
        <v>7280</v>
      </c>
      <c r="T746" s="5">
        <v>45885.0</v>
      </c>
    </row>
    <row r="747">
      <c r="A747" s="4" t="s">
        <v>6317</v>
      </c>
      <c r="B747" s="4">
        <v>2007.0</v>
      </c>
      <c r="C747" s="4" t="s">
        <v>314</v>
      </c>
      <c r="D747" s="4" t="s">
        <v>5927</v>
      </c>
      <c r="E747" s="4">
        <v>93.0</v>
      </c>
      <c r="F747" s="4">
        <v>0.0</v>
      </c>
      <c r="G747" s="4" t="s">
        <v>5882</v>
      </c>
      <c r="H747" s="4" t="s">
        <v>1574</v>
      </c>
      <c r="I747" s="10"/>
      <c r="J747" s="4">
        <v>2.0</v>
      </c>
      <c r="K747" s="4" t="s">
        <v>5908</v>
      </c>
      <c r="L747" s="4">
        <v>0.0</v>
      </c>
      <c r="M747" s="4">
        <v>87.0</v>
      </c>
      <c r="N747" s="4">
        <v>87.0</v>
      </c>
      <c r="O747" s="4" t="s">
        <v>5522</v>
      </c>
      <c r="P747" s="4" t="s">
        <v>1576</v>
      </c>
      <c r="Q747" s="4">
        <v>5461438.0</v>
      </c>
      <c r="R747" s="4" t="s">
        <v>5631</v>
      </c>
      <c r="S747" s="4" t="s">
        <v>7281</v>
      </c>
      <c r="T747" s="5">
        <v>45854.0</v>
      </c>
    </row>
    <row r="748">
      <c r="A748" s="4" t="s">
        <v>6317</v>
      </c>
      <c r="B748" s="4">
        <v>2006.0</v>
      </c>
      <c r="C748" s="4" t="s">
        <v>314</v>
      </c>
      <c r="D748" s="4" t="s">
        <v>5709</v>
      </c>
      <c r="E748" s="4">
        <v>93.0</v>
      </c>
      <c r="F748" s="4">
        <v>0.0</v>
      </c>
      <c r="G748" s="58">
        <v>45699.0</v>
      </c>
      <c r="H748" s="4" t="s">
        <v>1577</v>
      </c>
      <c r="I748" s="10"/>
      <c r="J748" s="4">
        <v>27.0</v>
      </c>
      <c r="K748" s="4" t="s">
        <v>5831</v>
      </c>
      <c r="L748" s="4">
        <v>0.0</v>
      </c>
      <c r="M748" s="4">
        <v>93.0</v>
      </c>
      <c r="N748" s="4">
        <v>93.0</v>
      </c>
      <c r="O748" s="4" t="s">
        <v>5522</v>
      </c>
      <c r="P748" s="4" t="s">
        <v>1579</v>
      </c>
      <c r="Q748" s="4">
        <v>5437272.0</v>
      </c>
      <c r="R748" s="4" t="s">
        <v>5631</v>
      </c>
      <c r="S748" s="4" t="s">
        <v>7004</v>
      </c>
      <c r="T748" s="5">
        <v>45916.0</v>
      </c>
    </row>
    <row r="749">
      <c r="A749" s="4" t="s">
        <v>6317</v>
      </c>
      <c r="B749" s="4">
        <v>2005.0</v>
      </c>
      <c r="C749" s="4" t="s">
        <v>314</v>
      </c>
      <c r="D749" s="4" t="s">
        <v>5709</v>
      </c>
      <c r="E749" s="4">
        <v>92.0</v>
      </c>
      <c r="F749" s="4">
        <v>0.0</v>
      </c>
      <c r="G749" s="4" t="s">
        <v>1968</v>
      </c>
      <c r="H749" s="4" t="s">
        <v>1580</v>
      </c>
      <c r="I749" s="10"/>
      <c r="J749" s="4">
        <v>2.0</v>
      </c>
      <c r="K749" s="4">
        <v>55.0</v>
      </c>
      <c r="L749" s="4">
        <v>0.0</v>
      </c>
      <c r="M749" s="4">
        <v>93.0</v>
      </c>
      <c r="N749" s="4">
        <v>93.0</v>
      </c>
      <c r="O749" s="4" t="s">
        <v>5522</v>
      </c>
      <c r="P749" s="4" t="s">
        <v>1582</v>
      </c>
      <c r="Q749" s="4">
        <v>5419432.0</v>
      </c>
      <c r="R749" s="4">
        <v>1.0</v>
      </c>
      <c r="S749" s="4" t="s">
        <v>7006</v>
      </c>
      <c r="T749" s="5">
        <v>45824.0</v>
      </c>
    </row>
    <row r="750">
      <c r="A750" s="4" t="s">
        <v>6317</v>
      </c>
      <c r="B750" s="4">
        <v>2004.0</v>
      </c>
      <c r="C750" s="4" t="s">
        <v>314</v>
      </c>
      <c r="D750" s="4" t="s">
        <v>5946</v>
      </c>
      <c r="E750" s="4">
        <v>98.0</v>
      </c>
      <c r="F750" s="4">
        <v>0.0</v>
      </c>
      <c r="G750" s="4" t="s">
        <v>5987</v>
      </c>
      <c r="H750" s="4" t="s">
        <v>1583</v>
      </c>
      <c r="I750" s="10"/>
      <c r="J750" s="4">
        <v>0.0</v>
      </c>
      <c r="K750" s="4" t="s">
        <v>5753</v>
      </c>
      <c r="L750" s="4">
        <v>0.0</v>
      </c>
      <c r="M750" s="4">
        <v>95.0</v>
      </c>
      <c r="N750" s="4">
        <v>95.0</v>
      </c>
      <c r="O750" s="4" t="s">
        <v>5522</v>
      </c>
      <c r="P750" s="4" t="s">
        <v>1585</v>
      </c>
      <c r="Q750" s="4">
        <v>544523.0</v>
      </c>
      <c r="R750" s="4">
        <v>1.0</v>
      </c>
      <c r="S750" s="4" t="s">
        <v>7282</v>
      </c>
      <c r="T750" s="5">
        <v>45793.0</v>
      </c>
    </row>
    <row r="751">
      <c r="A751" s="4" t="s">
        <v>6317</v>
      </c>
      <c r="B751" s="4">
        <v>2003.0</v>
      </c>
      <c r="C751" s="4" t="s">
        <v>314</v>
      </c>
      <c r="D751" s="4" t="s">
        <v>5929</v>
      </c>
      <c r="E751" s="4">
        <v>11.0</v>
      </c>
      <c r="F751" s="4">
        <v>0.0</v>
      </c>
      <c r="G751" s="4" t="s">
        <v>1954</v>
      </c>
      <c r="H751" s="4" t="s">
        <v>1586</v>
      </c>
      <c r="I751" s="10"/>
      <c r="J751" s="4">
        <v>0.0</v>
      </c>
      <c r="K751" s="4" t="s">
        <v>5576</v>
      </c>
      <c r="L751" s="4">
        <v>0.0</v>
      </c>
      <c r="M751" s="4">
        <v>96.0</v>
      </c>
      <c r="N751" s="4">
        <v>96.0</v>
      </c>
      <c r="O751" s="4" t="s">
        <v>5522</v>
      </c>
      <c r="P751" s="4" t="s">
        <v>1588</v>
      </c>
      <c r="Q751" s="4">
        <v>539574.0</v>
      </c>
      <c r="R751" s="4">
        <v>1.0</v>
      </c>
      <c r="S751" s="4" t="s">
        <v>7283</v>
      </c>
      <c r="T751" s="5">
        <v>45732.0</v>
      </c>
    </row>
    <row r="752">
      <c r="A752" s="4" t="s">
        <v>6317</v>
      </c>
      <c r="B752" s="4">
        <v>2002.0</v>
      </c>
      <c r="C752" s="4" t="s">
        <v>314</v>
      </c>
      <c r="D752" s="4">
        <v>77.0</v>
      </c>
      <c r="E752" s="4">
        <v>14.0</v>
      </c>
      <c r="F752" s="4">
        <v>0.0</v>
      </c>
      <c r="G752" s="4" t="s">
        <v>5988</v>
      </c>
      <c r="H752" s="4" t="s">
        <v>1589</v>
      </c>
      <c r="I752" s="10"/>
      <c r="J752" s="4">
        <v>32.0</v>
      </c>
      <c r="K752" s="4" t="s">
        <v>5644</v>
      </c>
      <c r="L752" s="4">
        <v>0.0</v>
      </c>
      <c r="M752" s="4">
        <v>98.0</v>
      </c>
      <c r="N752" s="4">
        <v>98.0</v>
      </c>
      <c r="O752" s="4" t="s">
        <v>5522</v>
      </c>
      <c r="P752" s="4" t="s">
        <v>1591</v>
      </c>
      <c r="Q752" s="4">
        <v>5375931.0</v>
      </c>
      <c r="R752" s="4">
        <v>1.0</v>
      </c>
      <c r="S752" s="4" t="s">
        <v>7072</v>
      </c>
      <c r="T752" s="5">
        <v>45824.0</v>
      </c>
    </row>
    <row r="753">
      <c r="A753" s="4" t="s">
        <v>6317</v>
      </c>
      <c r="B753" s="4">
        <v>2001.0</v>
      </c>
      <c r="C753" s="4" t="s">
        <v>314</v>
      </c>
      <c r="D753" s="4">
        <v>77.0</v>
      </c>
      <c r="E753" s="4">
        <v>12.0</v>
      </c>
      <c r="F753" s="4">
        <v>0.0</v>
      </c>
      <c r="G753" s="4" t="s">
        <v>1957</v>
      </c>
      <c r="H753" s="4" t="s">
        <v>1592</v>
      </c>
      <c r="I753" s="10"/>
      <c r="J753" s="4">
        <v>11.0</v>
      </c>
      <c r="K753" s="4" t="s">
        <v>5579</v>
      </c>
      <c r="L753" s="4">
        <v>0.0</v>
      </c>
      <c r="M753" s="4">
        <v>97.0</v>
      </c>
      <c r="N753" s="4">
        <v>97.0</v>
      </c>
      <c r="O753" s="4" t="s">
        <v>5522</v>
      </c>
      <c r="P753" s="4" t="s">
        <v>1593</v>
      </c>
      <c r="Q753" s="4">
        <v>5358783.0</v>
      </c>
      <c r="R753" s="4">
        <v>1.0</v>
      </c>
      <c r="S753" s="4" t="s">
        <v>7284</v>
      </c>
      <c r="T753" s="5">
        <v>45704.0</v>
      </c>
    </row>
    <row r="754">
      <c r="A754" s="4" t="s">
        <v>6317</v>
      </c>
      <c r="B754" s="4">
        <v>2000.0</v>
      </c>
      <c r="C754" s="4" t="s">
        <v>314</v>
      </c>
      <c r="D754" s="4" t="s">
        <v>5542</v>
      </c>
      <c r="E754" s="4">
        <v>12.0</v>
      </c>
      <c r="F754" s="4">
        <v>0.0</v>
      </c>
      <c r="G754" s="4" t="s">
        <v>4548</v>
      </c>
      <c r="H754" s="4" t="s">
        <v>1594</v>
      </c>
      <c r="I754" s="10"/>
      <c r="J754" s="4">
        <v>14.0</v>
      </c>
      <c r="K754" s="4" t="s">
        <v>5705</v>
      </c>
      <c r="L754" s="4">
        <v>0.0</v>
      </c>
      <c r="M754" s="4">
        <v>97.0</v>
      </c>
      <c r="N754" s="4">
        <v>97.0</v>
      </c>
      <c r="O754" s="4" t="s">
        <v>5522</v>
      </c>
      <c r="P754" s="4" t="s">
        <v>1595</v>
      </c>
      <c r="Q754" s="4">
        <v>5339616.0</v>
      </c>
      <c r="R754" s="4">
        <v>1.0</v>
      </c>
      <c r="S754" s="4" t="s">
        <v>6020</v>
      </c>
      <c r="T754" s="5">
        <v>45793.0</v>
      </c>
    </row>
    <row r="755">
      <c r="A755" s="4" t="s">
        <v>6318</v>
      </c>
      <c r="B755" s="4">
        <v>2015.0</v>
      </c>
      <c r="C755" s="4" t="s">
        <v>13</v>
      </c>
      <c r="D755" s="4" t="s">
        <v>5935</v>
      </c>
      <c r="E755" s="4">
        <v>241.0</v>
      </c>
      <c r="F755" s="4">
        <v>1.0</v>
      </c>
      <c r="G755" s="10"/>
      <c r="H755" s="4">
        <v>0.0</v>
      </c>
      <c r="I755" s="4">
        <v>84.0</v>
      </c>
      <c r="J755" s="4">
        <v>47.0</v>
      </c>
      <c r="K755" s="4">
        <v>35.0</v>
      </c>
      <c r="L755" s="4">
        <v>1.0</v>
      </c>
      <c r="M755" s="4">
        <v>84.0</v>
      </c>
      <c r="N755" s="4">
        <v>84.0</v>
      </c>
      <c r="O755" s="5">
        <v>45659.0</v>
      </c>
      <c r="P755" s="4" t="s">
        <v>1596</v>
      </c>
      <c r="Q755" s="4">
        <v>927414.0</v>
      </c>
      <c r="R755" s="5">
        <v>45752.0</v>
      </c>
      <c r="S755" s="4" t="s">
        <v>5920</v>
      </c>
      <c r="T755" s="5">
        <v>45722.0</v>
      </c>
    </row>
    <row r="756">
      <c r="A756" s="4" t="s">
        <v>6318</v>
      </c>
      <c r="B756" s="4">
        <v>2014.0</v>
      </c>
      <c r="C756" s="4" t="s">
        <v>13</v>
      </c>
      <c r="D756" s="4">
        <v>63.0</v>
      </c>
      <c r="E756" s="4">
        <v>252.0</v>
      </c>
      <c r="F756" s="4">
        <v>1.0</v>
      </c>
      <c r="G756" s="4" t="s">
        <v>5989</v>
      </c>
      <c r="H756" s="4" t="s">
        <v>1597</v>
      </c>
      <c r="I756" s="4">
        <v>78.0</v>
      </c>
      <c r="J756" s="4">
        <v>0.0</v>
      </c>
      <c r="K756" s="4" t="s">
        <v>5990</v>
      </c>
      <c r="L756" s="4">
        <v>1.0</v>
      </c>
      <c r="M756" s="4">
        <v>78.0</v>
      </c>
      <c r="N756" s="4">
        <v>78.0</v>
      </c>
      <c r="O756" s="5">
        <v>45659.0</v>
      </c>
      <c r="P756" s="4" t="s">
        <v>1598</v>
      </c>
      <c r="Q756" s="4">
        <v>912164.0</v>
      </c>
      <c r="R756" s="5">
        <v>45752.0</v>
      </c>
      <c r="S756" s="4" t="s">
        <v>7285</v>
      </c>
      <c r="T756" s="5">
        <v>45722.0</v>
      </c>
    </row>
    <row r="757">
      <c r="A757" s="4" t="s">
        <v>6318</v>
      </c>
      <c r="B757" s="4">
        <v>2013.0</v>
      </c>
      <c r="C757" s="4" t="s">
        <v>13</v>
      </c>
      <c r="D757" s="4" t="s">
        <v>5884</v>
      </c>
      <c r="E757" s="4">
        <v>256.0</v>
      </c>
      <c r="F757" s="4">
        <v>1.0</v>
      </c>
      <c r="G757" s="4" t="s">
        <v>5568</v>
      </c>
      <c r="H757" s="4" t="s">
        <v>1599</v>
      </c>
      <c r="I757" s="4">
        <v>82.0</v>
      </c>
      <c r="J757" s="4">
        <v>28.0</v>
      </c>
      <c r="K757" s="4" t="s">
        <v>5991</v>
      </c>
      <c r="L757" s="4">
        <v>2.0</v>
      </c>
      <c r="M757" s="4">
        <v>82.0</v>
      </c>
      <c r="N757" s="4">
        <v>82.0</v>
      </c>
      <c r="O757" s="5">
        <v>45659.0</v>
      </c>
      <c r="P757" s="4" t="s">
        <v>1601</v>
      </c>
      <c r="Q757" s="4">
        <v>896688.0</v>
      </c>
      <c r="R757" s="5">
        <v>45752.0</v>
      </c>
      <c r="S757" s="4" t="s">
        <v>7286</v>
      </c>
      <c r="T757" s="5">
        <v>45722.0</v>
      </c>
    </row>
    <row r="758">
      <c r="A758" s="4" t="s">
        <v>6318</v>
      </c>
      <c r="B758" s="4">
        <v>2012.0</v>
      </c>
      <c r="C758" s="4" t="s">
        <v>13</v>
      </c>
      <c r="D758" s="4" t="s">
        <v>5632</v>
      </c>
      <c r="E758" s="4">
        <v>263.0</v>
      </c>
      <c r="F758" s="4">
        <v>1.0</v>
      </c>
      <c r="G758" s="4" t="s">
        <v>5843</v>
      </c>
      <c r="H758" s="4" t="s">
        <v>1602</v>
      </c>
      <c r="I758" s="4">
        <v>81.0</v>
      </c>
      <c r="J758" s="4">
        <v>709.0</v>
      </c>
      <c r="K758" s="4" t="s">
        <v>5868</v>
      </c>
      <c r="L758" s="4">
        <v>2.0</v>
      </c>
      <c r="M758" s="4">
        <v>81.0</v>
      </c>
      <c r="N758" s="4">
        <v>81.0</v>
      </c>
      <c r="O758" s="5">
        <v>45901.0</v>
      </c>
      <c r="P758" s="4" t="s">
        <v>1604</v>
      </c>
      <c r="Q758" s="4">
        <v>881185.0</v>
      </c>
      <c r="R758" s="5">
        <v>45782.0</v>
      </c>
      <c r="S758" s="4" t="s">
        <v>5581</v>
      </c>
      <c r="T758" s="5">
        <v>45722.0</v>
      </c>
    </row>
    <row r="759">
      <c r="A759" s="4" t="s">
        <v>6318</v>
      </c>
      <c r="B759" s="4">
        <v>2011.0</v>
      </c>
      <c r="C759" s="4" t="s">
        <v>13</v>
      </c>
      <c r="D759" s="4" t="s">
        <v>5924</v>
      </c>
      <c r="E759" s="4">
        <v>268.0</v>
      </c>
      <c r="F759" s="4">
        <v>1.0</v>
      </c>
      <c r="G759" s="4" t="s">
        <v>5992</v>
      </c>
      <c r="H759" s="4" t="s">
        <v>1605</v>
      </c>
      <c r="I759" s="4">
        <v>87.0</v>
      </c>
      <c r="J759" s="4">
        <v>49.0</v>
      </c>
      <c r="K759" s="4" t="s">
        <v>5869</v>
      </c>
      <c r="L759" s="4">
        <v>2.0</v>
      </c>
      <c r="M759" s="4">
        <v>87.0</v>
      </c>
      <c r="N759" s="4">
        <v>87.0</v>
      </c>
      <c r="O759" s="5">
        <v>45840.0</v>
      </c>
      <c r="P759" s="4" t="s">
        <v>1607</v>
      </c>
      <c r="Q759" s="4">
        <v>865937.0</v>
      </c>
      <c r="R759" s="5">
        <v>45782.0</v>
      </c>
      <c r="S759" s="4" t="s">
        <v>7086</v>
      </c>
      <c r="T759" s="5">
        <v>45905.0</v>
      </c>
    </row>
    <row r="760">
      <c r="A760" s="4" t="s">
        <v>6318</v>
      </c>
      <c r="B760" s="4">
        <v>2010.0</v>
      </c>
      <c r="C760" s="4" t="s">
        <v>13</v>
      </c>
      <c r="D760" s="4" t="s">
        <v>5740</v>
      </c>
      <c r="E760" s="4">
        <v>273.0</v>
      </c>
      <c r="F760" s="4">
        <v>1.0</v>
      </c>
      <c r="G760" s="4" t="s">
        <v>5584</v>
      </c>
      <c r="H760" s="4" t="s">
        <v>1608</v>
      </c>
      <c r="I760" s="4">
        <v>88.0</v>
      </c>
      <c r="J760" s="4">
        <v>7.0</v>
      </c>
      <c r="K760" s="4" t="s">
        <v>5870</v>
      </c>
      <c r="L760" s="4">
        <v>2.0</v>
      </c>
      <c r="M760" s="4">
        <v>88.0</v>
      </c>
      <c r="N760" s="4">
        <v>88.0</v>
      </c>
      <c r="O760" s="5">
        <v>45660.0</v>
      </c>
      <c r="P760" s="4" t="s">
        <v>1610</v>
      </c>
      <c r="Q760" s="4">
        <v>851146.0</v>
      </c>
      <c r="R760" s="5">
        <v>45813.0</v>
      </c>
      <c r="S760" s="4" t="s">
        <v>7287</v>
      </c>
      <c r="T760" s="5">
        <v>45782.0</v>
      </c>
    </row>
    <row r="761">
      <c r="A761" s="4" t="s">
        <v>6318</v>
      </c>
      <c r="B761" s="4">
        <v>2009.0</v>
      </c>
      <c r="C761" s="4" t="s">
        <v>13</v>
      </c>
      <c r="D761" s="4">
        <v>69.0</v>
      </c>
      <c r="E761" s="4">
        <v>279.0</v>
      </c>
      <c r="F761" s="4">
        <v>1.0</v>
      </c>
      <c r="G761" s="4" t="s">
        <v>5993</v>
      </c>
      <c r="H761" s="4" t="s">
        <v>1611</v>
      </c>
      <c r="I761" s="4">
        <v>89.0</v>
      </c>
      <c r="J761" s="4">
        <v>48.0</v>
      </c>
      <c r="K761" s="5">
        <v>45869.0</v>
      </c>
      <c r="L761" s="4">
        <v>2.0</v>
      </c>
      <c r="M761" s="4">
        <v>89.0</v>
      </c>
      <c r="N761" s="4">
        <v>89.0</v>
      </c>
      <c r="O761" s="5">
        <v>45691.0</v>
      </c>
      <c r="P761" s="4" t="s">
        <v>1612</v>
      </c>
      <c r="Q761" s="4">
        <v>83684.0</v>
      </c>
      <c r="R761" s="5">
        <v>45813.0</v>
      </c>
      <c r="S761" s="4" t="s">
        <v>7288</v>
      </c>
      <c r="T761" s="5">
        <v>45721.0</v>
      </c>
    </row>
    <row r="762">
      <c r="A762" s="4" t="s">
        <v>6318</v>
      </c>
      <c r="B762" s="4">
        <v>2008.0</v>
      </c>
      <c r="C762" s="4" t="s">
        <v>13</v>
      </c>
      <c r="D762" s="4">
        <v>62.0</v>
      </c>
      <c r="E762" s="4">
        <v>289.0</v>
      </c>
      <c r="F762" s="4">
        <v>1.0</v>
      </c>
      <c r="G762" s="4" t="s">
        <v>5993</v>
      </c>
      <c r="H762" s="4" t="s">
        <v>1613</v>
      </c>
      <c r="I762" s="4">
        <v>88.0</v>
      </c>
      <c r="J762" s="4">
        <v>143.0</v>
      </c>
      <c r="K762" s="5">
        <v>45747.0</v>
      </c>
      <c r="L762" s="4">
        <v>2.0</v>
      </c>
      <c r="M762" s="4">
        <v>89.0</v>
      </c>
      <c r="N762" s="4">
        <v>89.0</v>
      </c>
      <c r="O762" s="5">
        <v>45719.0</v>
      </c>
      <c r="P762" s="4" t="s">
        <v>1614</v>
      </c>
      <c r="Q762" s="4">
        <v>822934.0</v>
      </c>
      <c r="R762" s="5">
        <v>45813.0</v>
      </c>
      <c r="S762" s="4" t="s">
        <v>7207</v>
      </c>
      <c r="T762" s="4">
        <v>5.0</v>
      </c>
    </row>
    <row r="763">
      <c r="A763" s="4" t="s">
        <v>6318</v>
      </c>
      <c r="B763" s="4">
        <v>2007.0</v>
      </c>
      <c r="C763" s="4" t="s">
        <v>13</v>
      </c>
      <c r="D763" s="4" t="s">
        <v>5635</v>
      </c>
      <c r="E763" s="4">
        <v>296.0</v>
      </c>
      <c r="F763" s="4">
        <v>1.0</v>
      </c>
      <c r="G763" s="4" t="s">
        <v>5575</v>
      </c>
      <c r="H763" s="4" t="s">
        <v>1615</v>
      </c>
      <c r="I763" s="4">
        <v>25.0</v>
      </c>
      <c r="J763" s="4">
        <v>24.0</v>
      </c>
      <c r="K763" s="5">
        <v>45903.0</v>
      </c>
      <c r="L763" s="4">
        <v>2.0</v>
      </c>
      <c r="M763" s="4">
        <v>88.0</v>
      </c>
      <c r="N763" s="4">
        <v>88.0</v>
      </c>
      <c r="O763" s="5">
        <v>45780.0</v>
      </c>
      <c r="P763" s="4" t="s">
        <v>1617</v>
      </c>
      <c r="Q763" s="4">
        <v>8942.0</v>
      </c>
      <c r="R763" s="5">
        <v>45843.0</v>
      </c>
      <c r="S763" s="4" t="s">
        <v>7090</v>
      </c>
      <c r="T763" s="5">
        <v>45781.0</v>
      </c>
    </row>
    <row r="764">
      <c r="A764" s="4" t="s">
        <v>6318</v>
      </c>
      <c r="B764" s="4">
        <v>2006.0</v>
      </c>
      <c r="C764" s="4" t="s">
        <v>13</v>
      </c>
      <c r="D764" s="4" t="s">
        <v>5827</v>
      </c>
      <c r="E764" s="4">
        <v>39.0</v>
      </c>
      <c r="F764" s="4">
        <v>2.0</v>
      </c>
      <c r="G764" s="58">
        <v>45689.0</v>
      </c>
      <c r="H764" s="4" t="s">
        <v>1618</v>
      </c>
      <c r="I764" s="10"/>
      <c r="J764" s="4">
        <v>49.0</v>
      </c>
      <c r="K764" s="5">
        <v>45811.0</v>
      </c>
      <c r="L764" s="4">
        <v>2.0</v>
      </c>
      <c r="M764" s="4">
        <v>72.0</v>
      </c>
      <c r="N764" s="4">
        <v>72.0</v>
      </c>
      <c r="O764" s="5">
        <v>45841.0</v>
      </c>
      <c r="P764" s="4" t="s">
        <v>1619</v>
      </c>
      <c r="Q764" s="4">
        <v>79628.0</v>
      </c>
      <c r="R764" s="5">
        <v>45843.0</v>
      </c>
      <c r="S764" s="4" t="s">
        <v>6913</v>
      </c>
      <c r="T764" s="5">
        <v>45720.0</v>
      </c>
    </row>
    <row r="765">
      <c r="A765" s="4" t="s">
        <v>6318</v>
      </c>
      <c r="B765" s="4">
        <v>2005.0</v>
      </c>
      <c r="C765" s="4" t="s">
        <v>13</v>
      </c>
      <c r="D765" s="4" t="s">
        <v>5527</v>
      </c>
      <c r="E765" s="4">
        <v>318.0</v>
      </c>
      <c r="F765" s="4">
        <v>2.0</v>
      </c>
      <c r="G765" s="4" t="s">
        <v>2721</v>
      </c>
      <c r="H765" s="4" t="s">
        <v>1620</v>
      </c>
      <c r="I765" s="10"/>
      <c r="J765" s="4">
        <v>298.0</v>
      </c>
      <c r="K765" s="5">
        <v>45691.0</v>
      </c>
      <c r="L765" s="4">
        <v>2.0</v>
      </c>
      <c r="M765" s="4">
        <v>71.0</v>
      </c>
      <c r="N765" s="4">
        <v>71.0</v>
      </c>
      <c r="O765" s="5">
        <v>45903.0</v>
      </c>
      <c r="P765" s="4" t="s">
        <v>1621</v>
      </c>
      <c r="Q765" s="4">
        <v>783254.0</v>
      </c>
      <c r="R765" s="5">
        <v>45874.0</v>
      </c>
      <c r="S765" s="4" t="s">
        <v>6914</v>
      </c>
      <c r="T765" s="4">
        <v>4.0</v>
      </c>
    </row>
    <row r="766">
      <c r="A766" s="4" t="s">
        <v>6318</v>
      </c>
      <c r="B766" s="4">
        <v>2004.0</v>
      </c>
      <c r="C766" s="4" t="s">
        <v>13</v>
      </c>
      <c r="D766" s="4" t="s">
        <v>5528</v>
      </c>
      <c r="E766" s="4">
        <v>326.0</v>
      </c>
      <c r="F766" s="4">
        <v>2.0</v>
      </c>
      <c r="G766" s="4" t="s">
        <v>1572</v>
      </c>
      <c r="H766" s="4" t="s">
        <v>1622</v>
      </c>
      <c r="I766" s="10"/>
      <c r="J766" s="4">
        <v>71.0</v>
      </c>
      <c r="K766" s="5">
        <v>45898.0</v>
      </c>
      <c r="L766" s="4">
        <v>2.0</v>
      </c>
      <c r="M766" s="4">
        <v>64.0</v>
      </c>
      <c r="N766" s="4">
        <v>64.0</v>
      </c>
      <c r="O766" s="4">
        <v>4.0</v>
      </c>
      <c r="P766" s="4" t="s">
        <v>1623</v>
      </c>
      <c r="Q766" s="4">
        <v>77752.0</v>
      </c>
      <c r="R766" s="5">
        <v>45905.0</v>
      </c>
      <c r="S766" s="4" t="s">
        <v>7289</v>
      </c>
      <c r="T766" s="5">
        <v>45841.0</v>
      </c>
    </row>
    <row r="767">
      <c r="A767" s="4" t="s">
        <v>6318</v>
      </c>
      <c r="B767" s="4">
        <v>2003.0</v>
      </c>
      <c r="C767" s="4" t="s">
        <v>13</v>
      </c>
      <c r="D767" s="4">
        <v>58.0</v>
      </c>
      <c r="E767" s="4">
        <v>325.0</v>
      </c>
      <c r="F767" s="4">
        <v>2.0</v>
      </c>
      <c r="G767" s="58">
        <v>45689.0</v>
      </c>
      <c r="H767" s="4" t="s">
        <v>1624</v>
      </c>
      <c r="I767" s="10"/>
      <c r="J767" s="4">
        <v>37.0</v>
      </c>
      <c r="K767" s="5">
        <v>45776.0</v>
      </c>
      <c r="L767" s="4">
        <v>2.0</v>
      </c>
      <c r="M767" s="4">
        <v>68.0</v>
      </c>
      <c r="N767" s="4">
        <v>68.0</v>
      </c>
      <c r="O767" s="5">
        <v>45692.0</v>
      </c>
      <c r="P767" s="4" t="s">
        <v>1626</v>
      </c>
      <c r="Q767" s="4">
        <v>758615.0</v>
      </c>
      <c r="R767" s="5">
        <v>45905.0</v>
      </c>
      <c r="S767" s="4" t="s">
        <v>7290</v>
      </c>
      <c r="T767" s="5">
        <v>45780.0</v>
      </c>
    </row>
    <row r="768">
      <c r="A768" s="4" t="s">
        <v>6318</v>
      </c>
      <c r="B768" s="4">
        <v>2002.0</v>
      </c>
      <c r="C768" s="4" t="s">
        <v>13</v>
      </c>
      <c r="D768" s="4" t="s">
        <v>5932</v>
      </c>
      <c r="E768" s="4">
        <v>322.0</v>
      </c>
      <c r="F768" s="4">
        <v>2.0</v>
      </c>
      <c r="G768" s="58">
        <v>45717.0</v>
      </c>
      <c r="H768" s="4" t="s">
        <v>1627</v>
      </c>
      <c r="I768" s="10"/>
      <c r="J768" s="4">
        <v>50.0</v>
      </c>
      <c r="K768" s="4">
        <v>29.0</v>
      </c>
      <c r="L768" s="4">
        <v>2.0</v>
      </c>
      <c r="M768" s="4">
        <v>62.0</v>
      </c>
      <c r="N768" s="4">
        <v>62.0</v>
      </c>
      <c r="O768" s="5">
        <v>45720.0</v>
      </c>
      <c r="P768" s="4" t="s">
        <v>1628</v>
      </c>
      <c r="Q768" s="4">
        <v>746221.0</v>
      </c>
      <c r="R768" s="4">
        <v>6.0</v>
      </c>
      <c r="S768" s="4" t="s">
        <v>7291</v>
      </c>
      <c r="T768" s="5">
        <v>45719.0</v>
      </c>
    </row>
    <row r="769">
      <c r="A769" s="4" t="s">
        <v>6318</v>
      </c>
      <c r="B769" s="4">
        <v>2001.0</v>
      </c>
      <c r="C769" s="4" t="s">
        <v>13</v>
      </c>
      <c r="D769" s="4" t="s">
        <v>5798</v>
      </c>
      <c r="E769" s="4">
        <v>323.0</v>
      </c>
      <c r="F769" s="4">
        <v>2.0</v>
      </c>
      <c r="G769" s="4" t="s">
        <v>5994</v>
      </c>
      <c r="H769" s="4" t="s">
        <v>1629</v>
      </c>
      <c r="I769" s="10"/>
      <c r="J769" s="4">
        <v>79.0</v>
      </c>
      <c r="K769" s="5">
        <v>45836.0</v>
      </c>
      <c r="L769" s="4">
        <v>2.0</v>
      </c>
      <c r="M769" s="4">
        <v>49.0</v>
      </c>
      <c r="N769" s="4">
        <v>53.0</v>
      </c>
      <c r="O769" s="5">
        <v>45720.0</v>
      </c>
      <c r="P769" s="4" t="s">
        <v>1630</v>
      </c>
      <c r="Q769" s="4">
        <v>732711.0</v>
      </c>
      <c r="R769" s="5">
        <v>45663.0</v>
      </c>
      <c r="S769" s="4" t="s">
        <v>7292</v>
      </c>
      <c r="T769" s="5">
        <v>45902.0</v>
      </c>
    </row>
    <row r="770">
      <c r="A770" s="4" t="s">
        <v>6318</v>
      </c>
      <c r="B770" s="4">
        <v>2000.0</v>
      </c>
      <c r="C770" s="4" t="s">
        <v>13</v>
      </c>
      <c r="D770" s="4" t="s">
        <v>5747</v>
      </c>
      <c r="E770" s="4">
        <v>325.0</v>
      </c>
      <c r="F770" s="4">
        <v>2.0</v>
      </c>
      <c r="G770" s="4" t="s">
        <v>2088</v>
      </c>
      <c r="H770" s="4" t="s">
        <v>1631</v>
      </c>
      <c r="I770" s="10"/>
      <c r="J770" s="4">
        <v>183.0</v>
      </c>
      <c r="K770" s="5">
        <v>45716.0</v>
      </c>
      <c r="L770" s="4">
        <v>2.0</v>
      </c>
      <c r="M770" s="4">
        <v>46.0</v>
      </c>
      <c r="N770" s="4">
        <v>46.0</v>
      </c>
      <c r="O770" s="5">
        <v>45661.0</v>
      </c>
      <c r="P770" s="4" t="s">
        <v>1633</v>
      </c>
      <c r="Q770" s="4">
        <v>717584.0</v>
      </c>
      <c r="R770" s="5">
        <v>45663.0</v>
      </c>
      <c r="S770" s="4" t="s">
        <v>7184</v>
      </c>
      <c r="T770" s="5">
        <v>45902.0</v>
      </c>
    </row>
    <row r="771">
      <c r="A771" s="4" t="s">
        <v>6319</v>
      </c>
      <c r="B771" s="4">
        <v>2013.0</v>
      </c>
      <c r="C771" s="4" t="s">
        <v>13</v>
      </c>
      <c r="D771" s="10"/>
      <c r="E771" s="10"/>
      <c r="F771" s="4">
        <v>0.0</v>
      </c>
      <c r="G771" s="4" t="s">
        <v>5521</v>
      </c>
      <c r="H771" s="4" t="s">
        <v>1634</v>
      </c>
      <c r="I771" s="4">
        <v>96.0</v>
      </c>
      <c r="J771" s="4">
        <v>0.0</v>
      </c>
      <c r="K771" s="4" t="s">
        <v>5567</v>
      </c>
      <c r="L771" s="4">
        <v>0.0</v>
      </c>
      <c r="M771" s="4">
        <v>96.0</v>
      </c>
      <c r="N771" s="4">
        <v>96.0</v>
      </c>
      <c r="O771" s="4" t="s">
        <v>5522</v>
      </c>
      <c r="P771" s="4" t="s">
        <v>1636</v>
      </c>
      <c r="Q771" s="10"/>
      <c r="R771" s="5">
        <v>45810.0</v>
      </c>
      <c r="S771" s="4" t="s">
        <v>6925</v>
      </c>
      <c r="T771" s="5">
        <v>45850.0</v>
      </c>
    </row>
    <row r="772">
      <c r="A772" s="4" t="s">
        <v>6320</v>
      </c>
      <c r="B772" s="4">
        <v>2015.0</v>
      </c>
      <c r="C772" s="4" t="s">
        <v>13</v>
      </c>
      <c r="D772" s="4" t="s">
        <v>5645</v>
      </c>
      <c r="E772" s="4">
        <v>152.0</v>
      </c>
      <c r="F772" s="4">
        <v>6.0</v>
      </c>
      <c r="G772" s="10"/>
      <c r="H772" s="4">
        <v>0.0</v>
      </c>
      <c r="I772" s="4">
        <v>81.0</v>
      </c>
      <c r="J772" s="4">
        <v>0.0</v>
      </c>
      <c r="K772" s="4" t="s">
        <v>5995</v>
      </c>
      <c r="L772" s="4">
        <v>7.0</v>
      </c>
      <c r="M772" s="4">
        <v>87.0</v>
      </c>
      <c r="N772" s="4">
        <v>85.0</v>
      </c>
      <c r="O772" s="4" t="s">
        <v>5821</v>
      </c>
      <c r="P772" s="4" t="s">
        <v>1637</v>
      </c>
      <c r="Q772" s="4">
        <v>1528394.0</v>
      </c>
      <c r="R772" s="5">
        <v>45691.0</v>
      </c>
      <c r="S772" s="4" t="s">
        <v>7293</v>
      </c>
      <c r="T772" s="5">
        <v>45701.0</v>
      </c>
    </row>
    <row r="773">
      <c r="A773" s="4" t="s">
        <v>6320</v>
      </c>
      <c r="B773" s="4">
        <v>2014.0</v>
      </c>
      <c r="C773" s="4" t="s">
        <v>13</v>
      </c>
      <c r="D773" s="4" t="s">
        <v>5563</v>
      </c>
      <c r="E773" s="4">
        <v>154.0</v>
      </c>
      <c r="F773" s="4">
        <v>6.0</v>
      </c>
      <c r="G773" s="4" t="s">
        <v>1337</v>
      </c>
      <c r="H773" s="4" t="s">
        <v>1638</v>
      </c>
      <c r="I773" s="4">
        <v>89.0</v>
      </c>
      <c r="J773" s="4">
        <v>0.0</v>
      </c>
      <c r="K773" s="4" t="s">
        <v>5932</v>
      </c>
      <c r="L773" s="4">
        <v>7.0</v>
      </c>
      <c r="M773" s="4">
        <v>9.0</v>
      </c>
      <c r="N773" s="4">
        <v>91.0</v>
      </c>
      <c r="O773" s="4" t="s">
        <v>5821</v>
      </c>
      <c r="P773" s="4" t="s">
        <v>1639</v>
      </c>
      <c r="Q773" s="4">
        <v>145844.0</v>
      </c>
      <c r="R773" s="5">
        <v>45691.0</v>
      </c>
      <c r="S773" s="4" t="s">
        <v>7251</v>
      </c>
      <c r="T773" s="5">
        <v>45701.0</v>
      </c>
    </row>
    <row r="774">
      <c r="A774" s="4" t="s">
        <v>6320</v>
      </c>
      <c r="B774" s="4">
        <v>2013.0</v>
      </c>
      <c r="C774" s="4" t="s">
        <v>13</v>
      </c>
      <c r="D774" s="4" t="s">
        <v>5585</v>
      </c>
      <c r="E774" s="4">
        <v>157.0</v>
      </c>
      <c r="F774" s="4">
        <v>6.0</v>
      </c>
      <c r="G774" s="4" t="s">
        <v>1053</v>
      </c>
      <c r="H774" s="4" t="s">
        <v>1640</v>
      </c>
      <c r="I774" s="4">
        <v>8.0</v>
      </c>
      <c r="J774" s="4">
        <v>0.0</v>
      </c>
      <c r="K774" s="4" t="s">
        <v>5764</v>
      </c>
      <c r="L774" s="4">
        <v>7.0</v>
      </c>
      <c r="M774" s="4">
        <v>82.0</v>
      </c>
      <c r="N774" s="4">
        <v>83.0</v>
      </c>
      <c r="O774" s="4" t="s">
        <v>5821</v>
      </c>
      <c r="P774" s="4" t="s">
        <v>1641</v>
      </c>
      <c r="Q774" s="4">
        <v>1281296.0</v>
      </c>
      <c r="R774" s="5">
        <v>45691.0</v>
      </c>
      <c r="S774" s="4" t="s">
        <v>7170</v>
      </c>
      <c r="T774" s="5">
        <v>45701.0</v>
      </c>
    </row>
    <row r="775">
      <c r="A775" s="4" t="s">
        <v>6320</v>
      </c>
      <c r="B775" s="4">
        <v>2012.0</v>
      </c>
      <c r="C775" s="4" t="s">
        <v>13</v>
      </c>
      <c r="D775" s="4" t="s">
        <v>5889</v>
      </c>
      <c r="E775" s="4">
        <v>174.0</v>
      </c>
      <c r="F775" s="4">
        <v>6.0</v>
      </c>
      <c r="G775" s="4" t="s">
        <v>1053</v>
      </c>
      <c r="H775" s="4" t="s">
        <v>1642</v>
      </c>
      <c r="I775" s="4">
        <v>74.0</v>
      </c>
      <c r="J775" s="4">
        <v>0.0</v>
      </c>
      <c r="K775" s="4" t="s">
        <v>5544</v>
      </c>
      <c r="L775" s="4">
        <v>7.0</v>
      </c>
      <c r="M775" s="4">
        <v>85.0</v>
      </c>
      <c r="N775" s="4">
        <v>85.0</v>
      </c>
      <c r="O775" s="4" t="s">
        <v>5783</v>
      </c>
      <c r="P775" s="4" t="s">
        <v>1643</v>
      </c>
      <c r="Q775" s="4">
        <v>115495.0</v>
      </c>
      <c r="R775" s="5">
        <v>45691.0</v>
      </c>
      <c r="S775" s="4" t="s">
        <v>7075</v>
      </c>
      <c r="T775" s="5">
        <v>45670.0</v>
      </c>
    </row>
    <row r="776">
      <c r="A776" s="4" t="s">
        <v>6320</v>
      </c>
      <c r="B776" s="4">
        <v>2011.0</v>
      </c>
      <c r="C776" s="4" t="s">
        <v>13</v>
      </c>
      <c r="D776" s="4" t="s">
        <v>5749</v>
      </c>
      <c r="E776" s="4">
        <v>16.0</v>
      </c>
      <c r="F776" s="4">
        <v>6.0</v>
      </c>
      <c r="G776" s="4" t="s">
        <v>758</v>
      </c>
      <c r="H776" s="4" t="s">
        <v>1644</v>
      </c>
      <c r="I776" s="4">
        <v>8.0</v>
      </c>
      <c r="J776" s="4">
        <v>2.0</v>
      </c>
      <c r="K776" s="4" t="s">
        <v>5697</v>
      </c>
      <c r="L776" s="4">
        <v>7.0</v>
      </c>
      <c r="M776" s="4">
        <v>84.0</v>
      </c>
      <c r="N776" s="4">
        <v>84.0</v>
      </c>
      <c r="O776" s="4" t="s">
        <v>5681</v>
      </c>
      <c r="P776" s="4" t="s">
        <v>1646</v>
      </c>
      <c r="Q776" s="4">
        <v>12795.0</v>
      </c>
      <c r="R776" s="5">
        <v>45691.0</v>
      </c>
      <c r="S776" s="4" t="s">
        <v>6927</v>
      </c>
      <c r="T776" s="4">
        <v>13.0</v>
      </c>
    </row>
    <row r="777">
      <c r="A777" s="4" t="s">
        <v>6320</v>
      </c>
      <c r="B777" s="4">
        <v>2010.0</v>
      </c>
      <c r="C777" s="4" t="s">
        <v>13</v>
      </c>
      <c r="D777" s="4" t="s">
        <v>5653</v>
      </c>
      <c r="E777" s="4">
        <v>166.0</v>
      </c>
      <c r="F777" s="4">
        <v>6.0</v>
      </c>
      <c r="G777" s="58">
        <v>45694.0</v>
      </c>
      <c r="H777" s="4" t="s">
        <v>1647</v>
      </c>
      <c r="I777" s="4">
        <v>83.0</v>
      </c>
      <c r="J777" s="4">
        <v>0.0</v>
      </c>
      <c r="K777" s="4" t="s">
        <v>5877</v>
      </c>
      <c r="L777" s="4">
        <v>8.0</v>
      </c>
      <c r="M777" s="4">
        <v>85.0</v>
      </c>
      <c r="N777" s="4">
        <v>88.0</v>
      </c>
      <c r="O777" s="4" t="s">
        <v>5631</v>
      </c>
      <c r="P777" s="4" t="s">
        <v>1648</v>
      </c>
      <c r="Q777" s="4">
        <v>9897985.0</v>
      </c>
      <c r="R777" s="5">
        <v>45719.0</v>
      </c>
      <c r="S777" s="4" t="s">
        <v>6942</v>
      </c>
      <c r="T777" s="5">
        <v>45912.0</v>
      </c>
    </row>
    <row r="778">
      <c r="A778" s="4" t="s">
        <v>6320</v>
      </c>
      <c r="B778" s="4">
        <v>2009.0</v>
      </c>
      <c r="C778" s="4" t="s">
        <v>13</v>
      </c>
      <c r="D778" s="4" t="s">
        <v>5563</v>
      </c>
      <c r="E778" s="4">
        <v>157.0</v>
      </c>
      <c r="F778" s="4">
        <v>6.0</v>
      </c>
      <c r="G778" s="58">
        <v>45783.0</v>
      </c>
      <c r="H778" s="4" t="s">
        <v>1649</v>
      </c>
      <c r="I778" s="4">
        <v>8.0</v>
      </c>
      <c r="J778" s="4">
        <v>0.0</v>
      </c>
      <c r="K778" s="4" t="s">
        <v>5552</v>
      </c>
      <c r="L778" s="4">
        <v>8.0</v>
      </c>
      <c r="M778" s="4">
        <v>85.0</v>
      </c>
      <c r="N778" s="4">
        <v>82.0</v>
      </c>
      <c r="O778" s="5">
        <v>45689.0</v>
      </c>
      <c r="P778" s="4" t="s">
        <v>1650</v>
      </c>
      <c r="Q778" s="4">
        <v>9767758.0</v>
      </c>
      <c r="R778" s="5">
        <v>45719.0</v>
      </c>
      <c r="S778" s="4" t="s">
        <v>7060</v>
      </c>
      <c r="T778" s="5">
        <v>45912.0</v>
      </c>
    </row>
    <row r="779">
      <c r="A779" s="4" t="s">
        <v>6320</v>
      </c>
      <c r="B779" s="4">
        <v>2008.0</v>
      </c>
      <c r="C779" s="4" t="s">
        <v>13</v>
      </c>
      <c r="D779" s="4" t="s">
        <v>5561</v>
      </c>
      <c r="E779" s="4">
        <v>161.0</v>
      </c>
      <c r="F779" s="4">
        <v>6.0</v>
      </c>
      <c r="G779" s="5">
        <v>45997.0</v>
      </c>
      <c r="H779" s="4" t="s">
        <v>1651</v>
      </c>
      <c r="I779" s="4">
        <v>81.0</v>
      </c>
      <c r="J779" s="4">
        <v>0.0</v>
      </c>
      <c r="K779" s="4" t="s">
        <v>5712</v>
      </c>
      <c r="L779" s="4">
        <v>8.0</v>
      </c>
      <c r="M779" s="4">
        <v>86.0</v>
      </c>
      <c r="N779" s="4">
        <v>82.0</v>
      </c>
      <c r="O779" s="5">
        <v>45748.0</v>
      </c>
      <c r="P779" s="4" t="s">
        <v>1652</v>
      </c>
      <c r="Q779" s="4">
        <v>963652.0</v>
      </c>
      <c r="R779" s="5">
        <v>45719.0</v>
      </c>
      <c r="S779" s="4" t="s">
        <v>6988</v>
      </c>
      <c r="T779" s="5">
        <v>45881.0</v>
      </c>
    </row>
    <row r="780">
      <c r="A780" s="4" t="s">
        <v>6320</v>
      </c>
      <c r="B780" s="4">
        <v>2007.0</v>
      </c>
      <c r="C780" s="4" t="s">
        <v>13</v>
      </c>
      <c r="D780" s="4" t="s">
        <v>5588</v>
      </c>
      <c r="E780" s="4">
        <v>164.0</v>
      </c>
      <c r="F780" s="4">
        <v>6.0</v>
      </c>
      <c r="G780" s="58">
        <v>45783.0</v>
      </c>
      <c r="H780" s="4" t="s">
        <v>1653</v>
      </c>
      <c r="I780" s="4">
        <v>81.0</v>
      </c>
      <c r="J780" s="4">
        <v>0.0</v>
      </c>
      <c r="K780" s="5">
        <v>45752.0</v>
      </c>
      <c r="L780" s="4">
        <v>8.0</v>
      </c>
      <c r="M780" s="4">
        <v>86.0</v>
      </c>
      <c r="N780" s="4">
        <v>85.0</v>
      </c>
      <c r="O780" s="5">
        <v>45809.0</v>
      </c>
      <c r="P780" s="4" t="s">
        <v>1654</v>
      </c>
      <c r="Q780" s="4">
        <v>954353.0</v>
      </c>
      <c r="R780" s="5">
        <v>45750.0</v>
      </c>
      <c r="S780" s="4" t="s">
        <v>6929</v>
      </c>
      <c r="T780" s="5">
        <v>45850.0</v>
      </c>
    </row>
    <row r="781">
      <c r="A781" s="4" t="s">
        <v>6320</v>
      </c>
      <c r="B781" s="4">
        <v>2006.0</v>
      </c>
      <c r="C781" s="4" t="s">
        <v>13</v>
      </c>
      <c r="D781" s="4" t="s">
        <v>5589</v>
      </c>
      <c r="E781" s="4">
        <v>178.0</v>
      </c>
      <c r="F781" s="4">
        <v>7.0</v>
      </c>
      <c r="G781" s="5">
        <v>45694.0</v>
      </c>
      <c r="H781" s="4" t="s">
        <v>1655</v>
      </c>
      <c r="I781" s="4">
        <v>84.0</v>
      </c>
      <c r="J781" s="4">
        <v>0.0</v>
      </c>
      <c r="K781" s="4" t="s">
        <v>5817</v>
      </c>
      <c r="L781" s="4">
        <v>8.0</v>
      </c>
      <c r="M781" s="4">
        <v>88.0</v>
      </c>
      <c r="N781" s="4">
        <v>89.0</v>
      </c>
      <c r="O781" s="5">
        <v>45870.0</v>
      </c>
      <c r="P781" s="4" t="s">
        <v>1656</v>
      </c>
      <c r="Q781" s="4">
        <v>9371338.0</v>
      </c>
      <c r="R781" s="5">
        <v>45750.0</v>
      </c>
      <c r="S781" s="4" t="s">
        <v>7081</v>
      </c>
      <c r="T781" s="5">
        <v>45820.0</v>
      </c>
    </row>
    <row r="782">
      <c r="A782" s="4" t="s">
        <v>6320</v>
      </c>
      <c r="B782" s="4">
        <v>2005.0</v>
      </c>
      <c r="C782" s="4" t="s">
        <v>13</v>
      </c>
      <c r="D782" s="4" t="s">
        <v>5996</v>
      </c>
      <c r="E782" s="4">
        <v>28.0</v>
      </c>
      <c r="F782" s="4">
        <v>7.0</v>
      </c>
      <c r="G782" s="4" t="s">
        <v>70</v>
      </c>
      <c r="H782" s="4" t="s">
        <v>1657</v>
      </c>
      <c r="I782" s="4">
        <v>87.0</v>
      </c>
      <c r="J782" s="4">
        <v>0.0</v>
      </c>
      <c r="K782" s="4" t="s">
        <v>5605</v>
      </c>
      <c r="L782" s="4">
        <v>8.0</v>
      </c>
      <c r="M782" s="4">
        <v>86.0</v>
      </c>
      <c r="N782" s="4">
        <v>87.0</v>
      </c>
      <c r="O782" s="4">
        <v>2.0</v>
      </c>
      <c r="P782" s="4" t="s">
        <v>1658</v>
      </c>
      <c r="Q782" s="4">
        <v>9237566.0</v>
      </c>
      <c r="R782" s="5">
        <v>45750.0</v>
      </c>
      <c r="S782" s="4" t="s">
        <v>6990</v>
      </c>
      <c r="T782" s="5">
        <v>45820.0</v>
      </c>
    </row>
    <row r="783">
      <c r="A783" s="4" t="s">
        <v>6320</v>
      </c>
      <c r="B783" s="4">
        <v>2004.0</v>
      </c>
      <c r="C783" s="4" t="s">
        <v>13</v>
      </c>
      <c r="D783" s="4" t="s">
        <v>5845</v>
      </c>
      <c r="E783" s="4">
        <v>214.0</v>
      </c>
      <c r="F783" s="4">
        <v>7.0</v>
      </c>
      <c r="G783" s="4" t="s">
        <v>562</v>
      </c>
      <c r="H783" s="4" t="s">
        <v>1659</v>
      </c>
      <c r="I783" s="4">
        <v>82.0</v>
      </c>
      <c r="J783" s="4">
        <v>0.0</v>
      </c>
      <c r="K783" s="4" t="s">
        <v>5997</v>
      </c>
      <c r="L783" s="4">
        <v>8.0</v>
      </c>
      <c r="M783" s="4">
        <v>66.0</v>
      </c>
      <c r="N783" s="4">
        <v>79.0</v>
      </c>
      <c r="O783" s="5">
        <v>45659.0</v>
      </c>
      <c r="P783" s="4" t="s">
        <v>1661</v>
      </c>
      <c r="Q783" s="4">
        <v>912998.0</v>
      </c>
      <c r="R783" s="5">
        <v>45780.0</v>
      </c>
      <c r="S783" s="4" t="s">
        <v>7100</v>
      </c>
      <c r="T783" s="5">
        <v>45789.0</v>
      </c>
    </row>
    <row r="784">
      <c r="A784" s="4" t="s">
        <v>6320</v>
      </c>
      <c r="B784" s="4">
        <v>2003.0</v>
      </c>
      <c r="C784" s="4" t="s">
        <v>13</v>
      </c>
      <c r="D784" s="4">
        <v>73.0</v>
      </c>
      <c r="E784" s="4">
        <v>22.0</v>
      </c>
      <c r="F784" s="4">
        <v>7.0</v>
      </c>
      <c r="G784" s="4" t="s">
        <v>1008</v>
      </c>
      <c r="H784" s="4" t="s">
        <v>1662</v>
      </c>
      <c r="I784" s="4">
        <v>79.0</v>
      </c>
      <c r="J784" s="4">
        <v>0.0</v>
      </c>
      <c r="K784" s="4" t="s">
        <v>5593</v>
      </c>
      <c r="L784" s="4">
        <v>8.0</v>
      </c>
      <c r="M784" s="4">
        <v>65.0</v>
      </c>
      <c r="N784" s="4">
        <v>79.0</v>
      </c>
      <c r="O784" s="5">
        <v>45718.0</v>
      </c>
      <c r="P784" s="4" t="s">
        <v>1664</v>
      </c>
      <c r="Q784" s="4">
        <v>896776.0</v>
      </c>
      <c r="R784" s="5">
        <v>45780.0</v>
      </c>
      <c r="S784" s="4" t="s">
        <v>7294</v>
      </c>
      <c r="T784" s="5">
        <v>45759.0</v>
      </c>
    </row>
    <row r="785">
      <c r="A785" s="4" t="s">
        <v>6320</v>
      </c>
      <c r="B785" s="4">
        <v>2002.0</v>
      </c>
      <c r="C785" s="4" t="s">
        <v>13</v>
      </c>
      <c r="D785" s="4" t="s">
        <v>5594</v>
      </c>
      <c r="E785" s="4">
        <v>189.0</v>
      </c>
      <c r="F785" s="4">
        <v>7.0</v>
      </c>
      <c r="G785" s="4" t="s">
        <v>1075</v>
      </c>
      <c r="H785" s="4" t="s">
        <v>1665</v>
      </c>
      <c r="I785" s="4">
        <v>63.0</v>
      </c>
      <c r="J785" s="4">
        <v>0.0</v>
      </c>
      <c r="K785" s="4" t="s">
        <v>5618</v>
      </c>
      <c r="L785" s="4">
        <v>8.0</v>
      </c>
      <c r="M785" s="4">
        <v>74.0</v>
      </c>
      <c r="N785" s="4">
        <v>82.0</v>
      </c>
      <c r="O785" s="5">
        <v>45749.0</v>
      </c>
      <c r="P785" s="4" t="s">
        <v>1666</v>
      </c>
      <c r="Q785" s="4">
        <v>8832285.0</v>
      </c>
      <c r="R785" s="5">
        <v>45811.0</v>
      </c>
      <c r="S785" s="4" t="s">
        <v>5570</v>
      </c>
      <c r="T785" s="5">
        <v>45728.0</v>
      </c>
    </row>
    <row r="786">
      <c r="A786" s="4" t="s">
        <v>6320</v>
      </c>
      <c r="B786" s="4">
        <v>2001.0</v>
      </c>
      <c r="C786" s="4" t="s">
        <v>13</v>
      </c>
      <c r="D786" s="4" t="s">
        <v>5998</v>
      </c>
      <c r="E786" s="4">
        <v>188.0</v>
      </c>
      <c r="F786" s="4">
        <v>7.0</v>
      </c>
      <c r="G786" s="4" t="s">
        <v>603</v>
      </c>
      <c r="H786" s="4" t="s">
        <v>1667</v>
      </c>
      <c r="I786" s="4">
        <v>66.0</v>
      </c>
      <c r="J786" s="4">
        <v>113.0</v>
      </c>
      <c r="K786" s="4" t="s">
        <v>5999</v>
      </c>
      <c r="L786" s="4">
        <v>9.0</v>
      </c>
      <c r="M786" s="4">
        <v>71.0</v>
      </c>
      <c r="N786" s="4">
        <v>72.0</v>
      </c>
      <c r="O786" s="5">
        <v>45779.0</v>
      </c>
      <c r="P786" s="4" t="s">
        <v>1668</v>
      </c>
      <c r="Q786" s="4">
        <v>8697126.0</v>
      </c>
      <c r="R786" s="5">
        <v>45811.0</v>
      </c>
      <c r="S786" s="4" t="s">
        <v>6934</v>
      </c>
      <c r="T786" s="5">
        <v>45728.0</v>
      </c>
    </row>
    <row r="787">
      <c r="A787" s="4" t="s">
        <v>6320</v>
      </c>
      <c r="B787" s="4">
        <v>2000.0</v>
      </c>
      <c r="C787" s="4" t="s">
        <v>13</v>
      </c>
      <c r="D787" s="4">
        <v>72.0</v>
      </c>
      <c r="E787" s="4">
        <v>176.0</v>
      </c>
      <c r="F787" s="4">
        <v>7.0</v>
      </c>
      <c r="G787" s="4" t="s">
        <v>741</v>
      </c>
      <c r="H787" s="4" t="s">
        <v>1669</v>
      </c>
      <c r="I787" s="4">
        <v>68.0</v>
      </c>
      <c r="J787" s="4">
        <v>253.0</v>
      </c>
      <c r="K787" s="4" t="s">
        <v>5730</v>
      </c>
      <c r="L787" s="4">
        <v>9.0</v>
      </c>
      <c r="M787" s="4">
        <v>71.0</v>
      </c>
      <c r="N787" s="4">
        <v>78.0</v>
      </c>
      <c r="O787" s="5">
        <v>45779.0</v>
      </c>
      <c r="P787" s="4" t="s">
        <v>1670</v>
      </c>
      <c r="Q787" s="4">
        <v>8562622.0</v>
      </c>
      <c r="R787" s="5">
        <v>45841.0</v>
      </c>
      <c r="S787" s="4" t="s">
        <v>7027</v>
      </c>
      <c r="T787" s="5">
        <v>45700.0</v>
      </c>
    </row>
    <row r="788">
      <c r="A788" s="4" t="s">
        <v>6322</v>
      </c>
      <c r="B788" s="4">
        <v>2015.0</v>
      </c>
      <c r="C788" s="4" t="s">
        <v>13</v>
      </c>
      <c r="D788" s="4" t="s">
        <v>5547</v>
      </c>
      <c r="E788" s="4">
        <v>118.0</v>
      </c>
      <c r="F788" s="4">
        <v>6.0</v>
      </c>
      <c r="G788" s="10"/>
      <c r="H788" s="4">
        <v>0.0</v>
      </c>
      <c r="I788" s="4">
        <v>78.0</v>
      </c>
      <c r="J788" s="4">
        <v>0.0</v>
      </c>
      <c r="K788" s="4" t="s">
        <v>5698</v>
      </c>
      <c r="L788" s="4">
        <v>7.0</v>
      </c>
      <c r="M788" s="4">
        <v>84.0</v>
      </c>
      <c r="N788" s="4">
        <v>78.0</v>
      </c>
      <c r="O788" s="4" t="s">
        <v>5522</v>
      </c>
      <c r="P788" s="4" t="s">
        <v>1671</v>
      </c>
      <c r="Q788" s="4">
        <v>1.6144368E7</v>
      </c>
      <c r="R788" s="5">
        <v>45658.0</v>
      </c>
      <c r="S788" s="4" t="s">
        <v>6984</v>
      </c>
      <c r="T788" s="4">
        <v>14.0</v>
      </c>
    </row>
    <row r="789">
      <c r="A789" s="4" t="s">
        <v>6322</v>
      </c>
      <c r="B789" s="4">
        <v>2014.0</v>
      </c>
      <c r="C789" s="4" t="s">
        <v>13</v>
      </c>
      <c r="D789" s="4">
        <v>76.0</v>
      </c>
      <c r="E789" s="4">
        <v>121.0</v>
      </c>
      <c r="F789" s="4">
        <v>6.0</v>
      </c>
      <c r="G789" s="4" t="s">
        <v>121</v>
      </c>
      <c r="H789" s="4" t="s">
        <v>1672</v>
      </c>
      <c r="I789" s="4">
        <v>83.0</v>
      </c>
      <c r="J789" s="4">
        <v>0.0</v>
      </c>
      <c r="K789" s="4" t="s">
        <v>5550</v>
      </c>
      <c r="L789" s="4">
        <v>7.0</v>
      </c>
      <c r="M789" s="4">
        <v>84.0</v>
      </c>
      <c r="N789" s="4">
        <v>83.0</v>
      </c>
      <c r="O789" s="4" t="s">
        <v>5522</v>
      </c>
      <c r="P789" s="4" t="s">
        <v>1674</v>
      </c>
      <c r="Q789" s="4">
        <v>1593112.0</v>
      </c>
      <c r="R789" s="5">
        <v>45658.0</v>
      </c>
      <c r="S789" s="4" t="s">
        <v>6937</v>
      </c>
      <c r="T789" s="4">
        <v>14.0</v>
      </c>
    </row>
    <row r="790">
      <c r="A790" s="4" t="s">
        <v>6322</v>
      </c>
      <c r="B790" s="4">
        <v>2013.0</v>
      </c>
      <c r="C790" s="4" t="s">
        <v>13</v>
      </c>
      <c r="D790" s="4">
        <v>76.0</v>
      </c>
      <c r="E790" s="4">
        <v>121.0</v>
      </c>
      <c r="F790" s="4">
        <v>6.0</v>
      </c>
      <c r="G790" s="4" t="s">
        <v>1548</v>
      </c>
      <c r="H790" s="4" t="s">
        <v>1675</v>
      </c>
      <c r="I790" s="4">
        <v>87.0</v>
      </c>
      <c r="J790" s="4">
        <v>0.0</v>
      </c>
      <c r="K790" s="4" t="s">
        <v>5579</v>
      </c>
      <c r="L790" s="4">
        <v>8.0</v>
      </c>
      <c r="M790" s="4">
        <v>87.0</v>
      </c>
      <c r="N790" s="4">
        <v>87.0</v>
      </c>
      <c r="O790" s="4" t="s">
        <v>5522</v>
      </c>
      <c r="P790" s="4" t="s">
        <v>1677</v>
      </c>
      <c r="Q790" s="4">
        <v>1.5661547E7</v>
      </c>
      <c r="R790" s="5">
        <v>45658.0</v>
      </c>
      <c r="S790" s="4" t="s">
        <v>6924</v>
      </c>
      <c r="T790" s="5">
        <v>45760.0</v>
      </c>
    </row>
    <row r="791">
      <c r="A791" s="4" t="s">
        <v>6322</v>
      </c>
      <c r="B791" s="4">
        <v>2012.0</v>
      </c>
      <c r="C791" s="4" t="s">
        <v>13</v>
      </c>
      <c r="D791" s="4" t="s">
        <v>5634</v>
      </c>
      <c r="E791" s="4">
        <v>127.0</v>
      </c>
      <c r="F791" s="4">
        <v>7.0</v>
      </c>
      <c r="G791" s="4" t="s">
        <v>4329</v>
      </c>
      <c r="H791" s="4" t="s">
        <v>1678</v>
      </c>
      <c r="I791" s="4">
        <v>88.0</v>
      </c>
      <c r="J791" s="4">
        <v>72.0</v>
      </c>
      <c r="K791" s="4" t="s">
        <v>5856</v>
      </c>
      <c r="L791" s="4">
        <v>8.0</v>
      </c>
      <c r="M791" s="4">
        <v>85.0</v>
      </c>
      <c r="N791" s="4">
        <v>87.0</v>
      </c>
      <c r="O791" s="4" t="s">
        <v>5522</v>
      </c>
      <c r="P791" s="4" t="s">
        <v>1679</v>
      </c>
      <c r="Q791" s="4">
        <v>1.5419666E7</v>
      </c>
      <c r="R791" s="5">
        <v>45689.0</v>
      </c>
      <c r="S791" s="4" t="s">
        <v>7114</v>
      </c>
      <c r="T791" s="5">
        <v>45729.0</v>
      </c>
    </row>
    <row r="792">
      <c r="A792" s="4" t="s">
        <v>6322</v>
      </c>
      <c r="B792" s="4">
        <v>2011.0</v>
      </c>
      <c r="C792" s="4" t="s">
        <v>13</v>
      </c>
      <c r="D792" s="4" t="s">
        <v>5551</v>
      </c>
      <c r="E792" s="4">
        <v>131.0</v>
      </c>
      <c r="F792" s="4">
        <v>7.0</v>
      </c>
      <c r="G792" s="4" t="s">
        <v>1180</v>
      </c>
      <c r="H792" s="4" t="s">
        <v>1680</v>
      </c>
      <c r="I792" s="4">
        <v>88.0</v>
      </c>
      <c r="J792" s="4">
        <v>257.0</v>
      </c>
      <c r="K792" s="4" t="s">
        <v>5778</v>
      </c>
      <c r="L792" s="4">
        <v>8.0</v>
      </c>
      <c r="M792" s="4">
        <v>85.0</v>
      </c>
      <c r="N792" s="4">
        <v>88.0</v>
      </c>
      <c r="O792" s="4" t="s">
        <v>5522</v>
      </c>
      <c r="P792" s="4" t="s">
        <v>1681</v>
      </c>
      <c r="Q792" s="4">
        <v>1.5177355E7</v>
      </c>
      <c r="R792" s="5">
        <v>45689.0</v>
      </c>
      <c r="S792" s="4" t="s">
        <v>6151</v>
      </c>
      <c r="T792" s="5">
        <v>45701.0</v>
      </c>
    </row>
    <row r="793">
      <c r="A793" s="4" t="s">
        <v>6322</v>
      </c>
      <c r="B793" s="4">
        <v>2010.0</v>
      </c>
      <c r="C793" s="4" t="s">
        <v>13</v>
      </c>
      <c r="D793" s="4">
        <v>75.0</v>
      </c>
      <c r="E793" s="4">
        <v>134.0</v>
      </c>
      <c r="F793" s="4">
        <v>7.0</v>
      </c>
      <c r="G793" s="4" t="s">
        <v>1192</v>
      </c>
      <c r="H793" s="4" t="s">
        <v>1682</v>
      </c>
      <c r="I793" s="4">
        <v>9.0</v>
      </c>
      <c r="J793" s="4">
        <v>0.0</v>
      </c>
      <c r="K793" s="5">
        <v>45843.0</v>
      </c>
      <c r="L793" s="4">
        <v>8.0</v>
      </c>
      <c r="M793" s="4">
        <v>88.0</v>
      </c>
      <c r="N793" s="4">
        <v>91.0</v>
      </c>
      <c r="O793" s="4" t="s">
        <v>5522</v>
      </c>
      <c r="P793" s="4" t="s">
        <v>1683</v>
      </c>
      <c r="Q793" s="4">
        <v>1493469.0</v>
      </c>
      <c r="R793" s="5">
        <v>45689.0</v>
      </c>
      <c r="S793" s="4" t="s">
        <v>6927</v>
      </c>
      <c r="T793" s="5">
        <v>45670.0</v>
      </c>
    </row>
    <row r="794">
      <c r="A794" s="4" t="s">
        <v>6322</v>
      </c>
      <c r="B794" s="4">
        <v>2009.0</v>
      </c>
      <c r="C794" s="4" t="s">
        <v>13</v>
      </c>
      <c r="D794" s="4" t="s">
        <v>5569</v>
      </c>
      <c r="E794" s="4">
        <v>137.0</v>
      </c>
      <c r="F794" s="4">
        <v>7.0</v>
      </c>
      <c r="G794" s="4" t="s">
        <v>1911</v>
      </c>
      <c r="H794" s="4" t="s">
        <v>1684</v>
      </c>
      <c r="I794" s="4">
        <v>91.0</v>
      </c>
      <c r="J794" s="4">
        <v>0.0</v>
      </c>
      <c r="K794" s="4">
        <v>5.0</v>
      </c>
      <c r="L794" s="4">
        <v>8.0</v>
      </c>
      <c r="M794" s="4">
        <v>91.0</v>
      </c>
      <c r="N794" s="4">
        <v>94.0</v>
      </c>
      <c r="O794" s="4" t="s">
        <v>5522</v>
      </c>
      <c r="P794" s="4" t="s">
        <v>1685</v>
      </c>
      <c r="Q794" s="4">
        <v>1.4691275E7</v>
      </c>
      <c r="R794" s="5">
        <v>45689.0</v>
      </c>
      <c r="S794" s="4" t="s">
        <v>7076</v>
      </c>
      <c r="T794" s="5">
        <v>45670.0</v>
      </c>
    </row>
    <row r="795">
      <c r="A795" s="4" t="s">
        <v>6322</v>
      </c>
      <c r="B795" s="4">
        <v>2008.0</v>
      </c>
      <c r="C795" s="4" t="s">
        <v>13</v>
      </c>
      <c r="D795" s="4" t="s">
        <v>5624</v>
      </c>
      <c r="E795" s="4">
        <v>139.0</v>
      </c>
      <c r="F795" s="4">
        <v>7.0</v>
      </c>
      <c r="G795" s="4" t="s">
        <v>2272</v>
      </c>
      <c r="H795" s="4" t="s">
        <v>1686</v>
      </c>
      <c r="I795" s="4">
        <v>93.0</v>
      </c>
      <c r="J795" s="4">
        <v>1.0</v>
      </c>
      <c r="K795" s="4" t="s">
        <v>5817</v>
      </c>
      <c r="L795" s="4">
        <v>9.0</v>
      </c>
      <c r="M795" s="4">
        <v>94.0</v>
      </c>
      <c r="N795" s="4">
        <v>96.0</v>
      </c>
      <c r="O795" s="4" t="s">
        <v>5522</v>
      </c>
      <c r="P795" s="4" t="s">
        <v>1687</v>
      </c>
      <c r="Q795" s="4">
        <v>1.4447562E7</v>
      </c>
      <c r="R795" s="5">
        <v>45689.0</v>
      </c>
      <c r="S795" s="4" t="s">
        <v>7116</v>
      </c>
      <c r="T795" s="4">
        <v>13.0</v>
      </c>
    </row>
    <row r="796">
      <c r="A796" s="4" t="s">
        <v>6322</v>
      </c>
      <c r="B796" s="4">
        <v>2007.0</v>
      </c>
      <c r="C796" s="4" t="s">
        <v>13</v>
      </c>
      <c r="D796" s="4" t="s">
        <v>5574</v>
      </c>
      <c r="E796" s="4">
        <v>14.0</v>
      </c>
      <c r="F796" s="4">
        <v>7.0</v>
      </c>
      <c r="G796" s="4" t="s">
        <v>177</v>
      </c>
      <c r="H796" s="4" t="s">
        <v>1688</v>
      </c>
      <c r="I796" s="4">
        <v>94.0</v>
      </c>
      <c r="J796" s="4">
        <v>0.0</v>
      </c>
      <c r="K796" s="4" t="s">
        <v>5846</v>
      </c>
      <c r="L796" s="4">
        <v>9.0</v>
      </c>
      <c r="M796" s="4">
        <v>95.0</v>
      </c>
      <c r="N796" s="4">
        <v>96.0</v>
      </c>
      <c r="O796" s="4" t="s">
        <v>5614</v>
      </c>
      <c r="P796" s="4" t="s">
        <v>1689</v>
      </c>
      <c r="Q796" s="4">
        <v>1425453.0</v>
      </c>
      <c r="R796" s="5">
        <v>45717.0</v>
      </c>
      <c r="S796" s="4" t="s">
        <v>6928</v>
      </c>
      <c r="T796" s="5">
        <v>45912.0</v>
      </c>
    </row>
    <row r="797">
      <c r="A797" s="4" t="s">
        <v>6322</v>
      </c>
      <c r="B797" s="4">
        <v>2006.0</v>
      </c>
      <c r="C797" s="4" t="s">
        <v>13</v>
      </c>
      <c r="D797" s="4" t="s">
        <v>5577</v>
      </c>
      <c r="E797" s="4">
        <v>144.0</v>
      </c>
      <c r="F797" s="4">
        <v>8.0</v>
      </c>
      <c r="G797" s="4" t="s">
        <v>5446</v>
      </c>
      <c r="H797" s="4" t="s">
        <v>1690</v>
      </c>
      <c r="I797" s="4">
        <v>96.0</v>
      </c>
      <c r="J797" s="4">
        <v>0.0</v>
      </c>
      <c r="K797" s="4" t="s">
        <v>5560</v>
      </c>
      <c r="L797" s="4">
        <v>9.0</v>
      </c>
      <c r="M797" s="4">
        <v>92.0</v>
      </c>
      <c r="N797" s="4">
        <v>96.0</v>
      </c>
      <c r="O797" s="4" t="s">
        <v>5821</v>
      </c>
      <c r="P797" s="4" t="s">
        <v>1691</v>
      </c>
      <c r="Q797" s="4">
        <v>1396748.0</v>
      </c>
      <c r="R797" s="5">
        <v>45717.0</v>
      </c>
      <c r="S797" s="4" t="s">
        <v>7117</v>
      </c>
      <c r="T797" s="5">
        <v>45881.0</v>
      </c>
    </row>
    <row r="798">
      <c r="A798" s="4" t="s">
        <v>6322</v>
      </c>
      <c r="B798" s="4">
        <v>2005.0</v>
      </c>
      <c r="C798" s="4" t="s">
        <v>13</v>
      </c>
      <c r="D798" s="4" t="s">
        <v>5555</v>
      </c>
      <c r="E798" s="4">
        <v>151.0</v>
      </c>
      <c r="F798" s="4">
        <v>8.0</v>
      </c>
      <c r="G798" s="4" t="s">
        <v>130</v>
      </c>
      <c r="H798" s="4" t="s">
        <v>1692</v>
      </c>
      <c r="I798" s="4">
        <v>92.0</v>
      </c>
      <c r="J798" s="4">
        <v>0.0</v>
      </c>
      <c r="K798" s="4" t="s">
        <v>5997</v>
      </c>
      <c r="L798" s="4">
        <v>9.0</v>
      </c>
      <c r="M798" s="4">
        <v>89.0</v>
      </c>
      <c r="N798" s="4">
        <v>92.0</v>
      </c>
      <c r="O798" s="4" t="s">
        <v>5821</v>
      </c>
      <c r="P798" s="4" t="s">
        <v>1693</v>
      </c>
      <c r="Q798" s="4">
        <v>1.3735233E7</v>
      </c>
      <c r="R798" s="5">
        <v>45717.0</v>
      </c>
      <c r="S798" s="4" t="s">
        <v>7295</v>
      </c>
      <c r="T798" s="5">
        <v>45881.0</v>
      </c>
    </row>
    <row r="799">
      <c r="A799" s="4" t="s">
        <v>6322</v>
      </c>
      <c r="B799" s="4">
        <v>2004.0</v>
      </c>
      <c r="C799" s="4" t="s">
        <v>13</v>
      </c>
      <c r="D799" s="4" t="s">
        <v>5577</v>
      </c>
      <c r="E799" s="4">
        <v>148.0</v>
      </c>
      <c r="F799" s="4">
        <v>8.0</v>
      </c>
      <c r="G799" s="4" t="s">
        <v>1372</v>
      </c>
      <c r="H799" s="4" t="s">
        <v>1694</v>
      </c>
      <c r="I799" s="4">
        <v>88.0</v>
      </c>
      <c r="J799" s="4">
        <v>0.0</v>
      </c>
      <c r="K799" s="4" t="s">
        <v>5610</v>
      </c>
      <c r="L799" s="4">
        <v>9.0</v>
      </c>
      <c r="M799" s="4">
        <v>9.0</v>
      </c>
      <c r="N799" s="4">
        <v>88.0</v>
      </c>
      <c r="O799" s="4" t="s">
        <v>5821</v>
      </c>
      <c r="P799" s="4" t="s">
        <v>1695</v>
      </c>
      <c r="Q799" s="4">
        <v>1359647.0</v>
      </c>
      <c r="R799" s="5">
        <v>45717.0</v>
      </c>
      <c r="S799" s="4" t="s">
        <v>7024</v>
      </c>
      <c r="T799" s="5">
        <v>45850.0</v>
      </c>
    </row>
    <row r="800">
      <c r="A800" s="4" t="s">
        <v>6322</v>
      </c>
      <c r="B800" s="4">
        <v>2003.0</v>
      </c>
      <c r="C800" s="4" t="s">
        <v>13</v>
      </c>
      <c r="D800" s="4" t="s">
        <v>5577</v>
      </c>
      <c r="E800" s="4">
        <v>151.0</v>
      </c>
      <c r="F800" s="4">
        <v>8.0</v>
      </c>
      <c r="G800" s="4" t="s">
        <v>1789</v>
      </c>
      <c r="H800" s="4" t="s">
        <v>1696</v>
      </c>
      <c r="I800" s="4">
        <v>82.0</v>
      </c>
      <c r="J800" s="4">
        <v>0.0</v>
      </c>
      <c r="K800" s="4" t="s">
        <v>6000</v>
      </c>
      <c r="L800" s="4">
        <v>10.0</v>
      </c>
      <c r="M800" s="4">
        <v>97.0</v>
      </c>
      <c r="N800" s="4">
        <v>87.0</v>
      </c>
      <c r="O800" s="4" t="s">
        <v>5821</v>
      </c>
      <c r="P800" s="4" t="s">
        <v>1698</v>
      </c>
      <c r="Q800" s="4">
        <v>1328961.0</v>
      </c>
      <c r="R800" s="5">
        <v>45748.0</v>
      </c>
      <c r="S800" s="4" t="s">
        <v>6989</v>
      </c>
      <c r="T800" s="5">
        <v>45820.0</v>
      </c>
    </row>
    <row r="801">
      <c r="A801" s="4" t="s">
        <v>6322</v>
      </c>
      <c r="B801" s="4">
        <v>2002.0</v>
      </c>
      <c r="C801" s="4" t="s">
        <v>13</v>
      </c>
      <c r="D801" s="4" t="s">
        <v>5563</v>
      </c>
      <c r="E801" s="4">
        <v>157.0</v>
      </c>
      <c r="F801" s="4">
        <v>8.0</v>
      </c>
      <c r="G801" s="4" t="s">
        <v>4330</v>
      </c>
      <c r="H801" s="4" t="s">
        <v>1699</v>
      </c>
      <c r="I801" s="4">
        <v>75.0</v>
      </c>
      <c r="J801" s="4">
        <v>0.0</v>
      </c>
      <c r="K801" s="4" t="s">
        <v>5618</v>
      </c>
      <c r="L801" s="4">
        <v>10.0</v>
      </c>
      <c r="M801" s="4">
        <v>88.0</v>
      </c>
      <c r="N801" s="4">
        <v>88.0</v>
      </c>
      <c r="O801" s="4" t="s">
        <v>5821</v>
      </c>
      <c r="P801" s="4" t="s">
        <v>1701</v>
      </c>
      <c r="Q801" s="4">
        <v>13726.0</v>
      </c>
      <c r="R801" s="5">
        <v>45748.0</v>
      </c>
      <c r="S801" s="4" t="s">
        <v>7025</v>
      </c>
      <c r="T801" s="5">
        <v>45789.0</v>
      </c>
    </row>
    <row r="802">
      <c r="A802" s="4" t="s">
        <v>6322</v>
      </c>
      <c r="B802" s="4">
        <v>2001.0</v>
      </c>
      <c r="C802" s="4" t="s">
        <v>13</v>
      </c>
      <c r="D802" s="4" t="s">
        <v>5585</v>
      </c>
      <c r="E802" s="4">
        <v>158.0</v>
      </c>
      <c r="F802" s="4">
        <v>9.0</v>
      </c>
      <c r="G802" s="4" t="s">
        <v>227</v>
      </c>
      <c r="H802" s="4" t="s">
        <v>1702</v>
      </c>
      <c r="I802" s="4">
        <v>69.0</v>
      </c>
      <c r="J802" s="4">
        <v>2.0</v>
      </c>
      <c r="K802" s="4" t="s">
        <v>6001</v>
      </c>
      <c r="L802" s="4">
        <v>10.0</v>
      </c>
      <c r="M802" s="4">
        <v>9.0</v>
      </c>
      <c r="N802" s="4">
        <v>89.0</v>
      </c>
      <c r="O802" s="4" t="s">
        <v>5821</v>
      </c>
      <c r="P802" s="4" t="s">
        <v>1704</v>
      </c>
      <c r="Q802" s="4">
        <v>1.2852755E7</v>
      </c>
      <c r="R802" s="5">
        <v>45778.0</v>
      </c>
      <c r="S802" s="4" t="s">
        <v>6932</v>
      </c>
      <c r="T802" s="5">
        <v>45759.0</v>
      </c>
    </row>
    <row r="803">
      <c r="A803" s="4" t="s">
        <v>6322</v>
      </c>
      <c r="B803" s="4">
        <v>2000.0</v>
      </c>
      <c r="C803" s="4" t="s">
        <v>13</v>
      </c>
      <c r="D803" s="4" t="s">
        <v>5559</v>
      </c>
      <c r="E803" s="4">
        <v>163.0</v>
      </c>
      <c r="F803" s="4">
        <v>9.0</v>
      </c>
      <c r="G803" s="4" t="s">
        <v>1180</v>
      </c>
      <c r="H803" s="4" t="s">
        <v>1705</v>
      </c>
      <c r="I803" s="4">
        <v>36.0</v>
      </c>
      <c r="J803" s="4">
        <v>0.0</v>
      </c>
      <c r="K803" s="4" t="s">
        <v>5729</v>
      </c>
      <c r="L803" s="4">
        <v>11.0</v>
      </c>
      <c r="M803" s="4">
        <v>83.0</v>
      </c>
      <c r="N803" s="4">
        <v>87.0</v>
      </c>
      <c r="O803" s="4" t="s">
        <v>5821</v>
      </c>
      <c r="P803" s="4" t="s">
        <v>1706</v>
      </c>
      <c r="Q803" s="4">
        <v>1.2628596E7</v>
      </c>
      <c r="R803" s="5">
        <v>45778.0</v>
      </c>
      <c r="S803" s="4" t="s">
        <v>6990</v>
      </c>
      <c r="T803" s="5">
        <v>45759.0</v>
      </c>
    </row>
    <row r="804">
      <c r="A804" s="4" t="s">
        <v>6323</v>
      </c>
      <c r="B804" s="4">
        <v>2015.0</v>
      </c>
      <c r="C804" s="4" t="s">
        <v>13</v>
      </c>
      <c r="D804" s="4">
        <v>79.0</v>
      </c>
      <c r="E804" s="4">
        <v>159.0</v>
      </c>
      <c r="F804" s="4">
        <v>51.0</v>
      </c>
      <c r="G804" s="10"/>
      <c r="H804" s="4">
        <v>0.0</v>
      </c>
      <c r="I804" s="4">
        <v>93.0</v>
      </c>
      <c r="J804" s="4">
        <v>5432.0</v>
      </c>
      <c r="K804" s="4" t="s">
        <v>5791</v>
      </c>
      <c r="L804" s="4">
        <v>60.0</v>
      </c>
      <c r="M804" s="4">
        <v>93.0</v>
      </c>
      <c r="N804" s="4">
        <v>93.0</v>
      </c>
      <c r="O804" s="4" t="s">
        <v>5522</v>
      </c>
      <c r="P804" s="10"/>
      <c r="Q804" s="10"/>
      <c r="R804" s="5">
        <v>45871.0</v>
      </c>
      <c r="S804" s="4" t="s">
        <v>7295</v>
      </c>
      <c r="T804" s="5">
        <v>45670.0</v>
      </c>
    </row>
    <row r="805">
      <c r="A805" s="4" t="s">
        <v>6323</v>
      </c>
      <c r="B805" s="4">
        <v>2014.0</v>
      </c>
      <c r="C805" s="4" t="s">
        <v>13</v>
      </c>
      <c r="D805" s="4">
        <v>78.0</v>
      </c>
      <c r="E805" s="4">
        <v>161.0</v>
      </c>
      <c r="F805" s="4">
        <v>53.0</v>
      </c>
      <c r="G805" s="4" t="s">
        <v>5836</v>
      </c>
      <c r="H805" s="4">
        <v>0.0</v>
      </c>
      <c r="I805" s="4">
        <v>94.0</v>
      </c>
      <c r="J805" s="4">
        <v>1314.0</v>
      </c>
      <c r="K805" s="5">
        <v>45694.0</v>
      </c>
      <c r="L805" s="4">
        <v>62.0</v>
      </c>
      <c r="M805" s="4">
        <v>94.0</v>
      </c>
      <c r="N805" s="4">
        <v>94.0</v>
      </c>
      <c r="O805" s="4" t="s">
        <v>5522</v>
      </c>
      <c r="P805" s="10"/>
      <c r="Q805" s="10"/>
      <c r="R805" s="5">
        <v>45871.0</v>
      </c>
      <c r="S805" s="4" t="s">
        <v>6944</v>
      </c>
      <c r="T805" s="5">
        <v>45670.0</v>
      </c>
    </row>
    <row r="806">
      <c r="A806" s="4" t="s">
        <v>6323</v>
      </c>
      <c r="B806" s="4">
        <v>2013.0</v>
      </c>
      <c r="C806" s="4" t="s">
        <v>13</v>
      </c>
      <c r="D806" s="4">
        <v>79.0</v>
      </c>
      <c r="E806" s="4">
        <v>159.0</v>
      </c>
      <c r="F806" s="4">
        <v>54.0</v>
      </c>
      <c r="G806" s="4" t="s">
        <v>5836</v>
      </c>
      <c r="H806" s="4">
        <v>0.0</v>
      </c>
      <c r="I806" s="4">
        <v>97.0</v>
      </c>
      <c r="J806" s="4">
        <v>405.0</v>
      </c>
      <c r="K806" s="4" t="s">
        <v>5744</v>
      </c>
      <c r="L806" s="4">
        <v>63.0</v>
      </c>
      <c r="M806" s="4">
        <v>97.0</v>
      </c>
      <c r="N806" s="4">
        <v>97.0</v>
      </c>
      <c r="O806" s="4" t="s">
        <v>5522</v>
      </c>
      <c r="P806" s="10"/>
      <c r="Q806" s="10"/>
      <c r="R806" s="5">
        <v>45871.0</v>
      </c>
      <c r="S806" s="4" t="s">
        <v>6930</v>
      </c>
      <c r="T806" s="5">
        <v>45881.0</v>
      </c>
    </row>
    <row r="807">
      <c r="A807" s="4" t="s">
        <v>6323</v>
      </c>
      <c r="B807" s="4">
        <v>2012.0</v>
      </c>
      <c r="C807" s="4" t="s">
        <v>13</v>
      </c>
      <c r="D807" s="4">
        <v>72.0</v>
      </c>
      <c r="E807" s="4">
        <v>165.0</v>
      </c>
      <c r="F807" s="4">
        <v>54.0</v>
      </c>
      <c r="G807" s="4" t="s">
        <v>5595</v>
      </c>
      <c r="H807" s="4">
        <v>0.0</v>
      </c>
      <c r="I807" s="4">
        <v>93.0</v>
      </c>
      <c r="J807" s="4">
        <v>245.0</v>
      </c>
      <c r="K807" s="4" t="s">
        <v>5527</v>
      </c>
      <c r="L807" s="4">
        <v>64.0</v>
      </c>
      <c r="M807" s="4">
        <v>93.0</v>
      </c>
      <c r="N807" s="4">
        <v>93.0</v>
      </c>
      <c r="O807" s="4" t="s">
        <v>5522</v>
      </c>
      <c r="P807" s="10"/>
      <c r="Q807" s="10"/>
      <c r="R807" s="5">
        <v>45871.0</v>
      </c>
      <c r="S807" s="4" t="s">
        <v>6945</v>
      </c>
      <c r="T807" s="5">
        <v>45759.0</v>
      </c>
    </row>
    <row r="808">
      <c r="A808" s="4" t="s">
        <v>6323</v>
      </c>
      <c r="B808" s="4">
        <v>2011.0</v>
      </c>
      <c r="C808" s="4" t="s">
        <v>13</v>
      </c>
      <c r="D808" s="4">
        <v>74.0</v>
      </c>
      <c r="E808" s="4">
        <v>168.0</v>
      </c>
      <c r="F808" s="4">
        <v>55.0</v>
      </c>
      <c r="G808" s="4" t="s">
        <v>6002</v>
      </c>
      <c r="H808" s="4">
        <v>0.0</v>
      </c>
      <c r="I808" s="4">
        <v>96.0</v>
      </c>
      <c r="J808" s="4">
        <v>26.0</v>
      </c>
      <c r="K808" s="4" t="s">
        <v>5916</v>
      </c>
      <c r="L808" s="4">
        <v>64.0</v>
      </c>
      <c r="M808" s="4">
        <v>96.0</v>
      </c>
      <c r="N808" s="4">
        <v>96.0</v>
      </c>
      <c r="O808" s="4" t="s">
        <v>5522</v>
      </c>
      <c r="P808" s="10"/>
      <c r="Q808" s="10"/>
      <c r="R808" s="5">
        <v>45902.0</v>
      </c>
      <c r="S808" s="4" t="s">
        <v>7099</v>
      </c>
      <c r="T808" s="5">
        <v>45759.0</v>
      </c>
    </row>
    <row r="809">
      <c r="A809" s="4" t="s">
        <v>6323</v>
      </c>
      <c r="B809" s="4">
        <v>2010.0</v>
      </c>
      <c r="C809" s="4" t="s">
        <v>13</v>
      </c>
      <c r="D809" s="4">
        <v>70.0</v>
      </c>
      <c r="E809" s="4">
        <v>173.0</v>
      </c>
      <c r="F809" s="4">
        <v>54.0</v>
      </c>
      <c r="G809" s="4" t="s">
        <v>6002</v>
      </c>
      <c r="H809" s="4">
        <v>0.0</v>
      </c>
      <c r="I809" s="4">
        <v>97.0</v>
      </c>
      <c r="J809" s="4">
        <v>16.0</v>
      </c>
      <c r="K809" s="4">
        <v>57.0</v>
      </c>
      <c r="L809" s="4">
        <v>64.0</v>
      </c>
      <c r="M809" s="4">
        <v>97.0</v>
      </c>
      <c r="N809" s="4">
        <v>97.0</v>
      </c>
      <c r="O809" s="4" t="s">
        <v>5522</v>
      </c>
      <c r="P809" s="10"/>
      <c r="Q809" s="10"/>
      <c r="R809" s="5">
        <v>45902.0</v>
      </c>
      <c r="S809" s="4" t="s">
        <v>7294</v>
      </c>
      <c r="T809" s="5">
        <v>45700.0</v>
      </c>
    </row>
    <row r="810">
      <c r="A810" s="4" t="s">
        <v>6323</v>
      </c>
      <c r="B810" s="4">
        <v>2009.0</v>
      </c>
      <c r="C810" s="4" t="s">
        <v>13</v>
      </c>
      <c r="D810" s="4" t="s">
        <v>5768</v>
      </c>
      <c r="E810" s="4">
        <v>174.0</v>
      </c>
      <c r="F810" s="4">
        <v>54.0</v>
      </c>
      <c r="G810" s="4" t="s">
        <v>5836</v>
      </c>
      <c r="H810" s="4">
        <v>0.0</v>
      </c>
      <c r="I810" s="4">
        <v>97.0</v>
      </c>
      <c r="J810" s="4">
        <v>608.0</v>
      </c>
      <c r="K810" s="4" t="s">
        <v>5534</v>
      </c>
      <c r="L810" s="4">
        <v>64.0</v>
      </c>
      <c r="M810" s="4">
        <v>97.0</v>
      </c>
      <c r="N810" s="4">
        <v>97.0</v>
      </c>
      <c r="O810" s="4" t="s">
        <v>5522</v>
      </c>
      <c r="P810" s="10"/>
      <c r="Q810" s="10"/>
      <c r="R810" s="4">
        <v>3.0</v>
      </c>
      <c r="S810" s="4" t="s">
        <v>7026</v>
      </c>
      <c r="T810" s="4">
        <v>12.0</v>
      </c>
    </row>
    <row r="811">
      <c r="A811" s="4" t="s">
        <v>6323</v>
      </c>
      <c r="B811" s="4">
        <v>2008.0</v>
      </c>
      <c r="C811" s="4" t="s">
        <v>13</v>
      </c>
      <c r="D811" s="4" t="s">
        <v>5796</v>
      </c>
      <c r="E811" s="4">
        <v>172.0</v>
      </c>
      <c r="F811" s="4">
        <v>54.0</v>
      </c>
      <c r="G811" s="4" t="s">
        <v>5938</v>
      </c>
      <c r="H811" s="4">
        <v>0.0</v>
      </c>
      <c r="I811" s="4">
        <v>97.0</v>
      </c>
      <c r="J811" s="4">
        <v>668.0</v>
      </c>
      <c r="K811" s="4" t="s">
        <v>5830</v>
      </c>
      <c r="L811" s="4">
        <v>65.0</v>
      </c>
      <c r="M811" s="4">
        <v>97.0</v>
      </c>
      <c r="N811" s="4">
        <v>97.0</v>
      </c>
      <c r="O811" s="4" t="s">
        <v>5522</v>
      </c>
      <c r="P811" s="10"/>
      <c r="Q811" s="10"/>
      <c r="R811" s="4">
        <v>3.0</v>
      </c>
      <c r="S811" s="4" t="s">
        <v>7027</v>
      </c>
      <c r="T811" s="5">
        <v>45911.0</v>
      </c>
    </row>
    <row r="812">
      <c r="A812" s="4" t="s">
        <v>6323</v>
      </c>
      <c r="B812" s="4">
        <v>2007.0</v>
      </c>
      <c r="C812" s="4" t="s">
        <v>13</v>
      </c>
      <c r="D812" s="4" t="s">
        <v>5996</v>
      </c>
      <c r="E812" s="4">
        <v>171.0</v>
      </c>
      <c r="F812" s="4">
        <v>55.0</v>
      </c>
      <c r="G812" s="4" t="s">
        <v>5836</v>
      </c>
      <c r="H812" s="4">
        <v>0.0</v>
      </c>
      <c r="I812" s="4">
        <v>98.0</v>
      </c>
      <c r="J812" s="4">
        <v>1684.0</v>
      </c>
      <c r="K812" s="4" t="s">
        <v>5536</v>
      </c>
      <c r="L812" s="4">
        <v>65.0</v>
      </c>
      <c r="M812" s="4">
        <v>98.0</v>
      </c>
      <c r="N812" s="4">
        <v>98.0</v>
      </c>
      <c r="O812" s="4" t="s">
        <v>5522</v>
      </c>
      <c r="P812" s="10"/>
      <c r="Q812" s="10"/>
      <c r="R812" s="5">
        <v>45660.0</v>
      </c>
      <c r="S812" s="4" t="s">
        <v>6948</v>
      </c>
      <c r="T812" s="5">
        <v>45849.0</v>
      </c>
    </row>
    <row r="813">
      <c r="A813" s="4" t="s">
        <v>6323</v>
      </c>
      <c r="B813" s="4">
        <v>2006.0</v>
      </c>
      <c r="C813" s="4" t="s">
        <v>13</v>
      </c>
      <c r="D813" s="4" t="s">
        <v>5769</v>
      </c>
      <c r="E813" s="4">
        <v>175.0</v>
      </c>
      <c r="F813" s="4">
        <v>55.0</v>
      </c>
      <c r="G813" s="4" t="s">
        <v>6003</v>
      </c>
      <c r="H813" s="4">
        <v>0.0</v>
      </c>
      <c r="I813" s="4">
        <v>98.0</v>
      </c>
      <c r="J813" s="4">
        <v>953.0</v>
      </c>
      <c r="K813" s="4" t="s">
        <v>5698</v>
      </c>
      <c r="L813" s="4">
        <v>66.0</v>
      </c>
      <c r="M813" s="4">
        <v>98.0</v>
      </c>
      <c r="N813" s="4">
        <v>98.0</v>
      </c>
      <c r="O813" s="4" t="s">
        <v>5522</v>
      </c>
      <c r="P813" s="10"/>
      <c r="Q813" s="10"/>
      <c r="R813" s="5">
        <v>45660.0</v>
      </c>
      <c r="S813" s="4" t="s">
        <v>6949</v>
      </c>
      <c r="T813" s="5">
        <v>45788.0</v>
      </c>
    </row>
    <row r="814">
      <c r="A814" s="4" t="s">
        <v>6323</v>
      </c>
      <c r="B814" s="4">
        <v>2005.0</v>
      </c>
      <c r="C814" s="4" t="s">
        <v>13</v>
      </c>
      <c r="D814" s="4" t="s">
        <v>5818</v>
      </c>
      <c r="E814" s="4">
        <v>174.0</v>
      </c>
      <c r="F814" s="4">
        <v>56.0</v>
      </c>
      <c r="G814" s="4" t="s">
        <v>5838</v>
      </c>
      <c r="H814" s="4">
        <v>0.0</v>
      </c>
      <c r="I814" s="4">
        <v>98.0</v>
      </c>
      <c r="J814" s="4">
        <v>77.0</v>
      </c>
      <c r="K814" s="4" t="s">
        <v>5550</v>
      </c>
      <c r="L814" s="4">
        <v>68.0</v>
      </c>
      <c r="M814" s="4">
        <v>98.0</v>
      </c>
      <c r="N814" s="4">
        <v>98.0</v>
      </c>
      <c r="O814" s="4" t="s">
        <v>5522</v>
      </c>
      <c r="P814" s="10"/>
      <c r="Q814" s="10"/>
      <c r="R814" s="5">
        <v>45691.0</v>
      </c>
      <c r="S814" s="4" t="s">
        <v>7296</v>
      </c>
      <c r="T814" s="5">
        <v>45758.0</v>
      </c>
    </row>
    <row r="815">
      <c r="A815" s="4" t="s">
        <v>6323</v>
      </c>
      <c r="B815" s="4">
        <v>2004.0</v>
      </c>
      <c r="C815" s="4" t="s">
        <v>13</v>
      </c>
      <c r="D815" s="4">
        <v>69.0</v>
      </c>
      <c r="E815" s="4">
        <v>176.0</v>
      </c>
      <c r="F815" s="4">
        <v>57.0</v>
      </c>
      <c r="G815" s="4" t="s">
        <v>5838</v>
      </c>
      <c r="H815" s="4">
        <v>0.0</v>
      </c>
      <c r="I815" s="4">
        <v>97.0</v>
      </c>
      <c r="J815" s="4">
        <v>80.0</v>
      </c>
      <c r="K815" s="4" t="s">
        <v>5944</v>
      </c>
      <c r="L815" s="4">
        <v>70.0</v>
      </c>
      <c r="M815" s="4">
        <v>97.0</v>
      </c>
      <c r="N815" s="4">
        <v>97.0</v>
      </c>
      <c r="O815" s="4" t="s">
        <v>5522</v>
      </c>
      <c r="P815" s="10"/>
      <c r="Q815" s="10"/>
      <c r="R815" s="5">
        <v>45691.0</v>
      </c>
      <c r="S815" s="4" t="s">
        <v>7297</v>
      </c>
      <c r="T815" s="5">
        <v>45699.0</v>
      </c>
    </row>
    <row r="816">
      <c r="A816" s="4" t="s">
        <v>6323</v>
      </c>
      <c r="B816" s="4">
        <v>2003.0</v>
      </c>
      <c r="C816" s="4" t="s">
        <v>13</v>
      </c>
      <c r="D816" s="4" t="s">
        <v>5771</v>
      </c>
      <c r="E816" s="4">
        <v>178.0</v>
      </c>
      <c r="F816" s="4">
        <v>59.0</v>
      </c>
      <c r="G816" s="4" t="s">
        <v>5937</v>
      </c>
      <c r="H816" s="4">
        <v>0.0</v>
      </c>
      <c r="I816" s="4">
        <v>98.0</v>
      </c>
      <c r="J816" s="4">
        <v>164.0</v>
      </c>
      <c r="K816" s="4" t="s">
        <v>5896</v>
      </c>
      <c r="L816" s="4">
        <v>72.0</v>
      </c>
      <c r="M816" s="4">
        <v>98.0</v>
      </c>
      <c r="N816" s="4">
        <v>98.0</v>
      </c>
      <c r="O816" s="4" t="s">
        <v>5522</v>
      </c>
      <c r="P816" s="10"/>
      <c r="Q816" s="10"/>
      <c r="R816" s="5">
        <v>45719.0</v>
      </c>
      <c r="S816" s="4" t="s">
        <v>7193</v>
      </c>
      <c r="T816" s="5">
        <v>45727.0</v>
      </c>
    </row>
    <row r="817">
      <c r="A817" s="4" t="s">
        <v>6323</v>
      </c>
      <c r="B817" s="4">
        <v>2002.0</v>
      </c>
      <c r="C817" s="4" t="s">
        <v>13</v>
      </c>
      <c r="D817" s="4" t="s">
        <v>5823</v>
      </c>
      <c r="E817" s="4">
        <v>177.0</v>
      </c>
      <c r="F817" s="4">
        <v>61.0</v>
      </c>
      <c r="G817" s="4" t="s">
        <v>5937</v>
      </c>
      <c r="H817" s="4">
        <v>0.0</v>
      </c>
      <c r="I817" s="4">
        <v>97.0</v>
      </c>
      <c r="J817" s="4">
        <v>653.0</v>
      </c>
      <c r="K817" s="4" t="s">
        <v>5582</v>
      </c>
      <c r="L817" s="4">
        <v>75.0</v>
      </c>
      <c r="M817" s="4">
        <v>97.0</v>
      </c>
      <c r="N817" s="4">
        <v>97.0</v>
      </c>
      <c r="O817" s="4" t="s">
        <v>5522</v>
      </c>
      <c r="P817" s="10"/>
      <c r="Q817" s="10"/>
      <c r="R817" s="5">
        <v>45750.0</v>
      </c>
      <c r="S817" s="4" t="s">
        <v>7109</v>
      </c>
      <c r="T817" s="5">
        <v>45699.0</v>
      </c>
    </row>
    <row r="818">
      <c r="A818" s="4" t="s">
        <v>6323</v>
      </c>
      <c r="B818" s="4">
        <v>2001.0</v>
      </c>
      <c r="C818" s="4" t="s">
        <v>13</v>
      </c>
      <c r="D818" s="4" t="s">
        <v>5771</v>
      </c>
      <c r="E818" s="4">
        <v>177.0</v>
      </c>
      <c r="F818" s="4">
        <v>63.0</v>
      </c>
      <c r="G818" s="4" t="s">
        <v>5844</v>
      </c>
      <c r="H818" s="4">
        <v>0.0</v>
      </c>
      <c r="I818" s="4">
        <v>99.0</v>
      </c>
      <c r="J818" s="4">
        <v>2150.0</v>
      </c>
      <c r="K818" s="4" t="s">
        <v>5647</v>
      </c>
      <c r="L818" s="4">
        <v>78.0</v>
      </c>
      <c r="M818" s="4">
        <v>99.0</v>
      </c>
      <c r="N818" s="4">
        <v>99.0</v>
      </c>
      <c r="O818" s="4" t="s">
        <v>5522</v>
      </c>
      <c r="P818" s="10"/>
      <c r="Q818" s="10"/>
      <c r="R818" s="5">
        <v>45750.0</v>
      </c>
      <c r="S818" s="4" t="s">
        <v>7298</v>
      </c>
      <c r="T818" s="5">
        <v>45668.0</v>
      </c>
    </row>
    <row r="819">
      <c r="A819" s="4" t="s">
        <v>6323</v>
      </c>
      <c r="B819" s="4">
        <v>2000.0</v>
      </c>
      <c r="C819" s="4" t="s">
        <v>13</v>
      </c>
      <c r="D819" s="4" t="s">
        <v>6004</v>
      </c>
      <c r="E819" s="4">
        <v>171.0</v>
      </c>
      <c r="F819" s="4">
        <v>65.0</v>
      </c>
      <c r="G819" s="4" t="s">
        <v>5844</v>
      </c>
      <c r="H819" s="4">
        <v>0.0</v>
      </c>
      <c r="I819" s="4">
        <v>98.0</v>
      </c>
      <c r="J819" s="4">
        <v>2633.0</v>
      </c>
      <c r="K819" s="5">
        <v>45843.0</v>
      </c>
      <c r="L819" s="4">
        <v>82.0</v>
      </c>
      <c r="M819" s="4">
        <v>98.0</v>
      </c>
      <c r="N819" s="4">
        <v>98.0</v>
      </c>
      <c r="O819" s="4" t="s">
        <v>5522</v>
      </c>
      <c r="P819" s="10"/>
      <c r="Q819" s="10"/>
      <c r="R819" s="5">
        <v>45780.0</v>
      </c>
      <c r="S819" s="4" t="s">
        <v>7299</v>
      </c>
      <c r="T819" s="4">
        <v>11.0</v>
      </c>
    </row>
    <row r="820">
      <c r="A820" s="4" t="s">
        <v>6324</v>
      </c>
      <c r="B820" s="4">
        <v>2015.0</v>
      </c>
      <c r="C820" s="4" t="s">
        <v>13</v>
      </c>
      <c r="D820" s="4" t="s">
        <v>5556</v>
      </c>
      <c r="E820" s="4">
        <v>178.0</v>
      </c>
      <c r="F820" s="4">
        <v>2.0</v>
      </c>
      <c r="G820" s="10"/>
      <c r="H820" s="4">
        <v>0.0</v>
      </c>
      <c r="I820" s="4">
        <v>91.0</v>
      </c>
      <c r="J820" s="4">
        <v>0.0</v>
      </c>
      <c r="K820" s="4" t="s">
        <v>5571</v>
      </c>
      <c r="L820" s="4">
        <v>2.0</v>
      </c>
      <c r="M820" s="4">
        <v>92.0</v>
      </c>
      <c r="N820" s="4">
        <v>91.0</v>
      </c>
      <c r="O820" s="4" t="s">
        <v>5614</v>
      </c>
      <c r="P820" s="4" t="s">
        <v>1709</v>
      </c>
      <c r="Q820" s="4">
        <v>6312478.0</v>
      </c>
      <c r="R820" s="5">
        <v>45778.0</v>
      </c>
      <c r="S820" s="4" t="s">
        <v>7080</v>
      </c>
      <c r="T820" s="5">
        <v>45701.0</v>
      </c>
    </row>
    <row r="821">
      <c r="A821" s="4" t="s">
        <v>6324</v>
      </c>
      <c r="B821" s="4">
        <v>2014.0</v>
      </c>
      <c r="C821" s="4" t="s">
        <v>13</v>
      </c>
      <c r="D821" s="4" t="s">
        <v>5561</v>
      </c>
      <c r="E821" s="4">
        <v>181.0</v>
      </c>
      <c r="F821" s="4">
        <v>2.0</v>
      </c>
      <c r="G821" s="4" t="s">
        <v>3908</v>
      </c>
      <c r="H821" s="4" t="s">
        <v>1710</v>
      </c>
      <c r="I821" s="4">
        <v>93.0</v>
      </c>
      <c r="J821" s="4">
        <v>0.0</v>
      </c>
      <c r="K821" s="4" t="s">
        <v>5831</v>
      </c>
      <c r="L821" s="4">
        <v>2.0</v>
      </c>
      <c r="M821" s="4">
        <v>93.0</v>
      </c>
      <c r="N821" s="4">
        <v>94.0</v>
      </c>
      <c r="O821" s="4" t="s">
        <v>5614</v>
      </c>
      <c r="P821" s="4" t="s">
        <v>1711</v>
      </c>
      <c r="Q821" s="4">
        <v>6281189.0</v>
      </c>
      <c r="R821" s="5">
        <v>45809.0</v>
      </c>
      <c r="S821" s="4" t="s">
        <v>7300</v>
      </c>
      <c r="T821" s="5">
        <v>45701.0</v>
      </c>
    </row>
    <row r="822">
      <c r="A822" s="4" t="s">
        <v>6324</v>
      </c>
      <c r="B822" s="4">
        <v>2013.0</v>
      </c>
      <c r="C822" s="4" t="s">
        <v>13</v>
      </c>
      <c r="D822" s="4">
        <v>73.0</v>
      </c>
      <c r="E822" s="4">
        <v>184.0</v>
      </c>
      <c r="F822" s="4">
        <v>2.0</v>
      </c>
      <c r="G822" s="4" t="s">
        <v>1386</v>
      </c>
      <c r="H822" s="4" t="s">
        <v>1712</v>
      </c>
      <c r="I822" s="4">
        <v>92.0</v>
      </c>
      <c r="J822" s="4">
        <v>0.0</v>
      </c>
      <c r="K822" s="4" t="s">
        <v>5697</v>
      </c>
      <c r="L822" s="4">
        <v>2.0</v>
      </c>
      <c r="M822" s="4">
        <v>92.0</v>
      </c>
      <c r="N822" s="4">
        <v>92.0</v>
      </c>
      <c r="O822" s="4" t="s">
        <v>5614</v>
      </c>
      <c r="P822" s="4" t="s">
        <v>1713</v>
      </c>
      <c r="Q822" s="4">
        <v>625777.0</v>
      </c>
      <c r="R822" s="5">
        <v>45809.0</v>
      </c>
      <c r="S822" s="4" t="s">
        <v>7025</v>
      </c>
      <c r="T822" s="5">
        <v>45701.0</v>
      </c>
    </row>
    <row r="823">
      <c r="A823" s="4" t="s">
        <v>6324</v>
      </c>
      <c r="B823" s="4">
        <v>2012.0</v>
      </c>
      <c r="C823" s="4" t="s">
        <v>13</v>
      </c>
      <c r="D823" s="4">
        <v>73.0</v>
      </c>
      <c r="E823" s="4">
        <v>181.0</v>
      </c>
      <c r="F823" s="4">
        <v>2.0</v>
      </c>
      <c r="G823" s="4" t="s">
        <v>5052</v>
      </c>
      <c r="H823" s="4" t="s">
        <v>1714</v>
      </c>
      <c r="I823" s="4">
        <v>92.0</v>
      </c>
      <c r="J823" s="4">
        <v>0.0</v>
      </c>
      <c r="K823" s="4" t="s">
        <v>5643</v>
      </c>
      <c r="L823" s="4">
        <v>2.0</v>
      </c>
      <c r="M823" s="4">
        <v>93.0</v>
      </c>
      <c r="N823" s="4">
        <v>92.0</v>
      </c>
      <c r="O823" s="4" t="s">
        <v>5821</v>
      </c>
      <c r="P823" s="4" t="s">
        <v>1715</v>
      </c>
      <c r="Q823" s="4">
        <v>6221246.0</v>
      </c>
      <c r="R823" s="5">
        <v>45809.0</v>
      </c>
      <c r="S823" s="4" t="s">
        <v>6932</v>
      </c>
      <c r="T823" s="5">
        <v>45701.0</v>
      </c>
    </row>
    <row r="824">
      <c r="A824" s="4" t="s">
        <v>6324</v>
      </c>
      <c r="B824" s="4">
        <v>2011.0</v>
      </c>
      <c r="C824" s="4" t="s">
        <v>13</v>
      </c>
      <c r="D824" s="4">
        <v>72.0</v>
      </c>
      <c r="E824" s="4">
        <v>197.0</v>
      </c>
      <c r="F824" s="4">
        <v>2.0</v>
      </c>
      <c r="G824" s="4" t="s">
        <v>1385</v>
      </c>
      <c r="H824" s="4" t="s">
        <v>1716</v>
      </c>
      <c r="I824" s="4">
        <v>89.0</v>
      </c>
      <c r="J824" s="4">
        <v>0.0</v>
      </c>
      <c r="K824" s="4" t="s">
        <v>5894</v>
      </c>
      <c r="L824" s="4">
        <v>2.0</v>
      </c>
      <c r="M824" s="4">
        <v>9.0</v>
      </c>
      <c r="N824" s="4">
        <v>89.0</v>
      </c>
      <c r="O824" s="4" t="s">
        <v>5821</v>
      </c>
      <c r="P824" s="4" t="s">
        <v>1718</v>
      </c>
      <c r="Q824" s="4">
        <v>619256.0</v>
      </c>
      <c r="R824" s="5">
        <v>45809.0</v>
      </c>
      <c r="S824" s="4" t="s">
        <v>7100</v>
      </c>
      <c r="T824" s="4">
        <v>13.0</v>
      </c>
    </row>
    <row r="825">
      <c r="A825" s="4" t="s">
        <v>6324</v>
      </c>
      <c r="B825" s="4">
        <v>2010.0</v>
      </c>
      <c r="C825" s="4" t="s">
        <v>13</v>
      </c>
      <c r="D825" s="4">
        <v>72.0</v>
      </c>
      <c r="E825" s="4">
        <v>191.0</v>
      </c>
      <c r="F825" s="4">
        <v>2.0</v>
      </c>
      <c r="G825" s="4" t="s">
        <v>6005</v>
      </c>
      <c r="H825" s="4" t="s">
        <v>1719</v>
      </c>
      <c r="I825" s="4">
        <v>89.0</v>
      </c>
      <c r="J825" s="4">
        <v>0.0</v>
      </c>
      <c r="K825" s="4" t="s">
        <v>5579</v>
      </c>
      <c r="L825" s="4">
        <v>2.0</v>
      </c>
      <c r="M825" s="4">
        <v>89.0</v>
      </c>
      <c r="N825" s="4">
        <v>89.0</v>
      </c>
      <c r="O825" s="4" t="s">
        <v>5821</v>
      </c>
      <c r="P825" s="4" t="s">
        <v>1720</v>
      </c>
      <c r="Q825" s="4">
        <v>6164626.0</v>
      </c>
      <c r="R825" s="5">
        <v>45809.0</v>
      </c>
      <c r="S825" s="4" t="s">
        <v>6933</v>
      </c>
      <c r="T825" s="5">
        <v>45912.0</v>
      </c>
    </row>
    <row r="826">
      <c r="A826" s="4" t="s">
        <v>6324</v>
      </c>
      <c r="B826" s="4">
        <v>2009.0</v>
      </c>
      <c r="C826" s="4" t="s">
        <v>13</v>
      </c>
      <c r="D826" s="4" t="s">
        <v>5594</v>
      </c>
      <c r="E826" s="4">
        <v>23.0</v>
      </c>
      <c r="F826" s="4">
        <v>2.0</v>
      </c>
      <c r="G826" s="4" t="s">
        <v>5943</v>
      </c>
      <c r="H826" s="4" t="s">
        <v>1721</v>
      </c>
      <c r="I826" s="4">
        <v>91.0</v>
      </c>
      <c r="J826" s="4">
        <v>0.0</v>
      </c>
      <c r="K826" s="4" t="s">
        <v>5856</v>
      </c>
      <c r="L826" s="4">
        <v>2.0</v>
      </c>
      <c r="M826" s="4">
        <v>91.0</v>
      </c>
      <c r="N826" s="4">
        <v>91.0</v>
      </c>
      <c r="O826" s="4" t="s">
        <v>5821</v>
      </c>
      <c r="P826" s="4" t="s">
        <v>1722</v>
      </c>
      <c r="Q826" s="4">
        <v>6137276.0</v>
      </c>
      <c r="R826" s="5">
        <v>45809.0</v>
      </c>
      <c r="S826" s="4" t="s">
        <v>6933</v>
      </c>
      <c r="T826" s="5">
        <v>45881.0</v>
      </c>
    </row>
    <row r="827">
      <c r="A827" s="4" t="s">
        <v>6324</v>
      </c>
      <c r="B827" s="4">
        <v>2008.0</v>
      </c>
      <c r="C827" s="4" t="s">
        <v>13</v>
      </c>
      <c r="D827" s="4" t="s">
        <v>5590</v>
      </c>
      <c r="E827" s="4">
        <v>194.0</v>
      </c>
      <c r="F827" s="4">
        <v>2.0</v>
      </c>
      <c r="G827" s="4" t="s">
        <v>506</v>
      </c>
      <c r="H827" s="4" t="s">
        <v>1723</v>
      </c>
      <c r="I827" s="4">
        <v>98.0</v>
      </c>
      <c r="J827" s="4">
        <v>0.0</v>
      </c>
      <c r="K827" s="4" t="s">
        <v>5778</v>
      </c>
      <c r="L827" s="4">
        <v>3.0</v>
      </c>
      <c r="M827" s="4">
        <v>98.0</v>
      </c>
      <c r="N827" s="4">
        <v>98.0</v>
      </c>
      <c r="O827" s="4" t="s">
        <v>5821</v>
      </c>
      <c r="P827" s="4" t="s">
        <v>1724</v>
      </c>
      <c r="Q827" s="4">
        <v>61131.0</v>
      </c>
      <c r="R827" s="5">
        <v>45839.0</v>
      </c>
      <c r="S827" s="4" t="s">
        <v>7026</v>
      </c>
      <c r="T827" s="5">
        <v>45760.0</v>
      </c>
    </row>
    <row r="828">
      <c r="A828" s="4" t="s">
        <v>6324</v>
      </c>
      <c r="B828" s="4">
        <v>2007.0</v>
      </c>
      <c r="C828" s="4" t="s">
        <v>13</v>
      </c>
      <c r="D828" s="4" t="s">
        <v>5998</v>
      </c>
      <c r="E828" s="4">
        <v>23.0</v>
      </c>
      <c r="F828" s="4">
        <v>2.0</v>
      </c>
      <c r="G828" s="4" t="s">
        <v>2533</v>
      </c>
      <c r="H828" s="4" t="s">
        <v>1725</v>
      </c>
      <c r="I828" s="4">
        <v>99.0</v>
      </c>
      <c r="J828" s="4">
        <v>0.0</v>
      </c>
      <c r="K828" s="5">
        <v>45874.0</v>
      </c>
      <c r="L828" s="4">
        <v>3.0</v>
      </c>
      <c r="M828" s="4">
        <v>99.0</v>
      </c>
      <c r="N828" s="4">
        <v>99.0</v>
      </c>
      <c r="O828" s="4" t="s">
        <v>5821</v>
      </c>
      <c r="P828" s="4" t="s">
        <v>1726</v>
      </c>
      <c r="Q828" s="4">
        <v>683475.0</v>
      </c>
      <c r="R828" s="5">
        <v>45839.0</v>
      </c>
      <c r="S828" s="4" t="s">
        <v>6991</v>
      </c>
      <c r="T828" s="5">
        <v>45912.0</v>
      </c>
    </row>
    <row r="829">
      <c r="A829" s="4" t="s">
        <v>6324</v>
      </c>
      <c r="B829" s="4">
        <v>2006.0</v>
      </c>
      <c r="C829" s="4" t="s">
        <v>13</v>
      </c>
      <c r="D829" s="4">
        <v>75.0</v>
      </c>
      <c r="E829" s="4">
        <v>211.0</v>
      </c>
      <c r="F829" s="4">
        <v>3.0</v>
      </c>
      <c r="G829" s="4" t="s">
        <v>2928</v>
      </c>
      <c r="H829" s="4" t="s">
        <v>1727</v>
      </c>
      <c r="I829" s="4">
        <v>96.0</v>
      </c>
      <c r="J829" s="4">
        <v>0.0</v>
      </c>
      <c r="K829" s="5">
        <v>45662.0</v>
      </c>
      <c r="L829" s="4">
        <v>3.0</v>
      </c>
      <c r="M829" s="4">
        <v>96.0</v>
      </c>
      <c r="N829" s="4">
        <v>96.0</v>
      </c>
      <c r="O829" s="4" t="s">
        <v>5614</v>
      </c>
      <c r="P829" s="4" t="s">
        <v>1728</v>
      </c>
      <c r="Q829" s="4">
        <v>656478.0</v>
      </c>
      <c r="R829" s="5">
        <v>45839.0</v>
      </c>
      <c r="S829" s="4" t="s">
        <v>7027</v>
      </c>
      <c r="T829" s="5">
        <v>45912.0</v>
      </c>
    </row>
    <row r="830">
      <c r="A830" s="4" t="s">
        <v>6324</v>
      </c>
      <c r="B830" s="4">
        <v>2005.0</v>
      </c>
      <c r="C830" s="4" t="s">
        <v>13</v>
      </c>
      <c r="D830" s="4">
        <v>71.0</v>
      </c>
      <c r="E830" s="4">
        <v>213.0</v>
      </c>
      <c r="F830" s="4">
        <v>3.0</v>
      </c>
      <c r="G830" s="4" t="s">
        <v>2928</v>
      </c>
      <c r="H830" s="4" t="s">
        <v>1729</v>
      </c>
      <c r="I830" s="4">
        <v>89.0</v>
      </c>
      <c r="J830" s="4">
        <v>0.0</v>
      </c>
      <c r="K830" s="4" t="s">
        <v>5857</v>
      </c>
      <c r="L830" s="4">
        <v>3.0</v>
      </c>
      <c r="M830" s="4">
        <v>89.0</v>
      </c>
      <c r="N830" s="4">
        <v>89.0</v>
      </c>
      <c r="O830" s="4" t="s">
        <v>5614</v>
      </c>
      <c r="P830" s="4" t="s">
        <v>1730</v>
      </c>
      <c r="Q830" s="4">
        <v>628961.0</v>
      </c>
      <c r="R830" s="5">
        <v>45870.0</v>
      </c>
      <c r="S830" s="4" t="s">
        <v>6948</v>
      </c>
      <c r="T830" s="5">
        <v>45850.0</v>
      </c>
    </row>
    <row r="831">
      <c r="A831" s="4" t="s">
        <v>6324</v>
      </c>
      <c r="B831" s="4">
        <v>2004.0</v>
      </c>
      <c r="C831" s="4" t="s">
        <v>13</v>
      </c>
      <c r="D831" s="4">
        <v>70.0</v>
      </c>
      <c r="E831" s="4">
        <v>215.0</v>
      </c>
      <c r="F831" s="4">
        <v>3.0</v>
      </c>
      <c r="G831" s="5">
        <v>45902.0</v>
      </c>
      <c r="H831" s="4" t="s">
        <v>1731</v>
      </c>
      <c r="I831" s="4">
        <v>9.0</v>
      </c>
      <c r="J831" s="4">
        <v>0.0</v>
      </c>
      <c r="K831" s="4" t="s">
        <v>5846</v>
      </c>
      <c r="L831" s="4">
        <v>3.0</v>
      </c>
      <c r="M831" s="4">
        <v>9.0</v>
      </c>
      <c r="N831" s="4">
        <v>9.0</v>
      </c>
      <c r="O831" s="4" t="s">
        <v>5821</v>
      </c>
      <c r="P831" s="4" t="s">
        <v>1732</v>
      </c>
      <c r="Q831" s="4">
        <v>6775.0</v>
      </c>
      <c r="R831" s="5">
        <v>45870.0</v>
      </c>
      <c r="S831" s="4" t="s">
        <v>6949</v>
      </c>
      <c r="T831" s="5">
        <v>45759.0</v>
      </c>
    </row>
    <row r="832">
      <c r="A832" s="4" t="s">
        <v>6324</v>
      </c>
      <c r="B832" s="4">
        <v>2003.0</v>
      </c>
      <c r="C832" s="4" t="s">
        <v>13</v>
      </c>
      <c r="D832" s="4" t="s">
        <v>5768</v>
      </c>
      <c r="E832" s="4">
        <v>29.0</v>
      </c>
      <c r="F832" s="4">
        <v>3.0</v>
      </c>
      <c r="G832" s="5">
        <v>45660.0</v>
      </c>
      <c r="H832" s="4" t="s">
        <v>1733</v>
      </c>
      <c r="I832" s="4">
        <v>94.0</v>
      </c>
      <c r="J832" s="4">
        <v>0.0</v>
      </c>
      <c r="K832" s="4" t="s">
        <v>5655</v>
      </c>
      <c r="L832" s="4">
        <v>4.0</v>
      </c>
      <c r="M832" s="4">
        <v>93.0</v>
      </c>
      <c r="N832" s="4">
        <v>94.0</v>
      </c>
      <c r="O832" s="4" t="s">
        <v>5821</v>
      </c>
      <c r="P832" s="4" t="s">
        <v>1735</v>
      </c>
      <c r="Q832" s="4">
        <v>5971535.0</v>
      </c>
      <c r="R832" s="5">
        <v>45901.0</v>
      </c>
      <c r="S832" s="4" t="s">
        <v>7301</v>
      </c>
      <c r="T832" s="4">
        <v>12.0</v>
      </c>
    </row>
    <row r="833">
      <c r="A833" s="4" t="s">
        <v>6324</v>
      </c>
      <c r="B833" s="4">
        <v>2002.0</v>
      </c>
      <c r="C833" s="4" t="s">
        <v>13</v>
      </c>
      <c r="D833" s="4">
        <v>73.0</v>
      </c>
      <c r="E833" s="4">
        <v>24.0</v>
      </c>
      <c r="F833" s="4">
        <v>3.0</v>
      </c>
      <c r="G833" s="4" t="s">
        <v>1796</v>
      </c>
      <c r="H833" s="4" t="s">
        <v>1736</v>
      </c>
      <c r="I833" s="4">
        <v>81.0</v>
      </c>
      <c r="J833" s="4">
        <v>0.0</v>
      </c>
      <c r="K833" s="4">
        <v>47.0</v>
      </c>
      <c r="L833" s="4">
        <v>4.0</v>
      </c>
      <c r="M833" s="4">
        <v>81.0</v>
      </c>
      <c r="N833" s="4">
        <v>81.0</v>
      </c>
      <c r="O833" s="4" t="s">
        <v>5783</v>
      </c>
      <c r="P833" s="4" t="s">
        <v>1737</v>
      </c>
      <c r="Q833" s="4">
        <v>59433.0</v>
      </c>
      <c r="R833" s="5">
        <v>45901.0</v>
      </c>
      <c r="S833" s="4" t="s">
        <v>7193</v>
      </c>
      <c r="T833" s="5">
        <v>45880.0</v>
      </c>
    </row>
    <row r="834">
      <c r="A834" s="4" t="s">
        <v>6324</v>
      </c>
      <c r="B834" s="4">
        <v>2001.0</v>
      </c>
      <c r="C834" s="4" t="s">
        <v>13</v>
      </c>
      <c r="D834" s="4" t="s">
        <v>5799</v>
      </c>
      <c r="E834" s="4">
        <v>219.0</v>
      </c>
      <c r="F834" s="4">
        <v>4.0</v>
      </c>
      <c r="G834" s="4" t="s">
        <v>487</v>
      </c>
      <c r="H834" s="4" t="s">
        <v>1738</v>
      </c>
      <c r="I834" s="4">
        <v>75.0</v>
      </c>
      <c r="J834" s="4">
        <v>2.0</v>
      </c>
      <c r="K834" s="4" t="s">
        <v>5779</v>
      </c>
      <c r="L834" s="4">
        <v>4.0</v>
      </c>
      <c r="M834" s="4">
        <v>94.0</v>
      </c>
      <c r="N834" s="4">
        <v>92.0</v>
      </c>
      <c r="O834" s="4" t="s">
        <v>5783</v>
      </c>
      <c r="P834" s="4" t="s">
        <v>1739</v>
      </c>
      <c r="Q834" s="4">
        <v>595962.0</v>
      </c>
      <c r="R834" s="4">
        <v>2.0</v>
      </c>
      <c r="S834" s="4" t="s">
        <v>7194</v>
      </c>
      <c r="T834" s="5">
        <v>45819.0</v>
      </c>
    </row>
    <row r="835">
      <c r="A835" s="4" t="s">
        <v>6324</v>
      </c>
      <c r="B835" s="4">
        <v>2000.0</v>
      </c>
      <c r="C835" s="4" t="s">
        <v>13</v>
      </c>
      <c r="D835" s="4">
        <v>69.0</v>
      </c>
      <c r="E835" s="4">
        <v>218.0</v>
      </c>
      <c r="F835" s="4">
        <v>4.0</v>
      </c>
      <c r="G835" s="4" t="s">
        <v>183</v>
      </c>
      <c r="H835" s="4" t="s">
        <v>1740</v>
      </c>
      <c r="I835" s="4">
        <v>99.0</v>
      </c>
      <c r="J835" s="4">
        <v>0.0</v>
      </c>
      <c r="K835" s="4" t="s">
        <v>5596</v>
      </c>
      <c r="L835" s="4">
        <v>5.0</v>
      </c>
      <c r="M835" s="4">
        <v>98.0</v>
      </c>
      <c r="N835" s="4">
        <v>99.0</v>
      </c>
      <c r="O835" s="4" t="s">
        <v>5783</v>
      </c>
      <c r="P835" s="4" t="s">
        <v>1742</v>
      </c>
      <c r="Q835" s="4">
        <v>5867626.0</v>
      </c>
      <c r="R835" s="4">
        <v>2.0</v>
      </c>
      <c r="S835" s="4" t="s">
        <v>7110</v>
      </c>
      <c r="T835" s="5">
        <v>45727.0</v>
      </c>
    </row>
    <row r="836">
      <c r="A836" s="4" t="s">
        <v>6325</v>
      </c>
      <c r="B836" s="4">
        <v>2015.0</v>
      </c>
      <c r="C836" s="4" t="s">
        <v>13</v>
      </c>
      <c r="D836" s="4" t="s">
        <v>5686</v>
      </c>
      <c r="E836" s="4">
        <v>32.0</v>
      </c>
      <c r="F836" s="4">
        <v>3.0</v>
      </c>
      <c r="G836" s="10"/>
      <c r="H836" s="4">
        <v>0.0</v>
      </c>
      <c r="I836" s="4">
        <v>16.0</v>
      </c>
      <c r="J836" s="4">
        <v>1250.0</v>
      </c>
      <c r="K836" s="5">
        <v>45801.0</v>
      </c>
      <c r="L836" s="4">
        <v>4.0</v>
      </c>
      <c r="M836" s="4">
        <v>17.0</v>
      </c>
      <c r="N836" s="4">
        <v>16.0</v>
      </c>
      <c r="O836" s="5">
        <v>45692.0</v>
      </c>
      <c r="P836" s="4" t="s">
        <v>1743</v>
      </c>
      <c r="Q836" s="4">
        <v>1175389.0</v>
      </c>
      <c r="R836" s="5">
        <v>45724.0</v>
      </c>
      <c r="S836" s="4" t="s">
        <v>7196</v>
      </c>
      <c r="T836" s="5">
        <v>45697.0</v>
      </c>
    </row>
    <row r="837">
      <c r="A837" s="4" t="s">
        <v>6325</v>
      </c>
      <c r="B837" s="4">
        <v>2014.0</v>
      </c>
      <c r="C837" s="4" t="s">
        <v>13</v>
      </c>
      <c r="D837" s="4" t="s">
        <v>5932</v>
      </c>
      <c r="E837" s="4">
        <v>32.0</v>
      </c>
      <c r="F837" s="4">
        <v>3.0</v>
      </c>
      <c r="G837" s="4" t="s">
        <v>5521</v>
      </c>
      <c r="H837" s="4" t="s">
        <v>1744</v>
      </c>
      <c r="I837" s="4">
        <v>2.0</v>
      </c>
      <c r="J837" s="4">
        <v>13.0</v>
      </c>
      <c r="K837" s="4">
        <v>24.0</v>
      </c>
      <c r="L837" s="4">
        <v>4.0</v>
      </c>
      <c r="M837" s="4">
        <v>24.0</v>
      </c>
      <c r="N837" s="4">
        <v>2.0</v>
      </c>
      <c r="O837" s="5">
        <v>45751.0</v>
      </c>
      <c r="P837" s="4" t="s">
        <v>1745</v>
      </c>
      <c r="Q837" s="4">
        <v>1129424.0</v>
      </c>
      <c r="R837" s="5">
        <v>45755.0</v>
      </c>
      <c r="S837" s="4" t="s">
        <v>7196</v>
      </c>
      <c r="T837" s="5">
        <v>45697.0</v>
      </c>
    </row>
    <row r="838">
      <c r="A838" s="4" t="s">
        <v>6325</v>
      </c>
      <c r="B838" s="4">
        <v>2013.0</v>
      </c>
      <c r="C838" s="4" t="s">
        <v>13</v>
      </c>
      <c r="D838" s="4" t="s">
        <v>5747</v>
      </c>
      <c r="E838" s="4">
        <v>327.0</v>
      </c>
      <c r="F838" s="4">
        <v>3.0</v>
      </c>
      <c r="G838" s="4" t="s">
        <v>5892</v>
      </c>
      <c r="H838" s="4" t="s">
        <v>1746</v>
      </c>
      <c r="I838" s="10"/>
      <c r="J838" s="4">
        <v>321.0</v>
      </c>
      <c r="K838" s="5">
        <v>45800.0</v>
      </c>
      <c r="L838" s="4">
        <v>4.0</v>
      </c>
      <c r="M838" s="4">
        <v>3.0</v>
      </c>
      <c r="N838" s="4">
        <v>3.0</v>
      </c>
      <c r="O838" s="5">
        <v>45843.0</v>
      </c>
      <c r="P838" s="4" t="s">
        <v>1747</v>
      </c>
      <c r="Q838" s="4">
        <v>183746.0</v>
      </c>
      <c r="R838" s="5">
        <v>45816.0</v>
      </c>
      <c r="S838" s="4" t="s">
        <v>7302</v>
      </c>
      <c r="T838" s="5">
        <v>45697.0</v>
      </c>
    </row>
    <row r="839">
      <c r="A839" s="4" t="s">
        <v>6325</v>
      </c>
      <c r="B839" s="4">
        <v>2012.0</v>
      </c>
      <c r="C839" s="4" t="s">
        <v>13</v>
      </c>
      <c r="D839" s="4" t="s">
        <v>5533</v>
      </c>
      <c r="E839" s="4">
        <v>337.0</v>
      </c>
      <c r="F839" s="4">
        <v>3.0</v>
      </c>
      <c r="G839" s="4" t="s">
        <v>6006</v>
      </c>
      <c r="H839" s="4" t="s">
        <v>1748</v>
      </c>
      <c r="I839" s="10"/>
      <c r="J839" s="4">
        <v>1190.0</v>
      </c>
      <c r="K839" s="4">
        <v>23.0</v>
      </c>
      <c r="L839" s="4">
        <v>4.0</v>
      </c>
      <c r="M839" s="4">
        <v>3.0</v>
      </c>
      <c r="N839" s="4">
        <v>24.0</v>
      </c>
      <c r="O839" s="5">
        <v>45696.0</v>
      </c>
      <c r="P839" s="4" t="s">
        <v>1749</v>
      </c>
      <c r="Q839" s="4">
        <v>138593.0</v>
      </c>
      <c r="R839" s="5">
        <v>45846.0</v>
      </c>
      <c r="S839" s="4" t="s">
        <v>7250</v>
      </c>
      <c r="T839" s="5">
        <v>45697.0</v>
      </c>
    </row>
    <row r="840">
      <c r="A840" s="4" t="s">
        <v>6325</v>
      </c>
      <c r="B840" s="4">
        <v>2011.0</v>
      </c>
      <c r="C840" s="4" t="s">
        <v>13</v>
      </c>
      <c r="D840" s="4" t="s">
        <v>5534</v>
      </c>
      <c r="E840" s="4">
        <v>344.0</v>
      </c>
      <c r="F840" s="4">
        <v>3.0</v>
      </c>
      <c r="G840" s="4" t="s">
        <v>5882</v>
      </c>
      <c r="H840" s="4" t="s">
        <v>1750</v>
      </c>
      <c r="I840" s="10"/>
      <c r="J840" s="4">
        <v>0.0</v>
      </c>
      <c r="K840" s="5">
        <v>45830.0</v>
      </c>
      <c r="L840" s="4">
        <v>4.0</v>
      </c>
      <c r="M840" s="4">
        <v>39.0</v>
      </c>
      <c r="N840" s="4">
        <v>41.0</v>
      </c>
      <c r="O840" s="5">
        <v>45845.0</v>
      </c>
      <c r="P840" s="4" t="s">
        <v>1752</v>
      </c>
      <c r="Q840" s="4">
        <v>99429.0</v>
      </c>
      <c r="R840" s="5">
        <v>45877.0</v>
      </c>
      <c r="S840" s="4" t="s">
        <v>6166</v>
      </c>
      <c r="T840" s="5">
        <v>45697.0</v>
      </c>
    </row>
    <row r="841">
      <c r="A841" s="4" t="s">
        <v>6325</v>
      </c>
      <c r="B841" s="4">
        <v>2010.0</v>
      </c>
      <c r="C841" s="4" t="s">
        <v>13</v>
      </c>
      <c r="D841" s="4" t="s">
        <v>5571</v>
      </c>
      <c r="E841" s="4">
        <v>339.0</v>
      </c>
      <c r="F841" s="4">
        <v>3.0</v>
      </c>
      <c r="G841" s="4" t="s">
        <v>6007</v>
      </c>
      <c r="H841" s="4" t="s">
        <v>1753</v>
      </c>
      <c r="I841" s="10"/>
      <c r="J841" s="4">
        <v>0.0</v>
      </c>
      <c r="K841" s="5">
        <v>45679.0</v>
      </c>
      <c r="L841" s="4">
        <v>4.0</v>
      </c>
      <c r="M841" s="4">
        <v>59.0</v>
      </c>
      <c r="N841" s="4">
        <v>44.0</v>
      </c>
      <c r="O841" s="5">
        <v>45695.0</v>
      </c>
      <c r="P841" s="4" t="s">
        <v>1754</v>
      </c>
      <c r="Q841" s="4">
        <v>95114.0</v>
      </c>
      <c r="R841" s="4">
        <v>9.0</v>
      </c>
      <c r="S841" s="4" t="s">
        <v>7096</v>
      </c>
      <c r="T841" s="5">
        <v>45697.0</v>
      </c>
    </row>
    <row r="842">
      <c r="A842" s="4" t="s">
        <v>6325</v>
      </c>
      <c r="B842" s="4">
        <v>2009.0</v>
      </c>
      <c r="C842" s="4" t="s">
        <v>13</v>
      </c>
      <c r="D842" s="4" t="s">
        <v>5640</v>
      </c>
      <c r="E842" s="4">
        <v>34.0</v>
      </c>
      <c r="F842" s="4">
        <v>3.0</v>
      </c>
      <c r="G842" s="4" t="s">
        <v>4790</v>
      </c>
      <c r="H842" s="4" t="s">
        <v>1755</v>
      </c>
      <c r="I842" s="10"/>
      <c r="J842" s="4">
        <v>78.0</v>
      </c>
      <c r="K842" s="5">
        <v>45859.0</v>
      </c>
      <c r="L842" s="4">
        <v>4.0</v>
      </c>
      <c r="M842" s="4">
        <v>57.0</v>
      </c>
      <c r="N842" s="4">
        <v>43.0</v>
      </c>
      <c r="O842" s="5">
        <v>45723.0</v>
      </c>
      <c r="P842" s="4" t="s">
        <v>1757</v>
      </c>
      <c r="Q842" s="4">
        <v>99111.0</v>
      </c>
      <c r="R842" s="5">
        <v>45697.0</v>
      </c>
      <c r="S842" s="4" t="s">
        <v>6123</v>
      </c>
      <c r="T842" s="5">
        <v>45666.0</v>
      </c>
    </row>
    <row r="843">
      <c r="A843" s="4" t="s">
        <v>6325</v>
      </c>
      <c r="B843" s="4">
        <v>2008.0</v>
      </c>
      <c r="C843" s="4" t="s">
        <v>13</v>
      </c>
      <c r="D843" s="4" t="s">
        <v>5831</v>
      </c>
      <c r="E843" s="4">
        <v>338.0</v>
      </c>
      <c r="F843" s="4">
        <v>3.0</v>
      </c>
      <c r="G843" s="4" t="s">
        <v>3726</v>
      </c>
      <c r="H843" s="4" t="s">
        <v>1758</v>
      </c>
      <c r="I843" s="10"/>
      <c r="J843" s="4">
        <v>436.0</v>
      </c>
      <c r="K843" s="5">
        <v>45737.0</v>
      </c>
      <c r="L843" s="4">
        <v>4.0</v>
      </c>
      <c r="M843" s="4">
        <v>55.0</v>
      </c>
      <c r="N843" s="4">
        <v>42.0</v>
      </c>
      <c r="O843" s="5">
        <v>45722.0</v>
      </c>
      <c r="P843" s="4" t="s">
        <v>1760</v>
      </c>
      <c r="Q843" s="4">
        <v>868418.0</v>
      </c>
      <c r="R843" s="5">
        <v>45725.0</v>
      </c>
      <c r="S843" s="4" t="s">
        <v>7249</v>
      </c>
      <c r="T843" s="5">
        <v>45666.0</v>
      </c>
    </row>
    <row r="844">
      <c r="A844" s="4" t="s">
        <v>6325</v>
      </c>
      <c r="B844" s="4">
        <v>2007.0</v>
      </c>
      <c r="C844" s="4" t="s">
        <v>13</v>
      </c>
      <c r="D844" s="4">
        <v>55.0</v>
      </c>
      <c r="E844" s="4">
        <v>339.0</v>
      </c>
      <c r="F844" s="4">
        <v>3.0</v>
      </c>
      <c r="G844" s="4" t="s">
        <v>1853</v>
      </c>
      <c r="H844" s="4" t="s">
        <v>1761</v>
      </c>
      <c r="I844" s="10"/>
      <c r="J844" s="4">
        <v>5.0</v>
      </c>
      <c r="K844" s="5">
        <v>45902.0</v>
      </c>
      <c r="L844" s="4">
        <v>4.0</v>
      </c>
      <c r="M844" s="4">
        <v>54.0</v>
      </c>
      <c r="N844" s="4">
        <v>41.0</v>
      </c>
      <c r="O844" s="5">
        <v>45905.0</v>
      </c>
      <c r="P844" s="4" t="s">
        <v>1763</v>
      </c>
      <c r="Q844" s="4">
        <v>829327.0</v>
      </c>
      <c r="R844" s="5">
        <v>45786.0</v>
      </c>
      <c r="S844" s="4" t="s">
        <v>7303</v>
      </c>
      <c r="T844" s="4">
        <v>9.0</v>
      </c>
    </row>
    <row r="845">
      <c r="A845" s="4" t="s">
        <v>6325</v>
      </c>
      <c r="B845" s="4">
        <v>2006.0</v>
      </c>
      <c r="C845" s="4" t="s">
        <v>13</v>
      </c>
      <c r="D845" s="4" t="s">
        <v>5536</v>
      </c>
      <c r="E845" s="4">
        <v>337.0</v>
      </c>
      <c r="F845" s="4">
        <v>3.0</v>
      </c>
      <c r="G845" s="4" t="s">
        <v>2407</v>
      </c>
      <c r="H845" s="4" t="s">
        <v>1764</v>
      </c>
      <c r="I845" s="10"/>
      <c r="J845" s="4">
        <v>0.0</v>
      </c>
      <c r="K845" s="5">
        <v>45779.0</v>
      </c>
      <c r="L845" s="4">
        <v>4.0</v>
      </c>
      <c r="M845" s="4">
        <v>52.0</v>
      </c>
      <c r="N845" s="4">
        <v>4.0</v>
      </c>
      <c r="O845" s="5">
        <v>45721.0</v>
      </c>
      <c r="P845" s="4" t="s">
        <v>1765</v>
      </c>
      <c r="Q845" s="4">
        <v>792217.0</v>
      </c>
      <c r="R845" s="5">
        <v>45817.0</v>
      </c>
      <c r="S845" s="4" t="s">
        <v>7198</v>
      </c>
      <c r="T845" s="4">
        <v>9.0</v>
      </c>
    </row>
    <row r="846">
      <c r="A846" s="4" t="s">
        <v>6325</v>
      </c>
      <c r="B846" s="4">
        <v>2005.0</v>
      </c>
      <c r="C846" s="4" t="s">
        <v>13</v>
      </c>
      <c r="D846" s="4" t="s">
        <v>5753</v>
      </c>
      <c r="E846" s="4">
        <v>337.0</v>
      </c>
      <c r="F846" s="4">
        <v>3.0</v>
      </c>
      <c r="G846" s="4" t="s">
        <v>889</v>
      </c>
      <c r="H846" s="4" t="s">
        <v>1766</v>
      </c>
      <c r="I846" s="10"/>
      <c r="J846" s="4">
        <v>0.0</v>
      </c>
      <c r="K846" s="5">
        <v>45690.0</v>
      </c>
      <c r="L846" s="4">
        <v>4.0</v>
      </c>
      <c r="M846" s="4">
        <v>5.0</v>
      </c>
      <c r="N846" s="4">
        <v>39.0</v>
      </c>
      <c r="O846" s="5">
        <v>45904.0</v>
      </c>
      <c r="P846" s="4" t="s">
        <v>1768</v>
      </c>
      <c r="Q846" s="4">
        <v>757317.0</v>
      </c>
      <c r="R846" s="5">
        <v>45878.0</v>
      </c>
      <c r="S846" s="4" t="s">
        <v>7304</v>
      </c>
      <c r="T846" s="5">
        <v>45846.0</v>
      </c>
    </row>
    <row r="847">
      <c r="A847" s="4" t="s">
        <v>6325</v>
      </c>
      <c r="B847" s="4">
        <v>2004.0</v>
      </c>
      <c r="C847" s="4" t="s">
        <v>13</v>
      </c>
      <c r="D847" s="4" t="s">
        <v>5643</v>
      </c>
      <c r="E847" s="4">
        <v>336.0</v>
      </c>
      <c r="F847" s="4">
        <v>3.0</v>
      </c>
      <c r="G847" s="4" t="s">
        <v>1232</v>
      </c>
      <c r="H847" s="4" t="s">
        <v>1769</v>
      </c>
      <c r="I847" s="10"/>
      <c r="J847" s="4">
        <v>38.0</v>
      </c>
      <c r="K847" s="5">
        <v>45888.0</v>
      </c>
      <c r="L847" s="4">
        <v>4.0</v>
      </c>
      <c r="M847" s="4">
        <v>48.0</v>
      </c>
      <c r="N847" s="4">
        <v>38.0</v>
      </c>
      <c r="O847" s="5">
        <v>45751.0</v>
      </c>
      <c r="P847" s="4" t="s">
        <v>1770</v>
      </c>
      <c r="Q847" s="4">
        <v>724817.0</v>
      </c>
      <c r="R847" s="4">
        <v>1.0</v>
      </c>
      <c r="S847" s="4" t="s">
        <v>7200</v>
      </c>
      <c r="T847" s="5">
        <v>45785.0</v>
      </c>
    </row>
    <row r="848">
      <c r="A848" s="4" t="s">
        <v>6325</v>
      </c>
      <c r="B848" s="4">
        <v>2003.0</v>
      </c>
      <c r="C848" s="4" t="s">
        <v>13</v>
      </c>
      <c r="D848" s="4" t="s">
        <v>5959</v>
      </c>
      <c r="E848" s="4">
        <v>334.0</v>
      </c>
      <c r="F848" s="4">
        <v>3.0</v>
      </c>
      <c r="G848" s="4" t="s">
        <v>886</v>
      </c>
      <c r="H848" s="4" t="s">
        <v>1771</v>
      </c>
      <c r="I848" s="10"/>
      <c r="J848" s="4">
        <v>18.0</v>
      </c>
      <c r="K848" s="5">
        <v>45796.0</v>
      </c>
      <c r="L848" s="4">
        <v>4.0</v>
      </c>
      <c r="M848" s="4">
        <v>46.0</v>
      </c>
      <c r="N848" s="4">
        <v>37.0</v>
      </c>
      <c r="O848" s="5">
        <v>45811.0</v>
      </c>
      <c r="P848" s="4" t="s">
        <v>1773</v>
      </c>
      <c r="Q848" s="4">
        <v>694611.0</v>
      </c>
      <c r="R848" s="5">
        <v>45658.0</v>
      </c>
      <c r="S848" s="4" t="s">
        <v>7305</v>
      </c>
      <c r="T848" s="5">
        <v>45755.0</v>
      </c>
    </row>
    <row r="849">
      <c r="A849" s="4" t="s">
        <v>6325</v>
      </c>
      <c r="B849" s="4">
        <v>2002.0</v>
      </c>
      <c r="C849" s="4" t="s">
        <v>13</v>
      </c>
      <c r="D849" s="4" t="s">
        <v>5550</v>
      </c>
      <c r="E849" s="4">
        <v>334.0</v>
      </c>
      <c r="F849" s="4">
        <v>3.0</v>
      </c>
      <c r="G849" s="58">
        <v>45663.0</v>
      </c>
      <c r="H849" s="4" t="s">
        <v>1774</v>
      </c>
      <c r="I849" s="10"/>
      <c r="J849" s="4">
        <v>24.0</v>
      </c>
      <c r="K849" s="5">
        <v>45676.0</v>
      </c>
      <c r="L849" s="4">
        <v>4.0</v>
      </c>
      <c r="M849" s="4">
        <v>44.0</v>
      </c>
      <c r="N849" s="4">
        <v>36.0</v>
      </c>
      <c r="O849" s="5">
        <v>45902.0</v>
      </c>
      <c r="P849" s="4" t="s">
        <v>1775</v>
      </c>
      <c r="Q849" s="4">
        <v>66647.0</v>
      </c>
      <c r="R849" s="5">
        <v>45717.0</v>
      </c>
      <c r="S849" s="4" t="s">
        <v>7306</v>
      </c>
      <c r="T849" s="5">
        <v>45696.0</v>
      </c>
    </row>
    <row r="850">
      <c r="A850" s="4" t="s">
        <v>6325</v>
      </c>
      <c r="B850" s="4">
        <v>2001.0</v>
      </c>
      <c r="C850" s="4" t="s">
        <v>13</v>
      </c>
      <c r="D850" s="4" t="s">
        <v>5855</v>
      </c>
      <c r="E850" s="4">
        <v>334.0</v>
      </c>
      <c r="F850" s="4">
        <v>3.0</v>
      </c>
      <c r="G850" s="58">
        <v>45843.0</v>
      </c>
      <c r="H850" s="4" t="s">
        <v>1776</v>
      </c>
      <c r="I850" s="10"/>
      <c r="J850" s="4">
        <v>1339.0</v>
      </c>
      <c r="K850" s="5">
        <v>45856.0</v>
      </c>
      <c r="L850" s="4">
        <v>4.0</v>
      </c>
      <c r="M850" s="4">
        <v>43.0</v>
      </c>
      <c r="N850" s="4">
        <v>35.0</v>
      </c>
      <c r="O850" s="5">
        <v>45718.0</v>
      </c>
      <c r="P850" s="4" t="s">
        <v>1777</v>
      </c>
      <c r="Q850" s="4">
        <v>639762.0</v>
      </c>
      <c r="R850" s="5">
        <v>45748.0</v>
      </c>
      <c r="S850" s="4" t="s">
        <v>6951</v>
      </c>
      <c r="T850" s="4">
        <v>8.0</v>
      </c>
    </row>
    <row r="851">
      <c r="A851" s="4" t="s">
        <v>6325</v>
      </c>
      <c r="B851" s="4">
        <v>2000.0</v>
      </c>
      <c r="C851" s="4" t="s">
        <v>13</v>
      </c>
      <c r="D851" s="4" t="s">
        <v>5703</v>
      </c>
      <c r="E851" s="4">
        <v>336.0</v>
      </c>
      <c r="F851" s="4">
        <v>3.0</v>
      </c>
      <c r="G851" s="4" t="s">
        <v>701</v>
      </c>
      <c r="H851" s="4" t="s">
        <v>1778</v>
      </c>
      <c r="I851" s="10"/>
      <c r="J851" s="4">
        <v>0.0</v>
      </c>
      <c r="K851" s="5">
        <v>45734.0</v>
      </c>
      <c r="L851" s="4">
        <v>4.0</v>
      </c>
      <c r="M851" s="4">
        <v>41.0</v>
      </c>
      <c r="N851" s="4">
        <v>34.0</v>
      </c>
      <c r="O851" s="5">
        <v>45901.0</v>
      </c>
      <c r="P851" s="4" t="s">
        <v>1780</v>
      </c>
      <c r="Q851" s="4">
        <v>614323.0</v>
      </c>
      <c r="R851" s="5">
        <v>45809.0</v>
      </c>
      <c r="S851" s="4">
        <v>0.0</v>
      </c>
      <c r="T851" s="4">
        <v>0.0</v>
      </c>
    </row>
    <row r="852">
      <c r="A852" s="4" t="s">
        <v>6326</v>
      </c>
      <c r="B852" s="4">
        <v>2015.0</v>
      </c>
      <c r="C852" s="4" t="s">
        <v>13</v>
      </c>
      <c r="D852" s="4" t="s">
        <v>5913</v>
      </c>
      <c r="E852" s="4">
        <v>255.0</v>
      </c>
      <c r="F852" s="4">
        <v>5.0</v>
      </c>
      <c r="G852" s="10"/>
      <c r="H852" s="4">
        <v>0.0</v>
      </c>
      <c r="I852" s="4">
        <v>95.0</v>
      </c>
      <c r="J852" s="4">
        <v>198.0</v>
      </c>
      <c r="K852" s="5">
        <v>45826.0</v>
      </c>
      <c r="L852" s="4">
        <v>7.0</v>
      </c>
      <c r="M852" s="4">
        <v>95.0</v>
      </c>
      <c r="N852" s="4">
        <v>95.0</v>
      </c>
      <c r="O852" s="4" t="s">
        <v>5783</v>
      </c>
      <c r="P852" s="10"/>
      <c r="Q852" s="10"/>
      <c r="R852" s="5">
        <v>45696.0</v>
      </c>
      <c r="S852" s="4" t="s">
        <v>7307</v>
      </c>
      <c r="T852" s="4">
        <v>5.0</v>
      </c>
    </row>
    <row r="853">
      <c r="A853" s="4" t="s">
        <v>6326</v>
      </c>
      <c r="B853" s="4">
        <v>2014.0</v>
      </c>
      <c r="C853" s="4" t="s">
        <v>13</v>
      </c>
      <c r="D853" s="4" t="s">
        <v>5665</v>
      </c>
      <c r="E853" s="4">
        <v>261.0</v>
      </c>
      <c r="F853" s="4">
        <v>5.0</v>
      </c>
      <c r="G853" s="4" t="s">
        <v>5521</v>
      </c>
      <c r="H853" s="4">
        <v>0.0</v>
      </c>
      <c r="I853" s="4">
        <v>94.0</v>
      </c>
      <c r="J853" s="4">
        <v>127.0</v>
      </c>
      <c r="K853" s="4">
        <v>18.0</v>
      </c>
      <c r="L853" s="4">
        <v>8.0</v>
      </c>
      <c r="M853" s="4">
        <v>94.0</v>
      </c>
      <c r="N853" s="4">
        <v>94.0</v>
      </c>
      <c r="O853" s="4" t="s">
        <v>5783</v>
      </c>
      <c r="P853" s="10"/>
      <c r="Q853" s="10"/>
      <c r="R853" s="5">
        <v>45724.0</v>
      </c>
      <c r="S853" s="4" t="s">
        <v>7090</v>
      </c>
      <c r="T853" s="4">
        <v>5.0</v>
      </c>
    </row>
    <row r="854">
      <c r="A854" s="4" t="s">
        <v>6326</v>
      </c>
      <c r="B854" s="4">
        <v>2013.0</v>
      </c>
      <c r="C854" s="4" t="s">
        <v>13</v>
      </c>
      <c r="D854" s="4">
        <v>64.0</v>
      </c>
      <c r="E854" s="4">
        <v>266.0</v>
      </c>
      <c r="F854" s="4">
        <v>6.0</v>
      </c>
      <c r="G854" s="4" t="s">
        <v>5521</v>
      </c>
      <c r="H854" s="4">
        <v>0.0</v>
      </c>
      <c r="I854" s="4">
        <v>94.0</v>
      </c>
      <c r="J854" s="4">
        <v>45.0</v>
      </c>
      <c r="K854" s="5">
        <v>45794.0</v>
      </c>
      <c r="L854" s="4">
        <v>8.0</v>
      </c>
      <c r="M854" s="4">
        <v>94.0</v>
      </c>
      <c r="N854" s="4">
        <v>94.0</v>
      </c>
      <c r="O854" s="4" t="s">
        <v>5578</v>
      </c>
      <c r="P854" s="10"/>
      <c r="Q854" s="10"/>
      <c r="R854" s="5">
        <v>45755.0</v>
      </c>
      <c r="S854" s="4" t="s">
        <v>7308</v>
      </c>
      <c r="T854" s="4">
        <v>5.0</v>
      </c>
    </row>
    <row r="855">
      <c r="A855" s="4" t="s">
        <v>6326</v>
      </c>
      <c r="B855" s="4">
        <v>2012.0</v>
      </c>
      <c r="C855" s="4" t="s">
        <v>13</v>
      </c>
      <c r="D855" s="4" t="s">
        <v>5754</v>
      </c>
      <c r="E855" s="4">
        <v>274.0</v>
      </c>
      <c r="F855" s="4">
        <v>6.0</v>
      </c>
      <c r="G855" s="4" t="s">
        <v>5521</v>
      </c>
      <c r="H855" s="4">
        <v>0.0</v>
      </c>
      <c r="I855" s="4">
        <v>94.0</v>
      </c>
      <c r="J855" s="4">
        <v>194.0</v>
      </c>
      <c r="K855" s="4">
        <v>17.0</v>
      </c>
      <c r="L855" s="4">
        <v>8.0</v>
      </c>
      <c r="M855" s="4">
        <v>94.0</v>
      </c>
      <c r="N855" s="4">
        <v>94.0</v>
      </c>
      <c r="O855" s="4" t="s">
        <v>5658</v>
      </c>
      <c r="P855" s="10"/>
      <c r="Q855" s="10"/>
      <c r="R855" s="5">
        <v>45816.0</v>
      </c>
      <c r="S855" s="4" t="s">
        <v>5922</v>
      </c>
      <c r="T855" s="4">
        <v>5.0</v>
      </c>
    </row>
    <row r="856">
      <c r="A856" s="4" t="s">
        <v>6326</v>
      </c>
      <c r="B856" s="4">
        <v>2011.0</v>
      </c>
      <c r="C856" s="4" t="s">
        <v>13</v>
      </c>
      <c r="D856" s="4" t="s">
        <v>5674</v>
      </c>
      <c r="E856" s="4">
        <v>286.0</v>
      </c>
      <c r="F856" s="4">
        <v>6.0</v>
      </c>
      <c r="G856" s="4" t="s">
        <v>5725</v>
      </c>
      <c r="H856" s="4" t="s">
        <v>1782</v>
      </c>
      <c r="I856" s="4">
        <v>96.0</v>
      </c>
      <c r="J856" s="4">
        <v>48.0</v>
      </c>
      <c r="K856" s="5">
        <v>45793.0</v>
      </c>
      <c r="L856" s="4">
        <v>8.0</v>
      </c>
      <c r="M856" s="4">
        <v>96.0</v>
      </c>
      <c r="N856" s="4">
        <v>96.0</v>
      </c>
      <c r="O856" s="4" t="s">
        <v>5681</v>
      </c>
      <c r="P856" s="4" t="s">
        <v>1783</v>
      </c>
      <c r="Q856" s="4">
        <v>447469.0</v>
      </c>
      <c r="R856" s="5">
        <v>45846.0</v>
      </c>
      <c r="S856" s="4" t="s">
        <v>6913</v>
      </c>
      <c r="T856" s="4">
        <v>5.0</v>
      </c>
    </row>
    <row r="857">
      <c r="A857" s="4" t="s">
        <v>6326</v>
      </c>
      <c r="B857" s="4">
        <v>2010.0</v>
      </c>
      <c r="C857" s="4" t="s">
        <v>13</v>
      </c>
      <c r="D857" s="4" t="s">
        <v>5886</v>
      </c>
      <c r="E857" s="4">
        <v>298.0</v>
      </c>
      <c r="F857" s="4">
        <v>6.0</v>
      </c>
      <c r="G857" s="4" t="s">
        <v>6008</v>
      </c>
      <c r="H857" s="4" t="s">
        <v>1784</v>
      </c>
      <c r="I857" s="4">
        <v>9.0</v>
      </c>
      <c r="J857" s="4">
        <v>51.0</v>
      </c>
      <c r="K857" s="4">
        <v>16.0</v>
      </c>
      <c r="L857" s="4">
        <v>9.0</v>
      </c>
      <c r="M857" s="4">
        <v>9.0</v>
      </c>
      <c r="N857" s="4">
        <v>9.0</v>
      </c>
      <c r="O857" s="4" t="s">
        <v>5631</v>
      </c>
      <c r="P857" s="4" t="s">
        <v>1785</v>
      </c>
      <c r="Q857" s="4">
        <v>43984.0</v>
      </c>
      <c r="R857" s="5">
        <v>45877.0</v>
      </c>
      <c r="S857" s="4" t="s">
        <v>7181</v>
      </c>
      <c r="T857" s="5">
        <v>45662.0</v>
      </c>
    </row>
    <row r="858">
      <c r="A858" s="4" t="s">
        <v>6326</v>
      </c>
      <c r="B858" s="4">
        <v>2009.0</v>
      </c>
      <c r="C858" s="4" t="s">
        <v>13</v>
      </c>
      <c r="D858" s="4" t="s">
        <v>5958</v>
      </c>
      <c r="E858" s="4">
        <v>311.0</v>
      </c>
      <c r="F858" s="4">
        <v>6.0</v>
      </c>
      <c r="G858" s="4" t="s">
        <v>6009</v>
      </c>
      <c r="H858" s="4" t="s">
        <v>1786</v>
      </c>
      <c r="I858" s="4">
        <v>92.0</v>
      </c>
      <c r="J858" s="4">
        <v>82.0</v>
      </c>
      <c r="K858" s="5">
        <v>45792.0</v>
      </c>
      <c r="L858" s="4">
        <v>9.0</v>
      </c>
      <c r="M858" s="4">
        <v>92.0</v>
      </c>
      <c r="N858" s="4">
        <v>92.0</v>
      </c>
      <c r="O858" s="4">
        <v>1.0</v>
      </c>
      <c r="P858" s="4" t="s">
        <v>1787</v>
      </c>
      <c r="Q858" s="4">
        <v>431334.0</v>
      </c>
      <c r="R858" s="5">
        <v>45908.0</v>
      </c>
      <c r="S858" s="4" t="s">
        <v>7309</v>
      </c>
      <c r="T858" s="5">
        <v>45693.0</v>
      </c>
    </row>
    <row r="859">
      <c r="A859" s="4" t="s">
        <v>6326</v>
      </c>
      <c r="B859" s="4">
        <v>2008.0</v>
      </c>
      <c r="C859" s="4" t="s">
        <v>13</v>
      </c>
      <c r="D859" s="4">
        <v>67.0</v>
      </c>
      <c r="E859" s="4">
        <v>322.0</v>
      </c>
      <c r="F859" s="4">
        <v>6.0</v>
      </c>
      <c r="G859" s="4" t="s">
        <v>5993</v>
      </c>
      <c r="H859" s="4" t="s">
        <v>1788</v>
      </c>
      <c r="I859" s="4">
        <v>94.0</v>
      </c>
      <c r="J859" s="4">
        <v>0.0</v>
      </c>
      <c r="K859" s="5">
        <v>45672.0</v>
      </c>
      <c r="L859" s="4">
        <v>9.0</v>
      </c>
      <c r="M859" s="4">
        <v>94.0</v>
      </c>
      <c r="N859" s="4">
        <v>94.0</v>
      </c>
      <c r="O859" s="5">
        <v>45658.0</v>
      </c>
      <c r="P859" s="4" t="s">
        <v>1790</v>
      </c>
      <c r="Q859" s="4">
        <v>4232636.0</v>
      </c>
      <c r="R859" s="5">
        <v>45666.0</v>
      </c>
      <c r="S859" s="4" t="s">
        <v>6959</v>
      </c>
      <c r="T859" s="5">
        <v>45693.0</v>
      </c>
    </row>
    <row r="860">
      <c r="A860" s="4" t="s">
        <v>6326</v>
      </c>
      <c r="B860" s="4">
        <v>2007.0</v>
      </c>
      <c r="C860" s="4" t="s">
        <v>13</v>
      </c>
      <c r="D860" s="4">
        <v>62.0</v>
      </c>
      <c r="E860" s="4">
        <v>329.0</v>
      </c>
      <c r="F860" s="4">
        <v>6.0</v>
      </c>
      <c r="G860" s="4" t="s">
        <v>2721</v>
      </c>
      <c r="H860" s="4" t="s">
        <v>1791</v>
      </c>
      <c r="I860" s="4">
        <v>91.0</v>
      </c>
      <c r="J860" s="4">
        <v>55.0</v>
      </c>
      <c r="K860" s="5">
        <v>45852.0</v>
      </c>
      <c r="L860" s="4">
        <v>9.0</v>
      </c>
      <c r="M860" s="4">
        <v>91.0</v>
      </c>
      <c r="N860" s="4">
        <v>91.0</v>
      </c>
      <c r="O860" s="5">
        <v>45717.0</v>
      </c>
      <c r="P860" s="4" t="s">
        <v>1792</v>
      </c>
      <c r="Q860" s="4">
        <v>4153332.0</v>
      </c>
      <c r="R860" s="5">
        <v>45697.0</v>
      </c>
      <c r="S860" s="4" t="s">
        <v>6913</v>
      </c>
      <c r="T860" s="5">
        <v>45721.0</v>
      </c>
    </row>
    <row r="861">
      <c r="A861" s="4" t="s">
        <v>6326</v>
      </c>
      <c r="B861" s="4">
        <v>2006.0</v>
      </c>
      <c r="C861" s="4" t="s">
        <v>13</v>
      </c>
      <c r="D861" s="4" t="s">
        <v>5826</v>
      </c>
      <c r="E861" s="4">
        <v>336.0</v>
      </c>
      <c r="F861" s="4">
        <v>7.0</v>
      </c>
      <c r="G861" s="4" t="s">
        <v>6010</v>
      </c>
      <c r="H861" s="4" t="s">
        <v>1793</v>
      </c>
      <c r="I861" s="4">
        <v>94.0</v>
      </c>
      <c r="J861" s="4">
        <v>128.0</v>
      </c>
      <c r="K861" s="5">
        <v>45730.0</v>
      </c>
      <c r="L861" s="4">
        <v>9.0</v>
      </c>
      <c r="M861" s="4">
        <v>94.0</v>
      </c>
      <c r="N861" s="4">
        <v>94.0</v>
      </c>
      <c r="O861" s="5">
        <v>45748.0</v>
      </c>
      <c r="P861" s="4" t="s">
        <v>1794</v>
      </c>
      <c r="Q861" s="4">
        <v>466648.0</v>
      </c>
      <c r="R861" s="5">
        <v>45725.0</v>
      </c>
      <c r="S861" s="4" t="s">
        <v>6913</v>
      </c>
      <c r="T861" s="5">
        <v>45721.0</v>
      </c>
    </row>
    <row r="862">
      <c r="A862" s="4" t="s">
        <v>6326</v>
      </c>
      <c r="B862" s="4">
        <v>2005.0</v>
      </c>
      <c r="C862" s="4" t="s">
        <v>13</v>
      </c>
      <c r="D862" s="4" t="s">
        <v>5744</v>
      </c>
      <c r="E862" s="4">
        <v>34.0</v>
      </c>
      <c r="F862" s="4">
        <v>7.0</v>
      </c>
      <c r="G862" s="58">
        <v>45839.0</v>
      </c>
      <c r="H862" s="4" t="s">
        <v>1795</v>
      </c>
      <c r="I862" s="4">
        <v>96.0</v>
      </c>
      <c r="J862" s="4">
        <v>19.0</v>
      </c>
      <c r="K862" s="5">
        <v>45913.0</v>
      </c>
      <c r="L862" s="4">
        <v>9.0</v>
      </c>
      <c r="M862" s="4">
        <v>96.0</v>
      </c>
      <c r="N862" s="4">
        <v>96.0</v>
      </c>
      <c r="O862" s="5">
        <v>45809.0</v>
      </c>
      <c r="P862" s="4" t="s">
        <v>1797</v>
      </c>
      <c r="Q862" s="4">
        <v>39697.0</v>
      </c>
      <c r="R862" s="5">
        <v>45786.0</v>
      </c>
      <c r="S862" s="4">
        <v>0.0</v>
      </c>
      <c r="T862" s="5">
        <v>45752.0</v>
      </c>
    </row>
    <row r="863">
      <c r="A863" s="4" t="s">
        <v>6326</v>
      </c>
      <c r="B863" s="4">
        <v>2004.0</v>
      </c>
      <c r="C863" s="4" t="s">
        <v>13</v>
      </c>
      <c r="D863" s="4" t="s">
        <v>5827</v>
      </c>
      <c r="E863" s="4">
        <v>342.0</v>
      </c>
      <c r="F863" s="4">
        <v>7.0</v>
      </c>
      <c r="G863" s="4" t="s">
        <v>5919</v>
      </c>
      <c r="H863" s="4" t="s">
        <v>1798</v>
      </c>
      <c r="I863" s="4">
        <v>84.0</v>
      </c>
      <c r="J863" s="4">
        <v>24.0</v>
      </c>
      <c r="K863" s="5">
        <v>45821.0</v>
      </c>
      <c r="L863" s="4">
        <v>10.0</v>
      </c>
      <c r="M863" s="4">
        <v>98.0</v>
      </c>
      <c r="N863" s="4">
        <v>98.0</v>
      </c>
      <c r="O863" s="5">
        <v>45870.0</v>
      </c>
      <c r="P863" s="4" t="s">
        <v>1799</v>
      </c>
      <c r="Q863" s="4">
        <v>3858623.0</v>
      </c>
      <c r="R863" s="5">
        <v>45817.0</v>
      </c>
      <c r="S863" s="4">
        <v>0.0</v>
      </c>
      <c r="T863" s="4">
        <v>5.0</v>
      </c>
    </row>
    <row r="864">
      <c r="A864" s="4" t="s">
        <v>6326</v>
      </c>
      <c r="B864" s="4">
        <v>2003.0</v>
      </c>
      <c r="C864" s="4" t="s">
        <v>13</v>
      </c>
      <c r="D864" s="4" t="s">
        <v>5526</v>
      </c>
      <c r="E864" s="4">
        <v>343.0</v>
      </c>
      <c r="F864" s="4">
        <v>7.0</v>
      </c>
      <c r="G864" s="4" t="s">
        <v>5573</v>
      </c>
      <c r="H864" s="4" t="s">
        <v>1800</v>
      </c>
      <c r="I864" s="4">
        <v>91.0</v>
      </c>
      <c r="J864" s="4">
        <v>376.0</v>
      </c>
      <c r="K864" s="5">
        <v>45729.0</v>
      </c>
      <c r="L864" s="4">
        <v>10.0</v>
      </c>
      <c r="M864" s="4">
        <v>95.0</v>
      </c>
      <c r="N864" s="4">
        <v>93.0</v>
      </c>
      <c r="O864" s="5">
        <v>45901.0</v>
      </c>
      <c r="P864" s="4" t="s">
        <v>1801</v>
      </c>
      <c r="Q864" s="4">
        <v>3738265.0</v>
      </c>
      <c r="R864" s="5">
        <v>45847.0</v>
      </c>
      <c r="S864" s="4">
        <v>0.0</v>
      </c>
      <c r="T864" s="5">
        <v>45842.0</v>
      </c>
    </row>
    <row r="865">
      <c r="A865" s="4" t="s">
        <v>6326</v>
      </c>
      <c r="B865" s="4">
        <v>2002.0</v>
      </c>
      <c r="C865" s="4" t="s">
        <v>13</v>
      </c>
      <c r="D865" s="4" t="s">
        <v>5763</v>
      </c>
      <c r="E865" s="4">
        <v>343.0</v>
      </c>
      <c r="F865" s="4">
        <v>7.0</v>
      </c>
      <c r="G865" s="4" t="s">
        <v>6011</v>
      </c>
      <c r="H865" s="4" t="s">
        <v>1802</v>
      </c>
      <c r="I865" s="4">
        <v>86.0</v>
      </c>
      <c r="J865" s="4">
        <v>460.0</v>
      </c>
      <c r="K865" s="5">
        <v>45670.0</v>
      </c>
      <c r="L865" s="4">
        <v>10.0</v>
      </c>
      <c r="M865" s="4">
        <v>92.0</v>
      </c>
      <c r="N865" s="4">
        <v>9.0</v>
      </c>
      <c r="O865" s="5">
        <v>45901.0</v>
      </c>
      <c r="P865" s="4" t="s">
        <v>1803</v>
      </c>
      <c r="Q865" s="4">
        <v>3614639.0</v>
      </c>
      <c r="R865" s="5">
        <v>45909.0</v>
      </c>
      <c r="S865" s="4">
        <v>0.0</v>
      </c>
      <c r="T865" s="5">
        <v>45751.0</v>
      </c>
    </row>
    <row r="866">
      <c r="A866" s="4" t="s">
        <v>6326</v>
      </c>
      <c r="B866" s="4">
        <v>2001.0</v>
      </c>
      <c r="C866" s="4" t="s">
        <v>13</v>
      </c>
      <c r="D866" s="4" t="s">
        <v>5528</v>
      </c>
      <c r="E866" s="4">
        <v>345.0</v>
      </c>
      <c r="F866" s="4">
        <v>7.0</v>
      </c>
      <c r="G866" s="4" t="s">
        <v>6008</v>
      </c>
      <c r="H866" s="4" t="s">
        <v>1804</v>
      </c>
      <c r="I866" s="10"/>
      <c r="J866" s="4">
        <v>204.0</v>
      </c>
      <c r="K866" s="5">
        <v>45881.0</v>
      </c>
      <c r="L866" s="4">
        <v>10.0</v>
      </c>
      <c r="M866" s="4">
        <v>89.0</v>
      </c>
      <c r="N866" s="4">
        <v>86.0</v>
      </c>
      <c r="O866" s="4">
        <v>2.0</v>
      </c>
      <c r="P866" s="4" t="s">
        <v>1805</v>
      </c>
      <c r="Q866" s="4">
        <v>3497124.0</v>
      </c>
      <c r="R866" s="4">
        <v>1.0</v>
      </c>
      <c r="S866" s="4">
        <v>0.0</v>
      </c>
      <c r="T866" s="5">
        <v>45720.0</v>
      </c>
    </row>
    <row r="867">
      <c r="A867" s="4" t="s">
        <v>6326</v>
      </c>
      <c r="B867" s="4">
        <v>2000.0</v>
      </c>
      <c r="C867" s="4" t="s">
        <v>13</v>
      </c>
      <c r="D867" s="4" t="s">
        <v>5596</v>
      </c>
      <c r="E867" s="4">
        <v>593.0</v>
      </c>
      <c r="F867" s="4">
        <v>7.0</v>
      </c>
      <c r="G867" s="4" t="s">
        <v>6011</v>
      </c>
      <c r="H867" s="4" t="s">
        <v>1806</v>
      </c>
      <c r="I867" s="10"/>
      <c r="J867" s="4">
        <v>789.0</v>
      </c>
      <c r="K867" s="5">
        <v>45820.0</v>
      </c>
      <c r="L867" s="4">
        <v>10.0</v>
      </c>
      <c r="M867" s="4">
        <v>82.0</v>
      </c>
      <c r="N867" s="4">
        <v>81.0</v>
      </c>
      <c r="O867" s="5">
        <v>45901.0</v>
      </c>
      <c r="P867" s="4" t="s">
        <v>1808</v>
      </c>
      <c r="Q867" s="4">
        <v>339281.0</v>
      </c>
      <c r="R867" s="5">
        <v>45658.0</v>
      </c>
      <c r="S867" s="4">
        <v>0.0</v>
      </c>
      <c r="T867" s="5">
        <v>45903.0</v>
      </c>
    </row>
    <row r="868">
      <c r="A868" s="4" t="s">
        <v>6327</v>
      </c>
      <c r="B868" s="4">
        <v>2015.0</v>
      </c>
      <c r="C868" s="4" t="s">
        <v>13</v>
      </c>
      <c r="D868" s="4" t="s">
        <v>5816</v>
      </c>
      <c r="E868" s="4">
        <v>119.0</v>
      </c>
      <c r="F868" s="4">
        <v>0.0</v>
      </c>
      <c r="G868" s="10"/>
      <c r="H868" s="4">
        <v>0.0</v>
      </c>
      <c r="I868" s="4">
        <v>91.0</v>
      </c>
      <c r="J868" s="4">
        <v>4.0</v>
      </c>
      <c r="K868" s="4" t="s">
        <v>5523</v>
      </c>
      <c r="L868" s="4">
        <v>0.0</v>
      </c>
      <c r="M868" s="4">
        <v>93.0</v>
      </c>
      <c r="N868" s="4">
        <v>93.0</v>
      </c>
      <c r="O868" s="4" t="s">
        <v>5522</v>
      </c>
      <c r="P868" s="4" t="s">
        <v>1809</v>
      </c>
      <c r="Q868" s="4">
        <v>131547.0</v>
      </c>
      <c r="R868" s="5">
        <v>45901.0</v>
      </c>
      <c r="S868" s="4" t="s">
        <v>7132</v>
      </c>
      <c r="T868" s="5">
        <v>45793.0</v>
      </c>
    </row>
    <row r="869">
      <c r="A869" s="4" t="s">
        <v>6327</v>
      </c>
      <c r="B869" s="4">
        <v>2014.0</v>
      </c>
      <c r="C869" s="4" t="s">
        <v>13</v>
      </c>
      <c r="D869" s="4" t="s">
        <v>5929</v>
      </c>
      <c r="E869" s="4">
        <v>122.0</v>
      </c>
      <c r="F869" s="4">
        <v>0.0</v>
      </c>
      <c r="G869" s="4" t="s">
        <v>5521</v>
      </c>
      <c r="H869" s="4" t="s">
        <v>1810</v>
      </c>
      <c r="I869" s="4">
        <v>93.0</v>
      </c>
      <c r="J869" s="4">
        <v>0.0</v>
      </c>
      <c r="K869" s="4" t="s">
        <v>5744</v>
      </c>
      <c r="L869" s="4">
        <v>0.0</v>
      </c>
      <c r="M869" s="4">
        <v>93.0</v>
      </c>
      <c r="N869" s="4">
        <v>93.0</v>
      </c>
      <c r="O869" s="4" t="s">
        <v>5522</v>
      </c>
      <c r="P869" s="4" t="s">
        <v>1811</v>
      </c>
      <c r="Q869" s="4">
        <v>1314545.0</v>
      </c>
      <c r="R869" s="5">
        <v>45901.0</v>
      </c>
      <c r="S869" s="4" t="s">
        <v>6020</v>
      </c>
      <c r="T869" s="5">
        <v>45793.0</v>
      </c>
    </row>
    <row r="870">
      <c r="A870" s="4" t="s">
        <v>6327</v>
      </c>
      <c r="B870" s="4">
        <v>2013.0</v>
      </c>
      <c r="C870" s="4" t="s">
        <v>13</v>
      </c>
      <c r="D870" s="4" t="s">
        <v>5542</v>
      </c>
      <c r="E870" s="4">
        <v>127.0</v>
      </c>
      <c r="F870" s="4">
        <v>0.0</v>
      </c>
      <c r="G870" s="4" t="s">
        <v>5521</v>
      </c>
      <c r="H870" s="4" t="s">
        <v>1812</v>
      </c>
      <c r="I870" s="4">
        <v>93.0</v>
      </c>
      <c r="J870" s="4">
        <v>2.0</v>
      </c>
      <c r="K870" s="4">
        <v>59.0</v>
      </c>
      <c r="L870" s="4">
        <v>0.0</v>
      </c>
      <c r="M870" s="4">
        <v>94.0</v>
      </c>
      <c r="N870" s="4">
        <v>94.0</v>
      </c>
      <c r="O870" s="4" t="s">
        <v>5522</v>
      </c>
      <c r="P870" s="4" t="s">
        <v>1813</v>
      </c>
      <c r="Q870" s="4">
        <v>1317997.0</v>
      </c>
      <c r="R870" s="5">
        <v>45901.0</v>
      </c>
      <c r="S870" s="4" t="s">
        <v>7310</v>
      </c>
      <c r="T870" s="5">
        <v>45793.0</v>
      </c>
    </row>
    <row r="871">
      <c r="A871" s="4" t="s">
        <v>6327</v>
      </c>
      <c r="B871" s="4">
        <v>2012.0</v>
      </c>
      <c r="C871" s="4" t="s">
        <v>13</v>
      </c>
      <c r="D871" s="4" t="s">
        <v>5629</v>
      </c>
      <c r="E871" s="4">
        <v>135.0</v>
      </c>
      <c r="F871" s="4">
        <v>0.0</v>
      </c>
      <c r="G871" s="4" t="s">
        <v>5521</v>
      </c>
      <c r="H871" s="4" t="s">
        <v>1814</v>
      </c>
      <c r="I871" s="4">
        <v>94.0</v>
      </c>
      <c r="J871" s="4">
        <v>4.0</v>
      </c>
      <c r="K871" s="4" t="s">
        <v>5763</v>
      </c>
      <c r="L871" s="4">
        <v>0.0</v>
      </c>
      <c r="M871" s="4">
        <v>94.0</v>
      </c>
      <c r="N871" s="4">
        <v>94.0</v>
      </c>
      <c r="O871" s="4" t="s">
        <v>5522</v>
      </c>
      <c r="P871" s="4" t="s">
        <v>1815</v>
      </c>
      <c r="Q871" s="4">
        <v>1322696.0</v>
      </c>
      <c r="R871" s="5">
        <v>45901.0</v>
      </c>
      <c r="S871" s="4" t="s">
        <v>5721</v>
      </c>
      <c r="T871" s="5">
        <v>45793.0</v>
      </c>
    </row>
    <row r="872">
      <c r="A872" s="4" t="s">
        <v>6327</v>
      </c>
      <c r="B872" s="4">
        <v>2011.0</v>
      </c>
      <c r="C872" s="4" t="s">
        <v>13</v>
      </c>
      <c r="D872" s="4" t="s">
        <v>5549</v>
      </c>
      <c r="E872" s="4">
        <v>138.0</v>
      </c>
      <c r="F872" s="4">
        <v>0.0</v>
      </c>
      <c r="G872" s="4" t="s">
        <v>5521</v>
      </c>
      <c r="H872" s="4" t="s">
        <v>1816</v>
      </c>
      <c r="I872" s="4">
        <v>94.0</v>
      </c>
      <c r="J872" s="4">
        <v>7.0</v>
      </c>
      <c r="K872" s="4">
        <v>58.0</v>
      </c>
      <c r="L872" s="4">
        <v>0.0</v>
      </c>
      <c r="M872" s="4">
        <v>93.0</v>
      </c>
      <c r="N872" s="4">
        <v>93.0</v>
      </c>
      <c r="O872" s="4" t="s">
        <v>5522</v>
      </c>
      <c r="P872" s="4" t="s">
        <v>1818</v>
      </c>
      <c r="Q872" s="4">
        <v>1327439.0</v>
      </c>
      <c r="R872" s="4">
        <v>2.0</v>
      </c>
      <c r="S872" s="4" t="s">
        <v>7311</v>
      </c>
      <c r="T872" s="5">
        <v>45763.0</v>
      </c>
    </row>
    <row r="873">
      <c r="A873" s="4" t="s">
        <v>6327</v>
      </c>
      <c r="B873" s="4">
        <v>2010.0</v>
      </c>
      <c r="C873" s="4" t="s">
        <v>13</v>
      </c>
      <c r="D873" s="4" t="s">
        <v>5565</v>
      </c>
      <c r="E873" s="4">
        <v>137.0</v>
      </c>
      <c r="F873" s="4">
        <v>0.0</v>
      </c>
      <c r="G873" s="4" t="s">
        <v>6012</v>
      </c>
      <c r="H873" s="4" t="s">
        <v>1819</v>
      </c>
      <c r="I873" s="4">
        <v>94.0</v>
      </c>
      <c r="J873" s="4">
        <v>0.0</v>
      </c>
      <c r="K873" s="4" t="s">
        <v>5688</v>
      </c>
      <c r="L873" s="4">
        <v>0.0</v>
      </c>
      <c r="M873" s="4">
        <v>94.0</v>
      </c>
      <c r="N873" s="4">
        <v>94.0</v>
      </c>
      <c r="O873" s="4" t="s">
        <v>5522</v>
      </c>
      <c r="P873" s="4" t="s">
        <v>1820</v>
      </c>
      <c r="Q873" s="4">
        <v>1331475.0</v>
      </c>
      <c r="R873" s="4">
        <v>2.0</v>
      </c>
      <c r="S873" s="4" t="s">
        <v>7017</v>
      </c>
      <c r="T873" s="5">
        <v>45704.0</v>
      </c>
    </row>
    <row r="874">
      <c r="A874" s="4" t="s">
        <v>6327</v>
      </c>
      <c r="B874" s="4">
        <v>2009.0</v>
      </c>
      <c r="C874" s="4" t="s">
        <v>13</v>
      </c>
      <c r="D874" s="4" t="s">
        <v>5572</v>
      </c>
      <c r="E874" s="4">
        <v>156.0</v>
      </c>
      <c r="F874" s="4">
        <v>0.0</v>
      </c>
      <c r="G874" s="58">
        <v>45762.0</v>
      </c>
      <c r="H874" s="4" t="s">
        <v>1821</v>
      </c>
      <c r="I874" s="4">
        <v>95.0</v>
      </c>
      <c r="J874" s="4">
        <v>0.0</v>
      </c>
      <c r="K874" s="4" t="s">
        <v>5691</v>
      </c>
      <c r="L874" s="4">
        <v>0.0</v>
      </c>
      <c r="M874" s="4">
        <v>95.0</v>
      </c>
      <c r="N874" s="4">
        <v>95.0</v>
      </c>
      <c r="O874" s="4" t="s">
        <v>5522</v>
      </c>
      <c r="P874" s="4" t="s">
        <v>1822</v>
      </c>
      <c r="Q874" s="4">
        <v>1334515.0</v>
      </c>
      <c r="R874" s="4">
        <v>2.0</v>
      </c>
      <c r="S874" s="4" t="s">
        <v>7273</v>
      </c>
      <c r="T874" s="5">
        <v>45673.0</v>
      </c>
    </row>
    <row r="875">
      <c r="A875" s="4" t="s">
        <v>6327</v>
      </c>
      <c r="B875" s="4">
        <v>2008.0</v>
      </c>
      <c r="C875" s="4" t="s">
        <v>13</v>
      </c>
      <c r="D875" s="4" t="s">
        <v>5555</v>
      </c>
      <c r="E875" s="4">
        <v>167.0</v>
      </c>
      <c r="F875" s="4">
        <v>0.0</v>
      </c>
      <c r="G875" s="4" t="s">
        <v>6013</v>
      </c>
      <c r="H875" s="4" t="s">
        <v>1823</v>
      </c>
      <c r="I875" s="4">
        <v>94.0</v>
      </c>
      <c r="J875" s="4">
        <v>0.0</v>
      </c>
      <c r="K875" s="4" t="s">
        <v>5533</v>
      </c>
      <c r="L875" s="4">
        <v>0.0</v>
      </c>
      <c r="M875" s="4">
        <v>95.0</v>
      </c>
      <c r="N875" s="4">
        <v>95.0</v>
      </c>
      <c r="O875" s="4" t="s">
        <v>5522</v>
      </c>
      <c r="P875" s="4" t="s">
        <v>1824</v>
      </c>
      <c r="Q875" s="4">
        <v>13379.0</v>
      </c>
      <c r="R875" s="5">
        <v>45659.0</v>
      </c>
      <c r="S875" s="4" t="s">
        <v>7312</v>
      </c>
      <c r="T875" s="5">
        <v>45673.0</v>
      </c>
    </row>
    <row r="876">
      <c r="A876" s="4" t="s">
        <v>6327</v>
      </c>
      <c r="B876" s="4">
        <v>2007.0</v>
      </c>
      <c r="C876" s="4" t="s">
        <v>13</v>
      </c>
      <c r="D876" s="4">
        <v>73.0</v>
      </c>
      <c r="E876" s="4">
        <v>189.0</v>
      </c>
      <c r="F876" s="4">
        <v>0.0</v>
      </c>
      <c r="G876" s="4" t="s">
        <v>6014</v>
      </c>
      <c r="H876" s="4" t="s">
        <v>1825</v>
      </c>
      <c r="I876" s="4">
        <v>95.0</v>
      </c>
      <c r="J876" s="4">
        <v>1.0</v>
      </c>
      <c r="K876" s="4" t="s">
        <v>5638</v>
      </c>
      <c r="L876" s="4">
        <v>0.0</v>
      </c>
      <c r="M876" s="4">
        <v>95.0</v>
      </c>
      <c r="N876" s="4">
        <v>95.0</v>
      </c>
      <c r="O876" s="4" t="s">
        <v>5522</v>
      </c>
      <c r="P876" s="4" t="s">
        <v>1826</v>
      </c>
      <c r="Q876" s="4">
        <v>13468.0</v>
      </c>
      <c r="R876" s="5">
        <v>45659.0</v>
      </c>
      <c r="S876" s="4" t="s">
        <v>7274</v>
      </c>
      <c r="T876" s="5">
        <v>45673.0</v>
      </c>
    </row>
    <row r="877">
      <c r="A877" s="4" t="s">
        <v>6327</v>
      </c>
      <c r="B877" s="4">
        <v>2006.0</v>
      </c>
      <c r="C877" s="4" t="s">
        <v>13</v>
      </c>
      <c r="D877" s="4">
        <v>73.0</v>
      </c>
      <c r="E877" s="4">
        <v>188.0</v>
      </c>
      <c r="F877" s="4">
        <v>0.0</v>
      </c>
      <c r="G877" s="4" t="s">
        <v>6015</v>
      </c>
      <c r="H877" s="4" t="s">
        <v>1827</v>
      </c>
      <c r="I877" s="4">
        <v>95.0</v>
      </c>
      <c r="J877" s="4">
        <v>27.0</v>
      </c>
      <c r="K877" s="4" t="s">
        <v>5908</v>
      </c>
      <c r="L877" s="4">
        <v>0.0</v>
      </c>
      <c r="M877" s="4">
        <v>95.0</v>
      </c>
      <c r="N877" s="4">
        <v>95.0</v>
      </c>
      <c r="O877" s="4" t="s">
        <v>5522</v>
      </c>
      <c r="P877" s="4" t="s">
        <v>1828</v>
      </c>
      <c r="Q877" s="4">
        <v>134681.0</v>
      </c>
      <c r="R877" s="5">
        <v>45690.0</v>
      </c>
      <c r="S877" s="4" t="s">
        <v>6974</v>
      </c>
      <c r="T877" s="5">
        <v>45673.0</v>
      </c>
    </row>
    <row r="878">
      <c r="A878" s="4" t="s">
        <v>6327</v>
      </c>
      <c r="B878" s="4">
        <v>2005.0</v>
      </c>
      <c r="C878" s="4" t="s">
        <v>13</v>
      </c>
      <c r="D878" s="4" t="s">
        <v>5559</v>
      </c>
      <c r="E878" s="4">
        <v>189.0</v>
      </c>
      <c r="F878" s="4">
        <v>0.0</v>
      </c>
      <c r="G878" s="4" t="s">
        <v>6016</v>
      </c>
      <c r="H878" s="4" t="s">
        <v>1829</v>
      </c>
      <c r="I878" s="4">
        <v>95.0</v>
      </c>
      <c r="J878" s="4">
        <v>2.0</v>
      </c>
      <c r="K878" s="4" t="s">
        <v>5830</v>
      </c>
      <c r="L878" s="4">
        <v>0.0</v>
      </c>
      <c r="M878" s="4">
        <v>96.0</v>
      </c>
      <c r="N878" s="4">
        <v>96.0</v>
      </c>
      <c r="O878" s="4" t="s">
        <v>5522</v>
      </c>
      <c r="P878" s="4" t="s">
        <v>1830</v>
      </c>
      <c r="Q878" s="4">
        <v>1354775.0</v>
      </c>
      <c r="R878" s="5">
        <v>45690.0</v>
      </c>
      <c r="S878" s="4" t="s">
        <v>7033</v>
      </c>
      <c r="T878" s="5">
        <v>45915.0</v>
      </c>
    </row>
    <row r="879">
      <c r="A879" s="4" t="s">
        <v>6327</v>
      </c>
      <c r="B879" s="4">
        <v>2004.0</v>
      </c>
      <c r="C879" s="4" t="s">
        <v>13</v>
      </c>
      <c r="D879" s="4" t="s">
        <v>5589</v>
      </c>
      <c r="E879" s="4">
        <v>195.0</v>
      </c>
      <c r="F879" s="4">
        <v>0.0</v>
      </c>
      <c r="G879" s="58">
        <v>45853.0</v>
      </c>
      <c r="H879" s="4" t="s">
        <v>1831</v>
      </c>
      <c r="I879" s="4">
        <v>9.0</v>
      </c>
      <c r="J879" s="4">
        <v>0.0</v>
      </c>
      <c r="K879" s="4" t="s">
        <v>5696</v>
      </c>
      <c r="L879" s="4">
        <v>0.0</v>
      </c>
      <c r="M879" s="4">
        <v>95.0</v>
      </c>
      <c r="N879" s="4">
        <v>94.0</v>
      </c>
      <c r="O879" s="4" t="s">
        <v>5522</v>
      </c>
      <c r="P879" s="4" t="s">
        <v>1832</v>
      </c>
      <c r="Q879" s="4">
        <v>136255.0</v>
      </c>
      <c r="R879" s="5">
        <v>45718.0</v>
      </c>
      <c r="S879" s="4" t="s">
        <v>7275</v>
      </c>
      <c r="T879" s="5">
        <v>45853.0</v>
      </c>
    </row>
    <row r="880">
      <c r="A880" s="4" t="s">
        <v>6327</v>
      </c>
      <c r="B880" s="4">
        <v>2003.0</v>
      </c>
      <c r="C880" s="4" t="s">
        <v>13</v>
      </c>
      <c r="D880" s="4" t="s">
        <v>5715</v>
      </c>
      <c r="E880" s="4">
        <v>199.0</v>
      </c>
      <c r="F880" s="4">
        <v>0.0</v>
      </c>
      <c r="G880" s="4" t="s">
        <v>5751</v>
      </c>
      <c r="H880" s="4" t="s">
        <v>1833</v>
      </c>
      <c r="I880" s="10"/>
      <c r="J880" s="4">
        <v>0.0</v>
      </c>
      <c r="K880" s="4" t="s">
        <v>5642</v>
      </c>
      <c r="L880" s="4">
        <v>0.0</v>
      </c>
      <c r="M880" s="4">
        <v>95.0</v>
      </c>
      <c r="N880" s="4">
        <v>94.0</v>
      </c>
      <c r="O880" s="4" t="s">
        <v>5522</v>
      </c>
      <c r="P880" s="4" t="s">
        <v>1834</v>
      </c>
      <c r="Q880" s="4">
        <v>13772.0</v>
      </c>
      <c r="R880" s="5">
        <v>45718.0</v>
      </c>
      <c r="S880" s="4" t="s">
        <v>7038</v>
      </c>
      <c r="T880" s="5">
        <v>45823.0</v>
      </c>
    </row>
    <row r="881">
      <c r="A881" s="4" t="s">
        <v>6327</v>
      </c>
      <c r="B881" s="4">
        <v>2002.0</v>
      </c>
      <c r="C881" s="4" t="s">
        <v>13</v>
      </c>
      <c r="D881" s="4" t="s">
        <v>5998</v>
      </c>
      <c r="E881" s="4">
        <v>211.0</v>
      </c>
      <c r="F881" s="4">
        <v>0.0</v>
      </c>
      <c r="G881" s="4" t="s">
        <v>6017</v>
      </c>
      <c r="H881" s="4" t="s">
        <v>1835</v>
      </c>
      <c r="I881" s="10"/>
      <c r="J881" s="4">
        <v>0.0</v>
      </c>
      <c r="K881" s="4" t="s">
        <v>5641</v>
      </c>
      <c r="L881" s="4">
        <v>0.0</v>
      </c>
      <c r="M881" s="4">
        <v>94.0</v>
      </c>
      <c r="N881" s="4">
        <v>94.0</v>
      </c>
      <c r="O881" s="4" t="s">
        <v>5522</v>
      </c>
      <c r="P881" s="4" t="s">
        <v>1837</v>
      </c>
      <c r="Q881" s="4">
        <v>137935.0</v>
      </c>
      <c r="R881" s="5">
        <v>45749.0</v>
      </c>
      <c r="S881" s="4" t="s">
        <v>7030</v>
      </c>
      <c r="T881" s="5">
        <v>45762.0</v>
      </c>
    </row>
    <row r="882">
      <c r="A882" s="4" t="s">
        <v>6327</v>
      </c>
      <c r="B882" s="4">
        <v>2001.0</v>
      </c>
      <c r="C882" s="4" t="s">
        <v>13</v>
      </c>
      <c r="D882" s="4">
        <v>78.0</v>
      </c>
      <c r="E882" s="4">
        <v>225.0</v>
      </c>
      <c r="F882" s="4">
        <v>0.0</v>
      </c>
      <c r="G882" s="4" t="s">
        <v>5521</v>
      </c>
      <c r="H882" s="4" t="s">
        <v>1838</v>
      </c>
      <c r="I882" s="10"/>
      <c r="J882" s="4">
        <v>0.0</v>
      </c>
      <c r="K882" s="4" t="s">
        <v>5548</v>
      </c>
      <c r="L882" s="4">
        <v>0.0</v>
      </c>
      <c r="M882" s="4">
        <v>94.0</v>
      </c>
      <c r="N882" s="4">
        <v>94.0</v>
      </c>
      <c r="O882" s="4" t="s">
        <v>5522</v>
      </c>
      <c r="P882" s="4" t="s">
        <v>1839</v>
      </c>
      <c r="Q882" s="4">
        <v>1388115.0</v>
      </c>
      <c r="R882" s="5">
        <v>45779.0</v>
      </c>
      <c r="S882" s="4" t="s">
        <v>6965</v>
      </c>
      <c r="T882" s="4">
        <v>15.0</v>
      </c>
    </row>
    <row r="883">
      <c r="A883" s="4" t="s">
        <v>6327</v>
      </c>
      <c r="B883" s="4">
        <v>2000.0</v>
      </c>
      <c r="C883" s="4" t="s">
        <v>13</v>
      </c>
      <c r="D883" s="4">
        <v>78.0</v>
      </c>
      <c r="E883" s="4">
        <v>218.0</v>
      </c>
      <c r="F883" s="4">
        <v>0.0</v>
      </c>
      <c r="G883" s="4" t="s">
        <v>5521</v>
      </c>
      <c r="H883" s="4" t="s">
        <v>1840</v>
      </c>
      <c r="I883" s="10"/>
      <c r="J883" s="4">
        <v>9.0</v>
      </c>
      <c r="K883" s="4">
        <v>54.0</v>
      </c>
      <c r="L883" s="4">
        <v>0.0</v>
      </c>
      <c r="M883" s="4">
        <v>93.0</v>
      </c>
      <c r="N883" s="4">
        <v>93.0</v>
      </c>
      <c r="O883" s="4" t="s">
        <v>5522</v>
      </c>
      <c r="P883" s="4" t="s">
        <v>1841</v>
      </c>
      <c r="Q883" s="4">
        <v>1396985.0</v>
      </c>
      <c r="R883" s="5">
        <v>45779.0</v>
      </c>
      <c r="S883" s="4" t="s">
        <v>6983</v>
      </c>
      <c r="T883" s="5">
        <v>45761.0</v>
      </c>
    </row>
    <row r="884">
      <c r="A884" s="4" t="s">
        <v>6329</v>
      </c>
      <c r="B884" s="4">
        <v>2015.0</v>
      </c>
      <c r="C884" s="4" t="s">
        <v>13</v>
      </c>
      <c r="D884" s="4" t="s">
        <v>6018</v>
      </c>
      <c r="E884" s="4">
        <v>225.0</v>
      </c>
      <c r="F884" s="4">
        <v>136.0</v>
      </c>
      <c r="G884" s="10"/>
      <c r="H884" s="4">
        <v>0.0</v>
      </c>
      <c r="I884" s="4">
        <v>77.0</v>
      </c>
      <c r="J884" s="4">
        <v>17745.0</v>
      </c>
      <c r="K884" s="5">
        <v>45825.0</v>
      </c>
      <c r="L884" s="4">
        <v>194.0</v>
      </c>
      <c r="M884" s="4">
        <v>75.0</v>
      </c>
      <c r="N884" s="4">
        <v>77.0</v>
      </c>
      <c r="O884" s="4" t="s">
        <v>5658</v>
      </c>
      <c r="P884" s="4" t="s">
        <v>1842</v>
      </c>
      <c r="Q884" s="4">
        <v>9987333.0</v>
      </c>
      <c r="R884" s="5">
        <v>45689.0</v>
      </c>
      <c r="S884" s="4" t="s">
        <v>7287</v>
      </c>
      <c r="T884" s="5">
        <v>45755.0</v>
      </c>
    </row>
    <row r="885">
      <c r="A885" s="4" t="s">
        <v>6329</v>
      </c>
      <c r="B885" s="4">
        <v>2014.0</v>
      </c>
      <c r="C885" s="4" t="s">
        <v>13</v>
      </c>
      <c r="D885" s="4" t="s">
        <v>5840</v>
      </c>
      <c r="E885" s="4">
        <v>234.0</v>
      </c>
      <c r="F885" s="4">
        <v>140.0</v>
      </c>
      <c r="G885" s="4" t="s">
        <v>5521</v>
      </c>
      <c r="H885" s="4" t="s">
        <v>1843</v>
      </c>
      <c r="I885" s="4">
        <v>77.0</v>
      </c>
      <c r="J885" s="4">
        <v>12739.0</v>
      </c>
      <c r="K885" s="5">
        <v>45705.0</v>
      </c>
      <c r="L885" s="4">
        <v>202.0</v>
      </c>
      <c r="M885" s="4">
        <v>75.0</v>
      </c>
      <c r="N885" s="4">
        <v>77.0</v>
      </c>
      <c r="O885" s="4" t="s">
        <v>5658</v>
      </c>
      <c r="P885" s="4" t="s">
        <v>1845</v>
      </c>
      <c r="Q885" s="4">
        <v>9.7366774E7</v>
      </c>
      <c r="R885" s="5">
        <v>45717.0</v>
      </c>
      <c r="S885" s="4" t="s">
        <v>7313</v>
      </c>
      <c r="T885" s="5">
        <v>45755.0</v>
      </c>
    </row>
    <row r="886">
      <c r="A886" s="4" t="s">
        <v>6329</v>
      </c>
      <c r="B886" s="4">
        <v>2013.0</v>
      </c>
      <c r="C886" s="4" t="s">
        <v>13</v>
      </c>
      <c r="D886" s="4" t="s">
        <v>5805</v>
      </c>
      <c r="E886" s="4">
        <v>237.0</v>
      </c>
      <c r="F886" s="4">
        <v>145.0</v>
      </c>
      <c r="G886" s="4" t="s">
        <v>2996</v>
      </c>
      <c r="H886" s="4" t="s">
        <v>1846</v>
      </c>
      <c r="I886" s="4">
        <v>72.0</v>
      </c>
      <c r="J886" s="4">
        <v>5253.0</v>
      </c>
      <c r="K886" s="5">
        <v>45885.0</v>
      </c>
      <c r="L886" s="4">
        <v>211.0</v>
      </c>
      <c r="M886" s="4">
        <v>7.0</v>
      </c>
      <c r="N886" s="4">
        <v>72.0</v>
      </c>
      <c r="O886" s="4" t="s">
        <v>5631</v>
      </c>
      <c r="P886" s="4" t="s">
        <v>1847</v>
      </c>
      <c r="Q886" s="4">
        <v>9.4887724E7</v>
      </c>
      <c r="R886" s="5">
        <v>45748.0</v>
      </c>
      <c r="S886" s="4" t="s">
        <v>7207</v>
      </c>
      <c r="T886" s="5">
        <v>45755.0</v>
      </c>
    </row>
    <row r="887">
      <c r="A887" s="4" t="s">
        <v>6329</v>
      </c>
      <c r="B887" s="4">
        <v>2012.0</v>
      </c>
      <c r="C887" s="4" t="s">
        <v>13</v>
      </c>
      <c r="D887" s="4" t="s">
        <v>5842</v>
      </c>
      <c r="E887" s="4">
        <v>241.0</v>
      </c>
      <c r="F887" s="4">
        <v>150.0</v>
      </c>
      <c r="G887" s="4" t="s">
        <v>3632</v>
      </c>
      <c r="H887" s="4" t="s">
        <v>1848</v>
      </c>
      <c r="I887" s="4">
        <v>69.0</v>
      </c>
      <c r="J887" s="4">
        <v>4347.0</v>
      </c>
      <c r="K887" s="5">
        <v>45763.0</v>
      </c>
      <c r="L887" s="4">
        <v>221.0</v>
      </c>
      <c r="M887" s="4">
        <v>7.0</v>
      </c>
      <c r="N887" s="4">
        <v>69.0</v>
      </c>
      <c r="O887" s="5">
        <v>45689.0</v>
      </c>
      <c r="P887" s="4" t="s">
        <v>1849</v>
      </c>
      <c r="Q887" s="4">
        <v>9.2444183E7</v>
      </c>
      <c r="R887" s="5">
        <v>45778.0</v>
      </c>
      <c r="S887" s="4" t="s">
        <v>7314</v>
      </c>
      <c r="T887" s="5">
        <v>45755.0</v>
      </c>
    </row>
    <row r="888">
      <c r="A888" s="4" t="s">
        <v>6329</v>
      </c>
      <c r="B888" s="4">
        <v>2011.0</v>
      </c>
      <c r="C888" s="4" t="s">
        <v>13</v>
      </c>
      <c r="D888" s="4" t="s">
        <v>5738</v>
      </c>
      <c r="E888" s="4">
        <v>249.0</v>
      </c>
      <c r="F888" s="4">
        <v>156.0</v>
      </c>
      <c r="G888" s="4" t="s">
        <v>4229</v>
      </c>
      <c r="H888" s="4" t="s">
        <v>1850</v>
      </c>
      <c r="I888" s="4">
        <v>65.0</v>
      </c>
      <c r="J888" s="4">
        <v>3255.0</v>
      </c>
      <c r="K888" s="4">
        <v>16.0</v>
      </c>
      <c r="L888" s="4">
        <v>231.0</v>
      </c>
      <c r="M888" s="4">
        <v>7.0</v>
      </c>
      <c r="N888" s="4">
        <v>65.0</v>
      </c>
      <c r="O888" s="5">
        <v>45748.0</v>
      </c>
      <c r="P888" s="4" t="s">
        <v>1851</v>
      </c>
      <c r="Q888" s="4">
        <v>946756.0</v>
      </c>
      <c r="R888" s="5">
        <v>45809.0</v>
      </c>
      <c r="S888" s="4" t="s">
        <v>7315</v>
      </c>
      <c r="T888" s="5">
        <v>45696.0</v>
      </c>
    </row>
    <row r="889">
      <c r="A889" s="4" t="s">
        <v>6329</v>
      </c>
      <c r="B889" s="4">
        <v>2010.0</v>
      </c>
      <c r="C889" s="4" t="s">
        <v>13</v>
      </c>
      <c r="D889" s="4" t="s">
        <v>5924</v>
      </c>
      <c r="E889" s="4">
        <v>261.0</v>
      </c>
      <c r="F889" s="4">
        <v>162.0</v>
      </c>
      <c r="G889" s="4" t="s">
        <v>2088</v>
      </c>
      <c r="H889" s="4" t="s">
        <v>1852</v>
      </c>
      <c r="I889" s="4">
        <v>62.0</v>
      </c>
      <c r="J889" s="4">
        <v>4235.0</v>
      </c>
      <c r="K889" s="5">
        <v>45823.0</v>
      </c>
      <c r="L889" s="4">
        <v>243.0</v>
      </c>
      <c r="M889" s="4">
        <v>69.0</v>
      </c>
      <c r="N889" s="4">
        <v>61.0</v>
      </c>
      <c r="O889" s="5">
        <v>45839.0</v>
      </c>
      <c r="P889" s="4" t="s">
        <v>1854</v>
      </c>
      <c r="Q889" s="4">
        <v>877267.0</v>
      </c>
      <c r="R889" s="5">
        <v>45839.0</v>
      </c>
      <c r="S889" s="4" t="s">
        <v>6960</v>
      </c>
      <c r="T889" s="5">
        <v>45665.0</v>
      </c>
    </row>
    <row r="890">
      <c r="A890" s="4" t="s">
        <v>6329</v>
      </c>
      <c r="B890" s="4">
        <v>2009.0</v>
      </c>
      <c r="C890" s="4" t="s">
        <v>13</v>
      </c>
      <c r="D890" s="4">
        <v>68.0</v>
      </c>
      <c r="E890" s="4">
        <v>274.0</v>
      </c>
      <c r="F890" s="4">
        <v>169.0</v>
      </c>
      <c r="G890" s="4" t="s">
        <v>619</v>
      </c>
      <c r="H890" s="4" t="s">
        <v>1855</v>
      </c>
      <c r="I890" s="4">
        <v>56.0</v>
      </c>
      <c r="J890" s="4">
        <v>1176.0</v>
      </c>
      <c r="K890" s="5">
        <v>45731.0</v>
      </c>
      <c r="L890" s="4">
        <v>256.0</v>
      </c>
      <c r="M890" s="4">
        <v>65.0</v>
      </c>
      <c r="N890" s="4">
        <v>58.0</v>
      </c>
      <c r="O890" s="4">
        <v>2.0</v>
      </c>
      <c r="P890" s="4" t="s">
        <v>1856</v>
      </c>
      <c r="Q890" s="4">
        <v>8.5416253E7</v>
      </c>
      <c r="R890" s="5">
        <v>45870.0</v>
      </c>
      <c r="S890" s="4" t="s">
        <v>7182</v>
      </c>
      <c r="T890" s="5">
        <v>45665.0</v>
      </c>
    </row>
    <row r="891">
      <c r="A891" s="4" t="s">
        <v>6329</v>
      </c>
      <c r="B891" s="4">
        <v>2008.0</v>
      </c>
      <c r="C891" s="4" t="s">
        <v>13</v>
      </c>
      <c r="D891" s="4" t="s">
        <v>5635</v>
      </c>
      <c r="E891" s="4">
        <v>289.0</v>
      </c>
      <c r="F891" s="4">
        <v>177.0</v>
      </c>
      <c r="G891" s="4" t="s">
        <v>5829</v>
      </c>
      <c r="H891" s="4" t="s">
        <v>1857</v>
      </c>
      <c r="I891" s="4">
        <v>52.0</v>
      </c>
      <c r="J891" s="4">
        <v>3511.0</v>
      </c>
      <c r="K891" s="5">
        <v>45914.0</v>
      </c>
      <c r="L891" s="4">
        <v>270.0</v>
      </c>
      <c r="M891" s="4">
        <v>63.0</v>
      </c>
      <c r="N891" s="4">
        <v>54.0</v>
      </c>
      <c r="O891" s="5">
        <v>45749.0</v>
      </c>
      <c r="P891" s="4" t="s">
        <v>1858</v>
      </c>
      <c r="Q891" s="4">
        <v>8.3184892E7</v>
      </c>
      <c r="R891" s="5">
        <v>45901.0</v>
      </c>
      <c r="S891" s="4" t="s">
        <v>7290</v>
      </c>
      <c r="T891" s="5">
        <v>45815.0</v>
      </c>
    </row>
    <row r="892">
      <c r="A892" s="4" t="s">
        <v>6329</v>
      </c>
      <c r="B892" s="4">
        <v>2007.0</v>
      </c>
      <c r="C892" s="4" t="s">
        <v>13</v>
      </c>
      <c r="D892" s="4" t="s">
        <v>5763</v>
      </c>
      <c r="E892" s="4">
        <v>39.0</v>
      </c>
      <c r="F892" s="4">
        <v>186.0</v>
      </c>
      <c r="G892" s="58">
        <v>45809.0</v>
      </c>
      <c r="H892" s="4" t="s">
        <v>1859</v>
      </c>
      <c r="I892" s="4">
        <v>47.0</v>
      </c>
      <c r="J892" s="4">
        <v>1446.0</v>
      </c>
      <c r="K892" s="5">
        <v>45791.0</v>
      </c>
      <c r="L892" s="4">
        <v>286.0</v>
      </c>
      <c r="M892" s="4">
        <v>61.0</v>
      </c>
      <c r="N892" s="4">
        <v>5.0</v>
      </c>
      <c r="O892" s="5">
        <v>45871.0</v>
      </c>
      <c r="P892" s="4" t="s">
        <v>1860</v>
      </c>
      <c r="Q892" s="4">
        <v>8149.0</v>
      </c>
      <c r="R892" s="4">
        <v>11.0</v>
      </c>
      <c r="S892" s="4" t="s">
        <v>7316</v>
      </c>
      <c r="T892" s="5">
        <v>45664.0</v>
      </c>
    </row>
    <row r="893">
      <c r="A893" s="4" t="s">
        <v>6329</v>
      </c>
      <c r="B893" s="4">
        <v>2006.0</v>
      </c>
      <c r="C893" s="4" t="s">
        <v>13</v>
      </c>
      <c r="D893" s="4" t="s">
        <v>5539</v>
      </c>
      <c r="E893" s="4">
        <v>328.0</v>
      </c>
      <c r="F893" s="4">
        <v>196.0</v>
      </c>
      <c r="G893" s="4" t="s">
        <v>1984</v>
      </c>
      <c r="H893" s="4" t="s">
        <v>1861</v>
      </c>
      <c r="I893" s="10"/>
      <c r="J893" s="4">
        <v>1451.0</v>
      </c>
      <c r="K893" s="5">
        <v>45702.0</v>
      </c>
      <c r="L893" s="4">
        <v>304.0</v>
      </c>
      <c r="M893" s="4">
        <v>59.0</v>
      </c>
      <c r="N893" s="4">
        <v>46.0</v>
      </c>
      <c r="O893" s="5">
        <v>45719.0</v>
      </c>
      <c r="P893" s="4" t="s">
        <v>1862</v>
      </c>
      <c r="Q893" s="4">
        <v>7885689.0</v>
      </c>
      <c r="R893" s="5">
        <v>45668.0</v>
      </c>
      <c r="S893" s="4" t="s">
        <v>7317</v>
      </c>
      <c r="T893" s="5">
        <v>45814.0</v>
      </c>
    </row>
    <row r="894">
      <c r="A894" s="4" t="s">
        <v>6329</v>
      </c>
      <c r="B894" s="4">
        <v>2005.0</v>
      </c>
      <c r="C894" s="4" t="s">
        <v>13</v>
      </c>
      <c r="D894" s="4">
        <v>56.0</v>
      </c>
      <c r="E894" s="4">
        <v>343.0</v>
      </c>
      <c r="F894" s="4">
        <v>206.0</v>
      </c>
      <c r="G894" s="4" t="s">
        <v>6019</v>
      </c>
      <c r="H894" s="4" t="s">
        <v>1863</v>
      </c>
      <c r="I894" s="10"/>
      <c r="J894" s="4">
        <v>357.0</v>
      </c>
      <c r="K894" s="5">
        <v>45882.0</v>
      </c>
      <c r="L894" s="4">
        <v>323.0</v>
      </c>
      <c r="M894" s="4">
        <v>56.0</v>
      </c>
      <c r="N894" s="4">
        <v>44.0</v>
      </c>
      <c r="O894" s="5">
        <v>45841.0</v>
      </c>
      <c r="P894" s="4" t="s">
        <v>1864</v>
      </c>
      <c r="Q894" s="4">
        <v>7672783.0</v>
      </c>
      <c r="R894" s="5">
        <v>45699.0</v>
      </c>
      <c r="S894" s="4" t="s">
        <v>7180</v>
      </c>
      <c r="T894" s="5">
        <v>45874.0</v>
      </c>
    </row>
    <row r="895">
      <c r="A895" s="4" t="s">
        <v>6329</v>
      </c>
      <c r="B895" s="4">
        <v>2004.0</v>
      </c>
      <c r="C895" s="4" t="s">
        <v>13</v>
      </c>
      <c r="D895" s="4">
        <v>55.0</v>
      </c>
      <c r="E895" s="4">
        <v>354.0</v>
      </c>
      <c r="F895" s="4">
        <v>217.0</v>
      </c>
      <c r="G895" s="4" t="s">
        <v>6020</v>
      </c>
      <c r="H895" s="4" t="s">
        <v>1865</v>
      </c>
      <c r="I895" s="10"/>
      <c r="J895" s="4">
        <v>73.0</v>
      </c>
      <c r="K895" s="5">
        <v>45790.0</v>
      </c>
      <c r="L895" s="4">
        <v>342.0</v>
      </c>
      <c r="M895" s="4">
        <v>54.0</v>
      </c>
      <c r="N895" s="4">
        <v>4.0</v>
      </c>
      <c r="O895" s="5">
        <v>45661.0</v>
      </c>
      <c r="P895" s="4" t="s">
        <v>1867</v>
      </c>
      <c r="Q895" s="4">
        <v>7462445.0</v>
      </c>
      <c r="R895" s="5">
        <v>45727.0</v>
      </c>
      <c r="S895" s="4" t="s">
        <v>7318</v>
      </c>
      <c r="T895" s="5">
        <v>45752.0</v>
      </c>
    </row>
    <row r="896">
      <c r="A896" s="4" t="s">
        <v>6329</v>
      </c>
      <c r="B896" s="4">
        <v>2003.0</v>
      </c>
      <c r="C896" s="4" t="s">
        <v>13</v>
      </c>
      <c r="D896" s="4">
        <v>54.0</v>
      </c>
      <c r="E896" s="4">
        <v>363.0</v>
      </c>
      <c r="F896" s="4">
        <v>228.0</v>
      </c>
      <c r="G896" s="4" t="s">
        <v>6021</v>
      </c>
      <c r="H896" s="4" t="s">
        <v>1868</v>
      </c>
      <c r="I896" s="10"/>
      <c r="J896" s="4">
        <v>228.0</v>
      </c>
      <c r="K896" s="5">
        <v>45701.0</v>
      </c>
      <c r="L896" s="4">
        <v>360.0</v>
      </c>
      <c r="M896" s="4">
        <v>55.0</v>
      </c>
      <c r="N896" s="4">
        <v>37.0</v>
      </c>
      <c r="O896" s="5">
        <v>45751.0</v>
      </c>
      <c r="P896" s="4" t="s">
        <v>1869</v>
      </c>
      <c r="Q896" s="4">
        <v>7.2545144E7</v>
      </c>
      <c r="R896" s="5">
        <v>45788.0</v>
      </c>
      <c r="S896" s="4" t="s">
        <v>7240</v>
      </c>
      <c r="T896" s="5">
        <v>45693.0</v>
      </c>
    </row>
    <row r="897">
      <c r="A897" s="4" t="s">
        <v>6329</v>
      </c>
      <c r="B897" s="4">
        <v>2002.0</v>
      </c>
      <c r="C897" s="4" t="s">
        <v>13</v>
      </c>
      <c r="D897" s="4" t="s">
        <v>5701</v>
      </c>
      <c r="E897" s="4">
        <v>369.0</v>
      </c>
      <c r="F897" s="4">
        <v>237.0</v>
      </c>
      <c r="G897" s="4" t="s">
        <v>5786</v>
      </c>
      <c r="H897" s="4" t="s">
        <v>1870</v>
      </c>
      <c r="I897" s="10"/>
      <c r="J897" s="4">
        <v>3332.0</v>
      </c>
      <c r="K897" s="5">
        <v>45912.0</v>
      </c>
      <c r="L897" s="4">
        <v>377.0</v>
      </c>
      <c r="M897" s="4">
        <v>55.0</v>
      </c>
      <c r="N897" s="4">
        <v>35.0</v>
      </c>
      <c r="O897" s="5">
        <v>45812.0</v>
      </c>
      <c r="P897" s="4" t="s">
        <v>1871</v>
      </c>
      <c r="Q897" s="4">
        <v>7497192.0</v>
      </c>
      <c r="R897" s="5">
        <v>45819.0</v>
      </c>
      <c r="S897" s="4" t="s">
        <v>7319</v>
      </c>
      <c r="T897" s="5">
        <v>45904.0</v>
      </c>
    </row>
    <row r="898">
      <c r="A898" s="4" t="s">
        <v>6329</v>
      </c>
      <c r="B898" s="4">
        <v>2001.0</v>
      </c>
      <c r="C898" s="4" t="s">
        <v>13</v>
      </c>
      <c r="D898" s="4" t="s">
        <v>5710</v>
      </c>
      <c r="E898" s="4">
        <v>372.0</v>
      </c>
      <c r="F898" s="4">
        <v>246.0</v>
      </c>
      <c r="G898" s="4" t="s">
        <v>5721</v>
      </c>
      <c r="H898" s="4" t="s">
        <v>1872</v>
      </c>
      <c r="I898" s="10"/>
      <c r="J898" s="4">
        <v>2366.0</v>
      </c>
      <c r="K898" s="5">
        <v>45820.0</v>
      </c>
      <c r="L898" s="4">
        <v>392.0</v>
      </c>
      <c r="M898" s="4">
        <v>55.0</v>
      </c>
      <c r="N898" s="4">
        <v>32.0</v>
      </c>
      <c r="O898" s="5">
        <v>45904.0</v>
      </c>
      <c r="P898" s="4" t="s">
        <v>1873</v>
      </c>
      <c r="Q898" s="4">
        <v>6.8492257E7</v>
      </c>
      <c r="R898" s="5">
        <v>45849.0</v>
      </c>
      <c r="S898" s="4" t="s">
        <v>7320</v>
      </c>
      <c r="T898" s="5">
        <v>45720.0</v>
      </c>
    </row>
    <row r="899">
      <c r="A899" s="4" t="s">
        <v>6329</v>
      </c>
      <c r="B899" s="4">
        <v>2000.0</v>
      </c>
      <c r="C899" s="4" t="s">
        <v>13</v>
      </c>
      <c r="D899" s="4" t="s">
        <v>5647</v>
      </c>
      <c r="E899" s="4">
        <v>391.0</v>
      </c>
      <c r="F899" s="4">
        <v>253.0</v>
      </c>
      <c r="G899" s="4" t="s">
        <v>6022</v>
      </c>
      <c r="H899" s="4" t="s">
        <v>1874</v>
      </c>
      <c r="I899" s="10"/>
      <c r="J899" s="4">
        <v>1660.0</v>
      </c>
      <c r="K899" s="5">
        <v>45728.0</v>
      </c>
      <c r="L899" s="4">
        <v>404.0</v>
      </c>
      <c r="M899" s="4">
        <v>55.0</v>
      </c>
      <c r="N899" s="4">
        <v>3.0</v>
      </c>
      <c r="O899" s="4">
        <v>5.0</v>
      </c>
      <c r="P899" s="4" t="s">
        <v>1876</v>
      </c>
      <c r="Q899" s="4">
        <v>6.6537331E7</v>
      </c>
      <c r="R899" s="5">
        <v>45880.0</v>
      </c>
      <c r="S899" s="4">
        <v>0.0</v>
      </c>
      <c r="T899" s="5">
        <v>45903.0</v>
      </c>
    </row>
    <row r="900">
      <c r="A900" s="4" t="s">
        <v>6332</v>
      </c>
      <c r="B900" s="4">
        <v>2015.0</v>
      </c>
      <c r="C900" s="4" t="s">
        <v>13</v>
      </c>
      <c r="D900" s="4" t="s">
        <v>5768</v>
      </c>
      <c r="E900" s="4">
        <v>188.0</v>
      </c>
      <c r="F900" s="4">
        <v>0.0</v>
      </c>
      <c r="G900" s="10"/>
      <c r="H900" s="4">
        <v>0.0</v>
      </c>
      <c r="I900" s="4">
        <v>99.0</v>
      </c>
      <c r="J900" s="4">
        <v>0.0</v>
      </c>
      <c r="K900" s="4" t="s">
        <v>5884</v>
      </c>
      <c r="L900" s="4">
        <v>0.0</v>
      </c>
      <c r="M900" s="4">
        <v>99.0</v>
      </c>
      <c r="N900" s="4">
        <v>99.0</v>
      </c>
      <c r="O900" s="4" t="s">
        <v>5522</v>
      </c>
      <c r="P900" s="4" t="s">
        <v>1877</v>
      </c>
      <c r="Q900" s="4">
        <v>892149.0</v>
      </c>
      <c r="R900" s="5">
        <v>45841.0</v>
      </c>
      <c r="S900" s="4" t="s">
        <v>7125</v>
      </c>
      <c r="T900" s="5">
        <v>45731.0</v>
      </c>
    </row>
    <row r="901">
      <c r="A901" s="4" t="s">
        <v>6332</v>
      </c>
      <c r="B901" s="4">
        <v>2014.0</v>
      </c>
      <c r="C901" s="4" t="s">
        <v>13</v>
      </c>
      <c r="D901" s="4" t="s">
        <v>5996</v>
      </c>
      <c r="E901" s="4">
        <v>19.0</v>
      </c>
      <c r="F901" s="4">
        <v>0.0</v>
      </c>
      <c r="G901" s="4" t="s">
        <v>5521</v>
      </c>
      <c r="H901" s="4" t="s">
        <v>1878</v>
      </c>
      <c r="I901" s="4">
        <v>99.0</v>
      </c>
      <c r="J901" s="4">
        <v>0.0</v>
      </c>
      <c r="K901" s="4" t="s">
        <v>5808</v>
      </c>
      <c r="L901" s="4">
        <v>0.0</v>
      </c>
      <c r="M901" s="4">
        <v>99.0</v>
      </c>
      <c r="N901" s="4">
        <v>99.0</v>
      </c>
      <c r="O901" s="4" t="s">
        <v>5522</v>
      </c>
      <c r="P901" s="4" t="s">
        <v>1880</v>
      </c>
      <c r="Q901" s="4">
        <v>88586.0</v>
      </c>
      <c r="R901" s="5">
        <v>45841.0</v>
      </c>
      <c r="S901" s="4" t="s">
        <v>7263</v>
      </c>
      <c r="T901" s="5">
        <v>45703.0</v>
      </c>
    </row>
    <row r="902">
      <c r="A902" s="4" t="s">
        <v>6332</v>
      </c>
      <c r="B902" s="4">
        <v>2013.0</v>
      </c>
      <c r="C902" s="4" t="s">
        <v>13</v>
      </c>
      <c r="D902" s="4" t="s">
        <v>5822</v>
      </c>
      <c r="E902" s="4">
        <v>192.0</v>
      </c>
      <c r="F902" s="4">
        <v>0.0</v>
      </c>
      <c r="G902" s="4" t="s">
        <v>5521</v>
      </c>
      <c r="H902" s="4" t="s">
        <v>1881</v>
      </c>
      <c r="I902" s="4">
        <v>99.0</v>
      </c>
      <c r="J902" s="4">
        <v>0.0</v>
      </c>
      <c r="K902" s="4" t="s">
        <v>5791</v>
      </c>
      <c r="L902" s="4">
        <v>0.0</v>
      </c>
      <c r="M902" s="4">
        <v>99.0</v>
      </c>
      <c r="N902" s="4">
        <v>99.0</v>
      </c>
      <c r="O902" s="4" t="s">
        <v>5522</v>
      </c>
      <c r="P902" s="4" t="s">
        <v>1882</v>
      </c>
      <c r="Q902" s="4">
        <v>879715.0</v>
      </c>
      <c r="R902" s="5">
        <v>45841.0</v>
      </c>
      <c r="S902" s="4" t="s">
        <v>7022</v>
      </c>
      <c r="T902" s="4">
        <v>15.0</v>
      </c>
    </row>
    <row r="903">
      <c r="A903" s="4" t="s">
        <v>6332</v>
      </c>
      <c r="B903" s="4">
        <v>2012.0</v>
      </c>
      <c r="C903" s="4" t="s">
        <v>13</v>
      </c>
      <c r="D903" s="4" t="s">
        <v>5818</v>
      </c>
      <c r="E903" s="4">
        <v>195.0</v>
      </c>
      <c r="F903" s="4">
        <v>0.0</v>
      </c>
      <c r="G903" s="4" t="s">
        <v>5521</v>
      </c>
      <c r="H903" s="4" t="s">
        <v>1883</v>
      </c>
      <c r="I903" s="4">
        <v>99.0</v>
      </c>
      <c r="J903" s="4">
        <v>0.0</v>
      </c>
      <c r="K903" s="5">
        <v>45694.0</v>
      </c>
      <c r="L903" s="4">
        <v>0.0</v>
      </c>
      <c r="M903" s="4">
        <v>99.0</v>
      </c>
      <c r="N903" s="4">
        <v>99.0</v>
      </c>
      <c r="O903" s="4" t="s">
        <v>5522</v>
      </c>
      <c r="P903" s="4" t="s">
        <v>1884</v>
      </c>
      <c r="Q903" s="4">
        <v>873596.0</v>
      </c>
      <c r="R903" s="5">
        <v>45841.0</v>
      </c>
      <c r="S903" s="4" t="s">
        <v>6940</v>
      </c>
      <c r="T903" s="5">
        <v>45914.0</v>
      </c>
    </row>
    <row r="904">
      <c r="A904" s="4" t="s">
        <v>6332</v>
      </c>
      <c r="B904" s="4">
        <v>2011.0</v>
      </c>
      <c r="C904" s="4" t="s">
        <v>13</v>
      </c>
      <c r="D904" s="4" t="s">
        <v>5720</v>
      </c>
      <c r="E904" s="4">
        <v>197.0</v>
      </c>
      <c r="F904" s="4">
        <v>0.0</v>
      </c>
      <c r="G904" s="4" t="s">
        <v>5521</v>
      </c>
      <c r="H904" s="4" t="s">
        <v>1885</v>
      </c>
      <c r="I904" s="4">
        <v>99.0</v>
      </c>
      <c r="J904" s="4">
        <v>0.0</v>
      </c>
      <c r="K904" s="4" t="s">
        <v>5524</v>
      </c>
      <c r="L904" s="4">
        <v>0.0</v>
      </c>
      <c r="M904" s="4">
        <v>99.0</v>
      </c>
      <c r="N904" s="4">
        <v>99.0</v>
      </c>
      <c r="O904" s="4" t="s">
        <v>5522</v>
      </c>
      <c r="P904" s="4" t="s">
        <v>1886</v>
      </c>
      <c r="Q904" s="4">
        <v>86786.0</v>
      </c>
      <c r="R904" s="5">
        <v>45841.0</v>
      </c>
      <c r="S904" s="4" t="s">
        <v>7170</v>
      </c>
      <c r="T904" s="5">
        <v>45852.0</v>
      </c>
    </row>
    <row r="905">
      <c r="A905" s="4" t="s">
        <v>6332</v>
      </c>
      <c r="B905" s="4">
        <v>2010.0</v>
      </c>
      <c r="C905" s="4" t="s">
        <v>13</v>
      </c>
      <c r="D905" s="4" t="s">
        <v>5770</v>
      </c>
      <c r="E905" s="4">
        <v>2.0</v>
      </c>
      <c r="F905" s="4">
        <v>0.0</v>
      </c>
      <c r="G905" s="4" t="s">
        <v>1762</v>
      </c>
      <c r="H905" s="4" t="s">
        <v>1887</v>
      </c>
      <c r="I905" s="4">
        <v>99.0</v>
      </c>
      <c r="J905" s="4">
        <v>0.0</v>
      </c>
      <c r="K905" s="4" t="s">
        <v>5745</v>
      </c>
      <c r="L905" s="4">
        <v>0.0</v>
      </c>
      <c r="M905" s="4">
        <v>99.0</v>
      </c>
      <c r="N905" s="4">
        <v>99.0</v>
      </c>
      <c r="O905" s="4" t="s">
        <v>5522</v>
      </c>
      <c r="P905" s="4" t="s">
        <v>1888</v>
      </c>
      <c r="Q905" s="4">
        <v>85995.0</v>
      </c>
      <c r="R905" s="5">
        <v>45841.0</v>
      </c>
      <c r="S905" s="4" t="s">
        <v>7075</v>
      </c>
      <c r="T905" s="5">
        <v>45822.0</v>
      </c>
    </row>
    <row r="906">
      <c r="A906" s="4" t="s">
        <v>6332</v>
      </c>
      <c r="B906" s="4">
        <v>2009.0</v>
      </c>
      <c r="C906" s="4" t="s">
        <v>13</v>
      </c>
      <c r="D906" s="4" t="s">
        <v>5799</v>
      </c>
      <c r="E906" s="4">
        <v>23.0</v>
      </c>
      <c r="F906" s="4">
        <v>0.0</v>
      </c>
      <c r="G906" s="4" t="s">
        <v>1759</v>
      </c>
      <c r="H906" s="4" t="s">
        <v>1889</v>
      </c>
      <c r="I906" s="4">
        <v>99.0</v>
      </c>
      <c r="J906" s="4">
        <v>1.0</v>
      </c>
      <c r="K906" s="4">
        <v>58.0</v>
      </c>
      <c r="L906" s="4">
        <v>0.0</v>
      </c>
      <c r="M906" s="4">
        <v>99.0</v>
      </c>
      <c r="N906" s="4">
        <v>99.0</v>
      </c>
      <c r="O906" s="4" t="s">
        <v>5522</v>
      </c>
      <c r="P906" s="4" t="s">
        <v>1890</v>
      </c>
      <c r="Q906" s="4">
        <v>851967.0</v>
      </c>
      <c r="R906" s="5">
        <v>45841.0</v>
      </c>
      <c r="S906" s="4" t="s">
        <v>7126</v>
      </c>
      <c r="T906" s="5">
        <v>45791.0</v>
      </c>
    </row>
    <row r="907">
      <c r="A907" s="4" t="s">
        <v>6332</v>
      </c>
      <c r="B907" s="4">
        <v>2008.0</v>
      </c>
      <c r="C907" s="4" t="s">
        <v>13</v>
      </c>
      <c r="D907" s="4" t="s">
        <v>5823</v>
      </c>
      <c r="E907" s="4">
        <v>26.0</v>
      </c>
      <c r="F907" s="4">
        <v>0.0</v>
      </c>
      <c r="G907" s="4" t="s">
        <v>5760</v>
      </c>
      <c r="H907" s="4" t="s">
        <v>1891</v>
      </c>
      <c r="I907" s="4">
        <v>99.0</v>
      </c>
      <c r="J907" s="4">
        <v>0.0</v>
      </c>
      <c r="K907" s="4" t="s">
        <v>5532</v>
      </c>
      <c r="L907" s="4">
        <v>0.0</v>
      </c>
      <c r="M907" s="4">
        <v>99.0</v>
      </c>
      <c r="N907" s="4">
        <v>99.0</v>
      </c>
      <c r="O907" s="4" t="s">
        <v>5522</v>
      </c>
      <c r="P907" s="4" t="s">
        <v>1893</v>
      </c>
      <c r="Q907" s="4">
        <v>84334.0</v>
      </c>
      <c r="R907" s="5">
        <v>45841.0</v>
      </c>
      <c r="S907" s="4" t="s">
        <v>5681</v>
      </c>
      <c r="T907" s="5">
        <v>45730.0</v>
      </c>
    </row>
    <row r="908">
      <c r="A908" s="4" t="s">
        <v>6332</v>
      </c>
      <c r="B908" s="4">
        <v>2007.0</v>
      </c>
      <c r="C908" s="4" t="s">
        <v>13</v>
      </c>
      <c r="D908" s="4" t="s">
        <v>5771</v>
      </c>
      <c r="E908" s="4">
        <v>29.0</v>
      </c>
      <c r="F908" s="4">
        <v>0.0</v>
      </c>
      <c r="G908" s="58">
        <v>45902.0</v>
      </c>
      <c r="H908" s="4" t="s">
        <v>1894</v>
      </c>
      <c r="I908" s="4">
        <v>99.0</v>
      </c>
      <c r="J908" s="4">
        <v>0.0</v>
      </c>
      <c r="K908" s="4" t="s">
        <v>5694</v>
      </c>
      <c r="L908" s="4">
        <v>0.0</v>
      </c>
      <c r="M908" s="4">
        <v>99.0</v>
      </c>
      <c r="N908" s="4">
        <v>99.0</v>
      </c>
      <c r="O908" s="4" t="s">
        <v>5522</v>
      </c>
      <c r="P908" s="4" t="s">
        <v>1895</v>
      </c>
      <c r="Q908" s="4">
        <v>834812.0</v>
      </c>
      <c r="R908" s="5">
        <v>45872.0</v>
      </c>
      <c r="S908" s="4" t="s">
        <v>7116</v>
      </c>
      <c r="T908" s="5">
        <v>45702.0</v>
      </c>
    </row>
    <row r="909">
      <c r="A909" s="4" t="s">
        <v>6332</v>
      </c>
      <c r="B909" s="4">
        <v>2006.0</v>
      </c>
      <c r="C909" s="4" t="s">
        <v>13</v>
      </c>
      <c r="D909" s="4" t="s">
        <v>5824</v>
      </c>
      <c r="E909" s="4">
        <v>211.0</v>
      </c>
      <c r="F909" s="4">
        <v>0.0</v>
      </c>
      <c r="G909" s="58">
        <v>45810.0</v>
      </c>
      <c r="H909" s="4" t="s">
        <v>1896</v>
      </c>
      <c r="I909" s="4">
        <v>99.0</v>
      </c>
      <c r="J909" s="4">
        <v>136.0</v>
      </c>
      <c r="K909" s="4" t="s">
        <v>5908</v>
      </c>
      <c r="L909" s="4">
        <v>0.0</v>
      </c>
      <c r="M909" s="4">
        <v>98.0</v>
      </c>
      <c r="N909" s="4">
        <v>98.0</v>
      </c>
      <c r="O909" s="4" t="s">
        <v>5522</v>
      </c>
      <c r="P909" s="4" t="s">
        <v>1897</v>
      </c>
      <c r="Q909" s="4">
        <v>827411.0</v>
      </c>
      <c r="R909" s="5">
        <v>45872.0</v>
      </c>
      <c r="S909" s="4" t="s">
        <v>7060</v>
      </c>
      <c r="T909" s="4">
        <v>14.0</v>
      </c>
    </row>
    <row r="910">
      <c r="A910" s="4" t="s">
        <v>6332</v>
      </c>
      <c r="B910" s="4">
        <v>2005.0</v>
      </c>
      <c r="C910" s="4" t="s">
        <v>13</v>
      </c>
      <c r="D910" s="4" t="s">
        <v>5825</v>
      </c>
      <c r="E910" s="4">
        <v>214.0</v>
      </c>
      <c r="F910" s="4">
        <v>0.0</v>
      </c>
      <c r="G910" s="58">
        <v>45690.0</v>
      </c>
      <c r="H910" s="4" t="s">
        <v>1898</v>
      </c>
      <c r="I910" s="4">
        <v>99.0</v>
      </c>
      <c r="J910" s="4">
        <v>0.0</v>
      </c>
      <c r="K910" s="4" t="s">
        <v>5546</v>
      </c>
      <c r="L910" s="4">
        <v>0.0</v>
      </c>
      <c r="M910" s="4">
        <v>97.0</v>
      </c>
      <c r="N910" s="4">
        <v>96.0</v>
      </c>
      <c r="O910" s="4" t="s">
        <v>5522</v>
      </c>
      <c r="P910" s="4" t="s">
        <v>1899</v>
      </c>
      <c r="Q910" s="4">
        <v>821817.0</v>
      </c>
      <c r="R910" s="5">
        <v>45872.0</v>
      </c>
      <c r="S910" s="4" t="s">
        <v>7077</v>
      </c>
      <c r="T910" s="5">
        <v>45913.0</v>
      </c>
    </row>
    <row r="911">
      <c r="A911" s="4" t="s">
        <v>6332</v>
      </c>
      <c r="B911" s="4">
        <v>2004.0</v>
      </c>
      <c r="C911" s="4" t="s">
        <v>13</v>
      </c>
      <c r="D911" s="4" t="s">
        <v>5800</v>
      </c>
      <c r="E911" s="4">
        <v>218.0</v>
      </c>
      <c r="F911" s="4">
        <v>0.0</v>
      </c>
      <c r="G911" s="4" t="s">
        <v>1767</v>
      </c>
      <c r="H911" s="4" t="s">
        <v>1900</v>
      </c>
      <c r="I911" s="4">
        <v>99.0</v>
      </c>
      <c r="J911" s="4">
        <v>37.0</v>
      </c>
      <c r="K911" s="4" t="s">
        <v>5698</v>
      </c>
      <c r="L911" s="4">
        <v>0.0</v>
      </c>
      <c r="M911" s="4">
        <v>96.0</v>
      </c>
      <c r="N911" s="4">
        <v>95.0</v>
      </c>
      <c r="O911" s="4" t="s">
        <v>5522</v>
      </c>
      <c r="P911" s="4" t="s">
        <v>1901</v>
      </c>
      <c r="Q911" s="4">
        <v>818354.0</v>
      </c>
      <c r="R911" s="5">
        <v>45903.0</v>
      </c>
      <c r="S911" s="4" t="s">
        <v>7078</v>
      </c>
      <c r="T911" s="5">
        <v>45760.0</v>
      </c>
    </row>
    <row r="912">
      <c r="A912" s="4" t="s">
        <v>6332</v>
      </c>
      <c r="B912" s="4">
        <v>2003.0</v>
      </c>
      <c r="C912" s="4" t="s">
        <v>13</v>
      </c>
      <c r="D912" s="4">
        <v>68.0</v>
      </c>
      <c r="E912" s="4">
        <v>22.0</v>
      </c>
      <c r="F912" s="4">
        <v>0.0</v>
      </c>
      <c r="G912" s="4" t="s">
        <v>6023</v>
      </c>
      <c r="H912" s="4" t="s">
        <v>1902</v>
      </c>
      <c r="I912" s="4">
        <v>99.0</v>
      </c>
      <c r="J912" s="4">
        <v>305.0</v>
      </c>
      <c r="K912" s="4" t="s">
        <v>5701</v>
      </c>
      <c r="L912" s="4">
        <v>0.0</v>
      </c>
      <c r="M912" s="4">
        <v>95.0</v>
      </c>
      <c r="N912" s="4">
        <v>94.0</v>
      </c>
      <c r="O912" s="4" t="s">
        <v>5522</v>
      </c>
      <c r="P912" s="4" t="s">
        <v>1903</v>
      </c>
      <c r="Q912" s="4">
        <v>816628.0</v>
      </c>
      <c r="R912" s="5">
        <v>45903.0</v>
      </c>
      <c r="S912" s="4" t="s">
        <v>7321</v>
      </c>
      <c r="T912" s="5">
        <v>45729.0</v>
      </c>
    </row>
    <row r="913">
      <c r="A913" s="4" t="s">
        <v>6332</v>
      </c>
      <c r="B913" s="4">
        <v>2002.0</v>
      </c>
      <c r="C913" s="4" t="s">
        <v>13</v>
      </c>
      <c r="D913" s="4" t="s">
        <v>5832</v>
      </c>
      <c r="E913" s="4">
        <v>22.0</v>
      </c>
      <c r="F913" s="4">
        <v>0.0</v>
      </c>
      <c r="G913" s="4" t="s">
        <v>5612</v>
      </c>
      <c r="H913" s="4" t="s">
        <v>1904</v>
      </c>
      <c r="I913" s="4">
        <v>99.0</v>
      </c>
      <c r="J913" s="4">
        <v>304.0</v>
      </c>
      <c r="K913" s="4" t="s">
        <v>5705</v>
      </c>
      <c r="L913" s="4">
        <v>0.0</v>
      </c>
      <c r="M913" s="4">
        <v>94.0</v>
      </c>
      <c r="N913" s="4">
        <v>93.0</v>
      </c>
      <c r="O913" s="4" t="s">
        <v>5522</v>
      </c>
      <c r="P913" s="4" t="s">
        <v>1906</v>
      </c>
      <c r="Q913" s="4">
        <v>815691.0</v>
      </c>
      <c r="R913" s="5">
        <v>45903.0</v>
      </c>
      <c r="S913" s="4" t="s">
        <v>7061</v>
      </c>
      <c r="T913" s="5">
        <v>45729.0</v>
      </c>
    </row>
    <row r="914">
      <c r="A914" s="4" t="s">
        <v>6332</v>
      </c>
      <c r="B914" s="4">
        <v>2001.0</v>
      </c>
      <c r="C914" s="4" t="s">
        <v>13</v>
      </c>
      <c r="D914" s="4" t="s">
        <v>5727</v>
      </c>
      <c r="E914" s="4">
        <v>221.0</v>
      </c>
      <c r="F914" s="4">
        <v>0.0</v>
      </c>
      <c r="G914" s="4" t="s">
        <v>2077</v>
      </c>
      <c r="H914" s="4" t="s">
        <v>1907</v>
      </c>
      <c r="I914" s="4">
        <v>98.0</v>
      </c>
      <c r="J914" s="4">
        <v>17.0</v>
      </c>
      <c r="K914" s="4" t="s">
        <v>5647</v>
      </c>
      <c r="L914" s="4">
        <v>0.0</v>
      </c>
      <c r="M914" s="4">
        <v>92.0</v>
      </c>
      <c r="N914" s="4">
        <v>91.0</v>
      </c>
      <c r="O914" s="4" t="s">
        <v>5522</v>
      </c>
      <c r="P914" s="4" t="s">
        <v>1909</v>
      </c>
      <c r="Q914" s="4">
        <v>814218.0</v>
      </c>
      <c r="R914" s="4">
        <v>4.0</v>
      </c>
      <c r="S914" s="4" t="s">
        <v>7252</v>
      </c>
      <c r="T914" s="5">
        <v>45701.0</v>
      </c>
    </row>
    <row r="915">
      <c r="A915" s="4" t="s">
        <v>6332</v>
      </c>
      <c r="B915" s="4">
        <v>2000.0</v>
      </c>
      <c r="C915" s="4" t="s">
        <v>13</v>
      </c>
      <c r="D915" s="4" t="s">
        <v>5801</v>
      </c>
      <c r="E915" s="4">
        <v>221.0</v>
      </c>
      <c r="F915" s="4">
        <v>0.0</v>
      </c>
      <c r="G915" s="58">
        <v>45779.0</v>
      </c>
      <c r="H915" s="4" t="s">
        <v>1910</v>
      </c>
      <c r="I915" s="4">
        <v>98.0</v>
      </c>
      <c r="J915" s="4">
        <v>0.0</v>
      </c>
      <c r="K915" s="5">
        <v>45693.0</v>
      </c>
      <c r="L915" s="4">
        <v>0.0</v>
      </c>
      <c r="M915" s="4">
        <v>91.0</v>
      </c>
      <c r="N915" s="4">
        <v>9.0</v>
      </c>
      <c r="O915" s="4" t="s">
        <v>5522</v>
      </c>
      <c r="P915" s="4" t="s">
        <v>1912</v>
      </c>
      <c r="Q915" s="4">
        <v>811223.0</v>
      </c>
      <c r="R915" s="4">
        <v>4.0</v>
      </c>
      <c r="S915" s="4" t="s">
        <v>6930</v>
      </c>
      <c r="T915" s="5">
        <v>45670.0</v>
      </c>
    </row>
    <row r="916">
      <c r="A916" s="4" t="s">
        <v>6333</v>
      </c>
      <c r="B916" s="4">
        <v>2015.0</v>
      </c>
      <c r="C916" s="4" t="s">
        <v>13</v>
      </c>
      <c r="D916" s="4" t="s">
        <v>5692</v>
      </c>
      <c r="E916" s="4">
        <v>76.0</v>
      </c>
      <c r="F916" s="4">
        <v>0.0</v>
      </c>
      <c r="G916" s="10"/>
      <c r="H916" s="4">
        <v>0.0</v>
      </c>
      <c r="I916" s="10"/>
      <c r="J916" s="4">
        <v>2.0</v>
      </c>
      <c r="K916" s="4" t="s">
        <v>5886</v>
      </c>
      <c r="L916" s="4">
        <v>0.0</v>
      </c>
      <c r="M916" s="4">
        <v>97.0</v>
      </c>
      <c r="N916" s="4">
        <v>97.0</v>
      </c>
      <c r="O916" s="4" t="s">
        <v>5522</v>
      </c>
      <c r="P916" s="4" t="s">
        <v>1913</v>
      </c>
      <c r="Q916" s="4">
        <v>5479531.0</v>
      </c>
      <c r="R916" s="4" t="s">
        <v>5786</v>
      </c>
      <c r="S916" s="4" t="s">
        <v>7282</v>
      </c>
      <c r="T916" s="4">
        <v>17.0</v>
      </c>
    </row>
    <row r="917">
      <c r="A917" s="4" t="s">
        <v>6333</v>
      </c>
      <c r="B917" s="4">
        <v>2014.0</v>
      </c>
      <c r="C917" s="4" t="s">
        <v>13</v>
      </c>
      <c r="D917" s="4">
        <v>89.0</v>
      </c>
      <c r="E917" s="4">
        <v>78.0</v>
      </c>
      <c r="F917" s="4">
        <v>0.0</v>
      </c>
      <c r="G917" s="5">
        <v>45877.0</v>
      </c>
      <c r="H917" s="4" t="s">
        <v>1914</v>
      </c>
      <c r="I917" s="10"/>
      <c r="J917" s="4">
        <v>0.0</v>
      </c>
      <c r="K917" s="4" t="s">
        <v>5789</v>
      </c>
      <c r="L917" s="4">
        <v>0.0</v>
      </c>
      <c r="M917" s="4">
        <v>98.0</v>
      </c>
      <c r="N917" s="4">
        <v>98.0</v>
      </c>
      <c r="O917" s="4" t="s">
        <v>5522</v>
      </c>
      <c r="P917" s="4" t="s">
        <v>1916</v>
      </c>
      <c r="Q917" s="4">
        <v>5461512.0</v>
      </c>
      <c r="R917" s="4" t="s">
        <v>5786</v>
      </c>
      <c r="S917" s="4" t="s">
        <v>7063</v>
      </c>
      <c r="T917" s="4">
        <v>17.0</v>
      </c>
    </row>
    <row r="918">
      <c r="A918" s="4" t="s">
        <v>6333</v>
      </c>
      <c r="B918" s="4">
        <v>2013.0</v>
      </c>
      <c r="C918" s="4" t="s">
        <v>13</v>
      </c>
      <c r="D918" s="4">
        <v>87.0</v>
      </c>
      <c r="E918" s="4">
        <v>79.0</v>
      </c>
      <c r="F918" s="4">
        <v>0.0</v>
      </c>
      <c r="G918" s="4" t="s">
        <v>6024</v>
      </c>
      <c r="H918" s="4" t="s">
        <v>1917</v>
      </c>
      <c r="I918" s="10"/>
      <c r="J918" s="4">
        <v>2.0</v>
      </c>
      <c r="K918" s="4" t="s">
        <v>5958</v>
      </c>
      <c r="L918" s="4">
        <v>0.0</v>
      </c>
      <c r="M918" s="4">
        <v>98.0</v>
      </c>
      <c r="N918" s="4">
        <v>98.0</v>
      </c>
      <c r="O918" s="4" t="s">
        <v>5522</v>
      </c>
      <c r="P918" s="4" t="s">
        <v>1919</v>
      </c>
      <c r="Q918" s="4">
        <v>5438972.0</v>
      </c>
      <c r="R918" s="4" t="s">
        <v>5786</v>
      </c>
      <c r="S918" s="4" t="s">
        <v>7008</v>
      </c>
      <c r="T918" s="4">
        <v>17.0</v>
      </c>
    </row>
    <row r="919">
      <c r="A919" s="4" t="s">
        <v>6333</v>
      </c>
      <c r="B919" s="4">
        <v>2012.0</v>
      </c>
      <c r="C919" s="4" t="s">
        <v>13</v>
      </c>
      <c r="D919" s="4">
        <v>84.0</v>
      </c>
      <c r="E919" s="4">
        <v>82.0</v>
      </c>
      <c r="F919" s="4">
        <v>0.0</v>
      </c>
      <c r="G919" s="4" t="s">
        <v>633</v>
      </c>
      <c r="H919" s="4" t="s">
        <v>1920</v>
      </c>
      <c r="I919" s="10"/>
      <c r="J919" s="4">
        <v>0.0</v>
      </c>
      <c r="K919" s="4">
        <v>61.0</v>
      </c>
      <c r="L919" s="4">
        <v>0.0</v>
      </c>
      <c r="M919" s="4">
        <v>99.0</v>
      </c>
      <c r="N919" s="4">
        <v>99.0</v>
      </c>
      <c r="O919" s="4" t="s">
        <v>5522</v>
      </c>
      <c r="P919" s="4" t="s">
        <v>1921</v>
      </c>
      <c r="Q919" s="4">
        <v>5413971.0</v>
      </c>
      <c r="R919" s="4" t="s">
        <v>5786</v>
      </c>
      <c r="S919" s="4" t="s">
        <v>7009</v>
      </c>
      <c r="T919" s="4">
        <v>17.0</v>
      </c>
    </row>
    <row r="920">
      <c r="A920" s="4" t="s">
        <v>6333</v>
      </c>
      <c r="B920" s="4">
        <v>2011.0</v>
      </c>
      <c r="C920" s="4" t="s">
        <v>13</v>
      </c>
      <c r="D920" s="4">
        <v>83.0</v>
      </c>
      <c r="E920" s="4">
        <v>86.0</v>
      </c>
      <c r="F920" s="4">
        <v>0.0</v>
      </c>
      <c r="G920" s="4" t="s">
        <v>4035</v>
      </c>
      <c r="H920" s="4" t="s">
        <v>1922</v>
      </c>
      <c r="I920" s="10"/>
      <c r="J920" s="4">
        <v>27.0</v>
      </c>
      <c r="K920" s="5">
        <v>45814.0</v>
      </c>
      <c r="L920" s="4">
        <v>0.0</v>
      </c>
      <c r="M920" s="4">
        <v>99.0</v>
      </c>
      <c r="N920" s="4">
        <v>99.0</v>
      </c>
      <c r="O920" s="4" t="s">
        <v>5522</v>
      </c>
      <c r="P920" s="4" t="s">
        <v>1923</v>
      </c>
      <c r="Q920" s="4">
        <v>5388272.0</v>
      </c>
      <c r="R920" s="4" t="s">
        <v>5786</v>
      </c>
      <c r="S920" s="4" t="s">
        <v>7066</v>
      </c>
      <c r="T920" s="5">
        <v>45916.0</v>
      </c>
    </row>
    <row r="921">
      <c r="A921" s="4" t="s">
        <v>6333</v>
      </c>
      <c r="B921" s="4">
        <v>2010.0</v>
      </c>
      <c r="C921" s="4" t="s">
        <v>13</v>
      </c>
      <c r="D921" s="4" t="s">
        <v>5682</v>
      </c>
      <c r="E921" s="4">
        <v>89.0</v>
      </c>
      <c r="F921" s="4">
        <v>0.0</v>
      </c>
      <c r="G921" s="4" t="s">
        <v>3867</v>
      </c>
      <c r="H921" s="4" t="s">
        <v>1924</v>
      </c>
      <c r="I921" s="10"/>
      <c r="J921" s="4">
        <v>5.0</v>
      </c>
      <c r="K921" s="5">
        <v>45694.0</v>
      </c>
      <c r="L921" s="4">
        <v>0.0</v>
      </c>
      <c r="M921" s="4">
        <v>99.0</v>
      </c>
      <c r="N921" s="4">
        <v>99.0</v>
      </c>
      <c r="O921" s="4" t="s">
        <v>5522</v>
      </c>
      <c r="P921" s="4" t="s">
        <v>1925</v>
      </c>
      <c r="Q921" s="4">
        <v>5363352.0</v>
      </c>
      <c r="R921" s="4" t="s">
        <v>5786</v>
      </c>
      <c r="S921" s="4" t="s">
        <v>7068</v>
      </c>
      <c r="T921" s="5">
        <v>45885.0</v>
      </c>
    </row>
    <row r="922">
      <c r="A922" s="4" t="s">
        <v>6333</v>
      </c>
      <c r="B922" s="4">
        <v>2009.0</v>
      </c>
      <c r="C922" s="4" t="s">
        <v>13</v>
      </c>
      <c r="D922" s="4" t="s">
        <v>5914</v>
      </c>
      <c r="E922" s="4">
        <v>91.0</v>
      </c>
      <c r="F922" s="4">
        <v>0.0</v>
      </c>
      <c r="G922" s="4" t="s">
        <v>6025</v>
      </c>
      <c r="H922" s="4" t="s">
        <v>1926</v>
      </c>
      <c r="I922" s="10"/>
      <c r="J922" s="4">
        <v>2.0</v>
      </c>
      <c r="K922" s="4" t="s">
        <v>5635</v>
      </c>
      <c r="L922" s="4">
        <v>0.0</v>
      </c>
      <c r="M922" s="4">
        <v>99.0</v>
      </c>
      <c r="N922" s="4">
        <v>99.0</v>
      </c>
      <c r="O922" s="4" t="s">
        <v>5522</v>
      </c>
      <c r="P922" s="4" t="s">
        <v>1927</v>
      </c>
      <c r="Q922" s="4">
        <v>5338871.0</v>
      </c>
      <c r="R922" s="4" t="s">
        <v>5786</v>
      </c>
      <c r="S922" s="4" t="s">
        <v>7066</v>
      </c>
      <c r="T922" s="4">
        <v>17.0</v>
      </c>
    </row>
    <row r="923">
      <c r="A923" s="4" t="s">
        <v>6333</v>
      </c>
      <c r="B923" s="4">
        <v>2008.0</v>
      </c>
      <c r="C923" s="4" t="s">
        <v>13</v>
      </c>
      <c r="D923" s="4" t="s">
        <v>5926</v>
      </c>
      <c r="E923" s="4">
        <v>94.0</v>
      </c>
      <c r="F923" s="4">
        <v>0.0</v>
      </c>
      <c r="G923" s="4" t="s">
        <v>6026</v>
      </c>
      <c r="H923" s="4" t="s">
        <v>1928</v>
      </c>
      <c r="I923" s="10"/>
      <c r="J923" s="4">
        <v>5.0</v>
      </c>
      <c r="K923" s="4" t="s">
        <v>5744</v>
      </c>
      <c r="L923" s="4">
        <v>0.0</v>
      </c>
      <c r="M923" s="4">
        <v>97.0</v>
      </c>
      <c r="N923" s="4">
        <v>99.0</v>
      </c>
      <c r="O923" s="4" t="s">
        <v>5522</v>
      </c>
      <c r="P923" s="4" t="s">
        <v>1930</v>
      </c>
      <c r="Q923" s="4">
        <v>5313399.0</v>
      </c>
      <c r="R923" s="4" t="s">
        <v>5786</v>
      </c>
      <c r="S923" s="4" t="s">
        <v>7067</v>
      </c>
      <c r="T923" s="5">
        <v>45674.0</v>
      </c>
    </row>
    <row r="924">
      <c r="A924" s="4" t="s">
        <v>6333</v>
      </c>
      <c r="B924" s="4">
        <v>2007.0</v>
      </c>
      <c r="C924" s="4" t="s">
        <v>13</v>
      </c>
      <c r="D924" s="4" t="s">
        <v>5704</v>
      </c>
      <c r="E924" s="4">
        <v>96.0</v>
      </c>
      <c r="F924" s="4">
        <v>0.0</v>
      </c>
      <c r="G924" s="4" t="s">
        <v>6027</v>
      </c>
      <c r="H924" s="4" t="s">
        <v>1931</v>
      </c>
      <c r="I924" s="10"/>
      <c r="J924" s="4">
        <v>0.0</v>
      </c>
      <c r="K924" s="4">
        <v>59.0</v>
      </c>
      <c r="L924" s="4">
        <v>0.0</v>
      </c>
      <c r="M924" s="4">
        <v>97.0</v>
      </c>
      <c r="N924" s="4">
        <v>99.0</v>
      </c>
      <c r="O924" s="4" t="s">
        <v>5522</v>
      </c>
      <c r="P924" s="4" t="s">
        <v>1932</v>
      </c>
      <c r="Q924" s="4">
        <v>528872.0</v>
      </c>
      <c r="R924" s="4" t="s">
        <v>5786</v>
      </c>
      <c r="S924" s="4" t="s">
        <v>7073</v>
      </c>
      <c r="T924" s="5">
        <v>45705.0</v>
      </c>
    </row>
    <row r="925">
      <c r="A925" s="4" t="s">
        <v>6333</v>
      </c>
      <c r="B925" s="4">
        <v>2006.0</v>
      </c>
      <c r="C925" s="4" t="s">
        <v>13</v>
      </c>
      <c r="D925" s="4" t="s">
        <v>5945</v>
      </c>
      <c r="E925" s="4">
        <v>96.0</v>
      </c>
      <c r="F925" s="4">
        <v>0.0</v>
      </c>
      <c r="G925" s="4" t="s">
        <v>5742</v>
      </c>
      <c r="H925" s="4" t="s">
        <v>1933</v>
      </c>
      <c r="I925" s="10"/>
      <c r="J925" s="4">
        <v>0.0</v>
      </c>
      <c r="K925" s="4" t="s">
        <v>5527</v>
      </c>
      <c r="L925" s="4">
        <v>0.0</v>
      </c>
      <c r="M925" s="4">
        <v>97.0</v>
      </c>
      <c r="N925" s="4">
        <v>97.0</v>
      </c>
      <c r="O925" s="4" t="s">
        <v>5522</v>
      </c>
      <c r="P925" s="4" t="s">
        <v>1935</v>
      </c>
      <c r="Q925" s="4">
        <v>5266268.0</v>
      </c>
      <c r="R925" s="4" t="s">
        <v>5786</v>
      </c>
      <c r="S925" s="4" t="s">
        <v>7074</v>
      </c>
      <c r="T925" s="5">
        <v>45705.0</v>
      </c>
    </row>
    <row r="926">
      <c r="A926" s="4" t="s">
        <v>6333</v>
      </c>
      <c r="B926" s="4">
        <v>2005.0</v>
      </c>
      <c r="C926" s="4" t="s">
        <v>13</v>
      </c>
      <c r="D926" s="4" t="s">
        <v>5812</v>
      </c>
      <c r="E926" s="4">
        <v>11.0</v>
      </c>
      <c r="F926" s="4">
        <v>0.0</v>
      </c>
      <c r="G926" s="4" t="s">
        <v>3328</v>
      </c>
      <c r="H926" s="4" t="s">
        <v>1936</v>
      </c>
      <c r="I926" s="10"/>
      <c r="J926" s="4">
        <v>1.0</v>
      </c>
      <c r="K926" s="4" t="s">
        <v>5528</v>
      </c>
      <c r="L926" s="4">
        <v>0.0</v>
      </c>
      <c r="M926" s="4">
        <v>97.0</v>
      </c>
      <c r="N926" s="4">
        <v>97.0</v>
      </c>
      <c r="O926" s="4" t="s">
        <v>5522</v>
      </c>
      <c r="P926" s="4" t="s">
        <v>1938</v>
      </c>
      <c r="Q926" s="4">
        <v>524696.0</v>
      </c>
      <c r="R926" s="4" t="s">
        <v>5786</v>
      </c>
      <c r="S926" s="4" t="s">
        <v>7011</v>
      </c>
      <c r="T926" s="5">
        <v>45674.0</v>
      </c>
    </row>
    <row r="927">
      <c r="A927" s="4" t="s">
        <v>6333</v>
      </c>
      <c r="B927" s="4">
        <v>2004.0</v>
      </c>
      <c r="C927" s="4" t="s">
        <v>13</v>
      </c>
      <c r="D927" s="4" t="s">
        <v>5707</v>
      </c>
      <c r="E927" s="4">
        <v>12.0</v>
      </c>
      <c r="F927" s="4">
        <v>0.0</v>
      </c>
      <c r="G927" s="4" t="s">
        <v>1987</v>
      </c>
      <c r="H927" s="4" t="s">
        <v>1939</v>
      </c>
      <c r="I927" s="10"/>
      <c r="J927" s="4">
        <v>0.0</v>
      </c>
      <c r="K927" s="4" t="s">
        <v>5688</v>
      </c>
      <c r="L927" s="4">
        <v>0.0</v>
      </c>
      <c r="M927" s="4">
        <v>96.0</v>
      </c>
      <c r="N927" s="4">
        <v>98.0</v>
      </c>
      <c r="O927" s="4" t="s">
        <v>5522</v>
      </c>
      <c r="P927" s="4" t="s">
        <v>1940</v>
      </c>
      <c r="Q927" s="4">
        <v>5228172.0</v>
      </c>
      <c r="R927" s="4" t="s">
        <v>5786</v>
      </c>
      <c r="S927" s="4" t="s">
        <v>7074</v>
      </c>
      <c r="T927" s="5">
        <v>45734.0</v>
      </c>
    </row>
    <row r="928">
      <c r="A928" s="4" t="s">
        <v>6333</v>
      </c>
      <c r="B928" s="4">
        <v>2003.0</v>
      </c>
      <c r="C928" s="4" t="s">
        <v>13</v>
      </c>
      <c r="D928" s="4" t="s">
        <v>5927</v>
      </c>
      <c r="E928" s="4">
        <v>98.0</v>
      </c>
      <c r="F928" s="4">
        <v>0.0</v>
      </c>
      <c r="G928" s="4" t="s">
        <v>1394</v>
      </c>
      <c r="H928" s="4" t="s">
        <v>1941</v>
      </c>
      <c r="I928" s="10"/>
      <c r="J928" s="4">
        <v>0.0</v>
      </c>
      <c r="K928" s="4" t="s">
        <v>5691</v>
      </c>
      <c r="L928" s="4">
        <v>0.0</v>
      </c>
      <c r="M928" s="4">
        <v>96.0</v>
      </c>
      <c r="N928" s="4">
        <v>98.0</v>
      </c>
      <c r="O928" s="4" t="s">
        <v>5522</v>
      </c>
      <c r="P928" s="4" t="s">
        <v>1943</v>
      </c>
      <c r="Q928" s="4">
        <v>521314.0</v>
      </c>
      <c r="R928" s="4" t="s">
        <v>5786</v>
      </c>
      <c r="S928" s="4" t="s">
        <v>7322</v>
      </c>
      <c r="T928" s="5">
        <v>45675.0</v>
      </c>
    </row>
    <row r="929">
      <c r="A929" s="4" t="s">
        <v>6333</v>
      </c>
      <c r="B929" s="4">
        <v>2002.0</v>
      </c>
      <c r="C929" s="4" t="s">
        <v>13</v>
      </c>
      <c r="D929" s="4" t="s">
        <v>5709</v>
      </c>
      <c r="E929" s="4">
        <v>98.0</v>
      </c>
      <c r="F929" s="4">
        <v>0.0</v>
      </c>
      <c r="G929" s="4" t="s">
        <v>627</v>
      </c>
      <c r="H929" s="4" t="s">
        <v>1944</v>
      </c>
      <c r="I929" s="10"/>
      <c r="J929" s="4">
        <v>0.0</v>
      </c>
      <c r="K929" s="4" t="s">
        <v>5694</v>
      </c>
      <c r="L929" s="4">
        <v>0.0</v>
      </c>
      <c r="M929" s="4">
        <v>95.0</v>
      </c>
      <c r="N929" s="4">
        <v>98.0</v>
      </c>
      <c r="O929" s="4" t="s">
        <v>5522</v>
      </c>
      <c r="P929" s="4" t="s">
        <v>1946</v>
      </c>
      <c r="Q929" s="4">
        <v>52598.0</v>
      </c>
      <c r="R929" s="4" t="s">
        <v>5786</v>
      </c>
      <c r="S929" s="4" t="s">
        <v>7132</v>
      </c>
      <c r="T929" s="4">
        <v>18.0</v>
      </c>
    </row>
    <row r="930">
      <c r="A930" s="4" t="s">
        <v>6333</v>
      </c>
      <c r="B930" s="4">
        <v>2001.0</v>
      </c>
      <c r="C930" s="4" t="s">
        <v>13</v>
      </c>
      <c r="D930" s="4">
        <v>78.0</v>
      </c>
      <c r="E930" s="4">
        <v>1.0</v>
      </c>
      <c r="F930" s="4">
        <v>0.0</v>
      </c>
      <c r="G930" s="4" t="s">
        <v>6028</v>
      </c>
      <c r="H930" s="4" t="s">
        <v>1947</v>
      </c>
      <c r="I930" s="10"/>
      <c r="J930" s="4">
        <v>1.0</v>
      </c>
      <c r="K930" s="4" t="s">
        <v>5571</v>
      </c>
      <c r="L930" s="4">
        <v>0.0</v>
      </c>
      <c r="M930" s="4">
        <v>95.0</v>
      </c>
      <c r="N930" s="4">
        <v>98.0</v>
      </c>
      <c r="O930" s="4" t="s">
        <v>5522</v>
      </c>
      <c r="P930" s="4" t="s">
        <v>1948</v>
      </c>
      <c r="Q930" s="4">
        <v>51888.0</v>
      </c>
      <c r="R930" s="4" t="s">
        <v>5786</v>
      </c>
      <c r="S930" s="4" t="s">
        <v>7310</v>
      </c>
      <c r="T930" s="5">
        <v>45855.0</v>
      </c>
    </row>
    <row r="931">
      <c r="A931" s="4" t="s">
        <v>6333</v>
      </c>
      <c r="B931" s="4">
        <v>2000.0</v>
      </c>
      <c r="C931" s="4" t="s">
        <v>13</v>
      </c>
      <c r="D931" s="4" t="s">
        <v>5538</v>
      </c>
      <c r="E931" s="4">
        <v>15.0</v>
      </c>
      <c r="F931" s="4">
        <v>0.0</v>
      </c>
      <c r="G931" s="4" t="s">
        <v>1474</v>
      </c>
      <c r="H931" s="4" t="s">
        <v>1949</v>
      </c>
      <c r="I931" s="10"/>
      <c r="J931" s="4">
        <v>0.0</v>
      </c>
      <c r="K931" s="4" t="s">
        <v>5830</v>
      </c>
      <c r="L931" s="4">
        <v>0.0</v>
      </c>
      <c r="M931" s="4">
        <v>96.0</v>
      </c>
      <c r="N931" s="4">
        <v>99.0</v>
      </c>
      <c r="O931" s="4" t="s">
        <v>5522</v>
      </c>
      <c r="P931" s="4" t="s">
        <v>1951</v>
      </c>
      <c r="Q931" s="4">
        <v>517629.0</v>
      </c>
      <c r="R931" s="4" t="s">
        <v>5631</v>
      </c>
      <c r="S931" s="4" t="s">
        <v>7016</v>
      </c>
      <c r="T931" s="5">
        <v>45733.0</v>
      </c>
    </row>
    <row r="932">
      <c r="A932" s="4" t="s">
        <v>6334</v>
      </c>
      <c r="B932" s="4">
        <v>2015.0</v>
      </c>
      <c r="C932" s="4" t="s">
        <v>13</v>
      </c>
      <c r="D932" s="4" t="s">
        <v>6029</v>
      </c>
      <c r="E932" s="4">
        <v>78.0</v>
      </c>
      <c r="F932" s="4">
        <v>2.0</v>
      </c>
      <c r="G932" s="10"/>
      <c r="H932" s="4">
        <v>0.0</v>
      </c>
      <c r="I932" s="4">
        <v>86.0</v>
      </c>
      <c r="J932" s="4">
        <v>157.0</v>
      </c>
      <c r="K932" s="4" t="s">
        <v>5676</v>
      </c>
      <c r="L932" s="4">
        <v>3.0</v>
      </c>
      <c r="M932" s="4">
        <v>98.0</v>
      </c>
      <c r="N932" s="4">
        <v>98.0</v>
      </c>
      <c r="O932" s="4" t="s">
        <v>5522</v>
      </c>
      <c r="P932" s="4" t="s">
        <v>1952</v>
      </c>
      <c r="Q932" s="4">
        <v>6662468.0</v>
      </c>
      <c r="R932" s="4" t="s">
        <v>5658</v>
      </c>
      <c r="S932" s="4" t="s">
        <v>7224</v>
      </c>
      <c r="T932" s="5">
        <v>45732.0</v>
      </c>
    </row>
    <row r="933">
      <c r="A933" s="4" t="s">
        <v>6334</v>
      </c>
      <c r="B933" s="4">
        <v>2014.0</v>
      </c>
      <c r="C933" s="4" t="s">
        <v>13</v>
      </c>
      <c r="D933" s="4" t="s">
        <v>5909</v>
      </c>
      <c r="E933" s="4">
        <v>79.0</v>
      </c>
      <c r="F933" s="4">
        <v>3.0</v>
      </c>
      <c r="G933" s="5">
        <v>45788.0</v>
      </c>
      <c r="H933" s="4" t="s">
        <v>1953</v>
      </c>
      <c r="I933" s="4">
        <v>83.0</v>
      </c>
      <c r="J933" s="4">
        <v>267.0</v>
      </c>
      <c r="K933" s="4">
        <v>62.0</v>
      </c>
      <c r="L933" s="4">
        <v>3.0</v>
      </c>
      <c r="M933" s="4">
        <v>98.0</v>
      </c>
      <c r="N933" s="4">
        <v>98.0</v>
      </c>
      <c r="O933" s="4" t="s">
        <v>5522</v>
      </c>
      <c r="P933" s="4" t="s">
        <v>1955</v>
      </c>
      <c r="Q933" s="4">
        <v>6.6331957E7</v>
      </c>
      <c r="R933" s="4" t="s">
        <v>5658</v>
      </c>
      <c r="S933" s="4" t="s">
        <v>7063</v>
      </c>
      <c r="T933" s="5">
        <v>45704.0</v>
      </c>
    </row>
    <row r="934">
      <c r="A934" s="4" t="s">
        <v>6334</v>
      </c>
      <c r="B934" s="4">
        <v>2013.0</v>
      </c>
      <c r="C934" s="4" t="s">
        <v>13</v>
      </c>
      <c r="D934" s="4">
        <v>82.0</v>
      </c>
      <c r="E934" s="4">
        <v>81.0</v>
      </c>
      <c r="F934" s="4">
        <v>3.0</v>
      </c>
      <c r="G934" s="5">
        <v>45668.0</v>
      </c>
      <c r="H934" s="4" t="s">
        <v>1956</v>
      </c>
      <c r="I934" s="4">
        <v>74.0</v>
      </c>
      <c r="J934" s="4">
        <v>272.0</v>
      </c>
      <c r="K934" s="4" t="s">
        <v>5633</v>
      </c>
      <c r="L934" s="4">
        <v>3.0</v>
      </c>
      <c r="M934" s="4">
        <v>99.0</v>
      </c>
      <c r="N934" s="4">
        <v>99.0</v>
      </c>
      <c r="O934" s="4" t="s">
        <v>5522</v>
      </c>
      <c r="P934" s="4" t="s">
        <v>1958</v>
      </c>
      <c r="Q934" s="4">
        <v>6599857.0</v>
      </c>
      <c r="R934" s="4" t="s">
        <v>5658</v>
      </c>
      <c r="S934" s="4" t="s">
        <v>7008</v>
      </c>
      <c r="T934" s="5">
        <v>45704.0</v>
      </c>
    </row>
    <row r="935">
      <c r="A935" s="4" t="s">
        <v>6334</v>
      </c>
      <c r="B935" s="4">
        <v>2012.0</v>
      </c>
      <c r="C935" s="4" t="s">
        <v>13</v>
      </c>
      <c r="D935" s="4" t="s">
        <v>5687</v>
      </c>
      <c r="E935" s="4">
        <v>83.0</v>
      </c>
      <c r="F935" s="4">
        <v>3.0</v>
      </c>
      <c r="G935" s="5">
        <v>45788.0</v>
      </c>
      <c r="H935" s="4" t="s">
        <v>1959</v>
      </c>
      <c r="I935" s="4">
        <v>78.0</v>
      </c>
      <c r="J935" s="4">
        <v>0.0</v>
      </c>
      <c r="K935" s="4" t="s">
        <v>5791</v>
      </c>
      <c r="L935" s="4">
        <v>3.0</v>
      </c>
      <c r="M935" s="4">
        <v>99.0</v>
      </c>
      <c r="N935" s="4">
        <v>99.0</v>
      </c>
      <c r="O935" s="4" t="s">
        <v>5522</v>
      </c>
      <c r="P935" s="4" t="s">
        <v>1961</v>
      </c>
      <c r="Q935" s="4">
        <v>6565979.0</v>
      </c>
      <c r="R935" s="4" t="s">
        <v>5658</v>
      </c>
      <c r="S935" s="4" t="s">
        <v>7323</v>
      </c>
      <c r="T935" s="5">
        <v>45673.0</v>
      </c>
    </row>
    <row r="936">
      <c r="A936" s="4" t="s">
        <v>6334</v>
      </c>
      <c r="B936" s="4">
        <v>2011.0</v>
      </c>
      <c r="C936" s="4" t="s">
        <v>13</v>
      </c>
      <c r="D936" s="4" t="s">
        <v>5669</v>
      </c>
      <c r="E936" s="4">
        <v>83.0</v>
      </c>
      <c r="F936" s="4">
        <v>3.0</v>
      </c>
      <c r="G936" s="5">
        <v>45880.0</v>
      </c>
      <c r="H936" s="4" t="s">
        <v>1962</v>
      </c>
      <c r="I936" s="4">
        <v>74.0</v>
      </c>
      <c r="J936" s="4">
        <v>14949.0</v>
      </c>
      <c r="K936" s="5">
        <v>45814.0</v>
      </c>
      <c r="L936" s="4">
        <v>3.0</v>
      </c>
      <c r="M936" s="4">
        <v>99.0</v>
      </c>
      <c r="N936" s="4">
        <v>99.0</v>
      </c>
      <c r="O936" s="4" t="s">
        <v>5522</v>
      </c>
      <c r="P936" s="4" t="s">
        <v>1964</v>
      </c>
      <c r="Q936" s="4">
        <v>6.5342776E7</v>
      </c>
      <c r="R936" s="4" t="s">
        <v>5658</v>
      </c>
      <c r="S936" s="4" t="s">
        <v>7283</v>
      </c>
      <c r="T936" s="5">
        <v>45673.0</v>
      </c>
    </row>
    <row r="937">
      <c r="A937" s="4" t="s">
        <v>6334</v>
      </c>
      <c r="B937" s="4">
        <v>2010.0</v>
      </c>
      <c r="C937" s="4" t="s">
        <v>13</v>
      </c>
      <c r="D937" s="4" t="s">
        <v>5672</v>
      </c>
      <c r="E937" s="4">
        <v>86.0</v>
      </c>
      <c r="F937" s="4">
        <v>3.0</v>
      </c>
      <c r="G937" s="5">
        <v>45849.0</v>
      </c>
      <c r="H937" s="4" t="s">
        <v>1965</v>
      </c>
      <c r="I937" s="4">
        <v>65.0</v>
      </c>
      <c r="J937" s="4">
        <v>5048.0</v>
      </c>
      <c r="K937" s="5">
        <v>45663.0</v>
      </c>
      <c r="L937" s="4">
        <v>3.0</v>
      </c>
      <c r="M937" s="4">
        <v>99.0</v>
      </c>
      <c r="N937" s="4">
        <v>99.0</v>
      </c>
      <c r="O937" s="4" t="s">
        <v>5522</v>
      </c>
      <c r="P937" s="4" t="s">
        <v>1966</v>
      </c>
      <c r="Q937" s="4">
        <v>6527512.0</v>
      </c>
      <c r="R937" s="4" t="s">
        <v>5658</v>
      </c>
      <c r="S937" s="4" t="s">
        <v>7324</v>
      </c>
      <c r="T937" s="4">
        <v>16.0</v>
      </c>
    </row>
    <row r="938">
      <c r="A938" s="4" t="s">
        <v>6334</v>
      </c>
      <c r="B938" s="4">
        <v>2009.0</v>
      </c>
      <c r="C938" s="4" t="s">
        <v>13</v>
      </c>
      <c r="D938" s="4" t="s">
        <v>5692</v>
      </c>
      <c r="E938" s="4">
        <v>88.0</v>
      </c>
      <c r="F938" s="4">
        <v>3.0</v>
      </c>
      <c r="G938" s="5">
        <v>45880.0</v>
      </c>
      <c r="H938" s="4" t="s">
        <v>1967</v>
      </c>
      <c r="I938" s="4">
        <v>51.0</v>
      </c>
      <c r="J938" s="4">
        <v>1541.0</v>
      </c>
      <c r="K938" s="4" t="s">
        <v>5683</v>
      </c>
      <c r="L938" s="4">
        <v>3.0</v>
      </c>
      <c r="M938" s="4">
        <v>98.0</v>
      </c>
      <c r="N938" s="4">
        <v>98.0</v>
      </c>
      <c r="O938" s="4" t="s">
        <v>5522</v>
      </c>
      <c r="P938" s="4" t="s">
        <v>1969</v>
      </c>
      <c r="Q938" s="4">
        <v>647744.0</v>
      </c>
      <c r="R938" s="4" t="s">
        <v>5658</v>
      </c>
      <c r="S938" s="4" t="s">
        <v>7324</v>
      </c>
      <c r="T938" s="4">
        <v>16.0</v>
      </c>
    </row>
    <row r="939">
      <c r="A939" s="4" t="s">
        <v>6334</v>
      </c>
      <c r="B939" s="4">
        <v>2008.0</v>
      </c>
      <c r="C939" s="4" t="s">
        <v>13</v>
      </c>
      <c r="D939" s="4">
        <v>89.0</v>
      </c>
      <c r="E939" s="4">
        <v>88.0</v>
      </c>
      <c r="F939" s="4">
        <v>3.0</v>
      </c>
      <c r="G939" s="5">
        <v>45911.0</v>
      </c>
      <c r="H939" s="4" t="s">
        <v>1970</v>
      </c>
      <c r="I939" s="4">
        <v>47.0</v>
      </c>
      <c r="J939" s="4">
        <v>604.0</v>
      </c>
      <c r="K939" s="4" t="s">
        <v>5827</v>
      </c>
      <c r="L939" s="4">
        <v>3.0</v>
      </c>
      <c r="M939" s="4">
        <v>98.0</v>
      </c>
      <c r="N939" s="4">
        <v>98.0</v>
      </c>
      <c r="O939" s="4" t="s">
        <v>5522</v>
      </c>
      <c r="P939" s="4" t="s">
        <v>1971</v>
      </c>
      <c r="Q939" s="4">
        <v>6437499.0</v>
      </c>
      <c r="R939" s="4" t="s">
        <v>5658</v>
      </c>
      <c r="S939" s="4" t="s">
        <v>7227</v>
      </c>
      <c r="T939" s="5">
        <v>45673.0</v>
      </c>
    </row>
    <row r="940">
      <c r="A940" s="4" t="s">
        <v>6334</v>
      </c>
      <c r="B940" s="4">
        <v>2007.0</v>
      </c>
      <c r="C940" s="4" t="s">
        <v>13</v>
      </c>
      <c r="D940" s="4">
        <v>89.0</v>
      </c>
      <c r="E940" s="4">
        <v>89.0</v>
      </c>
      <c r="F940" s="4">
        <v>3.0</v>
      </c>
      <c r="G940" s="5">
        <v>45700.0</v>
      </c>
      <c r="H940" s="4" t="s">
        <v>1972</v>
      </c>
      <c r="I940" s="4">
        <v>42.0</v>
      </c>
      <c r="J940" s="4">
        <v>39.0</v>
      </c>
      <c r="K940" s="4" t="s">
        <v>5527</v>
      </c>
      <c r="L940" s="4">
        <v>3.0</v>
      </c>
      <c r="M940" s="4">
        <v>99.0</v>
      </c>
      <c r="N940" s="4">
        <v>98.0</v>
      </c>
      <c r="O940" s="4" t="s">
        <v>5522</v>
      </c>
      <c r="P940" s="4" t="s">
        <v>1973</v>
      </c>
      <c r="Q940" s="4">
        <v>6416229.0</v>
      </c>
      <c r="R940" s="4" t="s">
        <v>5658</v>
      </c>
      <c r="S940" s="4" t="s">
        <v>7073</v>
      </c>
      <c r="T940" s="5">
        <v>45673.0</v>
      </c>
    </row>
    <row r="941">
      <c r="A941" s="4" t="s">
        <v>6334</v>
      </c>
      <c r="B941" s="4">
        <v>2006.0</v>
      </c>
      <c r="C941" s="4" t="s">
        <v>13</v>
      </c>
      <c r="D941" s="4">
        <v>86.0</v>
      </c>
      <c r="E941" s="4">
        <v>92.0</v>
      </c>
      <c r="F941" s="4">
        <v>3.0</v>
      </c>
      <c r="G941" s="5">
        <v>45759.0</v>
      </c>
      <c r="H941" s="4" t="s">
        <v>1974</v>
      </c>
      <c r="I941" s="4">
        <v>39.0</v>
      </c>
      <c r="J941" s="4">
        <v>40.0</v>
      </c>
      <c r="K941" s="4">
        <v>58.0</v>
      </c>
      <c r="L941" s="4">
        <v>4.0</v>
      </c>
      <c r="M941" s="4">
        <v>99.0</v>
      </c>
      <c r="N941" s="4">
        <v>99.0</v>
      </c>
      <c r="O941" s="4" t="s">
        <v>5522</v>
      </c>
      <c r="P941" s="4" t="s">
        <v>1975</v>
      </c>
      <c r="Q941" s="4">
        <v>6.3621376E7</v>
      </c>
      <c r="R941" s="4" t="s">
        <v>5658</v>
      </c>
      <c r="S941" s="4" t="s">
        <v>6149</v>
      </c>
      <c r="T941" s="5">
        <v>45673.0</v>
      </c>
    </row>
    <row r="942">
      <c r="A942" s="4" t="s">
        <v>6334</v>
      </c>
      <c r="B942" s="4">
        <v>2005.0</v>
      </c>
      <c r="C942" s="4" t="s">
        <v>13</v>
      </c>
      <c r="D942" s="4">
        <v>81.0</v>
      </c>
      <c r="E942" s="4">
        <v>93.0</v>
      </c>
      <c r="F942" s="4">
        <v>3.0</v>
      </c>
      <c r="G942" s="5">
        <v>45700.0</v>
      </c>
      <c r="H942" s="4" t="s">
        <v>1976</v>
      </c>
      <c r="I942" s="4">
        <v>35.0</v>
      </c>
      <c r="J942" s="4">
        <v>36.0</v>
      </c>
      <c r="K942" s="4" t="s">
        <v>5530</v>
      </c>
      <c r="L942" s="4">
        <v>4.0</v>
      </c>
      <c r="M942" s="4">
        <v>98.0</v>
      </c>
      <c r="N942" s="4">
        <v>98.0</v>
      </c>
      <c r="O942" s="4" t="s">
        <v>5522</v>
      </c>
      <c r="P942" s="4" t="s">
        <v>1977</v>
      </c>
      <c r="Q942" s="4">
        <v>6.3179356E7</v>
      </c>
      <c r="R942" s="4" t="s">
        <v>5658</v>
      </c>
      <c r="S942" s="4" t="s">
        <v>6020</v>
      </c>
      <c r="T942" s="5">
        <v>45792.0</v>
      </c>
    </row>
    <row r="943">
      <c r="A943" s="4" t="s">
        <v>6334</v>
      </c>
      <c r="B943" s="4">
        <v>2004.0</v>
      </c>
      <c r="C943" s="4" t="s">
        <v>13</v>
      </c>
      <c r="D943" s="4">
        <v>82.0</v>
      </c>
      <c r="E943" s="4">
        <v>94.0</v>
      </c>
      <c r="F943" s="4">
        <v>3.0</v>
      </c>
      <c r="G943" s="4" t="s">
        <v>6030</v>
      </c>
      <c r="H943" s="4" t="s">
        <v>1978</v>
      </c>
      <c r="I943" s="4">
        <v>35.0</v>
      </c>
      <c r="J943" s="4">
        <v>4448.0</v>
      </c>
      <c r="K943" s="4">
        <v>57.0</v>
      </c>
      <c r="L943" s="4">
        <v>4.0</v>
      </c>
      <c r="M943" s="4">
        <v>99.0</v>
      </c>
      <c r="N943" s="4">
        <v>98.0</v>
      </c>
      <c r="O943" s="4" t="s">
        <v>5522</v>
      </c>
      <c r="P943" s="4" t="s">
        <v>1979</v>
      </c>
      <c r="Q943" s="4">
        <v>6274897.0</v>
      </c>
      <c r="R943" s="4" t="s">
        <v>5658</v>
      </c>
      <c r="S943" s="4" t="s">
        <v>7325</v>
      </c>
      <c r="T943" s="5">
        <v>45792.0</v>
      </c>
    </row>
    <row r="944">
      <c r="A944" s="4" t="s">
        <v>6334</v>
      </c>
      <c r="B944" s="4">
        <v>2003.0</v>
      </c>
      <c r="C944" s="4" t="s">
        <v>13</v>
      </c>
      <c r="D944" s="4" t="s">
        <v>5704</v>
      </c>
      <c r="E944" s="4">
        <v>99.0</v>
      </c>
      <c r="F944" s="4">
        <v>3.0</v>
      </c>
      <c r="G944" s="4" t="s">
        <v>6031</v>
      </c>
      <c r="H944" s="4" t="s">
        <v>1980</v>
      </c>
      <c r="I944" s="4">
        <v>28.0</v>
      </c>
      <c r="J944" s="4">
        <v>0.0</v>
      </c>
      <c r="K944" s="4" t="s">
        <v>5907</v>
      </c>
      <c r="L944" s="4">
        <v>4.0</v>
      </c>
      <c r="M944" s="4">
        <v>96.0</v>
      </c>
      <c r="N944" s="4">
        <v>97.0</v>
      </c>
      <c r="O944" s="4" t="s">
        <v>5522</v>
      </c>
      <c r="P944" s="4" t="s">
        <v>1982</v>
      </c>
      <c r="Q944" s="4">
        <v>6.2244884E7</v>
      </c>
      <c r="R944" s="4" t="s">
        <v>5658</v>
      </c>
      <c r="S944" s="4" t="s">
        <v>7138</v>
      </c>
      <c r="T944" s="5">
        <v>45762.0</v>
      </c>
    </row>
    <row r="945">
      <c r="A945" s="4" t="s">
        <v>6334</v>
      </c>
      <c r="B945" s="4">
        <v>2002.0</v>
      </c>
      <c r="C945" s="4" t="s">
        <v>13</v>
      </c>
      <c r="D945" s="4" t="s">
        <v>5945</v>
      </c>
      <c r="E945" s="4">
        <v>11.0</v>
      </c>
      <c r="F945" s="4">
        <v>3.0</v>
      </c>
      <c r="G945" s="4" t="s">
        <v>5954</v>
      </c>
      <c r="H945" s="4" t="s">
        <v>1983</v>
      </c>
      <c r="I945" s="4">
        <v>29.0</v>
      </c>
      <c r="J945" s="4">
        <v>5185.0</v>
      </c>
      <c r="K945" s="4" t="s">
        <v>5544</v>
      </c>
      <c r="L945" s="4">
        <v>4.0</v>
      </c>
      <c r="M945" s="4">
        <v>97.0</v>
      </c>
      <c r="N945" s="4">
        <v>97.0</v>
      </c>
      <c r="O945" s="4" t="s">
        <v>5522</v>
      </c>
      <c r="P945" s="4" t="s">
        <v>1985</v>
      </c>
      <c r="Q945" s="4">
        <v>6185267.0</v>
      </c>
      <c r="R945" s="4" t="s">
        <v>5658</v>
      </c>
      <c r="S945" s="4" t="s">
        <v>7326</v>
      </c>
      <c r="T945" s="5">
        <v>45792.0</v>
      </c>
    </row>
    <row r="946">
      <c r="A946" s="4" t="s">
        <v>6334</v>
      </c>
      <c r="B946" s="4">
        <v>2001.0</v>
      </c>
      <c r="C946" s="4" t="s">
        <v>13</v>
      </c>
      <c r="D946" s="4">
        <v>79.0</v>
      </c>
      <c r="E946" s="4">
        <v>13.0</v>
      </c>
      <c r="F946" s="4">
        <v>3.0</v>
      </c>
      <c r="G946" s="4" t="s">
        <v>6032</v>
      </c>
      <c r="H946" s="4" t="s">
        <v>1986</v>
      </c>
      <c r="I946" s="4">
        <v>28.0</v>
      </c>
      <c r="J946" s="4">
        <v>0.0</v>
      </c>
      <c r="K946" s="4" t="s">
        <v>5696</v>
      </c>
      <c r="L946" s="4">
        <v>4.0</v>
      </c>
      <c r="M946" s="4">
        <v>98.0</v>
      </c>
      <c r="N946" s="4">
        <v>97.0</v>
      </c>
      <c r="O946" s="4" t="s">
        <v>5522</v>
      </c>
      <c r="P946" s="4" t="s">
        <v>1988</v>
      </c>
      <c r="Q946" s="4">
        <v>6.1357431E7</v>
      </c>
      <c r="R946" s="4" t="s">
        <v>5658</v>
      </c>
      <c r="S946" s="4" t="s">
        <v>7271</v>
      </c>
      <c r="T946" s="5">
        <v>45823.0</v>
      </c>
    </row>
    <row r="947">
      <c r="A947" s="4" t="s">
        <v>6334</v>
      </c>
      <c r="B947" s="4">
        <v>2000.0</v>
      </c>
      <c r="C947" s="4" t="s">
        <v>13</v>
      </c>
      <c r="D947" s="4" t="s">
        <v>5706</v>
      </c>
      <c r="E947" s="4">
        <v>13.0</v>
      </c>
      <c r="F947" s="4">
        <v>3.0</v>
      </c>
      <c r="G947" s="4" t="s">
        <v>4556</v>
      </c>
      <c r="H947" s="4" t="s">
        <v>1989</v>
      </c>
      <c r="I947" s="4">
        <v>26.0</v>
      </c>
      <c r="J947" s="4">
        <v>10000.0</v>
      </c>
      <c r="K947" s="4" t="s">
        <v>5641</v>
      </c>
      <c r="L947" s="4">
        <v>4.0</v>
      </c>
      <c r="M947" s="4">
        <v>98.0</v>
      </c>
      <c r="N947" s="4">
        <v>97.0</v>
      </c>
      <c r="O947" s="4" t="s">
        <v>5522</v>
      </c>
      <c r="P947" s="4" t="s">
        <v>1990</v>
      </c>
      <c r="Q947" s="4">
        <v>6912498.0</v>
      </c>
      <c r="R947" s="4" t="s">
        <v>5658</v>
      </c>
      <c r="S947" s="4" t="s">
        <v>7272</v>
      </c>
      <c r="T947" s="5">
        <v>45853.0</v>
      </c>
    </row>
    <row r="948">
      <c r="A948" s="4" t="s">
        <v>6337</v>
      </c>
      <c r="B948" s="4">
        <v>2015.0</v>
      </c>
      <c r="C948" s="4" t="s">
        <v>13</v>
      </c>
      <c r="D948" s="4">
        <v>66.0</v>
      </c>
      <c r="E948" s="4">
        <v>229.0</v>
      </c>
      <c r="F948" s="4">
        <v>2.0</v>
      </c>
      <c r="G948" s="10"/>
      <c r="H948" s="4">
        <v>0.0</v>
      </c>
      <c r="I948" s="4">
        <v>8.0</v>
      </c>
      <c r="J948" s="4">
        <v>27.0</v>
      </c>
      <c r="K948" s="4" t="s">
        <v>6033</v>
      </c>
      <c r="L948" s="4">
        <v>3.0</v>
      </c>
      <c r="M948" s="4">
        <v>79.0</v>
      </c>
      <c r="N948" s="4">
        <v>8.0</v>
      </c>
      <c r="O948" s="5">
        <v>45840.0</v>
      </c>
      <c r="P948" s="4" t="s">
        <v>1991</v>
      </c>
      <c r="Q948" s="4">
        <v>193175.0</v>
      </c>
      <c r="R948" s="5">
        <v>45905.0</v>
      </c>
      <c r="S948" s="4" t="s">
        <v>7127</v>
      </c>
      <c r="T948" s="5">
        <v>45820.0</v>
      </c>
    </row>
    <row r="949">
      <c r="A949" s="4" t="s">
        <v>6337</v>
      </c>
      <c r="B949" s="4">
        <v>2014.0</v>
      </c>
      <c r="C949" s="4" t="s">
        <v>13</v>
      </c>
      <c r="D949" s="4" t="s">
        <v>5663</v>
      </c>
      <c r="E949" s="4">
        <v>237.0</v>
      </c>
      <c r="F949" s="4">
        <v>2.0</v>
      </c>
      <c r="G949" s="4" t="s">
        <v>5521</v>
      </c>
      <c r="H949" s="4" t="s">
        <v>1992</v>
      </c>
      <c r="I949" s="4">
        <v>7.0</v>
      </c>
      <c r="J949" s="4">
        <v>33.0</v>
      </c>
      <c r="K949" s="4" t="s">
        <v>6034</v>
      </c>
      <c r="L949" s="4">
        <v>3.0</v>
      </c>
      <c r="M949" s="4">
        <v>68.0</v>
      </c>
      <c r="N949" s="4">
        <v>7.0</v>
      </c>
      <c r="O949" s="5">
        <v>45871.0</v>
      </c>
      <c r="P949" s="4" t="s">
        <v>1994</v>
      </c>
      <c r="Q949" s="4">
        <v>1875713.0</v>
      </c>
      <c r="R949" s="4">
        <v>6.0</v>
      </c>
      <c r="S949" s="4" t="s">
        <v>7061</v>
      </c>
      <c r="T949" s="5">
        <v>45820.0</v>
      </c>
    </row>
    <row r="950">
      <c r="A950" s="4" t="s">
        <v>6337</v>
      </c>
      <c r="B950" s="4">
        <v>2013.0</v>
      </c>
      <c r="C950" s="4" t="s">
        <v>13</v>
      </c>
      <c r="D950" s="4" t="s">
        <v>6035</v>
      </c>
      <c r="E950" s="4">
        <v>255.0</v>
      </c>
      <c r="F950" s="4">
        <v>2.0</v>
      </c>
      <c r="G950" s="4" t="s">
        <v>2450</v>
      </c>
      <c r="H950" s="4" t="s">
        <v>1995</v>
      </c>
      <c r="I950" s="4">
        <v>79.0</v>
      </c>
      <c r="J950" s="4">
        <v>122.0</v>
      </c>
      <c r="K950" s="4" t="s">
        <v>5864</v>
      </c>
      <c r="L950" s="4">
        <v>3.0</v>
      </c>
      <c r="M950" s="4">
        <v>77.0</v>
      </c>
      <c r="N950" s="4">
        <v>79.0</v>
      </c>
      <c r="O950" s="5">
        <v>45841.0</v>
      </c>
      <c r="P950" s="4" t="s">
        <v>1996</v>
      </c>
      <c r="Q950" s="4">
        <v>1817271.0</v>
      </c>
      <c r="R950" s="5">
        <v>45663.0</v>
      </c>
      <c r="S950" s="4" t="s">
        <v>7080</v>
      </c>
      <c r="T950" s="5">
        <v>45789.0</v>
      </c>
    </row>
    <row r="951">
      <c r="A951" s="4" t="s">
        <v>6337</v>
      </c>
      <c r="B951" s="4">
        <v>2012.0</v>
      </c>
      <c r="C951" s="4" t="s">
        <v>13</v>
      </c>
      <c r="D951" s="4" t="s">
        <v>5935</v>
      </c>
      <c r="E951" s="4">
        <v>276.0</v>
      </c>
      <c r="F951" s="4">
        <v>2.0</v>
      </c>
      <c r="G951" s="5">
        <v>45724.0</v>
      </c>
      <c r="H951" s="4" t="s">
        <v>1997</v>
      </c>
      <c r="I951" s="4">
        <v>82.0</v>
      </c>
      <c r="J951" s="4">
        <v>2.0</v>
      </c>
      <c r="K951" s="4" t="s">
        <v>5874</v>
      </c>
      <c r="L951" s="4">
        <v>3.0</v>
      </c>
      <c r="M951" s="4">
        <v>8.0</v>
      </c>
      <c r="N951" s="4">
        <v>82.0</v>
      </c>
      <c r="O951" s="5">
        <v>45904.0</v>
      </c>
      <c r="P951" s="4" t="s">
        <v>1999</v>
      </c>
      <c r="Q951" s="4">
        <v>1756817.0</v>
      </c>
      <c r="R951" s="5">
        <v>45694.0</v>
      </c>
      <c r="S951" s="4" t="s">
        <v>7118</v>
      </c>
      <c r="T951" s="5">
        <v>45789.0</v>
      </c>
    </row>
    <row r="952">
      <c r="A952" s="4" t="s">
        <v>6337</v>
      </c>
      <c r="B952" s="4">
        <v>2011.0</v>
      </c>
      <c r="C952" s="4" t="s">
        <v>13</v>
      </c>
      <c r="D952" s="4" t="s">
        <v>5630</v>
      </c>
      <c r="E952" s="4">
        <v>289.0</v>
      </c>
      <c r="F952" s="4">
        <v>2.0</v>
      </c>
      <c r="G952" s="5">
        <v>45908.0</v>
      </c>
      <c r="H952" s="4" t="s">
        <v>2000</v>
      </c>
      <c r="I952" s="4">
        <v>75.0</v>
      </c>
      <c r="J952" s="4">
        <v>2.0</v>
      </c>
      <c r="K952" s="4" t="s">
        <v>6036</v>
      </c>
      <c r="L952" s="4">
        <v>3.0</v>
      </c>
      <c r="M952" s="4">
        <v>75.0</v>
      </c>
      <c r="N952" s="4">
        <v>75.0</v>
      </c>
      <c r="O952" s="4">
        <v>6.0</v>
      </c>
      <c r="P952" s="4" t="s">
        <v>2001</v>
      </c>
      <c r="Q952" s="4">
        <v>169711.0</v>
      </c>
      <c r="R952" s="5">
        <v>45722.0</v>
      </c>
      <c r="S952" s="4" t="s">
        <v>7327</v>
      </c>
      <c r="T952" s="5">
        <v>45789.0</v>
      </c>
    </row>
    <row r="953">
      <c r="A953" s="4" t="s">
        <v>6337</v>
      </c>
      <c r="B953" s="4">
        <v>2010.0</v>
      </c>
      <c r="C953" s="4" t="s">
        <v>13</v>
      </c>
      <c r="D953" s="4" t="s">
        <v>5787</v>
      </c>
      <c r="E953" s="4">
        <v>294.0</v>
      </c>
      <c r="F953" s="4">
        <v>2.0</v>
      </c>
      <c r="G953" s="4" t="s">
        <v>3013</v>
      </c>
      <c r="H953" s="4" t="s">
        <v>2002</v>
      </c>
      <c r="I953" s="4">
        <v>67.0</v>
      </c>
      <c r="J953" s="4">
        <v>1.0</v>
      </c>
      <c r="K953" s="4" t="s">
        <v>6037</v>
      </c>
      <c r="L953" s="4">
        <v>3.0</v>
      </c>
      <c r="M953" s="4">
        <v>68.0</v>
      </c>
      <c r="N953" s="4">
        <v>67.0</v>
      </c>
      <c r="O953" s="4">
        <v>7.0</v>
      </c>
      <c r="P953" s="4" t="s">
        <v>2004</v>
      </c>
      <c r="Q953" s="4">
        <v>16421.0</v>
      </c>
      <c r="R953" s="5">
        <v>45753.0</v>
      </c>
      <c r="S953" s="4" t="s">
        <v>5570</v>
      </c>
      <c r="T953" s="5">
        <v>45789.0</v>
      </c>
    </row>
    <row r="954">
      <c r="A954" s="4" t="s">
        <v>6337</v>
      </c>
      <c r="B954" s="4">
        <v>2009.0</v>
      </c>
      <c r="C954" s="4" t="s">
        <v>13</v>
      </c>
      <c r="D954" s="4" t="s">
        <v>5789</v>
      </c>
      <c r="E954" s="4">
        <v>31.0</v>
      </c>
      <c r="F954" s="4">
        <v>2.0</v>
      </c>
      <c r="G954" s="4" t="s">
        <v>2598</v>
      </c>
      <c r="H954" s="4" t="s">
        <v>2005</v>
      </c>
      <c r="I954" s="4">
        <v>79.0</v>
      </c>
      <c r="J954" s="4">
        <v>0.0</v>
      </c>
      <c r="K954" s="4">
        <v>33.0</v>
      </c>
      <c r="L954" s="4">
        <v>3.0</v>
      </c>
      <c r="M954" s="4">
        <v>74.0</v>
      </c>
      <c r="N954" s="4">
        <v>76.0</v>
      </c>
      <c r="O954" s="4">
        <v>8.0</v>
      </c>
      <c r="P954" s="4" t="s">
        <v>2007</v>
      </c>
      <c r="Q954" s="4">
        <v>1586754.0</v>
      </c>
      <c r="R954" s="5">
        <v>45783.0</v>
      </c>
      <c r="S954" s="4" t="s">
        <v>7328</v>
      </c>
      <c r="T954" s="5">
        <v>45759.0</v>
      </c>
    </row>
    <row r="955">
      <c r="A955" s="4" t="s">
        <v>6337</v>
      </c>
      <c r="B955" s="4">
        <v>2008.0</v>
      </c>
      <c r="C955" s="4" t="s">
        <v>13</v>
      </c>
      <c r="D955" s="4" t="s">
        <v>5633</v>
      </c>
      <c r="E955" s="4">
        <v>298.0</v>
      </c>
      <c r="F955" s="4">
        <v>2.0</v>
      </c>
      <c r="G955" s="4" t="s">
        <v>2453</v>
      </c>
      <c r="H955" s="4" t="s">
        <v>2008</v>
      </c>
      <c r="I955" s="4">
        <v>82.0</v>
      </c>
      <c r="J955" s="4">
        <v>3.0</v>
      </c>
      <c r="K955" s="4" t="s">
        <v>5981</v>
      </c>
      <c r="L955" s="4">
        <v>3.0</v>
      </c>
      <c r="M955" s="4">
        <v>81.0</v>
      </c>
      <c r="N955" s="4">
        <v>82.0</v>
      </c>
      <c r="O955" s="5">
        <v>45908.0</v>
      </c>
      <c r="P955" s="4" t="s">
        <v>2009</v>
      </c>
      <c r="Q955" s="4">
        <v>1536411.0</v>
      </c>
      <c r="R955" s="5">
        <v>45814.0</v>
      </c>
      <c r="S955" s="4" t="s">
        <v>7027</v>
      </c>
      <c r="T955" s="5">
        <v>45759.0</v>
      </c>
    </row>
    <row r="956">
      <c r="A956" s="4" t="s">
        <v>6337</v>
      </c>
      <c r="B956" s="4">
        <v>2007.0</v>
      </c>
      <c r="C956" s="4" t="s">
        <v>13</v>
      </c>
      <c r="D956" s="4" t="s">
        <v>5633</v>
      </c>
      <c r="E956" s="4">
        <v>291.0</v>
      </c>
      <c r="F956" s="4">
        <v>2.0</v>
      </c>
      <c r="G956" s="58">
        <v>45697.0</v>
      </c>
      <c r="H956" s="4" t="s">
        <v>2010</v>
      </c>
      <c r="I956" s="4">
        <v>75.0</v>
      </c>
      <c r="J956" s="4">
        <v>0.0</v>
      </c>
      <c r="K956" s="4" t="s">
        <v>5873</v>
      </c>
      <c r="L956" s="4">
        <v>3.0</v>
      </c>
      <c r="M956" s="4">
        <v>78.0</v>
      </c>
      <c r="N956" s="4">
        <v>81.0</v>
      </c>
      <c r="O956" s="4">
        <v>10.0</v>
      </c>
      <c r="P956" s="4" t="s">
        <v>2011</v>
      </c>
      <c r="Q956" s="4">
        <v>1489193.0</v>
      </c>
      <c r="R956" s="5">
        <v>45875.0</v>
      </c>
      <c r="S956" s="4" t="s">
        <v>6992</v>
      </c>
      <c r="T956" s="5">
        <v>45759.0</v>
      </c>
    </row>
    <row r="957">
      <c r="A957" s="4" t="s">
        <v>6337</v>
      </c>
      <c r="B957" s="4">
        <v>2006.0</v>
      </c>
      <c r="C957" s="4" t="s">
        <v>13</v>
      </c>
      <c r="D957" s="4" t="s">
        <v>5958</v>
      </c>
      <c r="E957" s="4">
        <v>288.0</v>
      </c>
      <c r="F957" s="4">
        <v>2.0</v>
      </c>
      <c r="G957" s="58">
        <v>45665.0</v>
      </c>
      <c r="H957" s="4" t="s">
        <v>2012</v>
      </c>
      <c r="I957" s="4">
        <v>52.0</v>
      </c>
      <c r="J957" s="4">
        <v>90.0</v>
      </c>
      <c r="K957" s="4" t="s">
        <v>6038</v>
      </c>
      <c r="L957" s="4">
        <v>3.0</v>
      </c>
      <c r="M957" s="4">
        <v>44.0</v>
      </c>
      <c r="N957" s="4">
        <v>45.0</v>
      </c>
      <c r="O957" s="5">
        <v>45848.0</v>
      </c>
      <c r="P957" s="4" t="s">
        <v>2013</v>
      </c>
      <c r="Q957" s="4">
        <v>1444844.0</v>
      </c>
      <c r="R957" s="5">
        <v>45906.0</v>
      </c>
      <c r="S957" s="4" t="s">
        <v>7119</v>
      </c>
      <c r="T957" s="5">
        <v>45759.0</v>
      </c>
    </row>
    <row r="958">
      <c r="A958" s="4" t="s">
        <v>6337</v>
      </c>
      <c r="B958" s="4">
        <v>2005.0</v>
      </c>
      <c r="C958" s="4" t="s">
        <v>13</v>
      </c>
      <c r="D958" s="4">
        <v>65.0</v>
      </c>
      <c r="E958" s="4">
        <v>37.0</v>
      </c>
      <c r="F958" s="4">
        <v>2.0</v>
      </c>
      <c r="G958" s="4" t="s">
        <v>1616</v>
      </c>
      <c r="H958" s="4" t="s">
        <v>2014</v>
      </c>
      <c r="I958" s="4">
        <v>28.0</v>
      </c>
      <c r="J958" s="4">
        <v>0.0</v>
      </c>
      <c r="K958" s="5">
        <v>45872.0</v>
      </c>
      <c r="L958" s="4">
        <v>3.0</v>
      </c>
      <c r="M958" s="4">
        <v>44.0</v>
      </c>
      <c r="N958" s="4">
        <v>45.0</v>
      </c>
      <c r="O958" s="5">
        <v>45910.0</v>
      </c>
      <c r="P958" s="4" t="s">
        <v>2016</v>
      </c>
      <c r="Q958" s="4">
        <v>143126.0</v>
      </c>
      <c r="R958" s="5">
        <v>45664.0</v>
      </c>
      <c r="S958" s="4" t="s">
        <v>5919</v>
      </c>
      <c r="T958" s="5">
        <v>45759.0</v>
      </c>
    </row>
    <row r="959">
      <c r="A959" s="4" t="s">
        <v>6337</v>
      </c>
      <c r="B959" s="4">
        <v>2004.0</v>
      </c>
      <c r="C959" s="4" t="s">
        <v>13</v>
      </c>
      <c r="D959" s="4" t="s">
        <v>5826</v>
      </c>
      <c r="E959" s="4">
        <v>322.0</v>
      </c>
      <c r="F959" s="4">
        <v>2.0</v>
      </c>
      <c r="G959" s="4" t="s">
        <v>21</v>
      </c>
      <c r="H959" s="4" t="s">
        <v>2017</v>
      </c>
      <c r="I959" s="10"/>
      <c r="J959" s="4">
        <v>63.0</v>
      </c>
      <c r="K959" s="5">
        <v>45719.0</v>
      </c>
      <c r="L959" s="4">
        <v>3.0</v>
      </c>
      <c r="M959" s="4">
        <v>44.0</v>
      </c>
      <c r="N959" s="4">
        <v>45.0</v>
      </c>
      <c r="O959" s="5">
        <v>45668.0</v>
      </c>
      <c r="P959" s="4" t="s">
        <v>2019</v>
      </c>
      <c r="Q959" s="4">
        <v>136425.0</v>
      </c>
      <c r="R959" s="5">
        <v>45695.0</v>
      </c>
      <c r="S959" s="4" t="s">
        <v>5919</v>
      </c>
      <c r="T959" s="5">
        <v>45728.0</v>
      </c>
    </row>
    <row r="960">
      <c r="A960" s="4" t="s">
        <v>6337</v>
      </c>
      <c r="B960" s="4">
        <v>2003.0</v>
      </c>
      <c r="C960" s="4" t="s">
        <v>13</v>
      </c>
      <c r="D960" s="4" t="s">
        <v>5826</v>
      </c>
      <c r="E960" s="4">
        <v>32.0</v>
      </c>
      <c r="F960" s="4">
        <v>2.0</v>
      </c>
      <c r="G960" s="4" t="s">
        <v>597</v>
      </c>
      <c r="H960" s="4" t="s">
        <v>2020</v>
      </c>
      <c r="I960" s="10"/>
      <c r="J960" s="4">
        <v>0.0</v>
      </c>
      <c r="K960" s="5">
        <v>45898.0</v>
      </c>
      <c r="L960" s="4">
        <v>3.0</v>
      </c>
      <c r="M960" s="4">
        <v>44.0</v>
      </c>
      <c r="N960" s="4">
        <v>45.0</v>
      </c>
      <c r="O960" s="4">
        <v>11.0</v>
      </c>
      <c r="P960" s="4" t="s">
        <v>2021</v>
      </c>
      <c r="Q960" s="4">
        <v>1328146.0</v>
      </c>
      <c r="R960" s="5">
        <v>45754.0</v>
      </c>
      <c r="S960" s="4" t="s">
        <v>7329</v>
      </c>
      <c r="T960" s="5">
        <v>45728.0</v>
      </c>
    </row>
    <row r="961">
      <c r="A961" s="4" t="s">
        <v>6337</v>
      </c>
      <c r="B961" s="4">
        <v>2002.0</v>
      </c>
      <c r="C961" s="4" t="s">
        <v>13</v>
      </c>
      <c r="D961" s="4" t="s">
        <v>5826</v>
      </c>
      <c r="E961" s="4">
        <v>315.0</v>
      </c>
      <c r="F961" s="4">
        <v>2.0</v>
      </c>
      <c r="G961" s="4" t="s">
        <v>3726</v>
      </c>
      <c r="H961" s="4" t="s">
        <v>2022</v>
      </c>
      <c r="I961" s="10"/>
      <c r="J961" s="4">
        <v>110.0</v>
      </c>
      <c r="K961" s="4" t="s">
        <v>5982</v>
      </c>
      <c r="L961" s="4">
        <v>3.0</v>
      </c>
      <c r="M961" s="4">
        <v>44.0</v>
      </c>
      <c r="N961" s="4">
        <v>45.0</v>
      </c>
      <c r="O961" s="5">
        <v>45848.0</v>
      </c>
      <c r="P961" s="4" t="s">
        <v>2024</v>
      </c>
      <c r="Q961" s="4">
        <v>129449.0</v>
      </c>
      <c r="R961" s="5">
        <v>45784.0</v>
      </c>
      <c r="S961" s="4" t="s">
        <v>6949</v>
      </c>
      <c r="T961" s="5">
        <v>45728.0</v>
      </c>
    </row>
    <row r="962">
      <c r="A962" s="4" t="s">
        <v>6337</v>
      </c>
      <c r="B962" s="4">
        <v>2001.0</v>
      </c>
      <c r="C962" s="4" t="s">
        <v>13</v>
      </c>
      <c r="D962" s="4" t="s">
        <v>5635</v>
      </c>
      <c r="E962" s="4">
        <v>37.0</v>
      </c>
      <c r="F962" s="4">
        <v>2.0</v>
      </c>
      <c r="G962" s="4" t="s">
        <v>4596</v>
      </c>
      <c r="H962" s="4" t="s">
        <v>2025</v>
      </c>
      <c r="I962" s="10"/>
      <c r="J962" s="4">
        <v>5129.0</v>
      </c>
      <c r="K962" s="5">
        <v>45866.0</v>
      </c>
      <c r="L962" s="4">
        <v>3.0</v>
      </c>
      <c r="M962" s="4">
        <v>44.0</v>
      </c>
      <c r="N962" s="4">
        <v>45.0</v>
      </c>
      <c r="O962" s="5">
        <v>45667.0</v>
      </c>
      <c r="P962" s="4" t="s">
        <v>2027</v>
      </c>
      <c r="Q962" s="4">
        <v>1262259.0</v>
      </c>
      <c r="R962" s="5">
        <v>45845.0</v>
      </c>
      <c r="S962" s="4" t="s">
        <v>7330</v>
      </c>
      <c r="T962" s="5">
        <v>45728.0</v>
      </c>
    </row>
    <row r="963">
      <c r="A963" s="4" t="s">
        <v>6337</v>
      </c>
      <c r="B963" s="4">
        <v>2000.0</v>
      </c>
      <c r="C963" s="4" t="s">
        <v>13</v>
      </c>
      <c r="D963" s="4">
        <v>61.0</v>
      </c>
      <c r="E963" s="4">
        <v>296.0</v>
      </c>
      <c r="F963" s="4">
        <v>2.0</v>
      </c>
      <c r="G963" s="4" t="s">
        <v>6039</v>
      </c>
      <c r="H963" s="4" t="s">
        <v>2028</v>
      </c>
      <c r="I963" s="10"/>
      <c r="J963" s="4">
        <v>15.0</v>
      </c>
      <c r="K963" s="5">
        <v>45685.0</v>
      </c>
      <c r="L963" s="4">
        <v>3.0</v>
      </c>
      <c r="M963" s="4">
        <v>44.0</v>
      </c>
      <c r="N963" s="4">
        <v>45.0</v>
      </c>
      <c r="O963" s="5">
        <v>45786.0</v>
      </c>
      <c r="P963" s="4" t="s">
        <v>2030</v>
      </c>
      <c r="Q963" s="4">
        <v>1231122.0</v>
      </c>
      <c r="R963" s="5">
        <v>45876.0</v>
      </c>
      <c r="S963" s="4" t="s">
        <v>7331</v>
      </c>
      <c r="T963" s="5">
        <v>45700.0</v>
      </c>
    </row>
    <row r="964">
      <c r="A964" s="4" t="s">
        <v>6338</v>
      </c>
      <c r="B964" s="4">
        <v>2015.0</v>
      </c>
      <c r="C964" s="4" t="s">
        <v>13</v>
      </c>
      <c r="D964" s="4" t="s">
        <v>5791</v>
      </c>
      <c r="E964" s="4">
        <v>262.0</v>
      </c>
      <c r="F964" s="4">
        <v>3.0</v>
      </c>
      <c r="G964" s="10"/>
      <c r="H964" s="4">
        <v>0.0</v>
      </c>
      <c r="I964" s="4">
        <v>97.0</v>
      </c>
      <c r="J964" s="4">
        <v>71.0</v>
      </c>
      <c r="K964" s="5">
        <v>45743.0</v>
      </c>
      <c r="L964" s="4">
        <v>5.0</v>
      </c>
      <c r="M964" s="4">
        <v>96.0</v>
      </c>
      <c r="N964" s="4">
        <v>97.0</v>
      </c>
      <c r="O964" s="5">
        <v>45839.0</v>
      </c>
      <c r="P964" s="10"/>
      <c r="Q964" s="10"/>
      <c r="R964" s="5">
        <v>45695.0</v>
      </c>
      <c r="S964" s="4" t="s">
        <v>5575</v>
      </c>
      <c r="T964" s="5">
        <v>45908.0</v>
      </c>
    </row>
    <row r="965">
      <c r="A965" s="4" t="s">
        <v>6338</v>
      </c>
      <c r="B965" s="4">
        <v>2014.0</v>
      </c>
      <c r="C965" s="4" t="s">
        <v>13</v>
      </c>
      <c r="D965" s="4">
        <v>68.0</v>
      </c>
      <c r="E965" s="4">
        <v>266.0</v>
      </c>
      <c r="F965" s="4">
        <v>3.0</v>
      </c>
      <c r="G965" s="4" t="s">
        <v>5521</v>
      </c>
      <c r="H965" s="4">
        <v>0.0</v>
      </c>
      <c r="I965" s="4">
        <v>96.0</v>
      </c>
      <c r="J965" s="4">
        <v>1.0</v>
      </c>
      <c r="K965" s="5">
        <v>45864.0</v>
      </c>
      <c r="L965" s="4">
        <v>5.0</v>
      </c>
      <c r="M965" s="4">
        <v>97.0</v>
      </c>
      <c r="N965" s="4">
        <v>96.0</v>
      </c>
      <c r="O965" s="5">
        <v>45839.0</v>
      </c>
      <c r="P965" s="10"/>
      <c r="Q965" s="10"/>
      <c r="R965" s="5">
        <v>45723.0</v>
      </c>
      <c r="S965" s="4" t="s">
        <v>7332</v>
      </c>
      <c r="T965" s="5">
        <v>45908.0</v>
      </c>
    </row>
    <row r="966">
      <c r="A966" s="4" t="s">
        <v>6338</v>
      </c>
      <c r="B966" s="4">
        <v>2013.0</v>
      </c>
      <c r="C966" s="4" t="s">
        <v>13</v>
      </c>
      <c r="D966" s="4">
        <v>66.0</v>
      </c>
      <c r="E966" s="4">
        <v>266.0</v>
      </c>
      <c r="F966" s="4">
        <v>3.0</v>
      </c>
      <c r="G966" s="4" t="s">
        <v>5521</v>
      </c>
      <c r="H966" s="4">
        <v>0.0</v>
      </c>
      <c r="I966" s="4">
        <v>97.0</v>
      </c>
      <c r="J966" s="4">
        <v>0.0</v>
      </c>
      <c r="K966" s="4">
        <v>26.0</v>
      </c>
      <c r="L966" s="4">
        <v>5.0</v>
      </c>
      <c r="M966" s="4">
        <v>96.0</v>
      </c>
      <c r="N966" s="4">
        <v>97.0</v>
      </c>
      <c r="O966" s="5">
        <v>45809.0</v>
      </c>
      <c r="P966" s="10"/>
      <c r="Q966" s="10"/>
      <c r="R966" s="5">
        <v>45784.0</v>
      </c>
      <c r="S966" s="4" t="s">
        <v>7206</v>
      </c>
      <c r="T966" s="5">
        <v>45908.0</v>
      </c>
    </row>
    <row r="967">
      <c r="A967" s="4" t="s">
        <v>6338</v>
      </c>
      <c r="B967" s="4">
        <v>2012.0</v>
      </c>
      <c r="C967" s="4" t="s">
        <v>13</v>
      </c>
      <c r="D967" s="4">
        <v>62.0</v>
      </c>
      <c r="E967" s="4">
        <v>269.0</v>
      </c>
      <c r="F967" s="4">
        <v>3.0</v>
      </c>
      <c r="G967" s="4" t="s">
        <v>5521</v>
      </c>
      <c r="H967" s="4">
        <v>0.0</v>
      </c>
      <c r="I967" s="4">
        <v>98.0</v>
      </c>
      <c r="J967" s="4">
        <v>0.0</v>
      </c>
      <c r="K967" s="5">
        <v>45772.0</v>
      </c>
      <c r="L967" s="4">
        <v>5.0</v>
      </c>
      <c r="M967" s="4">
        <v>98.0</v>
      </c>
      <c r="N967" s="4">
        <v>98.0</v>
      </c>
      <c r="O967" s="5">
        <v>45748.0</v>
      </c>
      <c r="P967" s="10"/>
      <c r="Q967" s="10"/>
      <c r="R967" s="5">
        <v>45845.0</v>
      </c>
      <c r="S967" s="4" t="s">
        <v>5584</v>
      </c>
      <c r="T967" s="5">
        <v>45877.0</v>
      </c>
    </row>
    <row r="968">
      <c r="A968" s="4" t="s">
        <v>6338</v>
      </c>
      <c r="B968" s="4">
        <v>2011.0</v>
      </c>
      <c r="C968" s="4" t="s">
        <v>13</v>
      </c>
      <c r="D968" s="4" t="s">
        <v>5635</v>
      </c>
      <c r="E968" s="4">
        <v>277.0</v>
      </c>
      <c r="F968" s="4">
        <v>3.0</v>
      </c>
      <c r="G968" s="4" t="s">
        <v>2003</v>
      </c>
      <c r="H968" s="4">
        <v>0.0</v>
      </c>
      <c r="I968" s="4">
        <v>96.0</v>
      </c>
      <c r="J968" s="4">
        <v>0.0</v>
      </c>
      <c r="K968" s="5">
        <v>45893.0</v>
      </c>
      <c r="L968" s="4">
        <v>5.0</v>
      </c>
      <c r="M968" s="4">
        <v>95.0</v>
      </c>
      <c r="N968" s="4">
        <v>96.0</v>
      </c>
      <c r="O968" s="5">
        <v>45870.0</v>
      </c>
      <c r="P968" s="10"/>
      <c r="Q968" s="10"/>
      <c r="R968" s="5">
        <v>45907.0</v>
      </c>
      <c r="S968" s="4" t="s">
        <v>7287</v>
      </c>
      <c r="T968" s="5">
        <v>45846.0</v>
      </c>
    </row>
    <row r="969">
      <c r="A969" s="4" t="s">
        <v>6338</v>
      </c>
      <c r="B969" s="4">
        <v>2010.0</v>
      </c>
      <c r="C969" s="4" t="s">
        <v>13</v>
      </c>
      <c r="D969" s="4" t="s">
        <v>5761</v>
      </c>
      <c r="E969" s="4">
        <v>284.0</v>
      </c>
      <c r="F969" s="4">
        <v>3.0</v>
      </c>
      <c r="G969" s="4" t="s">
        <v>1905</v>
      </c>
      <c r="H969" s="4">
        <v>0.0</v>
      </c>
      <c r="I969" s="4">
        <v>97.0</v>
      </c>
      <c r="J969" s="4">
        <v>2.0</v>
      </c>
      <c r="K969" s="5">
        <v>45681.0</v>
      </c>
      <c r="L969" s="4">
        <v>6.0</v>
      </c>
      <c r="M969" s="4">
        <v>97.0</v>
      </c>
      <c r="N969" s="4">
        <v>97.0</v>
      </c>
      <c r="O969" s="5">
        <v>45659.0</v>
      </c>
      <c r="P969" s="10"/>
      <c r="Q969" s="10"/>
      <c r="R969" s="5">
        <v>45665.0</v>
      </c>
      <c r="S969" s="4" t="s">
        <v>6957</v>
      </c>
      <c r="T969" s="5">
        <v>45877.0</v>
      </c>
    </row>
    <row r="970">
      <c r="A970" s="4" t="s">
        <v>6338</v>
      </c>
      <c r="B970" s="4">
        <v>2009.0</v>
      </c>
      <c r="C970" s="4" t="s">
        <v>13</v>
      </c>
      <c r="D970" s="4">
        <v>59.0</v>
      </c>
      <c r="E970" s="4">
        <v>286.0</v>
      </c>
      <c r="F970" s="4">
        <v>3.0</v>
      </c>
      <c r="G970" s="4" t="s">
        <v>6040</v>
      </c>
      <c r="H970" s="4">
        <v>0.0</v>
      </c>
      <c r="I970" s="4">
        <v>97.0</v>
      </c>
      <c r="J970" s="4">
        <v>0.0</v>
      </c>
      <c r="K970" s="5">
        <v>45800.0</v>
      </c>
      <c r="L970" s="4">
        <v>6.0</v>
      </c>
      <c r="M970" s="4">
        <v>97.0</v>
      </c>
      <c r="N970" s="4">
        <v>98.0</v>
      </c>
      <c r="O970" s="5">
        <v>45840.0</v>
      </c>
      <c r="P970" s="10"/>
      <c r="Q970" s="10"/>
      <c r="R970" s="5">
        <v>45724.0</v>
      </c>
      <c r="S970" s="4" t="s">
        <v>6910</v>
      </c>
      <c r="T970" s="5">
        <v>45908.0</v>
      </c>
    </row>
    <row r="971">
      <c r="A971" s="4" t="s">
        <v>6338</v>
      </c>
      <c r="B971" s="4">
        <v>2008.0</v>
      </c>
      <c r="C971" s="4" t="s">
        <v>13</v>
      </c>
      <c r="D971" s="4" t="s">
        <v>5745</v>
      </c>
      <c r="E971" s="4">
        <v>287.0</v>
      </c>
      <c r="F971" s="4">
        <v>3.0</v>
      </c>
      <c r="G971" s="4" t="s">
        <v>183</v>
      </c>
      <c r="H971" s="4">
        <v>0.0</v>
      </c>
      <c r="I971" s="4">
        <v>98.0</v>
      </c>
      <c r="J971" s="4">
        <v>0.0</v>
      </c>
      <c r="K971" s="5">
        <v>45891.0</v>
      </c>
      <c r="L971" s="4">
        <v>6.0</v>
      </c>
      <c r="M971" s="4">
        <v>96.0</v>
      </c>
      <c r="N971" s="4">
        <v>96.0</v>
      </c>
      <c r="O971" s="4">
        <v>3.0</v>
      </c>
      <c r="P971" s="10"/>
      <c r="Q971" s="10"/>
      <c r="R971" s="5">
        <v>45785.0</v>
      </c>
      <c r="S971" s="4" t="s">
        <v>6958</v>
      </c>
      <c r="T971" s="5">
        <v>45816.0</v>
      </c>
    </row>
    <row r="972">
      <c r="A972" s="4" t="s">
        <v>6338</v>
      </c>
      <c r="B972" s="4">
        <v>2007.0</v>
      </c>
      <c r="C972" s="4" t="s">
        <v>13</v>
      </c>
      <c r="D972" s="4" t="s">
        <v>5763</v>
      </c>
      <c r="E972" s="4">
        <v>288.0</v>
      </c>
      <c r="F972" s="4">
        <v>3.0</v>
      </c>
      <c r="G972" s="4" t="s">
        <v>4499</v>
      </c>
      <c r="H972" s="4">
        <v>0.0</v>
      </c>
      <c r="I972" s="4">
        <v>97.0</v>
      </c>
      <c r="J972" s="4">
        <v>0.0</v>
      </c>
      <c r="K972" s="5">
        <v>45710.0</v>
      </c>
      <c r="L972" s="4">
        <v>6.0</v>
      </c>
      <c r="M972" s="4">
        <v>94.0</v>
      </c>
      <c r="N972" s="4">
        <v>95.0</v>
      </c>
      <c r="O972" s="5">
        <v>45660.0</v>
      </c>
      <c r="P972" s="10"/>
      <c r="Q972" s="10"/>
      <c r="R972" s="5">
        <v>45846.0</v>
      </c>
      <c r="S972" s="4" t="s">
        <v>5921</v>
      </c>
      <c r="T972" s="5">
        <v>45755.0</v>
      </c>
    </row>
    <row r="973">
      <c r="A973" s="4" t="s">
        <v>6338</v>
      </c>
      <c r="B973" s="4">
        <v>2006.0</v>
      </c>
      <c r="C973" s="4" t="s">
        <v>13</v>
      </c>
      <c r="D973" s="4" t="s">
        <v>5686</v>
      </c>
      <c r="E973" s="4">
        <v>288.0</v>
      </c>
      <c r="F973" s="4">
        <v>3.0</v>
      </c>
      <c r="G973" s="4" t="s">
        <v>2522</v>
      </c>
      <c r="H973" s="4">
        <v>0.0</v>
      </c>
      <c r="I973" s="4">
        <v>95.0</v>
      </c>
      <c r="J973" s="4">
        <v>0.0</v>
      </c>
      <c r="K973" s="5">
        <v>45798.0</v>
      </c>
      <c r="L973" s="4">
        <v>6.0</v>
      </c>
      <c r="M973" s="4">
        <v>94.0</v>
      </c>
      <c r="N973" s="4">
        <v>95.0</v>
      </c>
      <c r="O973" s="4">
        <v>3.0</v>
      </c>
      <c r="P973" s="10"/>
      <c r="Q973" s="10"/>
      <c r="R973" s="5">
        <v>45908.0</v>
      </c>
      <c r="S973" s="4" t="s">
        <v>6912</v>
      </c>
      <c r="T973" s="5">
        <v>45665.0</v>
      </c>
    </row>
    <row r="974">
      <c r="A974" s="4" t="s">
        <v>6338</v>
      </c>
      <c r="B974" s="4">
        <v>2005.0</v>
      </c>
      <c r="C974" s="4" t="s">
        <v>13</v>
      </c>
      <c r="D974" s="4" t="s">
        <v>5798</v>
      </c>
      <c r="E974" s="4">
        <v>294.0</v>
      </c>
      <c r="F974" s="4">
        <v>3.0</v>
      </c>
      <c r="G974" s="4" t="s">
        <v>5852</v>
      </c>
      <c r="H974" s="4">
        <v>0.0</v>
      </c>
      <c r="I974" s="4">
        <v>95.0</v>
      </c>
      <c r="J974" s="4">
        <v>0.0</v>
      </c>
      <c r="K974" s="5">
        <v>45902.0</v>
      </c>
      <c r="L974" s="4">
        <v>6.0</v>
      </c>
      <c r="M974" s="4">
        <v>94.0</v>
      </c>
      <c r="N974" s="4">
        <v>95.0</v>
      </c>
      <c r="O974" s="4">
        <v>3.0</v>
      </c>
      <c r="P974" s="10"/>
      <c r="Q974" s="10"/>
      <c r="R974" s="5">
        <v>45666.0</v>
      </c>
      <c r="S974" s="4" t="s">
        <v>7208</v>
      </c>
      <c r="T974" s="5">
        <v>45876.0</v>
      </c>
    </row>
    <row r="975">
      <c r="A975" s="4" t="s">
        <v>6338</v>
      </c>
      <c r="B975" s="4">
        <v>2004.0</v>
      </c>
      <c r="C975" s="4" t="s">
        <v>13</v>
      </c>
      <c r="D975" s="4" t="s">
        <v>5532</v>
      </c>
      <c r="E975" s="4">
        <v>296.0</v>
      </c>
      <c r="F975" s="4">
        <v>3.0</v>
      </c>
      <c r="G975" s="4" t="s">
        <v>512</v>
      </c>
      <c r="H975" s="4">
        <v>0.0</v>
      </c>
      <c r="I975" s="4">
        <v>95.0</v>
      </c>
      <c r="J975" s="4">
        <v>0.0</v>
      </c>
      <c r="K975" s="5">
        <v>45718.0</v>
      </c>
      <c r="L975" s="4">
        <v>6.0</v>
      </c>
      <c r="M975" s="4">
        <v>88.0</v>
      </c>
      <c r="N975" s="4">
        <v>87.0</v>
      </c>
      <c r="O975" s="5">
        <v>45902.0</v>
      </c>
      <c r="P975" s="10"/>
      <c r="Q975" s="10"/>
      <c r="R975" s="5">
        <v>45725.0</v>
      </c>
      <c r="S975" s="4" t="s">
        <v>7181</v>
      </c>
      <c r="T975" s="5">
        <v>45815.0</v>
      </c>
    </row>
    <row r="976">
      <c r="A976" s="4" t="s">
        <v>6338</v>
      </c>
      <c r="B976" s="4">
        <v>2003.0</v>
      </c>
      <c r="C976" s="4" t="s">
        <v>13</v>
      </c>
      <c r="D976" s="4">
        <v>57.0</v>
      </c>
      <c r="E976" s="4">
        <v>297.0</v>
      </c>
      <c r="F976" s="4">
        <v>3.0</v>
      </c>
      <c r="G976" s="4" t="s">
        <v>518</v>
      </c>
      <c r="H976" s="4">
        <v>0.0</v>
      </c>
      <c r="I976" s="4">
        <v>94.0</v>
      </c>
      <c r="J976" s="4">
        <v>119.0</v>
      </c>
      <c r="K976" s="5">
        <v>45857.0</v>
      </c>
      <c r="L976" s="4">
        <v>6.0</v>
      </c>
      <c r="M976" s="4">
        <v>87.0</v>
      </c>
      <c r="N976" s="4">
        <v>87.0</v>
      </c>
      <c r="O976" s="5">
        <v>45840.0</v>
      </c>
      <c r="P976" s="10"/>
      <c r="Q976" s="10"/>
      <c r="R976" s="5">
        <v>45817.0</v>
      </c>
      <c r="S976" s="4" t="s">
        <v>7092</v>
      </c>
      <c r="T976" s="5">
        <v>45723.0</v>
      </c>
    </row>
    <row r="977">
      <c r="A977" s="4" t="s">
        <v>6338</v>
      </c>
      <c r="B977" s="4">
        <v>2002.0</v>
      </c>
      <c r="C977" s="4" t="s">
        <v>13</v>
      </c>
      <c r="D977" s="4" t="s">
        <v>5694</v>
      </c>
      <c r="E977" s="4">
        <v>298.0</v>
      </c>
      <c r="F977" s="4">
        <v>3.0</v>
      </c>
      <c r="G977" s="58">
        <v>45871.0</v>
      </c>
      <c r="H977" s="4">
        <v>0.0</v>
      </c>
      <c r="I977" s="4">
        <v>92.0</v>
      </c>
      <c r="J977" s="4">
        <v>32.0</v>
      </c>
      <c r="K977" s="5">
        <v>45676.0</v>
      </c>
      <c r="L977" s="4">
        <v>6.0</v>
      </c>
      <c r="M977" s="4">
        <v>86.0</v>
      </c>
      <c r="N977" s="4">
        <v>87.0</v>
      </c>
      <c r="O977" s="5">
        <v>45779.0</v>
      </c>
      <c r="P977" s="10"/>
      <c r="Q977" s="10"/>
      <c r="R977" s="5">
        <v>45878.0</v>
      </c>
      <c r="S977" s="4" t="s">
        <v>7173</v>
      </c>
      <c r="T977" s="4">
        <v>7.0</v>
      </c>
    </row>
    <row r="978">
      <c r="A978" s="4" t="s">
        <v>6338</v>
      </c>
      <c r="B978" s="4">
        <v>2001.0</v>
      </c>
      <c r="C978" s="4" t="s">
        <v>13</v>
      </c>
      <c r="D978" s="4" t="s">
        <v>5638</v>
      </c>
      <c r="E978" s="4">
        <v>3.0</v>
      </c>
      <c r="F978" s="4">
        <v>3.0</v>
      </c>
      <c r="G978" s="4" t="s">
        <v>1762</v>
      </c>
      <c r="H978" s="4">
        <v>0.0</v>
      </c>
      <c r="I978" s="4">
        <v>91.0</v>
      </c>
      <c r="J978" s="4">
        <v>99.0</v>
      </c>
      <c r="K978" s="5">
        <v>45795.0</v>
      </c>
      <c r="L978" s="4">
        <v>6.0</v>
      </c>
      <c r="M978" s="4">
        <v>85.0</v>
      </c>
      <c r="N978" s="4">
        <v>87.0</v>
      </c>
      <c r="O978" s="5">
        <v>45718.0</v>
      </c>
      <c r="P978" s="10"/>
      <c r="Q978" s="10"/>
      <c r="R978" s="4">
        <v>1.0</v>
      </c>
      <c r="S978" s="4" t="s">
        <v>7174</v>
      </c>
      <c r="T978" s="5">
        <v>45875.0</v>
      </c>
    </row>
    <row r="979">
      <c r="A979" s="4" t="s">
        <v>6338</v>
      </c>
      <c r="B979" s="4">
        <v>2000.0</v>
      </c>
      <c r="C979" s="4" t="s">
        <v>13</v>
      </c>
      <c r="D979" s="4" t="s">
        <v>5908</v>
      </c>
      <c r="E979" s="4">
        <v>33.0</v>
      </c>
      <c r="F979" s="4">
        <v>3.0</v>
      </c>
      <c r="G979" s="4" t="s">
        <v>4227</v>
      </c>
      <c r="H979" s="4">
        <v>0.0</v>
      </c>
      <c r="I979" s="4">
        <v>91.0</v>
      </c>
      <c r="J979" s="4">
        <v>336.0</v>
      </c>
      <c r="K979" s="4">
        <v>18.0</v>
      </c>
      <c r="L979" s="4">
        <v>6.0</v>
      </c>
      <c r="M979" s="4">
        <v>84.0</v>
      </c>
      <c r="N979" s="4">
        <v>8.0</v>
      </c>
      <c r="O979" s="4">
        <v>2.0</v>
      </c>
      <c r="P979" s="10"/>
      <c r="Q979" s="10"/>
      <c r="R979" s="5">
        <v>45689.0</v>
      </c>
      <c r="S979" s="4" t="s">
        <v>7175</v>
      </c>
      <c r="T979" s="5">
        <v>45783.0</v>
      </c>
    </row>
    <row r="980">
      <c r="A980" s="4" t="s">
        <v>6339</v>
      </c>
      <c r="B980" s="4">
        <v>2015.0</v>
      </c>
      <c r="C980" s="4" t="s">
        <v>13</v>
      </c>
      <c r="D980" s="4" t="s">
        <v>5577</v>
      </c>
      <c r="E980" s="4">
        <v>129.0</v>
      </c>
      <c r="F980" s="4">
        <v>1.0</v>
      </c>
      <c r="G980" s="10"/>
      <c r="H980" s="4">
        <v>0.0</v>
      </c>
      <c r="I980" s="4">
        <v>94.0</v>
      </c>
      <c r="J980" s="4">
        <v>431.0</v>
      </c>
      <c r="K980" s="4" t="s">
        <v>5534</v>
      </c>
      <c r="L980" s="4">
        <v>1.0</v>
      </c>
      <c r="M980" s="4">
        <v>91.0</v>
      </c>
      <c r="N980" s="4">
        <v>94.0</v>
      </c>
      <c r="O980" s="4" t="s">
        <v>5522</v>
      </c>
      <c r="P980" s="4" t="s">
        <v>2033</v>
      </c>
      <c r="Q980" s="4">
        <v>37171.0</v>
      </c>
      <c r="R980" s="5">
        <v>45871.0</v>
      </c>
      <c r="S980" s="4" t="s">
        <v>7169</v>
      </c>
      <c r="T980" s="5">
        <v>45913.0</v>
      </c>
    </row>
    <row r="981">
      <c r="A981" s="4" t="s">
        <v>6339</v>
      </c>
      <c r="B981" s="4">
        <v>2014.0</v>
      </c>
      <c r="C981" s="4" t="s">
        <v>13</v>
      </c>
      <c r="D981" s="4" t="s">
        <v>5741</v>
      </c>
      <c r="E981" s="4">
        <v>125.0</v>
      </c>
      <c r="F981" s="4">
        <v>1.0</v>
      </c>
      <c r="G981" s="4" t="s">
        <v>603</v>
      </c>
      <c r="H981" s="4" t="s">
        <v>2034</v>
      </c>
      <c r="I981" s="4">
        <v>91.0</v>
      </c>
      <c r="J981" s="4">
        <v>3188.0</v>
      </c>
      <c r="K981" s="4" t="s">
        <v>5535</v>
      </c>
      <c r="L981" s="4">
        <v>1.0</v>
      </c>
      <c r="M981" s="4">
        <v>91.0</v>
      </c>
      <c r="N981" s="4">
        <v>91.0</v>
      </c>
      <c r="O981" s="4" t="s">
        <v>5522</v>
      </c>
      <c r="P981" s="4" t="s">
        <v>2036</v>
      </c>
      <c r="Q981" s="4">
        <v>3727.0</v>
      </c>
      <c r="R981" s="5">
        <v>45871.0</v>
      </c>
      <c r="S981" s="4" t="s">
        <v>6921</v>
      </c>
      <c r="T981" s="5">
        <v>45790.0</v>
      </c>
    </row>
    <row r="982">
      <c r="A982" s="4" t="s">
        <v>6339</v>
      </c>
      <c r="B982" s="4">
        <v>2013.0</v>
      </c>
      <c r="C982" s="4" t="s">
        <v>13</v>
      </c>
      <c r="D982" s="4" t="s">
        <v>5741</v>
      </c>
      <c r="E982" s="4">
        <v>128.0</v>
      </c>
      <c r="F982" s="4">
        <v>1.0</v>
      </c>
      <c r="G982" s="4" t="s">
        <v>758</v>
      </c>
      <c r="H982" s="4" t="s">
        <v>2037</v>
      </c>
      <c r="I982" s="4">
        <v>96.0</v>
      </c>
      <c r="J982" s="4">
        <v>7872.0</v>
      </c>
      <c r="K982" s="4" t="s">
        <v>5753</v>
      </c>
      <c r="L982" s="4">
        <v>1.0</v>
      </c>
      <c r="M982" s="4">
        <v>94.0</v>
      </c>
      <c r="N982" s="4">
        <v>93.0</v>
      </c>
      <c r="O982" s="4" t="s">
        <v>5522</v>
      </c>
      <c r="P982" s="4" t="s">
        <v>2038</v>
      </c>
      <c r="Q982" s="4">
        <v>3776.0</v>
      </c>
      <c r="R982" s="5">
        <v>45871.0</v>
      </c>
      <c r="S982" s="4" t="s">
        <v>7058</v>
      </c>
      <c r="T982" s="5">
        <v>45790.0</v>
      </c>
    </row>
    <row r="983">
      <c r="A983" s="4" t="s">
        <v>6339</v>
      </c>
      <c r="B983" s="4">
        <v>2012.0</v>
      </c>
      <c r="C983" s="4" t="s">
        <v>13</v>
      </c>
      <c r="D983" s="4" t="s">
        <v>5555</v>
      </c>
      <c r="E983" s="4">
        <v>13.0</v>
      </c>
      <c r="F983" s="4">
        <v>1.0</v>
      </c>
      <c r="G983" s="4" t="s">
        <v>3758</v>
      </c>
      <c r="H983" s="4" t="s">
        <v>2039</v>
      </c>
      <c r="I983" s="4">
        <v>92.0</v>
      </c>
      <c r="J983" s="4">
        <v>31.0</v>
      </c>
      <c r="K983" s="4" t="s">
        <v>5877</v>
      </c>
      <c r="L983" s="4">
        <v>1.0</v>
      </c>
      <c r="M983" s="4">
        <v>93.0</v>
      </c>
      <c r="N983" s="4">
        <v>92.0</v>
      </c>
      <c r="O983" s="4" t="s">
        <v>5522</v>
      </c>
      <c r="P983" s="4" t="s">
        <v>2040</v>
      </c>
      <c r="Q983" s="4">
        <v>3825.0</v>
      </c>
      <c r="R983" s="5">
        <v>45871.0</v>
      </c>
      <c r="S983" s="4" t="s">
        <v>7056</v>
      </c>
      <c r="T983" s="5">
        <v>45760.0</v>
      </c>
    </row>
    <row r="984">
      <c r="A984" s="4" t="s">
        <v>6339</v>
      </c>
      <c r="B984" s="4">
        <v>2011.0</v>
      </c>
      <c r="C984" s="4" t="s">
        <v>13</v>
      </c>
      <c r="D984" s="4" t="s">
        <v>5645</v>
      </c>
      <c r="E984" s="4">
        <v>127.0</v>
      </c>
      <c r="F984" s="4">
        <v>1.0</v>
      </c>
      <c r="G984" s="4" t="s">
        <v>6041</v>
      </c>
      <c r="H984" s="4" t="s">
        <v>2041</v>
      </c>
      <c r="I984" s="4">
        <v>89.0</v>
      </c>
      <c r="J984" s="4">
        <v>64.0</v>
      </c>
      <c r="K984" s="4" t="s">
        <v>5579</v>
      </c>
      <c r="L984" s="4">
        <v>1.0</v>
      </c>
      <c r="M984" s="4">
        <v>88.0</v>
      </c>
      <c r="N984" s="4">
        <v>94.0</v>
      </c>
      <c r="O984" s="4" t="s">
        <v>5522</v>
      </c>
      <c r="P984" s="4" t="s">
        <v>2042</v>
      </c>
      <c r="Q984" s="4">
        <v>3875.0</v>
      </c>
      <c r="R984" s="5">
        <v>45871.0</v>
      </c>
      <c r="S984" s="4" t="s">
        <v>7020</v>
      </c>
      <c r="T984" s="5">
        <v>45729.0</v>
      </c>
    </row>
    <row r="985">
      <c r="A985" s="4" t="s">
        <v>6339</v>
      </c>
      <c r="B985" s="4">
        <v>2010.0</v>
      </c>
      <c r="C985" s="4" t="s">
        <v>13</v>
      </c>
      <c r="D985" s="4" t="s">
        <v>5583</v>
      </c>
      <c r="E985" s="4">
        <v>132.0</v>
      </c>
      <c r="F985" s="4">
        <v>1.0</v>
      </c>
      <c r="G985" s="4" t="s">
        <v>906</v>
      </c>
      <c r="H985" s="4" t="s">
        <v>2043</v>
      </c>
      <c r="I985" s="4">
        <v>95.0</v>
      </c>
      <c r="J985" s="4">
        <v>22.0</v>
      </c>
      <c r="K985" s="4">
        <v>52.0</v>
      </c>
      <c r="L985" s="4">
        <v>1.0</v>
      </c>
      <c r="M985" s="4">
        <v>88.0</v>
      </c>
      <c r="N985" s="4">
        <v>92.0</v>
      </c>
      <c r="O985" s="4" t="s">
        <v>5522</v>
      </c>
      <c r="P985" s="4" t="s">
        <v>2044</v>
      </c>
      <c r="Q985" s="4">
        <v>3926.0</v>
      </c>
      <c r="R985" s="5">
        <v>45871.0</v>
      </c>
      <c r="S985" s="4" t="s">
        <v>6923</v>
      </c>
      <c r="T985" s="5">
        <v>45729.0</v>
      </c>
    </row>
    <row r="986">
      <c r="A986" s="4" t="s">
        <v>6339</v>
      </c>
      <c r="B986" s="4">
        <v>2009.0</v>
      </c>
      <c r="C986" s="4" t="s">
        <v>13</v>
      </c>
      <c r="D986" s="4" t="s">
        <v>5648</v>
      </c>
      <c r="E986" s="4">
        <v>133.0</v>
      </c>
      <c r="F986" s="4">
        <v>1.0</v>
      </c>
      <c r="G986" s="4" t="s">
        <v>248</v>
      </c>
      <c r="H986" s="4" t="s">
        <v>2045</v>
      </c>
      <c r="I986" s="4">
        <v>54.0</v>
      </c>
      <c r="J986" s="4">
        <v>23.0</v>
      </c>
      <c r="K986" s="4" t="s">
        <v>5895</v>
      </c>
      <c r="L986" s="4">
        <v>1.0</v>
      </c>
      <c r="M986" s="4">
        <v>93.0</v>
      </c>
      <c r="N986" s="4">
        <v>88.0</v>
      </c>
      <c r="O986" s="4" t="s">
        <v>5522</v>
      </c>
      <c r="P986" s="4" t="s">
        <v>2046</v>
      </c>
      <c r="Q986" s="4">
        <v>3978.0</v>
      </c>
      <c r="R986" s="5">
        <v>45871.0</v>
      </c>
      <c r="S986" s="4" t="s">
        <v>7125</v>
      </c>
      <c r="T986" s="5">
        <v>45881.0</v>
      </c>
    </row>
    <row r="987">
      <c r="A987" s="4" t="s">
        <v>6339</v>
      </c>
      <c r="B987" s="4">
        <v>2008.0</v>
      </c>
      <c r="C987" s="4" t="s">
        <v>13</v>
      </c>
      <c r="D987" s="4" t="s">
        <v>5645</v>
      </c>
      <c r="E987" s="4">
        <v>128.0</v>
      </c>
      <c r="F987" s="4">
        <v>1.0</v>
      </c>
      <c r="G987" s="4" t="s">
        <v>943</v>
      </c>
      <c r="H987" s="4" t="s">
        <v>2047</v>
      </c>
      <c r="I987" s="4">
        <v>89.0</v>
      </c>
      <c r="J987" s="4">
        <v>56.0</v>
      </c>
      <c r="K987" s="5">
        <v>45782.0</v>
      </c>
      <c r="L987" s="4">
        <v>1.0</v>
      </c>
      <c r="M987" s="4">
        <v>9.0</v>
      </c>
      <c r="N987" s="4">
        <v>92.0</v>
      </c>
      <c r="O987" s="4" t="s">
        <v>5522</v>
      </c>
      <c r="P987" s="4" t="s">
        <v>2049</v>
      </c>
      <c r="Q987" s="4">
        <v>43.0</v>
      </c>
      <c r="R987" s="5">
        <v>45871.0</v>
      </c>
      <c r="S987" s="4" t="s">
        <v>7112</v>
      </c>
      <c r="T987" s="5">
        <v>45670.0</v>
      </c>
    </row>
    <row r="988">
      <c r="A988" s="4" t="s">
        <v>6339</v>
      </c>
      <c r="B988" s="4">
        <v>2007.0</v>
      </c>
      <c r="C988" s="4" t="s">
        <v>13</v>
      </c>
      <c r="D988" s="4" t="s">
        <v>5577</v>
      </c>
      <c r="E988" s="4">
        <v>12.0</v>
      </c>
      <c r="F988" s="4">
        <v>1.0</v>
      </c>
      <c r="G988" s="4" t="s">
        <v>868</v>
      </c>
      <c r="H988" s="4" t="s">
        <v>2050</v>
      </c>
      <c r="I988" s="4">
        <v>94.0</v>
      </c>
      <c r="J988" s="4">
        <v>44.0</v>
      </c>
      <c r="K988" s="4" t="s">
        <v>5557</v>
      </c>
      <c r="L988" s="4">
        <v>1.0</v>
      </c>
      <c r="M988" s="4">
        <v>88.0</v>
      </c>
      <c r="N988" s="4">
        <v>98.0</v>
      </c>
      <c r="O988" s="4" t="s">
        <v>5522</v>
      </c>
      <c r="P988" s="4" t="s">
        <v>2051</v>
      </c>
      <c r="Q988" s="4">
        <v>482.0</v>
      </c>
      <c r="R988" s="5">
        <v>45902.0</v>
      </c>
      <c r="S988" s="4" t="s">
        <v>7333</v>
      </c>
      <c r="T988" s="5">
        <v>45789.0</v>
      </c>
    </row>
    <row r="989">
      <c r="A989" s="4" t="s">
        <v>6339</v>
      </c>
      <c r="B989" s="4">
        <v>2006.0</v>
      </c>
      <c r="C989" s="4" t="s">
        <v>13</v>
      </c>
      <c r="D989" s="4" t="s">
        <v>5645</v>
      </c>
      <c r="E989" s="4">
        <v>126.0</v>
      </c>
      <c r="F989" s="4">
        <v>1.0</v>
      </c>
      <c r="G989" s="4" t="s">
        <v>1256</v>
      </c>
      <c r="H989" s="4" t="s">
        <v>2052</v>
      </c>
      <c r="I989" s="4">
        <v>84.0</v>
      </c>
      <c r="J989" s="4">
        <v>334.0</v>
      </c>
      <c r="K989" s="4" t="s">
        <v>5650</v>
      </c>
      <c r="L989" s="4">
        <v>1.0</v>
      </c>
      <c r="M989" s="4">
        <v>89.0</v>
      </c>
      <c r="N989" s="4">
        <v>88.0</v>
      </c>
      <c r="O989" s="4" t="s">
        <v>5522</v>
      </c>
      <c r="P989" s="4" t="s">
        <v>2053</v>
      </c>
      <c r="Q989" s="4">
        <v>4136.0</v>
      </c>
      <c r="R989" s="5">
        <v>45902.0</v>
      </c>
      <c r="S989" s="4" t="s">
        <v>6940</v>
      </c>
      <c r="T989" s="5">
        <v>45820.0</v>
      </c>
    </row>
    <row r="990">
      <c r="A990" s="4" t="s">
        <v>6339</v>
      </c>
      <c r="B990" s="4">
        <v>2005.0</v>
      </c>
      <c r="C990" s="4" t="s">
        <v>13</v>
      </c>
      <c r="D990" s="4" t="s">
        <v>5645</v>
      </c>
      <c r="E990" s="4">
        <v>128.0</v>
      </c>
      <c r="F990" s="4">
        <v>1.0</v>
      </c>
      <c r="G990" s="5">
        <v>45842.0</v>
      </c>
      <c r="H990" s="4" t="s">
        <v>2054</v>
      </c>
      <c r="I990" s="4">
        <v>79.0</v>
      </c>
      <c r="J990" s="4">
        <v>1356.0</v>
      </c>
      <c r="K990" s="4" t="s">
        <v>5846</v>
      </c>
      <c r="L990" s="4">
        <v>1.0</v>
      </c>
      <c r="M990" s="4">
        <v>82.0</v>
      </c>
      <c r="N990" s="4">
        <v>82.0</v>
      </c>
      <c r="O990" s="4" t="s">
        <v>5522</v>
      </c>
      <c r="P990" s="4" t="s">
        <v>2055</v>
      </c>
      <c r="Q990" s="4">
        <v>419.0</v>
      </c>
      <c r="R990" s="5">
        <v>45902.0</v>
      </c>
      <c r="S990" s="4" t="s">
        <v>6927</v>
      </c>
      <c r="T990" s="5">
        <v>45700.0</v>
      </c>
    </row>
    <row r="991">
      <c r="A991" s="4" t="s">
        <v>6339</v>
      </c>
      <c r="B991" s="4">
        <v>2004.0</v>
      </c>
      <c r="C991" s="4" t="s">
        <v>13</v>
      </c>
      <c r="D991" s="4" t="s">
        <v>5589</v>
      </c>
      <c r="E991" s="4">
        <v>134.0</v>
      </c>
      <c r="F991" s="4">
        <v>1.0</v>
      </c>
      <c r="G991" s="4" t="s">
        <v>472</v>
      </c>
      <c r="H991" s="4" t="s">
        <v>2056</v>
      </c>
      <c r="I991" s="4">
        <v>64.0</v>
      </c>
      <c r="J991" s="4">
        <v>6847.0</v>
      </c>
      <c r="K991" s="4" t="s">
        <v>5654</v>
      </c>
      <c r="L991" s="4">
        <v>1.0</v>
      </c>
      <c r="M991" s="4">
        <v>66.0</v>
      </c>
      <c r="N991" s="4">
        <v>78.0</v>
      </c>
      <c r="O991" s="4" t="s">
        <v>5522</v>
      </c>
      <c r="P991" s="4" t="s">
        <v>2057</v>
      </c>
      <c r="Q991" s="4">
        <v>4245.0</v>
      </c>
      <c r="R991" s="4">
        <v>3.0</v>
      </c>
      <c r="S991" s="4" t="s">
        <v>7127</v>
      </c>
      <c r="T991" s="4">
        <v>12.0</v>
      </c>
    </row>
    <row r="992">
      <c r="A992" s="4" t="s">
        <v>6339</v>
      </c>
      <c r="B992" s="4">
        <v>2003.0</v>
      </c>
      <c r="C992" s="4" t="s">
        <v>13</v>
      </c>
      <c r="D992" s="4" t="s">
        <v>5653</v>
      </c>
      <c r="E992" s="4">
        <v>132.0</v>
      </c>
      <c r="F992" s="4">
        <v>1.0</v>
      </c>
      <c r="G992" s="4" t="s">
        <v>124</v>
      </c>
      <c r="H992" s="4" t="s">
        <v>2058</v>
      </c>
      <c r="I992" s="4">
        <v>48.0</v>
      </c>
      <c r="J992" s="4">
        <v>216.0</v>
      </c>
      <c r="K992" s="4" t="s">
        <v>5934</v>
      </c>
      <c r="L992" s="4">
        <v>2.0</v>
      </c>
      <c r="M992" s="4">
        <v>74.0</v>
      </c>
      <c r="N992" s="4">
        <v>75.0</v>
      </c>
      <c r="O992" s="4" t="s">
        <v>5522</v>
      </c>
      <c r="P992" s="4" t="s">
        <v>2059</v>
      </c>
      <c r="Q992" s="4">
        <v>431.0</v>
      </c>
      <c r="R992" s="4">
        <v>3.0</v>
      </c>
      <c r="S992" s="4" t="s">
        <v>7079</v>
      </c>
      <c r="T992" s="5">
        <v>45880.0</v>
      </c>
    </row>
    <row r="993">
      <c r="A993" s="4" t="s">
        <v>6339</v>
      </c>
      <c r="B993" s="4">
        <v>2002.0</v>
      </c>
      <c r="C993" s="4" t="s">
        <v>13</v>
      </c>
      <c r="D993" s="4" t="s">
        <v>5590</v>
      </c>
      <c r="E993" s="4">
        <v>142.0</v>
      </c>
      <c r="F993" s="4">
        <v>2.0</v>
      </c>
      <c r="G993" s="4" t="s">
        <v>5342</v>
      </c>
      <c r="H993" s="4" t="s">
        <v>2060</v>
      </c>
      <c r="I993" s="4">
        <v>51.0</v>
      </c>
      <c r="J993" s="4">
        <v>199.0</v>
      </c>
      <c r="K993" s="4">
        <v>47.0</v>
      </c>
      <c r="L993" s="4">
        <v>2.0</v>
      </c>
      <c r="M993" s="4">
        <v>89.0</v>
      </c>
      <c r="N993" s="4">
        <v>84.0</v>
      </c>
      <c r="O993" s="4" t="s">
        <v>5522</v>
      </c>
      <c r="P993" s="4" t="s">
        <v>2062</v>
      </c>
      <c r="Q993" s="4">
        <v>4357.0</v>
      </c>
      <c r="R993" s="4">
        <v>3.0</v>
      </c>
      <c r="S993" s="4" t="s">
        <v>7081</v>
      </c>
      <c r="T993" s="5">
        <v>45880.0</v>
      </c>
    </row>
    <row r="994">
      <c r="A994" s="4" t="s">
        <v>6339</v>
      </c>
      <c r="B994" s="4">
        <v>2001.0</v>
      </c>
      <c r="C994" s="4" t="s">
        <v>13</v>
      </c>
      <c r="D994" s="4">
        <v>73.0</v>
      </c>
      <c r="E994" s="4">
        <v>121.0</v>
      </c>
      <c r="F994" s="4">
        <v>2.0</v>
      </c>
      <c r="G994" s="4" t="s">
        <v>2015</v>
      </c>
      <c r="H994" s="4" t="s">
        <v>2063</v>
      </c>
      <c r="I994" s="4">
        <v>61.0</v>
      </c>
      <c r="J994" s="4">
        <v>35.0</v>
      </c>
      <c r="K994" s="4" t="s">
        <v>5610</v>
      </c>
      <c r="L994" s="4">
        <v>2.0</v>
      </c>
      <c r="M994" s="4">
        <v>83.0</v>
      </c>
      <c r="N994" s="4">
        <v>87.0</v>
      </c>
      <c r="O994" s="4" t="s">
        <v>5522</v>
      </c>
      <c r="P994" s="4" t="s">
        <v>2064</v>
      </c>
      <c r="Q994" s="4">
        <v>43864.0</v>
      </c>
      <c r="R994" s="5">
        <v>45660.0</v>
      </c>
      <c r="S994" s="4" t="s">
        <v>6945</v>
      </c>
      <c r="T994" s="5">
        <v>45849.0</v>
      </c>
    </row>
    <row r="995">
      <c r="A995" s="4" t="s">
        <v>6339</v>
      </c>
      <c r="B995" s="4">
        <v>2000.0</v>
      </c>
      <c r="C995" s="4" t="s">
        <v>13</v>
      </c>
      <c r="D995" s="4" t="s">
        <v>5767</v>
      </c>
      <c r="E995" s="4">
        <v>129.0</v>
      </c>
      <c r="F995" s="4">
        <v>2.0</v>
      </c>
      <c r="G995" s="4" t="s">
        <v>1908</v>
      </c>
      <c r="H995" s="4" t="s">
        <v>2065</v>
      </c>
      <c r="I995" s="4">
        <v>55.0</v>
      </c>
      <c r="J995" s="4">
        <v>50.0</v>
      </c>
      <c r="K995" s="4">
        <v>46.0</v>
      </c>
      <c r="L995" s="4">
        <v>2.0</v>
      </c>
      <c r="M995" s="4">
        <v>81.0</v>
      </c>
      <c r="N995" s="4">
        <v>8.0</v>
      </c>
      <c r="O995" s="4" t="s">
        <v>5522</v>
      </c>
      <c r="P995" s="4" t="s">
        <v>2066</v>
      </c>
      <c r="Q995" s="4">
        <v>44183.0</v>
      </c>
      <c r="R995" s="5">
        <v>45660.0</v>
      </c>
      <c r="S995" s="4">
        <v>0.0</v>
      </c>
      <c r="T995" s="5">
        <v>45758.0</v>
      </c>
    </row>
    <row r="996">
      <c r="A996" s="4" t="s">
        <v>6340</v>
      </c>
      <c r="B996" s="4">
        <v>2015.0</v>
      </c>
      <c r="C996" s="4" t="s">
        <v>314</v>
      </c>
      <c r="D996" s="4">
        <v>81.0</v>
      </c>
      <c r="E996" s="4">
        <v>68.0</v>
      </c>
      <c r="F996" s="4">
        <v>2.0</v>
      </c>
      <c r="G996" s="10"/>
      <c r="H996" s="4">
        <v>0.0</v>
      </c>
      <c r="I996" s="4">
        <v>88.0</v>
      </c>
      <c r="J996" s="4">
        <v>2464.0</v>
      </c>
      <c r="K996" s="4" t="s">
        <v>5787</v>
      </c>
      <c r="L996" s="4">
        <v>3.0</v>
      </c>
      <c r="M996" s="4">
        <v>94.0</v>
      </c>
      <c r="N996" s="4">
        <v>95.0</v>
      </c>
      <c r="O996" s="4" t="s">
        <v>5522</v>
      </c>
      <c r="P996" s="4" t="s">
        <v>2067</v>
      </c>
      <c r="Q996" s="4">
        <v>8.1686611E7</v>
      </c>
      <c r="R996" s="5">
        <v>45658.0</v>
      </c>
      <c r="S996" s="4" t="s">
        <v>7278</v>
      </c>
      <c r="T996" s="5">
        <v>45674.0</v>
      </c>
    </row>
    <row r="997">
      <c r="A997" s="4" t="s">
        <v>6340</v>
      </c>
      <c r="B997" s="4">
        <v>2014.0</v>
      </c>
      <c r="C997" s="4" t="s">
        <v>314</v>
      </c>
      <c r="D997" s="4">
        <v>89.0</v>
      </c>
      <c r="E997" s="4">
        <v>69.0</v>
      </c>
      <c r="F997" s="4">
        <v>2.0</v>
      </c>
      <c r="G997" s="58">
        <v>45727.0</v>
      </c>
      <c r="H997" s="4" t="s">
        <v>2068</v>
      </c>
      <c r="I997" s="4">
        <v>88.0</v>
      </c>
      <c r="J997" s="4">
        <v>443.0</v>
      </c>
      <c r="K997" s="4" t="s">
        <v>5808</v>
      </c>
      <c r="L997" s="4">
        <v>3.0</v>
      </c>
      <c r="M997" s="4">
        <v>94.0</v>
      </c>
      <c r="N997" s="4">
        <v>95.0</v>
      </c>
      <c r="O997" s="4" t="s">
        <v>5522</v>
      </c>
      <c r="P997" s="4" t="s">
        <v>2069</v>
      </c>
      <c r="Q997" s="4">
        <v>89825.0</v>
      </c>
      <c r="R997" s="5">
        <v>45658.0</v>
      </c>
      <c r="S997" s="4" t="s">
        <v>5033</v>
      </c>
      <c r="T997" s="4">
        <v>17.0</v>
      </c>
    </row>
    <row r="998">
      <c r="A998" s="4" t="s">
        <v>6340</v>
      </c>
      <c r="B998" s="4">
        <v>2013.0</v>
      </c>
      <c r="C998" s="4" t="s">
        <v>314</v>
      </c>
      <c r="D998" s="4">
        <v>86.0</v>
      </c>
      <c r="E998" s="4">
        <v>71.0</v>
      </c>
      <c r="F998" s="4">
        <v>2.0</v>
      </c>
      <c r="G998" s="4" t="s">
        <v>6042</v>
      </c>
      <c r="H998" s="4" t="s">
        <v>2070</v>
      </c>
      <c r="I998" s="4">
        <v>88.0</v>
      </c>
      <c r="J998" s="4">
        <v>1771.0</v>
      </c>
      <c r="K998" s="4" t="s">
        <v>5958</v>
      </c>
      <c r="L998" s="4">
        <v>3.0</v>
      </c>
      <c r="M998" s="4">
        <v>94.0</v>
      </c>
      <c r="N998" s="4">
        <v>95.0</v>
      </c>
      <c r="O998" s="4" t="s">
        <v>5522</v>
      </c>
      <c r="P998" s="4" t="s">
        <v>2072</v>
      </c>
      <c r="Q998" s="4">
        <v>864565.0</v>
      </c>
      <c r="R998" s="5">
        <v>45658.0</v>
      </c>
      <c r="S998" s="4" t="s">
        <v>7219</v>
      </c>
      <c r="T998" s="5">
        <v>45916.0</v>
      </c>
    </row>
    <row r="999">
      <c r="A999" s="4" t="s">
        <v>6340</v>
      </c>
      <c r="B999" s="4">
        <v>2012.0</v>
      </c>
      <c r="C999" s="4" t="s">
        <v>314</v>
      </c>
      <c r="D999" s="4">
        <v>86.0</v>
      </c>
      <c r="E999" s="4">
        <v>71.0</v>
      </c>
      <c r="F999" s="4">
        <v>2.0</v>
      </c>
      <c r="G999" s="4" t="s">
        <v>6043</v>
      </c>
      <c r="H999" s="4" t="s">
        <v>2073</v>
      </c>
      <c r="I999" s="4">
        <v>88.0</v>
      </c>
      <c r="J999" s="4">
        <v>166.0</v>
      </c>
      <c r="K999" s="5">
        <v>45906.0</v>
      </c>
      <c r="L999" s="4">
        <v>3.0</v>
      </c>
      <c r="M999" s="4">
        <v>94.0</v>
      </c>
      <c r="N999" s="4">
        <v>95.0</v>
      </c>
      <c r="O999" s="4" t="s">
        <v>5522</v>
      </c>
      <c r="P999" s="4" t="s">
        <v>2075</v>
      </c>
      <c r="Q999" s="4">
        <v>8425823.0</v>
      </c>
      <c r="R999" s="5">
        <v>45658.0</v>
      </c>
      <c r="S999" s="4" t="s">
        <v>7334</v>
      </c>
      <c r="T999" s="5">
        <v>45916.0</v>
      </c>
    </row>
    <row r="1000">
      <c r="A1000" s="4" t="s">
        <v>6340</v>
      </c>
      <c r="B1000" s="4">
        <v>2011.0</v>
      </c>
      <c r="C1000" s="4" t="s">
        <v>314</v>
      </c>
      <c r="D1000" s="4">
        <v>85.0</v>
      </c>
      <c r="E1000" s="4">
        <v>74.0</v>
      </c>
      <c r="F1000" s="4">
        <v>2.0</v>
      </c>
      <c r="G1000" s="5">
        <v>45699.0</v>
      </c>
      <c r="H1000" s="4" t="s">
        <v>2076</v>
      </c>
      <c r="I1000" s="4">
        <v>88.0</v>
      </c>
      <c r="J1000" s="4">
        <v>1607.0</v>
      </c>
      <c r="K1000" s="5">
        <v>45753.0</v>
      </c>
      <c r="L1000" s="4">
        <v>3.0</v>
      </c>
      <c r="M1000" s="4">
        <v>94.0</v>
      </c>
      <c r="N1000" s="4">
        <v>95.0</v>
      </c>
      <c r="O1000" s="4" t="s">
        <v>5522</v>
      </c>
      <c r="P1000" s="4" t="s">
        <v>2078</v>
      </c>
      <c r="Q1000" s="4">
        <v>8274983.0</v>
      </c>
      <c r="R1000" s="5">
        <v>45658.0</v>
      </c>
      <c r="S1000" s="4" t="s">
        <v>6881</v>
      </c>
      <c r="T1000" s="5">
        <v>45885.0</v>
      </c>
    </row>
    <row r="1001">
      <c r="A1001" s="4" t="s">
        <v>6340</v>
      </c>
      <c r="B1001" s="4">
        <v>2010.0</v>
      </c>
      <c r="C1001" s="4" t="s">
        <v>314</v>
      </c>
      <c r="D1001" s="4">
        <v>81.0</v>
      </c>
      <c r="E1001" s="4">
        <v>76.0</v>
      </c>
      <c r="F1001" s="4">
        <v>2.0</v>
      </c>
      <c r="G1001" s="5">
        <v>45699.0</v>
      </c>
      <c r="H1001" s="4" t="s">
        <v>2079</v>
      </c>
      <c r="I1001" s="4">
        <v>88.0</v>
      </c>
      <c r="J1001" s="4">
        <v>780.0</v>
      </c>
      <c r="K1001" s="4" t="s">
        <v>5523</v>
      </c>
      <c r="L1001" s="4">
        <v>3.0</v>
      </c>
      <c r="M1001" s="4">
        <v>94.0</v>
      </c>
      <c r="N1001" s="4">
        <v>95.0</v>
      </c>
      <c r="O1001" s="4" t="s">
        <v>5522</v>
      </c>
      <c r="P1001" s="4" t="s">
        <v>2080</v>
      </c>
      <c r="Q1001" s="4">
        <v>8177693.0</v>
      </c>
      <c r="R1001" s="5">
        <v>45658.0</v>
      </c>
      <c r="S1001" s="4" t="s">
        <v>7221</v>
      </c>
      <c r="T1001" s="5">
        <v>45854.0</v>
      </c>
    </row>
    <row r="1002">
      <c r="A1002" s="4" t="s">
        <v>6340</v>
      </c>
      <c r="B1002" s="4">
        <v>2009.0</v>
      </c>
      <c r="C1002" s="4" t="s">
        <v>314</v>
      </c>
      <c r="D1002" s="4">
        <v>80.0</v>
      </c>
      <c r="E1002" s="4">
        <v>79.0</v>
      </c>
      <c r="F1002" s="4">
        <v>2.0</v>
      </c>
      <c r="G1002" s="4" t="s">
        <v>6044</v>
      </c>
      <c r="H1002" s="4" t="s">
        <v>2081</v>
      </c>
      <c r="I1002" s="4">
        <v>88.0</v>
      </c>
      <c r="J1002" s="4">
        <v>574.0</v>
      </c>
      <c r="K1002" s="4" t="s">
        <v>5524</v>
      </c>
      <c r="L1002" s="4">
        <v>3.0</v>
      </c>
      <c r="M1002" s="4">
        <v>95.0</v>
      </c>
      <c r="N1002" s="4">
        <v>96.0</v>
      </c>
      <c r="O1002" s="4" t="s">
        <v>5522</v>
      </c>
      <c r="P1002" s="4" t="s">
        <v>2082</v>
      </c>
      <c r="Q1002" s="4">
        <v>819237.0</v>
      </c>
      <c r="R1002" s="5">
        <v>45658.0</v>
      </c>
      <c r="S1002" s="4" t="s">
        <v>7280</v>
      </c>
      <c r="T1002" s="5">
        <v>45854.0</v>
      </c>
    </row>
    <row r="1003">
      <c r="A1003" s="4" t="s">
        <v>6340</v>
      </c>
      <c r="B1003" s="4">
        <v>2008.0</v>
      </c>
      <c r="C1003" s="4" t="s">
        <v>314</v>
      </c>
      <c r="D1003" s="4" t="s">
        <v>5682</v>
      </c>
      <c r="E1003" s="4">
        <v>8.0</v>
      </c>
      <c r="F1003" s="4">
        <v>2.0</v>
      </c>
      <c r="G1003" s="4" t="s">
        <v>6045</v>
      </c>
      <c r="H1003" s="4" t="s">
        <v>2083</v>
      </c>
      <c r="I1003" s="4">
        <v>87.0</v>
      </c>
      <c r="J1003" s="4">
        <v>917.0</v>
      </c>
      <c r="K1003" s="4">
        <v>59.0</v>
      </c>
      <c r="L1003" s="4">
        <v>3.0</v>
      </c>
      <c r="M1003" s="4">
        <v>95.0</v>
      </c>
      <c r="N1003" s="4">
        <v>96.0</v>
      </c>
      <c r="O1003" s="4" t="s">
        <v>5522</v>
      </c>
      <c r="P1003" s="4" t="s">
        <v>2084</v>
      </c>
      <c r="Q1003" s="4">
        <v>821197.0</v>
      </c>
      <c r="R1003" s="5">
        <v>45658.0</v>
      </c>
      <c r="S1003" s="4" t="s">
        <v>7222</v>
      </c>
      <c r="T1003" s="5">
        <v>45824.0</v>
      </c>
    </row>
    <row r="1004">
      <c r="A1004" s="4" t="s">
        <v>6340</v>
      </c>
      <c r="B1004" s="4">
        <v>2007.0</v>
      </c>
      <c r="C1004" s="4" t="s">
        <v>314</v>
      </c>
      <c r="D1004" s="4" t="s">
        <v>5700</v>
      </c>
      <c r="E1004" s="4">
        <v>82.0</v>
      </c>
      <c r="F1004" s="4">
        <v>3.0</v>
      </c>
      <c r="G1004" s="5">
        <v>45788.0</v>
      </c>
      <c r="H1004" s="4" t="s">
        <v>2085</v>
      </c>
      <c r="I1004" s="4">
        <v>86.0</v>
      </c>
      <c r="J1004" s="4">
        <v>567.0</v>
      </c>
      <c r="K1004" s="4" t="s">
        <v>5763</v>
      </c>
      <c r="L1004" s="4">
        <v>3.0</v>
      </c>
      <c r="M1004" s="4">
        <v>95.0</v>
      </c>
      <c r="N1004" s="4">
        <v>96.0</v>
      </c>
      <c r="O1004" s="4" t="s">
        <v>5522</v>
      </c>
      <c r="P1004" s="4" t="s">
        <v>2086</v>
      </c>
      <c r="Q1004" s="4">
        <v>8.2266372E7</v>
      </c>
      <c r="R1004" s="5">
        <v>45658.0</v>
      </c>
      <c r="S1004" s="4" t="s">
        <v>7223</v>
      </c>
      <c r="T1004" s="5">
        <v>45824.0</v>
      </c>
    </row>
    <row r="1005">
      <c r="A1005" s="4" t="s">
        <v>6340</v>
      </c>
      <c r="B1005" s="4">
        <v>2006.0</v>
      </c>
      <c r="C1005" s="4" t="s">
        <v>314</v>
      </c>
      <c r="D1005" s="4" t="s">
        <v>5926</v>
      </c>
      <c r="E1005" s="4">
        <v>84.0</v>
      </c>
      <c r="F1005" s="4">
        <v>3.0</v>
      </c>
      <c r="G1005" s="4" t="s">
        <v>6046</v>
      </c>
      <c r="H1005" s="4" t="s">
        <v>2087</v>
      </c>
      <c r="I1005" s="4">
        <v>87.0</v>
      </c>
      <c r="J1005" s="4">
        <v>2307.0</v>
      </c>
      <c r="K1005" s="4">
        <v>58.0</v>
      </c>
      <c r="L1005" s="4">
        <v>3.0</v>
      </c>
      <c r="M1005" s="4">
        <v>94.0</v>
      </c>
      <c r="N1005" s="4">
        <v>96.0</v>
      </c>
      <c r="O1005" s="4" t="s">
        <v>5522</v>
      </c>
      <c r="P1005" s="4" t="s">
        <v>2089</v>
      </c>
      <c r="Q1005" s="4">
        <v>8.2376451E7</v>
      </c>
      <c r="R1005" s="5">
        <v>45658.0</v>
      </c>
      <c r="S1005" s="4" t="s">
        <v>7007</v>
      </c>
      <c r="T1005" s="5">
        <v>45793.0</v>
      </c>
    </row>
    <row r="1006">
      <c r="A1006" s="4" t="s">
        <v>6340</v>
      </c>
      <c r="B1006" s="4">
        <v>2005.0</v>
      </c>
      <c r="C1006" s="4" t="s">
        <v>314</v>
      </c>
      <c r="D1006" s="4" t="s">
        <v>5945</v>
      </c>
      <c r="E1006" s="4">
        <v>85.0</v>
      </c>
      <c r="F1006" s="4">
        <v>3.0</v>
      </c>
      <c r="G1006" s="4" t="s">
        <v>3203</v>
      </c>
      <c r="H1006" s="4" t="s">
        <v>2090</v>
      </c>
      <c r="I1006" s="4">
        <v>9.0</v>
      </c>
      <c r="J1006" s="4">
        <v>778.0</v>
      </c>
      <c r="K1006" s="4" t="s">
        <v>5688</v>
      </c>
      <c r="L1006" s="4">
        <v>3.0</v>
      </c>
      <c r="M1006" s="4">
        <v>95.0</v>
      </c>
      <c r="N1006" s="4">
        <v>96.0</v>
      </c>
      <c r="O1006" s="4" t="s">
        <v>5522</v>
      </c>
      <c r="P1006" s="4" t="s">
        <v>2092</v>
      </c>
      <c r="Q1006" s="4">
        <v>8.2469422E7</v>
      </c>
      <c r="R1006" s="5">
        <v>45658.0</v>
      </c>
      <c r="S1006" s="4" t="s">
        <v>7009</v>
      </c>
      <c r="T1006" s="5">
        <v>45763.0</v>
      </c>
    </row>
    <row r="1007">
      <c r="A1007" s="4" t="s">
        <v>6340</v>
      </c>
      <c r="B1007" s="4">
        <v>2004.0</v>
      </c>
      <c r="C1007" s="4" t="s">
        <v>314</v>
      </c>
      <c r="D1007" s="4" t="s">
        <v>5915</v>
      </c>
      <c r="E1007" s="4">
        <v>86.0</v>
      </c>
      <c r="F1007" s="4">
        <v>3.0</v>
      </c>
      <c r="G1007" s="4" t="s">
        <v>3049</v>
      </c>
      <c r="H1007" s="4" t="s">
        <v>2093</v>
      </c>
      <c r="I1007" s="4">
        <v>88.0</v>
      </c>
      <c r="J1007" s="4">
        <v>121.0</v>
      </c>
      <c r="K1007" s="4" t="s">
        <v>5691</v>
      </c>
      <c r="L1007" s="4">
        <v>3.0</v>
      </c>
      <c r="M1007" s="4">
        <v>96.0</v>
      </c>
      <c r="N1007" s="4">
        <v>96.0</v>
      </c>
      <c r="O1007" s="4" t="s">
        <v>5522</v>
      </c>
      <c r="P1007" s="4" t="s">
        <v>2095</v>
      </c>
      <c r="Q1007" s="4">
        <v>8251626.0</v>
      </c>
      <c r="R1007" s="5">
        <v>45658.0</v>
      </c>
      <c r="S1007" s="4" t="s">
        <v>7227</v>
      </c>
      <c r="T1007" s="5">
        <v>45763.0</v>
      </c>
    </row>
    <row r="1008">
      <c r="A1008" s="4" t="s">
        <v>6340</v>
      </c>
      <c r="B1008" s="4">
        <v>2003.0</v>
      </c>
      <c r="C1008" s="4" t="s">
        <v>314</v>
      </c>
      <c r="D1008" s="4" t="s">
        <v>5964</v>
      </c>
      <c r="E1008" s="4">
        <v>9.0</v>
      </c>
      <c r="F1008" s="4">
        <v>3.0</v>
      </c>
      <c r="G1008" s="4" t="s">
        <v>3463</v>
      </c>
      <c r="H1008" s="4" t="s">
        <v>2096</v>
      </c>
      <c r="I1008" s="4">
        <v>9.0</v>
      </c>
      <c r="J1008" s="4">
        <v>779.0</v>
      </c>
      <c r="K1008" s="4" t="s">
        <v>5694</v>
      </c>
      <c r="L1008" s="4">
        <v>4.0</v>
      </c>
      <c r="M1008" s="4">
        <v>96.0</v>
      </c>
      <c r="N1008" s="4">
        <v>97.0</v>
      </c>
      <c r="O1008" s="4" t="s">
        <v>5522</v>
      </c>
      <c r="P1008" s="4" t="s">
        <v>2098</v>
      </c>
      <c r="Q1008" s="4">
        <v>8.2534176E7</v>
      </c>
      <c r="R1008" s="5">
        <v>45658.0</v>
      </c>
      <c r="S1008" s="4" t="s">
        <v>7010</v>
      </c>
      <c r="T1008" s="5">
        <v>45732.0</v>
      </c>
    </row>
    <row r="1009">
      <c r="A1009" s="4" t="s">
        <v>6340</v>
      </c>
      <c r="B1009" s="4">
        <v>2002.0</v>
      </c>
      <c r="C1009" s="4" t="s">
        <v>314</v>
      </c>
      <c r="D1009" s="4" t="s">
        <v>5927</v>
      </c>
      <c r="E1009" s="4">
        <v>91.0</v>
      </c>
      <c r="F1009" s="4">
        <v>3.0</v>
      </c>
      <c r="G1009" s="4" t="s">
        <v>4542</v>
      </c>
      <c r="H1009" s="4" t="s">
        <v>2099</v>
      </c>
      <c r="I1009" s="4">
        <v>87.0</v>
      </c>
      <c r="J1009" s="4">
        <v>4657.0</v>
      </c>
      <c r="K1009" s="4" t="s">
        <v>5571</v>
      </c>
      <c r="L1009" s="4">
        <v>4.0</v>
      </c>
      <c r="M1009" s="4">
        <v>97.0</v>
      </c>
      <c r="N1009" s="4">
        <v>93.0</v>
      </c>
      <c r="O1009" s="4" t="s">
        <v>5522</v>
      </c>
      <c r="P1009" s="4" t="s">
        <v>2100</v>
      </c>
      <c r="Q1009" s="4">
        <v>8.2488495E7</v>
      </c>
      <c r="R1009" s="5">
        <v>45658.0</v>
      </c>
      <c r="S1009" s="4" t="s">
        <v>7228</v>
      </c>
      <c r="T1009" s="5">
        <v>45732.0</v>
      </c>
    </row>
    <row r="1010">
      <c r="A1010" s="4" t="s">
        <v>6340</v>
      </c>
      <c r="B1010" s="4">
        <v>2001.0</v>
      </c>
      <c r="C1010" s="4" t="s">
        <v>314</v>
      </c>
      <c r="D1010" s="4" t="s">
        <v>5814</v>
      </c>
      <c r="E1010" s="4">
        <v>92.0</v>
      </c>
      <c r="F1010" s="4">
        <v>3.0</v>
      </c>
      <c r="G1010" s="4" t="s">
        <v>6047</v>
      </c>
      <c r="H1010" s="4" t="s">
        <v>2101</v>
      </c>
      <c r="I1010" s="4">
        <v>86.0</v>
      </c>
      <c r="J1010" s="4">
        <v>6024.0</v>
      </c>
      <c r="K1010" s="4" t="s">
        <v>5765</v>
      </c>
      <c r="L1010" s="4">
        <v>4.0</v>
      </c>
      <c r="M1010" s="4">
        <v>96.0</v>
      </c>
      <c r="N1010" s="4">
        <v>93.0</v>
      </c>
      <c r="O1010" s="4" t="s">
        <v>5522</v>
      </c>
      <c r="P1010" s="4" t="s">
        <v>2103</v>
      </c>
      <c r="Q1010" s="4">
        <v>8.2349925E7</v>
      </c>
      <c r="R1010" s="5">
        <v>45658.0</v>
      </c>
      <c r="S1010" s="4" t="s">
        <v>6020</v>
      </c>
      <c r="T1010" s="5">
        <v>45704.0</v>
      </c>
    </row>
    <row r="1011">
      <c r="A1011" s="4" t="s">
        <v>6340</v>
      </c>
      <c r="B1011" s="4">
        <v>2000.0</v>
      </c>
      <c r="C1011" s="4" t="s">
        <v>314</v>
      </c>
      <c r="D1011" s="4">
        <v>78.0</v>
      </c>
      <c r="E1011" s="4">
        <v>95.0</v>
      </c>
      <c r="F1011" s="4">
        <v>3.0</v>
      </c>
      <c r="G1011" s="4" t="s">
        <v>6048</v>
      </c>
      <c r="H1011" s="4" t="s">
        <v>2104</v>
      </c>
      <c r="I1011" s="4">
        <v>84.0</v>
      </c>
      <c r="J1011" s="4">
        <v>0.0</v>
      </c>
      <c r="K1011" s="4" t="s">
        <v>5546</v>
      </c>
      <c r="L1011" s="4">
        <v>4.0</v>
      </c>
      <c r="M1011" s="4">
        <v>94.0</v>
      </c>
      <c r="N1011" s="4">
        <v>9.0</v>
      </c>
      <c r="O1011" s="4" t="s">
        <v>5522</v>
      </c>
      <c r="P1011" s="4" t="s">
        <v>2105</v>
      </c>
      <c r="Q1011" s="4">
        <v>8221158.0</v>
      </c>
      <c r="R1011" s="5">
        <v>45689.0</v>
      </c>
      <c r="S1011" s="4" t="s">
        <v>7335</v>
      </c>
      <c r="T1011" s="5">
        <v>45704.0</v>
      </c>
    </row>
    <row r="1012">
      <c r="A1012" s="4" t="s">
        <v>6341</v>
      </c>
      <c r="B1012" s="4">
        <v>2015.0</v>
      </c>
      <c r="C1012" s="4" t="s">
        <v>13</v>
      </c>
      <c r="D1012" s="4" t="s">
        <v>6049</v>
      </c>
      <c r="E1012" s="4">
        <v>249.0</v>
      </c>
      <c r="F1012" s="4">
        <v>37.0</v>
      </c>
      <c r="G1012" s="10"/>
      <c r="H1012" s="4">
        <v>0.0</v>
      </c>
      <c r="I1012" s="4">
        <v>88.0</v>
      </c>
      <c r="J1012" s="4">
        <v>23.0</v>
      </c>
      <c r="K1012" s="5">
        <v>45836.0</v>
      </c>
      <c r="L1012" s="4">
        <v>52.0</v>
      </c>
      <c r="M1012" s="4">
        <v>88.0</v>
      </c>
      <c r="N1012" s="4">
        <v>88.0</v>
      </c>
      <c r="O1012" s="4" t="s">
        <v>5681</v>
      </c>
      <c r="P1012" s="4" t="s">
        <v>2106</v>
      </c>
      <c r="Q1012" s="4">
        <v>2.7582821E7</v>
      </c>
      <c r="R1012" s="5">
        <v>45663.0</v>
      </c>
      <c r="S1012" s="4" t="s">
        <v>7040</v>
      </c>
      <c r="T1012" s="5">
        <v>45758.0</v>
      </c>
    </row>
    <row r="1013">
      <c r="A1013" s="4" t="s">
        <v>6341</v>
      </c>
      <c r="B1013" s="4">
        <v>2014.0</v>
      </c>
      <c r="C1013" s="4" t="s">
        <v>13</v>
      </c>
      <c r="D1013" s="4" t="s">
        <v>5886</v>
      </c>
      <c r="E1013" s="4">
        <v>253.0</v>
      </c>
      <c r="F1013" s="4">
        <v>37.0</v>
      </c>
      <c r="G1013" s="4" t="s">
        <v>5521</v>
      </c>
      <c r="H1013" s="4" t="s">
        <v>2107</v>
      </c>
      <c r="I1013" s="4">
        <v>98.0</v>
      </c>
      <c r="J1013" s="4">
        <v>124.0</v>
      </c>
      <c r="K1013" s="4">
        <v>28.0</v>
      </c>
      <c r="L1013" s="4">
        <v>54.0</v>
      </c>
      <c r="M1013" s="4">
        <v>93.0</v>
      </c>
      <c r="N1013" s="4">
        <v>98.0</v>
      </c>
      <c r="O1013" s="4" t="s">
        <v>5786</v>
      </c>
      <c r="P1013" s="4" t="s">
        <v>2108</v>
      </c>
      <c r="Q1013" s="4">
        <v>2.6962563E7</v>
      </c>
      <c r="R1013" s="5">
        <v>45722.0</v>
      </c>
      <c r="S1013" s="4" t="s">
        <v>7258</v>
      </c>
      <c r="T1013" s="5">
        <v>45849.0</v>
      </c>
    </row>
    <row r="1014">
      <c r="A1014" s="4" t="s">
        <v>6341</v>
      </c>
      <c r="B1014" s="4">
        <v>2013.0</v>
      </c>
      <c r="C1014" s="4" t="s">
        <v>13</v>
      </c>
      <c r="D1014" s="4" t="s">
        <v>5808</v>
      </c>
      <c r="E1014" s="4">
        <v>254.0</v>
      </c>
      <c r="F1014" s="4">
        <v>38.0</v>
      </c>
      <c r="G1014" s="4" t="s">
        <v>5521</v>
      </c>
      <c r="H1014" s="4" t="s">
        <v>2109</v>
      </c>
      <c r="I1014" s="4">
        <v>9.0</v>
      </c>
      <c r="J1014" s="4">
        <v>319.0</v>
      </c>
      <c r="K1014" s="5">
        <v>45743.0</v>
      </c>
      <c r="L1014" s="4">
        <v>55.0</v>
      </c>
      <c r="M1014" s="4">
        <v>91.0</v>
      </c>
      <c r="N1014" s="4">
        <v>9.0</v>
      </c>
      <c r="O1014" s="4" t="s">
        <v>5631</v>
      </c>
      <c r="P1014" s="4" t="s">
        <v>2110</v>
      </c>
      <c r="Q1014" s="4">
        <v>2.6346251E7</v>
      </c>
      <c r="R1014" s="5">
        <v>45753.0</v>
      </c>
      <c r="S1014" s="4" t="s">
        <v>6158</v>
      </c>
      <c r="T1014" s="5">
        <v>45788.0</v>
      </c>
    </row>
    <row r="1015">
      <c r="A1015" s="4" t="s">
        <v>6341</v>
      </c>
      <c r="B1015" s="4">
        <v>2012.0</v>
      </c>
      <c r="C1015" s="4" t="s">
        <v>13</v>
      </c>
      <c r="D1015" s="4" t="s">
        <v>5633</v>
      </c>
      <c r="E1015" s="4">
        <v>257.0</v>
      </c>
      <c r="F1015" s="4">
        <v>39.0</v>
      </c>
      <c r="G1015" s="4" t="s">
        <v>5521</v>
      </c>
      <c r="H1015" s="4" t="s">
        <v>2111</v>
      </c>
      <c r="I1015" s="4">
        <v>92.0</v>
      </c>
      <c r="J1015" s="4">
        <v>1613.0</v>
      </c>
      <c r="K1015" s="5">
        <v>45864.0</v>
      </c>
      <c r="L1015" s="4">
        <v>56.0</v>
      </c>
      <c r="M1015" s="4">
        <v>91.0</v>
      </c>
      <c r="N1015" s="4">
        <v>92.0</v>
      </c>
      <c r="O1015" s="4" t="s">
        <v>5631</v>
      </c>
      <c r="P1015" s="4" t="s">
        <v>2112</v>
      </c>
      <c r="Q1015" s="4">
        <v>2573349.0</v>
      </c>
      <c r="R1015" s="5">
        <v>45814.0</v>
      </c>
      <c r="S1015" s="4" t="s">
        <v>7304</v>
      </c>
      <c r="T1015" s="5">
        <v>45699.0</v>
      </c>
    </row>
    <row r="1016">
      <c r="A1016" s="4" t="s">
        <v>6341</v>
      </c>
      <c r="B1016" s="4">
        <v>2011.0</v>
      </c>
      <c r="C1016" s="4" t="s">
        <v>13</v>
      </c>
      <c r="D1016" s="4" t="s">
        <v>5925</v>
      </c>
      <c r="E1016" s="4">
        <v>263.0</v>
      </c>
      <c r="F1016" s="4">
        <v>40.0</v>
      </c>
      <c r="G1016" s="4" t="s">
        <v>3464</v>
      </c>
      <c r="H1016" s="4" t="s">
        <v>2113</v>
      </c>
      <c r="I1016" s="4">
        <v>91.0</v>
      </c>
      <c r="J1016" s="4">
        <v>120.0</v>
      </c>
      <c r="K1016" s="5">
        <v>45683.0</v>
      </c>
      <c r="L1016" s="4">
        <v>58.0</v>
      </c>
      <c r="M1016" s="4">
        <v>91.0</v>
      </c>
      <c r="N1016" s="4">
        <v>91.0</v>
      </c>
      <c r="O1016" s="5">
        <v>45717.0</v>
      </c>
      <c r="P1016" s="4" t="s">
        <v>2114</v>
      </c>
      <c r="Q1016" s="4">
        <v>2.5121796E7</v>
      </c>
      <c r="R1016" s="5">
        <v>45875.0</v>
      </c>
      <c r="S1016" s="4" t="s">
        <v>7305</v>
      </c>
      <c r="T1016" s="5">
        <v>45910.0</v>
      </c>
    </row>
    <row r="1017">
      <c r="A1017" s="4" t="s">
        <v>6341</v>
      </c>
      <c r="B1017" s="4">
        <v>2010.0</v>
      </c>
      <c r="C1017" s="4" t="s">
        <v>13</v>
      </c>
      <c r="D1017" s="4">
        <v>69.0</v>
      </c>
      <c r="E1017" s="4">
        <v>267.0</v>
      </c>
      <c r="F1017" s="4">
        <v>40.0</v>
      </c>
      <c r="G1017" s="4" t="s">
        <v>6050</v>
      </c>
      <c r="H1017" s="4" t="s">
        <v>2115</v>
      </c>
      <c r="I1017" s="4">
        <v>94.0</v>
      </c>
      <c r="J1017" s="4">
        <v>641.0</v>
      </c>
      <c r="K1017" s="5">
        <v>45802.0</v>
      </c>
      <c r="L1017" s="4">
        <v>59.0</v>
      </c>
      <c r="M1017" s="4">
        <v>94.0</v>
      </c>
      <c r="N1017" s="4">
        <v>94.0</v>
      </c>
      <c r="O1017" s="5">
        <v>45901.0</v>
      </c>
      <c r="P1017" s="4" t="s">
        <v>2116</v>
      </c>
      <c r="Q1017" s="4">
        <v>2451214.0</v>
      </c>
      <c r="R1017" s="4">
        <v>7.0</v>
      </c>
      <c r="S1017" s="4" t="s">
        <v>7336</v>
      </c>
      <c r="T1017" s="5">
        <v>45787.0</v>
      </c>
    </row>
    <row r="1018">
      <c r="A1018" s="4" t="s">
        <v>6341</v>
      </c>
      <c r="B1018" s="4">
        <v>2009.0</v>
      </c>
      <c r="C1018" s="4" t="s">
        <v>13</v>
      </c>
      <c r="D1018" s="4">
        <v>66.0</v>
      </c>
      <c r="E1018" s="4">
        <v>271.0</v>
      </c>
      <c r="F1018" s="4">
        <v>41.0</v>
      </c>
      <c r="G1018" s="4" t="s">
        <v>6023</v>
      </c>
      <c r="H1018" s="4" t="s">
        <v>2117</v>
      </c>
      <c r="I1018" s="4">
        <v>94.0</v>
      </c>
      <c r="J1018" s="4">
        <v>101.0</v>
      </c>
      <c r="K1018" s="5">
        <v>45924.0</v>
      </c>
      <c r="L1018" s="4">
        <v>60.0</v>
      </c>
      <c r="M1018" s="4">
        <v>94.0</v>
      </c>
      <c r="N1018" s="4">
        <v>94.0</v>
      </c>
      <c r="O1018" s="5">
        <v>45659.0</v>
      </c>
      <c r="P1018" s="4" t="s">
        <v>2118</v>
      </c>
      <c r="Q1018" s="4">
        <v>2393831.0</v>
      </c>
      <c r="R1018" s="5">
        <v>45695.0</v>
      </c>
      <c r="S1018" s="4" t="s">
        <v>7306</v>
      </c>
      <c r="T1018" s="5">
        <v>45757.0</v>
      </c>
    </row>
    <row r="1019">
      <c r="A1019" s="4" t="s">
        <v>6341</v>
      </c>
      <c r="B1019" s="4">
        <v>2008.0</v>
      </c>
      <c r="C1019" s="4" t="s">
        <v>13</v>
      </c>
      <c r="D1019" s="4">
        <v>63.0</v>
      </c>
      <c r="E1019" s="4">
        <v>275.0</v>
      </c>
      <c r="F1019" s="4">
        <v>41.0</v>
      </c>
      <c r="G1019" s="4" t="s">
        <v>1127</v>
      </c>
      <c r="H1019" s="4" t="s">
        <v>2119</v>
      </c>
      <c r="I1019" s="4">
        <v>93.0</v>
      </c>
      <c r="J1019" s="4">
        <v>82.0</v>
      </c>
      <c r="K1019" s="5">
        <v>45712.0</v>
      </c>
      <c r="L1019" s="4">
        <v>61.0</v>
      </c>
      <c r="M1019" s="4">
        <v>92.0</v>
      </c>
      <c r="N1019" s="4">
        <v>93.0</v>
      </c>
      <c r="O1019" s="5">
        <v>45690.0</v>
      </c>
      <c r="P1019" s="4" t="s">
        <v>2120</v>
      </c>
      <c r="Q1019" s="4">
        <v>2329864.0</v>
      </c>
      <c r="R1019" s="5">
        <v>45754.0</v>
      </c>
      <c r="S1019" s="4" t="s">
        <v>5568</v>
      </c>
      <c r="T1019" s="5">
        <v>45878.0</v>
      </c>
    </row>
    <row r="1020">
      <c r="A1020" s="4" t="s">
        <v>6341</v>
      </c>
      <c r="B1020" s="4">
        <v>2007.0</v>
      </c>
      <c r="C1020" s="4" t="s">
        <v>13</v>
      </c>
      <c r="D1020" s="4" t="s">
        <v>5523</v>
      </c>
      <c r="E1020" s="4">
        <v>28.0</v>
      </c>
      <c r="F1020" s="4">
        <v>41.0</v>
      </c>
      <c r="G1020" s="4" t="s">
        <v>2724</v>
      </c>
      <c r="H1020" s="4" t="s">
        <v>2121</v>
      </c>
      <c r="I1020" s="4">
        <v>94.0</v>
      </c>
      <c r="J1020" s="4">
        <v>6.0</v>
      </c>
      <c r="K1020" s="5">
        <v>45831.0</v>
      </c>
      <c r="L1020" s="4">
        <v>61.0</v>
      </c>
      <c r="M1020" s="4">
        <v>94.0</v>
      </c>
      <c r="N1020" s="4">
        <v>94.0</v>
      </c>
      <c r="O1020" s="5">
        <v>45810.0</v>
      </c>
      <c r="P1020" s="4" t="s">
        <v>2122</v>
      </c>
      <c r="Q1020" s="4">
        <v>227212.0</v>
      </c>
      <c r="R1020" s="5">
        <v>45815.0</v>
      </c>
      <c r="S1020" s="4" t="s">
        <v>7203</v>
      </c>
      <c r="T1020" s="5">
        <v>45666.0</v>
      </c>
    </row>
    <row r="1021">
      <c r="A1021" s="4" t="s">
        <v>6341</v>
      </c>
      <c r="B1021" s="4">
        <v>2006.0</v>
      </c>
      <c r="C1021" s="4" t="s">
        <v>13</v>
      </c>
      <c r="D1021" s="4" t="s">
        <v>5744</v>
      </c>
      <c r="E1021" s="4">
        <v>288.0</v>
      </c>
      <c r="F1021" s="4">
        <v>41.0</v>
      </c>
      <c r="G1021" s="5">
        <v>45839.0</v>
      </c>
      <c r="H1021" s="4" t="s">
        <v>2123</v>
      </c>
      <c r="I1021" s="4">
        <v>84.0</v>
      </c>
      <c r="J1021" s="4">
        <v>420.0</v>
      </c>
      <c r="K1021" s="4">
        <v>23.0</v>
      </c>
      <c r="L1021" s="4">
        <v>62.0</v>
      </c>
      <c r="M1021" s="4">
        <v>84.0</v>
      </c>
      <c r="N1021" s="4">
        <v>84.0</v>
      </c>
      <c r="O1021" s="5">
        <v>45902.0</v>
      </c>
      <c r="P1021" s="4" t="s">
        <v>2124</v>
      </c>
      <c r="Q1021" s="4">
        <v>2.2113425E7</v>
      </c>
      <c r="R1021" s="5">
        <v>45907.0</v>
      </c>
      <c r="S1021" s="4" t="s">
        <v>5732</v>
      </c>
      <c r="T1021" s="5">
        <v>45846.0</v>
      </c>
    </row>
    <row r="1022">
      <c r="A1022" s="4" t="s">
        <v>6341</v>
      </c>
      <c r="B1022" s="4">
        <v>2005.0</v>
      </c>
      <c r="C1022" s="4" t="s">
        <v>13</v>
      </c>
      <c r="D1022" s="4" t="s">
        <v>5995</v>
      </c>
      <c r="E1022" s="4">
        <v>296.0</v>
      </c>
      <c r="F1022" s="4">
        <v>41.0</v>
      </c>
      <c r="G1022" s="5">
        <v>45778.0</v>
      </c>
      <c r="H1022" s="4" t="s">
        <v>2125</v>
      </c>
      <c r="I1022" s="4">
        <v>84.0</v>
      </c>
      <c r="J1022" s="4">
        <v>435.0</v>
      </c>
      <c r="K1022" s="5">
        <v>45769.0</v>
      </c>
      <c r="L1022" s="4">
        <v>62.0</v>
      </c>
      <c r="M1022" s="4">
        <v>85.0</v>
      </c>
      <c r="N1022" s="4">
        <v>84.0</v>
      </c>
      <c r="O1022" s="5">
        <v>45660.0</v>
      </c>
      <c r="P1022" s="4" t="s">
        <v>2127</v>
      </c>
      <c r="Q1022" s="4">
        <v>215429.0</v>
      </c>
      <c r="R1022" s="5">
        <v>45665.0</v>
      </c>
      <c r="S1022" s="4" t="s">
        <v>7047</v>
      </c>
      <c r="T1022" s="5">
        <v>45665.0</v>
      </c>
    </row>
    <row r="1023">
      <c r="A1023" s="4" t="s">
        <v>6341</v>
      </c>
      <c r="B1023" s="4">
        <v>2004.0</v>
      </c>
      <c r="C1023" s="4" t="s">
        <v>13</v>
      </c>
      <c r="D1023" s="4" t="s">
        <v>5962</v>
      </c>
      <c r="E1023" s="4">
        <v>34.0</v>
      </c>
      <c r="F1023" s="4">
        <v>41.0</v>
      </c>
      <c r="G1023" s="4" t="s">
        <v>6051</v>
      </c>
      <c r="H1023" s="4" t="s">
        <v>2128</v>
      </c>
      <c r="I1023" s="4">
        <v>8.0</v>
      </c>
      <c r="J1023" s="4">
        <v>60.0</v>
      </c>
      <c r="K1023" s="5">
        <v>45890.0</v>
      </c>
      <c r="L1023" s="4">
        <v>62.0</v>
      </c>
      <c r="M1023" s="4">
        <v>81.0</v>
      </c>
      <c r="N1023" s="4">
        <v>8.0</v>
      </c>
      <c r="O1023" s="5">
        <v>45691.0</v>
      </c>
      <c r="P1023" s="4" t="s">
        <v>2129</v>
      </c>
      <c r="Q1023" s="4">
        <v>2986536.0</v>
      </c>
      <c r="R1023" s="5">
        <v>45724.0</v>
      </c>
      <c r="S1023" s="4" t="s">
        <v>7048</v>
      </c>
      <c r="T1023" s="5">
        <v>45845.0</v>
      </c>
    </row>
    <row r="1024">
      <c r="A1024" s="4" t="s">
        <v>6341</v>
      </c>
      <c r="B1024" s="4">
        <v>2003.0</v>
      </c>
      <c r="C1024" s="4" t="s">
        <v>13</v>
      </c>
      <c r="D1024" s="4" t="s">
        <v>5932</v>
      </c>
      <c r="E1024" s="4">
        <v>38.0</v>
      </c>
      <c r="F1024" s="4">
        <v>41.0</v>
      </c>
      <c r="G1024" s="4" t="s">
        <v>380</v>
      </c>
      <c r="H1024" s="4" t="s">
        <v>2130</v>
      </c>
      <c r="I1024" s="4">
        <v>8.0</v>
      </c>
      <c r="J1024" s="4">
        <v>1939.0</v>
      </c>
      <c r="K1024" s="5">
        <v>45709.0</v>
      </c>
      <c r="L1024" s="4">
        <v>63.0</v>
      </c>
      <c r="M1024" s="4">
        <v>8.0</v>
      </c>
      <c r="N1024" s="4">
        <v>8.0</v>
      </c>
      <c r="O1024" s="5">
        <v>45750.0</v>
      </c>
      <c r="P1024" s="4" t="s">
        <v>2131</v>
      </c>
      <c r="Q1024" s="4">
        <v>2446782.0</v>
      </c>
      <c r="R1024" s="5">
        <v>45785.0</v>
      </c>
      <c r="S1024" s="4" t="s">
        <v>7337</v>
      </c>
      <c r="T1024" s="5">
        <v>45907.0</v>
      </c>
    </row>
    <row r="1025">
      <c r="A1025" s="4" t="s">
        <v>6341</v>
      </c>
      <c r="B1025" s="4">
        <v>2002.0</v>
      </c>
      <c r="C1025" s="4" t="s">
        <v>13</v>
      </c>
      <c r="D1025" s="4" t="s">
        <v>5688</v>
      </c>
      <c r="E1025" s="4">
        <v>31.0</v>
      </c>
      <c r="F1025" s="4">
        <v>42.0</v>
      </c>
      <c r="G1025" s="5">
        <v>45809.0</v>
      </c>
      <c r="H1025" s="4" t="s">
        <v>2132</v>
      </c>
      <c r="I1025" s="4">
        <v>8.0</v>
      </c>
      <c r="J1025" s="4">
        <v>12289.0</v>
      </c>
      <c r="K1025" s="5">
        <v>45840.0</v>
      </c>
      <c r="L1025" s="4">
        <v>63.0</v>
      </c>
      <c r="M1025" s="4">
        <v>8.0</v>
      </c>
      <c r="N1025" s="4">
        <v>78.0</v>
      </c>
      <c r="O1025" s="5">
        <v>45780.0</v>
      </c>
      <c r="P1025" s="4" t="s">
        <v>2133</v>
      </c>
      <c r="Q1025" s="4">
        <v>1.9924522E7</v>
      </c>
      <c r="R1025" s="5">
        <v>45877.0</v>
      </c>
      <c r="S1025" s="4" t="s">
        <v>7049</v>
      </c>
      <c r="T1025" s="5">
        <v>45815.0</v>
      </c>
    </row>
    <row r="1026">
      <c r="A1026" s="4" t="s">
        <v>6341</v>
      </c>
      <c r="B1026" s="4">
        <v>2001.0</v>
      </c>
      <c r="C1026" s="4" t="s">
        <v>13</v>
      </c>
      <c r="D1026" s="4" t="s">
        <v>5747</v>
      </c>
      <c r="E1026" s="4">
        <v>39.0</v>
      </c>
      <c r="F1026" s="4">
        <v>42.0</v>
      </c>
      <c r="G1026" s="4" t="s">
        <v>4038</v>
      </c>
      <c r="H1026" s="4" t="s">
        <v>2134</v>
      </c>
      <c r="I1026" s="10"/>
      <c r="J1026" s="4">
        <v>13476.0</v>
      </c>
      <c r="K1026" s="5">
        <v>45659.0</v>
      </c>
      <c r="L1026" s="4">
        <v>64.0</v>
      </c>
      <c r="M1026" s="4">
        <v>81.0</v>
      </c>
      <c r="N1026" s="4">
        <v>79.0</v>
      </c>
      <c r="O1026" s="5">
        <v>45780.0</v>
      </c>
      <c r="P1026" s="4" t="s">
        <v>2135</v>
      </c>
      <c r="Q1026" s="4">
        <v>1942165.0</v>
      </c>
      <c r="R1026" s="4">
        <v>9.0</v>
      </c>
      <c r="S1026" s="4" t="s">
        <v>7338</v>
      </c>
      <c r="T1026" s="4">
        <v>8.0</v>
      </c>
    </row>
    <row r="1027">
      <c r="A1027" s="4" t="s">
        <v>6341</v>
      </c>
      <c r="B1027" s="4">
        <v>2000.0</v>
      </c>
      <c r="C1027" s="4" t="s">
        <v>13</v>
      </c>
      <c r="D1027" s="4" t="s">
        <v>5539</v>
      </c>
      <c r="E1027" s="4">
        <v>38.0</v>
      </c>
      <c r="F1027" s="4">
        <v>43.0</v>
      </c>
      <c r="G1027" s="5">
        <v>45809.0</v>
      </c>
      <c r="H1027" s="4" t="s">
        <v>2136</v>
      </c>
      <c r="I1027" s="10"/>
      <c r="J1027" s="4">
        <v>23068.0</v>
      </c>
      <c r="K1027" s="5">
        <v>45796.0</v>
      </c>
      <c r="L1027" s="4">
        <v>65.0</v>
      </c>
      <c r="M1027" s="4">
        <v>88.0</v>
      </c>
      <c r="N1027" s="4">
        <v>88.0</v>
      </c>
      <c r="O1027" s="5">
        <v>45811.0</v>
      </c>
      <c r="P1027" s="4" t="s">
        <v>2137</v>
      </c>
      <c r="Q1027" s="4">
        <v>1.8938762E7</v>
      </c>
      <c r="R1027" s="5">
        <v>45697.0</v>
      </c>
      <c r="S1027" s="4" t="s">
        <v>6127</v>
      </c>
      <c r="T1027" s="5">
        <v>45845.0</v>
      </c>
    </row>
    <row r="1028">
      <c r="A1028" s="4" t="s">
        <v>6343</v>
      </c>
      <c r="B1028" s="4">
        <v>2015.0</v>
      </c>
      <c r="C1028" s="4" t="s">
        <v>13</v>
      </c>
      <c r="D1028" s="4">
        <v>81.0</v>
      </c>
      <c r="E1028" s="4">
        <v>72.0</v>
      </c>
      <c r="F1028" s="4">
        <v>0.0</v>
      </c>
      <c r="G1028" s="10"/>
      <c r="H1028" s="4">
        <v>0.0</v>
      </c>
      <c r="I1028" s="4">
        <v>96.0</v>
      </c>
      <c r="J1028" s="4">
        <v>1.0</v>
      </c>
      <c r="K1028" s="4" t="s">
        <v>5837</v>
      </c>
      <c r="L1028" s="4">
        <v>0.0</v>
      </c>
      <c r="M1028" s="4">
        <v>99.0</v>
      </c>
      <c r="N1028" s="4">
        <v>99.0</v>
      </c>
      <c r="O1028" s="4" t="s">
        <v>5522</v>
      </c>
      <c r="P1028" s="4" t="s">
        <v>2138</v>
      </c>
      <c r="Q1028" s="4">
        <v>182883.0</v>
      </c>
      <c r="R1028" s="4" t="s">
        <v>5681</v>
      </c>
      <c r="S1028" s="4" t="s">
        <v>7070</v>
      </c>
      <c r="T1028" s="5">
        <v>45705.0</v>
      </c>
    </row>
    <row r="1029">
      <c r="A1029" s="4" t="s">
        <v>6343</v>
      </c>
      <c r="B1029" s="4">
        <v>2014.0</v>
      </c>
      <c r="C1029" s="4" t="s">
        <v>13</v>
      </c>
      <c r="D1029" s="4">
        <v>88.0</v>
      </c>
      <c r="E1029" s="4">
        <v>73.0</v>
      </c>
      <c r="F1029" s="4">
        <v>0.0</v>
      </c>
      <c r="G1029" s="4" t="s">
        <v>1239</v>
      </c>
      <c r="H1029" s="4" t="s">
        <v>2139</v>
      </c>
      <c r="I1029" s="4">
        <v>96.0</v>
      </c>
      <c r="J1029" s="4">
        <v>1.0</v>
      </c>
      <c r="K1029" s="4">
        <v>66.0</v>
      </c>
      <c r="L1029" s="4">
        <v>0.0</v>
      </c>
      <c r="M1029" s="4">
        <v>99.0</v>
      </c>
      <c r="N1029" s="4">
        <v>99.0</v>
      </c>
      <c r="O1029" s="4" t="s">
        <v>5522</v>
      </c>
      <c r="P1029" s="4" t="s">
        <v>2140</v>
      </c>
      <c r="Q1029" s="4">
        <v>1892413.0</v>
      </c>
      <c r="R1029" s="4" t="s">
        <v>5681</v>
      </c>
      <c r="S1029" s="4" t="s">
        <v>7284</v>
      </c>
      <c r="T1029" s="5">
        <v>45705.0</v>
      </c>
    </row>
    <row r="1030">
      <c r="A1030" s="4" t="s">
        <v>6343</v>
      </c>
      <c r="B1030" s="4">
        <v>2013.0</v>
      </c>
      <c r="C1030" s="4" t="s">
        <v>13</v>
      </c>
      <c r="D1030" s="4">
        <v>86.0</v>
      </c>
      <c r="E1030" s="4">
        <v>74.0</v>
      </c>
      <c r="F1030" s="4">
        <v>0.0</v>
      </c>
      <c r="G1030" s="4" t="s">
        <v>1510</v>
      </c>
      <c r="H1030" s="4" t="s">
        <v>2141</v>
      </c>
      <c r="I1030" s="4">
        <v>98.0</v>
      </c>
      <c r="J1030" s="4">
        <v>3.0</v>
      </c>
      <c r="K1030" s="4" t="s">
        <v>5984</v>
      </c>
      <c r="L1030" s="4">
        <v>0.0</v>
      </c>
      <c r="M1030" s="4">
        <v>99.0</v>
      </c>
      <c r="N1030" s="4">
        <v>99.0</v>
      </c>
      <c r="O1030" s="4" t="s">
        <v>5522</v>
      </c>
      <c r="P1030" s="4" t="s">
        <v>2143</v>
      </c>
      <c r="Q1030" s="4">
        <v>1965211.0</v>
      </c>
      <c r="R1030" s="4" t="s">
        <v>5681</v>
      </c>
      <c r="S1030" s="4" t="s">
        <v>6020</v>
      </c>
      <c r="T1030" s="5">
        <v>45674.0</v>
      </c>
    </row>
    <row r="1031">
      <c r="A1031" s="4" t="s">
        <v>6343</v>
      </c>
      <c r="B1031" s="4">
        <v>2012.0</v>
      </c>
      <c r="C1031" s="4" t="s">
        <v>13</v>
      </c>
      <c r="D1031" s="4">
        <v>84.0</v>
      </c>
      <c r="E1031" s="4">
        <v>76.0</v>
      </c>
      <c r="F1031" s="4">
        <v>0.0</v>
      </c>
      <c r="G1031" s="5">
        <v>45696.0</v>
      </c>
      <c r="H1031" s="4" t="s">
        <v>2144</v>
      </c>
      <c r="I1031" s="4">
        <v>98.0</v>
      </c>
      <c r="J1031" s="4">
        <v>3.0</v>
      </c>
      <c r="K1031" s="4" t="s">
        <v>6052</v>
      </c>
      <c r="L1031" s="4">
        <v>0.0</v>
      </c>
      <c r="M1031" s="4">
        <v>99.0</v>
      </c>
      <c r="N1031" s="4">
        <v>99.0</v>
      </c>
      <c r="O1031" s="4" t="s">
        <v>5522</v>
      </c>
      <c r="P1031" s="4" t="s">
        <v>2145</v>
      </c>
      <c r="Q1031" s="4">
        <v>114511.0</v>
      </c>
      <c r="R1031" s="4" t="s">
        <v>5681</v>
      </c>
      <c r="S1031" s="4" t="s">
        <v>7339</v>
      </c>
      <c r="T1031" s="5">
        <v>45885.0</v>
      </c>
    </row>
    <row r="1032">
      <c r="A1032" s="4" t="s">
        <v>6343</v>
      </c>
      <c r="B1032" s="4">
        <v>2011.0</v>
      </c>
      <c r="C1032" s="4" t="s">
        <v>13</v>
      </c>
      <c r="D1032" s="4">
        <v>85.0</v>
      </c>
      <c r="E1032" s="4">
        <v>76.0</v>
      </c>
      <c r="F1032" s="4">
        <v>0.0</v>
      </c>
      <c r="G1032" s="58">
        <v>45696.0</v>
      </c>
      <c r="H1032" s="4" t="s">
        <v>2146</v>
      </c>
      <c r="I1032" s="4">
        <v>95.0</v>
      </c>
      <c r="J1032" s="4">
        <v>40.0</v>
      </c>
      <c r="K1032" s="4" t="s">
        <v>6053</v>
      </c>
      <c r="L1032" s="4">
        <v>0.0</v>
      </c>
      <c r="M1032" s="4">
        <v>99.0</v>
      </c>
      <c r="N1032" s="4">
        <v>99.0</v>
      </c>
      <c r="O1032" s="4" t="s">
        <v>5522</v>
      </c>
      <c r="P1032" s="4" t="s">
        <v>2147</v>
      </c>
      <c r="Q1032" s="4">
        <v>1114899.0</v>
      </c>
      <c r="R1032" s="4" t="s">
        <v>5681</v>
      </c>
      <c r="S1032" s="4" t="s">
        <v>6020</v>
      </c>
      <c r="T1032" s="5">
        <v>45854.0</v>
      </c>
    </row>
    <row r="1033">
      <c r="A1033" s="4" t="s">
        <v>6343</v>
      </c>
      <c r="B1033" s="4">
        <v>2010.0</v>
      </c>
      <c r="C1033" s="4" t="s">
        <v>13</v>
      </c>
      <c r="D1033" s="4">
        <v>83.0</v>
      </c>
      <c r="E1033" s="4">
        <v>76.0</v>
      </c>
      <c r="F1033" s="4">
        <v>0.0</v>
      </c>
      <c r="G1033" s="4">
        <v>9.0</v>
      </c>
      <c r="H1033" s="4" t="s">
        <v>2148</v>
      </c>
      <c r="I1033" s="4">
        <v>95.0</v>
      </c>
      <c r="J1033" s="4">
        <v>149.0</v>
      </c>
      <c r="K1033" s="4" t="s">
        <v>5805</v>
      </c>
      <c r="L1033" s="4">
        <v>0.0</v>
      </c>
      <c r="M1033" s="4">
        <v>99.0</v>
      </c>
      <c r="N1033" s="4">
        <v>99.0</v>
      </c>
      <c r="O1033" s="4" t="s">
        <v>5522</v>
      </c>
      <c r="P1033" s="4" t="s">
        <v>2150</v>
      </c>
      <c r="Q1033" s="4">
        <v>1.1121341E7</v>
      </c>
      <c r="R1033" s="4" t="s">
        <v>5681</v>
      </c>
      <c r="S1033" s="4" t="s">
        <v>7340</v>
      </c>
      <c r="T1033" s="5">
        <v>45763.0</v>
      </c>
    </row>
    <row r="1034">
      <c r="A1034" s="4" t="s">
        <v>6343</v>
      </c>
      <c r="B1034" s="4">
        <v>2009.0</v>
      </c>
      <c r="C1034" s="4" t="s">
        <v>13</v>
      </c>
      <c r="D1034" s="4">
        <v>80.0</v>
      </c>
      <c r="E1034" s="4">
        <v>78.0</v>
      </c>
      <c r="F1034" s="4">
        <v>0.0</v>
      </c>
      <c r="G1034" s="58">
        <v>45878.0</v>
      </c>
      <c r="H1034" s="4" t="s">
        <v>2151</v>
      </c>
      <c r="I1034" s="4">
        <v>95.0</v>
      </c>
      <c r="J1034" s="4">
        <v>2.0</v>
      </c>
      <c r="K1034" s="4" t="s">
        <v>5923</v>
      </c>
      <c r="L1034" s="4">
        <v>0.0</v>
      </c>
      <c r="M1034" s="4">
        <v>99.0</v>
      </c>
      <c r="N1034" s="4">
        <v>99.0</v>
      </c>
      <c r="O1034" s="4" t="s">
        <v>5522</v>
      </c>
      <c r="P1034" s="4" t="s">
        <v>2153</v>
      </c>
      <c r="Q1034" s="4">
        <v>111717.0</v>
      </c>
      <c r="R1034" s="4" t="s">
        <v>5681</v>
      </c>
      <c r="S1034" s="4" t="s">
        <v>7325</v>
      </c>
      <c r="T1034" s="5">
        <v>45704.0</v>
      </c>
    </row>
    <row r="1035">
      <c r="A1035" s="4" t="s">
        <v>6343</v>
      </c>
      <c r="B1035" s="4">
        <v>2008.0</v>
      </c>
      <c r="C1035" s="4" t="s">
        <v>13</v>
      </c>
      <c r="D1035" s="4" t="s">
        <v>5682</v>
      </c>
      <c r="E1035" s="4">
        <v>77.0</v>
      </c>
      <c r="F1035" s="4">
        <v>0.0</v>
      </c>
      <c r="G1035" s="4" t="s">
        <v>1587</v>
      </c>
      <c r="H1035" s="4" t="s">
        <v>2154</v>
      </c>
      <c r="I1035" s="4">
        <v>95.0</v>
      </c>
      <c r="J1035" s="4">
        <v>1.0</v>
      </c>
      <c r="K1035" s="4" t="s">
        <v>6049</v>
      </c>
      <c r="L1035" s="4">
        <v>0.0</v>
      </c>
      <c r="M1035" s="4">
        <v>99.0</v>
      </c>
      <c r="N1035" s="4">
        <v>99.0</v>
      </c>
      <c r="O1035" s="4" t="s">
        <v>5522</v>
      </c>
      <c r="P1035" s="4" t="s">
        <v>2155</v>
      </c>
      <c r="Q1035" s="4">
        <v>1177841.0</v>
      </c>
      <c r="R1035" s="4" t="s">
        <v>5681</v>
      </c>
      <c r="S1035" s="4" t="s">
        <v>7270</v>
      </c>
      <c r="T1035" s="5">
        <v>45915.0</v>
      </c>
    </row>
    <row r="1036">
      <c r="A1036" s="4" t="s">
        <v>6343</v>
      </c>
      <c r="B1036" s="4">
        <v>2007.0</v>
      </c>
      <c r="C1036" s="4" t="s">
        <v>13</v>
      </c>
      <c r="D1036" s="4" t="s">
        <v>5702</v>
      </c>
      <c r="E1036" s="4">
        <v>8.0</v>
      </c>
      <c r="F1036" s="4">
        <v>0.0</v>
      </c>
      <c r="G1036" s="4" t="s">
        <v>1584</v>
      </c>
      <c r="H1036" s="4" t="s">
        <v>2156</v>
      </c>
      <c r="I1036" s="4">
        <v>95.0</v>
      </c>
      <c r="J1036" s="4">
        <v>2.0</v>
      </c>
      <c r="K1036" s="4" t="s">
        <v>5924</v>
      </c>
      <c r="L1036" s="4">
        <v>0.0</v>
      </c>
      <c r="M1036" s="4">
        <v>99.0</v>
      </c>
      <c r="N1036" s="4">
        <v>99.0</v>
      </c>
      <c r="O1036" s="4" t="s">
        <v>5522</v>
      </c>
      <c r="P1036" s="4" t="s">
        <v>2158</v>
      </c>
      <c r="Q1036" s="4">
        <v>1148473.0</v>
      </c>
      <c r="R1036" s="4" t="s">
        <v>5681</v>
      </c>
      <c r="S1036" s="4" t="s">
        <v>7335</v>
      </c>
      <c r="T1036" s="5">
        <v>45763.0</v>
      </c>
    </row>
    <row r="1037">
      <c r="A1037" s="4" t="s">
        <v>6343</v>
      </c>
      <c r="B1037" s="4">
        <v>2006.0</v>
      </c>
      <c r="C1037" s="4" t="s">
        <v>13</v>
      </c>
      <c r="D1037" s="4" t="s">
        <v>5914</v>
      </c>
      <c r="E1037" s="4">
        <v>77.0</v>
      </c>
      <c r="F1037" s="4">
        <v>0.0</v>
      </c>
      <c r="G1037" s="4" t="s">
        <v>32</v>
      </c>
      <c r="H1037" s="4" t="s">
        <v>2159</v>
      </c>
      <c r="I1037" s="4">
        <v>94.0</v>
      </c>
      <c r="J1037" s="4">
        <v>0.0</v>
      </c>
      <c r="K1037" s="4" t="s">
        <v>5925</v>
      </c>
      <c r="L1037" s="4">
        <v>1.0</v>
      </c>
      <c r="M1037" s="4">
        <v>98.0</v>
      </c>
      <c r="N1037" s="4">
        <v>98.0</v>
      </c>
      <c r="O1037" s="4" t="s">
        <v>5522</v>
      </c>
      <c r="P1037" s="4" t="s">
        <v>2161</v>
      </c>
      <c r="Q1037" s="4">
        <v>112362.0</v>
      </c>
      <c r="R1037" s="4" t="s">
        <v>5681</v>
      </c>
      <c r="S1037" s="4" t="s">
        <v>5721</v>
      </c>
      <c r="T1037" s="5">
        <v>45732.0</v>
      </c>
    </row>
    <row r="1038">
      <c r="A1038" s="4" t="s">
        <v>6343</v>
      </c>
      <c r="B1038" s="4">
        <v>2005.0</v>
      </c>
      <c r="C1038" s="4" t="s">
        <v>13</v>
      </c>
      <c r="D1038" s="4" t="s">
        <v>5704</v>
      </c>
      <c r="E1038" s="4">
        <v>81.0</v>
      </c>
      <c r="F1038" s="4">
        <v>0.0</v>
      </c>
      <c r="G1038" s="4" t="s">
        <v>3328</v>
      </c>
      <c r="H1038" s="4" t="s">
        <v>2162</v>
      </c>
      <c r="I1038" s="4">
        <v>93.0</v>
      </c>
      <c r="J1038" s="4">
        <v>122.0</v>
      </c>
      <c r="K1038" s="5">
        <v>45783.0</v>
      </c>
      <c r="L1038" s="4">
        <v>1.0</v>
      </c>
      <c r="M1038" s="4">
        <v>96.0</v>
      </c>
      <c r="N1038" s="4">
        <v>96.0</v>
      </c>
      <c r="O1038" s="4" t="s">
        <v>5522</v>
      </c>
      <c r="P1038" s="4" t="s">
        <v>2163</v>
      </c>
      <c r="Q1038" s="4">
        <v>1987314.0</v>
      </c>
      <c r="R1038" s="4" t="s">
        <v>5681</v>
      </c>
      <c r="S1038" s="4" t="s">
        <v>7341</v>
      </c>
      <c r="T1038" s="5">
        <v>45823.0</v>
      </c>
    </row>
    <row r="1039">
      <c r="A1039" s="4" t="s">
        <v>6343</v>
      </c>
      <c r="B1039" s="4">
        <v>2004.0</v>
      </c>
      <c r="C1039" s="4" t="s">
        <v>13</v>
      </c>
      <c r="D1039" s="4" t="s">
        <v>5945</v>
      </c>
      <c r="E1039" s="4">
        <v>81.0</v>
      </c>
      <c r="F1039" s="4">
        <v>0.0</v>
      </c>
      <c r="G1039" s="4" t="s">
        <v>1147</v>
      </c>
      <c r="H1039" s="4" t="s">
        <v>2164</v>
      </c>
      <c r="I1039" s="4">
        <v>92.0</v>
      </c>
      <c r="J1039" s="4">
        <v>1.0</v>
      </c>
      <c r="K1039" s="4" t="s">
        <v>5523</v>
      </c>
      <c r="L1039" s="4">
        <v>1.0</v>
      </c>
      <c r="M1039" s="4">
        <v>95.0</v>
      </c>
      <c r="N1039" s="4">
        <v>95.0</v>
      </c>
      <c r="O1039" s="4" t="s">
        <v>5522</v>
      </c>
      <c r="P1039" s="4" t="s">
        <v>2165</v>
      </c>
      <c r="Q1039" s="4">
        <v>1955141.0</v>
      </c>
      <c r="R1039" s="4" t="s">
        <v>5786</v>
      </c>
      <c r="S1039" s="4" t="s">
        <v>6011</v>
      </c>
      <c r="T1039" s="5">
        <v>45731.0</v>
      </c>
    </row>
    <row r="1040">
      <c r="A1040" s="4" t="s">
        <v>6343</v>
      </c>
      <c r="B1040" s="4">
        <v>2003.0</v>
      </c>
      <c r="C1040" s="4" t="s">
        <v>13</v>
      </c>
      <c r="D1040" s="4" t="s">
        <v>5915</v>
      </c>
      <c r="E1040" s="4">
        <v>81.0</v>
      </c>
      <c r="F1040" s="4">
        <v>0.0</v>
      </c>
      <c r="G1040" s="4" t="s">
        <v>778</v>
      </c>
      <c r="H1040" s="4" t="s">
        <v>2166</v>
      </c>
      <c r="I1040" s="4">
        <v>92.0</v>
      </c>
      <c r="J1040" s="4">
        <v>0.0</v>
      </c>
      <c r="K1040" s="4" t="s">
        <v>5525</v>
      </c>
      <c r="L1040" s="4">
        <v>1.0</v>
      </c>
      <c r="M1040" s="4">
        <v>93.0</v>
      </c>
      <c r="N1040" s="4">
        <v>94.0</v>
      </c>
      <c r="O1040" s="4" t="s">
        <v>5522</v>
      </c>
      <c r="P1040" s="4" t="s">
        <v>2168</v>
      </c>
      <c r="Q1040" s="4">
        <v>19287.0</v>
      </c>
      <c r="R1040" s="4" t="s">
        <v>5786</v>
      </c>
      <c r="S1040" s="4" t="s">
        <v>6973</v>
      </c>
      <c r="T1040" s="5">
        <v>45703.0</v>
      </c>
    </row>
    <row r="1041">
      <c r="A1041" s="4" t="s">
        <v>6343</v>
      </c>
      <c r="B1041" s="4">
        <v>2002.0</v>
      </c>
      <c r="C1041" s="4" t="s">
        <v>13</v>
      </c>
      <c r="D1041" s="4">
        <v>79.0</v>
      </c>
      <c r="E1041" s="4">
        <v>81.0</v>
      </c>
      <c r="F1041" s="4">
        <v>1.0</v>
      </c>
      <c r="G1041" s="58">
        <v>45908.0</v>
      </c>
      <c r="H1041" s="4" t="s">
        <v>2169</v>
      </c>
      <c r="I1041" s="4">
        <v>91.0</v>
      </c>
      <c r="J1041" s="4">
        <v>5.0</v>
      </c>
      <c r="K1041" s="4" t="s">
        <v>5527</v>
      </c>
      <c r="L1041" s="4">
        <v>1.0</v>
      </c>
      <c r="M1041" s="4">
        <v>92.0</v>
      </c>
      <c r="N1041" s="4">
        <v>92.0</v>
      </c>
      <c r="O1041" s="4" t="s">
        <v>5522</v>
      </c>
      <c r="P1041" s="4" t="s">
        <v>2170</v>
      </c>
      <c r="Q1041" s="4">
        <v>19222.0</v>
      </c>
      <c r="R1041" s="4" t="s">
        <v>5786</v>
      </c>
      <c r="S1041" s="4" t="s">
        <v>7342</v>
      </c>
      <c r="T1041" s="5">
        <v>45822.0</v>
      </c>
    </row>
    <row r="1042">
      <c r="A1042" s="4" t="s">
        <v>6343</v>
      </c>
      <c r="B1042" s="4">
        <v>2001.0</v>
      </c>
      <c r="C1042" s="4" t="s">
        <v>13</v>
      </c>
      <c r="D1042" s="4" t="s">
        <v>5707</v>
      </c>
      <c r="E1042" s="4">
        <v>83.0</v>
      </c>
      <c r="F1042" s="4">
        <v>1.0</v>
      </c>
      <c r="G1042" s="4" t="s">
        <v>4620</v>
      </c>
      <c r="H1042" s="4" t="s">
        <v>2171</v>
      </c>
      <c r="I1042" s="4">
        <v>9.0</v>
      </c>
      <c r="J1042" s="4">
        <v>12.0</v>
      </c>
      <c r="K1042" s="4">
        <v>58.0</v>
      </c>
      <c r="L1042" s="4">
        <v>1.0</v>
      </c>
      <c r="M1042" s="4">
        <v>9.0</v>
      </c>
      <c r="N1042" s="4">
        <v>91.0</v>
      </c>
      <c r="O1042" s="4" t="s">
        <v>5522</v>
      </c>
      <c r="P1042" s="4" t="s">
        <v>2173</v>
      </c>
      <c r="Q1042" s="4">
        <v>1862132.0</v>
      </c>
      <c r="R1042" s="4" t="s">
        <v>5786</v>
      </c>
      <c r="S1042" s="4" t="s">
        <v>7343</v>
      </c>
      <c r="T1042" s="5">
        <v>45702.0</v>
      </c>
    </row>
    <row r="1043">
      <c r="A1043" s="4" t="s">
        <v>6343</v>
      </c>
      <c r="B1043" s="4">
        <v>2000.0</v>
      </c>
      <c r="C1043" s="4" t="s">
        <v>13</v>
      </c>
      <c r="D1043" s="4" t="s">
        <v>5966</v>
      </c>
      <c r="E1043" s="4">
        <v>84.0</v>
      </c>
      <c r="F1043" s="4">
        <v>1.0</v>
      </c>
      <c r="G1043" s="4" t="s">
        <v>857</v>
      </c>
      <c r="H1043" s="4" t="s">
        <v>2174</v>
      </c>
      <c r="I1043" s="4">
        <v>89.0</v>
      </c>
      <c r="J1043" s="4">
        <v>56.0</v>
      </c>
      <c r="K1043" s="4" t="s">
        <v>5747</v>
      </c>
      <c r="L1043" s="4">
        <v>1.0</v>
      </c>
      <c r="M1043" s="4">
        <v>89.0</v>
      </c>
      <c r="N1043" s="4">
        <v>89.0</v>
      </c>
      <c r="O1043" s="4" t="s">
        <v>5522</v>
      </c>
      <c r="P1043" s="4" t="s">
        <v>2175</v>
      </c>
      <c r="Q1043" s="4">
        <v>18588.0</v>
      </c>
      <c r="R1043" s="4" t="s">
        <v>5786</v>
      </c>
      <c r="S1043" s="4" t="s">
        <v>6977</v>
      </c>
      <c r="T1043" s="5">
        <v>45913.0</v>
      </c>
    </row>
    <row r="1044">
      <c r="A1044" s="4" t="s">
        <v>6345</v>
      </c>
      <c r="B1044" s="4">
        <v>2015.0</v>
      </c>
      <c r="C1044" s="4" t="s">
        <v>13</v>
      </c>
      <c r="D1044" s="4" t="s">
        <v>5563</v>
      </c>
      <c r="E1044" s="4">
        <v>142.0</v>
      </c>
      <c r="F1044" s="4">
        <v>0.0</v>
      </c>
      <c r="G1044" s="10"/>
      <c r="H1044" s="4">
        <v>0.0</v>
      </c>
      <c r="I1044" s="4">
        <v>92.0</v>
      </c>
      <c r="J1044" s="4">
        <v>0.0</v>
      </c>
      <c r="K1044" s="4" t="s">
        <v>5652</v>
      </c>
      <c r="L1044" s="4">
        <v>0.0</v>
      </c>
      <c r="M1044" s="4">
        <v>99.0</v>
      </c>
      <c r="N1044" s="4">
        <v>92.0</v>
      </c>
      <c r="O1044" s="4" t="s">
        <v>5522</v>
      </c>
      <c r="P1044" s="4" t="s">
        <v>2176</v>
      </c>
      <c r="Q1044" s="10"/>
      <c r="R1044" s="5">
        <v>45872.0</v>
      </c>
      <c r="S1044" s="4" t="s">
        <v>7344</v>
      </c>
      <c r="T1044" s="5">
        <v>45884.0</v>
      </c>
    </row>
    <row r="1045">
      <c r="A1045" s="4" t="s">
        <v>6345</v>
      </c>
      <c r="B1045" s="4">
        <v>2014.0</v>
      </c>
      <c r="C1045" s="4" t="s">
        <v>13</v>
      </c>
      <c r="D1045" s="4" t="s">
        <v>5556</v>
      </c>
      <c r="E1045" s="4">
        <v>143.0</v>
      </c>
      <c r="F1045" s="4">
        <v>0.0</v>
      </c>
      <c r="G1045" s="4" t="s">
        <v>2440</v>
      </c>
      <c r="H1045" s="4" t="s">
        <v>2177</v>
      </c>
      <c r="I1045" s="4">
        <v>97.0</v>
      </c>
      <c r="J1045" s="4">
        <v>0.0</v>
      </c>
      <c r="K1045" s="4" t="s">
        <v>5607</v>
      </c>
      <c r="L1045" s="4">
        <v>0.0</v>
      </c>
      <c r="M1045" s="4">
        <v>81.0</v>
      </c>
      <c r="N1045" s="4">
        <v>97.0</v>
      </c>
      <c r="O1045" s="4" t="s">
        <v>5522</v>
      </c>
      <c r="P1045" s="4" t="s">
        <v>2178</v>
      </c>
      <c r="Q1045" s="10"/>
      <c r="R1045" s="5">
        <v>45872.0</v>
      </c>
      <c r="S1045" s="4" t="s">
        <v>7056</v>
      </c>
      <c r="T1045" s="5">
        <v>45884.0</v>
      </c>
    </row>
    <row r="1046">
      <c r="A1046" s="4" t="s">
        <v>6345</v>
      </c>
      <c r="B1046" s="4">
        <v>2013.0</v>
      </c>
      <c r="C1046" s="4" t="s">
        <v>13</v>
      </c>
      <c r="D1046" s="4" t="s">
        <v>5561</v>
      </c>
      <c r="E1046" s="4">
        <v>144.0</v>
      </c>
      <c r="F1046" s="4">
        <v>0.0</v>
      </c>
      <c r="G1046" s="4" t="s">
        <v>1442</v>
      </c>
      <c r="H1046" s="4" t="s">
        <v>2179</v>
      </c>
      <c r="I1046" s="4">
        <v>97.0</v>
      </c>
      <c r="J1046" s="4">
        <v>0.0</v>
      </c>
      <c r="K1046" s="4" t="s">
        <v>5610</v>
      </c>
      <c r="L1046" s="4">
        <v>0.0</v>
      </c>
      <c r="M1046" s="4">
        <v>98.0</v>
      </c>
      <c r="N1046" s="4">
        <v>97.0</v>
      </c>
      <c r="O1046" s="4" t="s">
        <v>5522</v>
      </c>
      <c r="P1046" s="4" t="s">
        <v>2181</v>
      </c>
      <c r="Q1046" s="10"/>
      <c r="R1046" s="5">
        <v>45872.0</v>
      </c>
      <c r="S1046" s="4" t="s">
        <v>7345</v>
      </c>
      <c r="T1046" s="5">
        <v>45884.0</v>
      </c>
    </row>
    <row r="1047">
      <c r="A1047" s="4" t="s">
        <v>6345</v>
      </c>
      <c r="B1047" s="4">
        <v>2012.0</v>
      </c>
      <c r="C1047" s="4" t="s">
        <v>13</v>
      </c>
      <c r="D1047" s="4" t="s">
        <v>5749</v>
      </c>
      <c r="E1047" s="4">
        <v>146.0</v>
      </c>
      <c r="F1047" s="4">
        <v>0.0</v>
      </c>
      <c r="G1047" s="58">
        <v>45846.0</v>
      </c>
      <c r="H1047" s="4" t="s">
        <v>2182</v>
      </c>
      <c r="I1047" s="4">
        <v>97.0</v>
      </c>
      <c r="J1047" s="4">
        <v>0.0</v>
      </c>
      <c r="K1047" s="4" t="s">
        <v>5917</v>
      </c>
      <c r="L1047" s="4">
        <v>0.0</v>
      </c>
      <c r="M1047" s="4">
        <v>98.0</v>
      </c>
      <c r="N1047" s="4">
        <v>97.0</v>
      </c>
      <c r="O1047" s="4" t="s">
        <v>5522</v>
      </c>
      <c r="P1047" s="4" t="s">
        <v>2183</v>
      </c>
      <c r="Q1047" s="10"/>
      <c r="R1047" s="5">
        <v>45872.0</v>
      </c>
      <c r="S1047" s="4" t="s">
        <v>7346</v>
      </c>
      <c r="T1047" s="5">
        <v>45884.0</v>
      </c>
    </row>
    <row r="1048">
      <c r="A1048" s="4" t="s">
        <v>6345</v>
      </c>
      <c r="B1048" s="4">
        <v>2011.0</v>
      </c>
      <c r="C1048" s="4" t="s">
        <v>13</v>
      </c>
      <c r="D1048" s="4" t="s">
        <v>5588</v>
      </c>
      <c r="E1048" s="4">
        <v>15.0</v>
      </c>
      <c r="F1048" s="4">
        <v>0.0</v>
      </c>
      <c r="G1048" s="4" t="s">
        <v>2421</v>
      </c>
      <c r="H1048" s="4" t="s">
        <v>2184</v>
      </c>
      <c r="I1048" s="4">
        <v>94.0</v>
      </c>
      <c r="J1048" s="4">
        <v>0.0</v>
      </c>
      <c r="K1048" s="4" t="s">
        <v>5724</v>
      </c>
      <c r="L1048" s="4">
        <v>0.0</v>
      </c>
      <c r="M1048" s="4">
        <v>95.0</v>
      </c>
      <c r="N1048" s="4">
        <v>95.0</v>
      </c>
      <c r="O1048" s="4" t="s">
        <v>5522</v>
      </c>
      <c r="P1048" s="4" t="s">
        <v>2185</v>
      </c>
      <c r="Q1048" s="10"/>
      <c r="R1048" s="5">
        <v>45872.0</v>
      </c>
      <c r="S1048" s="4" t="s">
        <v>6936</v>
      </c>
      <c r="T1048" s="5">
        <v>45884.0</v>
      </c>
    </row>
    <row r="1049">
      <c r="A1049" s="4" t="s">
        <v>6345</v>
      </c>
      <c r="B1049" s="4">
        <v>2010.0</v>
      </c>
      <c r="C1049" s="4" t="s">
        <v>13</v>
      </c>
      <c r="D1049" s="4" t="s">
        <v>5564</v>
      </c>
      <c r="E1049" s="4">
        <v>154.0</v>
      </c>
      <c r="F1049" s="4">
        <v>0.0</v>
      </c>
      <c r="G1049" s="4" t="s">
        <v>2685</v>
      </c>
      <c r="H1049" s="4" t="s">
        <v>2186</v>
      </c>
      <c r="I1049" s="4">
        <v>97.0</v>
      </c>
      <c r="J1049" s="4">
        <v>0.0</v>
      </c>
      <c r="K1049" s="4" t="s">
        <v>6054</v>
      </c>
      <c r="L1049" s="4">
        <v>0.0</v>
      </c>
      <c r="M1049" s="4">
        <v>94.0</v>
      </c>
      <c r="N1049" s="4">
        <v>97.0</v>
      </c>
      <c r="O1049" s="4" t="s">
        <v>5522</v>
      </c>
      <c r="P1049" s="4" t="s">
        <v>2187</v>
      </c>
      <c r="Q1049" s="10"/>
      <c r="R1049" s="5">
        <v>45872.0</v>
      </c>
      <c r="S1049" s="4">
        <v>0.0</v>
      </c>
      <c r="T1049" s="5">
        <v>45884.0</v>
      </c>
    </row>
    <row r="1050">
      <c r="A1050" s="4" t="s">
        <v>6345</v>
      </c>
      <c r="B1050" s="4">
        <v>2009.0</v>
      </c>
      <c r="C1050" s="4" t="s">
        <v>13</v>
      </c>
      <c r="D1050" s="4" t="s">
        <v>5899</v>
      </c>
      <c r="E1050" s="4">
        <v>158.0</v>
      </c>
      <c r="F1050" s="4">
        <v>0.0</v>
      </c>
      <c r="G1050" s="4" t="s">
        <v>2440</v>
      </c>
      <c r="H1050" s="4" t="s">
        <v>2188</v>
      </c>
      <c r="I1050" s="4">
        <v>99.0</v>
      </c>
      <c r="J1050" s="4">
        <v>0.0</v>
      </c>
      <c r="K1050" s="4" t="s">
        <v>5730</v>
      </c>
      <c r="L1050" s="4">
        <v>0.0</v>
      </c>
      <c r="M1050" s="4">
        <v>99.0</v>
      </c>
      <c r="N1050" s="4">
        <v>99.0</v>
      </c>
      <c r="O1050" s="4" t="s">
        <v>5522</v>
      </c>
      <c r="P1050" s="4" t="s">
        <v>2189</v>
      </c>
      <c r="Q1050" s="10"/>
      <c r="R1050" s="5">
        <v>45872.0</v>
      </c>
      <c r="S1050" s="4">
        <v>0.0</v>
      </c>
      <c r="T1050" s="5">
        <v>45823.0</v>
      </c>
    </row>
    <row r="1051">
      <c r="A1051" s="4" t="s">
        <v>6345</v>
      </c>
      <c r="B1051" s="4">
        <v>2008.0</v>
      </c>
      <c r="C1051" s="4" t="s">
        <v>13</v>
      </c>
      <c r="D1051" s="4" t="s">
        <v>5889</v>
      </c>
      <c r="E1051" s="4">
        <v>162.0</v>
      </c>
      <c r="F1051" s="4">
        <v>0.0</v>
      </c>
      <c r="G1051" s="4" t="s">
        <v>4894</v>
      </c>
      <c r="H1051" s="4" t="s">
        <v>2190</v>
      </c>
      <c r="I1051" s="4">
        <v>99.0</v>
      </c>
      <c r="J1051" s="4">
        <v>0.0</v>
      </c>
      <c r="K1051" s="4" t="s">
        <v>6055</v>
      </c>
      <c r="L1051" s="4">
        <v>0.0</v>
      </c>
      <c r="M1051" s="4">
        <v>99.0</v>
      </c>
      <c r="N1051" s="4">
        <v>99.0</v>
      </c>
      <c r="O1051" s="4" t="s">
        <v>5522</v>
      </c>
      <c r="P1051" s="4" t="s">
        <v>2191</v>
      </c>
      <c r="Q1051" s="10"/>
      <c r="R1051" s="5">
        <v>45903.0</v>
      </c>
      <c r="S1051" s="4">
        <v>0.0</v>
      </c>
      <c r="T1051" s="5">
        <v>45762.0</v>
      </c>
    </row>
    <row r="1052">
      <c r="A1052" s="4" t="s">
        <v>6345</v>
      </c>
      <c r="B1052" s="4">
        <v>2007.0</v>
      </c>
      <c r="C1052" s="4" t="s">
        <v>13</v>
      </c>
      <c r="D1052" s="4" t="s">
        <v>5715</v>
      </c>
      <c r="E1052" s="4">
        <v>164.0</v>
      </c>
      <c r="F1052" s="4">
        <v>0.0</v>
      </c>
      <c r="G1052" s="58">
        <v>45817.0</v>
      </c>
      <c r="H1052" s="4" t="s">
        <v>2192</v>
      </c>
      <c r="I1052" s="4">
        <v>96.0</v>
      </c>
      <c r="J1052" s="4">
        <v>0.0</v>
      </c>
      <c r="K1052" s="4" t="s">
        <v>6056</v>
      </c>
      <c r="L1052" s="4">
        <v>0.0</v>
      </c>
      <c r="M1052" s="4">
        <v>96.0</v>
      </c>
      <c r="N1052" s="4">
        <v>96.0</v>
      </c>
      <c r="O1052" s="4" t="s">
        <v>5522</v>
      </c>
      <c r="P1052" s="4" t="s">
        <v>2193</v>
      </c>
      <c r="Q1052" s="10"/>
      <c r="R1052" s="5">
        <v>45903.0</v>
      </c>
      <c r="S1052" s="4">
        <v>0.0</v>
      </c>
      <c r="T1052" s="5">
        <v>45731.0</v>
      </c>
    </row>
    <row r="1053">
      <c r="A1053" s="4" t="s">
        <v>6345</v>
      </c>
      <c r="B1053" s="4">
        <v>2006.0</v>
      </c>
      <c r="C1053" s="4" t="s">
        <v>13</v>
      </c>
      <c r="D1053" s="4" t="s">
        <v>5590</v>
      </c>
      <c r="E1053" s="4">
        <v>167.0</v>
      </c>
      <c r="F1053" s="4">
        <v>0.0</v>
      </c>
      <c r="G1053" s="58">
        <v>45817.0</v>
      </c>
      <c r="H1053" s="4" t="s">
        <v>2194</v>
      </c>
      <c r="I1053" s="4">
        <v>91.0</v>
      </c>
      <c r="J1053" s="4">
        <v>0.0</v>
      </c>
      <c r="K1053" s="4" t="s">
        <v>6057</v>
      </c>
      <c r="L1053" s="4">
        <v>0.0</v>
      </c>
      <c r="M1053" s="4">
        <v>91.0</v>
      </c>
      <c r="N1053" s="4">
        <v>91.0</v>
      </c>
      <c r="O1053" s="4" t="s">
        <v>5522</v>
      </c>
      <c r="P1053" s="4" t="s">
        <v>2196</v>
      </c>
      <c r="Q1053" s="10"/>
      <c r="R1053" s="5">
        <v>45903.0</v>
      </c>
      <c r="S1053" s="4">
        <v>0.0</v>
      </c>
      <c r="T1053" s="5">
        <v>45672.0</v>
      </c>
    </row>
    <row r="1054">
      <c r="A1054" s="4" t="s">
        <v>6345</v>
      </c>
      <c r="B1054" s="4">
        <v>2005.0</v>
      </c>
      <c r="C1054" s="4" t="s">
        <v>13</v>
      </c>
      <c r="D1054" s="4" t="s">
        <v>5933</v>
      </c>
      <c r="E1054" s="4">
        <v>169.0</v>
      </c>
      <c r="F1054" s="4">
        <v>0.0</v>
      </c>
      <c r="G1054" s="5">
        <v>45877.0</v>
      </c>
      <c r="H1054" s="4" t="s">
        <v>2197</v>
      </c>
      <c r="I1054" s="4">
        <v>99.0</v>
      </c>
      <c r="J1054" s="4">
        <v>0.0</v>
      </c>
      <c r="K1054" s="5">
        <v>45781.0</v>
      </c>
      <c r="L1054" s="4">
        <v>0.0</v>
      </c>
      <c r="M1054" s="4">
        <v>99.0</v>
      </c>
      <c r="N1054" s="4">
        <v>99.0</v>
      </c>
      <c r="O1054" s="4" t="s">
        <v>5522</v>
      </c>
      <c r="P1054" s="4" t="s">
        <v>2198</v>
      </c>
      <c r="Q1054" s="10"/>
      <c r="R1054" s="4">
        <v>4.0</v>
      </c>
      <c r="S1054" s="4">
        <v>0.0</v>
      </c>
      <c r="T1054" s="5">
        <v>45914.0</v>
      </c>
    </row>
    <row r="1055">
      <c r="A1055" s="4" t="s">
        <v>6345</v>
      </c>
      <c r="B1055" s="4">
        <v>2004.0</v>
      </c>
      <c r="C1055" s="4" t="s">
        <v>13</v>
      </c>
      <c r="D1055" s="4">
        <v>73.0</v>
      </c>
      <c r="E1055" s="4">
        <v>187.0</v>
      </c>
      <c r="F1055" s="4">
        <v>0.0</v>
      </c>
      <c r="G1055" s="4" t="s">
        <v>1937</v>
      </c>
      <c r="H1055" s="4" t="s">
        <v>2199</v>
      </c>
      <c r="I1055" s="4">
        <v>83.0</v>
      </c>
      <c r="J1055" s="4">
        <v>0.0</v>
      </c>
      <c r="K1055" s="4" t="s">
        <v>6058</v>
      </c>
      <c r="L1055" s="4">
        <v>0.0</v>
      </c>
      <c r="M1055" s="4">
        <v>84.0</v>
      </c>
      <c r="N1055" s="4">
        <v>83.0</v>
      </c>
      <c r="O1055" s="4" t="s">
        <v>5522</v>
      </c>
      <c r="P1055" s="4" t="s">
        <v>2200</v>
      </c>
      <c r="Q1055" s="10"/>
      <c r="R1055" s="4">
        <v>4.0</v>
      </c>
      <c r="S1055" s="4">
        <v>0.0</v>
      </c>
      <c r="T1055" s="5">
        <v>45883.0</v>
      </c>
    </row>
    <row r="1056">
      <c r="A1056" s="4" t="s">
        <v>6345</v>
      </c>
      <c r="B1056" s="4">
        <v>2003.0</v>
      </c>
      <c r="C1056" s="4" t="s">
        <v>13</v>
      </c>
      <c r="D1056" s="4" t="s">
        <v>5716</v>
      </c>
      <c r="E1056" s="4">
        <v>173.0</v>
      </c>
      <c r="F1056" s="4">
        <v>0.0</v>
      </c>
      <c r="G1056" s="4" t="s">
        <v>1142</v>
      </c>
      <c r="H1056" s="4" t="s">
        <v>2201</v>
      </c>
      <c r="I1056" s="4">
        <v>97.0</v>
      </c>
      <c r="J1056" s="4">
        <v>0.0</v>
      </c>
      <c r="K1056" s="4" t="s">
        <v>6059</v>
      </c>
      <c r="L1056" s="4">
        <v>0.0</v>
      </c>
      <c r="M1056" s="4">
        <v>98.0</v>
      </c>
      <c r="N1056" s="4">
        <v>97.0</v>
      </c>
      <c r="O1056" s="4" t="s">
        <v>5522</v>
      </c>
      <c r="P1056" s="4" t="s">
        <v>2202</v>
      </c>
      <c r="Q1056" s="10"/>
      <c r="R1056" s="5">
        <v>45661.0</v>
      </c>
      <c r="S1056" s="4">
        <v>0.0</v>
      </c>
      <c r="T1056" s="5">
        <v>45822.0</v>
      </c>
    </row>
    <row r="1057">
      <c r="A1057" s="4" t="s">
        <v>6345</v>
      </c>
      <c r="B1057" s="4">
        <v>2002.0</v>
      </c>
      <c r="C1057" s="4" t="s">
        <v>13</v>
      </c>
      <c r="D1057" s="4">
        <v>79.0</v>
      </c>
      <c r="E1057" s="4">
        <v>176.0</v>
      </c>
      <c r="F1057" s="4">
        <v>0.0</v>
      </c>
      <c r="G1057" s="4" t="s">
        <v>6060</v>
      </c>
      <c r="H1057" s="4" t="s">
        <v>2203</v>
      </c>
      <c r="I1057" s="4">
        <v>98.0</v>
      </c>
      <c r="J1057" s="4">
        <v>0.0</v>
      </c>
      <c r="K1057" s="4" t="s">
        <v>5876</v>
      </c>
      <c r="L1057" s="4">
        <v>0.0</v>
      </c>
      <c r="M1057" s="4">
        <v>98.0</v>
      </c>
      <c r="N1057" s="4">
        <v>98.0</v>
      </c>
      <c r="O1057" s="4" t="s">
        <v>5522</v>
      </c>
      <c r="P1057" s="4" t="s">
        <v>2204</v>
      </c>
      <c r="Q1057" s="10"/>
      <c r="R1057" s="5">
        <v>45661.0</v>
      </c>
      <c r="S1057" s="4">
        <v>0.0</v>
      </c>
      <c r="T1057" s="5">
        <v>45761.0</v>
      </c>
    </row>
    <row r="1058">
      <c r="A1058" s="4" t="s">
        <v>6345</v>
      </c>
      <c r="B1058" s="4">
        <v>2001.0</v>
      </c>
      <c r="C1058" s="4" t="s">
        <v>13</v>
      </c>
      <c r="D1058" s="4">
        <v>77.0</v>
      </c>
      <c r="E1058" s="4">
        <v>178.0</v>
      </c>
      <c r="F1058" s="4">
        <v>0.0</v>
      </c>
      <c r="G1058" s="4" t="s">
        <v>6061</v>
      </c>
      <c r="H1058" s="4" t="s">
        <v>2205</v>
      </c>
      <c r="I1058" s="4">
        <v>96.0</v>
      </c>
      <c r="J1058" s="4">
        <v>0.0</v>
      </c>
      <c r="K1058" s="4" t="s">
        <v>5628</v>
      </c>
      <c r="L1058" s="4">
        <v>0.0</v>
      </c>
      <c r="M1058" s="4">
        <v>96.0</v>
      </c>
      <c r="N1058" s="4">
        <v>96.0</v>
      </c>
      <c r="O1058" s="4" t="s">
        <v>5522</v>
      </c>
      <c r="P1058" s="4" t="s">
        <v>2206</v>
      </c>
      <c r="Q1058" s="10"/>
      <c r="R1058" s="5">
        <v>45692.0</v>
      </c>
      <c r="S1058" s="4">
        <v>0.0</v>
      </c>
      <c r="T1058" s="5">
        <v>45730.0</v>
      </c>
    </row>
    <row r="1059">
      <c r="A1059" s="4" t="s">
        <v>6345</v>
      </c>
      <c r="B1059" s="4">
        <v>2000.0</v>
      </c>
      <c r="C1059" s="4" t="s">
        <v>13</v>
      </c>
      <c r="D1059" s="4">
        <v>74.0</v>
      </c>
      <c r="E1059" s="4">
        <v>182.0</v>
      </c>
      <c r="F1059" s="4">
        <v>0.0</v>
      </c>
      <c r="G1059" s="5">
        <v>45756.0</v>
      </c>
      <c r="H1059" s="4" t="s">
        <v>2207</v>
      </c>
      <c r="I1059" s="10"/>
      <c r="J1059" s="4">
        <v>0.0</v>
      </c>
      <c r="K1059" s="4" t="s">
        <v>6062</v>
      </c>
      <c r="L1059" s="4">
        <v>0.0</v>
      </c>
      <c r="M1059" s="4">
        <v>97.0</v>
      </c>
      <c r="N1059" s="4">
        <v>97.0</v>
      </c>
      <c r="O1059" s="4" t="s">
        <v>5522</v>
      </c>
      <c r="P1059" s="4" t="s">
        <v>2208</v>
      </c>
      <c r="Q1059" s="10"/>
      <c r="R1059" s="5">
        <v>45692.0</v>
      </c>
      <c r="S1059" s="4">
        <v>0.0</v>
      </c>
      <c r="T1059" s="5">
        <v>45671.0</v>
      </c>
    </row>
    <row r="1060">
      <c r="A1060" s="4" t="s">
        <v>6348</v>
      </c>
      <c r="B1060" s="4">
        <v>2015.0</v>
      </c>
      <c r="C1060" s="4" t="s">
        <v>13</v>
      </c>
      <c r="D1060" s="4" t="s">
        <v>5715</v>
      </c>
      <c r="E1060" s="4">
        <v>186.0</v>
      </c>
      <c r="F1060" s="4">
        <v>10.0</v>
      </c>
      <c r="G1060" s="10"/>
      <c r="H1060" s="4">
        <v>0.0</v>
      </c>
      <c r="I1060" s="4">
        <v>74.0</v>
      </c>
      <c r="J1060" s="4">
        <v>0.0</v>
      </c>
      <c r="K1060" s="5">
        <v>45813.0</v>
      </c>
      <c r="L1060" s="4">
        <v>12.0</v>
      </c>
      <c r="M1060" s="4">
        <v>9.0</v>
      </c>
      <c r="N1060" s="4">
        <v>74.0</v>
      </c>
      <c r="O1060" s="4" t="s">
        <v>5783</v>
      </c>
      <c r="P1060" s="4" t="s">
        <v>2209</v>
      </c>
      <c r="Q1060" s="4">
        <v>1.6252429E7</v>
      </c>
      <c r="R1060" s="5">
        <v>45689.0</v>
      </c>
      <c r="S1060" s="4" t="s">
        <v>7331</v>
      </c>
      <c r="T1060" s="5">
        <v>45848.0</v>
      </c>
    </row>
    <row r="1061">
      <c r="A1061" s="4" t="s">
        <v>6348</v>
      </c>
      <c r="B1061" s="4">
        <v>2014.0</v>
      </c>
      <c r="C1061" s="4" t="s">
        <v>13</v>
      </c>
      <c r="D1061" s="4" t="s">
        <v>5590</v>
      </c>
      <c r="E1061" s="4">
        <v>187.0</v>
      </c>
      <c r="F1061" s="4">
        <v>10.0</v>
      </c>
      <c r="G1061" s="4" t="s">
        <v>4233</v>
      </c>
      <c r="H1061" s="4" t="s">
        <v>2210</v>
      </c>
      <c r="I1061" s="4">
        <v>73.0</v>
      </c>
      <c r="J1061" s="4">
        <v>0.0</v>
      </c>
      <c r="K1061" s="4" t="s">
        <v>5557</v>
      </c>
      <c r="L1061" s="4">
        <v>13.0</v>
      </c>
      <c r="M1061" s="4">
        <v>65.0</v>
      </c>
      <c r="N1061" s="4">
        <v>73.0</v>
      </c>
      <c r="O1061" s="4" t="s">
        <v>5783</v>
      </c>
      <c r="P1061" s="4" t="s">
        <v>2211</v>
      </c>
      <c r="Q1061" s="4">
        <v>1.5923559E7</v>
      </c>
      <c r="R1061" s="5">
        <v>45689.0</v>
      </c>
      <c r="S1061" s="4" t="s">
        <v>7347</v>
      </c>
      <c r="T1061" s="5">
        <v>45848.0</v>
      </c>
    </row>
    <row r="1062">
      <c r="A1062" s="4" t="s">
        <v>6348</v>
      </c>
      <c r="B1062" s="4">
        <v>2013.0</v>
      </c>
      <c r="C1062" s="4" t="s">
        <v>13</v>
      </c>
      <c r="D1062" s="4" t="s">
        <v>5594</v>
      </c>
      <c r="E1062" s="4">
        <v>189.0</v>
      </c>
      <c r="F1062" s="4">
        <v>11.0</v>
      </c>
      <c r="G1062" s="4" t="s">
        <v>2077</v>
      </c>
      <c r="H1062" s="4" t="s">
        <v>2212</v>
      </c>
      <c r="I1062" s="4">
        <v>85.0</v>
      </c>
      <c r="J1062" s="4">
        <v>0.0</v>
      </c>
      <c r="K1062" s="4" t="s">
        <v>5817</v>
      </c>
      <c r="L1062" s="4">
        <v>13.0</v>
      </c>
      <c r="M1062" s="4">
        <v>84.0</v>
      </c>
      <c r="N1062" s="4">
        <v>85.0</v>
      </c>
      <c r="O1062" s="4" t="s">
        <v>5783</v>
      </c>
      <c r="P1062" s="4" t="s">
        <v>2213</v>
      </c>
      <c r="Q1062" s="4">
        <v>1.5596214E7</v>
      </c>
      <c r="R1062" s="5">
        <v>45689.0</v>
      </c>
      <c r="S1062" s="4" t="s">
        <v>7348</v>
      </c>
      <c r="T1062" s="5">
        <v>45848.0</v>
      </c>
    </row>
    <row r="1063">
      <c r="A1063" s="4" t="s">
        <v>6348</v>
      </c>
      <c r="B1063" s="4">
        <v>2012.0</v>
      </c>
      <c r="C1063" s="4" t="s">
        <v>13</v>
      </c>
      <c r="D1063" s="4" t="s">
        <v>5597</v>
      </c>
      <c r="E1063" s="4">
        <v>189.0</v>
      </c>
      <c r="F1063" s="4">
        <v>11.0</v>
      </c>
      <c r="G1063" s="58">
        <v>45690.0</v>
      </c>
      <c r="H1063" s="4" t="s">
        <v>2214</v>
      </c>
      <c r="I1063" s="4">
        <v>96.0</v>
      </c>
      <c r="J1063" s="4">
        <v>0.0</v>
      </c>
      <c r="K1063" s="4" t="s">
        <v>5846</v>
      </c>
      <c r="L1063" s="4">
        <v>13.0</v>
      </c>
      <c r="M1063" s="4">
        <v>94.0</v>
      </c>
      <c r="N1063" s="4">
        <v>96.0</v>
      </c>
      <c r="O1063" s="4" t="s">
        <v>5783</v>
      </c>
      <c r="P1063" s="4" t="s">
        <v>2215</v>
      </c>
      <c r="Q1063" s="4">
        <v>1527156.0</v>
      </c>
      <c r="R1063" s="5">
        <v>45689.0</v>
      </c>
      <c r="S1063" s="4" t="s">
        <v>7349</v>
      </c>
      <c r="T1063" s="5">
        <v>45818.0</v>
      </c>
    </row>
    <row r="1064">
      <c r="A1064" s="4" t="s">
        <v>6348</v>
      </c>
      <c r="B1064" s="4">
        <v>2011.0</v>
      </c>
      <c r="C1064" s="4" t="s">
        <v>13</v>
      </c>
      <c r="D1064" s="4" t="s">
        <v>5716</v>
      </c>
      <c r="E1064" s="4">
        <v>193.0</v>
      </c>
      <c r="F1064" s="4">
        <v>11.0</v>
      </c>
      <c r="G1064" s="4" t="s">
        <v>3600</v>
      </c>
      <c r="H1064" s="4" t="s">
        <v>2216</v>
      </c>
      <c r="I1064" s="4">
        <v>88.0</v>
      </c>
      <c r="J1064" s="4">
        <v>0.0</v>
      </c>
      <c r="K1064" s="4" t="s">
        <v>5560</v>
      </c>
      <c r="L1064" s="4">
        <v>14.0</v>
      </c>
      <c r="M1064" s="4">
        <v>88.0</v>
      </c>
      <c r="N1064" s="4">
        <v>88.0</v>
      </c>
      <c r="O1064" s="4" t="s">
        <v>5783</v>
      </c>
      <c r="P1064" s="4" t="s">
        <v>2217</v>
      </c>
      <c r="Q1064" s="4">
        <v>1.4948919E7</v>
      </c>
      <c r="R1064" s="5">
        <v>45689.0</v>
      </c>
      <c r="S1064" s="4" t="s">
        <v>7350</v>
      </c>
      <c r="T1064" s="5">
        <v>45787.0</v>
      </c>
    </row>
    <row r="1065">
      <c r="A1065" s="4" t="s">
        <v>6348</v>
      </c>
      <c r="B1065" s="4">
        <v>2010.0</v>
      </c>
      <c r="C1065" s="4" t="s">
        <v>13</v>
      </c>
      <c r="D1065" s="4">
        <v>77.0</v>
      </c>
      <c r="E1065" s="4">
        <v>196.0</v>
      </c>
      <c r="F1065" s="4">
        <v>12.0</v>
      </c>
      <c r="G1065" s="4" t="s">
        <v>5714</v>
      </c>
      <c r="H1065" s="4" t="s">
        <v>2218</v>
      </c>
      <c r="I1065" s="4">
        <v>94.0</v>
      </c>
      <c r="J1065" s="4">
        <v>0.0</v>
      </c>
      <c r="K1065" s="4" t="s">
        <v>5997</v>
      </c>
      <c r="L1065" s="4">
        <v>14.0</v>
      </c>
      <c r="M1065" s="4">
        <v>94.0</v>
      </c>
      <c r="N1065" s="4">
        <v>94.0</v>
      </c>
      <c r="O1065" s="4" t="s">
        <v>5783</v>
      </c>
      <c r="P1065" s="4" t="s">
        <v>2219</v>
      </c>
      <c r="Q1065" s="4">
        <v>1463417.0</v>
      </c>
      <c r="R1065" s="5">
        <v>45717.0</v>
      </c>
      <c r="S1065" s="4" t="s">
        <v>7195</v>
      </c>
      <c r="T1065" s="5">
        <v>45787.0</v>
      </c>
    </row>
    <row r="1066">
      <c r="A1066" s="4" t="s">
        <v>6348</v>
      </c>
      <c r="B1066" s="4">
        <v>2009.0</v>
      </c>
      <c r="C1066" s="4" t="s">
        <v>13</v>
      </c>
      <c r="D1066" s="4">
        <v>76.0</v>
      </c>
      <c r="E1066" s="4">
        <v>198.0</v>
      </c>
      <c r="F1066" s="4">
        <v>12.0</v>
      </c>
      <c r="G1066" s="4" t="s">
        <v>5714</v>
      </c>
      <c r="H1066" s="4" t="s">
        <v>2220</v>
      </c>
      <c r="I1066" s="4">
        <v>92.0</v>
      </c>
      <c r="J1066" s="4">
        <v>0.0</v>
      </c>
      <c r="K1066" s="4" t="s">
        <v>5610</v>
      </c>
      <c r="L1066" s="4">
        <v>15.0</v>
      </c>
      <c r="M1066" s="4">
        <v>92.0</v>
      </c>
      <c r="N1066" s="4">
        <v>92.0</v>
      </c>
      <c r="O1066" s="4" t="s">
        <v>5783</v>
      </c>
      <c r="P1066" s="4" t="s">
        <v>2222</v>
      </c>
      <c r="Q1066" s="4">
        <v>1431628.0</v>
      </c>
      <c r="R1066" s="5">
        <v>45717.0</v>
      </c>
      <c r="S1066" s="4" t="s">
        <v>7095</v>
      </c>
      <c r="T1066" s="5">
        <v>45757.0</v>
      </c>
    </row>
    <row r="1067">
      <c r="A1067" s="4" t="s">
        <v>6348</v>
      </c>
      <c r="B1067" s="4">
        <v>2008.0</v>
      </c>
      <c r="C1067" s="4" t="s">
        <v>13</v>
      </c>
      <c r="D1067" s="4">
        <v>79.0</v>
      </c>
      <c r="E1067" s="4">
        <v>19.0</v>
      </c>
      <c r="F1067" s="4">
        <v>13.0</v>
      </c>
      <c r="G1067" s="4" t="s">
        <v>6063</v>
      </c>
      <c r="H1067" s="4" t="s">
        <v>2223</v>
      </c>
      <c r="I1067" s="4">
        <v>95.0</v>
      </c>
      <c r="J1067" s="4">
        <v>0.0</v>
      </c>
      <c r="K1067" s="4" t="s">
        <v>5719</v>
      </c>
      <c r="L1067" s="4">
        <v>15.0</v>
      </c>
      <c r="M1067" s="4">
        <v>96.0</v>
      </c>
      <c r="N1067" s="4">
        <v>95.0</v>
      </c>
      <c r="O1067" s="4" t="s">
        <v>5783</v>
      </c>
      <c r="P1067" s="4" t="s">
        <v>2225</v>
      </c>
      <c r="Q1067" s="4">
        <v>146366.0</v>
      </c>
      <c r="R1067" s="5">
        <v>45717.0</v>
      </c>
      <c r="S1067" s="4" t="s">
        <v>7096</v>
      </c>
      <c r="T1067" s="5">
        <v>45757.0</v>
      </c>
    </row>
    <row r="1068">
      <c r="A1068" s="4" t="s">
        <v>6348</v>
      </c>
      <c r="B1068" s="4">
        <v>2007.0</v>
      </c>
      <c r="C1068" s="4" t="s">
        <v>13</v>
      </c>
      <c r="D1068" s="4">
        <v>75.0</v>
      </c>
      <c r="E1068" s="4">
        <v>192.0</v>
      </c>
      <c r="F1068" s="4">
        <v>13.0</v>
      </c>
      <c r="G1068" s="5">
        <v>45749.0</v>
      </c>
      <c r="H1068" s="4" t="s">
        <v>2226</v>
      </c>
      <c r="I1068" s="4">
        <v>85.0</v>
      </c>
      <c r="J1068" s="4">
        <v>0.0</v>
      </c>
      <c r="K1068" s="4" t="s">
        <v>6064</v>
      </c>
      <c r="L1068" s="4">
        <v>16.0</v>
      </c>
      <c r="M1068" s="4">
        <v>85.0</v>
      </c>
      <c r="N1068" s="4">
        <v>85.0</v>
      </c>
      <c r="O1068" s="4" t="s">
        <v>5783</v>
      </c>
      <c r="P1068" s="4" t="s">
        <v>2227</v>
      </c>
      <c r="Q1068" s="4">
        <v>137286.0</v>
      </c>
      <c r="R1068" s="5">
        <v>45717.0</v>
      </c>
      <c r="S1068" s="4" t="s">
        <v>7351</v>
      </c>
      <c r="T1068" s="5">
        <v>45667.0</v>
      </c>
    </row>
    <row r="1069">
      <c r="A1069" s="4" t="s">
        <v>6348</v>
      </c>
      <c r="B1069" s="4">
        <v>2006.0</v>
      </c>
      <c r="C1069" s="4" t="s">
        <v>13</v>
      </c>
      <c r="D1069" s="4" t="s">
        <v>5996</v>
      </c>
      <c r="E1069" s="4">
        <v>24.0</v>
      </c>
      <c r="F1069" s="4">
        <v>14.0</v>
      </c>
      <c r="G1069" s="4" t="s">
        <v>2914</v>
      </c>
      <c r="H1069" s="4" t="s">
        <v>2228</v>
      </c>
      <c r="I1069" s="4">
        <v>89.0</v>
      </c>
      <c r="J1069" s="4">
        <v>0.0</v>
      </c>
      <c r="K1069" s="4" t="s">
        <v>5879</v>
      </c>
      <c r="L1069" s="4">
        <v>17.0</v>
      </c>
      <c r="M1069" s="4">
        <v>9.0</v>
      </c>
      <c r="N1069" s="4">
        <v>89.0</v>
      </c>
      <c r="O1069" s="4" t="s">
        <v>5783</v>
      </c>
      <c r="P1069" s="4" t="s">
        <v>2229</v>
      </c>
      <c r="Q1069" s="4">
        <v>133978.0</v>
      </c>
      <c r="R1069" s="5">
        <v>45748.0</v>
      </c>
      <c r="S1069" s="4" t="s">
        <v>6158</v>
      </c>
      <c r="T1069" s="5">
        <v>45878.0</v>
      </c>
    </row>
    <row r="1070">
      <c r="A1070" s="4" t="s">
        <v>6348</v>
      </c>
      <c r="B1070" s="4">
        <v>2005.0</v>
      </c>
      <c r="C1070" s="4" t="s">
        <v>13</v>
      </c>
      <c r="D1070" s="4" t="s">
        <v>5720</v>
      </c>
      <c r="E1070" s="4">
        <v>28.0</v>
      </c>
      <c r="F1070" s="4">
        <v>14.0</v>
      </c>
      <c r="G1070" s="4" t="s">
        <v>6065</v>
      </c>
      <c r="H1070" s="4" t="s">
        <v>2230</v>
      </c>
      <c r="I1070" s="4">
        <v>87.0</v>
      </c>
      <c r="J1070" s="4">
        <v>0.0</v>
      </c>
      <c r="K1070" s="4" t="s">
        <v>5619</v>
      </c>
      <c r="L1070" s="4">
        <v>18.0</v>
      </c>
      <c r="M1070" s="4">
        <v>87.0</v>
      </c>
      <c r="N1070" s="4">
        <v>87.0</v>
      </c>
      <c r="O1070" s="4" t="s">
        <v>5783</v>
      </c>
      <c r="P1070" s="4" t="s">
        <v>2231</v>
      </c>
      <c r="Q1070" s="4">
        <v>139628.0</v>
      </c>
      <c r="R1070" s="5">
        <v>45748.0</v>
      </c>
      <c r="S1070" s="4" t="s">
        <v>7121</v>
      </c>
      <c r="T1070" s="5">
        <v>45817.0</v>
      </c>
    </row>
    <row r="1071">
      <c r="A1071" s="4" t="s">
        <v>6348</v>
      </c>
      <c r="B1071" s="4">
        <v>2004.0</v>
      </c>
      <c r="C1071" s="4" t="s">
        <v>13</v>
      </c>
      <c r="D1071" s="4" t="s">
        <v>5822</v>
      </c>
      <c r="E1071" s="4">
        <v>21.0</v>
      </c>
      <c r="F1071" s="4">
        <v>15.0</v>
      </c>
      <c r="G1071" s="5">
        <v>45749.0</v>
      </c>
      <c r="H1071" s="4" t="s">
        <v>2232</v>
      </c>
      <c r="I1071" s="10"/>
      <c r="J1071" s="4">
        <v>0.0</v>
      </c>
      <c r="K1071" s="4" t="s">
        <v>5730</v>
      </c>
      <c r="L1071" s="4">
        <v>18.0</v>
      </c>
      <c r="M1071" s="4">
        <v>88.0</v>
      </c>
      <c r="N1071" s="4">
        <v>87.0</v>
      </c>
      <c r="O1071" s="4" t="s">
        <v>5783</v>
      </c>
      <c r="P1071" s="4" t="s">
        <v>2233</v>
      </c>
      <c r="Q1071" s="4">
        <v>1.2796925E7</v>
      </c>
      <c r="R1071" s="5">
        <v>45748.0</v>
      </c>
      <c r="S1071" s="4" t="s">
        <v>7352</v>
      </c>
      <c r="T1071" s="5">
        <v>45725.0</v>
      </c>
    </row>
    <row r="1072">
      <c r="A1072" s="4" t="s">
        <v>6348</v>
      </c>
      <c r="B1072" s="4">
        <v>2003.0</v>
      </c>
      <c r="C1072" s="4" t="s">
        <v>13</v>
      </c>
      <c r="D1072" s="4" t="s">
        <v>5818</v>
      </c>
      <c r="E1072" s="4">
        <v>24.0</v>
      </c>
      <c r="F1072" s="4">
        <v>15.0</v>
      </c>
      <c r="G1072" s="4" t="s">
        <v>1389</v>
      </c>
      <c r="H1072" s="4" t="s">
        <v>2234</v>
      </c>
      <c r="I1072" s="10"/>
      <c r="J1072" s="4">
        <v>0.0</v>
      </c>
      <c r="K1072" s="4" t="s">
        <v>6055</v>
      </c>
      <c r="L1072" s="4">
        <v>19.0</v>
      </c>
      <c r="M1072" s="4">
        <v>84.0</v>
      </c>
      <c r="N1072" s="4">
        <v>84.0</v>
      </c>
      <c r="O1072" s="4" t="s">
        <v>5783</v>
      </c>
      <c r="P1072" s="4" t="s">
        <v>2235</v>
      </c>
      <c r="Q1072" s="4">
        <v>125478.0</v>
      </c>
      <c r="R1072" s="5">
        <v>45748.0</v>
      </c>
      <c r="S1072" s="4" t="s">
        <v>5573</v>
      </c>
      <c r="T1072" s="4">
        <v>9.0</v>
      </c>
    </row>
    <row r="1073">
      <c r="A1073" s="4" t="s">
        <v>6348</v>
      </c>
      <c r="B1073" s="4">
        <v>2002.0</v>
      </c>
      <c r="C1073" s="4" t="s">
        <v>13</v>
      </c>
      <c r="D1073" s="4" t="s">
        <v>5845</v>
      </c>
      <c r="E1073" s="4">
        <v>21.0</v>
      </c>
      <c r="F1073" s="4">
        <v>16.0</v>
      </c>
      <c r="G1073" s="4" t="s">
        <v>6066</v>
      </c>
      <c r="H1073" s="4" t="s">
        <v>2236</v>
      </c>
      <c r="I1073" s="10"/>
      <c r="J1073" s="4">
        <v>0.0</v>
      </c>
      <c r="K1073" s="4" t="s">
        <v>6067</v>
      </c>
      <c r="L1073" s="4">
        <v>20.0</v>
      </c>
      <c r="M1073" s="4">
        <v>82.0</v>
      </c>
      <c r="N1073" s="4">
        <v>82.0</v>
      </c>
      <c r="O1073" s="4" t="s">
        <v>5821</v>
      </c>
      <c r="P1073" s="4" t="s">
        <v>2238</v>
      </c>
      <c r="Q1073" s="4">
        <v>1228848.0</v>
      </c>
      <c r="R1073" s="5">
        <v>45778.0</v>
      </c>
      <c r="S1073" s="4" t="s">
        <v>7200</v>
      </c>
      <c r="T1073" s="5">
        <v>45877.0</v>
      </c>
    </row>
    <row r="1074">
      <c r="A1074" s="4" t="s">
        <v>6348</v>
      </c>
      <c r="B1074" s="4">
        <v>2001.0</v>
      </c>
      <c r="C1074" s="4" t="s">
        <v>13</v>
      </c>
      <c r="D1074" s="4" t="s">
        <v>5722</v>
      </c>
      <c r="E1074" s="4">
        <v>211.0</v>
      </c>
      <c r="F1074" s="4">
        <v>16.0</v>
      </c>
      <c r="G1074" s="4" t="s">
        <v>2547</v>
      </c>
      <c r="H1074" s="4" t="s">
        <v>2239</v>
      </c>
      <c r="I1074" s="10"/>
      <c r="J1074" s="4">
        <v>0.0</v>
      </c>
      <c r="K1074" s="4" t="s">
        <v>6057</v>
      </c>
      <c r="L1074" s="4">
        <v>20.0</v>
      </c>
      <c r="M1074" s="4">
        <v>78.0</v>
      </c>
      <c r="N1074" s="4">
        <v>77.0</v>
      </c>
      <c r="O1074" s="4" t="s">
        <v>5821</v>
      </c>
      <c r="P1074" s="4" t="s">
        <v>2240</v>
      </c>
      <c r="Q1074" s="4">
        <v>1.1924946E7</v>
      </c>
      <c r="R1074" s="5">
        <v>45778.0</v>
      </c>
      <c r="S1074" s="4" t="s">
        <v>7201</v>
      </c>
      <c r="T1074" s="5">
        <v>45785.0</v>
      </c>
    </row>
    <row r="1075">
      <c r="A1075" s="4" t="s">
        <v>6348</v>
      </c>
      <c r="B1075" s="4">
        <v>2000.0</v>
      </c>
      <c r="C1075" s="4" t="s">
        <v>13</v>
      </c>
      <c r="D1075" s="4" t="s">
        <v>5801</v>
      </c>
      <c r="E1075" s="4">
        <v>221.0</v>
      </c>
      <c r="F1075" s="4">
        <v>17.0</v>
      </c>
      <c r="G1075" s="4" t="s">
        <v>3079</v>
      </c>
      <c r="H1075" s="4" t="s">
        <v>2241</v>
      </c>
      <c r="I1075" s="10"/>
      <c r="J1075" s="4">
        <v>0.0</v>
      </c>
      <c r="K1075" s="5">
        <v>45751.0</v>
      </c>
      <c r="L1075" s="4">
        <v>21.0</v>
      </c>
      <c r="M1075" s="4">
        <v>8.0</v>
      </c>
      <c r="N1075" s="4">
        <v>81.0</v>
      </c>
      <c r="O1075" s="4" t="s">
        <v>5614</v>
      </c>
      <c r="P1075" s="4" t="s">
        <v>2242</v>
      </c>
      <c r="Q1075" s="4">
        <v>1165743.0</v>
      </c>
      <c r="R1075" s="5">
        <v>45809.0</v>
      </c>
      <c r="S1075" s="4" t="s">
        <v>7353</v>
      </c>
      <c r="T1075" s="5">
        <v>45696.0</v>
      </c>
    </row>
    <row r="1076">
      <c r="A1076" s="4" t="s">
        <v>6350</v>
      </c>
      <c r="B1076" s="4">
        <v>2015.0</v>
      </c>
      <c r="C1076" s="4" t="s">
        <v>13</v>
      </c>
      <c r="D1076" s="4">
        <v>59.0</v>
      </c>
      <c r="E1076" s="4">
        <v>284.0</v>
      </c>
      <c r="F1076" s="4">
        <v>26.0</v>
      </c>
      <c r="G1076" s="10"/>
      <c r="H1076" s="4">
        <v>0.0</v>
      </c>
      <c r="I1076" s="4">
        <v>54.0</v>
      </c>
      <c r="J1076" s="4">
        <v>243.0</v>
      </c>
      <c r="K1076" s="5">
        <v>45739.0</v>
      </c>
      <c r="L1076" s="4">
        <v>40.0</v>
      </c>
      <c r="M1076" s="4">
        <v>42.0</v>
      </c>
      <c r="N1076" s="4">
        <v>54.0</v>
      </c>
      <c r="O1076" s="4" t="s">
        <v>5578</v>
      </c>
      <c r="P1076" s="4" t="s">
        <v>2243</v>
      </c>
      <c r="Q1076" s="4">
        <v>1291533.0</v>
      </c>
      <c r="R1076" s="5">
        <v>45723.0</v>
      </c>
      <c r="S1076" s="4" t="s">
        <v>7308</v>
      </c>
      <c r="T1076" s="5">
        <v>45877.0</v>
      </c>
    </row>
    <row r="1077">
      <c r="A1077" s="4" t="s">
        <v>6350</v>
      </c>
      <c r="B1077" s="4">
        <v>2014.0</v>
      </c>
      <c r="C1077" s="4" t="s">
        <v>13</v>
      </c>
      <c r="D1077" s="4" t="s">
        <v>5528</v>
      </c>
      <c r="E1077" s="4">
        <v>299.0</v>
      </c>
      <c r="F1077" s="4">
        <v>27.0</v>
      </c>
      <c r="G1077" s="4" t="s">
        <v>5521</v>
      </c>
      <c r="H1077" s="4" t="s">
        <v>2244</v>
      </c>
      <c r="I1077" s="4">
        <v>51.0</v>
      </c>
      <c r="J1077" s="4">
        <v>175.0</v>
      </c>
      <c r="K1077" s="5">
        <v>45860.0</v>
      </c>
      <c r="L1077" s="4">
        <v>41.0</v>
      </c>
      <c r="M1077" s="4">
        <v>42.0</v>
      </c>
      <c r="N1077" s="4">
        <v>51.0</v>
      </c>
      <c r="O1077" s="4" t="s">
        <v>5578</v>
      </c>
      <c r="P1077" s="4" t="s">
        <v>2245</v>
      </c>
      <c r="Q1077" s="4">
        <v>118559.0</v>
      </c>
      <c r="R1077" s="5">
        <v>45754.0</v>
      </c>
      <c r="S1077" s="4" t="s">
        <v>7208</v>
      </c>
      <c r="T1077" s="5">
        <v>45816.0</v>
      </c>
    </row>
    <row r="1078">
      <c r="A1078" s="4" t="s">
        <v>6350</v>
      </c>
      <c r="B1078" s="4">
        <v>2013.0</v>
      </c>
      <c r="C1078" s="4" t="s">
        <v>13</v>
      </c>
      <c r="D1078" s="4" t="s">
        <v>5526</v>
      </c>
      <c r="E1078" s="4">
        <v>284.0</v>
      </c>
      <c r="F1078" s="4">
        <v>27.0</v>
      </c>
      <c r="G1078" s="4" t="s">
        <v>5521</v>
      </c>
      <c r="H1078" s="4" t="s">
        <v>2246</v>
      </c>
      <c r="I1078" s="4">
        <v>63.0</v>
      </c>
      <c r="J1078" s="4">
        <v>53.0</v>
      </c>
      <c r="K1078" s="5">
        <v>45710.0</v>
      </c>
      <c r="L1078" s="4">
        <v>41.0</v>
      </c>
      <c r="M1078" s="4">
        <v>63.0</v>
      </c>
      <c r="N1078" s="4">
        <v>63.0</v>
      </c>
      <c r="O1078" s="4">
        <v>1.0</v>
      </c>
      <c r="P1078" s="4" t="s">
        <v>2247</v>
      </c>
      <c r="Q1078" s="4">
        <v>1.1536615E7</v>
      </c>
      <c r="R1078" s="5">
        <v>45815.0</v>
      </c>
      <c r="S1078" s="4" t="s">
        <v>6959</v>
      </c>
      <c r="T1078" s="5">
        <v>45785.0</v>
      </c>
    </row>
    <row r="1079">
      <c r="A1079" s="4" t="s">
        <v>6350</v>
      </c>
      <c r="B1079" s="4">
        <v>2012.0</v>
      </c>
      <c r="C1079" s="4" t="s">
        <v>13</v>
      </c>
      <c r="D1079" s="4" t="s">
        <v>5567</v>
      </c>
      <c r="E1079" s="4">
        <v>288.0</v>
      </c>
      <c r="F1079" s="4">
        <v>28.0</v>
      </c>
      <c r="G1079" s="4" t="s">
        <v>5521</v>
      </c>
      <c r="H1079" s="4" t="s">
        <v>2248</v>
      </c>
      <c r="I1079" s="4">
        <v>62.0</v>
      </c>
      <c r="J1079" s="4">
        <v>6.0</v>
      </c>
      <c r="K1079" s="5">
        <v>45859.0</v>
      </c>
      <c r="L1079" s="4">
        <v>42.0</v>
      </c>
      <c r="M1079" s="4">
        <v>63.0</v>
      </c>
      <c r="N1079" s="4">
        <v>62.0</v>
      </c>
      <c r="O1079" s="5">
        <v>45901.0</v>
      </c>
      <c r="P1079" s="4" t="s">
        <v>2249</v>
      </c>
      <c r="Q1079" s="4">
        <v>1.1281469E7</v>
      </c>
      <c r="R1079" s="5">
        <v>45876.0</v>
      </c>
      <c r="S1079" s="4" t="s">
        <v>6914</v>
      </c>
      <c r="T1079" s="5">
        <v>45785.0</v>
      </c>
    </row>
    <row r="1080">
      <c r="A1080" s="4" t="s">
        <v>6350</v>
      </c>
      <c r="B1080" s="4">
        <v>2011.0</v>
      </c>
      <c r="C1080" s="4" t="s">
        <v>13</v>
      </c>
      <c r="D1080" s="4" t="s">
        <v>5528</v>
      </c>
      <c r="E1080" s="4">
        <v>29.0</v>
      </c>
      <c r="F1080" s="4">
        <v>28.0</v>
      </c>
      <c r="G1080" s="4" t="s">
        <v>6002</v>
      </c>
      <c r="H1080" s="4" t="s">
        <v>2250</v>
      </c>
      <c r="I1080" s="4">
        <v>63.0</v>
      </c>
      <c r="J1080" s="4">
        <v>11.0</v>
      </c>
      <c r="K1080" s="5">
        <v>45709.0</v>
      </c>
      <c r="L1080" s="4">
        <v>43.0</v>
      </c>
      <c r="M1080" s="4">
        <v>63.0</v>
      </c>
      <c r="N1080" s="4">
        <v>63.0</v>
      </c>
      <c r="O1080" s="4">
        <v>2.0</v>
      </c>
      <c r="P1080" s="4" t="s">
        <v>2251</v>
      </c>
      <c r="Q1080" s="4">
        <v>113517.0</v>
      </c>
      <c r="R1080" s="4">
        <v>8.0</v>
      </c>
      <c r="S1080" s="4" t="s">
        <v>7183</v>
      </c>
      <c r="T1080" s="5">
        <v>45755.0</v>
      </c>
    </row>
    <row r="1081">
      <c r="A1081" s="4" t="s">
        <v>6350</v>
      </c>
      <c r="B1081" s="4">
        <v>2010.0</v>
      </c>
      <c r="C1081" s="4" t="s">
        <v>13</v>
      </c>
      <c r="D1081" s="4" t="s">
        <v>5916</v>
      </c>
      <c r="E1081" s="4">
        <v>291.0</v>
      </c>
      <c r="F1081" s="4">
        <v>29.0</v>
      </c>
      <c r="G1081" s="4" t="s">
        <v>5614</v>
      </c>
      <c r="H1081" s="4" t="s">
        <v>2252</v>
      </c>
      <c r="I1081" s="4">
        <v>64.0</v>
      </c>
      <c r="J1081" s="4">
        <v>45.0</v>
      </c>
      <c r="K1081" s="5">
        <v>45871.0</v>
      </c>
      <c r="L1081" s="4">
        <v>44.0</v>
      </c>
      <c r="M1081" s="4">
        <v>62.0</v>
      </c>
      <c r="N1081" s="4">
        <v>64.0</v>
      </c>
      <c r="O1081" s="5">
        <v>45690.0</v>
      </c>
      <c r="P1081" s="4" t="s">
        <v>2253</v>
      </c>
      <c r="Q1081" s="4">
        <v>179417.0</v>
      </c>
      <c r="R1081" s="5">
        <v>45696.0</v>
      </c>
      <c r="S1081" s="4" t="s">
        <v>5989</v>
      </c>
      <c r="T1081" s="5">
        <v>45724.0</v>
      </c>
    </row>
    <row r="1082">
      <c r="A1082" s="4" t="s">
        <v>6350</v>
      </c>
      <c r="B1082" s="4">
        <v>2009.0</v>
      </c>
      <c r="C1082" s="4" t="s">
        <v>13</v>
      </c>
      <c r="D1082" s="4" t="s">
        <v>5532</v>
      </c>
      <c r="E1082" s="4">
        <v>297.0</v>
      </c>
      <c r="F1082" s="4">
        <v>29.0</v>
      </c>
      <c r="G1082" s="4" t="s">
        <v>6003</v>
      </c>
      <c r="H1082" s="4" t="s">
        <v>2254</v>
      </c>
      <c r="I1082" s="4">
        <v>57.0</v>
      </c>
      <c r="J1082" s="4">
        <v>264.0</v>
      </c>
      <c r="K1082" s="5">
        <v>45718.0</v>
      </c>
      <c r="L1082" s="4">
        <v>46.0</v>
      </c>
      <c r="M1082" s="4">
        <v>6.0</v>
      </c>
      <c r="N1082" s="4">
        <v>57.0</v>
      </c>
      <c r="O1082" s="5">
        <v>45718.0</v>
      </c>
      <c r="P1082" s="4" t="s">
        <v>2256</v>
      </c>
      <c r="Q1082" s="4">
        <v>1556524.0</v>
      </c>
      <c r="R1082" s="5">
        <v>45755.0</v>
      </c>
      <c r="S1082" s="4" t="s">
        <v>7354</v>
      </c>
      <c r="T1082" s="5">
        <v>45665.0</v>
      </c>
    </row>
    <row r="1083">
      <c r="A1083" s="4" t="s">
        <v>6350</v>
      </c>
      <c r="B1083" s="4">
        <v>2008.0</v>
      </c>
      <c r="C1083" s="4" t="s">
        <v>13</v>
      </c>
      <c r="D1083" s="4" t="s">
        <v>5764</v>
      </c>
      <c r="E1083" s="4">
        <v>33.0</v>
      </c>
      <c r="F1083" s="4">
        <v>30.0</v>
      </c>
      <c r="G1083" s="4" t="s">
        <v>5836</v>
      </c>
      <c r="H1083" s="4" t="s">
        <v>2257</v>
      </c>
      <c r="I1083" s="4">
        <v>57.0</v>
      </c>
      <c r="J1083" s="4">
        <v>89.0</v>
      </c>
      <c r="K1083" s="5">
        <v>45888.0</v>
      </c>
      <c r="L1083" s="4">
        <v>47.0</v>
      </c>
      <c r="M1083" s="4">
        <v>59.0</v>
      </c>
      <c r="N1083" s="4">
        <v>6.0</v>
      </c>
      <c r="O1083" s="5">
        <v>45718.0</v>
      </c>
      <c r="P1083" s="4" t="s">
        <v>2259</v>
      </c>
      <c r="Q1083" s="4">
        <v>1323142.0</v>
      </c>
      <c r="R1083" s="5">
        <v>45816.0</v>
      </c>
      <c r="S1083" s="4" t="s">
        <v>7355</v>
      </c>
      <c r="T1083" s="5">
        <v>45907.0</v>
      </c>
    </row>
    <row r="1084">
      <c r="A1084" s="4" t="s">
        <v>6350</v>
      </c>
      <c r="B1084" s="4">
        <v>2007.0</v>
      </c>
      <c r="C1084" s="4" t="s">
        <v>13</v>
      </c>
      <c r="D1084" s="4" t="s">
        <v>5907</v>
      </c>
      <c r="E1084" s="4">
        <v>36.0</v>
      </c>
      <c r="F1084" s="4">
        <v>31.0</v>
      </c>
      <c r="G1084" s="4" t="s">
        <v>6068</v>
      </c>
      <c r="H1084" s="4" t="s">
        <v>2260</v>
      </c>
      <c r="I1084" s="4">
        <v>57.0</v>
      </c>
      <c r="J1084" s="4">
        <v>3.0</v>
      </c>
      <c r="K1084" s="5">
        <v>45766.0</v>
      </c>
      <c r="L1084" s="4">
        <v>48.0</v>
      </c>
      <c r="M1084" s="4">
        <v>46.0</v>
      </c>
      <c r="N1084" s="4">
        <v>63.0</v>
      </c>
      <c r="O1084" s="5">
        <v>45749.0</v>
      </c>
      <c r="P1084" s="4" t="s">
        <v>2261</v>
      </c>
      <c r="Q1084" s="4">
        <v>196727.0</v>
      </c>
      <c r="R1084" s="5">
        <v>45877.0</v>
      </c>
      <c r="S1084" s="4" t="s">
        <v>7356</v>
      </c>
      <c r="T1084" s="5">
        <v>45815.0</v>
      </c>
    </row>
    <row r="1085">
      <c r="A1085" s="4" t="s">
        <v>6350</v>
      </c>
      <c r="B1085" s="4">
        <v>2006.0</v>
      </c>
      <c r="C1085" s="4" t="s">
        <v>13</v>
      </c>
      <c r="D1085" s="4" t="s">
        <v>5765</v>
      </c>
      <c r="E1085" s="4">
        <v>317.0</v>
      </c>
      <c r="F1085" s="4">
        <v>31.0</v>
      </c>
      <c r="G1085" s="4" t="s">
        <v>5838</v>
      </c>
      <c r="H1085" s="4" t="s">
        <v>2262</v>
      </c>
      <c r="I1085" s="10"/>
      <c r="J1085" s="4">
        <v>4.0</v>
      </c>
      <c r="K1085" s="4">
        <v>19.0</v>
      </c>
      <c r="L1085" s="4">
        <v>49.0</v>
      </c>
      <c r="M1085" s="4">
        <v>53.0</v>
      </c>
      <c r="N1085" s="4">
        <v>57.0</v>
      </c>
      <c r="O1085" s="5">
        <v>45810.0</v>
      </c>
      <c r="P1085" s="4" t="s">
        <v>2263</v>
      </c>
      <c r="Q1085" s="4">
        <v>9881428.0</v>
      </c>
      <c r="R1085" s="5">
        <v>45666.0</v>
      </c>
      <c r="S1085" s="4" t="s">
        <v>7177</v>
      </c>
      <c r="T1085" s="5">
        <v>45664.0</v>
      </c>
    </row>
    <row r="1086">
      <c r="A1086" s="4" t="s">
        <v>6350</v>
      </c>
      <c r="B1086" s="4">
        <v>2005.0</v>
      </c>
      <c r="C1086" s="4" t="s">
        <v>13</v>
      </c>
      <c r="D1086" s="4" t="s">
        <v>5697</v>
      </c>
      <c r="E1086" s="4">
        <v>327.0</v>
      </c>
      <c r="F1086" s="4">
        <v>32.0</v>
      </c>
      <c r="G1086" s="4" t="s">
        <v>5836</v>
      </c>
      <c r="H1086" s="4" t="s">
        <v>2264</v>
      </c>
      <c r="I1086" s="10"/>
      <c r="J1086" s="4">
        <v>99.0</v>
      </c>
      <c r="K1086" s="5">
        <v>45795.0</v>
      </c>
      <c r="L1086" s="4">
        <v>51.0</v>
      </c>
      <c r="M1086" s="4">
        <v>59.0</v>
      </c>
      <c r="N1086" s="4">
        <v>59.0</v>
      </c>
      <c r="O1086" s="5">
        <v>45840.0</v>
      </c>
      <c r="P1086" s="4" t="s">
        <v>2265</v>
      </c>
      <c r="Q1086" s="4">
        <v>9679745.0</v>
      </c>
      <c r="R1086" s="5">
        <v>45725.0</v>
      </c>
      <c r="S1086" s="4" t="s">
        <v>7317</v>
      </c>
      <c r="T1086" s="5">
        <v>45814.0</v>
      </c>
    </row>
    <row r="1087">
      <c r="A1087" s="4" t="s">
        <v>6350</v>
      </c>
      <c r="B1087" s="4">
        <v>2004.0</v>
      </c>
      <c r="C1087" s="4" t="s">
        <v>13</v>
      </c>
      <c r="D1087" s="4">
        <v>54.0</v>
      </c>
      <c r="E1087" s="4">
        <v>334.0</v>
      </c>
      <c r="F1087" s="4">
        <v>33.0</v>
      </c>
      <c r="G1087" s="4" t="s">
        <v>5591</v>
      </c>
      <c r="H1087" s="4" t="s">
        <v>2266</v>
      </c>
      <c r="I1087" s="10"/>
      <c r="J1087" s="4">
        <v>10.0</v>
      </c>
      <c r="K1087" s="5">
        <v>45675.0</v>
      </c>
      <c r="L1087" s="4">
        <v>53.0</v>
      </c>
      <c r="M1087" s="4">
        <v>65.0</v>
      </c>
      <c r="N1087" s="4">
        <v>6.0</v>
      </c>
      <c r="O1087" s="5">
        <v>45871.0</v>
      </c>
      <c r="P1087" s="4" t="s">
        <v>2267</v>
      </c>
      <c r="Q1087" s="4">
        <v>949229.0</v>
      </c>
      <c r="R1087" s="5">
        <v>45786.0</v>
      </c>
      <c r="S1087" s="4" t="s">
        <v>7180</v>
      </c>
      <c r="T1087" s="5">
        <v>45662.0</v>
      </c>
    </row>
    <row r="1088">
      <c r="A1088" s="4" t="s">
        <v>6350</v>
      </c>
      <c r="B1088" s="4">
        <v>2003.0</v>
      </c>
      <c r="C1088" s="4" t="s">
        <v>13</v>
      </c>
      <c r="D1088" s="4" t="s">
        <v>5644</v>
      </c>
      <c r="E1088" s="4">
        <v>338.0</v>
      </c>
      <c r="F1088" s="4">
        <v>34.0</v>
      </c>
      <c r="G1088" s="4" t="s">
        <v>6003</v>
      </c>
      <c r="H1088" s="4" t="s">
        <v>2268</v>
      </c>
      <c r="I1088" s="10"/>
      <c r="J1088" s="4">
        <v>2497.0</v>
      </c>
      <c r="K1088" s="5">
        <v>45855.0</v>
      </c>
      <c r="L1088" s="4">
        <v>55.0</v>
      </c>
      <c r="M1088" s="4">
        <v>61.0</v>
      </c>
      <c r="N1088" s="4">
        <v>57.0</v>
      </c>
      <c r="O1088" s="5">
        <v>45902.0</v>
      </c>
      <c r="P1088" s="4" t="s">
        <v>2270</v>
      </c>
      <c r="Q1088" s="4">
        <v>939848.0</v>
      </c>
      <c r="R1088" s="5">
        <v>45847.0</v>
      </c>
      <c r="S1088" s="4" t="s">
        <v>6918</v>
      </c>
      <c r="T1088" s="5">
        <v>45905.0</v>
      </c>
    </row>
    <row r="1089">
      <c r="A1089" s="4" t="s">
        <v>6350</v>
      </c>
      <c r="B1089" s="4">
        <v>2002.0</v>
      </c>
      <c r="C1089" s="4" t="s">
        <v>13</v>
      </c>
      <c r="D1089" s="4" t="s">
        <v>5944</v>
      </c>
      <c r="E1089" s="4">
        <v>337.0</v>
      </c>
      <c r="F1089" s="4">
        <v>35.0</v>
      </c>
      <c r="G1089" s="4" t="s">
        <v>5836</v>
      </c>
      <c r="H1089" s="4" t="s">
        <v>2271</v>
      </c>
      <c r="I1089" s="10"/>
      <c r="J1089" s="4">
        <v>2151.0</v>
      </c>
      <c r="K1089" s="5">
        <v>45733.0</v>
      </c>
      <c r="L1089" s="4">
        <v>56.0</v>
      </c>
      <c r="M1089" s="4">
        <v>56.0</v>
      </c>
      <c r="N1089" s="4">
        <v>53.0</v>
      </c>
      <c r="O1089" s="4">
        <v>3.0</v>
      </c>
      <c r="P1089" s="4" t="s">
        <v>2273</v>
      </c>
      <c r="Q1089" s="4">
        <v>9137345.0</v>
      </c>
      <c r="R1089" s="5">
        <v>45909.0</v>
      </c>
      <c r="S1089" s="4" t="s">
        <v>7357</v>
      </c>
      <c r="T1089" s="5">
        <v>45782.0</v>
      </c>
    </row>
    <row r="1090">
      <c r="A1090" s="4" t="s">
        <v>6350</v>
      </c>
      <c r="B1090" s="4">
        <v>2001.0</v>
      </c>
      <c r="C1090" s="4" t="s">
        <v>13</v>
      </c>
      <c r="D1090" s="4" t="s">
        <v>5710</v>
      </c>
      <c r="E1090" s="4">
        <v>336.0</v>
      </c>
      <c r="F1090" s="4">
        <v>36.0</v>
      </c>
      <c r="G1090" s="4" t="s">
        <v>5835</v>
      </c>
      <c r="H1090" s="4" t="s">
        <v>2274</v>
      </c>
      <c r="I1090" s="10"/>
      <c r="J1090" s="4">
        <v>7408.0</v>
      </c>
      <c r="K1090" s="5">
        <v>45916.0</v>
      </c>
      <c r="L1090" s="4">
        <v>58.0</v>
      </c>
      <c r="M1090" s="4">
        <v>52.0</v>
      </c>
      <c r="N1090" s="4">
        <v>5.0</v>
      </c>
      <c r="O1090" s="4">
        <v>3.0</v>
      </c>
      <c r="P1090" s="4" t="s">
        <v>2275</v>
      </c>
      <c r="Q1090" s="4">
        <v>8971139.0</v>
      </c>
      <c r="R1090" s="5">
        <v>45658.0</v>
      </c>
      <c r="S1090" s="4" t="s">
        <v>7358</v>
      </c>
      <c r="T1090" s="5">
        <v>45662.0</v>
      </c>
    </row>
    <row r="1091">
      <c r="A1091" s="4" t="s">
        <v>6350</v>
      </c>
      <c r="B1091" s="4">
        <v>2000.0</v>
      </c>
      <c r="C1091" s="4" t="s">
        <v>13</v>
      </c>
      <c r="D1091" s="4" t="s">
        <v>5710</v>
      </c>
      <c r="E1091" s="4">
        <v>328.0</v>
      </c>
      <c r="F1091" s="4">
        <v>37.0</v>
      </c>
      <c r="G1091" s="4" t="s">
        <v>5835</v>
      </c>
      <c r="H1091" s="4" t="s">
        <v>2276</v>
      </c>
      <c r="I1091" s="10"/>
      <c r="J1091" s="4">
        <v>11294.0</v>
      </c>
      <c r="K1091" s="5">
        <v>45824.0</v>
      </c>
      <c r="L1091" s="4">
        <v>60.0</v>
      </c>
      <c r="M1091" s="4">
        <v>47.0</v>
      </c>
      <c r="N1091" s="4">
        <v>46.0</v>
      </c>
      <c r="O1091" s="4">
        <v>3.0</v>
      </c>
      <c r="P1091" s="4" t="s">
        <v>2278</v>
      </c>
      <c r="Q1091" s="4">
        <v>888546.0</v>
      </c>
      <c r="R1091" s="5">
        <v>45717.0</v>
      </c>
      <c r="S1091" s="4" t="s">
        <v>7234</v>
      </c>
      <c r="T1091" s="5">
        <v>45873.0</v>
      </c>
    </row>
    <row r="1092">
      <c r="A1092" s="4" t="s">
        <v>6351</v>
      </c>
      <c r="B1092" s="4">
        <v>2015.0</v>
      </c>
      <c r="C1092" s="4" t="s">
        <v>13</v>
      </c>
      <c r="D1092" s="4" t="s">
        <v>5995</v>
      </c>
      <c r="E1092" s="4">
        <v>275.0</v>
      </c>
      <c r="F1092" s="4">
        <v>4.0</v>
      </c>
      <c r="G1092" s="10"/>
      <c r="H1092" s="4">
        <v>0.0</v>
      </c>
      <c r="I1092" s="4">
        <v>87.0</v>
      </c>
      <c r="J1092" s="4">
        <v>153.0</v>
      </c>
      <c r="K1092" s="5">
        <v>45742.0</v>
      </c>
      <c r="L1092" s="4">
        <v>6.0</v>
      </c>
      <c r="M1092" s="4">
        <v>87.0</v>
      </c>
      <c r="N1092" s="4">
        <v>87.0</v>
      </c>
      <c r="O1092" s="5">
        <v>45691.0</v>
      </c>
      <c r="P1092" s="4" t="s">
        <v>2279</v>
      </c>
      <c r="Q1092" s="4">
        <v>177526.0</v>
      </c>
      <c r="R1092" s="4">
        <v>7.0</v>
      </c>
      <c r="S1092" s="4" t="s">
        <v>7359</v>
      </c>
      <c r="T1092" s="5">
        <v>45697.0</v>
      </c>
    </row>
    <row r="1093">
      <c r="A1093" s="4" t="s">
        <v>6351</v>
      </c>
      <c r="B1093" s="4">
        <v>2014.0</v>
      </c>
      <c r="C1093" s="4" t="s">
        <v>13</v>
      </c>
      <c r="D1093" s="4" t="s">
        <v>5567</v>
      </c>
      <c r="E1093" s="4">
        <v>282.0</v>
      </c>
      <c r="F1093" s="4">
        <v>4.0</v>
      </c>
      <c r="G1093" s="4" t="s">
        <v>5521</v>
      </c>
      <c r="H1093" s="4" t="s">
        <v>2280</v>
      </c>
      <c r="I1093" s="4">
        <v>87.0</v>
      </c>
      <c r="J1093" s="4">
        <v>1.0</v>
      </c>
      <c r="K1093" s="5">
        <v>45833.0</v>
      </c>
      <c r="L1093" s="4">
        <v>6.0</v>
      </c>
      <c r="M1093" s="4">
        <v>87.0</v>
      </c>
      <c r="N1093" s="4">
        <v>87.0</v>
      </c>
      <c r="O1093" s="5">
        <v>45750.0</v>
      </c>
      <c r="P1093" s="4" t="s">
        <v>2281</v>
      </c>
      <c r="Q1093" s="4">
        <v>1725744.0</v>
      </c>
      <c r="R1093" s="5">
        <v>45664.0</v>
      </c>
      <c r="S1093" s="4" t="s">
        <v>7360</v>
      </c>
      <c r="T1093" s="5">
        <v>45697.0</v>
      </c>
    </row>
    <row r="1094">
      <c r="A1094" s="4" t="s">
        <v>6351</v>
      </c>
      <c r="B1094" s="4">
        <v>2013.0</v>
      </c>
      <c r="C1094" s="4" t="s">
        <v>13</v>
      </c>
      <c r="D1094" s="4" t="s">
        <v>5528</v>
      </c>
      <c r="E1094" s="4">
        <v>279.0</v>
      </c>
      <c r="F1094" s="4">
        <v>4.0</v>
      </c>
      <c r="G1094" s="4" t="s">
        <v>5521</v>
      </c>
      <c r="H1094" s="4" t="s">
        <v>2282</v>
      </c>
      <c r="I1094" s="4">
        <v>87.0</v>
      </c>
      <c r="J1094" s="4">
        <v>0.0</v>
      </c>
      <c r="K1094" s="4">
        <v>25.0</v>
      </c>
      <c r="L1094" s="4">
        <v>6.0</v>
      </c>
      <c r="M1094" s="4">
        <v>87.0</v>
      </c>
      <c r="N1094" s="4">
        <v>87.0</v>
      </c>
      <c r="O1094" s="5">
        <v>45781.0</v>
      </c>
      <c r="P1094" s="4" t="s">
        <v>2283</v>
      </c>
      <c r="Q1094" s="4">
        <v>1681495.0</v>
      </c>
      <c r="R1094" s="5">
        <v>45723.0</v>
      </c>
      <c r="S1094" s="4" t="s">
        <v>6912</v>
      </c>
      <c r="T1094" s="5">
        <v>45666.0</v>
      </c>
    </row>
    <row r="1095">
      <c r="A1095" s="4" t="s">
        <v>6351</v>
      </c>
      <c r="B1095" s="4">
        <v>2012.0</v>
      </c>
      <c r="C1095" s="4" t="s">
        <v>13</v>
      </c>
      <c r="D1095" s="4" t="s">
        <v>5688</v>
      </c>
      <c r="E1095" s="4">
        <v>285.0</v>
      </c>
      <c r="F1095" s="4">
        <v>4.0</v>
      </c>
      <c r="G1095" s="4" t="s">
        <v>5521</v>
      </c>
      <c r="H1095" s="4" t="s">
        <v>2284</v>
      </c>
      <c r="I1095" s="4">
        <v>87.0</v>
      </c>
      <c r="J1095" s="4">
        <v>0.0</v>
      </c>
      <c r="K1095" s="5">
        <v>45740.0</v>
      </c>
      <c r="L1095" s="4">
        <v>6.0</v>
      </c>
      <c r="M1095" s="4">
        <v>87.0</v>
      </c>
      <c r="N1095" s="4">
        <v>87.0</v>
      </c>
      <c r="O1095" s="5">
        <v>45721.0</v>
      </c>
      <c r="P1095" s="4" t="s">
        <v>2285</v>
      </c>
      <c r="Q1095" s="4">
        <v>1638139.0</v>
      </c>
      <c r="R1095" s="5">
        <v>45784.0</v>
      </c>
      <c r="S1095" s="4" t="s">
        <v>7090</v>
      </c>
      <c r="T1095" s="5">
        <v>45666.0</v>
      </c>
    </row>
    <row r="1096">
      <c r="A1096" s="4" t="s">
        <v>6351</v>
      </c>
      <c r="B1096" s="4">
        <v>2011.0</v>
      </c>
      <c r="C1096" s="4" t="s">
        <v>13</v>
      </c>
      <c r="D1096" s="4" t="s">
        <v>5691</v>
      </c>
      <c r="E1096" s="4">
        <v>289.0</v>
      </c>
      <c r="F1096" s="4">
        <v>4.0</v>
      </c>
      <c r="G1096" s="4" t="s">
        <v>726</v>
      </c>
      <c r="H1096" s="4" t="s">
        <v>2286</v>
      </c>
      <c r="I1096" s="4">
        <v>86.0</v>
      </c>
      <c r="J1096" s="4">
        <v>0.0</v>
      </c>
      <c r="K1096" s="5">
        <v>45861.0</v>
      </c>
      <c r="L1096" s="4">
        <v>7.0</v>
      </c>
      <c r="M1096" s="4">
        <v>85.0</v>
      </c>
      <c r="N1096" s="4">
        <v>86.0</v>
      </c>
      <c r="O1096" s="5">
        <v>45843.0</v>
      </c>
      <c r="P1096" s="4" t="s">
        <v>2287</v>
      </c>
      <c r="Q1096" s="4">
        <v>1596154.0</v>
      </c>
      <c r="R1096" s="5">
        <v>45845.0</v>
      </c>
      <c r="S1096" s="4" t="s">
        <v>5922</v>
      </c>
      <c r="T1096" s="4">
        <v>9.0</v>
      </c>
    </row>
    <row r="1097">
      <c r="A1097" s="4" t="s">
        <v>6351</v>
      </c>
      <c r="B1097" s="4">
        <v>2010.0</v>
      </c>
      <c r="C1097" s="4" t="s">
        <v>13</v>
      </c>
      <c r="D1097" s="4" t="s">
        <v>5533</v>
      </c>
      <c r="E1097" s="4">
        <v>287.0</v>
      </c>
      <c r="F1097" s="4">
        <v>4.0</v>
      </c>
      <c r="G1097" s="4" t="s">
        <v>2258</v>
      </c>
      <c r="H1097" s="4" t="s">
        <v>2288</v>
      </c>
      <c r="I1097" s="4">
        <v>83.0</v>
      </c>
      <c r="J1097" s="4">
        <v>26.0</v>
      </c>
      <c r="K1097" s="5">
        <v>45680.0</v>
      </c>
      <c r="L1097" s="4">
        <v>7.0</v>
      </c>
      <c r="M1097" s="4">
        <v>82.0</v>
      </c>
      <c r="N1097" s="4">
        <v>83.0</v>
      </c>
      <c r="O1097" s="5">
        <v>45905.0</v>
      </c>
      <c r="P1097" s="4" t="s">
        <v>2289</v>
      </c>
      <c r="Q1097" s="4">
        <v>155588.0</v>
      </c>
      <c r="R1097" s="5">
        <v>45907.0</v>
      </c>
      <c r="S1097" s="4" t="s">
        <v>6913</v>
      </c>
      <c r="T1097" s="5">
        <v>45908.0</v>
      </c>
    </row>
    <row r="1098">
      <c r="A1098" s="4" t="s">
        <v>6351</v>
      </c>
      <c r="B1098" s="4">
        <v>2009.0</v>
      </c>
      <c r="C1098" s="4" t="s">
        <v>13</v>
      </c>
      <c r="D1098" s="4" t="s">
        <v>5638</v>
      </c>
      <c r="E1098" s="4">
        <v>288.0</v>
      </c>
      <c r="F1098" s="4">
        <v>4.0</v>
      </c>
      <c r="G1098" s="4" t="s">
        <v>5943</v>
      </c>
      <c r="H1098" s="4" t="s">
        <v>2290</v>
      </c>
      <c r="I1098" s="4">
        <v>8.0</v>
      </c>
      <c r="J1098" s="4">
        <v>0.0</v>
      </c>
      <c r="K1098" s="5">
        <v>45799.0</v>
      </c>
      <c r="L1098" s="4">
        <v>7.0</v>
      </c>
      <c r="M1098" s="4">
        <v>78.0</v>
      </c>
      <c r="N1098" s="4">
        <v>8.0</v>
      </c>
      <c r="O1098" s="4">
        <v>6.0</v>
      </c>
      <c r="P1098" s="4" t="s">
        <v>2291</v>
      </c>
      <c r="Q1098" s="4">
        <v>1517448.0</v>
      </c>
      <c r="R1098" s="5">
        <v>45665.0</v>
      </c>
      <c r="S1098" s="4" t="s">
        <v>6960</v>
      </c>
      <c r="T1098" s="5">
        <v>45908.0</v>
      </c>
    </row>
    <row r="1099">
      <c r="A1099" s="4" t="s">
        <v>6351</v>
      </c>
      <c r="B1099" s="4">
        <v>2008.0</v>
      </c>
      <c r="C1099" s="4" t="s">
        <v>13</v>
      </c>
      <c r="D1099" s="4" t="s">
        <v>5765</v>
      </c>
      <c r="E1099" s="4">
        <v>297.0</v>
      </c>
      <c r="F1099" s="4">
        <v>5.0</v>
      </c>
      <c r="G1099" s="4" t="s">
        <v>4499</v>
      </c>
      <c r="H1099" s="4" t="s">
        <v>2292</v>
      </c>
      <c r="I1099" s="10"/>
      <c r="J1099" s="4">
        <v>12.0</v>
      </c>
      <c r="K1099" s="5">
        <v>45921.0</v>
      </c>
      <c r="L1099" s="4">
        <v>7.0</v>
      </c>
      <c r="M1099" s="4">
        <v>77.0</v>
      </c>
      <c r="N1099" s="4">
        <v>77.0</v>
      </c>
      <c r="O1099" s="4">
        <v>6.0</v>
      </c>
      <c r="P1099" s="4" t="s">
        <v>2293</v>
      </c>
      <c r="Q1099" s="4">
        <v>148841.0</v>
      </c>
      <c r="R1099" s="5">
        <v>45755.0</v>
      </c>
      <c r="S1099" s="4" t="s">
        <v>7172</v>
      </c>
      <c r="T1099" s="5">
        <v>45877.0</v>
      </c>
    </row>
    <row r="1100">
      <c r="A1100" s="4" t="s">
        <v>6351</v>
      </c>
      <c r="B1100" s="4">
        <v>2007.0</v>
      </c>
      <c r="C1100" s="4" t="s">
        <v>13</v>
      </c>
      <c r="D1100" s="4">
        <v>55.0</v>
      </c>
      <c r="E1100" s="4">
        <v>32.0</v>
      </c>
      <c r="F1100" s="4">
        <v>5.0</v>
      </c>
      <c r="G1100" s="4" t="s">
        <v>1781</v>
      </c>
      <c r="H1100" s="4" t="s">
        <v>2294</v>
      </c>
      <c r="I1100" s="10"/>
      <c r="J1100" s="4">
        <v>1.0</v>
      </c>
      <c r="K1100" s="5">
        <v>45737.0</v>
      </c>
      <c r="L1100" s="4">
        <v>7.0</v>
      </c>
      <c r="M1100" s="4">
        <v>76.0</v>
      </c>
      <c r="N1100" s="4">
        <v>74.0</v>
      </c>
      <c r="O1100" s="5">
        <v>45843.0</v>
      </c>
      <c r="P1100" s="4" t="s">
        <v>2295</v>
      </c>
      <c r="Q1100" s="4">
        <v>1445958.0</v>
      </c>
      <c r="R1100" s="5">
        <v>45816.0</v>
      </c>
      <c r="S1100" s="4" t="s">
        <v>7237</v>
      </c>
      <c r="T1100" s="5">
        <v>45877.0</v>
      </c>
    </row>
    <row r="1101">
      <c r="A1101" s="4" t="s">
        <v>6351</v>
      </c>
      <c r="B1101" s="4">
        <v>2006.0</v>
      </c>
      <c r="C1101" s="4" t="s">
        <v>13</v>
      </c>
      <c r="D1101" s="4" t="s">
        <v>5753</v>
      </c>
      <c r="E1101" s="4">
        <v>36.0</v>
      </c>
      <c r="F1101" s="4">
        <v>5.0</v>
      </c>
      <c r="G1101" s="4" t="s">
        <v>2023</v>
      </c>
      <c r="H1101" s="4" t="s">
        <v>2296</v>
      </c>
      <c r="I1101" s="10"/>
      <c r="J1101" s="4">
        <v>0.0</v>
      </c>
      <c r="K1101" s="5">
        <v>45840.0</v>
      </c>
      <c r="L1101" s="4">
        <v>8.0</v>
      </c>
      <c r="M1101" s="4">
        <v>74.0</v>
      </c>
      <c r="N1101" s="4">
        <v>71.0</v>
      </c>
      <c r="O1101" s="5">
        <v>45813.0</v>
      </c>
      <c r="P1101" s="4" t="s">
        <v>2297</v>
      </c>
      <c r="Q1101" s="4">
        <v>1412669.0</v>
      </c>
      <c r="R1101" s="5">
        <v>45877.0</v>
      </c>
      <c r="S1101" s="4" t="s">
        <v>7289</v>
      </c>
      <c r="T1101" s="5">
        <v>45724.0</v>
      </c>
    </row>
    <row r="1102">
      <c r="A1102" s="4" t="s">
        <v>6351</v>
      </c>
      <c r="B1102" s="4">
        <v>2005.0</v>
      </c>
      <c r="C1102" s="4" t="s">
        <v>13</v>
      </c>
      <c r="D1102" s="4" t="s">
        <v>5576</v>
      </c>
      <c r="E1102" s="4">
        <v>37.0</v>
      </c>
      <c r="F1102" s="4">
        <v>5.0</v>
      </c>
      <c r="G1102" s="5">
        <v>45660.0</v>
      </c>
      <c r="H1102" s="4" t="s">
        <v>2298</v>
      </c>
      <c r="I1102" s="10"/>
      <c r="J1102" s="4">
        <v>0.0</v>
      </c>
      <c r="K1102" s="5">
        <v>45659.0</v>
      </c>
      <c r="L1102" s="4">
        <v>8.0</v>
      </c>
      <c r="M1102" s="4">
        <v>73.0</v>
      </c>
      <c r="N1102" s="4">
        <v>68.0</v>
      </c>
      <c r="O1102" s="5">
        <v>45752.0</v>
      </c>
      <c r="P1102" s="4" t="s">
        <v>2299</v>
      </c>
      <c r="Q1102" s="4">
        <v>138838.0</v>
      </c>
      <c r="R1102" s="4">
        <v>9.0</v>
      </c>
      <c r="S1102" s="4">
        <v>0.0</v>
      </c>
      <c r="T1102" s="4">
        <v>8.0</v>
      </c>
    </row>
    <row r="1103">
      <c r="A1103" s="4" t="s">
        <v>6351</v>
      </c>
      <c r="B1103" s="4">
        <v>2004.0</v>
      </c>
      <c r="C1103" s="4" t="s">
        <v>13</v>
      </c>
      <c r="D1103" s="4" t="s">
        <v>5550</v>
      </c>
      <c r="E1103" s="4">
        <v>38.0</v>
      </c>
      <c r="F1103" s="4">
        <v>5.0</v>
      </c>
      <c r="G1103" s="4" t="s">
        <v>4214</v>
      </c>
      <c r="H1103" s="4" t="s">
        <v>2300</v>
      </c>
      <c r="I1103" s="10"/>
      <c r="J1103" s="4">
        <v>3526.0</v>
      </c>
      <c r="K1103" s="5">
        <v>45827.0</v>
      </c>
      <c r="L1103" s="4">
        <v>8.0</v>
      </c>
      <c r="M1103" s="4">
        <v>69.0</v>
      </c>
      <c r="N1103" s="4">
        <v>64.0</v>
      </c>
      <c r="O1103" s="4">
        <v>5.0</v>
      </c>
      <c r="P1103" s="4" t="s">
        <v>2301</v>
      </c>
      <c r="Q1103" s="4">
        <v>135345.0</v>
      </c>
      <c r="R1103" s="5">
        <v>45725.0</v>
      </c>
      <c r="S1103" s="4">
        <v>0.0</v>
      </c>
      <c r="T1103" s="5">
        <v>45845.0</v>
      </c>
    </row>
    <row r="1104">
      <c r="A1104" s="4" t="s">
        <v>6351</v>
      </c>
      <c r="B1104" s="4">
        <v>2003.0</v>
      </c>
      <c r="C1104" s="4" t="s">
        <v>13</v>
      </c>
      <c r="D1104" s="4">
        <v>53.0</v>
      </c>
      <c r="E1104" s="4">
        <v>38.0</v>
      </c>
      <c r="F1104" s="4">
        <v>5.0</v>
      </c>
      <c r="G1104" s="4" t="s">
        <v>3600</v>
      </c>
      <c r="H1104" s="4" t="s">
        <v>2302</v>
      </c>
      <c r="I1104" s="10"/>
      <c r="J1104" s="4">
        <v>1158.0</v>
      </c>
      <c r="K1104" s="4">
        <v>19.0</v>
      </c>
      <c r="L1104" s="4">
        <v>8.0</v>
      </c>
      <c r="M1104" s="4">
        <v>65.0</v>
      </c>
      <c r="N1104" s="4">
        <v>6.0</v>
      </c>
      <c r="O1104" s="5">
        <v>45812.0</v>
      </c>
      <c r="P1104" s="4" t="s">
        <v>2303</v>
      </c>
      <c r="Q1104" s="4">
        <v>132122.0</v>
      </c>
      <c r="R1104" s="5">
        <v>45786.0</v>
      </c>
      <c r="S1104" s="4">
        <v>0.0</v>
      </c>
      <c r="T1104" s="5">
        <v>45754.0</v>
      </c>
    </row>
    <row r="1105">
      <c r="A1105" s="4" t="s">
        <v>6351</v>
      </c>
      <c r="B1105" s="4">
        <v>2002.0</v>
      </c>
      <c r="C1105" s="4" t="s">
        <v>13</v>
      </c>
      <c r="D1105" s="4" t="s">
        <v>5579</v>
      </c>
      <c r="E1105" s="4">
        <v>35.0</v>
      </c>
      <c r="F1105" s="4">
        <v>5.0</v>
      </c>
      <c r="G1105" s="4" t="s">
        <v>518</v>
      </c>
      <c r="H1105" s="4" t="s">
        <v>2304</v>
      </c>
      <c r="I1105" s="10"/>
      <c r="J1105" s="4">
        <v>298.0</v>
      </c>
      <c r="K1105" s="5">
        <v>45795.0</v>
      </c>
      <c r="L1105" s="4">
        <v>8.0</v>
      </c>
      <c r="M1105" s="4">
        <v>61.0</v>
      </c>
      <c r="N1105" s="4">
        <v>57.0</v>
      </c>
      <c r="O1105" s="5">
        <v>45661.0</v>
      </c>
      <c r="P1105" s="4" t="s">
        <v>2305</v>
      </c>
      <c r="Q1105" s="4">
        <v>1293523.0</v>
      </c>
      <c r="R1105" s="5">
        <v>45847.0</v>
      </c>
      <c r="S1105" s="4">
        <v>0.0</v>
      </c>
      <c r="T1105" s="5">
        <v>45664.0</v>
      </c>
    </row>
    <row r="1106">
      <c r="A1106" s="4" t="s">
        <v>6351</v>
      </c>
      <c r="B1106" s="4">
        <v>2001.0</v>
      </c>
      <c r="C1106" s="4" t="s">
        <v>13</v>
      </c>
      <c r="D1106" s="4" t="s">
        <v>5710</v>
      </c>
      <c r="E1106" s="4">
        <v>32.0</v>
      </c>
      <c r="F1106" s="4">
        <v>5.0</v>
      </c>
      <c r="G1106" s="4" t="s">
        <v>5943</v>
      </c>
      <c r="H1106" s="4" t="s">
        <v>2306</v>
      </c>
      <c r="I1106" s="10"/>
      <c r="J1106" s="4">
        <v>126.0</v>
      </c>
      <c r="K1106" s="5">
        <v>45917.0</v>
      </c>
      <c r="L1106" s="4">
        <v>9.0</v>
      </c>
      <c r="M1106" s="4">
        <v>56.0</v>
      </c>
      <c r="N1106" s="4">
        <v>53.0</v>
      </c>
      <c r="O1106" s="5">
        <v>45811.0</v>
      </c>
      <c r="P1106" s="4" t="s">
        <v>2307</v>
      </c>
      <c r="Q1106" s="4">
        <v>1267512.0</v>
      </c>
      <c r="R1106" s="4">
        <v>1.0</v>
      </c>
      <c r="S1106" s="4">
        <v>0.0</v>
      </c>
      <c r="T1106" s="5">
        <v>45844.0</v>
      </c>
    </row>
    <row r="1107">
      <c r="A1107" s="4" t="s">
        <v>6351</v>
      </c>
      <c r="B1107" s="4">
        <v>2000.0</v>
      </c>
      <c r="C1107" s="4" t="s">
        <v>13</v>
      </c>
      <c r="D1107" s="4" t="s">
        <v>5856</v>
      </c>
      <c r="E1107" s="4">
        <v>3.0</v>
      </c>
      <c r="F1107" s="4">
        <v>5.0</v>
      </c>
      <c r="G1107" s="4" t="s">
        <v>3863</v>
      </c>
      <c r="H1107" s="4" t="s">
        <v>2308</v>
      </c>
      <c r="I1107" s="10"/>
      <c r="J1107" s="4">
        <v>0.0</v>
      </c>
      <c r="K1107" s="5">
        <v>45764.0</v>
      </c>
      <c r="L1107" s="4">
        <v>9.0</v>
      </c>
      <c r="M1107" s="4">
        <v>52.0</v>
      </c>
      <c r="N1107" s="4">
        <v>49.0</v>
      </c>
      <c r="O1107" s="5">
        <v>45660.0</v>
      </c>
      <c r="P1107" s="4" t="s">
        <v>2310</v>
      </c>
      <c r="Q1107" s="4">
        <v>1243229.0</v>
      </c>
      <c r="R1107" s="5">
        <v>45689.0</v>
      </c>
      <c r="S1107" s="4">
        <v>0.0</v>
      </c>
      <c r="T1107" s="5">
        <v>45753.0</v>
      </c>
    </row>
    <row r="1108">
      <c r="A1108" s="4" t="s">
        <v>6352</v>
      </c>
      <c r="B1108" s="4">
        <v>2015.0</v>
      </c>
      <c r="C1108" s="4" t="s">
        <v>13</v>
      </c>
      <c r="D1108" s="4" t="s">
        <v>5847</v>
      </c>
      <c r="E1108" s="4">
        <v>215.0</v>
      </c>
      <c r="F1108" s="4">
        <v>0.0</v>
      </c>
      <c r="G1108" s="10"/>
      <c r="H1108" s="4">
        <v>0.0</v>
      </c>
      <c r="I1108" s="4">
        <v>95.0</v>
      </c>
      <c r="J1108" s="4">
        <v>0.0</v>
      </c>
      <c r="K1108" s="4" t="s">
        <v>5848</v>
      </c>
      <c r="L1108" s="4">
        <v>1.0</v>
      </c>
      <c r="M1108" s="4">
        <v>92.0</v>
      </c>
      <c r="N1108" s="4">
        <v>95.0</v>
      </c>
      <c r="O1108" s="4" t="s">
        <v>5821</v>
      </c>
      <c r="P1108" s="4" t="s">
        <v>2311</v>
      </c>
      <c r="Q1108" s="4">
        <v>768514.0</v>
      </c>
      <c r="R1108" s="5">
        <v>45721.0</v>
      </c>
      <c r="S1108" s="4" t="s">
        <v>7329</v>
      </c>
      <c r="T1108" s="5">
        <v>45726.0</v>
      </c>
    </row>
    <row r="1109">
      <c r="A1109" s="4" t="s">
        <v>6352</v>
      </c>
      <c r="B1109" s="4">
        <v>2014.0</v>
      </c>
      <c r="C1109" s="4" t="s">
        <v>13</v>
      </c>
      <c r="D1109" s="4">
        <v>66.0</v>
      </c>
      <c r="E1109" s="4">
        <v>217.0</v>
      </c>
      <c r="F1109" s="4">
        <v>0.0</v>
      </c>
      <c r="G1109" s="4" t="s">
        <v>6069</v>
      </c>
      <c r="H1109" s="4" t="s">
        <v>2312</v>
      </c>
      <c r="I1109" s="4">
        <v>98.0</v>
      </c>
      <c r="J1109" s="4">
        <v>0.0</v>
      </c>
      <c r="K1109" s="4" t="s">
        <v>5719</v>
      </c>
      <c r="L1109" s="4">
        <v>1.0</v>
      </c>
      <c r="M1109" s="4">
        <v>97.0</v>
      </c>
      <c r="N1109" s="4">
        <v>98.0</v>
      </c>
      <c r="O1109" s="4" t="s">
        <v>5821</v>
      </c>
      <c r="P1109" s="4" t="s">
        <v>2313</v>
      </c>
      <c r="Q1109" s="4">
        <v>763393.0</v>
      </c>
      <c r="R1109" s="5">
        <v>45721.0</v>
      </c>
      <c r="S1109" s="4" t="s">
        <v>6949</v>
      </c>
      <c r="T1109" s="5">
        <v>45726.0</v>
      </c>
    </row>
    <row r="1110">
      <c r="A1110" s="4" t="s">
        <v>6352</v>
      </c>
      <c r="B1110" s="4">
        <v>2013.0</v>
      </c>
      <c r="C1110" s="4" t="s">
        <v>13</v>
      </c>
      <c r="D1110" s="4" t="s">
        <v>6070</v>
      </c>
      <c r="E1110" s="4">
        <v>218.0</v>
      </c>
      <c r="F1110" s="4">
        <v>0.0</v>
      </c>
      <c r="G1110" s="4" t="s">
        <v>2346</v>
      </c>
      <c r="H1110" s="4" t="s">
        <v>2314</v>
      </c>
      <c r="I1110" s="4">
        <v>98.0</v>
      </c>
      <c r="J1110" s="4">
        <v>0.0</v>
      </c>
      <c r="K1110" s="4">
        <v>45.0</v>
      </c>
      <c r="L1110" s="4">
        <v>1.0</v>
      </c>
      <c r="M1110" s="4">
        <v>98.0</v>
      </c>
      <c r="N1110" s="4">
        <v>98.0</v>
      </c>
      <c r="O1110" s="4" t="s">
        <v>5821</v>
      </c>
      <c r="P1110" s="4" t="s">
        <v>2315</v>
      </c>
      <c r="Q1110" s="4">
        <v>75881.0</v>
      </c>
      <c r="R1110" s="5">
        <v>45721.0</v>
      </c>
      <c r="S1110" s="4" t="s">
        <v>7330</v>
      </c>
      <c r="T1110" s="5">
        <v>45726.0</v>
      </c>
    </row>
    <row r="1111">
      <c r="A1111" s="4" t="s">
        <v>6352</v>
      </c>
      <c r="B1111" s="4">
        <v>2012.0</v>
      </c>
      <c r="C1111" s="4" t="s">
        <v>13</v>
      </c>
      <c r="D1111" s="4" t="s">
        <v>5776</v>
      </c>
      <c r="E1111" s="4">
        <v>22.0</v>
      </c>
      <c r="F1111" s="4">
        <v>0.0</v>
      </c>
      <c r="G1111" s="4" t="s">
        <v>528</v>
      </c>
      <c r="H1111" s="4" t="s">
        <v>2316</v>
      </c>
      <c r="I1111" s="4">
        <v>97.0</v>
      </c>
      <c r="J1111" s="4">
        <v>0.0</v>
      </c>
      <c r="K1111" s="4" t="s">
        <v>5999</v>
      </c>
      <c r="L1111" s="4">
        <v>1.0</v>
      </c>
      <c r="M1111" s="4">
        <v>97.0</v>
      </c>
      <c r="N1111" s="4">
        <v>97.0</v>
      </c>
      <c r="O1111" s="4" t="s">
        <v>5821</v>
      </c>
      <c r="P1111" s="4" t="s">
        <v>2318</v>
      </c>
      <c r="Q1111" s="4">
        <v>75391.0</v>
      </c>
      <c r="R1111" s="5">
        <v>45721.0</v>
      </c>
      <c r="S1111" s="4" t="s">
        <v>6009</v>
      </c>
      <c r="T1111" s="5">
        <v>45818.0</v>
      </c>
    </row>
    <row r="1112">
      <c r="A1112" s="4" t="s">
        <v>6352</v>
      </c>
      <c r="B1112" s="4">
        <v>2011.0</v>
      </c>
      <c r="C1112" s="4" t="s">
        <v>13</v>
      </c>
      <c r="D1112" s="4" t="s">
        <v>5901</v>
      </c>
      <c r="E1112" s="4">
        <v>229.0</v>
      </c>
      <c r="F1112" s="4">
        <v>0.0</v>
      </c>
      <c r="G1112" s="4" t="s">
        <v>2346</v>
      </c>
      <c r="H1112" s="4" t="s">
        <v>2319</v>
      </c>
      <c r="I1112" s="4">
        <v>93.0</v>
      </c>
      <c r="J1112" s="4">
        <v>0.0</v>
      </c>
      <c r="K1112" s="4" t="s">
        <v>5621</v>
      </c>
      <c r="L1112" s="4">
        <v>1.0</v>
      </c>
      <c r="M1112" s="4">
        <v>93.0</v>
      </c>
      <c r="N1112" s="4">
        <v>93.0</v>
      </c>
      <c r="O1112" s="4" t="s">
        <v>5783</v>
      </c>
      <c r="P1112" s="4" t="s">
        <v>2320</v>
      </c>
      <c r="Q1112" s="4">
        <v>7491.0</v>
      </c>
      <c r="R1112" s="5">
        <v>45721.0</v>
      </c>
      <c r="S1112" s="4" t="s">
        <v>7361</v>
      </c>
      <c r="T1112" s="5">
        <v>45726.0</v>
      </c>
    </row>
    <row r="1113">
      <c r="A1113" s="4" t="s">
        <v>6352</v>
      </c>
      <c r="B1113" s="4">
        <v>2010.0</v>
      </c>
      <c r="C1113" s="4" t="s">
        <v>13</v>
      </c>
      <c r="D1113" s="4" t="s">
        <v>6070</v>
      </c>
      <c r="E1113" s="4">
        <v>221.0</v>
      </c>
      <c r="F1113" s="4">
        <v>0.0</v>
      </c>
      <c r="G1113" s="4" t="s">
        <v>5878</v>
      </c>
      <c r="H1113" s="4" t="s">
        <v>2321</v>
      </c>
      <c r="I1113" s="4">
        <v>95.0</v>
      </c>
      <c r="J1113" s="4">
        <v>0.0</v>
      </c>
      <c r="K1113" s="4" t="s">
        <v>6055</v>
      </c>
      <c r="L1113" s="4">
        <v>1.0</v>
      </c>
      <c r="M1113" s="4">
        <v>95.0</v>
      </c>
      <c r="N1113" s="4">
        <v>95.0</v>
      </c>
      <c r="O1113" s="4" t="s">
        <v>5783</v>
      </c>
      <c r="P1113" s="4" t="s">
        <v>2322</v>
      </c>
      <c r="Q1113" s="4">
        <v>746556.0</v>
      </c>
      <c r="R1113" s="5">
        <v>45721.0</v>
      </c>
      <c r="S1113" s="4" t="s">
        <v>7362</v>
      </c>
      <c r="T1113" s="5">
        <v>45698.0</v>
      </c>
    </row>
    <row r="1114">
      <c r="A1114" s="4" t="s">
        <v>6352</v>
      </c>
      <c r="B1114" s="4">
        <v>2009.0</v>
      </c>
      <c r="C1114" s="4" t="s">
        <v>13</v>
      </c>
      <c r="D1114" s="4" t="s">
        <v>5660</v>
      </c>
      <c r="E1114" s="4">
        <v>218.0</v>
      </c>
      <c r="F1114" s="4">
        <v>0.0</v>
      </c>
      <c r="G1114" s="4" t="s">
        <v>1542</v>
      </c>
      <c r="H1114" s="4" t="s">
        <v>2323</v>
      </c>
      <c r="I1114" s="4">
        <v>98.0</v>
      </c>
      <c r="J1114" s="4">
        <v>0.0</v>
      </c>
      <c r="K1114" s="4" t="s">
        <v>6071</v>
      </c>
      <c r="L1114" s="4">
        <v>1.0</v>
      </c>
      <c r="M1114" s="4">
        <v>97.0</v>
      </c>
      <c r="N1114" s="4">
        <v>98.0</v>
      </c>
      <c r="O1114" s="4" t="s">
        <v>5821</v>
      </c>
      <c r="P1114" s="4" t="s">
        <v>2325</v>
      </c>
      <c r="Q1114" s="4">
        <v>745693.0</v>
      </c>
      <c r="R1114" s="5">
        <v>45752.0</v>
      </c>
      <c r="S1114" s="4" t="s">
        <v>7362</v>
      </c>
      <c r="T1114" s="5">
        <v>45787.0</v>
      </c>
    </row>
    <row r="1115">
      <c r="A1115" s="4" t="s">
        <v>6352</v>
      </c>
      <c r="B1115" s="4">
        <v>2008.0</v>
      </c>
      <c r="C1115" s="4" t="s">
        <v>13</v>
      </c>
      <c r="D1115" s="4" t="s">
        <v>5775</v>
      </c>
      <c r="E1115" s="4">
        <v>218.0</v>
      </c>
      <c r="F1115" s="4">
        <v>1.0</v>
      </c>
      <c r="G1115" s="4" t="s">
        <v>2324</v>
      </c>
      <c r="H1115" s="4" t="s">
        <v>2326</v>
      </c>
      <c r="I1115" s="4">
        <v>93.0</v>
      </c>
      <c r="J1115" s="4">
        <v>0.0</v>
      </c>
      <c r="K1115" s="5">
        <v>45904.0</v>
      </c>
      <c r="L1115" s="4">
        <v>1.0</v>
      </c>
      <c r="M1115" s="4">
        <v>93.0</v>
      </c>
      <c r="N1115" s="4">
        <v>93.0</v>
      </c>
      <c r="O1115" s="4" t="s">
        <v>5786</v>
      </c>
      <c r="P1115" s="4" t="s">
        <v>2327</v>
      </c>
      <c r="Q1115" s="4">
        <v>746314.0</v>
      </c>
      <c r="R1115" s="5">
        <v>45752.0</v>
      </c>
      <c r="S1115" s="4" t="s">
        <v>7362</v>
      </c>
      <c r="T1115" s="5">
        <v>45848.0</v>
      </c>
    </row>
    <row r="1116">
      <c r="A1116" s="4" t="s">
        <v>6352</v>
      </c>
      <c r="B1116" s="4">
        <v>2007.0</v>
      </c>
      <c r="C1116" s="4" t="s">
        <v>13</v>
      </c>
      <c r="D1116" s="4" t="s">
        <v>5849</v>
      </c>
      <c r="E1116" s="4">
        <v>232.0</v>
      </c>
      <c r="F1116" s="4">
        <v>1.0</v>
      </c>
      <c r="G1116" s="5">
        <v>45695.0</v>
      </c>
      <c r="H1116" s="4" t="s">
        <v>2328</v>
      </c>
      <c r="I1116" s="4">
        <v>94.0</v>
      </c>
      <c r="J1116" s="4">
        <v>0.0</v>
      </c>
      <c r="K1116" s="5">
        <v>45720.0</v>
      </c>
      <c r="L1116" s="4">
        <v>1.0</v>
      </c>
      <c r="M1116" s="4">
        <v>94.0</v>
      </c>
      <c r="N1116" s="4">
        <v>94.0</v>
      </c>
      <c r="O1116" s="5">
        <v>45901.0</v>
      </c>
      <c r="P1116" s="4" t="s">
        <v>2329</v>
      </c>
      <c r="Q1116" s="4">
        <v>747869.0</v>
      </c>
      <c r="R1116" s="5">
        <v>45782.0</v>
      </c>
      <c r="S1116" s="4" t="s">
        <v>5725</v>
      </c>
      <c r="T1116" s="5">
        <v>45699.0</v>
      </c>
    </row>
    <row r="1117">
      <c r="A1117" s="4" t="s">
        <v>6352</v>
      </c>
      <c r="B1117" s="4">
        <v>2006.0</v>
      </c>
      <c r="C1117" s="4" t="s">
        <v>13</v>
      </c>
      <c r="D1117" s="4" t="s">
        <v>6072</v>
      </c>
      <c r="E1117" s="4">
        <v>24.0</v>
      </c>
      <c r="F1117" s="4">
        <v>1.0</v>
      </c>
      <c r="G1117" s="58">
        <v>45754.0</v>
      </c>
      <c r="H1117" s="4" t="s">
        <v>2330</v>
      </c>
      <c r="I1117" s="4">
        <v>93.0</v>
      </c>
      <c r="J1117" s="4">
        <v>0.0</v>
      </c>
      <c r="K1117" s="4" t="s">
        <v>6073</v>
      </c>
      <c r="L1117" s="4">
        <v>1.0</v>
      </c>
      <c r="M1117" s="4">
        <v>92.0</v>
      </c>
      <c r="N1117" s="4">
        <v>93.0</v>
      </c>
      <c r="O1117" s="5">
        <v>45658.0</v>
      </c>
      <c r="P1117" s="4" t="s">
        <v>2331</v>
      </c>
      <c r="Q1117" s="4">
        <v>74961.0</v>
      </c>
      <c r="R1117" s="5">
        <v>45782.0</v>
      </c>
      <c r="S1117" s="4" t="s">
        <v>7108</v>
      </c>
      <c r="T1117" s="5">
        <v>45849.0</v>
      </c>
    </row>
    <row r="1118">
      <c r="A1118" s="4" t="s">
        <v>6352</v>
      </c>
      <c r="B1118" s="4">
        <v>2005.0</v>
      </c>
      <c r="C1118" s="4" t="s">
        <v>13</v>
      </c>
      <c r="D1118" s="4">
        <v>65.0</v>
      </c>
      <c r="E1118" s="4">
        <v>238.0</v>
      </c>
      <c r="F1118" s="4">
        <v>1.0</v>
      </c>
      <c r="G1118" s="4" t="s">
        <v>2642</v>
      </c>
      <c r="H1118" s="4" t="s">
        <v>2332</v>
      </c>
      <c r="I1118" s="4">
        <v>93.0</v>
      </c>
      <c r="J1118" s="4">
        <v>0.0</v>
      </c>
      <c r="K1118" s="4">
        <v>39.0</v>
      </c>
      <c r="L1118" s="4">
        <v>1.0</v>
      </c>
      <c r="M1118" s="4">
        <v>93.0</v>
      </c>
      <c r="N1118" s="4">
        <v>93.0</v>
      </c>
      <c r="O1118" s="5">
        <v>45870.0</v>
      </c>
      <c r="P1118" s="4" t="s">
        <v>2333</v>
      </c>
      <c r="Q1118" s="4">
        <v>75946.0</v>
      </c>
      <c r="R1118" s="5">
        <v>45782.0</v>
      </c>
      <c r="S1118" s="4" t="s">
        <v>7363</v>
      </c>
      <c r="T1118" s="5">
        <v>45758.0</v>
      </c>
    </row>
    <row r="1119">
      <c r="A1119" s="4" t="s">
        <v>6352</v>
      </c>
      <c r="B1119" s="4">
        <v>2004.0</v>
      </c>
      <c r="C1119" s="4" t="s">
        <v>13</v>
      </c>
      <c r="D1119" s="4" t="s">
        <v>5850</v>
      </c>
      <c r="E1119" s="4">
        <v>237.0</v>
      </c>
      <c r="F1119" s="4">
        <v>1.0</v>
      </c>
      <c r="G1119" s="4" t="s">
        <v>2421</v>
      </c>
      <c r="H1119" s="4" t="s">
        <v>2334</v>
      </c>
      <c r="I1119" s="4">
        <v>91.0</v>
      </c>
      <c r="J1119" s="4">
        <v>0.0</v>
      </c>
      <c r="K1119" s="4" t="s">
        <v>6074</v>
      </c>
      <c r="L1119" s="4">
        <v>1.0</v>
      </c>
      <c r="M1119" s="4">
        <v>91.0</v>
      </c>
      <c r="N1119" s="4">
        <v>91.0</v>
      </c>
      <c r="O1119" s="5">
        <v>45901.0</v>
      </c>
      <c r="P1119" s="4" t="s">
        <v>2335</v>
      </c>
      <c r="Q1119" s="4">
        <v>751652.0</v>
      </c>
      <c r="R1119" s="5">
        <v>45813.0</v>
      </c>
      <c r="S1119" s="4" t="s">
        <v>7364</v>
      </c>
      <c r="T1119" s="5">
        <v>45699.0</v>
      </c>
    </row>
    <row r="1120">
      <c r="A1120" s="4" t="s">
        <v>6352</v>
      </c>
      <c r="B1120" s="4">
        <v>2003.0</v>
      </c>
      <c r="C1120" s="4" t="s">
        <v>13</v>
      </c>
      <c r="D1120" s="4" t="s">
        <v>5777</v>
      </c>
      <c r="E1120" s="4">
        <v>237.0</v>
      </c>
      <c r="F1120" s="4">
        <v>1.0</v>
      </c>
      <c r="G1120" s="4" t="s">
        <v>898</v>
      </c>
      <c r="H1120" s="4" t="s">
        <v>2336</v>
      </c>
      <c r="I1120" s="4">
        <v>9.0</v>
      </c>
      <c r="J1120" s="4">
        <v>0.0</v>
      </c>
      <c r="K1120" s="4" t="s">
        <v>6075</v>
      </c>
      <c r="L1120" s="4">
        <v>1.0</v>
      </c>
      <c r="M1120" s="4">
        <v>91.0</v>
      </c>
      <c r="N1120" s="4">
        <v>9.0</v>
      </c>
      <c r="O1120" s="5">
        <v>45659.0</v>
      </c>
      <c r="P1120" s="4" t="s">
        <v>2337</v>
      </c>
      <c r="Q1120" s="4">
        <v>751857.0</v>
      </c>
      <c r="R1120" s="5">
        <v>45813.0</v>
      </c>
      <c r="S1120" s="4" t="s">
        <v>7348</v>
      </c>
      <c r="T1120" s="5">
        <v>45668.0</v>
      </c>
    </row>
    <row r="1121">
      <c r="A1121" s="4" t="s">
        <v>6352</v>
      </c>
      <c r="B1121" s="4">
        <v>2002.0</v>
      </c>
      <c r="C1121" s="4" t="s">
        <v>13</v>
      </c>
      <c r="D1121" s="4" t="s">
        <v>5777</v>
      </c>
      <c r="E1121" s="4">
        <v>244.0</v>
      </c>
      <c r="F1121" s="4">
        <v>1.0</v>
      </c>
      <c r="G1121" s="4" t="s">
        <v>2623</v>
      </c>
      <c r="H1121" s="4" t="s">
        <v>2338</v>
      </c>
      <c r="I1121" s="4">
        <v>91.0</v>
      </c>
      <c r="J1121" s="4">
        <v>0.0</v>
      </c>
      <c r="K1121" s="4" t="s">
        <v>6076</v>
      </c>
      <c r="L1121" s="4">
        <v>1.0</v>
      </c>
      <c r="M1121" s="4">
        <v>93.0</v>
      </c>
      <c r="N1121" s="4">
        <v>91.0</v>
      </c>
      <c r="O1121" s="5">
        <v>45718.0</v>
      </c>
      <c r="P1121" s="4" t="s">
        <v>2339</v>
      </c>
      <c r="Q1121" s="4">
        <v>751884.0</v>
      </c>
      <c r="R1121" s="5">
        <v>45843.0</v>
      </c>
      <c r="S1121" s="4" t="s">
        <v>7350</v>
      </c>
      <c r="T1121" s="4">
        <v>11.0</v>
      </c>
    </row>
    <row r="1122">
      <c r="A1122" s="4" t="s">
        <v>6352</v>
      </c>
      <c r="B1122" s="4">
        <v>2001.0</v>
      </c>
      <c r="C1122" s="4" t="s">
        <v>13</v>
      </c>
      <c r="D1122" s="4" t="s">
        <v>5984</v>
      </c>
      <c r="E1122" s="4">
        <v>247.0</v>
      </c>
      <c r="F1122" s="4">
        <v>1.0</v>
      </c>
      <c r="G1122" s="4" t="s">
        <v>2237</v>
      </c>
      <c r="H1122" s="4" t="s">
        <v>2340</v>
      </c>
      <c r="I1122" s="4">
        <v>85.0</v>
      </c>
      <c r="J1122" s="4">
        <v>0.0</v>
      </c>
      <c r="K1122" s="4" t="s">
        <v>6077</v>
      </c>
      <c r="L1122" s="4">
        <v>1.0</v>
      </c>
      <c r="M1122" s="4">
        <v>9.0</v>
      </c>
      <c r="N1122" s="4">
        <v>85.0</v>
      </c>
      <c r="O1122" s="5">
        <v>45839.0</v>
      </c>
      <c r="P1122" s="4" t="s">
        <v>2341</v>
      </c>
      <c r="Q1122" s="4">
        <v>752263.0</v>
      </c>
      <c r="R1122" s="5">
        <v>45843.0</v>
      </c>
      <c r="S1122" s="4" t="s">
        <v>7299</v>
      </c>
      <c r="T1122" s="5">
        <v>45910.0</v>
      </c>
    </row>
    <row r="1123">
      <c r="A1123" s="4" t="s">
        <v>6352</v>
      </c>
      <c r="B1123" s="4">
        <v>2000.0</v>
      </c>
      <c r="C1123" s="4" t="s">
        <v>13</v>
      </c>
      <c r="D1123" s="4" t="s">
        <v>5984</v>
      </c>
      <c r="E1123" s="4">
        <v>246.0</v>
      </c>
      <c r="F1123" s="4">
        <v>1.0</v>
      </c>
      <c r="G1123" s="4" t="s">
        <v>951</v>
      </c>
      <c r="H1123" s="4" t="s">
        <v>2342</v>
      </c>
      <c r="I1123" s="10"/>
      <c r="J1123" s="4">
        <v>0.0</v>
      </c>
      <c r="K1123" s="4" t="s">
        <v>5863</v>
      </c>
      <c r="L1123" s="4">
        <v>1.0</v>
      </c>
      <c r="M1123" s="4">
        <v>79.0</v>
      </c>
      <c r="N1123" s="4">
        <v>88.0</v>
      </c>
      <c r="O1123" s="5">
        <v>45658.0</v>
      </c>
      <c r="P1123" s="4" t="s">
        <v>2343</v>
      </c>
      <c r="Q1123" s="4">
        <v>75331.0</v>
      </c>
      <c r="R1123" s="5">
        <v>45874.0</v>
      </c>
      <c r="S1123" s="4" t="s">
        <v>7195</v>
      </c>
      <c r="T1123" s="5">
        <v>45910.0</v>
      </c>
    </row>
    <row r="1124">
      <c r="A1124" s="4" t="s">
        <v>6353</v>
      </c>
      <c r="B1124" s="4">
        <v>2015.0</v>
      </c>
      <c r="C1124" s="4" t="s">
        <v>13</v>
      </c>
      <c r="D1124" s="4" t="s">
        <v>5935</v>
      </c>
      <c r="E1124" s="4">
        <v>24.0</v>
      </c>
      <c r="F1124" s="4">
        <v>14.0</v>
      </c>
      <c r="G1124" s="10"/>
      <c r="H1124" s="4">
        <v>0.0</v>
      </c>
      <c r="I1124" s="4">
        <v>6.0</v>
      </c>
      <c r="J1124" s="4">
        <v>0.0</v>
      </c>
      <c r="K1124" s="4" t="s">
        <v>5557</v>
      </c>
      <c r="L1124" s="4">
        <v>18.0</v>
      </c>
      <c r="M1124" s="4">
        <v>56.0</v>
      </c>
      <c r="N1124" s="4">
        <v>6.0</v>
      </c>
      <c r="O1124" s="4" t="s">
        <v>5578</v>
      </c>
      <c r="P1124" s="4" t="s">
        <v>2344</v>
      </c>
      <c r="Q1124" s="4">
        <v>171161.0</v>
      </c>
      <c r="R1124" s="5">
        <v>45903.0</v>
      </c>
      <c r="S1124" s="4" t="s">
        <v>5993</v>
      </c>
      <c r="T1124" s="5">
        <v>45666.0</v>
      </c>
    </row>
    <row r="1125">
      <c r="A1125" s="4" t="s">
        <v>6353</v>
      </c>
      <c r="B1125" s="4">
        <v>2014.0</v>
      </c>
      <c r="C1125" s="4" t="s">
        <v>13</v>
      </c>
      <c r="D1125" s="4" t="s">
        <v>5923</v>
      </c>
      <c r="E1125" s="4">
        <v>245.0</v>
      </c>
      <c r="F1125" s="4">
        <v>14.0</v>
      </c>
      <c r="G1125" s="4" t="s">
        <v>5521</v>
      </c>
      <c r="H1125" s="4" t="s">
        <v>2345</v>
      </c>
      <c r="I1125" s="4">
        <v>48.0</v>
      </c>
      <c r="J1125" s="4">
        <v>0.0</v>
      </c>
      <c r="K1125" s="4" t="s">
        <v>5651</v>
      </c>
      <c r="L1125" s="4">
        <v>19.0</v>
      </c>
      <c r="M1125" s="4">
        <v>55.0</v>
      </c>
      <c r="N1125" s="4">
        <v>48.0</v>
      </c>
      <c r="O1125" s="4" t="s">
        <v>5578</v>
      </c>
      <c r="P1125" s="4" t="s">
        <v>2347</v>
      </c>
      <c r="Q1125" s="4">
        <v>1572466.0</v>
      </c>
      <c r="R1125" s="5">
        <v>45903.0</v>
      </c>
      <c r="S1125" s="4" t="s">
        <v>7262</v>
      </c>
      <c r="T1125" s="5">
        <v>45666.0</v>
      </c>
    </row>
    <row r="1126">
      <c r="A1126" s="4" t="s">
        <v>6353</v>
      </c>
      <c r="B1126" s="4">
        <v>2013.0</v>
      </c>
      <c r="C1126" s="4" t="s">
        <v>13</v>
      </c>
      <c r="D1126" s="4" t="s">
        <v>5884</v>
      </c>
      <c r="E1126" s="4">
        <v>253.0</v>
      </c>
      <c r="F1126" s="4">
        <v>14.0</v>
      </c>
      <c r="G1126" s="4" t="s">
        <v>1050</v>
      </c>
      <c r="H1126" s="4" t="s">
        <v>2348</v>
      </c>
      <c r="I1126" s="4">
        <v>68.0</v>
      </c>
      <c r="J1126" s="4">
        <v>0.0</v>
      </c>
      <c r="K1126" s="4" t="s">
        <v>5606</v>
      </c>
      <c r="L1126" s="4">
        <v>19.0</v>
      </c>
      <c r="M1126" s="4">
        <v>67.0</v>
      </c>
      <c r="N1126" s="4">
        <v>68.0</v>
      </c>
      <c r="O1126" s="4" t="s">
        <v>5578</v>
      </c>
      <c r="P1126" s="4" t="s">
        <v>2349</v>
      </c>
      <c r="Q1126" s="4">
        <v>1431776.0</v>
      </c>
      <c r="R1126" s="5">
        <v>45903.0</v>
      </c>
      <c r="S1126" s="4" t="s">
        <v>7205</v>
      </c>
      <c r="T1126" s="5">
        <v>45666.0</v>
      </c>
    </row>
    <row r="1127">
      <c r="A1127" s="4" t="s">
        <v>6353</v>
      </c>
      <c r="B1127" s="4">
        <v>2012.0</v>
      </c>
      <c r="C1127" s="4" t="s">
        <v>13</v>
      </c>
      <c r="D1127" s="4" t="s">
        <v>5787</v>
      </c>
      <c r="E1127" s="4">
        <v>259.0</v>
      </c>
      <c r="F1127" s="4">
        <v>15.0</v>
      </c>
      <c r="G1127" s="4" t="s">
        <v>1050</v>
      </c>
      <c r="H1127" s="4" t="s">
        <v>2350</v>
      </c>
      <c r="I1127" s="10"/>
      <c r="J1127" s="4">
        <v>0.0</v>
      </c>
      <c r="K1127" s="4" t="s">
        <v>5610</v>
      </c>
      <c r="L1127" s="4">
        <v>20.0</v>
      </c>
      <c r="M1127" s="4">
        <v>67.0</v>
      </c>
      <c r="N1127" s="4">
        <v>67.0</v>
      </c>
      <c r="O1127" s="4" t="s">
        <v>5786</v>
      </c>
      <c r="P1127" s="4" t="s">
        <v>2352</v>
      </c>
      <c r="Q1127" s="4">
        <v>128921.0</v>
      </c>
      <c r="R1127" s="5">
        <v>45903.0</v>
      </c>
      <c r="S1127" s="4" t="s">
        <v>7365</v>
      </c>
      <c r="T1127" s="5">
        <v>45908.0</v>
      </c>
    </row>
    <row r="1128">
      <c r="A1128" s="4" t="s">
        <v>6353</v>
      </c>
      <c r="B1128" s="4">
        <v>2011.0</v>
      </c>
      <c r="C1128" s="4" t="s">
        <v>13</v>
      </c>
      <c r="D1128" s="4" t="s">
        <v>5787</v>
      </c>
      <c r="E1128" s="4">
        <v>259.0</v>
      </c>
      <c r="F1128" s="4">
        <v>15.0</v>
      </c>
      <c r="G1128" s="4" t="s">
        <v>1050</v>
      </c>
      <c r="H1128" s="4" t="s">
        <v>2353</v>
      </c>
      <c r="I1128" s="10"/>
      <c r="J1128" s="4">
        <v>0.0</v>
      </c>
      <c r="K1128" s="4" t="s">
        <v>5596</v>
      </c>
      <c r="L1128" s="4">
        <v>20.0</v>
      </c>
      <c r="M1128" s="4">
        <v>67.0</v>
      </c>
      <c r="N1128" s="4">
        <v>68.0</v>
      </c>
      <c r="O1128" s="5">
        <v>45778.0</v>
      </c>
      <c r="P1128" s="4" t="s">
        <v>2355</v>
      </c>
      <c r="Q1128" s="4">
        <v>114554.0</v>
      </c>
      <c r="R1128" s="4">
        <v>4.0</v>
      </c>
      <c r="S1128" s="4" t="s">
        <v>5920</v>
      </c>
      <c r="T1128" s="5">
        <v>45846.0</v>
      </c>
    </row>
    <row r="1129">
      <c r="A1129" s="4" t="s">
        <v>6353</v>
      </c>
      <c r="B1129" s="4">
        <v>2010.0</v>
      </c>
      <c r="C1129" s="4" t="s">
        <v>13</v>
      </c>
      <c r="D1129" s="4" t="s">
        <v>6033</v>
      </c>
      <c r="E1129" s="4">
        <v>682.0</v>
      </c>
      <c r="F1129" s="4">
        <v>23.0</v>
      </c>
      <c r="G1129" s="4" t="s">
        <v>556</v>
      </c>
      <c r="H1129" s="4" t="s">
        <v>2356</v>
      </c>
      <c r="I1129" s="10"/>
      <c r="J1129" s="4">
        <v>0.0</v>
      </c>
      <c r="K1129" s="4" t="s">
        <v>5726</v>
      </c>
      <c r="L1129" s="4">
        <v>58.0</v>
      </c>
      <c r="M1129" s="4">
        <v>66.0</v>
      </c>
      <c r="N1129" s="4">
        <v>66.0</v>
      </c>
      <c r="O1129" s="5">
        <v>45901.0</v>
      </c>
      <c r="P1129" s="4" t="s">
        <v>2357</v>
      </c>
      <c r="Q1129" s="4">
        <v>9999617.0</v>
      </c>
      <c r="R1129" s="4">
        <v>4.0</v>
      </c>
      <c r="S1129" s="4" t="s">
        <v>5920</v>
      </c>
      <c r="T1129" s="5">
        <v>45816.0</v>
      </c>
    </row>
    <row r="1130">
      <c r="A1130" s="4" t="s">
        <v>6353</v>
      </c>
      <c r="B1130" s="4">
        <v>2009.0</v>
      </c>
      <c r="C1130" s="4" t="s">
        <v>13</v>
      </c>
      <c r="D1130" s="4" t="s">
        <v>5676</v>
      </c>
      <c r="E1130" s="4">
        <v>251.0</v>
      </c>
      <c r="F1130" s="4">
        <v>16.0</v>
      </c>
      <c r="G1130" s="4" t="s">
        <v>408</v>
      </c>
      <c r="H1130" s="4" t="s">
        <v>2358</v>
      </c>
      <c r="I1130" s="10"/>
      <c r="J1130" s="4">
        <v>0.0</v>
      </c>
      <c r="K1130" s="4">
        <v>43.0</v>
      </c>
      <c r="L1130" s="4">
        <v>21.0</v>
      </c>
      <c r="M1130" s="4">
        <v>65.0</v>
      </c>
      <c r="N1130" s="4">
        <v>65.0</v>
      </c>
      <c r="O1130" s="4">
        <v>2.0</v>
      </c>
      <c r="P1130" s="4" t="s">
        <v>2359</v>
      </c>
      <c r="Q1130" s="4">
        <v>985287.0</v>
      </c>
      <c r="R1130" s="5">
        <v>45661.0</v>
      </c>
      <c r="S1130" s="4" t="s">
        <v>7084</v>
      </c>
      <c r="T1130" s="5">
        <v>45785.0</v>
      </c>
    </row>
    <row r="1131">
      <c r="A1131" s="4" t="s">
        <v>6353</v>
      </c>
      <c r="B1131" s="4">
        <v>2008.0</v>
      </c>
      <c r="C1131" s="4" t="s">
        <v>13</v>
      </c>
      <c r="D1131" s="4" t="s">
        <v>5886</v>
      </c>
      <c r="E1131" s="4">
        <v>259.0</v>
      </c>
      <c r="F1131" s="4">
        <v>16.0</v>
      </c>
      <c r="G1131" s="4" t="s">
        <v>437</v>
      </c>
      <c r="H1131" s="4" t="s">
        <v>2360</v>
      </c>
      <c r="I1131" s="10"/>
      <c r="J1131" s="4">
        <v>0.0</v>
      </c>
      <c r="K1131" s="4" t="s">
        <v>6056</v>
      </c>
      <c r="L1131" s="4">
        <v>22.0</v>
      </c>
      <c r="M1131" s="4">
        <v>64.0</v>
      </c>
      <c r="N1131" s="4">
        <v>63.0</v>
      </c>
      <c r="O1131" s="5">
        <v>45749.0</v>
      </c>
      <c r="P1131" s="4" t="s">
        <v>2361</v>
      </c>
      <c r="Q1131" s="4">
        <v>97529.0</v>
      </c>
      <c r="R1131" s="5">
        <v>45692.0</v>
      </c>
      <c r="S1131" s="4" t="s">
        <v>7366</v>
      </c>
      <c r="T1131" s="5">
        <v>45755.0</v>
      </c>
    </row>
    <row r="1132">
      <c r="A1132" s="4" t="s">
        <v>6353</v>
      </c>
      <c r="B1132" s="4">
        <v>2007.0</v>
      </c>
      <c r="C1132" s="4" t="s">
        <v>13</v>
      </c>
      <c r="D1132" s="4" t="s">
        <v>5924</v>
      </c>
      <c r="E1132" s="4">
        <v>266.0</v>
      </c>
      <c r="F1132" s="4">
        <v>17.0</v>
      </c>
      <c r="G1132" s="58">
        <v>45875.0</v>
      </c>
      <c r="H1132" s="4" t="s">
        <v>2362</v>
      </c>
      <c r="I1132" s="10"/>
      <c r="J1132" s="4">
        <v>0.0</v>
      </c>
      <c r="K1132" s="5">
        <v>45842.0</v>
      </c>
      <c r="L1132" s="4">
        <v>23.0</v>
      </c>
      <c r="M1132" s="4">
        <v>62.0</v>
      </c>
      <c r="N1132" s="4">
        <v>63.0</v>
      </c>
      <c r="O1132" s="5">
        <v>45840.0</v>
      </c>
      <c r="P1132" s="4" t="s">
        <v>2363</v>
      </c>
      <c r="Q1132" s="4">
        <v>9556889.0</v>
      </c>
      <c r="R1132" s="5">
        <v>45692.0</v>
      </c>
      <c r="S1132" s="4" t="s">
        <v>7085</v>
      </c>
      <c r="T1132" s="5">
        <v>45755.0</v>
      </c>
    </row>
    <row r="1133">
      <c r="A1133" s="4" t="s">
        <v>6353</v>
      </c>
      <c r="B1133" s="4">
        <v>2006.0</v>
      </c>
      <c r="C1133" s="4" t="s">
        <v>13</v>
      </c>
      <c r="D1133" s="4" t="s">
        <v>5791</v>
      </c>
      <c r="E1133" s="4">
        <v>28.0</v>
      </c>
      <c r="F1133" s="4">
        <v>17.0</v>
      </c>
      <c r="G1133" s="4" t="s">
        <v>1256</v>
      </c>
      <c r="H1133" s="4" t="s">
        <v>2364</v>
      </c>
      <c r="I1133" s="10"/>
      <c r="J1133" s="4">
        <v>0.0</v>
      </c>
      <c r="K1133" s="4" t="s">
        <v>6073</v>
      </c>
      <c r="L1133" s="4">
        <v>23.0</v>
      </c>
      <c r="M1133" s="4">
        <v>61.0</v>
      </c>
      <c r="N1133" s="4">
        <v>6.0</v>
      </c>
      <c r="O1133" s="5">
        <v>45719.0</v>
      </c>
      <c r="P1133" s="4" t="s">
        <v>2365</v>
      </c>
      <c r="Q1133" s="4">
        <v>949457.0</v>
      </c>
      <c r="R1133" s="5">
        <v>45720.0</v>
      </c>
      <c r="S1133" s="4" t="s">
        <v>7216</v>
      </c>
      <c r="T1133" s="5">
        <v>45724.0</v>
      </c>
    </row>
    <row r="1134">
      <c r="A1134" s="4" t="s">
        <v>6353</v>
      </c>
      <c r="B1134" s="4">
        <v>2005.0</v>
      </c>
      <c r="C1134" s="4" t="s">
        <v>13</v>
      </c>
      <c r="D1134" s="4">
        <v>65.0</v>
      </c>
      <c r="E1134" s="4">
        <v>29.0</v>
      </c>
      <c r="F1134" s="4">
        <v>17.0</v>
      </c>
      <c r="G1134" s="4" t="s">
        <v>2825</v>
      </c>
      <c r="H1134" s="4" t="s">
        <v>2366</v>
      </c>
      <c r="I1134" s="10"/>
      <c r="J1134" s="4">
        <v>0.0</v>
      </c>
      <c r="K1134" s="4" t="s">
        <v>6078</v>
      </c>
      <c r="L1134" s="4">
        <v>24.0</v>
      </c>
      <c r="M1134" s="4">
        <v>6.0</v>
      </c>
      <c r="N1134" s="4">
        <v>6.0</v>
      </c>
      <c r="O1134" s="5">
        <v>45903.0</v>
      </c>
      <c r="P1134" s="4" t="s">
        <v>2367</v>
      </c>
      <c r="Q1134" s="4">
        <v>926344.0</v>
      </c>
      <c r="R1134" s="5">
        <v>45751.0</v>
      </c>
      <c r="S1134" s="4" t="s">
        <v>7217</v>
      </c>
      <c r="T1134" s="5">
        <v>45696.0</v>
      </c>
    </row>
    <row r="1135">
      <c r="A1135" s="4" t="s">
        <v>6353</v>
      </c>
      <c r="B1135" s="4">
        <v>2004.0</v>
      </c>
      <c r="C1135" s="4" t="s">
        <v>13</v>
      </c>
      <c r="D1135" s="4" t="s">
        <v>5745</v>
      </c>
      <c r="E1135" s="4">
        <v>32.0</v>
      </c>
      <c r="F1135" s="4">
        <v>18.0</v>
      </c>
      <c r="G1135" s="5">
        <v>45663.0</v>
      </c>
      <c r="H1135" s="4" t="s">
        <v>2368</v>
      </c>
      <c r="I1135" s="10"/>
      <c r="J1135" s="4">
        <v>0.0</v>
      </c>
      <c r="K1135" s="4" t="s">
        <v>6079</v>
      </c>
      <c r="L1135" s="4">
        <v>24.0</v>
      </c>
      <c r="M1135" s="4">
        <v>58.0</v>
      </c>
      <c r="N1135" s="4">
        <v>55.0</v>
      </c>
      <c r="O1135" s="5">
        <v>45720.0</v>
      </c>
      <c r="P1135" s="4" t="s">
        <v>2369</v>
      </c>
      <c r="Q1135" s="4">
        <v>9119178.0</v>
      </c>
      <c r="R1135" s="5">
        <v>45781.0</v>
      </c>
      <c r="S1135" s="4" t="s">
        <v>5575</v>
      </c>
      <c r="T1135" s="5">
        <v>45665.0</v>
      </c>
    </row>
    <row r="1136">
      <c r="A1136" s="4" t="s">
        <v>6353</v>
      </c>
      <c r="B1136" s="4">
        <v>2003.0</v>
      </c>
      <c r="C1136" s="4" t="s">
        <v>13</v>
      </c>
      <c r="D1136" s="4" t="s">
        <v>5826</v>
      </c>
      <c r="E1136" s="4">
        <v>3.0</v>
      </c>
      <c r="F1136" s="4">
        <v>18.0</v>
      </c>
      <c r="G1136" s="4" t="s">
        <v>1319</v>
      </c>
      <c r="H1136" s="4" t="s">
        <v>2370</v>
      </c>
      <c r="I1136" s="10"/>
      <c r="J1136" s="4">
        <v>0.0</v>
      </c>
      <c r="K1136" s="4" t="s">
        <v>6080</v>
      </c>
      <c r="L1136" s="4">
        <v>25.0</v>
      </c>
      <c r="M1136" s="4">
        <v>56.0</v>
      </c>
      <c r="N1136" s="4">
        <v>53.0</v>
      </c>
      <c r="O1136" s="5">
        <v>45812.0</v>
      </c>
      <c r="P1136" s="4" t="s">
        <v>2371</v>
      </c>
      <c r="Q1136" s="4">
        <v>8976552.0</v>
      </c>
      <c r="R1136" s="5">
        <v>45812.0</v>
      </c>
      <c r="S1136" s="4" t="s">
        <v>7367</v>
      </c>
      <c r="T1136" s="5">
        <v>45665.0</v>
      </c>
    </row>
    <row r="1137">
      <c r="A1137" s="4" t="s">
        <v>6353</v>
      </c>
      <c r="B1137" s="4">
        <v>2002.0</v>
      </c>
      <c r="C1137" s="4" t="s">
        <v>13</v>
      </c>
      <c r="D1137" s="4" t="s">
        <v>5761</v>
      </c>
      <c r="E1137" s="4">
        <v>33.0</v>
      </c>
      <c r="F1137" s="4">
        <v>19.0</v>
      </c>
      <c r="G1137" s="5">
        <v>45663.0</v>
      </c>
      <c r="H1137" s="4" t="s">
        <v>2372</v>
      </c>
      <c r="I1137" s="10"/>
      <c r="J1137" s="4">
        <v>0.0</v>
      </c>
      <c r="K1137" s="4" t="s">
        <v>6081</v>
      </c>
      <c r="L1137" s="4">
        <v>26.0</v>
      </c>
      <c r="M1137" s="4">
        <v>54.0</v>
      </c>
      <c r="N1137" s="4">
        <v>48.0</v>
      </c>
      <c r="O1137" s="5">
        <v>45873.0</v>
      </c>
      <c r="P1137" s="4" t="s">
        <v>2373</v>
      </c>
      <c r="Q1137" s="4">
        <v>8834733.0</v>
      </c>
      <c r="R1137" s="5">
        <v>45842.0</v>
      </c>
      <c r="S1137" s="4" t="s">
        <v>7087</v>
      </c>
      <c r="T1137" s="4">
        <v>8.0</v>
      </c>
    </row>
    <row r="1138">
      <c r="A1138" s="4" t="s">
        <v>6353</v>
      </c>
      <c r="B1138" s="4">
        <v>2001.0</v>
      </c>
      <c r="C1138" s="4" t="s">
        <v>13</v>
      </c>
      <c r="D1138" s="4" t="s">
        <v>5995</v>
      </c>
      <c r="E1138" s="4">
        <v>35.0</v>
      </c>
      <c r="F1138" s="4">
        <v>19.0</v>
      </c>
      <c r="G1138" s="4" t="s">
        <v>1625</v>
      </c>
      <c r="H1138" s="4" t="s">
        <v>2374</v>
      </c>
      <c r="I1138" s="10"/>
      <c r="J1138" s="4">
        <v>159.0</v>
      </c>
      <c r="K1138" s="4" t="s">
        <v>6082</v>
      </c>
      <c r="L1138" s="4">
        <v>27.0</v>
      </c>
      <c r="M1138" s="4">
        <v>52.0</v>
      </c>
      <c r="N1138" s="4">
        <v>45.0</v>
      </c>
      <c r="O1138" s="4">
        <v>5.0</v>
      </c>
      <c r="P1138" s="4" t="s">
        <v>2375</v>
      </c>
      <c r="Q1138" s="4">
        <v>8692567.0</v>
      </c>
      <c r="R1138" s="5">
        <v>45842.0</v>
      </c>
      <c r="S1138" s="4" t="s">
        <v>7368</v>
      </c>
      <c r="T1138" s="5">
        <v>45907.0</v>
      </c>
    </row>
    <row r="1139">
      <c r="A1139" s="4" t="s">
        <v>6353</v>
      </c>
      <c r="B1139" s="4">
        <v>2000.0</v>
      </c>
      <c r="C1139" s="4" t="s">
        <v>13</v>
      </c>
      <c r="D1139" s="4" t="s">
        <v>5527</v>
      </c>
      <c r="E1139" s="4">
        <v>35.0</v>
      </c>
      <c r="F1139" s="4">
        <v>20.0</v>
      </c>
      <c r="G1139" s="4" t="s">
        <v>231</v>
      </c>
      <c r="H1139" s="4" t="s">
        <v>2376</v>
      </c>
      <c r="I1139" s="10"/>
      <c r="J1139" s="4">
        <v>992.0</v>
      </c>
      <c r="K1139" s="4">
        <v>34.0</v>
      </c>
      <c r="L1139" s="4">
        <v>28.0</v>
      </c>
      <c r="M1139" s="4">
        <v>5.0</v>
      </c>
      <c r="N1139" s="4">
        <v>41.0</v>
      </c>
      <c r="O1139" s="5">
        <v>45662.0</v>
      </c>
      <c r="P1139" s="4" t="s">
        <v>2377</v>
      </c>
      <c r="Q1139" s="4">
        <v>85492.0</v>
      </c>
      <c r="R1139" s="5">
        <v>45873.0</v>
      </c>
      <c r="S1139" s="4" t="s">
        <v>6957</v>
      </c>
      <c r="T1139" s="5">
        <v>45876.0</v>
      </c>
    </row>
    <row r="1140">
      <c r="A1140" s="4" t="s">
        <v>6354</v>
      </c>
      <c r="B1140" s="4">
        <v>2015.0</v>
      </c>
      <c r="C1140" s="4" t="s">
        <v>13</v>
      </c>
      <c r="D1140" s="4" t="s">
        <v>5624</v>
      </c>
      <c r="E1140" s="4">
        <v>147.0</v>
      </c>
      <c r="F1140" s="4">
        <v>3.0</v>
      </c>
      <c r="G1140" s="10"/>
      <c r="H1140" s="4">
        <v>0.0</v>
      </c>
      <c r="I1140" s="4">
        <v>97.0</v>
      </c>
      <c r="J1140" s="4">
        <v>0.0</v>
      </c>
      <c r="K1140" s="4">
        <v>51.0</v>
      </c>
      <c r="L1140" s="4">
        <v>4.0</v>
      </c>
      <c r="M1140" s="4">
        <v>97.0</v>
      </c>
      <c r="N1140" s="4">
        <v>97.0</v>
      </c>
      <c r="O1140" s="4" t="s">
        <v>5821</v>
      </c>
      <c r="P1140" s="4" t="s">
        <v>2378</v>
      </c>
      <c r="Q1140" s="4">
        <v>896829.0</v>
      </c>
      <c r="R1140" s="5">
        <v>45659.0</v>
      </c>
      <c r="S1140" s="4" t="s">
        <v>7297</v>
      </c>
      <c r="T1140" s="5">
        <v>45699.0</v>
      </c>
    </row>
    <row r="1141">
      <c r="A1141" s="4" t="s">
        <v>6354</v>
      </c>
      <c r="B1141" s="4">
        <v>2014.0</v>
      </c>
      <c r="C1141" s="4" t="s">
        <v>13</v>
      </c>
      <c r="D1141" s="4" t="s">
        <v>5741</v>
      </c>
      <c r="E1141" s="4">
        <v>149.0</v>
      </c>
      <c r="F1141" s="4">
        <v>3.0</v>
      </c>
      <c r="G1141" s="4" t="s">
        <v>3366</v>
      </c>
      <c r="H1141" s="4" t="s">
        <v>2379</v>
      </c>
      <c r="I1141" s="4">
        <v>97.0</v>
      </c>
      <c r="J1141" s="4">
        <v>0.0</v>
      </c>
      <c r="K1141" s="5">
        <v>45693.0</v>
      </c>
      <c r="L1141" s="4">
        <v>4.0</v>
      </c>
      <c r="M1141" s="4">
        <v>97.0</v>
      </c>
      <c r="N1141" s="4">
        <v>97.0</v>
      </c>
      <c r="O1141" s="4" t="s">
        <v>5821</v>
      </c>
      <c r="P1141" s="4" t="s">
        <v>2380</v>
      </c>
      <c r="Q1141" s="4">
        <v>889216.0</v>
      </c>
      <c r="R1141" s="5">
        <v>45659.0</v>
      </c>
      <c r="S1141" s="4" t="s">
        <v>7362</v>
      </c>
      <c r="T1141" s="5">
        <v>45758.0</v>
      </c>
    </row>
    <row r="1142">
      <c r="A1142" s="4" t="s">
        <v>6354</v>
      </c>
      <c r="B1142" s="4">
        <v>2013.0</v>
      </c>
      <c r="C1142" s="4" t="s">
        <v>13</v>
      </c>
      <c r="D1142" s="4" t="s">
        <v>5881</v>
      </c>
      <c r="E1142" s="4">
        <v>15.0</v>
      </c>
      <c r="F1142" s="4">
        <v>4.0</v>
      </c>
      <c r="G1142" s="5">
        <v>45964.0</v>
      </c>
      <c r="H1142" s="4" t="s">
        <v>2381</v>
      </c>
      <c r="I1142" s="4">
        <v>97.0</v>
      </c>
      <c r="J1142" s="4">
        <v>0.0</v>
      </c>
      <c r="K1142" s="4" t="s">
        <v>5817</v>
      </c>
      <c r="L1142" s="4">
        <v>4.0</v>
      </c>
      <c r="M1142" s="4">
        <v>97.0</v>
      </c>
      <c r="N1142" s="4">
        <v>97.0</v>
      </c>
      <c r="O1142" s="4" t="s">
        <v>5783</v>
      </c>
      <c r="P1142" s="4" t="s">
        <v>2383</v>
      </c>
      <c r="Q1142" s="4">
        <v>8657785.0</v>
      </c>
      <c r="R1142" s="5">
        <v>45659.0</v>
      </c>
      <c r="S1142" s="4" t="s">
        <v>7347</v>
      </c>
      <c r="T1142" s="5">
        <v>45819.0</v>
      </c>
    </row>
    <row r="1143">
      <c r="A1143" s="4" t="s">
        <v>6354</v>
      </c>
      <c r="B1143" s="4">
        <v>2012.0</v>
      </c>
      <c r="C1143" s="4" t="s">
        <v>13</v>
      </c>
      <c r="D1143" s="4" t="s">
        <v>5580</v>
      </c>
      <c r="E1143" s="4">
        <v>151.0</v>
      </c>
      <c r="F1143" s="4">
        <v>4.0</v>
      </c>
      <c r="G1143" s="5">
        <v>45964.0</v>
      </c>
      <c r="H1143" s="4" t="s">
        <v>2384</v>
      </c>
      <c r="I1143" s="4">
        <v>97.0</v>
      </c>
      <c r="J1143" s="4">
        <v>0.0</v>
      </c>
      <c r="K1143" s="4" t="s">
        <v>5652</v>
      </c>
      <c r="L1143" s="4">
        <v>4.0</v>
      </c>
      <c r="M1143" s="4">
        <v>97.0</v>
      </c>
      <c r="N1143" s="4">
        <v>97.0</v>
      </c>
      <c r="O1143" s="4" t="s">
        <v>5783</v>
      </c>
      <c r="P1143" s="4" t="s">
        <v>2386</v>
      </c>
      <c r="Q1143" s="4">
        <v>855646.0</v>
      </c>
      <c r="R1143" s="5">
        <v>45659.0</v>
      </c>
      <c r="S1143" s="4" t="s">
        <v>7347</v>
      </c>
      <c r="T1143" s="5">
        <v>45819.0</v>
      </c>
    </row>
    <row r="1144">
      <c r="A1144" s="4" t="s">
        <v>6354</v>
      </c>
      <c r="B1144" s="4">
        <v>2011.0</v>
      </c>
      <c r="C1144" s="4" t="s">
        <v>13</v>
      </c>
      <c r="D1144" s="4" t="s">
        <v>5645</v>
      </c>
      <c r="E1144" s="4">
        <v>153.0</v>
      </c>
      <c r="F1144" s="4">
        <v>4.0</v>
      </c>
      <c r="G1144" s="5">
        <v>45660.0</v>
      </c>
      <c r="H1144" s="4" t="s">
        <v>2387</v>
      </c>
      <c r="I1144" s="4">
        <v>97.0</v>
      </c>
      <c r="J1144" s="4">
        <v>0.0</v>
      </c>
      <c r="K1144" s="4" t="s">
        <v>5858</v>
      </c>
      <c r="L1144" s="4">
        <v>5.0</v>
      </c>
      <c r="M1144" s="4">
        <v>97.0</v>
      </c>
      <c r="N1144" s="4">
        <v>97.0</v>
      </c>
      <c r="O1144" s="4" t="s">
        <v>5783</v>
      </c>
      <c r="P1144" s="4" t="s">
        <v>2388</v>
      </c>
      <c r="Q1144" s="4">
        <v>83516.0</v>
      </c>
      <c r="R1144" s="5">
        <v>45690.0</v>
      </c>
      <c r="S1144" s="4" t="s">
        <v>7348</v>
      </c>
      <c r="T1144" s="5">
        <v>45849.0</v>
      </c>
    </row>
    <row r="1145">
      <c r="A1145" s="4" t="s">
        <v>6354</v>
      </c>
      <c r="B1145" s="4">
        <v>2010.0</v>
      </c>
      <c r="C1145" s="4" t="s">
        <v>13</v>
      </c>
      <c r="D1145" s="4" t="s">
        <v>5563</v>
      </c>
      <c r="E1145" s="4">
        <v>156.0</v>
      </c>
      <c r="F1145" s="4">
        <v>4.0</v>
      </c>
      <c r="G1145" s="5">
        <v>45660.0</v>
      </c>
      <c r="H1145" s="4" t="s">
        <v>2389</v>
      </c>
      <c r="I1145" s="4">
        <v>97.0</v>
      </c>
      <c r="J1145" s="4">
        <v>0.0</v>
      </c>
      <c r="K1145" s="4" t="s">
        <v>5609</v>
      </c>
      <c r="L1145" s="4">
        <v>5.0</v>
      </c>
      <c r="M1145" s="4">
        <v>97.0</v>
      </c>
      <c r="N1145" s="4">
        <v>97.0</v>
      </c>
      <c r="O1145" s="4" t="s">
        <v>5783</v>
      </c>
      <c r="P1145" s="4" t="s">
        <v>2390</v>
      </c>
      <c r="Q1145" s="4">
        <v>8194778.0</v>
      </c>
      <c r="R1145" s="5">
        <v>45690.0</v>
      </c>
      <c r="S1145" s="4" t="s">
        <v>7299</v>
      </c>
      <c r="T1145" s="5">
        <v>45788.0</v>
      </c>
    </row>
    <row r="1146">
      <c r="A1146" s="4" t="s">
        <v>6354</v>
      </c>
      <c r="B1146" s="4">
        <v>2009.0</v>
      </c>
      <c r="C1146" s="4" t="s">
        <v>13</v>
      </c>
      <c r="D1146" s="4" t="s">
        <v>5585</v>
      </c>
      <c r="E1146" s="4">
        <v>157.0</v>
      </c>
      <c r="F1146" s="4">
        <v>4.0</v>
      </c>
      <c r="G1146" s="58">
        <v>45872.0</v>
      </c>
      <c r="H1146" s="4" t="s">
        <v>2391</v>
      </c>
      <c r="I1146" s="4">
        <v>97.0</v>
      </c>
      <c r="J1146" s="4">
        <v>0.0</v>
      </c>
      <c r="K1146" s="4" t="s">
        <v>5719</v>
      </c>
      <c r="L1146" s="4">
        <v>5.0</v>
      </c>
      <c r="M1146" s="4">
        <v>97.0</v>
      </c>
      <c r="N1146" s="4">
        <v>97.0</v>
      </c>
      <c r="O1146" s="4" t="s">
        <v>5578</v>
      </c>
      <c r="P1146" s="4" t="s">
        <v>2392</v>
      </c>
      <c r="Q1146" s="4">
        <v>83521.0</v>
      </c>
      <c r="R1146" s="5">
        <v>45690.0</v>
      </c>
      <c r="S1146" s="4" t="s">
        <v>7369</v>
      </c>
      <c r="T1146" s="5">
        <v>45727.0</v>
      </c>
    </row>
    <row r="1147">
      <c r="A1147" s="4" t="s">
        <v>6354</v>
      </c>
      <c r="B1147" s="4">
        <v>2008.0</v>
      </c>
      <c r="C1147" s="4" t="s">
        <v>13</v>
      </c>
      <c r="D1147" s="4" t="s">
        <v>5648</v>
      </c>
      <c r="E1147" s="4">
        <v>159.0</v>
      </c>
      <c r="F1147" s="4">
        <v>4.0</v>
      </c>
      <c r="G1147" s="4" t="s">
        <v>1551</v>
      </c>
      <c r="H1147" s="4" t="s">
        <v>2393</v>
      </c>
      <c r="I1147" s="4">
        <v>92.0</v>
      </c>
      <c r="J1147" s="4">
        <v>0.0</v>
      </c>
      <c r="K1147" s="4" t="s">
        <v>5618</v>
      </c>
      <c r="L1147" s="4">
        <v>5.0</v>
      </c>
      <c r="M1147" s="4">
        <v>93.0</v>
      </c>
      <c r="N1147" s="4">
        <v>93.0</v>
      </c>
      <c r="O1147" s="4" t="s">
        <v>5658</v>
      </c>
      <c r="P1147" s="4" t="s">
        <v>2394</v>
      </c>
      <c r="Q1147" s="4">
        <v>7872658.0</v>
      </c>
      <c r="R1147" s="5">
        <v>45718.0</v>
      </c>
      <c r="S1147" s="4" t="s">
        <v>7370</v>
      </c>
      <c r="T1147" s="5">
        <v>45668.0</v>
      </c>
    </row>
    <row r="1148">
      <c r="A1148" s="4" t="s">
        <v>6354</v>
      </c>
      <c r="B1148" s="4">
        <v>2007.0</v>
      </c>
      <c r="C1148" s="4" t="s">
        <v>13</v>
      </c>
      <c r="D1148" s="4">
        <v>73.0</v>
      </c>
      <c r="E1148" s="4">
        <v>16.0</v>
      </c>
      <c r="F1148" s="4">
        <v>5.0</v>
      </c>
      <c r="G1148" s="4" t="s">
        <v>466</v>
      </c>
      <c r="H1148" s="4" t="s">
        <v>2395</v>
      </c>
      <c r="I1148" s="4">
        <v>93.0</v>
      </c>
      <c r="J1148" s="4">
        <v>0.0</v>
      </c>
      <c r="K1148" s="4" t="s">
        <v>6001</v>
      </c>
      <c r="L1148" s="4">
        <v>6.0</v>
      </c>
      <c r="M1148" s="4">
        <v>94.0</v>
      </c>
      <c r="N1148" s="4">
        <v>94.0</v>
      </c>
      <c r="O1148" s="4" t="s">
        <v>5681</v>
      </c>
      <c r="P1148" s="4" t="s">
        <v>2397</v>
      </c>
      <c r="Q1148" s="4">
        <v>777972.0</v>
      </c>
      <c r="R1148" s="5">
        <v>45718.0</v>
      </c>
      <c r="S1148" s="4" t="s">
        <v>6123</v>
      </c>
      <c r="T1148" s="5">
        <v>45910.0</v>
      </c>
    </row>
    <row r="1149">
      <c r="A1149" s="4" t="s">
        <v>6354</v>
      </c>
      <c r="B1149" s="4">
        <v>2006.0</v>
      </c>
      <c r="C1149" s="4" t="s">
        <v>13</v>
      </c>
      <c r="D1149" s="4" t="s">
        <v>5559</v>
      </c>
      <c r="E1149" s="4">
        <v>161.0</v>
      </c>
      <c r="F1149" s="4">
        <v>5.0</v>
      </c>
      <c r="G1149" s="4" t="s">
        <v>2026</v>
      </c>
      <c r="H1149" s="4" t="s">
        <v>2398</v>
      </c>
      <c r="I1149" s="4">
        <v>94.0</v>
      </c>
      <c r="J1149" s="4">
        <v>0.0</v>
      </c>
      <c r="K1149" s="4" t="s">
        <v>6083</v>
      </c>
      <c r="L1149" s="4">
        <v>6.0</v>
      </c>
      <c r="M1149" s="4">
        <v>94.0</v>
      </c>
      <c r="N1149" s="4">
        <v>95.0</v>
      </c>
      <c r="O1149" s="4" t="s">
        <v>5786</v>
      </c>
      <c r="P1149" s="4" t="s">
        <v>2399</v>
      </c>
      <c r="Q1149" s="4">
        <v>754146.0</v>
      </c>
      <c r="R1149" s="5">
        <v>45749.0</v>
      </c>
      <c r="S1149" s="4" t="s">
        <v>7250</v>
      </c>
      <c r="T1149" s="5">
        <v>45879.0</v>
      </c>
    </row>
    <row r="1150">
      <c r="A1150" s="4" t="s">
        <v>6354</v>
      </c>
      <c r="B1150" s="4">
        <v>2005.0</v>
      </c>
      <c r="C1150" s="4" t="s">
        <v>13</v>
      </c>
      <c r="D1150" s="4" t="s">
        <v>5711</v>
      </c>
      <c r="E1150" s="4">
        <v>163.0</v>
      </c>
      <c r="F1150" s="4">
        <v>5.0</v>
      </c>
      <c r="G1150" s="4" t="s">
        <v>2026</v>
      </c>
      <c r="H1150" s="4" t="s">
        <v>2400</v>
      </c>
      <c r="I1150" s="4">
        <v>97.0</v>
      </c>
      <c r="J1150" s="4">
        <v>0.0</v>
      </c>
      <c r="K1150" s="4" t="s">
        <v>6084</v>
      </c>
      <c r="L1150" s="4">
        <v>6.0</v>
      </c>
      <c r="M1150" s="4">
        <v>98.0</v>
      </c>
      <c r="N1150" s="4">
        <v>98.0</v>
      </c>
      <c r="O1150" s="4" t="s">
        <v>5631</v>
      </c>
      <c r="P1150" s="4" t="s">
        <v>2401</v>
      </c>
      <c r="Q1150" s="4">
        <v>737343.0</v>
      </c>
      <c r="R1150" s="5">
        <v>45749.0</v>
      </c>
      <c r="S1150" s="4" t="s">
        <v>7371</v>
      </c>
      <c r="T1150" s="5">
        <v>45818.0</v>
      </c>
    </row>
    <row r="1151">
      <c r="A1151" s="4" t="s">
        <v>6354</v>
      </c>
      <c r="B1151" s="4">
        <v>2004.0</v>
      </c>
      <c r="C1151" s="4" t="s">
        <v>13</v>
      </c>
      <c r="D1151" s="4" t="s">
        <v>5713</v>
      </c>
      <c r="E1151" s="4">
        <v>165.0</v>
      </c>
      <c r="F1151" s="4">
        <v>5.0</v>
      </c>
      <c r="G1151" s="58">
        <v>45691.0</v>
      </c>
      <c r="H1151" s="4" t="s">
        <v>2402</v>
      </c>
      <c r="I1151" s="4">
        <v>93.0</v>
      </c>
      <c r="J1151" s="4">
        <v>0.0</v>
      </c>
      <c r="K1151" s="4">
        <v>42.0</v>
      </c>
      <c r="L1151" s="4">
        <v>7.0</v>
      </c>
      <c r="M1151" s="4">
        <v>94.0</v>
      </c>
      <c r="N1151" s="4">
        <v>94.0</v>
      </c>
      <c r="O1151" s="5">
        <v>45689.0</v>
      </c>
      <c r="P1151" s="4" t="s">
        <v>2403</v>
      </c>
      <c r="Q1151" s="4">
        <v>724153.0</v>
      </c>
      <c r="R1151" s="5">
        <v>45779.0</v>
      </c>
      <c r="S1151" s="4" t="s">
        <v>7372</v>
      </c>
      <c r="T1151" s="5">
        <v>45757.0</v>
      </c>
    </row>
    <row r="1152">
      <c r="A1152" s="4" t="s">
        <v>6354</v>
      </c>
      <c r="B1152" s="4">
        <v>2003.0</v>
      </c>
      <c r="C1152" s="4" t="s">
        <v>13</v>
      </c>
      <c r="D1152" s="4" t="s">
        <v>5715</v>
      </c>
      <c r="E1152" s="4">
        <v>166.0</v>
      </c>
      <c r="F1152" s="4">
        <v>6.0</v>
      </c>
      <c r="G1152" s="58">
        <v>45750.0</v>
      </c>
      <c r="H1152" s="4" t="s">
        <v>2404</v>
      </c>
      <c r="I1152" s="4">
        <v>91.0</v>
      </c>
      <c r="J1152" s="4">
        <v>0.0</v>
      </c>
      <c r="K1152" s="4" t="s">
        <v>6085</v>
      </c>
      <c r="L1152" s="4">
        <v>7.0</v>
      </c>
      <c r="M1152" s="4">
        <v>92.0</v>
      </c>
      <c r="N1152" s="4">
        <v>92.0</v>
      </c>
      <c r="O1152" s="5">
        <v>45748.0</v>
      </c>
      <c r="P1152" s="4" t="s">
        <v>2405</v>
      </c>
      <c r="Q1152" s="4">
        <v>733821.0</v>
      </c>
      <c r="R1152" s="5">
        <v>45779.0</v>
      </c>
      <c r="S1152" s="4" t="s">
        <v>7373</v>
      </c>
      <c r="T1152" s="5">
        <v>45726.0</v>
      </c>
    </row>
    <row r="1153">
      <c r="A1153" s="4" t="s">
        <v>6354</v>
      </c>
      <c r="B1153" s="4">
        <v>2002.0</v>
      </c>
      <c r="C1153" s="4" t="s">
        <v>13</v>
      </c>
      <c r="D1153" s="4" t="s">
        <v>5592</v>
      </c>
      <c r="E1153" s="4">
        <v>169.0</v>
      </c>
      <c r="F1153" s="4">
        <v>6.0</v>
      </c>
      <c r="G1153" s="58">
        <v>45903.0</v>
      </c>
      <c r="H1153" s="4" t="s">
        <v>2406</v>
      </c>
      <c r="I1153" s="4">
        <v>94.0</v>
      </c>
      <c r="J1153" s="4">
        <v>0.0</v>
      </c>
      <c r="K1153" s="5">
        <v>45751.0</v>
      </c>
      <c r="L1153" s="4">
        <v>7.0</v>
      </c>
      <c r="M1153" s="4">
        <v>95.0</v>
      </c>
      <c r="N1153" s="4">
        <v>95.0</v>
      </c>
      <c r="O1153" s="5">
        <v>45778.0</v>
      </c>
      <c r="P1153" s="4" t="s">
        <v>2408</v>
      </c>
      <c r="Q1153" s="4">
        <v>6863157.0</v>
      </c>
      <c r="R1153" s="5">
        <v>45810.0</v>
      </c>
      <c r="S1153" s="4" t="s">
        <v>7374</v>
      </c>
      <c r="T1153" s="5">
        <v>45667.0</v>
      </c>
    </row>
    <row r="1154">
      <c r="A1154" s="4" t="s">
        <v>6354</v>
      </c>
      <c r="B1154" s="4">
        <v>2001.0</v>
      </c>
      <c r="C1154" s="4" t="s">
        <v>13</v>
      </c>
      <c r="D1154" s="4" t="s">
        <v>5597</v>
      </c>
      <c r="E1154" s="4">
        <v>171.0</v>
      </c>
      <c r="F1154" s="4">
        <v>6.0</v>
      </c>
      <c r="G1154" s="4" t="s">
        <v>2530</v>
      </c>
      <c r="H1154" s="4" t="s">
        <v>2409</v>
      </c>
      <c r="I1154" s="4">
        <v>95.0</v>
      </c>
      <c r="J1154" s="4">
        <v>0.0</v>
      </c>
      <c r="K1154" s="4" t="s">
        <v>6073</v>
      </c>
      <c r="L1154" s="4">
        <v>8.0</v>
      </c>
      <c r="M1154" s="4">
        <v>99.0</v>
      </c>
      <c r="N1154" s="4">
        <v>96.0</v>
      </c>
      <c r="O1154" s="5">
        <v>45809.0</v>
      </c>
      <c r="P1154" s="4" t="s">
        <v>2410</v>
      </c>
      <c r="Q1154" s="4">
        <v>669361.0</v>
      </c>
      <c r="R1154" s="5">
        <v>45840.0</v>
      </c>
      <c r="S1154" s="4" t="s">
        <v>7042</v>
      </c>
      <c r="T1154" s="5">
        <v>45909.0</v>
      </c>
    </row>
    <row r="1155">
      <c r="A1155" s="4" t="s">
        <v>6354</v>
      </c>
      <c r="B1155" s="4">
        <v>2000.0</v>
      </c>
      <c r="C1155" s="4" t="s">
        <v>13</v>
      </c>
      <c r="D1155" s="4">
        <v>71.0</v>
      </c>
      <c r="E1155" s="4">
        <v>174.0</v>
      </c>
      <c r="F1155" s="4">
        <v>6.0</v>
      </c>
      <c r="G1155" s="4" t="s">
        <v>1388</v>
      </c>
      <c r="H1155" s="4" t="s">
        <v>2411</v>
      </c>
      <c r="I1155" s="4">
        <v>93.0</v>
      </c>
      <c r="J1155" s="4">
        <v>0.0</v>
      </c>
      <c r="K1155" s="4" t="s">
        <v>5876</v>
      </c>
      <c r="L1155" s="4">
        <v>8.0</v>
      </c>
      <c r="M1155" s="4">
        <v>88.0</v>
      </c>
      <c r="N1155" s="4">
        <v>94.0</v>
      </c>
      <c r="O1155" s="5">
        <v>45839.0</v>
      </c>
      <c r="P1155" s="4" t="s">
        <v>2412</v>
      </c>
      <c r="Q1155" s="4">
        <v>6524283.0</v>
      </c>
      <c r="R1155" s="5">
        <v>45840.0</v>
      </c>
      <c r="S1155" s="4" t="s">
        <v>7375</v>
      </c>
      <c r="T1155" s="5">
        <v>45878.0</v>
      </c>
    </row>
    <row r="1156">
      <c r="A1156" s="4" t="s">
        <v>6356</v>
      </c>
      <c r="B1156" s="4">
        <v>2015.0</v>
      </c>
      <c r="C1156" s="4" t="s">
        <v>314</v>
      </c>
      <c r="D1156" s="4" t="s">
        <v>5762</v>
      </c>
      <c r="E1156" s="4">
        <v>134.0</v>
      </c>
      <c r="F1156" s="4">
        <v>0.0</v>
      </c>
      <c r="G1156" s="10"/>
      <c r="H1156" s="4">
        <v>0.0</v>
      </c>
      <c r="I1156" s="10"/>
      <c r="J1156" s="4">
        <v>0.0</v>
      </c>
      <c r="K1156" s="4" t="s">
        <v>6018</v>
      </c>
      <c r="L1156" s="4">
        <v>0.0</v>
      </c>
      <c r="M1156" s="4">
        <v>99.0</v>
      </c>
      <c r="N1156" s="4">
        <v>99.0</v>
      </c>
      <c r="O1156" s="4" t="s">
        <v>5522</v>
      </c>
      <c r="P1156" s="4" t="s">
        <v>2413</v>
      </c>
      <c r="Q1156" s="4">
        <v>984328.0</v>
      </c>
      <c r="R1156" s="5">
        <v>45809.0</v>
      </c>
      <c r="S1156" s="4" t="s">
        <v>7155</v>
      </c>
      <c r="T1156" s="5">
        <v>45823.0</v>
      </c>
    </row>
    <row r="1157">
      <c r="A1157" s="4" t="s">
        <v>6356</v>
      </c>
      <c r="B1157" s="4">
        <v>2014.0</v>
      </c>
      <c r="C1157" s="4" t="s">
        <v>314</v>
      </c>
      <c r="D1157" s="4" t="s">
        <v>5565</v>
      </c>
      <c r="E1157" s="4">
        <v>137.0</v>
      </c>
      <c r="F1157" s="4">
        <v>0.0</v>
      </c>
      <c r="G1157" s="4" t="s">
        <v>5521</v>
      </c>
      <c r="H1157" s="4" t="s">
        <v>2414</v>
      </c>
      <c r="I1157" s="10"/>
      <c r="J1157" s="4">
        <v>0.0</v>
      </c>
      <c r="K1157" s="4" t="s">
        <v>5840</v>
      </c>
      <c r="L1157" s="4">
        <v>0.0</v>
      </c>
      <c r="M1157" s="4">
        <v>99.0</v>
      </c>
      <c r="N1157" s="4">
        <v>99.0</v>
      </c>
      <c r="O1157" s="4" t="s">
        <v>5522</v>
      </c>
      <c r="P1157" s="4" t="s">
        <v>2415</v>
      </c>
      <c r="Q1157" s="4">
        <v>9866468.0</v>
      </c>
      <c r="R1157" s="5">
        <v>45809.0</v>
      </c>
      <c r="S1157" s="4" t="s">
        <v>7155</v>
      </c>
      <c r="T1157" s="5">
        <v>45884.0</v>
      </c>
    </row>
    <row r="1158">
      <c r="A1158" s="4" t="s">
        <v>6356</v>
      </c>
      <c r="B1158" s="4">
        <v>2013.0</v>
      </c>
      <c r="C1158" s="4" t="s">
        <v>314</v>
      </c>
      <c r="D1158" s="4" t="s">
        <v>5634</v>
      </c>
      <c r="E1158" s="4">
        <v>139.0</v>
      </c>
      <c r="F1158" s="4">
        <v>0.0</v>
      </c>
      <c r="G1158" s="4" t="s">
        <v>6086</v>
      </c>
      <c r="H1158" s="4" t="s">
        <v>2416</v>
      </c>
      <c r="I1158" s="10"/>
      <c r="J1158" s="4">
        <v>1.0</v>
      </c>
      <c r="K1158" s="4" t="s">
        <v>5754</v>
      </c>
      <c r="L1158" s="4">
        <v>1.0</v>
      </c>
      <c r="M1158" s="4">
        <v>99.0</v>
      </c>
      <c r="N1158" s="4">
        <v>99.0</v>
      </c>
      <c r="O1158" s="4" t="s">
        <v>5522</v>
      </c>
      <c r="P1158" s="4" t="s">
        <v>2417</v>
      </c>
      <c r="Q1158" s="4">
        <v>989382.0</v>
      </c>
      <c r="R1158" s="5">
        <v>45839.0</v>
      </c>
      <c r="S1158" s="4" t="s">
        <v>7376</v>
      </c>
      <c r="T1158" s="5">
        <v>45762.0</v>
      </c>
    </row>
    <row r="1159">
      <c r="A1159" s="4" t="s">
        <v>6356</v>
      </c>
      <c r="B1159" s="4">
        <v>2012.0</v>
      </c>
      <c r="C1159" s="4" t="s">
        <v>314</v>
      </c>
      <c r="D1159" s="4">
        <v>75.0</v>
      </c>
      <c r="E1159" s="4">
        <v>146.0</v>
      </c>
      <c r="F1159" s="4">
        <v>0.0</v>
      </c>
      <c r="G1159" s="4" t="s">
        <v>5987</v>
      </c>
      <c r="H1159" s="4" t="s">
        <v>2418</v>
      </c>
      <c r="I1159" s="10"/>
      <c r="J1159" s="4">
        <v>2.0</v>
      </c>
      <c r="K1159" s="4">
        <v>63.0</v>
      </c>
      <c r="L1159" s="4">
        <v>1.0</v>
      </c>
      <c r="M1159" s="4">
        <v>99.0</v>
      </c>
      <c r="N1159" s="4">
        <v>99.0</v>
      </c>
      <c r="O1159" s="4" t="s">
        <v>5522</v>
      </c>
      <c r="P1159" s="4" t="s">
        <v>2419</v>
      </c>
      <c r="Q1159" s="4">
        <v>992362.0</v>
      </c>
      <c r="R1159" s="5">
        <v>45839.0</v>
      </c>
      <c r="S1159" s="4" t="s">
        <v>6973</v>
      </c>
      <c r="T1159" s="5">
        <v>45762.0</v>
      </c>
    </row>
    <row r="1160">
      <c r="A1160" s="4" t="s">
        <v>6356</v>
      </c>
      <c r="B1160" s="4">
        <v>2011.0</v>
      </c>
      <c r="C1160" s="4" t="s">
        <v>314</v>
      </c>
      <c r="D1160" s="4" t="s">
        <v>5623</v>
      </c>
      <c r="E1160" s="4">
        <v>15.0</v>
      </c>
      <c r="F1160" s="4">
        <v>0.0</v>
      </c>
      <c r="G1160" s="4" t="s">
        <v>6087</v>
      </c>
      <c r="H1160" s="4" t="s">
        <v>2420</v>
      </c>
      <c r="I1160" s="10"/>
      <c r="J1160" s="4">
        <v>5.0</v>
      </c>
      <c r="K1160" s="4" t="s">
        <v>6049</v>
      </c>
      <c r="L1160" s="4">
        <v>1.0</v>
      </c>
      <c r="M1160" s="4">
        <v>99.0</v>
      </c>
      <c r="N1160" s="4">
        <v>99.0</v>
      </c>
      <c r="O1160" s="4" t="s">
        <v>5522</v>
      </c>
      <c r="P1160" s="4" t="s">
        <v>2422</v>
      </c>
      <c r="Q1160" s="4">
        <v>9971727.0</v>
      </c>
      <c r="R1160" s="5">
        <v>45839.0</v>
      </c>
      <c r="S1160" s="4" t="s">
        <v>7377</v>
      </c>
      <c r="T1160" s="5">
        <v>45762.0</v>
      </c>
    </row>
    <row r="1161">
      <c r="A1161" s="4" t="s">
        <v>6356</v>
      </c>
      <c r="B1161" s="4">
        <v>2010.0</v>
      </c>
      <c r="C1161" s="4" t="s">
        <v>314</v>
      </c>
      <c r="D1161" s="4" t="s">
        <v>5741</v>
      </c>
      <c r="E1161" s="4">
        <v>156.0</v>
      </c>
      <c r="F1161" s="4">
        <v>0.0</v>
      </c>
      <c r="G1161" s="4" t="s">
        <v>6088</v>
      </c>
      <c r="H1161" s="4" t="s">
        <v>2423</v>
      </c>
      <c r="I1161" s="10"/>
      <c r="J1161" s="4">
        <v>0.0</v>
      </c>
      <c r="K1161" s="4" t="s">
        <v>5789</v>
      </c>
      <c r="L1161" s="4">
        <v>1.0</v>
      </c>
      <c r="M1161" s="4">
        <v>99.0</v>
      </c>
      <c r="N1161" s="4">
        <v>99.0</v>
      </c>
      <c r="O1161" s="4" t="s">
        <v>5522</v>
      </c>
      <c r="P1161" s="4" t="s">
        <v>2424</v>
      </c>
      <c r="Q1161" s="4">
        <v>123.0</v>
      </c>
      <c r="R1161" s="5">
        <v>45870.0</v>
      </c>
      <c r="S1161" s="4" t="s">
        <v>7265</v>
      </c>
      <c r="T1161" s="5">
        <v>45731.0</v>
      </c>
    </row>
    <row r="1162">
      <c r="A1162" s="4" t="s">
        <v>6356</v>
      </c>
      <c r="B1162" s="4">
        <v>2009.0</v>
      </c>
      <c r="C1162" s="4" t="s">
        <v>314</v>
      </c>
      <c r="D1162" s="4" t="s">
        <v>5555</v>
      </c>
      <c r="E1162" s="4">
        <v>162.0</v>
      </c>
      <c r="F1162" s="4">
        <v>0.0</v>
      </c>
      <c r="G1162" s="4" t="s">
        <v>6089</v>
      </c>
      <c r="H1162" s="4" t="s">
        <v>2425</v>
      </c>
      <c r="I1162" s="10"/>
      <c r="J1162" s="4">
        <v>1.0</v>
      </c>
      <c r="K1162" s="4" t="s">
        <v>5791</v>
      </c>
      <c r="L1162" s="4">
        <v>1.0</v>
      </c>
      <c r="M1162" s="4">
        <v>99.0</v>
      </c>
      <c r="N1162" s="4">
        <v>99.0</v>
      </c>
      <c r="O1162" s="4" t="s">
        <v>5522</v>
      </c>
      <c r="P1162" s="4" t="s">
        <v>2426</v>
      </c>
      <c r="Q1162" s="4">
        <v>12265.0</v>
      </c>
      <c r="R1162" s="5">
        <v>45870.0</v>
      </c>
      <c r="S1162" s="4" t="s">
        <v>6975</v>
      </c>
      <c r="T1162" s="5">
        <v>45731.0</v>
      </c>
    </row>
    <row r="1163">
      <c r="A1163" s="4" t="s">
        <v>6356</v>
      </c>
      <c r="B1163" s="4">
        <v>2008.0</v>
      </c>
      <c r="C1163" s="4" t="s">
        <v>314</v>
      </c>
      <c r="D1163" s="4" t="s">
        <v>5580</v>
      </c>
      <c r="E1163" s="4">
        <v>165.0</v>
      </c>
      <c r="F1163" s="4">
        <v>1.0</v>
      </c>
      <c r="G1163" s="4" t="s">
        <v>5751</v>
      </c>
      <c r="H1163" s="4" t="s">
        <v>2427</v>
      </c>
      <c r="I1163" s="10"/>
      <c r="J1163" s="4">
        <v>0.0</v>
      </c>
      <c r="K1163" s="5">
        <v>45783.0</v>
      </c>
      <c r="L1163" s="4">
        <v>1.0</v>
      </c>
      <c r="M1163" s="4">
        <v>99.0</v>
      </c>
      <c r="N1163" s="4">
        <v>99.0</v>
      </c>
      <c r="O1163" s="4" t="s">
        <v>5522</v>
      </c>
      <c r="P1163" s="4" t="s">
        <v>2429</v>
      </c>
      <c r="Q1163" s="4">
        <v>138188.0</v>
      </c>
      <c r="R1163" s="5">
        <v>45901.0</v>
      </c>
      <c r="S1163" s="4" t="s">
        <v>7033</v>
      </c>
      <c r="T1163" s="5">
        <v>45731.0</v>
      </c>
    </row>
    <row r="1164">
      <c r="A1164" s="4" t="s">
        <v>6356</v>
      </c>
      <c r="B1164" s="4">
        <v>2007.0</v>
      </c>
      <c r="C1164" s="4" t="s">
        <v>314</v>
      </c>
      <c r="D1164" s="4" t="s">
        <v>5556</v>
      </c>
      <c r="E1164" s="4">
        <v>176.0</v>
      </c>
      <c r="F1164" s="4">
        <v>1.0</v>
      </c>
      <c r="G1164" s="4" t="s">
        <v>6090</v>
      </c>
      <c r="H1164" s="4" t="s">
        <v>2430</v>
      </c>
      <c r="I1164" s="10"/>
      <c r="J1164" s="4">
        <v>0.0</v>
      </c>
      <c r="K1164" s="4" t="s">
        <v>5523</v>
      </c>
      <c r="L1164" s="4">
        <v>1.0</v>
      </c>
      <c r="M1164" s="4">
        <v>99.0</v>
      </c>
      <c r="N1164" s="4">
        <v>99.0</v>
      </c>
      <c r="O1164" s="4" t="s">
        <v>5522</v>
      </c>
      <c r="P1164" s="4" t="s">
        <v>2432</v>
      </c>
      <c r="Q1164" s="4">
        <v>15578.0</v>
      </c>
      <c r="R1164" s="5">
        <v>45901.0</v>
      </c>
      <c r="S1164" s="4" t="s">
        <v>7378</v>
      </c>
      <c r="T1164" s="5">
        <v>45731.0</v>
      </c>
    </row>
    <row r="1165">
      <c r="A1165" s="4" t="s">
        <v>6356</v>
      </c>
      <c r="B1165" s="4">
        <v>2006.0</v>
      </c>
      <c r="C1165" s="4" t="s">
        <v>314</v>
      </c>
      <c r="D1165" s="4" t="s">
        <v>5585</v>
      </c>
      <c r="E1165" s="4">
        <v>177.0</v>
      </c>
      <c r="F1165" s="4">
        <v>1.0</v>
      </c>
      <c r="G1165" s="4" t="s">
        <v>6091</v>
      </c>
      <c r="H1165" s="4" t="s">
        <v>2433</v>
      </c>
      <c r="I1165" s="10"/>
      <c r="J1165" s="4">
        <v>1.0</v>
      </c>
      <c r="K1165" s="4" t="s">
        <v>5761</v>
      </c>
      <c r="L1165" s="4">
        <v>1.0</v>
      </c>
      <c r="M1165" s="4">
        <v>99.0</v>
      </c>
      <c r="N1165" s="4">
        <v>99.0</v>
      </c>
      <c r="O1165" s="4" t="s">
        <v>5522</v>
      </c>
      <c r="P1165" s="4" t="s">
        <v>2434</v>
      </c>
      <c r="Q1165" s="4">
        <v>17137.0</v>
      </c>
      <c r="R1165" s="4">
        <v>2.0</v>
      </c>
      <c r="S1165" s="4" t="s">
        <v>6976</v>
      </c>
      <c r="T1165" s="5">
        <v>45703.0</v>
      </c>
    </row>
    <row r="1166">
      <c r="A1166" s="4" t="s">
        <v>6356</v>
      </c>
      <c r="B1166" s="4">
        <v>2005.0</v>
      </c>
      <c r="C1166" s="4" t="s">
        <v>314</v>
      </c>
      <c r="D1166" s="4" t="s">
        <v>5588</v>
      </c>
      <c r="E1166" s="4">
        <v>182.0</v>
      </c>
      <c r="F1166" s="4">
        <v>1.0</v>
      </c>
      <c r="G1166" s="4" t="s">
        <v>3461</v>
      </c>
      <c r="H1166" s="4" t="s">
        <v>2435</v>
      </c>
      <c r="I1166" s="10"/>
      <c r="J1166" s="4">
        <v>2.0</v>
      </c>
      <c r="K1166" s="4" t="s">
        <v>5526</v>
      </c>
      <c r="L1166" s="4">
        <v>1.0</v>
      </c>
      <c r="M1166" s="4">
        <v>99.0</v>
      </c>
      <c r="N1166" s="4">
        <v>99.0</v>
      </c>
      <c r="O1166" s="4" t="s">
        <v>5522</v>
      </c>
      <c r="P1166" s="4" t="s">
        <v>2436</v>
      </c>
      <c r="Q1166" s="4">
        <v>18765.0</v>
      </c>
      <c r="R1166" s="4">
        <v>2.0</v>
      </c>
      <c r="S1166" s="4" t="s">
        <v>7379</v>
      </c>
      <c r="T1166" s="4">
        <v>15.0</v>
      </c>
    </row>
    <row r="1167">
      <c r="A1167" s="4" t="s">
        <v>6356</v>
      </c>
      <c r="B1167" s="4">
        <v>2004.0</v>
      </c>
      <c r="C1167" s="4" t="s">
        <v>314</v>
      </c>
      <c r="D1167" s="4" t="s">
        <v>5588</v>
      </c>
      <c r="E1167" s="4">
        <v>18.0</v>
      </c>
      <c r="F1167" s="4">
        <v>1.0</v>
      </c>
      <c r="G1167" s="4" t="s">
        <v>6092</v>
      </c>
      <c r="H1167" s="4" t="s">
        <v>2437</v>
      </c>
      <c r="I1167" s="10"/>
      <c r="J1167" s="4">
        <v>0.0</v>
      </c>
      <c r="K1167" s="4" t="s">
        <v>5686</v>
      </c>
      <c r="L1167" s="4">
        <v>1.0</v>
      </c>
      <c r="M1167" s="4">
        <v>99.0</v>
      </c>
      <c r="N1167" s="4">
        <v>99.0</v>
      </c>
      <c r="O1167" s="4" t="s">
        <v>5522</v>
      </c>
      <c r="P1167" s="4" t="s">
        <v>2438</v>
      </c>
      <c r="Q1167" s="4">
        <v>117146.0</v>
      </c>
      <c r="R1167" s="5">
        <v>45659.0</v>
      </c>
      <c r="S1167" s="4" t="s">
        <v>7051</v>
      </c>
      <c r="T1167" s="5">
        <v>45731.0</v>
      </c>
    </row>
    <row r="1168">
      <c r="A1168" s="4" t="s">
        <v>6356</v>
      </c>
      <c r="B1168" s="4">
        <v>2003.0</v>
      </c>
      <c r="C1168" s="4" t="s">
        <v>314</v>
      </c>
      <c r="D1168" s="4" t="s">
        <v>5711</v>
      </c>
      <c r="E1168" s="4">
        <v>184.0</v>
      </c>
      <c r="F1168" s="4">
        <v>1.0</v>
      </c>
      <c r="G1168" s="4" t="s">
        <v>5977</v>
      </c>
      <c r="H1168" s="4" t="s">
        <v>2439</v>
      </c>
      <c r="I1168" s="10"/>
      <c r="J1168" s="4">
        <v>0.0</v>
      </c>
      <c r="K1168" s="4" t="s">
        <v>5688</v>
      </c>
      <c r="L1168" s="4">
        <v>1.0</v>
      </c>
      <c r="M1168" s="4">
        <v>99.0</v>
      </c>
      <c r="N1168" s="4">
        <v>99.0</v>
      </c>
      <c r="O1168" s="4" t="s">
        <v>5522</v>
      </c>
      <c r="P1168" s="4" t="s">
        <v>2441</v>
      </c>
      <c r="Q1168" s="4">
        <v>1129552.0</v>
      </c>
      <c r="R1168" s="5">
        <v>45659.0</v>
      </c>
      <c r="S1168" s="4" t="s">
        <v>6963</v>
      </c>
      <c r="T1168" s="5">
        <v>45914.0</v>
      </c>
    </row>
    <row r="1169">
      <c r="A1169" s="4" t="s">
        <v>6356</v>
      </c>
      <c r="B1169" s="4">
        <v>2002.0</v>
      </c>
      <c r="C1169" s="4" t="s">
        <v>314</v>
      </c>
      <c r="D1169" s="4" t="s">
        <v>5711</v>
      </c>
      <c r="E1169" s="4">
        <v>184.0</v>
      </c>
      <c r="F1169" s="4">
        <v>1.0</v>
      </c>
      <c r="G1169" s="4" t="s">
        <v>6093</v>
      </c>
      <c r="H1169" s="4" t="s">
        <v>2442</v>
      </c>
      <c r="I1169" s="10"/>
      <c r="J1169" s="4">
        <v>0.0</v>
      </c>
      <c r="K1169" s="4" t="s">
        <v>5691</v>
      </c>
      <c r="L1169" s="4">
        <v>1.0</v>
      </c>
      <c r="M1169" s="4">
        <v>98.0</v>
      </c>
      <c r="N1169" s="4">
        <v>99.0</v>
      </c>
      <c r="O1169" s="4" t="s">
        <v>5522</v>
      </c>
      <c r="P1169" s="4" t="s">
        <v>2443</v>
      </c>
      <c r="Q1169" s="4">
        <v>115868.0</v>
      </c>
      <c r="R1169" s="5">
        <v>45690.0</v>
      </c>
      <c r="S1169" s="4" t="s">
        <v>6979</v>
      </c>
      <c r="T1169" s="5">
        <v>45822.0</v>
      </c>
    </row>
    <row r="1170">
      <c r="A1170" s="4" t="s">
        <v>6356</v>
      </c>
      <c r="B1170" s="4">
        <v>2001.0</v>
      </c>
      <c r="C1170" s="4" t="s">
        <v>314</v>
      </c>
      <c r="D1170" s="4" t="s">
        <v>5589</v>
      </c>
      <c r="E1170" s="4">
        <v>185.0</v>
      </c>
      <c r="F1170" s="4">
        <v>1.0</v>
      </c>
      <c r="G1170" s="4" t="s">
        <v>6030</v>
      </c>
      <c r="H1170" s="4" t="s">
        <v>2444</v>
      </c>
      <c r="I1170" s="10"/>
      <c r="J1170" s="4">
        <v>20.0</v>
      </c>
      <c r="K1170" s="4" t="s">
        <v>5694</v>
      </c>
      <c r="L1170" s="4">
        <v>1.0</v>
      </c>
      <c r="M1170" s="4">
        <v>99.0</v>
      </c>
      <c r="N1170" s="4">
        <v>99.0</v>
      </c>
      <c r="O1170" s="4" t="s">
        <v>5522</v>
      </c>
      <c r="P1170" s="4" t="s">
        <v>2445</v>
      </c>
      <c r="Q1170" s="4">
        <v>1187576.0</v>
      </c>
      <c r="R1170" s="5">
        <v>45690.0</v>
      </c>
      <c r="S1170" s="4" t="s">
        <v>7380</v>
      </c>
      <c r="T1170" s="5">
        <v>45702.0</v>
      </c>
    </row>
    <row r="1171">
      <c r="A1171" s="4" t="s">
        <v>6356</v>
      </c>
      <c r="B1171" s="4">
        <v>2000.0</v>
      </c>
      <c r="C1171" s="4" t="s">
        <v>314</v>
      </c>
      <c r="D1171" s="4" t="s">
        <v>5590</v>
      </c>
      <c r="E1171" s="4">
        <v>193.0</v>
      </c>
      <c r="F1171" s="4">
        <v>1.0</v>
      </c>
      <c r="G1171" s="4" t="s">
        <v>6094</v>
      </c>
      <c r="H1171" s="4" t="s">
        <v>2446</v>
      </c>
      <c r="I1171" s="10"/>
      <c r="J1171" s="4">
        <v>1.0</v>
      </c>
      <c r="K1171" s="4" t="s">
        <v>5571</v>
      </c>
      <c r="L1171" s="4">
        <v>1.0</v>
      </c>
      <c r="M1171" s="4">
        <v>99.0</v>
      </c>
      <c r="N1171" s="4">
        <v>99.0</v>
      </c>
      <c r="O1171" s="4" t="s">
        <v>5522</v>
      </c>
      <c r="P1171" s="4" t="s">
        <v>2447</v>
      </c>
      <c r="Q1171" s="4">
        <v>121971.0</v>
      </c>
      <c r="R1171" s="5">
        <v>45718.0</v>
      </c>
      <c r="S1171" s="4" t="s">
        <v>6920</v>
      </c>
      <c r="T1171" s="5">
        <v>45913.0</v>
      </c>
    </row>
    <row r="1172">
      <c r="A1172" s="4" t="s">
        <v>6357</v>
      </c>
      <c r="B1172" s="4">
        <v>2015.0</v>
      </c>
      <c r="C1172" s="4" t="s">
        <v>314</v>
      </c>
      <c r="D1172" s="4" t="s">
        <v>5659</v>
      </c>
      <c r="E1172" s="4">
        <v>49.0</v>
      </c>
      <c r="F1172" s="4">
        <v>0.0</v>
      </c>
      <c r="G1172" s="10"/>
      <c r="H1172" s="4">
        <v>0.0</v>
      </c>
      <c r="I1172" s="10"/>
      <c r="J1172" s="4">
        <v>0.0</v>
      </c>
      <c r="K1172" s="4">
        <v>61.0</v>
      </c>
      <c r="L1172" s="4">
        <v>0.0</v>
      </c>
      <c r="M1172" s="4">
        <v>92.0</v>
      </c>
      <c r="N1172" s="4">
        <v>92.0</v>
      </c>
      <c r="O1172" s="4" t="s">
        <v>5522</v>
      </c>
      <c r="P1172" s="4" t="s">
        <v>2448</v>
      </c>
      <c r="Q1172" s="4">
        <v>33815.0</v>
      </c>
      <c r="R1172" s="4" t="s">
        <v>5631</v>
      </c>
      <c r="S1172" s="4" t="s">
        <v>7219</v>
      </c>
      <c r="T1172" s="4">
        <v>19.0</v>
      </c>
    </row>
    <row r="1173">
      <c r="A1173" s="4" t="s">
        <v>6357</v>
      </c>
      <c r="B1173" s="4">
        <v>2014.0</v>
      </c>
      <c r="C1173" s="4" t="s">
        <v>314</v>
      </c>
      <c r="D1173" s="4" t="s">
        <v>5661</v>
      </c>
      <c r="E1173" s="4">
        <v>49.0</v>
      </c>
      <c r="F1173" s="4">
        <v>0.0</v>
      </c>
      <c r="G1173" s="4" t="s">
        <v>2755</v>
      </c>
      <c r="H1173" s="4" t="s">
        <v>2449</v>
      </c>
      <c r="I1173" s="10"/>
      <c r="J1173" s="4">
        <v>0.0</v>
      </c>
      <c r="K1173" s="5">
        <v>45814.0</v>
      </c>
      <c r="L1173" s="4">
        <v>0.0</v>
      </c>
      <c r="M1173" s="4">
        <v>9.0</v>
      </c>
      <c r="N1173" s="4">
        <v>9.0</v>
      </c>
      <c r="O1173" s="4" t="s">
        <v>5522</v>
      </c>
      <c r="P1173" s="4" t="s">
        <v>2451</v>
      </c>
      <c r="Q1173" s="4">
        <v>327386.0</v>
      </c>
      <c r="R1173" s="4" t="s">
        <v>5631</v>
      </c>
      <c r="S1173" s="4" t="s">
        <v>7001</v>
      </c>
      <c r="T1173" s="4">
        <v>19.0</v>
      </c>
    </row>
    <row r="1174">
      <c r="A1174" s="4" t="s">
        <v>6357</v>
      </c>
      <c r="B1174" s="4">
        <v>2013.0</v>
      </c>
      <c r="C1174" s="4" t="s">
        <v>314</v>
      </c>
      <c r="D1174" s="4" t="s">
        <v>6029</v>
      </c>
      <c r="E1174" s="4">
        <v>5.0</v>
      </c>
      <c r="F1174" s="4">
        <v>0.0</v>
      </c>
      <c r="G1174" s="4" t="s">
        <v>5348</v>
      </c>
      <c r="H1174" s="4" t="s">
        <v>2452</v>
      </c>
      <c r="I1174" s="10"/>
      <c r="J1174" s="4">
        <v>0.0</v>
      </c>
      <c r="K1174" s="5">
        <v>45694.0</v>
      </c>
      <c r="L1174" s="4">
        <v>0.0</v>
      </c>
      <c r="M1174" s="4">
        <v>91.0</v>
      </c>
      <c r="N1174" s="4">
        <v>91.0</v>
      </c>
      <c r="O1174" s="4" t="s">
        <v>5522</v>
      </c>
      <c r="P1174" s="4" t="s">
        <v>2454</v>
      </c>
      <c r="Q1174" s="4">
        <v>323764.0</v>
      </c>
      <c r="R1174" s="4" t="s">
        <v>5631</v>
      </c>
      <c r="S1174" s="4" t="s">
        <v>7221</v>
      </c>
      <c r="T1174" s="4">
        <v>19.0</v>
      </c>
    </row>
    <row r="1175">
      <c r="A1175" s="4" t="s">
        <v>6357</v>
      </c>
      <c r="B1175" s="4">
        <v>2012.0</v>
      </c>
      <c r="C1175" s="4" t="s">
        <v>314</v>
      </c>
      <c r="D1175" s="4" t="s">
        <v>5661</v>
      </c>
      <c r="E1175" s="4">
        <v>5.0</v>
      </c>
      <c r="F1175" s="4">
        <v>0.0</v>
      </c>
      <c r="G1175" s="4" t="s">
        <v>1945</v>
      </c>
      <c r="H1175" s="4" t="s">
        <v>2455</v>
      </c>
      <c r="I1175" s="10"/>
      <c r="J1175" s="4">
        <v>0.0</v>
      </c>
      <c r="K1175" s="4" t="s">
        <v>5826</v>
      </c>
      <c r="L1175" s="4">
        <v>0.0</v>
      </c>
      <c r="M1175" s="4">
        <v>89.0</v>
      </c>
      <c r="N1175" s="4">
        <v>89.0</v>
      </c>
      <c r="O1175" s="4" t="s">
        <v>5522</v>
      </c>
      <c r="P1175" s="4" t="s">
        <v>2457</v>
      </c>
      <c r="Q1175" s="4">
        <v>32716.0</v>
      </c>
      <c r="R1175" s="4" t="s">
        <v>5631</v>
      </c>
      <c r="S1175" s="4" t="s">
        <v>7381</v>
      </c>
      <c r="T1175" s="5">
        <v>45856.0</v>
      </c>
    </row>
    <row r="1176">
      <c r="A1176" s="4" t="s">
        <v>6357</v>
      </c>
      <c r="B1176" s="4">
        <v>2011.0</v>
      </c>
      <c r="C1176" s="4" t="s">
        <v>314</v>
      </c>
      <c r="D1176" s="4" t="s">
        <v>6095</v>
      </c>
      <c r="E1176" s="4">
        <v>51.0</v>
      </c>
      <c r="F1176" s="4">
        <v>0.0</v>
      </c>
      <c r="G1176" s="4" t="s">
        <v>21</v>
      </c>
      <c r="H1176" s="4" t="s">
        <v>2458</v>
      </c>
      <c r="I1176" s="10"/>
      <c r="J1176" s="4">
        <v>0.0</v>
      </c>
      <c r="K1176" s="4" t="s">
        <v>5761</v>
      </c>
      <c r="L1176" s="4">
        <v>0.0</v>
      </c>
      <c r="M1176" s="4">
        <v>95.0</v>
      </c>
      <c r="N1176" s="4">
        <v>95.0</v>
      </c>
      <c r="O1176" s="4" t="s">
        <v>5522</v>
      </c>
      <c r="P1176" s="4" t="s">
        <v>2459</v>
      </c>
      <c r="Q1176" s="4">
        <v>31914.0</v>
      </c>
      <c r="R1176" s="4" t="s">
        <v>5631</v>
      </c>
      <c r="S1176" s="4" t="s">
        <v>7224</v>
      </c>
      <c r="T1176" s="5">
        <v>45826.0</v>
      </c>
    </row>
    <row r="1177">
      <c r="A1177" s="4" t="s">
        <v>6357</v>
      </c>
      <c r="B1177" s="4">
        <v>2010.0</v>
      </c>
      <c r="C1177" s="4" t="s">
        <v>314</v>
      </c>
      <c r="D1177" s="4" t="s">
        <v>5911</v>
      </c>
      <c r="E1177" s="4">
        <v>53.0</v>
      </c>
      <c r="F1177" s="4">
        <v>0.0</v>
      </c>
      <c r="G1177" s="4" t="s">
        <v>1442</v>
      </c>
      <c r="H1177" s="4" t="s">
        <v>2460</v>
      </c>
      <c r="I1177" s="10"/>
      <c r="J1177" s="4">
        <v>0.0</v>
      </c>
      <c r="K1177" s="4" t="s">
        <v>5995</v>
      </c>
      <c r="L1177" s="4">
        <v>0.0</v>
      </c>
      <c r="M1177" s="4">
        <v>96.0</v>
      </c>
      <c r="N1177" s="4">
        <v>96.0</v>
      </c>
      <c r="O1177" s="4" t="s">
        <v>5522</v>
      </c>
      <c r="P1177" s="4" t="s">
        <v>2461</v>
      </c>
      <c r="Q1177" s="4">
        <v>31841.0</v>
      </c>
      <c r="R1177" s="4" t="s">
        <v>5631</v>
      </c>
      <c r="S1177" s="4" t="s">
        <v>7224</v>
      </c>
      <c r="T1177" s="5">
        <v>45765.0</v>
      </c>
    </row>
    <row r="1178">
      <c r="A1178" s="4" t="s">
        <v>6357</v>
      </c>
      <c r="B1178" s="4">
        <v>2009.0</v>
      </c>
      <c r="C1178" s="4" t="s">
        <v>314</v>
      </c>
      <c r="D1178" s="4" t="s">
        <v>5912</v>
      </c>
      <c r="E1178" s="4">
        <v>55.0</v>
      </c>
      <c r="F1178" s="4">
        <v>0.0</v>
      </c>
      <c r="G1178" s="4" t="s">
        <v>5807</v>
      </c>
      <c r="H1178" s="4" t="s">
        <v>2462</v>
      </c>
      <c r="I1178" s="10"/>
      <c r="J1178" s="4">
        <v>0.0</v>
      </c>
      <c r="K1178" s="4" t="s">
        <v>5763</v>
      </c>
      <c r="L1178" s="4">
        <v>0.0</v>
      </c>
      <c r="M1178" s="4">
        <v>96.0</v>
      </c>
      <c r="N1178" s="4">
        <v>96.0</v>
      </c>
      <c r="O1178" s="4" t="s">
        <v>5522</v>
      </c>
      <c r="P1178" s="4" t="s">
        <v>2463</v>
      </c>
      <c r="Q1178" s="4">
        <v>318499.0</v>
      </c>
      <c r="R1178" s="4" t="s">
        <v>5631</v>
      </c>
      <c r="S1178" s="4" t="s">
        <v>7224</v>
      </c>
      <c r="T1178" s="5">
        <v>45765.0</v>
      </c>
    </row>
    <row r="1179">
      <c r="A1179" s="4" t="s">
        <v>6357</v>
      </c>
      <c r="B1179" s="4">
        <v>2008.0</v>
      </c>
      <c r="C1179" s="4" t="s">
        <v>314</v>
      </c>
      <c r="D1179" s="4" t="s">
        <v>5689</v>
      </c>
      <c r="E1179" s="4">
        <v>58.0</v>
      </c>
      <c r="F1179" s="4">
        <v>0.0</v>
      </c>
      <c r="G1179" s="4" t="s">
        <v>336</v>
      </c>
      <c r="H1179" s="4" t="s">
        <v>2464</v>
      </c>
      <c r="I1179" s="10"/>
      <c r="J1179" s="4">
        <v>0.0</v>
      </c>
      <c r="K1179" s="4" t="s">
        <v>5528</v>
      </c>
      <c r="L1179" s="4">
        <v>0.0</v>
      </c>
      <c r="M1179" s="4">
        <v>98.0</v>
      </c>
      <c r="N1179" s="4">
        <v>98.0</v>
      </c>
      <c r="O1179" s="4" t="s">
        <v>5522</v>
      </c>
      <c r="P1179" s="4" t="s">
        <v>2465</v>
      </c>
      <c r="Q1179" s="4">
        <v>317414.0</v>
      </c>
      <c r="R1179" s="4" t="s">
        <v>5631</v>
      </c>
      <c r="S1179" s="4" t="s">
        <v>7007</v>
      </c>
      <c r="T1179" s="5">
        <v>45706.0</v>
      </c>
    </row>
    <row r="1180">
      <c r="A1180" s="4" t="s">
        <v>6357</v>
      </c>
      <c r="B1180" s="4">
        <v>2007.0</v>
      </c>
      <c r="C1180" s="4" t="s">
        <v>314</v>
      </c>
      <c r="D1180" s="4" t="s">
        <v>5672</v>
      </c>
      <c r="E1180" s="4">
        <v>59.0</v>
      </c>
      <c r="F1180" s="4">
        <v>0.0</v>
      </c>
      <c r="G1180" s="4" t="s">
        <v>1239</v>
      </c>
      <c r="H1180" s="4" t="s">
        <v>2466</v>
      </c>
      <c r="I1180" s="10"/>
      <c r="J1180" s="4">
        <v>0.0</v>
      </c>
      <c r="K1180" s="4" t="s">
        <v>5916</v>
      </c>
      <c r="L1180" s="4">
        <v>0.0</v>
      </c>
      <c r="M1180" s="4">
        <v>97.0</v>
      </c>
      <c r="N1180" s="4">
        <v>97.0</v>
      </c>
      <c r="O1180" s="4" t="s">
        <v>5522</v>
      </c>
      <c r="P1180" s="4" t="s">
        <v>2467</v>
      </c>
      <c r="Q1180" s="4">
        <v>311566.0</v>
      </c>
      <c r="R1180" s="4" t="s">
        <v>5631</v>
      </c>
      <c r="S1180" s="4" t="s">
        <v>7008</v>
      </c>
      <c r="T1180" s="5">
        <v>45706.0</v>
      </c>
    </row>
    <row r="1181">
      <c r="A1181" s="4" t="s">
        <v>6357</v>
      </c>
      <c r="B1181" s="4">
        <v>2006.0</v>
      </c>
      <c r="C1181" s="4" t="s">
        <v>314</v>
      </c>
      <c r="D1181" s="4" t="s">
        <v>5692</v>
      </c>
      <c r="E1181" s="4">
        <v>61.0</v>
      </c>
      <c r="F1181" s="4">
        <v>0.0</v>
      </c>
      <c r="G1181" s="5">
        <v>45695.0</v>
      </c>
      <c r="H1181" s="4" t="s">
        <v>2468</v>
      </c>
      <c r="I1181" s="10"/>
      <c r="J1181" s="4">
        <v>0.0</v>
      </c>
      <c r="K1181" s="4" t="s">
        <v>5747</v>
      </c>
      <c r="L1181" s="4">
        <v>0.0</v>
      </c>
      <c r="M1181" s="4">
        <v>97.0</v>
      </c>
      <c r="N1181" s="4">
        <v>97.0</v>
      </c>
      <c r="O1181" s="4" t="s">
        <v>5522</v>
      </c>
      <c r="P1181" s="4" t="s">
        <v>2470</v>
      </c>
      <c r="Q1181" s="4">
        <v>33782.0</v>
      </c>
      <c r="R1181" s="4" t="s">
        <v>5631</v>
      </c>
      <c r="S1181" s="4" t="s">
        <v>7009</v>
      </c>
      <c r="T1181" s="5">
        <v>45675.0</v>
      </c>
    </row>
    <row r="1182">
      <c r="A1182" s="4" t="s">
        <v>6357</v>
      </c>
      <c r="B1182" s="4">
        <v>2005.0</v>
      </c>
      <c r="C1182" s="4" t="s">
        <v>314</v>
      </c>
      <c r="D1182" s="4">
        <v>81.0</v>
      </c>
      <c r="E1182" s="4">
        <v>62.0</v>
      </c>
      <c r="F1182" s="4">
        <v>0.0</v>
      </c>
      <c r="G1182" s="58">
        <v>45784.0</v>
      </c>
      <c r="H1182" s="4" t="s">
        <v>2471</v>
      </c>
      <c r="I1182" s="10"/>
      <c r="J1182" s="4">
        <v>0.0</v>
      </c>
      <c r="K1182" s="4" t="s">
        <v>5637</v>
      </c>
      <c r="L1182" s="4">
        <v>0.0</v>
      </c>
      <c r="M1182" s="4">
        <v>95.0</v>
      </c>
      <c r="N1182" s="4">
        <v>95.0</v>
      </c>
      <c r="O1182" s="4" t="s">
        <v>5522</v>
      </c>
      <c r="P1182" s="4" t="s">
        <v>2472</v>
      </c>
      <c r="Q1182" s="4">
        <v>296734.0</v>
      </c>
      <c r="R1182" s="4" t="s">
        <v>5631</v>
      </c>
      <c r="S1182" s="4" t="s">
        <v>7324</v>
      </c>
      <c r="T1182" s="5">
        <v>45917.0</v>
      </c>
    </row>
    <row r="1183">
      <c r="A1183" s="4" t="s">
        <v>6357</v>
      </c>
      <c r="B1183" s="4">
        <v>2004.0</v>
      </c>
      <c r="C1183" s="4" t="s">
        <v>314</v>
      </c>
      <c r="D1183" s="4">
        <v>88.0</v>
      </c>
      <c r="E1183" s="4">
        <v>65.0</v>
      </c>
      <c r="F1183" s="4">
        <v>0.0</v>
      </c>
      <c r="G1183" s="4" t="s">
        <v>2221</v>
      </c>
      <c r="H1183" s="4" t="s">
        <v>2473</v>
      </c>
      <c r="I1183" s="10"/>
      <c r="J1183" s="4">
        <v>0.0</v>
      </c>
      <c r="K1183" s="4" t="s">
        <v>5541</v>
      </c>
      <c r="L1183" s="4">
        <v>0.0</v>
      </c>
      <c r="M1183" s="4">
        <v>99.0</v>
      </c>
      <c r="N1183" s="4">
        <v>99.0</v>
      </c>
      <c r="O1183" s="4" t="s">
        <v>5522</v>
      </c>
      <c r="P1183" s="4" t="s">
        <v>2475</v>
      </c>
      <c r="Q1183" s="4">
        <v>29274.0</v>
      </c>
      <c r="R1183" s="4" t="s">
        <v>5631</v>
      </c>
      <c r="S1183" s="4" t="s">
        <v>7073</v>
      </c>
      <c r="T1183" s="5">
        <v>45734.0</v>
      </c>
    </row>
    <row r="1184">
      <c r="A1184" s="4" t="s">
        <v>6357</v>
      </c>
      <c r="B1184" s="4">
        <v>2003.0</v>
      </c>
      <c r="C1184" s="4" t="s">
        <v>314</v>
      </c>
      <c r="D1184" s="4">
        <v>87.0</v>
      </c>
      <c r="E1184" s="4">
        <v>65.0</v>
      </c>
      <c r="F1184" s="4">
        <v>0.0</v>
      </c>
      <c r="G1184" s="4" t="s">
        <v>912</v>
      </c>
      <c r="H1184" s="4" t="s">
        <v>2476</v>
      </c>
      <c r="I1184" s="10"/>
      <c r="J1184" s="4">
        <v>0.0</v>
      </c>
      <c r="K1184" s="4" t="s">
        <v>5908</v>
      </c>
      <c r="L1184" s="4">
        <v>0.0</v>
      </c>
      <c r="M1184" s="4">
        <v>97.0</v>
      </c>
      <c r="N1184" s="4">
        <v>97.0</v>
      </c>
      <c r="O1184" s="4" t="s">
        <v>5522</v>
      </c>
      <c r="P1184" s="4" t="s">
        <v>2477</v>
      </c>
      <c r="Q1184" s="4">
        <v>289521.0</v>
      </c>
      <c r="R1184" s="4" t="s">
        <v>5631</v>
      </c>
      <c r="S1184" s="4" t="s">
        <v>7322</v>
      </c>
      <c r="T1184" s="5">
        <v>45825.0</v>
      </c>
    </row>
    <row r="1185">
      <c r="A1185" s="4" t="s">
        <v>6357</v>
      </c>
      <c r="B1185" s="4">
        <v>2002.0</v>
      </c>
      <c r="C1185" s="4" t="s">
        <v>314</v>
      </c>
      <c r="D1185" s="4">
        <v>84.0</v>
      </c>
      <c r="E1185" s="4">
        <v>7.0</v>
      </c>
      <c r="F1185" s="4">
        <v>0.0</v>
      </c>
      <c r="G1185" s="4" t="s">
        <v>912</v>
      </c>
      <c r="H1185" s="4" t="s">
        <v>2478</v>
      </c>
      <c r="I1185" s="10"/>
      <c r="J1185" s="4">
        <v>0.0</v>
      </c>
      <c r="K1185" s="4" t="s">
        <v>5831</v>
      </c>
      <c r="L1185" s="4">
        <v>0.0</v>
      </c>
      <c r="M1185" s="4">
        <v>95.0</v>
      </c>
      <c r="N1185" s="4">
        <v>95.0</v>
      </c>
      <c r="O1185" s="4" t="s">
        <v>5522</v>
      </c>
      <c r="P1185" s="4" t="s">
        <v>2480</v>
      </c>
      <c r="Q1185" s="4">
        <v>287523.0</v>
      </c>
      <c r="R1185" s="4" t="s">
        <v>5631</v>
      </c>
      <c r="S1185" s="4" t="s">
        <v>7340</v>
      </c>
      <c r="T1185" s="5">
        <v>45705.0</v>
      </c>
    </row>
    <row r="1186">
      <c r="A1186" s="4" t="s">
        <v>6357</v>
      </c>
      <c r="B1186" s="4">
        <v>2001.0</v>
      </c>
      <c r="C1186" s="4" t="s">
        <v>314</v>
      </c>
      <c r="D1186" s="4">
        <v>80.0</v>
      </c>
      <c r="E1186" s="4">
        <v>72.0</v>
      </c>
      <c r="F1186" s="4">
        <v>0.0</v>
      </c>
      <c r="G1186" s="4" t="s">
        <v>1527</v>
      </c>
      <c r="H1186" s="4" t="s">
        <v>2481</v>
      </c>
      <c r="I1186" s="10"/>
      <c r="J1186" s="4">
        <v>0.0</v>
      </c>
      <c r="K1186" s="4" t="s">
        <v>5536</v>
      </c>
      <c r="L1186" s="4">
        <v>0.0</v>
      </c>
      <c r="M1186" s="4">
        <v>92.0</v>
      </c>
      <c r="N1186" s="4">
        <v>92.0</v>
      </c>
      <c r="O1186" s="4" t="s">
        <v>5522</v>
      </c>
      <c r="P1186" s="4" t="s">
        <v>2482</v>
      </c>
      <c r="Q1186" s="4">
        <v>284968.0</v>
      </c>
      <c r="R1186" s="4" t="s">
        <v>5631</v>
      </c>
      <c r="S1186" s="4" t="s">
        <v>7012</v>
      </c>
      <c r="T1186" s="5">
        <v>45674.0</v>
      </c>
    </row>
    <row r="1187">
      <c r="A1187" s="4" t="s">
        <v>6357</v>
      </c>
      <c r="B1187" s="4">
        <v>2000.0</v>
      </c>
      <c r="C1187" s="4" t="s">
        <v>314</v>
      </c>
      <c r="D1187" s="4" t="s">
        <v>5914</v>
      </c>
      <c r="E1187" s="4">
        <v>74.0</v>
      </c>
      <c r="F1187" s="4">
        <v>0.0</v>
      </c>
      <c r="G1187" s="4" t="s">
        <v>415</v>
      </c>
      <c r="H1187" s="4" t="s">
        <v>2483</v>
      </c>
      <c r="I1187" s="10"/>
      <c r="J1187" s="4">
        <v>0.0</v>
      </c>
      <c r="K1187" s="4" t="s">
        <v>5698</v>
      </c>
      <c r="L1187" s="4">
        <v>0.0</v>
      </c>
      <c r="M1187" s="4">
        <v>98.0</v>
      </c>
      <c r="N1187" s="4">
        <v>98.0</v>
      </c>
      <c r="O1187" s="4" t="s">
        <v>5522</v>
      </c>
      <c r="P1187" s="4" t="s">
        <v>2485</v>
      </c>
      <c r="Q1187" s="4">
        <v>28125.0</v>
      </c>
      <c r="R1187" s="4" t="s">
        <v>5631</v>
      </c>
      <c r="S1187" s="4" t="s">
        <v>7016</v>
      </c>
      <c r="T1187" s="5">
        <v>45885.0</v>
      </c>
    </row>
    <row r="1188">
      <c r="A1188" s="4" t="s">
        <v>6358</v>
      </c>
      <c r="B1188" s="4">
        <v>2015.0</v>
      </c>
      <c r="C1188" s="4" t="s">
        <v>13</v>
      </c>
      <c r="D1188" s="4" t="s">
        <v>5825</v>
      </c>
      <c r="E1188" s="4">
        <v>181.0</v>
      </c>
      <c r="F1188" s="4">
        <v>910.0</v>
      </c>
      <c r="G1188" s="10"/>
      <c r="H1188" s="4">
        <v>0.0</v>
      </c>
      <c r="I1188" s="4">
        <v>87.0</v>
      </c>
      <c r="J1188" s="4">
        <v>90387.0</v>
      </c>
      <c r="K1188" s="5">
        <v>45856.0</v>
      </c>
      <c r="L1188" s="4">
        <v>1100.0</v>
      </c>
      <c r="M1188" s="4">
        <v>86.0</v>
      </c>
      <c r="N1188" s="4">
        <v>87.0</v>
      </c>
      <c r="O1188" s="4" t="s">
        <v>5614</v>
      </c>
      <c r="P1188" s="4" t="s">
        <v>2486</v>
      </c>
      <c r="Q1188" s="4">
        <v>1395398.0</v>
      </c>
      <c r="R1188" s="5">
        <v>45743.0</v>
      </c>
      <c r="S1188" s="4" t="s">
        <v>7194</v>
      </c>
      <c r="T1188" s="5">
        <v>45819.0</v>
      </c>
    </row>
    <row r="1189">
      <c r="A1189" s="4" t="s">
        <v>6358</v>
      </c>
      <c r="B1189" s="4">
        <v>2014.0</v>
      </c>
      <c r="C1189" s="4" t="s">
        <v>13</v>
      </c>
      <c r="D1189" s="4">
        <v>68.0</v>
      </c>
      <c r="E1189" s="4">
        <v>184.0</v>
      </c>
      <c r="F1189" s="4">
        <v>957.0</v>
      </c>
      <c r="G1189" s="58">
        <v>45841.0</v>
      </c>
      <c r="H1189" s="4" t="s">
        <v>2487</v>
      </c>
      <c r="I1189" s="4">
        <v>79.0</v>
      </c>
      <c r="J1189" s="4">
        <v>79563.0</v>
      </c>
      <c r="K1189" s="5">
        <v>45675.0</v>
      </c>
      <c r="L1189" s="4">
        <v>1200.0</v>
      </c>
      <c r="M1189" s="4">
        <v>84.0</v>
      </c>
      <c r="N1189" s="4">
        <v>85.0</v>
      </c>
      <c r="O1189" s="4" t="s">
        <v>5614</v>
      </c>
      <c r="P1189" s="4" t="s">
        <v>2488</v>
      </c>
      <c r="Q1189" s="4">
        <v>1.293859294E9</v>
      </c>
      <c r="R1189" s="5">
        <v>45774.0</v>
      </c>
      <c r="S1189" s="4" t="s">
        <v>7110</v>
      </c>
      <c r="T1189" s="5">
        <v>45819.0</v>
      </c>
    </row>
    <row r="1190">
      <c r="A1190" s="4" t="s">
        <v>6358</v>
      </c>
      <c r="B1190" s="4">
        <v>2013.0</v>
      </c>
      <c r="C1190" s="4" t="s">
        <v>13</v>
      </c>
      <c r="D1190" s="4" t="s">
        <v>5983</v>
      </c>
      <c r="E1190" s="4">
        <v>187.0</v>
      </c>
      <c r="F1190" s="4">
        <v>1000.0</v>
      </c>
      <c r="G1190" s="5">
        <v>45964.0</v>
      </c>
      <c r="H1190" s="4" t="s">
        <v>2489</v>
      </c>
      <c r="I1190" s="4">
        <v>7.0</v>
      </c>
      <c r="J1190" s="4">
        <v>13822.0</v>
      </c>
      <c r="K1190" s="5">
        <v>45794.0</v>
      </c>
      <c r="L1190" s="4">
        <v>1300.0</v>
      </c>
      <c r="M1190" s="4">
        <v>82.0</v>
      </c>
      <c r="N1190" s="4">
        <v>83.0</v>
      </c>
      <c r="O1190" s="4" t="s">
        <v>5614</v>
      </c>
      <c r="P1190" s="4" t="s">
        <v>2490</v>
      </c>
      <c r="Q1190" s="4">
        <v>1.27856227E8</v>
      </c>
      <c r="R1190" s="5">
        <v>45804.0</v>
      </c>
      <c r="S1190" s="4" t="s">
        <v>7382</v>
      </c>
      <c r="T1190" s="5">
        <v>45788.0</v>
      </c>
    </row>
    <row r="1191">
      <c r="A1191" s="4" t="s">
        <v>6358</v>
      </c>
      <c r="B1191" s="4">
        <v>2012.0</v>
      </c>
      <c r="C1191" s="4" t="s">
        <v>13</v>
      </c>
      <c r="D1191" s="4" t="s">
        <v>5773</v>
      </c>
      <c r="E1191" s="4">
        <v>19.0</v>
      </c>
      <c r="F1191" s="4">
        <v>1100.0</v>
      </c>
      <c r="G1191" s="5">
        <v>45660.0</v>
      </c>
      <c r="H1191" s="4" t="s">
        <v>2491</v>
      </c>
      <c r="I1191" s="4">
        <v>73.0</v>
      </c>
      <c r="J1191" s="4">
        <v>18668.0</v>
      </c>
      <c r="K1191" s="4">
        <v>17.0</v>
      </c>
      <c r="L1191" s="4">
        <v>1400.0</v>
      </c>
      <c r="M1191" s="4">
        <v>79.0</v>
      </c>
      <c r="N1191" s="4">
        <v>82.0</v>
      </c>
      <c r="O1191" s="4" t="s">
        <v>5614</v>
      </c>
      <c r="P1191" s="4" t="s">
        <v>2492</v>
      </c>
      <c r="Q1191" s="4">
        <v>1.26365852E8</v>
      </c>
      <c r="R1191" s="5">
        <v>45835.0</v>
      </c>
      <c r="S1191" s="4" t="s">
        <v>6123</v>
      </c>
      <c r="T1191" s="5">
        <v>45727.0</v>
      </c>
    </row>
    <row r="1192">
      <c r="A1192" s="4" t="s">
        <v>6358</v>
      </c>
      <c r="B1192" s="4">
        <v>2011.0</v>
      </c>
      <c r="C1192" s="4" t="s">
        <v>13</v>
      </c>
      <c r="D1192" s="4" t="s">
        <v>5774</v>
      </c>
      <c r="E1192" s="4">
        <v>193.0</v>
      </c>
      <c r="F1192" s="4">
        <v>1100.0</v>
      </c>
      <c r="G1192" s="4">
        <v>3.0</v>
      </c>
      <c r="H1192" s="4" t="s">
        <v>2493</v>
      </c>
      <c r="I1192" s="4">
        <v>44.0</v>
      </c>
      <c r="J1192" s="4">
        <v>33634.0</v>
      </c>
      <c r="K1192" s="5">
        <v>45763.0</v>
      </c>
      <c r="L1192" s="4">
        <v>1500.0</v>
      </c>
      <c r="M1192" s="4">
        <v>79.0</v>
      </c>
      <c r="N1192" s="4">
        <v>82.0</v>
      </c>
      <c r="O1192" s="4" t="s">
        <v>5614</v>
      </c>
      <c r="P1192" s="4" t="s">
        <v>2494</v>
      </c>
      <c r="Q1192" s="4">
        <v>1.24723629E8</v>
      </c>
      <c r="R1192" s="5">
        <v>45865.0</v>
      </c>
      <c r="S1192" s="4" t="s">
        <v>6166</v>
      </c>
      <c r="T1192" s="5">
        <v>45879.0</v>
      </c>
    </row>
    <row r="1193">
      <c r="A1193" s="4" t="s">
        <v>6358</v>
      </c>
      <c r="B1193" s="4">
        <v>2010.0</v>
      </c>
      <c r="C1193" s="4" t="s">
        <v>13</v>
      </c>
      <c r="D1193" s="4" t="s">
        <v>5910</v>
      </c>
      <c r="E1193" s="4">
        <v>196.0</v>
      </c>
      <c r="F1193" s="4">
        <v>1200.0</v>
      </c>
      <c r="G1193" s="4" t="s">
        <v>2928</v>
      </c>
      <c r="H1193" s="4" t="s">
        <v>2495</v>
      </c>
      <c r="I1193" s="4">
        <v>38.0</v>
      </c>
      <c r="J1193" s="4">
        <v>31458.0</v>
      </c>
      <c r="K1193" s="5">
        <v>45915.0</v>
      </c>
      <c r="L1193" s="4">
        <v>1600.0</v>
      </c>
      <c r="M1193" s="4">
        <v>76.0</v>
      </c>
      <c r="N1193" s="4">
        <v>79.0</v>
      </c>
      <c r="O1193" s="4" t="s">
        <v>5614</v>
      </c>
      <c r="P1193" s="4" t="s">
        <v>2496</v>
      </c>
      <c r="Q1193" s="4">
        <v>1.2398691E7</v>
      </c>
      <c r="R1193" s="5">
        <v>45896.0</v>
      </c>
      <c r="S1193" s="4" t="s">
        <v>7198</v>
      </c>
      <c r="T1193" s="5">
        <v>45757.0</v>
      </c>
    </row>
    <row r="1194">
      <c r="A1194" s="4" t="s">
        <v>6358</v>
      </c>
      <c r="B1194" s="4">
        <v>2009.0</v>
      </c>
      <c r="C1194" s="4" t="s">
        <v>13</v>
      </c>
      <c r="D1194" s="4">
        <v>66.0</v>
      </c>
      <c r="E1194" s="4">
        <v>2.0</v>
      </c>
      <c r="F1194" s="4">
        <v>1300.0</v>
      </c>
      <c r="G1194" s="5">
        <v>45779.0</v>
      </c>
      <c r="H1194" s="4" t="s">
        <v>2497</v>
      </c>
      <c r="I1194" s="4">
        <v>37.0</v>
      </c>
      <c r="J1194" s="4">
        <v>56188.0</v>
      </c>
      <c r="K1194" s="5">
        <v>45762.0</v>
      </c>
      <c r="L1194" s="4">
        <v>1700.0</v>
      </c>
      <c r="M1194" s="4">
        <v>73.0</v>
      </c>
      <c r="N1194" s="4">
        <v>74.0</v>
      </c>
      <c r="O1194" s="4" t="s">
        <v>5614</v>
      </c>
      <c r="P1194" s="4" t="s">
        <v>2498</v>
      </c>
      <c r="Q1194" s="4">
        <v>1.21427132E8</v>
      </c>
      <c r="R1194" s="5">
        <v>45896.0</v>
      </c>
      <c r="S1194" s="4" t="s">
        <v>7304</v>
      </c>
      <c r="T1194" s="5">
        <v>45787.0</v>
      </c>
    </row>
    <row r="1195">
      <c r="A1195" s="4" t="s">
        <v>6358</v>
      </c>
      <c r="B1195" s="4">
        <v>2008.0</v>
      </c>
      <c r="C1195" s="4" t="s">
        <v>13</v>
      </c>
      <c r="D1195" s="4" t="s">
        <v>5663</v>
      </c>
      <c r="E1195" s="4">
        <v>23.0</v>
      </c>
      <c r="F1195" s="4">
        <v>1300.0</v>
      </c>
      <c r="G1195" s="4" t="s">
        <v>2077</v>
      </c>
      <c r="H1195" s="4" t="s">
        <v>2499</v>
      </c>
      <c r="I1195" s="4">
        <v>29.0</v>
      </c>
      <c r="J1195" s="4">
        <v>44258.0</v>
      </c>
      <c r="K1195" s="5">
        <v>45914.0</v>
      </c>
      <c r="L1195" s="4">
        <v>1800.0</v>
      </c>
      <c r="M1195" s="4">
        <v>69.0</v>
      </c>
      <c r="N1195" s="4">
        <v>7.0</v>
      </c>
      <c r="O1195" s="4" t="s">
        <v>5821</v>
      </c>
      <c r="P1195" s="4" t="s">
        <v>2500</v>
      </c>
      <c r="Q1195" s="4">
        <v>1.19714696E8</v>
      </c>
      <c r="R1195" s="5">
        <v>45927.0</v>
      </c>
      <c r="S1195" s="4" t="s">
        <v>7383</v>
      </c>
      <c r="T1195" s="5">
        <v>45698.0</v>
      </c>
    </row>
    <row r="1196">
      <c r="A1196" s="4" t="s">
        <v>6358</v>
      </c>
      <c r="B1196" s="4">
        <v>2007.0</v>
      </c>
      <c r="C1196" s="4" t="s">
        <v>13</v>
      </c>
      <c r="D1196" s="4" t="s">
        <v>6072</v>
      </c>
      <c r="E1196" s="4">
        <v>26.0</v>
      </c>
      <c r="F1196" s="4">
        <v>1400.0</v>
      </c>
      <c r="G1196" s="4" t="s">
        <v>607</v>
      </c>
      <c r="H1196" s="4" t="s">
        <v>2501</v>
      </c>
      <c r="I1196" s="4">
        <v>6.0</v>
      </c>
      <c r="J1196" s="4">
        <v>41144.0</v>
      </c>
      <c r="K1196" s="5">
        <v>45761.0</v>
      </c>
      <c r="L1196" s="4">
        <v>1900.0</v>
      </c>
      <c r="M1196" s="4">
        <v>67.0</v>
      </c>
      <c r="N1196" s="4">
        <v>64.0</v>
      </c>
      <c r="O1196" s="4" t="s">
        <v>5821</v>
      </c>
      <c r="P1196" s="4" t="s">
        <v>2502</v>
      </c>
      <c r="Q1196" s="4">
        <v>1.179681239E9</v>
      </c>
      <c r="R1196" s="4">
        <v>28.0</v>
      </c>
      <c r="S1196" s="4" t="s">
        <v>7201</v>
      </c>
      <c r="T1196" s="5">
        <v>45909.0</v>
      </c>
    </row>
    <row r="1197">
      <c r="A1197" s="4" t="s">
        <v>6358</v>
      </c>
      <c r="B1197" s="4">
        <v>2006.0</v>
      </c>
      <c r="C1197" s="4" t="s">
        <v>13</v>
      </c>
      <c r="D1197" s="4" t="s">
        <v>6018</v>
      </c>
      <c r="E1197" s="4">
        <v>28.0</v>
      </c>
      <c r="F1197" s="4">
        <v>1500.0</v>
      </c>
      <c r="G1197" s="4" t="s">
        <v>2094</v>
      </c>
      <c r="H1197" s="4" t="s">
        <v>2503</v>
      </c>
      <c r="I1197" s="4">
        <v>6.0</v>
      </c>
      <c r="J1197" s="4">
        <v>64185.0</v>
      </c>
      <c r="K1197" s="5">
        <v>45913.0</v>
      </c>
      <c r="L1197" s="4">
        <v>2000.0</v>
      </c>
      <c r="M1197" s="4">
        <v>66.0</v>
      </c>
      <c r="N1197" s="4">
        <v>65.0</v>
      </c>
      <c r="O1197" s="4" t="s">
        <v>5821</v>
      </c>
      <c r="P1197" s="4" t="s">
        <v>2505</v>
      </c>
      <c r="Q1197" s="4">
        <v>1.161977719E9</v>
      </c>
      <c r="R1197" s="4">
        <v>28.0</v>
      </c>
      <c r="S1197" s="4" t="s">
        <v>7384</v>
      </c>
      <c r="T1197" s="5">
        <v>45847.0</v>
      </c>
    </row>
    <row r="1198">
      <c r="A1198" s="4" t="s">
        <v>6358</v>
      </c>
      <c r="B1198" s="4">
        <v>2005.0</v>
      </c>
      <c r="C1198" s="4" t="s">
        <v>13</v>
      </c>
      <c r="D1198" s="4" t="s">
        <v>5665</v>
      </c>
      <c r="E1198" s="4">
        <v>211.0</v>
      </c>
      <c r="F1198" s="4">
        <v>1500.0</v>
      </c>
      <c r="G1198" s="4" t="s">
        <v>389</v>
      </c>
      <c r="H1198" s="4" t="s">
        <v>2506</v>
      </c>
      <c r="I1198" s="4">
        <v>8.0</v>
      </c>
      <c r="J1198" s="4">
        <v>36711.0</v>
      </c>
      <c r="K1198" s="5">
        <v>45790.0</v>
      </c>
      <c r="L1198" s="4">
        <v>2000.0</v>
      </c>
      <c r="M1198" s="4">
        <v>65.0</v>
      </c>
      <c r="N1198" s="4">
        <v>65.0</v>
      </c>
      <c r="O1198" s="4" t="s">
        <v>5821</v>
      </c>
      <c r="P1198" s="4" t="s">
        <v>2507</v>
      </c>
      <c r="Q1198" s="4">
        <v>1.144118674E9</v>
      </c>
      <c r="R1198" s="5">
        <v>45685.0</v>
      </c>
      <c r="S1198" s="4" t="s">
        <v>7385</v>
      </c>
      <c r="T1198" s="5">
        <v>45756.0</v>
      </c>
    </row>
    <row r="1199">
      <c r="A1199" s="4" t="s">
        <v>6358</v>
      </c>
      <c r="B1199" s="4">
        <v>2004.0</v>
      </c>
      <c r="C1199" s="4" t="s">
        <v>13</v>
      </c>
      <c r="D1199" s="4">
        <v>64.0</v>
      </c>
      <c r="E1199" s="4">
        <v>214.0</v>
      </c>
      <c r="F1199" s="4">
        <v>1600.0</v>
      </c>
      <c r="G1199" s="5">
        <v>45689.0</v>
      </c>
      <c r="H1199" s="4" t="s">
        <v>2508</v>
      </c>
      <c r="I1199" s="4">
        <v>6.0</v>
      </c>
      <c r="J1199" s="4">
        <v>55443.0</v>
      </c>
      <c r="K1199" s="4">
        <v>13.0</v>
      </c>
      <c r="L1199" s="4">
        <v>2100.0</v>
      </c>
      <c r="M1199" s="4">
        <v>58.0</v>
      </c>
      <c r="N1199" s="4">
        <v>63.0</v>
      </c>
      <c r="O1199" s="4" t="s">
        <v>5821</v>
      </c>
      <c r="P1199" s="4" t="s">
        <v>2509</v>
      </c>
      <c r="Q1199" s="4">
        <v>1.126135777E9</v>
      </c>
      <c r="R1199" s="5">
        <v>45716.0</v>
      </c>
      <c r="S1199" s="4" t="s">
        <v>7386</v>
      </c>
      <c r="T1199" s="5">
        <v>45697.0</v>
      </c>
    </row>
    <row r="1200">
      <c r="A1200" s="4" t="s">
        <v>6358</v>
      </c>
      <c r="B1200" s="4">
        <v>2003.0</v>
      </c>
      <c r="C1200" s="4" t="s">
        <v>13</v>
      </c>
      <c r="D1200" s="4" t="s">
        <v>5805</v>
      </c>
      <c r="E1200" s="4">
        <v>216.0</v>
      </c>
      <c r="F1200" s="4">
        <v>1700.0</v>
      </c>
      <c r="G1200" s="4" t="s">
        <v>1479</v>
      </c>
      <c r="H1200" s="4" t="s">
        <v>2510</v>
      </c>
      <c r="I1200" s="10"/>
      <c r="J1200" s="4">
        <v>47147.0</v>
      </c>
      <c r="K1200" s="5">
        <v>45820.0</v>
      </c>
      <c r="L1200" s="4">
        <v>2200.0</v>
      </c>
      <c r="M1200" s="4">
        <v>57.0</v>
      </c>
      <c r="N1200" s="4">
        <v>61.0</v>
      </c>
      <c r="O1200" s="4" t="s">
        <v>5821</v>
      </c>
      <c r="P1200" s="4" t="s">
        <v>2511</v>
      </c>
      <c r="Q1200" s="4">
        <v>1.1827848E7</v>
      </c>
      <c r="R1200" s="5">
        <v>45744.0</v>
      </c>
      <c r="S1200" s="4" t="s">
        <v>7387</v>
      </c>
      <c r="T1200" s="5">
        <v>45816.0</v>
      </c>
    </row>
    <row r="1201">
      <c r="A1201" s="4" t="s">
        <v>6358</v>
      </c>
      <c r="B1201" s="4">
        <v>2002.0</v>
      </c>
      <c r="C1201" s="4" t="s">
        <v>13</v>
      </c>
      <c r="D1201" s="4" t="s">
        <v>5842</v>
      </c>
      <c r="E1201" s="4">
        <v>219.0</v>
      </c>
      <c r="F1201" s="4">
        <v>1700.0</v>
      </c>
      <c r="G1201" s="5">
        <v>45658.0</v>
      </c>
      <c r="H1201" s="4" t="s">
        <v>2512</v>
      </c>
      <c r="I1201" s="10"/>
      <c r="J1201" s="4">
        <v>40044.0</v>
      </c>
      <c r="K1201" s="5">
        <v>45700.0</v>
      </c>
      <c r="L1201" s="4">
        <v>2300.0</v>
      </c>
      <c r="M1201" s="4">
        <v>58.0</v>
      </c>
      <c r="N1201" s="4">
        <v>59.0</v>
      </c>
      <c r="O1201" s="4" t="s">
        <v>5821</v>
      </c>
      <c r="P1201" s="4" t="s">
        <v>2513</v>
      </c>
      <c r="Q1201" s="4">
        <v>1.8987112E7</v>
      </c>
      <c r="R1201" s="5">
        <v>45775.0</v>
      </c>
      <c r="S1201" s="4" t="s">
        <v>7047</v>
      </c>
      <c r="T1201" s="5">
        <v>45755.0</v>
      </c>
    </row>
    <row r="1202">
      <c r="A1202" s="4" t="s">
        <v>6358</v>
      </c>
      <c r="B1202" s="4">
        <v>2001.0</v>
      </c>
      <c r="C1202" s="4" t="s">
        <v>13</v>
      </c>
      <c r="D1202" s="4" t="s">
        <v>5674</v>
      </c>
      <c r="E1202" s="4">
        <v>222.0</v>
      </c>
      <c r="F1202" s="4">
        <v>1800.0</v>
      </c>
      <c r="G1202" s="4">
        <v>1.0</v>
      </c>
      <c r="H1202" s="4" t="s">
        <v>2514</v>
      </c>
      <c r="I1202" s="10"/>
      <c r="J1202" s="4">
        <v>51780.0</v>
      </c>
      <c r="K1202" s="5">
        <v>45880.0</v>
      </c>
      <c r="L1202" s="4">
        <v>2400.0</v>
      </c>
      <c r="M1202" s="4">
        <v>58.0</v>
      </c>
      <c r="N1202" s="4">
        <v>59.0</v>
      </c>
      <c r="O1202" s="4" t="s">
        <v>5821</v>
      </c>
      <c r="P1202" s="4" t="s">
        <v>2515</v>
      </c>
      <c r="Q1202" s="4">
        <v>1.71477855E8</v>
      </c>
      <c r="R1202" s="5">
        <v>45805.0</v>
      </c>
      <c r="S1202" s="4" t="s">
        <v>7388</v>
      </c>
      <c r="T1202" s="5">
        <v>45724.0</v>
      </c>
    </row>
    <row r="1203">
      <c r="A1203" s="4" t="s">
        <v>6358</v>
      </c>
      <c r="B1203" s="4">
        <v>2000.0</v>
      </c>
      <c r="C1203" s="4" t="s">
        <v>13</v>
      </c>
      <c r="D1203" s="4" t="s">
        <v>5676</v>
      </c>
      <c r="E1203" s="4">
        <v>224.0</v>
      </c>
      <c r="F1203" s="4">
        <v>1800.0</v>
      </c>
      <c r="G1203" s="4" t="s">
        <v>6096</v>
      </c>
      <c r="H1203" s="4" t="s">
        <v>2516</v>
      </c>
      <c r="I1203" s="10"/>
      <c r="J1203" s="4">
        <v>38835.0</v>
      </c>
      <c r="K1203" s="5">
        <v>45758.0</v>
      </c>
      <c r="L1203" s="4">
        <v>2500.0</v>
      </c>
      <c r="M1203" s="4">
        <v>57.0</v>
      </c>
      <c r="N1203" s="4">
        <v>58.0</v>
      </c>
      <c r="O1203" s="4" t="s">
        <v>5821</v>
      </c>
      <c r="P1203" s="4" t="s">
        <v>2517</v>
      </c>
      <c r="Q1203" s="4">
        <v>1535912.0</v>
      </c>
      <c r="R1203" s="5">
        <v>45836.0</v>
      </c>
      <c r="S1203" s="4" t="s">
        <v>7337</v>
      </c>
      <c r="T1203" s="5">
        <v>45724.0</v>
      </c>
    </row>
    <row r="1204">
      <c r="A1204" s="4" t="s">
        <v>6359</v>
      </c>
      <c r="B1204" s="4">
        <v>2015.0</v>
      </c>
      <c r="C1204" s="4" t="s">
        <v>13</v>
      </c>
      <c r="D1204" s="4" t="s">
        <v>5770</v>
      </c>
      <c r="E1204" s="4">
        <v>176.0</v>
      </c>
      <c r="F1204" s="4">
        <v>114.0</v>
      </c>
      <c r="G1204" s="10"/>
      <c r="H1204" s="4">
        <v>0.0</v>
      </c>
      <c r="I1204" s="4">
        <v>78.0</v>
      </c>
      <c r="J1204" s="4">
        <v>15099.0</v>
      </c>
      <c r="K1204" s="5">
        <v>45774.0</v>
      </c>
      <c r="L1204" s="4">
        <v>136.0</v>
      </c>
      <c r="M1204" s="4">
        <v>8.0</v>
      </c>
      <c r="N1204" s="4">
        <v>78.0</v>
      </c>
      <c r="O1204" s="4" t="s">
        <v>5821</v>
      </c>
      <c r="P1204" s="4" t="s">
        <v>2518</v>
      </c>
      <c r="Q1204" s="4">
        <v>2.58162113E8</v>
      </c>
      <c r="R1204" s="5">
        <v>45689.0</v>
      </c>
      <c r="S1204" s="4" t="s">
        <v>6944</v>
      </c>
      <c r="T1204" s="5">
        <v>45912.0</v>
      </c>
    </row>
    <row r="1205">
      <c r="A1205" s="4" t="s">
        <v>6359</v>
      </c>
      <c r="B1205" s="4">
        <v>2014.0</v>
      </c>
      <c r="C1205" s="4" t="s">
        <v>13</v>
      </c>
      <c r="D1205" s="4" t="s">
        <v>5799</v>
      </c>
      <c r="E1205" s="4">
        <v>179.0</v>
      </c>
      <c r="F1205" s="4">
        <v>119.0</v>
      </c>
      <c r="G1205" s="4" t="s">
        <v>5942</v>
      </c>
      <c r="H1205" s="4" t="s">
        <v>2519</v>
      </c>
      <c r="I1205" s="4">
        <v>78.0</v>
      </c>
      <c r="J1205" s="4">
        <v>12943.0</v>
      </c>
      <c r="K1205" s="5">
        <v>45803.0</v>
      </c>
      <c r="L1205" s="4">
        <v>142.0</v>
      </c>
      <c r="M1205" s="4">
        <v>8.0</v>
      </c>
      <c r="N1205" s="4">
        <v>78.0</v>
      </c>
      <c r="O1205" s="4" t="s">
        <v>5821</v>
      </c>
      <c r="P1205" s="4" t="s">
        <v>2520</v>
      </c>
      <c r="Q1205" s="4">
        <v>2.55131116E8</v>
      </c>
      <c r="R1205" s="5">
        <v>45689.0</v>
      </c>
      <c r="S1205" s="4" t="s">
        <v>7024</v>
      </c>
      <c r="T1205" s="5">
        <v>45912.0</v>
      </c>
    </row>
    <row r="1206">
      <c r="A1206" s="4" t="s">
        <v>6359</v>
      </c>
      <c r="B1206" s="4">
        <v>2013.0</v>
      </c>
      <c r="C1206" s="4" t="s">
        <v>13</v>
      </c>
      <c r="D1206" s="4" t="s">
        <v>5823</v>
      </c>
      <c r="E1206" s="4">
        <v>181.0</v>
      </c>
      <c r="F1206" s="4">
        <v>124.0</v>
      </c>
      <c r="G1206" s="4" t="s">
        <v>5942</v>
      </c>
      <c r="H1206" s="4" t="s">
        <v>2521</v>
      </c>
      <c r="I1206" s="4">
        <v>85.0</v>
      </c>
      <c r="J1206" s="4">
        <v>8419.0</v>
      </c>
      <c r="K1206" s="5">
        <v>45833.0</v>
      </c>
      <c r="L1206" s="4">
        <v>148.0</v>
      </c>
      <c r="M1206" s="4">
        <v>86.0</v>
      </c>
      <c r="N1206" s="4">
        <v>85.0</v>
      </c>
      <c r="O1206" s="4" t="s">
        <v>5821</v>
      </c>
      <c r="P1206" s="4" t="s">
        <v>2523</v>
      </c>
      <c r="Q1206" s="4">
        <v>2.5232263E7</v>
      </c>
      <c r="R1206" s="5">
        <v>45717.0</v>
      </c>
      <c r="S1206" s="4" t="s">
        <v>7081</v>
      </c>
      <c r="T1206" s="5">
        <v>45912.0</v>
      </c>
    </row>
    <row r="1207">
      <c r="A1207" s="4" t="s">
        <v>6359</v>
      </c>
      <c r="B1207" s="4">
        <v>2012.0</v>
      </c>
      <c r="C1207" s="4" t="s">
        <v>13</v>
      </c>
      <c r="D1207" s="4" t="s">
        <v>5824</v>
      </c>
      <c r="E1207" s="4">
        <v>183.0</v>
      </c>
      <c r="F1207" s="4">
        <v>129.0</v>
      </c>
      <c r="G1207" s="4" t="s">
        <v>5941</v>
      </c>
      <c r="H1207" s="4" t="s">
        <v>2524</v>
      </c>
      <c r="I1207" s="4">
        <v>83.0</v>
      </c>
      <c r="J1207" s="4">
        <v>15489.0</v>
      </c>
      <c r="K1207" s="5">
        <v>45862.0</v>
      </c>
      <c r="L1207" s="4">
        <v>154.0</v>
      </c>
      <c r="M1207" s="4">
        <v>84.0</v>
      </c>
      <c r="N1207" s="4">
        <v>83.0</v>
      </c>
      <c r="O1207" s="4" t="s">
        <v>5821</v>
      </c>
      <c r="P1207" s="4" t="s">
        <v>2525</v>
      </c>
      <c r="Q1207" s="4">
        <v>2.48883232E8</v>
      </c>
      <c r="R1207" s="5">
        <v>45748.0</v>
      </c>
      <c r="S1207" s="4" t="s">
        <v>7118</v>
      </c>
      <c r="T1207" s="5">
        <v>45820.0</v>
      </c>
    </row>
    <row r="1208">
      <c r="A1208" s="4" t="s">
        <v>6359</v>
      </c>
      <c r="B1208" s="4">
        <v>2011.0</v>
      </c>
      <c r="C1208" s="4" t="s">
        <v>13</v>
      </c>
      <c r="D1208" s="4" t="s">
        <v>5825</v>
      </c>
      <c r="E1208" s="4">
        <v>185.0</v>
      </c>
      <c r="F1208" s="4">
        <v>134.0</v>
      </c>
      <c r="G1208" s="4" t="s">
        <v>5941</v>
      </c>
      <c r="H1208" s="4" t="s">
        <v>2526</v>
      </c>
      <c r="I1208" s="4">
        <v>81.0</v>
      </c>
      <c r="J1208" s="4">
        <v>21893.0</v>
      </c>
      <c r="K1208" s="5">
        <v>45892.0</v>
      </c>
      <c r="L1208" s="4">
        <v>161.0</v>
      </c>
      <c r="M1208" s="4">
        <v>81.0</v>
      </c>
      <c r="N1208" s="4">
        <v>81.0</v>
      </c>
      <c r="O1208" s="4" t="s">
        <v>5821</v>
      </c>
      <c r="P1208" s="4" t="s">
        <v>2528</v>
      </c>
      <c r="Q1208" s="4">
        <v>2.4577511E7</v>
      </c>
      <c r="R1208" s="5">
        <v>45778.0</v>
      </c>
      <c r="S1208" s="4" t="s">
        <v>6933</v>
      </c>
      <c r="T1208" s="5">
        <v>45728.0</v>
      </c>
    </row>
    <row r="1209">
      <c r="A1209" s="4" t="s">
        <v>6359</v>
      </c>
      <c r="B1209" s="4">
        <v>2010.0</v>
      </c>
      <c r="C1209" s="4" t="s">
        <v>13</v>
      </c>
      <c r="D1209" s="4" t="s">
        <v>5800</v>
      </c>
      <c r="E1209" s="4">
        <v>187.0</v>
      </c>
      <c r="F1209" s="4">
        <v>138.0</v>
      </c>
      <c r="G1209" s="4" t="s">
        <v>5941</v>
      </c>
      <c r="H1209" s="4" t="s">
        <v>2529</v>
      </c>
      <c r="I1209" s="4">
        <v>83.0</v>
      </c>
      <c r="J1209" s="4">
        <v>18869.0</v>
      </c>
      <c r="K1209" s="5">
        <v>45922.0</v>
      </c>
      <c r="L1209" s="4">
        <v>167.0</v>
      </c>
      <c r="M1209" s="4">
        <v>82.0</v>
      </c>
      <c r="N1209" s="4">
        <v>81.0</v>
      </c>
      <c r="O1209" s="4" t="s">
        <v>5821</v>
      </c>
      <c r="P1209" s="4" t="s">
        <v>2531</v>
      </c>
      <c r="Q1209" s="4">
        <v>2.42524123E8</v>
      </c>
      <c r="R1209" s="5">
        <v>45778.0</v>
      </c>
      <c r="S1209" s="4" t="s">
        <v>6934</v>
      </c>
      <c r="T1209" s="5">
        <v>45669.0</v>
      </c>
    </row>
    <row r="1210">
      <c r="A1210" s="4" t="s">
        <v>6359</v>
      </c>
      <c r="B1210" s="4">
        <v>2009.0</v>
      </c>
      <c r="C1210" s="4" t="s">
        <v>13</v>
      </c>
      <c r="D1210" s="4" t="s">
        <v>5832</v>
      </c>
      <c r="E1210" s="4">
        <v>189.0</v>
      </c>
      <c r="F1210" s="4">
        <v>143.0</v>
      </c>
      <c r="G1210" s="4" t="s">
        <v>5941</v>
      </c>
      <c r="H1210" s="4" t="s">
        <v>2532</v>
      </c>
      <c r="I1210" s="4">
        <v>82.0</v>
      </c>
      <c r="J1210" s="4">
        <v>20818.0</v>
      </c>
      <c r="K1210" s="5">
        <v>45679.0</v>
      </c>
      <c r="L1210" s="4">
        <v>174.0</v>
      </c>
      <c r="M1210" s="4">
        <v>85.0</v>
      </c>
      <c r="N1210" s="4">
        <v>78.0</v>
      </c>
      <c r="O1210" s="4" t="s">
        <v>5821</v>
      </c>
      <c r="P1210" s="4" t="s">
        <v>2534</v>
      </c>
      <c r="Q1210" s="4">
        <v>2.3934478E7</v>
      </c>
      <c r="R1210" s="5">
        <v>45809.0</v>
      </c>
      <c r="S1210" s="4" t="s">
        <v>6992</v>
      </c>
      <c r="T1210" s="5">
        <v>45849.0</v>
      </c>
    </row>
    <row r="1211">
      <c r="A1211" s="4" t="s">
        <v>6359</v>
      </c>
      <c r="B1211" s="4">
        <v>2008.0</v>
      </c>
      <c r="C1211" s="4" t="s">
        <v>13</v>
      </c>
      <c r="D1211" s="4" t="s">
        <v>5801</v>
      </c>
      <c r="E1211" s="4">
        <v>189.0</v>
      </c>
      <c r="F1211" s="4">
        <v>149.0</v>
      </c>
      <c r="G1211" s="4" t="s">
        <v>6097</v>
      </c>
      <c r="H1211" s="4" t="s">
        <v>2535</v>
      </c>
      <c r="I1211" s="4">
        <v>82.0</v>
      </c>
      <c r="J1211" s="4">
        <v>15369.0</v>
      </c>
      <c r="K1211" s="5">
        <v>45737.0</v>
      </c>
      <c r="L1211" s="4">
        <v>181.0</v>
      </c>
      <c r="M1211" s="4">
        <v>83.0</v>
      </c>
      <c r="N1211" s="4">
        <v>77.0</v>
      </c>
      <c r="O1211" s="4" t="s">
        <v>5614</v>
      </c>
      <c r="P1211" s="4" t="s">
        <v>2537</v>
      </c>
      <c r="Q1211" s="4">
        <v>2.36159276E8</v>
      </c>
      <c r="R1211" s="5">
        <v>45839.0</v>
      </c>
      <c r="S1211" s="4" t="s">
        <v>7389</v>
      </c>
      <c r="T1211" s="5">
        <v>45849.0</v>
      </c>
    </row>
    <row r="1212">
      <c r="A1212" s="4" t="s">
        <v>6359</v>
      </c>
      <c r="B1212" s="4">
        <v>2007.0</v>
      </c>
      <c r="C1212" s="4" t="s">
        <v>13</v>
      </c>
      <c r="D1212" s="4" t="s">
        <v>5731</v>
      </c>
      <c r="E1212" s="4">
        <v>19.0</v>
      </c>
      <c r="F1212" s="4">
        <v>154.0</v>
      </c>
      <c r="G1212" s="4" t="s">
        <v>6098</v>
      </c>
      <c r="H1212" s="4" t="s">
        <v>2538</v>
      </c>
      <c r="I1212" s="4">
        <v>76.0</v>
      </c>
      <c r="J1212" s="4">
        <v>19456.0</v>
      </c>
      <c r="K1212" s="5">
        <v>45779.0</v>
      </c>
      <c r="L1212" s="4">
        <v>188.0</v>
      </c>
      <c r="M1212" s="4">
        <v>77.0</v>
      </c>
      <c r="N1212" s="4">
        <v>73.0</v>
      </c>
      <c r="O1212" s="4" t="s">
        <v>5614</v>
      </c>
      <c r="P1212" s="4" t="s">
        <v>2539</v>
      </c>
      <c r="Q1212" s="4">
        <v>2.32989141E8</v>
      </c>
      <c r="R1212" s="5">
        <v>45839.0</v>
      </c>
      <c r="S1212" s="4" t="s">
        <v>7329</v>
      </c>
      <c r="T1212" s="4">
        <v>11.0</v>
      </c>
    </row>
    <row r="1213">
      <c r="A1213" s="4" t="s">
        <v>6359</v>
      </c>
      <c r="B1213" s="4">
        <v>2006.0</v>
      </c>
      <c r="C1213" s="4" t="s">
        <v>13</v>
      </c>
      <c r="D1213" s="4" t="s">
        <v>5773</v>
      </c>
      <c r="E1213" s="4">
        <v>191.0</v>
      </c>
      <c r="F1213" s="4">
        <v>159.0</v>
      </c>
      <c r="G1213" s="4" t="s">
        <v>6098</v>
      </c>
      <c r="H1213" s="4" t="s">
        <v>2540</v>
      </c>
      <c r="I1213" s="4">
        <v>66.0</v>
      </c>
      <c r="J1213" s="4">
        <v>20422.0</v>
      </c>
      <c r="K1213" s="5">
        <v>45857.0</v>
      </c>
      <c r="L1213" s="4">
        <v>194.0</v>
      </c>
      <c r="M1213" s="4">
        <v>78.0</v>
      </c>
      <c r="N1213" s="4">
        <v>72.0</v>
      </c>
      <c r="O1213" s="4" t="s">
        <v>5522</v>
      </c>
      <c r="P1213" s="4" t="s">
        <v>2541</v>
      </c>
      <c r="Q1213" s="4">
        <v>2.2983822E7</v>
      </c>
      <c r="R1213" s="5">
        <v>45870.0</v>
      </c>
      <c r="S1213" s="4" t="s">
        <v>7105</v>
      </c>
      <c r="T1213" s="5">
        <v>45910.0</v>
      </c>
    </row>
    <row r="1214">
      <c r="A1214" s="4" t="s">
        <v>6359</v>
      </c>
      <c r="B1214" s="4">
        <v>2005.0</v>
      </c>
      <c r="C1214" s="4" t="s">
        <v>13</v>
      </c>
      <c r="D1214" s="4" t="s">
        <v>5802</v>
      </c>
      <c r="E1214" s="4">
        <v>19.0</v>
      </c>
      <c r="F1214" s="4">
        <v>163.0</v>
      </c>
      <c r="G1214" s="4" t="s">
        <v>6098</v>
      </c>
      <c r="H1214" s="4" t="s">
        <v>2542</v>
      </c>
      <c r="I1214" s="4">
        <v>65.0</v>
      </c>
      <c r="J1214" s="4">
        <v>15853.0</v>
      </c>
      <c r="K1214" s="4">
        <v>19.0</v>
      </c>
      <c r="L1214" s="4">
        <v>201.0</v>
      </c>
      <c r="M1214" s="4">
        <v>79.0</v>
      </c>
      <c r="N1214" s="4">
        <v>72.0</v>
      </c>
      <c r="O1214" s="4" t="s">
        <v>5522</v>
      </c>
      <c r="P1214" s="4" t="s">
        <v>2543</v>
      </c>
      <c r="Q1214" s="4">
        <v>2.2671273E7</v>
      </c>
      <c r="R1214" s="5">
        <v>45901.0</v>
      </c>
      <c r="S1214" s="4" t="s">
        <v>7296</v>
      </c>
      <c r="T1214" s="5">
        <v>45668.0</v>
      </c>
    </row>
    <row r="1215">
      <c r="A1215" s="4" t="s">
        <v>6359</v>
      </c>
      <c r="B1215" s="4">
        <v>2004.0</v>
      </c>
      <c r="C1215" s="4" t="s">
        <v>13</v>
      </c>
      <c r="D1215" s="4" t="s">
        <v>5777</v>
      </c>
      <c r="E1215" s="4">
        <v>213.0</v>
      </c>
      <c r="F1215" s="4">
        <v>174.0</v>
      </c>
      <c r="G1215" s="4" t="s">
        <v>6098</v>
      </c>
      <c r="H1215" s="4" t="s">
        <v>2544</v>
      </c>
      <c r="I1215" s="4">
        <v>64.0</v>
      </c>
      <c r="J1215" s="4">
        <v>29171.0</v>
      </c>
      <c r="K1215" s="5">
        <v>45706.0</v>
      </c>
      <c r="L1215" s="4">
        <v>237.0</v>
      </c>
      <c r="M1215" s="4">
        <v>79.0</v>
      </c>
      <c r="N1215" s="4">
        <v>71.0</v>
      </c>
      <c r="O1215" s="4" t="s">
        <v>5522</v>
      </c>
      <c r="P1215" s="4" t="s">
        <v>2545</v>
      </c>
      <c r="Q1215" s="4">
        <v>2.23614649E8</v>
      </c>
      <c r="R1215" s="5">
        <v>45901.0</v>
      </c>
      <c r="S1215" s="4" t="s">
        <v>7361</v>
      </c>
      <c r="T1215" s="4">
        <v>11.0</v>
      </c>
    </row>
    <row r="1216">
      <c r="A1216" s="4" t="s">
        <v>6359</v>
      </c>
      <c r="B1216" s="4">
        <v>2003.0</v>
      </c>
      <c r="C1216" s="4" t="s">
        <v>13</v>
      </c>
      <c r="D1216" s="4" t="s">
        <v>6099</v>
      </c>
      <c r="E1216" s="4">
        <v>189.0</v>
      </c>
      <c r="F1216" s="4">
        <v>173.0</v>
      </c>
      <c r="G1216" s="4" t="s">
        <v>6100</v>
      </c>
      <c r="H1216" s="4" t="s">
        <v>2546</v>
      </c>
      <c r="I1216" s="4">
        <v>64.0</v>
      </c>
      <c r="J1216" s="4">
        <v>24457.0</v>
      </c>
      <c r="K1216" s="5">
        <v>45794.0</v>
      </c>
      <c r="L1216" s="4">
        <v>215.0</v>
      </c>
      <c r="M1216" s="4">
        <v>8.0</v>
      </c>
      <c r="N1216" s="4">
        <v>71.0</v>
      </c>
      <c r="O1216" s="4" t="s">
        <v>5522</v>
      </c>
      <c r="P1216" s="4" t="s">
        <v>2548</v>
      </c>
      <c r="Q1216" s="4">
        <v>2.2545214E7</v>
      </c>
      <c r="R1216" s="4">
        <v>11.0</v>
      </c>
      <c r="S1216" s="4" t="s">
        <v>7364</v>
      </c>
      <c r="T1216" s="5">
        <v>45879.0</v>
      </c>
    </row>
    <row r="1217">
      <c r="A1217" s="4" t="s">
        <v>6359</v>
      </c>
      <c r="B1217" s="4">
        <v>2002.0</v>
      </c>
      <c r="C1217" s="4" t="s">
        <v>13</v>
      </c>
      <c r="D1217" s="4" t="s">
        <v>6101</v>
      </c>
      <c r="E1217" s="4">
        <v>189.0</v>
      </c>
      <c r="F1217" s="4">
        <v>177.0</v>
      </c>
      <c r="G1217" s="4" t="s">
        <v>6100</v>
      </c>
      <c r="H1217" s="4" t="s">
        <v>2549</v>
      </c>
      <c r="I1217" s="4">
        <v>63.0</v>
      </c>
      <c r="J1217" s="4">
        <v>14492.0</v>
      </c>
      <c r="K1217" s="5">
        <v>45854.0</v>
      </c>
      <c r="L1217" s="4">
        <v>222.0</v>
      </c>
      <c r="M1217" s="4">
        <v>8.0</v>
      </c>
      <c r="N1217" s="4">
        <v>7.0</v>
      </c>
      <c r="O1217" s="4" t="s">
        <v>5522</v>
      </c>
      <c r="P1217" s="4" t="s">
        <v>2550</v>
      </c>
      <c r="Q1217" s="4">
        <v>2175859.0</v>
      </c>
      <c r="R1217" s="5">
        <v>45668.0</v>
      </c>
      <c r="S1217" s="4" t="s">
        <v>7390</v>
      </c>
      <c r="T1217" s="5">
        <v>45818.0</v>
      </c>
    </row>
    <row r="1218">
      <c r="A1218" s="4" t="s">
        <v>6359</v>
      </c>
      <c r="B1218" s="4">
        <v>2001.0</v>
      </c>
      <c r="C1218" s="4" t="s">
        <v>13</v>
      </c>
      <c r="D1218" s="4" t="s">
        <v>5837</v>
      </c>
      <c r="E1218" s="4">
        <v>188.0</v>
      </c>
      <c r="F1218" s="4">
        <v>182.0</v>
      </c>
      <c r="G1218" s="4" t="s">
        <v>6098</v>
      </c>
      <c r="H1218" s="4" t="s">
        <v>2551</v>
      </c>
      <c r="I1218" s="4">
        <v>62.0</v>
      </c>
      <c r="J1218" s="4">
        <v>3825.0</v>
      </c>
      <c r="K1218" s="4">
        <v>16.0</v>
      </c>
      <c r="L1218" s="4">
        <v>229.0</v>
      </c>
      <c r="M1218" s="4">
        <v>77.0</v>
      </c>
      <c r="N1218" s="4">
        <v>76.0</v>
      </c>
      <c r="O1218" s="4" t="s">
        <v>5522</v>
      </c>
      <c r="P1218" s="4" t="s">
        <v>2552</v>
      </c>
      <c r="Q1218" s="4">
        <v>2145652.0</v>
      </c>
      <c r="R1218" s="5">
        <v>45668.0</v>
      </c>
      <c r="S1218" s="4" t="s">
        <v>7094</v>
      </c>
      <c r="T1218" s="5">
        <v>45818.0</v>
      </c>
    </row>
    <row r="1219">
      <c r="A1219" s="4" t="s">
        <v>6359</v>
      </c>
      <c r="B1219" s="4">
        <v>2000.0</v>
      </c>
      <c r="C1219" s="4" t="s">
        <v>13</v>
      </c>
      <c r="D1219" s="4" t="s">
        <v>5775</v>
      </c>
      <c r="E1219" s="4">
        <v>188.0</v>
      </c>
      <c r="F1219" s="4">
        <v>187.0</v>
      </c>
      <c r="G1219" s="4" t="s">
        <v>6098</v>
      </c>
      <c r="H1219" s="4" t="s">
        <v>2553</v>
      </c>
      <c r="I1219" s="4">
        <v>65.0</v>
      </c>
      <c r="J1219" s="4">
        <v>3344.0</v>
      </c>
      <c r="K1219" s="5">
        <v>45762.0</v>
      </c>
      <c r="L1219" s="4">
        <v>237.0</v>
      </c>
      <c r="M1219" s="4">
        <v>72.0</v>
      </c>
      <c r="N1219" s="4">
        <v>75.0</v>
      </c>
      <c r="O1219" s="4" t="s">
        <v>5522</v>
      </c>
      <c r="P1219" s="4" t="s">
        <v>2554</v>
      </c>
      <c r="Q1219" s="4">
        <v>2.1154429E7</v>
      </c>
      <c r="R1219" s="5">
        <v>45699.0</v>
      </c>
      <c r="S1219" s="4" t="s">
        <v>7370</v>
      </c>
      <c r="T1219" s="5">
        <v>45848.0</v>
      </c>
    </row>
    <row r="1220">
      <c r="A1220" s="8" t="s">
        <v>6360</v>
      </c>
      <c r="B1220" s="4">
        <v>2015.0</v>
      </c>
      <c r="C1220" s="4" t="s">
        <v>13</v>
      </c>
      <c r="D1220" s="4" t="s">
        <v>5634</v>
      </c>
      <c r="E1220" s="4">
        <v>83.0</v>
      </c>
      <c r="F1220" s="4">
        <v>18.0</v>
      </c>
      <c r="G1220" s="10"/>
      <c r="H1220" s="4">
        <v>0.0</v>
      </c>
      <c r="I1220" s="4">
        <v>98.0</v>
      </c>
      <c r="J1220" s="4">
        <v>615.0</v>
      </c>
      <c r="K1220" s="4" t="s">
        <v>5826</v>
      </c>
      <c r="L1220" s="4">
        <v>21.0</v>
      </c>
      <c r="M1220" s="4">
        <v>98.0</v>
      </c>
      <c r="N1220" s="4">
        <v>98.0</v>
      </c>
      <c r="O1220" s="4" t="s">
        <v>5522</v>
      </c>
      <c r="P1220" s="10"/>
      <c r="Q1220" s="10"/>
      <c r="R1220" s="5">
        <v>45816.0</v>
      </c>
      <c r="S1220" s="4" t="s">
        <v>7391</v>
      </c>
      <c r="T1220" s="5">
        <v>45883.0</v>
      </c>
    </row>
    <row r="1221">
      <c r="A1221" s="8" t="s">
        <v>6360</v>
      </c>
      <c r="B1221" s="4">
        <v>2014.0</v>
      </c>
      <c r="C1221" s="4" t="s">
        <v>13</v>
      </c>
      <c r="D1221" s="4" t="s">
        <v>5566</v>
      </c>
      <c r="E1221" s="4">
        <v>83.0</v>
      </c>
      <c r="F1221" s="4">
        <v>19.0</v>
      </c>
      <c r="G1221" s="4" t="s">
        <v>5521</v>
      </c>
      <c r="H1221" s="4">
        <v>0.0</v>
      </c>
      <c r="I1221" s="4">
        <v>99.0</v>
      </c>
      <c r="J1221" s="4">
        <v>99.0</v>
      </c>
      <c r="K1221" s="4" t="s">
        <v>5763</v>
      </c>
      <c r="L1221" s="4">
        <v>22.0</v>
      </c>
      <c r="M1221" s="4">
        <v>99.0</v>
      </c>
      <c r="N1221" s="4">
        <v>99.0</v>
      </c>
      <c r="O1221" s="4" t="s">
        <v>5522</v>
      </c>
      <c r="P1221" s="10"/>
      <c r="Q1221" s="10"/>
      <c r="R1221" s="5">
        <v>45755.0</v>
      </c>
      <c r="S1221" s="4" t="s">
        <v>6980</v>
      </c>
      <c r="T1221" s="5">
        <v>45914.0</v>
      </c>
    </row>
    <row r="1222">
      <c r="A1222" s="8" t="s">
        <v>6360</v>
      </c>
      <c r="B1222" s="4">
        <v>2013.0</v>
      </c>
      <c r="C1222" s="4" t="s">
        <v>13</v>
      </c>
      <c r="D1222" s="4" t="s">
        <v>5551</v>
      </c>
      <c r="E1222" s="4">
        <v>83.0</v>
      </c>
      <c r="F1222" s="4">
        <v>20.0</v>
      </c>
      <c r="G1222" s="4" t="s">
        <v>5521</v>
      </c>
      <c r="H1222" s="4">
        <v>0.0</v>
      </c>
      <c r="I1222" s="4">
        <v>99.0</v>
      </c>
      <c r="J1222" s="4">
        <v>189.0</v>
      </c>
      <c r="K1222" s="4" t="s">
        <v>5539</v>
      </c>
      <c r="L1222" s="4">
        <v>23.0</v>
      </c>
      <c r="M1222" s="4">
        <v>98.0</v>
      </c>
      <c r="N1222" s="4">
        <v>98.0</v>
      </c>
      <c r="O1222" s="4" t="s">
        <v>5522</v>
      </c>
      <c r="P1222" s="10"/>
      <c r="Q1222" s="10"/>
      <c r="R1222" s="5">
        <v>45724.0</v>
      </c>
      <c r="S1222" s="4" t="s">
        <v>7380</v>
      </c>
      <c r="T1222" s="4">
        <v>15.0</v>
      </c>
    </row>
    <row r="1223">
      <c r="A1223" s="8" t="s">
        <v>6360</v>
      </c>
      <c r="B1223" s="4">
        <v>2012.0</v>
      </c>
      <c r="C1223" s="4" t="s">
        <v>13</v>
      </c>
      <c r="D1223" s="4" t="s">
        <v>5569</v>
      </c>
      <c r="E1223" s="4">
        <v>85.0</v>
      </c>
      <c r="F1223" s="4">
        <v>21.0</v>
      </c>
      <c r="G1223" s="4" t="s">
        <v>5521</v>
      </c>
      <c r="H1223" s="4">
        <v>0.0</v>
      </c>
      <c r="I1223" s="4">
        <v>98.0</v>
      </c>
      <c r="J1223" s="4">
        <v>332.0</v>
      </c>
      <c r="K1223" s="4">
        <v>56.0</v>
      </c>
      <c r="L1223" s="4">
        <v>24.0</v>
      </c>
      <c r="M1223" s="4">
        <v>99.0</v>
      </c>
      <c r="N1223" s="4">
        <v>99.0</v>
      </c>
      <c r="O1223" s="4" t="s">
        <v>5522</v>
      </c>
      <c r="P1223" s="10"/>
      <c r="Q1223" s="10"/>
      <c r="R1223" s="5">
        <v>45696.0</v>
      </c>
      <c r="S1223" s="4" t="s">
        <v>7058</v>
      </c>
      <c r="T1223" s="5">
        <v>45821.0</v>
      </c>
    </row>
    <row r="1224">
      <c r="A1224" s="8" t="s">
        <v>6360</v>
      </c>
      <c r="B1224" s="4">
        <v>2011.0</v>
      </c>
      <c r="C1224" s="4" t="s">
        <v>13</v>
      </c>
      <c r="D1224" s="4" t="s">
        <v>5574</v>
      </c>
      <c r="E1224" s="4">
        <v>93.0</v>
      </c>
      <c r="F1224" s="4">
        <v>22.0</v>
      </c>
      <c r="G1224" s="4" t="s">
        <v>5529</v>
      </c>
      <c r="H1224" s="4">
        <v>0.0</v>
      </c>
      <c r="I1224" s="4">
        <v>99.0</v>
      </c>
      <c r="J1224" s="4">
        <v>73.0</v>
      </c>
      <c r="K1224" s="4" t="s">
        <v>5536</v>
      </c>
      <c r="L1224" s="4">
        <v>25.0</v>
      </c>
      <c r="M1224" s="4">
        <v>99.0</v>
      </c>
      <c r="N1224" s="4">
        <v>99.0</v>
      </c>
      <c r="O1224" s="4" t="s">
        <v>5522</v>
      </c>
      <c r="P1224" s="10"/>
      <c r="Q1224" s="10"/>
      <c r="R1224" s="5">
        <v>45665.0</v>
      </c>
      <c r="S1224" s="4" t="s">
        <v>7019</v>
      </c>
      <c r="T1224" s="5">
        <v>45670.0</v>
      </c>
    </row>
    <row r="1225">
      <c r="A1225" s="8" t="s">
        <v>6360</v>
      </c>
      <c r="B1225" s="4">
        <v>2010.0</v>
      </c>
      <c r="C1225" s="4" t="s">
        <v>13</v>
      </c>
      <c r="D1225" s="4" t="s">
        <v>5580</v>
      </c>
      <c r="E1225" s="4">
        <v>16.0</v>
      </c>
      <c r="F1225" s="4">
        <v>22.0</v>
      </c>
      <c r="G1225" s="4" t="s">
        <v>5529</v>
      </c>
      <c r="H1225" s="4">
        <v>0.0</v>
      </c>
      <c r="I1225" s="4">
        <v>99.0</v>
      </c>
      <c r="J1225" s="4">
        <v>538.0</v>
      </c>
      <c r="K1225" s="4" t="s">
        <v>5877</v>
      </c>
      <c r="L1225" s="4">
        <v>26.0</v>
      </c>
      <c r="M1225" s="4">
        <v>99.0</v>
      </c>
      <c r="N1225" s="4">
        <v>99.0</v>
      </c>
      <c r="O1225" s="4" t="s">
        <v>5522</v>
      </c>
      <c r="P1225" s="10"/>
      <c r="Q1225" s="10"/>
      <c r="R1225" s="4">
        <v>8.0</v>
      </c>
      <c r="S1225" s="4" t="s">
        <v>7112</v>
      </c>
      <c r="T1225" s="5">
        <v>45912.0</v>
      </c>
    </row>
    <row r="1226">
      <c r="A1226" s="8" t="s">
        <v>6360</v>
      </c>
      <c r="B1226" s="4">
        <v>2009.0</v>
      </c>
      <c r="C1226" s="4" t="s">
        <v>13</v>
      </c>
      <c r="D1226" s="4" t="s">
        <v>5561</v>
      </c>
      <c r="E1226" s="4">
        <v>122.0</v>
      </c>
      <c r="F1226" s="4">
        <v>23.0</v>
      </c>
      <c r="G1226" s="4" t="s">
        <v>5529</v>
      </c>
      <c r="H1226" s="4">
        <v>0.0</v>
      </c>
      <c r="I1226" s="4">
        <v>99.0</v>
      </c>
      <c r="J1226" s="4">
        <v>262.0</v>
      </c>
      <c r="K1226" s="4" t="s">
        <v>5710</v>
      </c>
      <c r="L1226" s="4">
        <v>27.0</v>
      </c>
      <c r="M1226" s="4">
        <v>99.0</v>
      </c>
      <c r="N1226" s="4">
        <v>99.0</v>
      </c>
      <c r="O1226" s="4" t="s">
        <v>5522</v>
      </c>
      <c r="P1226" s="10"/>
      <c r="Q1226" s="10"/>
      <c r="R1226" s="5">
        <v>45907.0</v>
      </c>
      <c r="S1226" s="4" t="s">
        <v>7021</v>
      </c>
      <c r="T1226" s="5">
        <v>45881.0</v>
      </c>
    </row>
    <row r="1227">
      <c r="A1227" s="8" t="s">
        <v>6360</v>
      </c>
      <c r="B1227" s="4">
        <v>2008.0</v>
      </c>
      <c r="C1227" s="4" t="s">
        <v>13</v>
      </c>
      <c r="D1227" s="4" t="s">
        <v>5653</v>
      </c>
      <c r="E1227" s="4">
        <v>135.0</v>
      </c>
      <c r="F1227" s="4">
        <v>24.0</v>
      </c>
      <c r="G1227" s="4" t="s">
        <v>5531</v>
      </c>
      <c r="H1227" s="4">
        <v>0.0</v>
      </c>
      <c r="I1227" s="4">
        <v>99.0</v>
      </c>
      <c r="J1227" s="4">
        <v>127.0</v>
      </c>
      <c r="K1227" s="4" t="s">
        <v>5778</v>
      </c>
      <c r="L1227" s="4">
        <v>28.0</v>
      </c>
      <c r="M1227" s="4">
        <v>99.0</v>
      </c>
      <c r="N1227" s="4">
        <v>99.0</v>
      </c>
      <c r="O1227" s="4" t="s">
        <v>5522</v>
      </c>
      <c r="P1227" s="10"/>
      <c r="Q1227" s="10"/>
      <c r="R1227" s="5">
        <v>45876.0</v>
      </c>
      <c r="S1227" s="4" t="s">
        <v>7115</v>
      </c>
      <c r="T1227" s="5">
        <v>45669.0</v>
      </c>
    </row>
    <row r="1228">
      <c r="A1228" s="8" t="s">
        <v>6360</v>
      </c>
      <c r="B1228" s="4">
        <v>2007.0</v>
      </c>
      <c r="C1228" s="4" t="s">
        <v>13</v>
      </c>
      <c r="D1228" s="4" t="s">
        <v>5899</v>
      </c>
      <c r="E1228" s="4">
        <v>138.0</v>
      </c>
      <c r="F1228" s="4">
        <v>25.0</v>
      </c>
      <c r="G1228" s="4" t="s">
        <v>5531</v>
      </c>
      <c r="H1228" s="4">
        <v>0.0</v>
      </c>
      <c r="I1228" s="4">
        <v>97.0</v>
      </c>
      <c r="J1228" s="4">
        <v>133.0</v>
      </c>
      <c r="K1228" s="5">
        <v>45752.0</v>
      </c>
      <c r="L1228" s="4">
        <v>29.0</v>
      </c>
      <c r="M1228" s="4">
        <v>98.0</v>
      </c>
      <c r="N1228" s="4">
        <v>99.0</v>
      </c>
      <c r="O1228" s="4" t="s">
        <v>5522</v>
      </c>
      <c r="P1228" s="10"/>
      <c r="Q1228" s="10"/>
      <c r="R1228" s="5">
        <v>45876.0</v>
      </c>
      <c r="S1228" s="4" t="s">
        <v>7126</v>
      </c>
      <c r="T1228" s="5">
        <v>45880.0</v>
      </c>
    </row>
    <row r="1229">
      <c r="A1229" s="8" t="s">
        <v>6360</v>
      </c>
      <c r="B1229" s="4">
        <v>2006.0</v>
      </c>
      <c r="C1229" s="4" t="s">
        <v>13</v>
      </c>
      <c r="D1229" s="4" t="s">
        <v>5713</v>
      </c>
      <c r="E1229" s="4">
        <v>139.0</v>
      </c>
      <c r="F1229" s="4">
        <v>26.0</v>
      </c>
      <c r="G1229" s="4" t="s">
        <v>5531</v>
      </c>
      <c r="H1229" s="4">
        <v>0.0</v>
      </c>
      <c r="I1229" s="4">
        <v>98.0</v>
      </c>
      <c r="J1229" s="4">
        <v>220.0</v>
      </c>
      <c r="K1229" s="4" t="s">
        <v>5857</v>
      </c>
      <c r="L1229" s="4">
        <v>30.0</v>
      </c>
      <c r="M1229" s="4">
        <v>99.0</v>
      </c>
      <c r="N1229" s="4">
        <v>98.0</v>
      </c>
      <c r="O1229" s="4" t="s">
        <v>5522</v>
      </c>
      <c r="P1229" s="10"/>
      <c r="Q1229" s="10"/>
      <c r="R1229" s="5">
        <v>45845.0</v>
      </c>
      <c r="S1229" s="4" t="s">
        <v>6988</v>
      </c>
      <c r="T1229" s="5">
        <v>45758.0</v>
      </c>
    </row>
    <row r="1230">
      <c r="A1230" s="8" t="s">
        <v>6360</v>
      </c>
      <c r="B1230" s="4">
        <v>2005.0</v>
      </c>
      <c r="C1230" s="4" t="s">
        <v>13</v>
      </c>
      <c r="D1230" s="4">
        <v>72.0</v>
      </c>
      <c r="E1230" s="4">
        <v>139.0</v>
      </c>
      <c r="F1230" s="4">
        <v>27.0</v>
      </c>
      <c r="G1230" s="4" t="s">
        <v>5521</v>
      </c>
      <c r="H1230" s="4">
        <v>0.0</v>
      </c>
      <c r="I1230" s="4">
        <v>94.0</v>
      </c>
      <c r="J1230" s="4">
        <v>7.0</v>
      </c>
      <c r="K1230" s="4" t="s">
        <v>5819</v>
      </c>
      <c r="L1230" s="4">
        <v>32.0</v>
      </c>
      <c r="M1230" s="4">
        <v>95.0</v>
      </c>
      <c r="N1230" s="4">
        <v>95.0</v>
      </c>
      <c r="O1230" s="4" t="s">
        <v>5522</v>
      </c>
      <c r="P1230" s="10"/>
      <c r="Q1230" s="10"/>
      <c r="R1230" s="5">
        <v>45845.0</v>
      </c>
      <c r="S1230" s="4" t="s">
        <v>7061</v>
      </c>
      <c r="T1230" s="5">
        <v>45758.0</v>
      </c>
    </row>
    <row r="1231">
      <c r="A1231" s="8" t="s">
        <v>6360</v>
      </c>
      <c r="B1231" s="4">
        <v>2004.0</v>
      </c>
      <c r="C1231" s="4" t="s">
        <v>13</v>
      </c>
      <c r="D1231" s="4" t="s">
        <v>5767</v>
      </c>
      <c r="E1231" s="4">
        <v>139.0</v>
      </c>
      <c r="F1231" s="4">
        <v>28.0</v>
      </c>
      <c r="G1231" s="4" t="s">
        <v>5521</v>
      </c>
      <c r="H1231" s="4">
        <v>0.0</v>
      </c>
      <c r="I1231" s="4">
        <v>95.0</v>
      </c>
      <c r="J1231" s="4">
        <v>3.0</v>
      </c>
      <c r="K1231" s="4" t="s">
        <v>5858</v>
      </c>
      <c r="L1231" s="4">
        <v>33.0</v>
      </c>
      <c r="M1231" s="4">
        <v>98.0</v>
      </c>
      <c r="N1231" s="4">
        <v>99.0</v>
      </c>
      <c r="O1231" s="4" t="s">
        <v>5522</v>
      </c>
      <c r="P1231" s="10"/>
      <c r="Q1231" s="10"/>
      <c r="R1231" s="5">
        <v>45845.0</v>
      </c>
      <c r="S1231" s="4" t="s">
        <v>6944</v>
      </c>
      <c r="T1231" s="5">
        <v>45880.0</v>
      </c>
    </row>
    <row r="1232">
      <c r="A1232" s="8" t="s">
        <v>6360</v>
      </c>
      <c r="B1232" s="4">
        <v>2003.0</v>
      </c>
      <c r="C1232" s="4" t="s">
        <v>13</v>
      </c>
      <c r="D1232" s="4">
        <v>75.0</v>
      </c>
      <c r="E1232" s="4">
        <v>154.0</v>
      </c>
      <c r="F1232" s="4">
        <v>29.0</v>
      </c>
      <c r="G1232" s="4" t="s">
        <v>5521</v>
      </c>
      <c r="H1232" s="4">
        <v>0.0</v>
      </c>
      <c r="I1232" s="4">
        <v>98.0</v>
      </c>
      <c r="J1232" s="4">
        <v>11644.0</v>
      </c>
      <c r="K1232" s="4" t="s">
        <v>5562</v>
      </c>
      <c r="L1232" s="4">
        <v>35.0</v>
      </c>
      <c r="M1232" s="4">
        <v>99.0</v>
      </c>
      <c r="N1232" s="4">
        <v>99.0</v>
      </c>
      <c r="O1232" s="4" t="s">
        <v>5522</v>
      </c>
      <c r="P1232" s="10"/>
      <c r="Q1232" s="10"/>
      <c r="R1232" s="5">
        <v>45845.0</v>
      </c>
      <c r="S1232" s="4" t="s">
        <v>6989</v>
      </c>
      <c r="T1232" s="5">
        <v>45880.0</v>
      </c>
    </row>
    <row r="1233">
      <c r="A1233" s="8" t="s">
        <v>6360</v>
      </c>
      <c r="B1233" s="4">
        <v>2002.0</v>
      </c>
      <c r="C1233" s="4" t="s">
        <v>13</v>
      </c>
      <c r="D1233" s="4" t="s">
        <v>5998</v>
      </c>
      <c r="E1233" s="4">
        <v>142.0</v>
      </c>
      <c r="F1233" s="4">
        <v>31.0</v>
      </c>
      <c r="G1233" s="4" t="s">
        <v>5521</v>
      </c>
      <c r="H1233" s="4">
        <v>0.0</v>
      </c>
      <c r="I1233" s="4">
        <v>99.0</v>
      </c>
      <c r="J1233" s="4">
        <v>9554.0</v>
      </c>
      <c r="K1233" s="4" t="s">
        <v>5779</v>
      </c>
      <c r="L1233" s="4">
        <v>37.0</v>
      </c>
      <c r="M1233" s="4">
        <v>99.0</v>
      </c>
      <c r="N1233" s="4">
        <v>99.0</v>
      </c>
      <c r="O1233" s="4" t="s">
        <v>5522</v>
      </c>
      <c r="P1233" s="10"/>
      <c r="Q1233" s="10"/>
      <c r="R1233" s="5">
        <v>45845.0</v>
      </c>
      <c r="S1233" s="4" t="s">
        <v>6931</v>
      </c>
      <c r="T1233" s="5">
        <v>45911.0</v>
      </c>
    </row>
    <row r="1234">
      <c r="A1234" s="8" t="s">
        <v>6360</v>
      </c>
      <c r="B1234" s="4">
        <v>2001.0</v>
      </c>
      <c r="C1234" s="4" t="s">
        <v>13</v>
      </c>
      <c r="D1234" s="4">
        <v>78.0</v>
      </c>
      <c r="E1234" s="4">
        <v>146.0</v>
      </c>
      <c r="F1234" s="4">
        <v>33.0</v>
      </c>
      <c r="G1234" s="4" t="s">
        <v>5521</v>
      </c>
      <c r="H1234" s="4">
        <v>0.0</v>
      </c>
      <c r="I1234" s="4">
        <v>94.0</v>
      </c>
      <c r="J1234" s="4">
        <v>9582.0</v>
      </c>
      <c r="K1234" s="4" t="s">
        <v>6102</v>
      </c>
      <c r="L1234" s="4">
        <v>40.0</v>
      </c>
      <c r="M1234" s="4">
        <v>95.0</v>
      </c>
      <c r="N1234" s="4">
        <v>96.0</v>
      </c>
      <c r="O1234" s="4" t="s">
        <v>5522</v>
      </c>
      <c r="P1234" s="10"/>
      <c r="Q1234" s="10"/>
      <c r="R1234" s="5">
        <v>45876.0</v>
      </c>
      <c r="S1234" s="4" t="s">
        <v>7100</v>
      </c>
      <c r="T1234" s="5">
        <v>45819.0</v>
      </c>
    </row>
    <row r="1235">
      <c r="A1235" s="8" t="s">
        <v>6360</v>
      </c>
      <c r="B1235" s="4">
        <v>2000.0</v>
      </c>
      <c r="C1235" s="4" t="s">
        <v>13</v>
      </c>
      <c r="D1235" s="4">
        <v>73.0</v>
      </c>
      <c r="E1235" s="4">
        <v>15.0</v>
      </c>
      <c r="F1235" s="4">
        <v>35.0</v>
      </c>
      <c r="G1235" s="4" t="s">
        <v>5521</v>
      </c>
      <c r="H1235" s="4">
        <v>0.0</v>
      </c>
      <c r="I1235" s="4">
        <v>99.0</v>
      </c>
      <c r="J1235" s="4">
        <v>11874.0</v>
      </c>
      <c r="K1235" s="4" t="s">
        <v>6103</v>
      </c>
      <c r="L1235" s="4">
        <v>43.0</v>
      </c>
      <c r="M1235" s="4">
        <v>99.0</v>
      </c>
      <c r="N1235" s="4">
        <v>99.0</v>
      </c>
      <c r="O1235" s="4" t="s">
        <v>5522</v>
      </c>
      <c r="P1235" s="10"/>
      <c r="Q1235" s="10"/>
      <c r="R1235" s="5">
        <v>45907.0</v>
      </c>
      <c r="S1235" s="4" t="s">
        <v>5570</v>
      </c>
      <c r="T1235" s="5">
        <v>45819.0</v>
      </c>
    </row>
    <row r="1236">
      <c r="A1236" s="4" t="s">
        <v>6361</v>
      </c>
      <c r="B1236" s="4">
        <v>2015.0</v>
      </c>
      <c r="C1236" s="4" t="s">
        <v>13</v>
      </c>
      <c r="D1236" s="4" t="s">
        <v>5799</v>
      </c>
      <c r="E1236" s="4">
        <v>182.0</v>
      </c>
      <c r="F1236" s="4">
        <v>32.0</v>
      </c>
      <c r="G1236" s="10"/>
      <c r="H1236" s="4">
        <v>0.0</v>
      </c>
      <c r="I1236" s="4">
        <v>56.0</v>
      </c>
      <c r="J1236" s="4">
        <v>1433.0</v>
      </c>
      <c r="K1236" s="4" t="s">
        <v>5827</v>
      </c>
      <c r="L1236" s="4">
        <v>38.0</v>
      </c>
      <c r="M1236" s="4">
        <v>63.0</v>
      </c>
      <c r="N1236" s="4">
        <v>58.0</v>
      </c>
      <c r="O1236" s="4" t="s">
        <v>5522</v>
      </c>
      <c r="P1236" s="4" t="s">
        <v>2557</v>
      </c>
      <c r="Q1236" s="4">
        <v>3.6115649E7</v>
      </c>
      <c r="R1236" s="5">
        <v>45662.0</v>
      </c>
      <c r="S1236" s="4" t="s">
        <v>7103</v>
      </c>
      <c r="T1236" s="5">
        <v>45667.0</v>
      </c>
    </row>
    <row r="1237">
      <c r="A1237" s="4" t="s">
        <v>6361</v>
      </c>
      <c r="B1237" s="4">
        <v>2014.0</v>
      </c>
      <c r="C1237" s="4" t="s">
        <v>13</v>
      </c>
      <c r="D1237" s="4" t="s">
        <v>5832</v>
      </c>
      <c r="E1237" s="4">
        <v>199.0</v>
      </c>
      <c r="F1237" s="4">
        <v>32.0</v>
      </c>
      <c r="G1237" s="4" t="s">
        <v>5521</v>
      </c>
      <c r="H1237" s="4" t="s">
        <v>2558</v>
      </c>
      <c r="I1237" s="4">
        <v>62.0</v>
      </c>
      <c r="J1237" s="4">
        <v>1317.0</v>
      </c>
      <c r="K1237" s="4" t="s">
        <v>5763</v>
      </c>
      <c r="L1237" s="4">
        <v>39.0</v>
      </c>
      <c r="M1237" s="4">
        <v>67.0</v>
      </c>
      <c r="N1237" s="4">
        <v>64.0</v>
      </c>
      <c r="O1237" s="4" t="s">
        <v>5522</v>
      </c>
      <c r="P1237" s="4" t="s">
        <v>2559</v>
      </c>
      <c r="Q1237" s="4">
        <v>3568.0</v>
      </c>
      <c r="R1237" s="5">
        <v>45662.0</v>
      </c>
      <c r="S1237" s="4" t="s">
        <v>7253</v>
      </c>
      <c r="T1237" s="5">
        <v>45667.0</v>
      </c>
    </row>
    <row r="1238">
      <c r="A1238" s="4" t="s">
        <v>6361</v>
      </c>
      <c r="B1238" s="4">
        <v>2013.0</v>
      </c>
      <c r="C1238" s="4" t="s">
        <v>13</v>
      </c>
      <c r="D1238" s="4" t="s">
        <v>5769</v>
      </c>
      <c r="E1238" s="4">
        <v>17.0</v>
      </c>
      <c r="F1238" s="4">
        <v>32.0</v>
      </c>
      <c r="G1238" s="4" t="s">
        <v>5521</v>
      </c>
      <c r="H1238" s="4" t="s">
        <v>2560</v>
      </c>
      <c r="I1238" s="4">
        <v>66.0</v>
      </c>
      <c r="J1238" s="4">
        <v>669.0</v>
      </c>
      <c r="K1238" s="4" t="s">
        <v>5916</v>
      </c>
      <c r="L1238" s="4">
        <v>39.0</v>
      </c>
      <c r="M1238" s="4">
        <v>7.0</v>
      </c>
      <c r="N1238" s="4">
        <v>68.0</v>
      </c>
      <c r="O1238" s="4" t="s">
        <v>5522</v>
      </c>
      <c r="P1238" s="4" t="s">
        <v>2561</v>
      </c>
      <c r="Q1238" s="4">
        <v>3.3883145E7</v>
      </c>
      <c r="R1238" s="5">
        <v>45662.0</v>
      </c>
      <c r="S1238" s="4" t="s">
        <v>7026</v>
      </c>
      <c r="T1238" s="5">
        <v>45726.0</v>
      </c>
    </row>
    <row r="1239">
      <c r="A1239" s="4" t="s">
        <v>6361</v>
      </c>
      <c r="B1239" s="4">
        <v>2012.0</v>
      </c>
      <c r="C1239" s="4" t="s">
        <v>13</v>
      </c>
      <c r="D1239" s="4">
        <v>76.0</v>
      </c>
      <c r="E1239" s="4">
        <v>147.0</v>
      </c>
      <c r="F1239" s="4">
        <v>32.0</v>
      </c>
      <c r="G1239" s="4" t="s">
        <v>5521</v>
      </c>
      <c r="H1239" s="4" t="s">
        <v>2562</v>
      </c>
      <c r="I1239" s="4">
        <v>61.0</v>
      </c>
      <c r="J1239" s="4">
        <v>15.0</v>
      </c>
      <c r="K1239" s="4" t="s">
        <v>5539</v>
      </c>
      <c r="L1239" s="4">
        <v>39.0</v>
      </c>
      <c r="M1239" s="4">
        <v>7.0</v>
      </c>
      <c r="N1239" s="4">
        <v>69.0</v>
      </c>
      <c r="O1239" s="4" t="s">
        <v>5522</v>
      </c>
      <c r="P1239" s="4" t="s">
        <v>2563</v>
      </c>
      <c r="Q1239" s="4">
        <v>3.2776571E7</v>
      </c>
      <c r="R1239" s="5">
        <v>45662.0</v>
      </c>
      <c r="S1239" s="4" t="s">
        <v>6934</v>
      </c>
      <c r="T1239" s="5">
        <v>45787.0</v>
      </c>
    </row>
    <row r="1240">
      <c r="A1240" s="4" t="s">
        <v>6361</v>
      </c>
      <c r="B1240" s="4">
        <v>2011.0</v>
      </c>
      <c r="C1240" s="4" t="s">
        <v>13</v>
      </c>
      <c r="D1240" s="4">
        <v>77.0</v>
      </c>
      <c r="E1240" s="4">
        <v>144.0</v>
      </c>
      <c r="F1240" s="4">
        <v>32.0</v>
      </c>
      <c r="G1240" s="4" t="s">
        <v>5835</v>
      </c>
      <c r="H1240" s="4" t="s">
        <v>2564</v>
      </c>
      <c r="I1240" s="4">
        <v>77.0</v>
      </c>
      <c r="J1240" s="4">
        <v>15.0</v>
      </c>
      <c r="K1240" s="4" t="s">
        <v>5541</v>
      </c>
      <c r="L1240" s="4">
        <v>39.0</v>
      </c>
      <c r="M1240" s="4">
        <v>8.0</v>
      </c>
      <c r="N1240" s="4">
        <v>79.0</v>
      </c>
      <c r="O1240" s="4" t="s">
        <v>5522</v>
      </c>
      <c r="P1240" s="4" t="s">
        <v>2565</v>
      </c>
      <c r="Q1240" s="4">
        <v>3172753.0</v>
      </c>
      <c r="R1240" s="5">
        <v>45662.0</v>
      </c>
      <c r="S1240" s="4" t="s">
        <v>7103</v>
      </c>
      <c r="T1240" s="5">
        <v>45757.0</v>
      </c>
    </row>
    <row r="1241">
      <c r="A1241" s="4" t="s">
        <v>6361</v>
      </c>
      <c r="B1241" s="4">
        <v>2010.0</v>
      </c>
      <c r="C1241" s="4" t="s">
        <v>13</v>
      </c>
      <c r="D1241" s="4">
        <v>76.0</v>
      </c>
      <c r="E1241" s="4">
        <v>145.0</v>
      </c>
      <c r="F1241" s="4">
        <v>32.0</v>
      </c>
      <c r="G1241" s="4" t="s">
        <v>6068</v>
      </c>
      <c r="H1241" s="4" t="s">
        <v>2566</v>
      </c>
      <c r="I1241" s="4">
        <v>72.0</v>
      </c>
      <c r="J1241" s="4">
        <v>492.0</v>
      </c>
      <c r="K1241" s="4" t="s">
        <v>5544</v>
      </c>
      <c r="L1241" s="4">
        <v>39.0</v>
      </c>
      <c r="M1241" s="4">
        <v>74.0</v>
      </c>
      <c r="N1241" s="4">
        <v>74.0</v>
      </c>
      <c r="O1241" s="4" t="s">
        <v>5522</v>
      </c>
      <c r="P1241" s="4" t="s">
        <v>2567</v>
      </c>
      <c r="Q1241" s="4">
        <v>376271.0</v>
      </c>
      <c r="R1241" s="5">
        <v>45662.0</v>
      </c>
      <c r="S1241" s="4" t="s">
        <v>7119</v>
      </c>
      <c r="T1241" s="5">
        <v>45757.0</v>
      </c>
    </row>
    <row r="1242">
      <c r="A1242" s="4" t="s">
        <v>6361</v>
      </c>
      <c r="B1242" s="4">
        <v>2009.0</v>
      </c>
      <c r="C1242" s="4" t="s">
        <v>13</v>
      </c>
      <c r="D1242" s="4">
        <v>74.0</v>
      </c>
      <c r="E1242" s="4">
        <v>148.0</v>
      </c>
      <c r="F1242" s="4">
        <v>32.0</v>
      </c>
      <c r="G1242" s="4" t="s">
        <v>5614</v>
      </c>
      <c r="H1242" s="4" t="s">
        <v>2568</v>
      </c>
      <c r="I1242" s="4">
        <v>75.0</v>
      </c>
      <c r="J1242" s="4">
        <v>30328.0</v>
      </c>
      <c r="K1242" s="4" t="s">
        <v>5696</v>
      </c>
      <c r="L1242" s="4">
        <v>39.0</v>
      </c>
      <c r="M1242" s="4">
        <v>78.0</v>
      </c>
      <c r="N1242" s="4">
        <v>78.0</v>
      </c>
      <c r="O1242" s="4" t="s">
        <v>5522</v>
      </c>
      <c r="P1242" s="4" t="s">
        <v>2569</v>
      </c>
      <c r="Q1242" s="4">
        <v>2.9894652E7</v>
      </c>
      <c r="R1242" s="5">
        <v>45662.0</v>
      </c>
      <c r="S1242" s="4" t="s">
        <v>7104</v>
      </c>
      <c r="T1242" s="5">
        <v>45726.0</v>
      </c>
    </row>
    <row r="1243">
      <c r="A1243" s="4" t="s">
        <v>6361</v>
      </c>
      <c r="B1243" s="4">
        <v>2008.0</v>
      </c>
      <c r="C1243" s="4" t="s">
        <v>13</v>
      </c>
      <c r="D1243" s="4" t="s">
        <v>5845</v>
      </c>
      <c r="E1243" s="4">
        <v>167.0</v>
      </c>
      <c r="F1243" s="4">
        <v>32.0</v>
      </c>
      <c r="G1243" s="4" t="s">
        <v>5835</v>
      </c>
      <c r="H1243" s="4" t="s">
        <v>2570</v>
      </c>
      <c r="I1243" s="4">
        <v>66.0</v>
      </c>
      <c r="J1243" s="4">
        <v>5494.0</v>
      </c>
      <c r="K1243" s="4" t="s">
        <v>5766</v>
      </c>
      <c r="L1243" s="4">
        <v>38.0</v>
      </c>
      <c r="M1243" s="4">
        <v>71.0</v>
      </c>
      <c r="N1243" s="4">
        <v>69.0</v>
      </c>
      <c r="O1243" s="4" t="s">
        <v>5522</v>
      </c>
      <c r="P1243" s="4" t="s">
        <v>2572</v>
      </c>
      <c r="Q1243" s="4">
        <v>2.9111417E7</v>
      </c>
      <c r="R1243" s="5">
        <v>45662.0</v>
      </c>
      <c r="S1243" s="4" t="s">
        <v>7329</v>
      </c>
      <c r="T1243" s="5">
        <v>45726.0</v>
      </c>
    </row>
    <row r="1244">
      <c r="A1244" s="4" t="s">
        <v>6361</v>
      </c>
      <c r="B1244" s="4">
        <v>2007.0</v>
      </c>
      <c r="C1244" s="4" t="s">
        <v>13</v>
      </c>
      <c r="D1244" s="4" t="s">
        <v>6070</v>
      </c>
      <c r="E1244" s="4">
        <v>227.0</v>
      </c>
      <c r="F1244" s="4">
        <v>31.0</v>
      </c>
      <c r="G1244" s="4" t="s">
        <v>5844</v>
      </c>
      <c r="H1244" s="4" t="s">
        <v>2573</v>
      </c>
      <c r="I1244" s="4">
        <v>56.0</v>
      </c>
      <c r="J1244" s="4">
        <v>230.0</v>
      </c>
      <c r="K1244" s="4" t="s">
        <v>5959</v>
      </c>
      <c r="L1244" s="4">
        <v>38.0</v>
      </c>
      <c r="M1244" s="4">
        <v>74.0</v>
      </c>
      <c r="N1244" s="4">
        <v>57.0</v>
      </c>
      <c r="O1244" s="4" t="s">
        <v>5522</v>
      </c>
      <c r="P1244" s="4" t="s">
        <v>2574</v>
      </c>
      <c r="Q1244" s="4">
        <v>2839433.0</v>
      </c>
      <c r="R1244" s="5">
        <v>45662.0</v>
      </c>
      <c r="S1244" s="4" t="s">
        <v>6949</v>
      </c>
      <c r="T1244" s="5">
        <v>45698.0</v>
      </c>
    </row>
    <row r="1245">
      <c r="A1245" s="4" t="s">
        <v>6361</v>
      </c>
      <c r="B1245" s="4">
        <v>2006.0</v>
      </c>
      <c r="C1245" s="4" t="s">
        <v>13</v>
      </c>
      <c r="D1245" s="4" t="s">
        <v>5913</v>
      </c>
      <c r="E1245" s="4">
        <v>249.0</v>
      </c>
      <c r="F1245" s="4">
        <v>31.0</v>
      </c>
      <c r="G1245" s="4" t="s">
        <v>5529</v>
      </c>
      <c r="H1245" s="4" t="s">
        <v>2575</v>
      </c>
      <c r="I1245" s="4">
        <v>59.0</v>
      </c>
      <c r="J1245" s="4">
        <v>474.0</v>
      </c>
      <c r="K1245" s="4" t="s">
        <v>5701</v>
      </c>
      <c r="L1245" s="4">
        <v>38.0</v>
      </c>
      <c r="M1245" s="4">
        <v>63.0</v>
      </c>
      <c r="N1245" s="4">
        <v>59.0</v>
      </c>
      <c r="O1245" s="4" t="s">
        <v>5522</v>
      </c>
      <c r="P1245" s="4" t="s">
        <v>2576</v>
      </c>
      <c r="Q1245" s="4">
        <v>2.7697912E7</v>
      </c>
      <c r="R1245" s="5">
        <v>45662.0</v>
      </c>
      <c r="S1245" s="4" t="s">
        <v>7392</v>
      </c>
      <c r="T1245" s="5">
        <v>45698.0</v>
      </c>
    </row>
    <row r="1246">
      <c r="A1246" s="4" t="s">
        <v>6361</v>
      </c>
      <c r="B1246" s="4">
        <v>2005.0</v>
      </c>
      <c r="C1246" s="4" t="s">
        <v>13</v>
      </c>
      <c r="D1246" s="4" t="s">
        <v>5774</v>
      </c>
      <c r="E1246" s="4">
        <v>29.0</v>
      </c>
      <c r="F1246" s="4">
        <v>31.0</v>
      </c>
      <c r="G1246" s="4" t="s">
        <v>6003</v>
      </c>
      <c r="H1246" s="4" t="s">
        <v>2577</v>
      </c>
      <c r="I1246" s="4">
        <v>65.0</v>
      </c>
      <c r="J1246" s="4">
        <v>908.0</v>
      </c>
      <c r="K1246" s="4" t="s">
        <v>5710</v>
      </c>
      <c r="L1246" s="4">
        <v>37.0</v>
      </c>
      <c r="M1246" s="4">
        <v>69.0</v>
      </c>
      <c r="N1246" s="4">
        <v>65.0</v>
      </c>
      <c r="O1246" s="4" t="s">
        <v>5522</v>
      </c>
      <c r="P1246" s="4" t="s">
        <v>2578</v>
      </c>
      <c r="Q1246" s="4">
        <v>278426.0</v>
      </c>
      <c r="R1246" s="5">
        <v>45693.0</v>
      </c>
      <c r="S1246" s="4" t="s">
        <v>7301</v>
      </c>
      <c r="T1246" s="5">
        <v>45667.0</v>
      </c>
    </row>
    <row r="1247">
      <c r="A1247" s="4" t="s">
        <v>6361</v>
      </c>
      <c r="B1247" s="4">
        <v>2004.0</v>
      </c>
      <c r="C1247" s="4" t="s">
        <v>13</v>
      </c>
      <c r="D1247" s="4" t="s">
        <v>5802</v>
      </c>
      <c r="E1247" s="4">
        <v>21.0</v>
      </c>
      <c r="F1247" s="4">
        <v>30.0</v>
      </c>
      <c r="G1247" s="4" t="s">
        <v>6104</v>
      </c>
      <c r="H1247" s="4" t="s">
        <v>2579</v>
      </c>
      <c r="I1247" s="4">
        <v>62.0</v>
      </c>
      <c r="J1247" s="4">
        <v>9081.0</v>
      </c>
      <c r="K1247" s="4" t="s">
        <v>5646</v>
      </c>
      <c r="L1247" s="4">
        <v>37.0</v>
      </c>
      <c r="M1247" s="4">
        <v>69.0</v>
      </c>
      <c r="N1247" s="4">
        <v>74.0</v>
      </c>
      <c r="O1247" s="4" t="s">
        <v>5522</v>
      </c>
      <c r="P1247" s="4" t="s">
        <v>2580</v>
      </c>
      <c r="Q1247" s="4">
        <v>2631669.0</v>
      </c>
      <c r="R1247" s="5">
        <v>45693.0</v>
      </c>
      <c r="S1247" s="4" t="s">
        <v>7369</v>
      </c>
      <c r="T1247" s="5">
        <v>45878.0</v>
      </c>
    </row>
    <row r="1248">
      <c r="A1248" s="4" t="s">
        <v>6361</v>
      </c>
      <c r="B1248" s="4">
        <v>2003.0</v>
      </c>
      <c r="C1248" s="4" t="s">
        <v>13</v>
      </c>
      <c r="D1248" s="4" t="s">
        <v>5837</v>
      </c>
      <c r="E1248" s="4">
        <v>213.0</v>
      </c>
      <c r="F1248" s="4">
        <v>30.0</v>
      </c>
      <c r="G1248" s="4" t="s">
        <v>6097</v>
      </c>
      <c r="H1248" s="4">
        <v>0.0</v>
      </c>
      <c r="I1248" s="4">
        <v>63.0</v>
      </c>
      <c r="J1248" s="4">
        <v>0.0</v>
      </c>
      <c r="K1248" s="4" t="s">
        <v>5895</v>
      </c>
      <c r="L1248" s="4">
        <v>37.0</v>
      </c>
      <c r="M1248" s="4">
        <v>73.0</v>
      </c>
      <c r="N1248" s="4">
        <v>75.0</v>
      </c>
      <c r="O1248" s="4" t="s">
        <v>5522</v>
      </c>
      <c r="P1248" s="10"/>
      <c r="Q1248" s="4">
        <v>2.5627626E7</v>
      </c>
      <c r="R1248" s="5">
        <v>45693.0</v>
      </c>
      <c r="S1248" s="4" t="s">
        <v>7349</v>
      </c>
      <c r="T1248" s="5">
        <v>45756.0</v>
      </c>
    </row>
    <row r="1249">
      <c r="A1249" s="4" t="s">
        <v>6361</v>
      </c>
      <c r="B1249" s="4">
        <v>2002.0</v>
      </c>
      <c r="C1249" s="4" t="s">
        <v>13</v>
      </c>
      <c r="D1249" s="4">
        <v>74.0</v>
      </c>
      <c r="E1249" s="4">
        <v>14.0</v>
      </c>
      <c r="F1249" s="4">
        <v>30.0</v>
      </c>
      <c r="G1249" s="4" t="s">
        <v>5937</v>
      </c>
      <c r="H1249" s="4">
        <v>0.0</v>
      </c>
      <c r="I1249" s="4">
        <v>65.0</v>
      </c>
      <c r="J1249" s="4">
        <v>0.0</v>
      </c>
      <c r="K1249" s="5">
        <v>45813.0</v>
      </c>
      <c r="L1249" s="4">
        <v>37.0</v>
      </c>
      <c r="M1249" s="4">
        <v>76.0</v>
      </c>
      <c r="N1249" s="4">
        <v>77.0</v>
      </c>
      <c r="O1249" s="4" t="s">
        <v>5522</v>
      </c>
      <c r="P1249" s="10"/>
      <c r="Q1249" s="4">
        <v>2.4939299E7</v>
      </c>
      <c r="R1249" s="5">
        <v>45721.0</v>
      </c>
      <c r="S1249" s="4" t="s">
        <v>7347</v>
      </c>
      <c r="T1249" s="5">
        <v>45666.0</v>
      </c>
    </row>
    <row r="1250">
      <c r="A1250" s="4" t="s">
        <v>6361</v>
      </c>
      <c r="B1250" s="4">
        <v>2001.0</v>
      </c>
      <c r="C1250" s="4" t="s">
        <v>13</v>
      </c>
      <c r="D1250" s="4">
        <v>72.0</v>
      </c>
      <c r="E1250" s="4">
        <v>142.0</v>
      </c>
      <c r="F1250" s="4">
        <v>30.0</v>
      </c>
      <c r="G1250" s="4" t="s">
        <v>5835</v>
      </c>
      <c r="H1250" s="4">
        <v>0.0</v>
      </c>
      <c r="I1250" s="4">
        <v>66.0</v>
      </c>
      <c r="J1250" s="4">
        <v>4088.0</v>
      </c>
      <c r="K1250" s="5">
        <v>45662.0</v>
      </c>
      <c r="L1250" s="4">
        <v>37.0</v>
      </c>
      <c r="M1250" s="4">
        <v>8.0</v>
      </c>
      <c r="N1250" s="4">
        <v>78.0</v>
      </c>
      <c r="O1250" s="4" t="s">
        <v>5522</v>
      </c>
      <c r="P1250" s="10"/>
      <c r="Q1250" s="4">
        <v>2.4251649E7</v>
      </c>
      <c r="R1250" s="5">
        <v>45721.0</v>
      </c>
      <c r="S1250" s="4" t="s">
        <v>7110</v>
      </c>
      <c r="T1250" s="5">
        <v>45846.0</v>
      </c>
    </row>
    <row r="1251">
      <c r="A1251" s="4" t="s">
        <v>6361</v>
      </c>
      <c r="B1251" s="4">
        <v>2000.0</v>
      </c>
      <c r="C1251" s="4" t="s">
        <v>13</v>
      </c>
      <c r="D1251" s="4">
        <v>70.0</v>
      </c>
      <c r="E1251" s="4">
        <v>144.0</v>
      </c>
      <c r="F1251" s="4">
        <v>30.0</v>
      </c>
      <c r="G1251" s="4" t="s">
        <v>5614</v>
      </c>
      <c r="H1251" s="4">
        <v>0.0</v>
      </c>
      <c r="I1251" s="4">
        <v>67.0</v>
      </c>
      <c r="J1251" s="4">
        <v>726.0</v>
      </c>
      <c r="K1251" s="4" t="s">
        <v>6105</v>
      </c>
      <c r="L1251" s="4">
        <v>37.0</v>
      </c>
      <c r="M1251" s="4">
        <v>83.0</v>
      </c>
      <c r="N1251" s="4">
        <v>8.0</v>
      </c>
      <c r="O1251" s="4" t="s">
        <v>5522</v>
      </c>
      <c r="P1251" s="10"/>
      <c r="Q1251" s="4">
        <v>2.3565413E7</v>
      </c>
      <c r="R1251" s="5">
        <v>45752.0</v>
      </c>
      <c r="S1251" s="4" t="s">
        <v>7369</v>
      </c>
      <c r="T1251" s="5">
        <v>45816.0</v>
      </c>
    </row>
    <row r="1252">
      <c r="A1252" s="4" t="s">
        <v>6362</v>
      </c>
      <c r="B1252" s="4">
        <v>2015.0</v>
      </c>
      <c r="C1252" s="4" t="s">
        <v>314</v>
      </c>
      <c r="D1252" s="4" t="s">
        <v>5689</v>
      </c>
      <c r="E1252" s="4">
        <v>64.0</v>
      </c>
      <c r="F1252" s="4">
        <v>0.0</v>
      </c>
      <c r="G1252" s="10"/>
      <c r="H1252" s="4">
        <v>0.0</v>
      </c>
      <c r="I1252" s="4">
        <v>95.0</v>
      </c>
      <c r="J1252" s="4">
        <v>4.0</v>
      </c>
      <c r="K1252" s="4" t="s">
        <v>5630</v>
      </c>
      <c r="L1252" s="4">
        <v>0.0</v>
      </c>
      <c r="M1252" s="4">
        <v>95.0</v>
      </c>
      <c r="N1252" s="4">
        <v>95.0</v>
      </c>
      <c r="O1252" s="4" t="s">
        <v>5522</v>
      </c>
      <c r="P1252" s="4" t="s">
        <v>2581</v>
      </c>
      <c r="Q1252" s="4">
        <v>4676835.0</v>
      </c>
      <c r="R1252" s="4" t="s">
        <v>5614</v>
      </c>
      <c r="S1252" s="4" t="s">
        <v>5033</v>
      </c>
      <c r="T1252" s="5">
        <v>45826.0</v>
      </c>
    </row>
    <row r="1253">
      <c r="A1253" s="4" t="s">
        <v>6362</v>
      </c>
      <c r="B1253" s="4">
        <v>2014.0</v>
      </c>
      <c r="C1253" s="4" t="s">
        <v>314</v>
      </c>
      <c r="D1253" s="4" t="s">
        <v>5677</v>
      </c>
      <c r="E1253" s="4">
        <v>66.0</v>
      </c>
      <c r="F1253" s="4">
        <v>0.0</v>
      </c>
      <c r="G1253" s="4" t="s">
        <v>5743</v>
      </c>
      <c r="H1253" s="4" t="s">
        <v>2582</v>
      </c>
      <c r="I1253" s="4">
        <v>95.0</v>
      </c>
      <c r="J1253" s="4">
        <v>33.0</v>
      </c>
      <c r="K1253" s="4" t="s">
        <v>5886</v>
      </c>
      <c r="L1253" s="4">
        <v>0.0</v>
      </c>
      <c r="M1253" s="4">
        <v>96.0</v>
      </c>
      <c r="N1253" s="4">
        <v>96.0</v>
      </c>
      <c r="O1253" s="4" t="s">
        <v>5522</v>
      </c>
      <c r="P1253" s="4" t="s">
        <v>2584</v>
      </c>
      <c r="Q1253" s="4">
        <v>4617225.0</v>
      </c>
      <c r="R1253" s="4" t="s">
        <v>5614</v>
      </c>
      <c r="S1253" s="4" t="s">
        <v>6150</v>
      </c>
      <c r="T1253" s="5">
        <v>45826.0</v>
      </c>
    </row>
    <row r="1254">
      <c r="A1254" s="4" t="s">
        <v>6362</v>
      </c>
      <c r="B1254" s="4">
        <v>2013.0</v>
      </c>
      <c r="C1254" s="4" t="s">
        <v>314</v>
      </c>
      <c r="D1254" s="4">
        <v>81.0</v>
      </c>
      <c r="E1254" s="4">
        <v>67.0</v>
      </c>
      <c r="F1254" s="4">
        <v>0.0</v>
      </c>
      <c r="G1254" s="4" t="s">
        <v>5746</v>
      </c>
      <c r="H1254" s="4" t="s">
        <v>2585</v>
      </c>
      <c r="I1254" s="4">
        <v>95.0</v>
      </c>
      <c r="J1254" s="4">
        <v>51.0</v>
      </c>
      <c r="K1254" s="4" t="s">
        <v>5740</v>
      </c>
      <c r="L1254" s="4">
        <v>0.0</v>
      </c>
      <c r="M1254" s="4">
        <v>96.0</v>
      </c>
      <c r="N1254" s="4">
        <v>96.0</v>
      </c>
      <c r="O1254" s="4" t="s">
        <v>5522</v>
      </c>
      <c r="P1254" s="4" t="s">
        <v>2586</v>
      </c>
      <c r="Q1254" s="4">
        <v>4598294.0</v>
      </c>
      <c r="R1254" s="4" t="s">
        <v>5614</v>
      </c>
      <c r="S1254" s="4" t="s">
        <v>7004</v>
      </c>
      <c r="T1254" s="5">
        <v>45826.0</v>
      </c>
    </row>
    <row r="1255">
      <c r="A1255" s="4" t="s">
        <v>6362</v>
      </c>
      <c r="B1255" s="4">
        <v>2012.0</v>
      </c>
      <c r="C1255" s="4" t="s">
        <v>314</v>
      </c>
      <c r="D1255" s="4">
        <v>85.0</v>
      </c>
      <c r="E1255" s="4">
        <v>69.0</v>
      </c>
      <c r="F1255" s="4">
        <v>0.0</v>
      </c>
      <c r="G1255" s="4" t="s">
        <v>991</v>
      </c>
      <c r="H1255" s="4" t="s">
        <v>2587</v>
      </c>
      <c r="I1255" s="4">
        <v>95.0</v>
      </c>
      <c r="J1255" s="4">
        <v>107.0</v>
      </c>
      <c r="K1255" s="5">
        <v>45783.0</v>
      </c>
      <c r="L1255" s="4">
        <v>0.0</v>
      </c>
      <c r="M1255" s="4">
        <v>95.0</v>
      </c>
      <c r="N1255" s="4">
        <v>95.0</v>
      </c>
      <c r="O1255" s="4" t="s">
        <v>5522</v>
      </c>
      <c r="P1255" s="4" t="s">
        <v>2588</v>
      </c>
      <c r="Q1255" s="4">
        <v>4586897.0</v>
      </c>
      <c r="R1255" s="4" t="s">
        <v>5614</v>
      </c>
      <c r="S1255" s="4" t="s">
        <v>7062</v>
      </c>
      <c r="T1255" s="5">
        <v>45795.0</v>
      </c>
    </row>
    <row r="1256">
      <c r="A1256" s="4" t="s">
        <v>6362</v>
      </c>
      <c r="B1256" s="4">
        <v>2011.0</v>
      </c>
      <c r="C1256" s="4" t="s">
        <v>314</v>
      </c>
      <c r="D1256" s="4">
        <v>84.0</v>
      </c>
      <c r="E1256" s="4">
        <v>7.0</v>
      </c>
      <c r="F1256" s="4">
        <v>0.0</v>
      </c>
      <c r="G1256" s="4" t="s">
        <v>6106</v>
      </c>
      <c r="H1256" s="4" t="s">
        <v>2589</v>
      </c>
      <c r="I1256" s="4">
        <v>95.0</v>
      </c>
      <c r="J1256" s="4">
        <v>285.0</v>
      </c>
      <c r="K1256" s="4" t="s">
        <v>5826</v>
      </c>
      <c r="L1256" s="4">
        <v>0.0</v>
      </c>
      <c r="M1256" s="4">
        <v>95.0</v>
      </c>
      <c r="N1256" s="4">
        <v>95.0</v>
      </c>
      <c r="O1256" s="4" t="s">
        <v>5522</v>
      </c>
      <c r="P1256" s="4" t="s">
        <v>2590</v>
      </c>
      <c r="Q1256" s="4">
        <v>4576794.0</v>
      </c>
      <c r="R1256" s="4" t="s">
        <v>5614</v>
      </c>
      <c r="S1256" s="4" t="s">
        <v>7220</v>
      </c>
      <c r="T1256" s="5">
        <v>45795.0</v>
      </c>
    </row>
    <row r="1257">
      <c r="A1257" s="4" t="s">
        <v>6362</v>
      </c>
      <c r="B1257" s="4">
        <v>2010.0</v>
      </c>
      <c r="C1257" s="4" t="s">
        <v>314</v>
      </c>
      <c r="D1257" s="4">
        <v>86.0</v>
      </c>
      <c r="E1257" s="4">
        <v>68.0</v>
      </c>
      <c r="F1257" s="4">
        <v>0.0</v>
      </c>
      <c r="G1257" s="4" t="s">
        <v>6107</v>
      </c>
      <c r="H1257" s="4" t="s">
        <v>2591</v>
      </c>
      <c r="I1257" s="4">
        <v>46.0</v>
      </c>
      <c r="J1257" s="4">
        <v>443.0</v>
      </c>
      <c r="K1257" s="4" t="s">
        <v>5995</v>
      </c>
      <c r="L1257" s="4">
        <v>0.0</v>
      </c>
      <c r="M1257" s="4">
        <v>94.0</v>
      </c>
      <c r="N1257" s="4">
        <v>94.0</v>
      </c>
      <c r="O1257" s="4" t="s">
        <v>5522</v>
      </c>
      <c r="P1257" s="4" t="s">
        <v>2593</v>
      </c>
      <c r="Q1257" s="4">
        <v>456155.0</v>
      </c>
      <c r="R1257" s="4" t="s">
        <v>5614</v>
      </c>
      <c r="S1257" s="4" t="s">
        <v>7221</v>
      </c>
      <c r="T1257" s="5">
        <v>45706.0</v>
      </c>
    </row>
    <row r="1258">
      <c r="A1258" s="4" t="s">
        <v>6362</v>
      </c>
      <c r="B1258" s="4">
        <v>2009.0</v>
      </c>
      <c r="C1258" s="4" t="s">
        <v>314</v>
      </c>
      <c r="D1258" s="4" t="s">
        <v>5914</v>
      </c>
      <c r="E1258" s="4">
        <v>77.0</v>
      </c>
      <c r="F1258" s="4">
        <v>0.0</v>
      </c>
      <c r="G1258" s="4" t="s">
        <v>4232</v>
      </c>
      <c r="H1258" s="4" t="s">
        <v>2594</v>
      </c>
      <c r="I1258" s="10"/>
      <c r="J1258" s="4">
        <v>164.0</v>
      </c>
      <c r="K1258" s="4" t="s">
        <v>5686</v>
      </c>
      <c r="L1258" s="4">
        <v>0.0</v>
      </c>
      <c r="M1258" s="4">
        <v>94.0</v>
      </c>
      <c r="N1258" s="4">
        <v>94.0</v>
      </c>
      <c r="O1258" s="4" t="s">
        <v>5522</v>
      </c>
      <c r="P1258" s="4" t="s">
        <v>2596</v>
      </c>
      <c r="Q1258" s="4">
        <v>4535375.0</v>
      </c>
      <c r="R1258" s="4" t="s">
        <v>5614</v>
      </c>
      <c r="S1258" s="4" t="s">
        <v>7220</v>
      </c>
      <c r="T1258" s="5">
        <v>45917.0</v>
      </c>
    </row>
    <row r="1259">
      <c r="A1259" s="4" t="s">
        <v>6362</v>
      </c>
      <c r="B1259" s="4">
        <v>2008.0</v>
      </c>
      <c r="C1259" s="4" t="s">
        <v>314</v>
      </c>
      <c r="D1259" s="4" t="s">
        <v>5700</v>
      </c>
      <c r="E1259" s="4">
        <v>75.0</v>
      </c>
      <c r="F1259" s="4">
        <v>0.0</v>
      </c>
      <c r="G1259" s="4" t="s">
        <v>6108</v>
      </c>
      <c r="H1259" s="4" t="s">
        <v>2597</v>
      </c>
      <c r="I1259" s="10"/>
      <c r="J1259" s="4">
        <v>57.0</v>
      </c>
      <c r="K1259" s="4" t="s">
        <v>5747</v>
      </c>
      <c r="L1259" s="4">
        <v>0.0</v>
      </c>
      <c r="M1259" s="4">
        <v>93.0</v>
      </c>
      <c r="N1259" s="4">
        <v>93.0</v>
      </c>
      <c r="O1259" s="4" t="s">
        <v>5522</v>
      </c>
      <c r="P1259" s="4" t="s">
        <v>2599</v>
      </c>
      <c r="Q1259" s="4">
        <v>4489544.0</v>
      </c>
      <c r="R1259" s="4" t="s">
        <v>5614</v>
      </c>
      <c r="S1259" s="4" t="s">
        <v>7002</v>
      </c>
      <c r="T1259" s="5">
        <v>45917.0</v>
      </c>
    </row>
    <row r="1260">
      <c r="A1260" s="4" t="s">
        <v>6362</v>
      </c>
      <c r="B1260" s="4">
        <v>2007.0</v>
      </c>
      <c r="C1260" s="4" t="s">
        <v>314</v>
      </c>
      <c r="D1260" s="4" t="s">
        <v>5684</v>
      </c>
      <c r="E1260" s="4">
        <v>75.0</v>
      </c>
      <c r="F1260" s="4">
        <v>0.0</v>
      </c>
      <c r="G1260" s="4" t="s">
        <v>6109</v>
      </c>
      <c r="H1260" s="4" t="s">
        <v>2600</v>
      </c>
      <c r="I1260" s="10"/>
      <c r="J1260" s="4">
        <v>64.0</v>
      </c>
      <c r="K1260" s="4" t="s">
        <v>5694</v>
      </c>
      <c r="L1260" s="4">
        <v>0.0</v>
      </c>
      <c r="M1260" s="4">
        <v>92.0</v>
      </c>
      <c r="N1260" s="4">
        <v>92.0</v>
      </c>
      <c r="O1260" s="4" t="s">
        <v>5522</v>
      </c>
      <c r="P1260" s="4" t="s">
        <v>2601</v>
      </c>
      <c r="Q1260" s="4">
        <v>4398942.0</v>
      </c>
      <c r="R1260" s="4" t="s">
        <v>5614</v>
      </c>
      <c r="S1260" s="4" t="s">
        <v>7004</v>
      </c>
      <c r="T1260" s="5">
        <v>45825.0</v>
      </c>
    </row>
    <row r="1261">
      <c r="A1261" s="4" t="s">
        <v>6362</v>
      </c>
      <c r="B1261" s="4">
        <v>2006.0</v>
      </c>
      <c r="C1261" s="4" t="s">
        <v>314</v>
      </c>
      <c r="D1261" s="4">
        <v>79.0</v>
      </c>
      <c r="E1261" s="4">
        <v>78.0</v>
      </c>
      <c r="F1261" s="4">
        <v>0.0</v>
      </c>
      <c r="G1261" s="4" t="s">
        <v>3460</v>
      </c>
      <c r="H1261" s="4" t="s">
        <v>2602</v>
      </c>
      <c r="I1261" s="10"/>
      <c r="J1261" s="4">
        <v>87.0</v>
      </c>
      <c r="K1261" s="4" t="s">
        <v>5544</v>
      </c>
      <c r="L1261" s="4">
        <v>0.0</v>
      </c>
      <c r="M1261" s="4">
        <v>91.0</v>
      </c>
      <c r="N1261" s="4">
        <v>91.0</v>
      </c>
      <c r="O1261" s="4" t="s">
        <v>5522</v>
      </c>
      <c r="P1261" s="4" t="s">
        <v>2603</v>
      </c>
      <c r="Q1261" s="4">
        <v>4273591.0</v>
      </c>
      <c r="R1261" s="4" t="s">
        <v>5614</v>
      </c>
      <c r="S1261" s="4" t="s">
        <v>7393</v>
      </c>
      <c r="T1261" s="5">
        <v>45825.0</v>
      </c>
    </row>
    <row r="1262">
      <c r="A1262" s="4" t="s">
        <v>6362</v>
      </c>
      <c r="B1262" s="4">
        <v>2005.0</v>
      </c>
      <c r="C1262" s="4" t="s">
        <v>314</v>
      </c>
      <c r="D1262" s="4" t="s">
        <v>5707</v>
      </c>
      <c r="E1262" s="4">
        <v>78.0</v>
      </c>
      <c r="F1262" s="4">
        <v>0.0</v>
      </c>
      <c r="G1262" s="4" t="s">
        <v>6110</v>
      </c>
      <c r="H1262" s="4" t="s">
        <v>2604</v>
      </c>
      <c r="I1262" s="10"/>
      <c r="J1262" s="4">
        <v>95.0</v>
      </c>
      <c r="K1262" s="4" t="s">
        <v>5546</v>
      </c>
      <c r="L1262" s="4">
        <v>0.0</v>
      </c>
      <c r="M1262" s="4">
        <v>9.0</v>
      </c>
      <c r="N1262" s="4">
        <v>9.0</v>
      </c>
      <c r="O1262" s="4" t="s">
        <v>5522</v>
      </c>
      <c r="P1262" s="4" t="s">
        <v>2606</v>
      </c>
      <c r="Q1262" s="4">
        <v>4159914.0</v>
      </c>
      <c r="R1262" s="4" t="s">
        <v>5614</v>
      </c>
      <c r="S1262" s="4" t="s">
        <v>7064</v>
      </c>
      <c r="T1262" s="5">
        <v>45794.0</v>
      </c>
    </row>
    <row r="1263">
      <c r="A1263" s="4" t="s">
        <v>6362</v>
      </c>
      <c r="B1263" s="4">
        <v>2004.0</v>
      </c>
      <c r="C1263" s="4" t="s">
        <v>314</v>
      </c>
      <c r="D1263" s="4" t="s">
        <v>5814</v>
      </c>
      <c r="E1263" s="4">
        <v>82.0</v>
      </c>
      <c r="F1263" s="4">
        <v>0.0</v>
      </c>
      <c r="G1263" s="4" t="s">
        <v>6111</v>
      </c>
      <c r="H1263" s="4" t="s">
        <v>2607</v>
      </c>
      <c r="I1263" s="10"/>
      <c r="J1263" s="4">
        <v>334.0</v>
      </c>
      <c r="K1263" s="4" t="s">
        <v>5753</v>
      </c>
      <c r="L1263" s="4">
        <v>0.0</v>
      </c>
      <c r="M1263" s="4">
        <v>89.0</v>
      </c>
      <c r="N1263" s="4">
        <v>89.0</v>
      </c>
      <c r="O1263" s="4" t="s">
        <v>5522</v>
      </c>
      <c r="P1263" s="4" t="s">
        <v>2608</v>
      </c>
      <c r="Q1263" s="4">
        <v>47262.0</v>
      </c>
      <c r="R1263" s="4" t="s">
        <v>5614</v>
      </c>
      <c r="S1263" s="4" t="s">
        <v>6022</v>
      </c>
      <c r="T1263" s="5">
        <v>45674.0</v>
      </c>
    </row>
    <row r="1264">
      <c r="A1264" s="4" t="s">
        <v>6362</v>
      </c>
      <c r="B1264" s="4">
        <v>2003.0</v>
      </c>
      <c r="C1264" s="4" t="s">
        <v>314</v>
      </c>
      <c r="D1264" s="4">
        <v>78.0</v>
      </c>
      <c r="E1264" s="4">
        <v>82.0</v>
      </c>
      <c r="F1264" s="4">
        <v>0.0</v>
      </c>
      <c r="G1264" s="4" t="s">
        <v>5977</v>
      </c>
      <c r="H1264" s="4" t="s">
        <v>2609</v>
      </c>
      <c r="I1264" s="10"/>
      <c r="J1264" s="4">
        <v>584.0</v>
      </c>
      <c r="K1264" s="4" t="s">
        <v>5877</v>
      </c>
      <c r="L1264" s="4">
        <v>0.0</v>
      </c>
      <c r="M1264" s="4">
        <v>86.0</v>
      </c>
      <c r="N1264" s="4">
        <v>86.0</v>
      </c>
      <c r="O1264" s="4" t="s">
        <v>5522</v>
      </c>
      <c r="P1264" s="4" t="s">
        <v>2610</v>
      </c>
      <c r="Q1264" s="4">
        <v>3996521.0</v>
      </c>
      <c r="R1264" s="4" t="s">
        <v>5614</v>
      </c>
      <c r="S1264" s="4" t="s">
        <v>6149</v>
      </c>
      <c r="T1264" s="5">
        <v>45885.0</v>
      </c>
    </row>
    <row r="1265">
      <c r="A1265" s="4" t="s">
        <v>6362</v>
      </c>
      <c r="B1265" s="4">
        <v>2002.0</v>
      </c>
      <c r="C1265" s="4" t="s">
        <v>314</v>
      </c>
      <c r="D1265" s="4" t="s">
        <v>5854</v>
      </c>
      <c r="E1265" s="4">
        <v>88.0</v>
      </c>
      <c r="F1265" s="4">
        <v>0.0</v>
      </c>
      <c r="G1265" s="4" t="s">
        <v>6112</v>
      </c>
      <c r="H1265" s="4" t="s">
        <v>2611</v>
      </c>
      <c r="I1265" s="10"/>
      <c r="J1265" s="4">
        <v>243.0</v>
      </c>
      <c r="K1265" s="4" t="s">
        <v>5944</v>
      </c>
      <c r="L1265" s="4">
        <v>0.0</v>
      </c>
      <c r="M1265" s="4">
        <v>83.0</v>
      </c>
      <c r="N1265" s="4">
        <v>83.0</v>
      </c>
      <c r="O1265" s="4" t="s">
        <v>5522</v>
      </c>
      <c r="P1265" s="4" t="s">
        <v>2612</v>
      </c>
      <c r="Q1265" s="4">
        <v>3931947.0</v>
      </c>
      <c r="R1265" s="4" t="s">
        <v>5821</v>
      </c>
      <c r="S1265" s="4" t="s">
        <v>7284</v>
      </c>
      <c r="T1265" s="5">
        <v>45793.0</v>
      </c>
    </row>
    <row r="1266">
      <c r="A1266" s="4" t="s">
        <v>6362</v>
      </c>
      <c r="B1266" s="4">
        <v>2001.0</v>
      </c>
      <c r="C1266" s="4" t="s">
        <v>314</v>
      </c>
      <c r="D1266" s="4">
        <v>77.0</v>
      </c>
      <c r="E1266" s="4">
        <v>89.0</v>
      </c>
      <c r="F1266" s="4">
        <v>0.0</v>
      </c>
      <c r="G1266" s="4" t="s">
        <v>6113</v>
      </c>
      <c r="H1266" s="4" t="s">
        <v>2613</v>
      </c>
      <c r="I1266" s="10"/>
      <c r="J1266" s="4">
        <v>241.0</v>
      </c>
      <c r="K1266" s="4" t="s">
        <v>5705</v>
      </c>
      <c r="L1266" s="4">
        <v>0.0</v>
      </c>
      <c r="M1266" s="4">
        <v>84.0</v>
      </c>
      <c r="N1266" s="4">
        <v>84.0</v>
      </c>
      <c r="O1266" s="4" t="s">
        <v>5522</v>
      </c>
      <c r="P1266" s="4" t="s">
        <v>2614</v>
      </c>
      <c r="Q1266" s="4">
        <v>3866243.0</v>
      </c>
      <c r="R1266" s="4" t="s">
        <v>5821</v>
      </c>
      <c r="S1266" s="4" t="s">
        <v>7325</v>
      </c>
      <c r="T1266" s="5">
        <v>45763.0</v>
      </c>
    </row>
    <row r="1267">
      <c r="A1267" s="4" t="s">
        <v>6362</v>
      </c>
      <c r="B1267" s="4">
        <v>2000.0</v>
      </c>
      <c r="C1267" s="4" t="s">
        <v>314</v>
      </c>
      <c r="D1267" s="4" t="s">
        <v>5613</v>
      </c>
      <c r="E1267" s="4">
        <v>94.0</v>
      </c>
      <c r="F1267" s="4">
        <v>0.0</v>
      </c>
      <c r="G1267" s="58">
        <v>45852.0</v>
      </c>
      <c r="H1267" s="4" t="s">
        <v>2615</v>
      </c>
      <c r="I1267" s="10"/>
      <c r="J1267" s="4">
        <v>0.0</v>
      </c>
      <c r="K1267" s="4" t="s">
        <v>5712</v>
      </c>
      <c r="L1267" s="4">
        <v>0.0</v>
      </c>
      <c r="M1267" s="4">
        <v>86.0</v>
      </c>
      <c r="N1267" s="4">
        <v>86.0</v>
      </c>
      <c r="O1267" s="4" t="s">
        <v>5522</v>
      </c>
      <c r="P1267" s="4" t="s">
        <v>2616</v>
      </c>
      <c r="Q1267" s="4">
        <v>385174.0</v>
      </c>
      <c r="R1267" s="4" t="s">
        <v>5821</v>
      </c>
      <c r="S1267" s="4" t="s">
        <v>7013</v>
      </c>
      <c r="T1267" s="5">
        <v>45704.0</v>
      </c>
    </row>
    <row r="1268">
      <c r="A1268" s="4" t="s">
        <v>6364</v>
      </c>
      <c r="B1268" s="4">
        <v>2015.0</v>
      </c>
      <c r="C1268" s="4" t="s">
        <v>13</v>
      </c>
      <c r="D1268" s="4" t="s">
        <v>5661</v>
      </c>
      <c r="E1268" s="4">
        <v>58.0</v>
      </c>
      <c r="F1268" s="4">
        <v>0.0</v>
      </c>
      <c r="G1268" s="10"/>
      <c r="H1268" s="4">
        <v>0.0</v>
      </c>
      <c r="I1268" s="4">
        <v>96.0</v>
      </c>
      <c r="J1268" s="4">
        <v>80.0</v>
      </c>
      <c r="K1268" s="4" t="s">
        <v>6052</v>
      </c>
      <c r="L1268" s="4">
        <v>1.0</v>
      </c>
      <c r="M1268" s="4">
        <v>95.0</v>
      </c>
      <c r="N1268" s="4">
        <v>95.0</v>
      </c>
      <c r="O1268" s="4" t="s">
        <v>5522</v>
      </c>
      <c r="P1268" s="4" t="s">
        <v>2617</v>
      </c>
      <c r="Q1268" s="4">
        <v>8381.0</v>
      </c>
      <c r="R1268" s="5">
        <v>45658.0</v>
      </c>
      <c r="S1268" s="4" t="s">
        <v>7223</v>
      </c>
      <c r="T1268" s="4">
        <v>16.0</v>
      </c>
    </row>
    <row r="1269">
      <c r="A1269" s="4" t="s">
        <v>6364</v>
      </c>
      <c r="B1269" s="4">
        <v>2014.0</v>
      </c>
      <c r="C1269" s="4" t="s">
        <v>13</v>
      </c>
      <c r="D1269" s="4" t="s">
        <v>5909</v>
      </c>
      <c r="E1269" s="4">
        <v>6.0</v>
      </c>
      <c r="F1269" s="4">
        <v>1.0</v>
      </c>
      <c r="G1269" s="4" t="s">
        <v>509</v>
      </c>
      <c r="H1269" s="4" t="s">
        <v>2618</v>
      </c>
      <c r="I1269" s="4">
        <v>97.0</v>
      </c>
      <c r="J1269" s="4">
        <v>6.0</v>
      </c>
      <c r="K1269" s="4" t="s">
        <v>6035</v>
      </c>
      <c r="L1269" s="4">
        <v>1.0</v>
      </c>
      <c r="M1269" s="4">
        <v>95.0</v>
      </c>
      <c r="N1269" s="4">
        <v>95.0</v>
      </c>
      <c r="O1269" s="4" t="s">
        <v>5522</v>
      </c>
      <c r="P1269" s="4" t="s">
        <v>2619</v>
      </c>
      <c r="Q1269" s="4">
        <v>82157.0</v>
      </c>
      <c r="R1269" s="5">
        <v>45658.0</v>
      </c>
      <c r="S1269" s="4" t="s">
        <v>7062</v>
      </c>
      <c r="T1269" s="4">
        <v>16.0</v>
      </c>
    </row>
    <row r="1270">
      <c r="A1270" s="4" t="s">
        <v>6364</v>
      </c>
      <c r="B1270" s="4">
        <v>2013.0</v>
      </c>
      <c r="C1270" s="4" t="s">
        <v>13</v>
      </c>
      <c r="D1270" s="4" t="s">
        <v>6095</v>
      </c>
      <c r="E1270" s="4">
        <v>61.0</v>
      </c>
      <c r="F1270" s="4">
        <v>1.0</v>
      </c>
      <c r="G1270" s="4" t="s">
        <v>5898</v>
      </c>
      <c r="H1270" s="4" t="s">
        <v>2620</v>
      </c>
      <c r="I1270" s="4">
        <v>97.0</v>
      </c>
      <c r="J1270" s="4">
        <v>50.0</v>
      </c>
      <c r="K1270" s="4" t="s">
        <v>5840</v>
      </c>
      <c r="L1270" s="4">
        <v>1.0</v>
      </c>
      <c r="M1270" s="4">
        <v>96.0</v>
      </c>
      <c r="N1270" s="4">
        <v>96.0</v>
      </c>
      <c r="O1270" s="4" t="s">
        <v>5522</v>
      </c>
      <c r="P1270" s="4" t="s">
        <v>2621</v>
      </c>
      <c r="Q1270" s="4">
        <v>8595.0</v>
      </c>
      <c r="R1270" s="5">
        <v>45658.0</v>
      </c>
      <c r="S1270" s="4" t="s">
        <v>7225</v>
      </c>
      <c r="T1270" s="5">
        <v>45915.0</v>
      </c>
    </row>
    <row r="1271">
      <c r="A1271" s="4" t="s">
        <v>6364</v>
      </c>
      <c r="B1271" s="4">
        <v>2012.0</v>
      </c>
      <c r="C1271" s="4" t="s">
        <v>13</v>
      </c>
      <c r="D1271" s="4" t="s">
        <v>5911</v>
      </c>
      <c r="E1271" s="4">
        <v>6.0</v>
      </c>
      <c r="F1271" s="4">
        <v>1.0</v>
      </c>
      <c r="G1271" s="4" t="s">
        <v>6114</v>
      </c>
      <c r="H1271" s="4" t="s">
        <v>2622</v>
      </c>
      <c r="I1271" s="4">
        <v>97.0</v>
      </c>
      <c r="J1271" s="4">
        <v>211.0</v>
      </c>
      <c r="K1271" s="4" t="s">
        <v>5736</v>
      </c>
      <c r="L1271" s="4">
        <v>1.0</v>
      </c>
      <c r="M1271" s="4">
        <v>94.0</v>
      </c>
      <c r="N1271" s="4">
        <v>94.0</v>
      </c>
      <c r="O1271" s="4" t="s">
        <v>5522</v>
      </c>
      <c r="P1271" s="4" t="s">
        <v>2624</v>
      </c>
      <c r="Q1271" s="4">
        <v>7915.0</v>
      </c>
      <c r="R1271" s="5">
        <v>45658.0</v>
      </c>
      <c r="S1271" s="4" t="s">
        <v>7064</v>
      </c>
      <c r="T1271" s="5">
        <v>45915.0</v>
      </c>
    </row>
    <row r="1272">
      <c r="A1272" s="4" t="s">
        <v>6364</v>
      </c>
      <c r="B1272" s="4">
        <v>2011.0</v>
      </c>
      <c r="C1272" s="4" t="s">
        <v>13</v>
      </c>
      <c r="D1272" s="4" t="s">
        <v>5911</v>
      </c>
      <c r="E1272" s="4">
        <v>61.0</v>
      </c>
      <c r="F1272" s="4">
        <v>1.0</v>
      </c>
      <c r="G1272" s="4" t="s">
        <v>1553</v>
      </c>
      <c r="H1272" s="4" t="s">
        <v>2625</v>
      </c>
      <c r="I1272" s="4">
        <v>98.0</v>
      </c>
      <c r="J1272" s="4">
        <v>70.0</v>
      </c>
      <c r="K1272" s="4" t="s">
        <v>5671</v>
      </c>
      <c r="L1272" s="4">
        <v>1.0</v>
      </c>
      <c r="M1272" s="4">
        <v>94.0</v>
      </c>
      <c r="N1272" s="4">
        <v>94.0</v>
      </c>
      <c r="O1272" s="4" t="s">
        <v>5522</v>
      </c>
      <c r="P1272" s="4" t="s">
        <v>2626</v>
      </c>
      <c r="Q1272" s="4">
        <v>77658.0</v>
      </c>
      <c r="R1272" s="5">
        <v>45658.0</v>
      </c>
      <c r="S1272" s="4" t="s">
        <v>7394</v>
      </c>
      <c r="T1272" s="5">
        <v>45884.0</v>
      </c>
    </row>
    <row r="1273">
      <c r="A1273" s="4" t="s">
        <v>6364</v>
      </c>
      <c r="B1273" s="4">
        <v>2010.0</v>
      </c>
      <c r="C1273" s="4" t="s">
        <v>13</v>
      </c>
      <c r="D1273" s="4" t="s">
        <v>5669</v>
      </c>
      <c r="E1273" s="4">
        <v>61.0</v>
      </c>
      <c r="F1273" s="4">
        <v>1.0</v>
      </c>
      <c r="G1273" s="4" t="s">
        <v>3079</v>
      </c>
      <c r="H1273" s="4" t="s">
        <v>2627</v>
      </c>
      <c r="I1273" s="4">
        <v>97.0</v>
      </c>
      <c r="J1273" s="4">
        <v>23.0</v>
      </c>
      <c r="K1273" s="4">
        <v>63.0</v>
      </c>
      <c r="L1273" s="4">
        <v>1.0</v>
      </c>
      <c r="M1273" s="4">
        <v>95.0</v>
      </c>
      <c r="N1273" s="4">
        <v>95.0</v>
      </c>
      <c r="O1273" s="4" t="s">
        <v>5522</v>
      </c>
      <c r="P1273" s="4" t="s">
        <v>2629</v>
      </c>
      <c r="Q1273" s="4">
        <v>76236.0</v>
      </c>
      <c r="R1273" s="5">
        <v>45658.0</v>
      </c>
      <c r="S1273" s="4" t="s">
        <v>7066</v>
      </c>
      <c r="T1273" s="5">
        <v>45853.0</v>
      </c>
    </row>
    <row r="1274">
      <c r="A1274" s="4" t="s">
        <v>6364</v>
      </c>
      <c r="B1274" s="4">
        <v>2009.0</v>
      </c>
      <c r="C1274" s="4" t="s">
        <v>13</v>
      </c>
      <c r="D1274" s="4" t="s">
        <v>5687</v>
      </c>
      <c r="E1274" s="4">
        <v>63.0</v>
      </c>
      <c r="F1274" s="4">
        <v>1.0</v>
      </c>
      <c r="G1274" s="4" t="s">
        <v>5943</v>
      </c>
      <c r="H1274" s="4" t="s">
        <v>2630</v>
      </c>
      <c r="I1274" s="4">
        <v>98.0</v>
      </c>
      <c r="J1274" s="4">
        <v>5.0</v>
      </c>
      <c r="K1274" s="4" t="s">
        <v>5738</v>
      </c>
      <c r="L1274" s="4">
        <v>1.0</v>
      </c>
      <c r="M1274" s="4">
        <v>96.0</v>
      </c>
      <c r="N1274" s="4">
        <v>96.0</v>
      </c>
      <c r="O1274" s="4" t="s">
        <v>5522</v>
      </c>
      <c r="P1274" s="4" t="s">
        <v>2631</v>
      </c>
      <c r="Q1274" s="4">
        <v>74856.0</v>
      </c>
      <c r="R1274" s="5">
        <v>45658.0</v>
      </c>
      <c r="S1274" s="4" t="s">
        <v>7067</v>
      </c>
      <c r="T1274" s="5">
        <v>45823.0</v>
      </c>
    </row>
    <row r="1275">
      <c r="A1275" s="4" t="s">
        <v>6364</v>
      </c>
      <c r="B1275" s="4">
        <v>2008.0</v>
      </c>
      <c r="C1275" s="4" t="s">
        <v>13</v>
      </c>
      <c r="D1275" s="4">
        <v>81.0</v>
      </c>
      <c r="E1275" s="4">
        <v>65.0</v>
      </c>
      <c r="F1275" s="4">
        <v>1.0</v>
      </c>
      <c r="G1275" s="4" t="s">
        <v>518</v>
      </c>
      <c r="H1275" s="4" t="s">
        <v>2632</v>
      </c>
      <c r="I1275" s="4">
        <v>99.0</v>
      </c>
      <c r="J1275" s="4">
        <v>931.0</v>
      </c>
      <c r="K1275" s="4" t="s">
        <v>5886</v>
      </c>
      <c r="L1275" s="4">
        <v>1.0</v>
      </c>
      <c r="M1275" s="4">
        <v>94.0</v>
      </c>
      <c r="N1275" s="4">
        <v>94.0</v>
      </c>
      <c r="O1275" s="4" t="s">
        <v>5522</v>
      </c>
      <c r="P1275" s="4" t="s">
        <v>2633</v>
      </c>
      <c r="Q1275" s="4">
        <v>7388.0</v>
      </c>
      <c r="R1275" s="5">
        <v>45658.0</v>
      </c>
      <c r="S1275" s="4" t="s">
        <v>7227</v>
      </c>
      <c r="T1275" s="5">
        <v>45884.0</v>
      </c>
    </row>
    <row r="1276">
      <c r="A1276" s="4" t="s">
        <v>6364</v>
      </c>
      <c r="B1276" s="4">
        <v>2007.0</v>
      </c>
      <c r="C1276" s="4" t="s">
        <v>13</v>
      </c>
      <c r="D1276" s="4">
        <v>84.0</v>
      </c>
      <c r="E1276" s="4">
        <v>68.0</v>
      </c>
      <c r="F1276" s="4">
        <v>1.0</v>
      </c>
      <c r="G1276" s="4" t="s">
        <v>521</v>
      </c>
      <c r="H1276" s="4" t="s">
        <v>2634</v>
      </c>
      <c r="I1276" s="4">
        <v>99.0</v>
      </c>
      <c r="J1276" s="4">
        <v>539.0</v>
      </c>
      <c r="K1276" s="4" t="s">
        <v>5633</v>
      </c>
      <c r="L1276" s="4">
        <v>1.0</v>
      </c>
      <c r="M1276" s="4">
        <v>95.0</v>
      </c>
      <c r="N1276" s="4">
        <v>95.0</v>
      </c>
      <c r="O1276" s="4" t="s">
        <v>5522</v>
      </c>
      <c r="P1276" s="4" t="s">
        <v>2635</v>
      </c>
      <c r="Q1276" s="4">
        <v>7181.0</v>
      </c>
      <c r="R1276" s="5">
        <v>45658.0</v>
      </c>
      <c r="S1276" s="4" t="s">
        <v>7010</v>
      </c>
      <c r="T1276" s="5">
        <v>45853.0</v>
      </c>
    </row>
    <row r="1277">
      <c r="A1277" s="4" t="s">
        <v>6364</v>
      </c>
      <c r="B1277" s="4">
        <v>2006.0</v>
      </c>
      <c r="C1277" s="4" t="s">
        <v>13</v>
      </c>
      <c r="D1277" s="4">
        <v>84.0</v>
      </c>
      <c r="E1277" s="4">
        <v>68.0</v>
      </c>
      <c r="F1277" s="4">
        <v>1.0</v>
      </c>
      <c r="G1277" s="4" t="s">
        <v>1772</v>
      </c>
      <c r="H1277" s="4" t="s">
        <v>2636</v>
      </c>
      <c r="I1277" s="4">
        <v>96.0</v>
      </c>
      <c r="J1277" s="4">
        <v>9.0</v>
      </c>
      <c r="K1277" s="4" t="s">
        <v>5791</v>
      </c>
      <c r="L1277" s="4">
        <v>1.0</v>
      </c>
      <c r="M1277" s="4">
        <v>94.0</v>
      </c>
      <c r="N1277" s="4">
        <v>95.0</v>
      </c>
      <c r="O1277" s="4" t="s">
        <v>5522</v>
      </c>
      <c r="P1277" s="4" t="s">
        <v>2638</v>
      </c>
      <c r="Q1277" s="4">
        <v>7537.0</v>
      </c>
      <c r="R1277" s="5">
        <v>45658.0</v>
      </c>
      <c r="S1277" s="4" t="s">
        <v>6149</v>
      </c>
      <c r="T1277" s="5">
        <v>45853.0</v>
      </c>
    </row>
    <row r="1278">
      <c r="A1278" s="4" t="s">
        <v>6364</v>
      </c>
      <c r="B1278" s="4">
        <v>2005.0</v>
      </c>
      <c r="C1278" s="4" t="s">
        <v>13</v>
      </c>
      <c r="D1278" s="4">
        <v>80.0</v>
      </c>
      <c r="E1278" s="4">
        <v>71.0</v>
      </c>
      <c r="F1278" s="4">
        <v>1.0</v>
      </c>
      <c r="G1278" s="4" t="s">
        <v>6066</v>
      </c>
      <c r="H1278" s="4" t="s">
        <v>2639</v>
      </c>
      <c r="I1278" s="4">
        <v>96.0</v>
      </c>
      <c r="J1278" s="4">
        <v>2.0</v>
      </c>
      <c r="K1278" s="5">
        <v>45814.0</v>
      </c>
      <c r="L1278" s="4">
        <v>1.0</v>
      </c>
      <c r="M1278" s="4">
        <v>95.0</v>
      </c>
      <c r="N1278" s="4">
        <v>93.0</v>
      </c>
      <c r="O1278" s="4" t="s">
        <v>5522</v>
      </c>
      <c r="P1278" s="4" t="s">
        <v>2640</v>
      </c>
      <c r="Q1278" s="4">
        <v>6931.0</v>
      </c>
      <c r="R1278" s="5">
        <v>45658.0</v>
      </c>
      <c r="S1278" s="4" t="s">
        <v>7322</v>
      </c>
      <c r="T1278" s="5">
        <v>45884.0</v>
      </c>
    </row>
    <row r="1279">
      <c r="A1279" s="4" t="s">
        <v>6364</v>
      </c>
      <c r="B1279" s="4">
        <v>2004.0</v>
      </c>
      <c r="C1279" s="4" t="s">
        <v>13</v>
      </c>
      <c r="D1279" s="4">
        <v>81.0</v>
      </c>
      <c r="E1279" s="4">
        <v>69.0</v>
      </c>
      <c r="F1279" s="4">
        <v>1.0</v>
      </c>
      <c r="G1279" s="4" t="s">
        <v>1772</v>
      </c>
      <c r="H1279" s="4" t="s">
        <v>2641</v>
      </c>
      <c r="I1279" s="4">
        <v>99.0</v>
      </c>
      <c r="J1279" s="4">
        <v>116.0</v>
      </c>
      <c r="K1279" s="5">
        <v>45663.0</v>
      </c>
      <c r="L1279" s="4">
        <v>1.0</v>
      </c>
      <c r="M1279" s="4">
        <v>95.0</v>
      </c>
      <c r="N1279" s="4">
        <v>95.0</v>
      </c>
      <c r="O1279" s="4" t="s">
        <v>5522</v>
      </c>
      <c r="P1279" s="4" t="s">
        <v>2643</v>
      </c>
      <c r="Q1279" s="4">
        <v>689.0</v>
      </c>
      <c r="R1279" s="5">
        <v>45658.0</v>
      </c>
      <c r="S1279" s="4" t="s">
        <v>7132</v>
      </c>
      <c r="T1279" s="5">
        <v>45915.0</v>
      </c>
    </row>
    <row r="1280">
      <c r="A1280" s="4" t="s">
        <v>6364</v>
      </c>
      <c r="B1280" s="4">
        <v>2003.0</v>
      </c>
      <c r="C1280" s="4" t="s">
        <v>13</v>
      </c>
      <c r="D1280" s="4" t="s">
        <v>5914</v>
      </c>
      <c r="E1280" s="4">
        <v>71.0</v>
      </c>
      <c r="F1280" s="4">
        <v>1.0</v>
      </c>
      <c r="G1280" s="4" t="s">
        <v>5333</v>
      </c>
      <c r="H1280" s="4" t="s">
        <v>2644</v>
      </c>
      <c r="I1280" s="4">
        <v>98.0</v>
      </c>
      <c r="J1280" s="4">
        <v>124.0</v>
      </c>
      <c r="K1280" s="4" t="s">
        <v>5683</v>
      </c>
      <c r="L1280" s="4">
        <v>1.0</v>
      </c>
      <c r="M1280" s="4">
        <v>93.0</v>
      </c>
      <c r="N1280" s="4">
        <v>93.0</v>
      </c>
      <c r="O1280" s="4" t="s">
        <v>5522</v>
      </c>
      <c r="P1280" s="4" t="s">
        <v>2645</v>
      </c>
      <c r="Q1280" s="4">
        <v>66897.0</v>
      </c>
      <c r="R1280" s="5">
        <v>45658.0</v>
      </c>
      <c r="S1280" s="4" t="s">
        <v>7132</v>
      </c>
      <c r="T1280" s="4">
        <v>16.0</v>
      </c>
    </row>
    <row r="1281">
      <c r="A1281" s="4" t="s">
        <v>6364</v>
      </c>
      <c r="B1281" s="4">
        <v>2002.0</v>
      </c>
      <c r="C1281" s="4" t="s">
        <v>13</v>
      </c>
      <c r="D1281" s="4" t="s">
        <v>5704</v>
      </c>
      <c r="E1281" s="4">
        <v>74.0</v>
      </c>
      <c r="F1281" s="4">
        <v>1.0</v>
      </c>
      <c r="G1281" s="4" t="s">
        <v>518</v>
      </c>
      <c r="H1281" s="4" t="s">
        <v>2646</v>
      </c>
      <c r="I1281" s="4">
        <v>98.0</v>
      </c>
      <c r="J1281" s="4">
        <v>2.0</v>
      </c>
      <c r="K1281" s="4" t="s">
        <v>5525</v>
      </c>
      <c r="L1281" s="4">
        <v>1.0</v>
      </c>
      <c r="M1281" s="4">
        <v>91.0</v>
      </c>
      <c r="N1281" s="4">
        <v>9.0</v>
      </c>
      <c r="O1281" s="4" t="s">
        <v>5522</v>
      </c>
      <c r="P1281" s="4" t="s">
        <v>2647</v>
      </c>
      <c r="Q1281" s="4">
        <v>657.0</v>
      </c>
      <c r="R1281" s="5">
        <v>45658.0</v>
      </c>
      <c r="S1281" s="4" t="s">
        <v>7335</v>
      </c>
      <c r="T1281" s="5">
        <v>45731.0</v>
      </c>
    </row>
    <row r="1282">
      <c r="A1282" s="4" t="s">
        <v>6364</v>
      </c>
      <c r="B1282" s="4">
        <v>2001.0</v>
      </c>
      <c r="C1282" s="4" t="s">
        <v>13</v>
      </c>
      <c r="D1282" s="4" t="s">
        <v>5704</v>
      </c>
      <c r="E1282" s="4">
        <v>74.0</v>
      </c>
      <c r="F1282" s="4">
        <v>1.0</v>
      </c>
      <c r="G1282" s="4" t="s">
        <v>2547</v>
      </c>
      <c r="H1282" s="4" t="s">
        <v>2648</v>
      </c>
      <c r="I1282" s="4">
        <v>96.0</v>
      </c>
      <c r="J1282" s="4">
        <v>19.0</v>
      </c>
      <c r="K1282" s="4" t="s">
        <v>5745</v>
      </c>
      <c r="L1282" s="4">
        <v>1.0</v>
      </c>
      <c r="M1282" s="4">
        <v>93.0</v>
      </c>
      <c r="N1282" s="4">
        <v>92.0</v>
      </c>
      <c r="O1282" s="4" t="s">
        <v>5522</v>
      </c>
      <c r="P1282" s="4" t="s">
        <v>2649</v>
      </c>
      <c r="Q1282" s="4">
        <v>6439.0</v>
      </c>
      <c r="R1282" s="5">
        <v>45658.0</v>
      </c>
      <c r="S1282" s="4" t="s">
        <v>5721</v>
      </c>
      <c r="T1282" s="5">
        <v>45672.0</v>
      </c>
    </row>
    <row r="1283">
      <c r="A1283" s="4" t="s">
        <v>6364</v>
      </c>
      <c r="B1283" s="4">
        <v>2000.0</v>
      </c>
      <c r="C1283" s="4" t="s">
        <v>13</v>
      </c>
      <c r="D1283" s="4" t="s">
        <v>5812</v>
      </c>
      <c r="E1283" s="4">
        <v>76.0</v>
      </c>
      <c r="F1283" s="4">
        <v>1.0</v>
      </c>
      <c r="G1283" s="4" t="s">
        <v>2547</v>
      </c>
      <c r="H1283" s="4" t="s">
        <v>2650</v>
      </c>
      <c r="I1283" s="4">
        <v>98.0</v>
      </c>
      <c r="J1283" s="4">
        <v>36.0</v>
      </c>
      <c r="K1283" s="4" t="s">
        <v>5962</v>
      </c>
      <c r="L1283" s="4">
        <v>1.0</v>
      </c>
      <c r="M1283" s="4">
        <v>93.0</v>
      </c>
      <c r="N1283" s="4">
        <v>93.0</v>
      </c>
      <c r="O1283" s="4" t="s">
        <v>5522</v>
      </c>
      <c r="P1283" s="4" t="s">
        <v>2651</v>
      </c>
      <c r="Q1283" s="4">
        <v>6289.0</v>
      </c>
      <c r="R1283" s="5">
        <v>45658.0</v>
      </c>
      <c r="S1283" s="4" t="s">
        <v>7144</v>
      </c>
      <c r="T1283" s="5">
        <v>45703.0</v>
      </c>
    </row>
    <row r="1284">
      <c r="A1284" s="4" t="s">
        <v>6365</v>
      </c>
      <c r="B1284" s="4">
        <v>2015.0</v>
      </c>
      <c r="C1284" s="4" t="s">
        <v>314</v>
      </c>
      <c r="D1284" s="4" t="s">
        <v>5659</v>
      </c>
      <c r="E1284" s="4">
        <v>56.0</v>
      </c>
      <c r="F1284" s="4">
        <v>1.0</v>
      </c>
      <c r="G1284" s="10"/>
      <c r="H1284" s="4">
        <v>0.0</v>
      </c>
      <c r="I1284" s="4">
        <v>93.0</v>
      </c>
      <c r="J1284" s="4">
        <v>159.0</v>
      </c>
      <c r="K1284" s="4" t="s">
        <v>5754</v>
      </c>
      <c r="L1284" s="4">
        <v>2.0</v>
      </c>
      <c r="M1284" s="4">
        <v>93.0</v>
      </c>
      <c r="N1284" s="4">
        <v>93.0</v>
      </c>
      <c r="O1284" s="4" t="s">
        <v>5522</v>
      </c>
      <c r="P1284" s="4" t="s">
        <v>2652</v>
      </c>
      <c r="Q1284" s="4">
        <v>673582.0</v>
      </c>
      <c r="R1284" s="4" t="s">
        <v>5658</v>
      </c>
      <c r="S1284" s="4" t="s">
        <v>7226</v>
      </c>
      <c r="T1284" s="5">
        <v>45732.0</v>
      </c>
    </row>
    <row r="1285">
      <c r="A1285" s="4" t="s">
        <v>6365</v>
      </c>
      <c r="B1285" s="4">
        <v>2014.0</v>
      </c>
      <c r="C1285" s="4" t="s">
        <v>314</v>
      </c>
      <c r="D1285" s="4" t="s">
        <v>5661</v>
      </c>
      <c r="E1285" s="4">
        <v>57.0</v>
      </c>
      <c r="F1285" s="4">
        <v>2.0</v>
      </c>
      <c r="G1285" s="4" t="s">
        <v>2346</v>
      </c>
      <c r="H1285" s="4" t="s">
        <v>2653</v>
      </c>
      <c r="I1285" s="4">
        <v>95.0</v>
      </c>
      <c r="J1285" s="4">
        <v>0.0</v>
      </c>
      <c r="K1285" s="4" t="s">
        <v>5923</v>
      </c>
      <c r="L1285" s="4">
        <v>2.0</v>
      </c>
      <c r="M1285" s="4">
        <v>95.0</v>
      </c>
      <c r="N1285" s="4">
        <v>95.0</v>
      </c>
      <c r="O1285" s="4" t="s">
        <v>5522</v>
      </c>
      <c r="P1285" s="4" t="s">
        <v>2654</v>
      </c>
      <c r="Q1285" s="4">
        <v>678914.0</v>
      </c>
      <c r="R1285" s="4" t="s">
        <v>5658</v>
      </c>
      <c r="S1285" s="4" t="s">
        <v>7227</v>
      </c>
      <c r="T1285" s="5">
        <v>45732.0</v>
      </c>
    </row>
    <row r="1286">
      <c r="A1286" s="4" t="s">
        <v>6365</v>
      </c>
      <c r="B1286" s="4">
        <v>2013.0</v>
      </c>
      <c r="C1286" s="4" t="s">
        <v>314</v>
      </c>
      <c r="D1286" s="4" t="s">
        <v>5664</v>
      </c>
      <c r="E1286" s="4">
        <v>58.0</v>
      </c>
      <c r="F1286" s="4">
        <v>2.0</v>
      </c>
      <c r="G1286" s="4" t="s">
        <v>2642</v>
      </c>
      <c r="H1286" s="4" t="s">
        <v>2655</v>
      </c>
      <c r="I1286" s="4">
        <v>96.0</v>
      </c>
      <c r="J1286" s="4">
        <v>0.0</v>
      </c>
      <c r="K1286" s="4" t="s">
        <v>5738</v>
      </c>
      <c r="L1286" s="4">
        <v>2.0</v>
      </c>
      <c r="M1286" s="4">
        <v>96.0</v>
      </c>
      <c r="N1286" s="4">
        <v>96.0</v>
      </c>
      <c r="O1286" s="4" t="s">
        <v>5522</v>
      </c>
      <c r="P1286" s="4" t="s">
        <v>2657</v>
      </c>
      <c r="Q1286" s="4">
        <v>6233948.0</v>
      </c>
      <c r="R1286" s="4" t="s">
        <v>5658</v>
      </c>
      <c r="S1286" s="4" t="s">
        <v>7067</v>
      </c>
      <c r="T1286" s="5">
        <v>45793.0</v>
      </c>
    </row>
    <row r="1287">
      <c r="A1287" s="4" t="s">
        <v>6365</v>
      </c>
      <c r="B1287" s="4">
        <v>2012.0</v>
      </c>
      <c r="C1287" s="4" t="s">
        <v>314</v>
      </c>
      <c r="D1287" s="4">
        <v>82.0</v>
      </c>
      <c r="E1287" s="4">
        <v>6.0</v>
      </c>
      <c r="F1287" s="4">
        <v>2.0</v>
      </c>
      <c r="G1287" s="4" t="s">
        <v>1542</v>
      </c>
      <c r="H1287" s="4" t="s">
        <v>2658</v>
      </c>
      <c r="I1287" s="4">
        <v>96.0</v>
      </c>
      <c r="J1287" s="4">
        <v>376.0</v>
      </c>
      <c r="K1287" s="4" t="s">
        <v>5886</v>
      </c>
      <c r="L1287" s="4">
        <v>2.0</v>
      </c>
      <c r="M1287" s="4">
        <v>96.0</v>
      </c>
      <c r="N1287" s="4">
        <v>97.0</v>
      </c>
      <c r="O1287" s="4" t="s">
        <v>5522</v>
      </c>
      <c r="P1287" s="4" t="s">
        <v>2659</v>
      </c>
      <c r="Q1287" s="4">
        <v>5.9539717E7</v>
      </c>
      <c r="R1287" s="4" t="s">
        <v>5658</v>
      </c>
      <c r="S1287" s="4" t="s">
        <v>7227</v>
      </c>
      <c r="T1287" s="5">
        <v>45824.0</v>
      </c>
    </row>
    <row r="1288">
      <c r="A1288" s="4" t="s">
        <v>6365</v>
      </c>
      <c r="B1288" s="4">
        <v>2011.0</v>
      </c>
      <c r="C1288" s="4" t="s">
        <v>314</v>
      </c>
      <c r="D1288" s="4">
        <v>82.0</v>
      </c>
      <c r="E1288" s="4">
        <v>6.0</v>
      </c>
      <c r="F1288" s="4">
        <v>2.0</v>
      </c>
      <c r="G1288" s="4" t="s">
        <v>2555</v>
      </c>
      <c r="H1288" s="4" t="s">
        <v>2660</v>
      </c>
      <c r="I1288" s="4">
        <v>96.0</v>
      </c>
      <c r="J1288" s="4">
        <v>5189.0</v>
      </c>
      <c r="K1288" s="4" t="s">
        <v>5679</v>
      </c>
      <c r="L1288" s="4">
        <v>2.0</v>
      </c>
      <c r="M1288" s="4">
        <v>96.0</v>
      </c>
      <c r="N1288" s="4">
        <v>96.0</v>
      </c>
      <c r="O1288" s="4" t="s">
        <v>5522</v>
      </c>
      <c r="P1288" s="4" t="s">
        <v>2662</v>
      </c>
      <c r="Q1288" s="4">
        <v>5.9379449E7</v>
      </c>
      <c r="R1288" s="4" t="s">
        <v>5578</v>
      </c>
      <c r="S1288" s="4" t="s">
        <v>7010</v>
      </c>
      <c r="T1288" s="5">
        <v>45763.0</v>
      </c>
    </row>
    <row r="1289">
      <c r="A1289" s="4" t="s">
        <v>6365</v>
      </c>
      <c r="B1289" s="4">
        <v>2010.0</v>
      </c>
      <c r="C1289" s="4" t="s">
        <v>314</v>
      </c>
      <c r="D1289" s="4" t="s">
        <v>5911</v>
      </c>
      <c r="E1289" s="4">
        <v>6.0</v>
      </c>
      <c r="F1289" s="4">
        <v>2.0</v>
      </c>
      <c r="G1289" s="4" t="s">
        <v>1451</v>
      </c>
      <c r="H1289" s="4" t="s">
        <v>2663</v>
      </c>
      <c r="I1289" s="4">
        <v>96.0</v>
      </c>
      <c r="J1289" s="4">
        <v>372.0</v>
      </c>
      <c r="K1289" s="4">
        <v>61.0</v>
      </c>
      <c r="L1289" s="4">
        <v>2.0</v>
      </c>
      <c r="M1289" s="4">
        <v>96.0</v>
      </c>
      <c r="N1289" s="4">
        <v>96.0</v>
      </c>
      <c r="O1289" s="4" t="s">
        <v>5522</v>
      </c>
      <c r="P1289" s="4" t="s">
        <v>2664</v>
      </c>
      <c r="Q1289" s="4">
        <v>5.9277417E7</v>
      </c>
      <c r="R1289" s="4" t="s">
        <v>5578</v>
      </c>
      <c r="S1289" s="4" t="s">
        <v>7074</v>
      </c>
      <c r="T1289" s="5">
        <v>45763.0</v>
      </c>
    </row>
    <row r="1290">
      <c r="A1290" s="4" t="s">
        <v>6365</v>
      </c>
      <c r="B1290" s="4">
        <v>2009.0</v>
      </c>
      <c r="C1290" s="4" t="s">
        <v>314</v>
      </c>
      <c r="D1290" s="4" t="s">
        <v>5912</v>
      </c>
      <c r="E1290" s="4">
        <v>61.0</v>
      </c>
      <c r="F1290" s="4">
        <v>2.0</v>
      </c>
      <c r="G1290" s="4" t="s">
        <v>1427</v>
      </c>
      <c r="H1290" s="4" t="s">
        <v>2665</v>
      </c>
      <c r="I1290" s="4">
        <v>96.0</v>
      </c>
      <c r="J1290" s="4">
        <v>351.0</v>
      </c>
      <c r="K1290" s="5">
        <v>45783.0</v>
      </c>
      <c r="L1290" s="4">
        <v>2.0</v>
      </c>
      <c r="M1290" s="4">
        <v>96.0</v>
      </c>
      <c r="N1290" s="4">
        <v>96.0</v>
      </c>
      <c r="O1290" s="4" t="s">
        <v>5522</v>
      </c>
      <c r="P1290" s="4" t="s">
        <v>2666</v>
      </c>
      <c r="Q1290" s="4">
        <v>5995365.0</v>
      </c>
      <c r="R1290" s="4" t="s">
        <v>5578</v>
      </c>
      <c r="S1290" s="4" t="s">
        <v>7395</v>
      </c>
      <c r="T1290" s="5">
        <v>45732.0</v>
      </c>
    </row>
    <row r="1291">
      <c r="A1291" s="4" t="s">
        <v>6365</v>
      </c>
      <c r="B1291" s="4">
        <v>2008.0</v>
      </c>
      <c r="C1291" s="4" t="s">
        <v>314</v>
      </c>
      <c r="D1291" s="4" t="s">
        <v>5687</v>
      </c>
      <c r="E1291" s="4">
        <v>61.0</v>
      </c>
      <c r="F1291" s="4">
        <v>2.0</v>
      </c>
      <c r="G1291" s="4" t="s">
        <v>4589</v>
      </c>
      <c r="H1291" s="4" t="s">
        <v>2667</v>
      </c>
      <c r="I1291" s="4">
        <v>96.0</v>
      </c>
      <c r="J1291" s="4">
        <v>1617.0</v>
      </c>
      <c r="K1291" s="4" t="s">
        <v>5523</v>
      </c>
      <c r="L1291" s="4">
        <v>2.0</v>
      </c>
      <c r="M1291" s="4">
        <v>96.0</v>
      </c>
      <c r="N1291" s="4">
        <v>96.0</v>
      </c>
      <c r="O1291" s="4" t="s">
        <v>5522</v>
      </c>
      <c r="P1291" s="4" t="s">
        <v>2669</v>
      </c>
      <c r="Q1291" s="4">
        <v>5.8826731E7</v>
      </c>
      <c r="R1291" s="4" t="s">
        <v>5578</v>
      </c>
      <c r="S1291" s="4" t="s">
        <v>7322</v>
      </c>
      <c r="T1291" s="5">
        <v>45732.0</v>
      </c>
    </row>
    <row r="1292">
      <c r="A1292" s="4" t="s">
        <v>6365</v>
      </c>
      <c r="B1292" s="4">
        <v>2007.0</v>
      </c>
      <c r="C1292" s="4" t="s">
        <v>314</v>
      </c>
      <c r="D1292" s="4" t="s">
        <v>5672</v>
      </c>
      <c r="E1292" s="4">
        <v>63.0</v>
      </c>
      <c r="F1292" s="4">
        <v>2.0</v>
      </c>
      <c r="G1292" s="4" t="s">
        <v>796</v>
      </c>
      <c r="H1292" s="4" t="s">
        <v>2670</v>
      </c>
      <c r="I1292" s="4">
        <v>97.0</v>
      </c>
      <c r="J1292" s="4">
        <v>321.0</v>
      </c>
      <c r="K1292" s="4" t="s">
        <v>5744</v>
      </c>
      <c r="L1292" s="4">
        <v>2.0</v>
      </c>
      <c r="M1292" s="4">
        <v>97.0</v>
      </c>
      <c r="N1292" s="4">
        <v>97.0</v>
      </c>
      <c r="O1292" s="4" t="s">
        <v>5522</v>
      </c>
      <c r="P1292" s="4" t="s">
        <v>2671</v>
      </c>
      <c r="Q1292" s="4">
        <v>5843831.0</v>
      </c>
      <c r="R1292" s="4" t="s">
        <v>5578</v>
      </c>
      <c r="S1292" s="4" t="s">
        <v>7284</v>
      </c>
      <c r="T1292" s="5">
        <v>45673.0</v>
      </c>
    </row>
    <row r="1293">
      <c r="A1293" s="4" t="s">
        <v>6365</v>
      </c>
      <c r="B1293" s="4">
        <v>2006.0</v>
      </c>
      <c r="C1293" s="4" t="s">
        <v>314</v>
      </c>
      <c r="D1293" s="4" t="s">
        <v>5677</v>
      </c>
      <c r="E1293" s="4">
        <v>65.0</v>
      </c>
      <c r="F1293" s="4">
        <v>2.0</v>
      </c>
      <c r="G1293" s="4" t="s">
        <v>895</v>
      </c>
      <c r="H1293" s="4" t="s">
        <v>2672</v>
      </c>
      <c r="I1293" s="4">
        <v>96.0</v>
      </c>
      <c r="J1293" s="4">
        <v>439.0</v>
      </c>
      <c r="K1293" s="4" t="s">
        <v>5526</v>
      </c>
      <c r="L1293" s="4">
        <v>2.0</v>
      </c>
      <c r="M1293" s="4">
        <v>97.0</v>
      </c>
      <c r="N1293" s="4">
        <v>96.0</v>
      </c>
      <c r="O1293" s="4" t="s">
        <v>5522</v>
      </c>
      <c r="P1293" s="4" t="s">
        <v>2673</v>
      </c>
      <c r="Q1293" s="4">
        <v>5.8143979E7</v>
      </c>
      <c r="R1293" s="4" t="s">
        <v>5578</v>
      </c>
      <c r="S1293" s="4" t="s">
        <v>7310</v>
      </c>
      <c r="T1293" s="4">
        <v>16.0</v>
      </c>
    </row>
    <row r="1294">
      <c r="A1294" s="4" t="s">
        <v>6365</v>
      </c>
      <c r="B1294" s="4">
        <v>2005.0</v>
      </c>
      <c r="C1294" s="4" t="s">
        <v>314</v>
      </c>
      <c r="D1294" s="4">
        <v>88.0</v>
      </c>
      <c r="E1294" s="4">
        <v>66.0</v>
      </c>
      <c r="F1294" s="4">
        <v>2.0</v>
      </c>
      <c r="G1294" s="4" t="s">
        <v>868</v>
      </c>
      <c r="H1294" s="4" t="s">
        <v>2674</v>
      </c>
      <c r="I1294" s="4">
        <v>96.0</v>
      </c>
      <c r="J1294" s="4">
        <v>135.0</v>
      </c>
      <c r="K1294" s="4" t="s">
        <v>5686</v>
      </c>
      <c r="L1294" s="4">
        <v>2.0</v>
      </c>
      <c r="M1294" s="4">
        <v>97.0</v>
      </c>
      <c r="N1294" s="4">
        <v>95.0</v>
      </c>
      <c r="O1294" s="4" t="s">
        <v>5522</v>
      </c>
      <c r="P1294" s="4" t="s">
        <v>2675</v>
      </c>
      <c r="Q1294" s="4">
        <v>5.7969484E7</v>
      </c>
      <c r="R1294" s="4" t="s">
        <v>5578</v>
      </c>
      <c r="S1294" s="4" t="s">
        <v>7326</v>
      </c>
      <c r="T1294" s="5">
        <v>45884.0</v>
      </c>
    </row>
    <row r="1295">
      <c r="A1295" s="4" t="s">
        <v>6365</v>
      </c>
      <c r="B1295" s="4">
        <v>2004.0</v>
      </c>
      <c r="C1295" s="4" t="s">
        <v>314</v>
      </c>
      <c r="D1295" s="4">
        <v>89.0</v>
      </c>
      <c r="E1295" s="4">
        <v>66.0</v>
      </c>
      <c r="F1295" s="4">
        <v>2.0</v>
      </c>
      <c r="G1295" s="4" t="s">
        <v>6115</v>
      </c>
      <c r="H1295" s="4" t="s">
        <v>2676</v>
      </c>
      <c r="I1295" s="4">
        <v>96.0</v>
      </c>
      <c r="J1295" s="4">
        <v>599.0</v>
      </c>
      <c r="K1295" s="4" t="s">
        <v>5688</v>
      </c>
      <c r="L1295" s="4">
        <v>3.0</v>
      </c>
      <c r="M1295" s="4">
        <v>97.0</v>
      </c>
      <c r="N1295" s="4">
        <v>94.0</v>
      </c>
      <c r="O1295" s="4" t="s">
        <v>5522</v>
      </c>
      <c r="P1295" s="4" t="s">
        <v>2677</v>
      </c>
      <c r="Q1295" s="4">
        <v>5.7685327E7</v>
      </c>
      <c r="R1295" s="4" t="s">
        <v>5578</v>
      </c>
      <c r="S1295" s="4" t="s">
        <v>7141</v>
      </c>
      <c r="T1295" s="5">
        <v>45823.0</v>
      </c>
    </row>
    <row r="1296">
      <c r="A1296" s="4" t="s">
        <v>6365</v>
      </c>
      <c r="B1296" s="4">
        <v>2003.0</v>
      </c>
      <c r="C1296" s="4" t="s">
        <v>314</v>
      </c>
      <c r="D1296" s="4" t="s">
        <v>5682</v>
      </c>
      <c r="E1296" s="4">
        <v>72.0</v>
      </c>
      <c r="F1296" s="4">
        <v>2.0</v>
      </c>
      <c r="G1296" s="5">
        <v>45725.0</v>
      </c>
      <c r="H1296" s="4" t="s">
        <v>2678</v>
      </c>
      <c r="I1296" s="4">
        <v>95.0</v>
      </c>
      <c r="J1296" s="4">
        <v>10982.0</v>
      </c>
      <c r="K1296" s="4">
        <v>57.0</v>
      </c>
      <c r="L1296" s="4">
        <v>3.0</v>
      </c>
      <c r="M1296" s="4">
        <v>97.0</v>
      </c>
      <c r="N1296" s="4">
        <v>96.0</v>
      </c>
      <c r="O1296" s="4" t="s">
        <v>5522</v>
      </c>
      <c r="P1296" s="4" t="s">
        <v>2679</v>
      </c>
      <c r="Q1296" s="4">
        <v>5731323.0</v>
      </c>
      <c r="R1296" s="4" t="s">
        <v>5578</v>
      </c>
      <c r="S1296" s="4" t="s">
        <v>7014</v>
      </c>
      <c r="T1296" s="5">
        <v>45762.0</v>
      </c>
    </row>
    <row r="1297">
      <c r="A1297" s="4" t="s">
        <v>6365</v>
      </c>
      <c r="B1297" s="4">
        <v>2002.0</v>
      </c>
      <c r="C1297" s="4" t="s">
        <v>314</v>
      </c>
      <c r="D1297" s="4">
        <v>80.0</v>
      </c>
      <c r="E1297" s="4">
        <v>72.0</v>
      </c>
      <c r="F1297" s="4">
        <v>2.0</v>
      </c>
      <c r="G1297" s="4" t="s">
        <v>627</v>
      </c>
      <c r="H1297" s="4" t="s">
        <v>2680</v>
      </c>
      <c r="I1297" s="4">
        <v>95.0</v>
      </c>
      <c r="J1297" s="4">
        <v>9385.0</v>
      </c>
      <c r="K1297" s="4" t="s">
        <v>5907</v>
      </c>
      <c r="L1297" s="4">
        <v>3.0</v>
      </c>
      <c r="M1297" s="4">
        <v>96.0</v>
      </c>
      <c r="N1297" s="4">
        <v>93.0</v>
      </c>
      <c r="O1297" s="4" t="s">
        <v>5522</v>
      </c>
      <c r="P1297" s="4" t="s">
        <v>2681</v>
      </c>
      <c r="Q1297" s="4">
        <v>57597.0</v>
      </c>
      <c r="R1297" s="4" t="s">
        <v>5578</v>
      </c>
      <c r="S1297" s="4" t="s">
        <v>7273</v>
      </c>
      <c r="T1297" s="5">
        <v>45703.0</v>
      </c>
    </row>
    <row r="1298">
      <c r="A1298" s="4" t="s">
        <v>6365</v>
      </c>
      <c r="B1298" s="4">
        <v>2001.0</v>
      </c>
      <c r="C1298" s="4" t="s">
        <v>314</v>
      </c>
      <c r="D1298" s="4" t="s">
        <v>5700</v>
      </c>
      <c r="E1298" s="4">
        <v>75.0</v>
      </c>
      <c r="F1298" s="4">
        <v>2.0</v>
      </c>
      <c r="G1298" s="4" t="s">
        <v>1408</v>
      </c>
      <c r="H1298" s="4" t="s">
        <v>2682</v>
      </c>
      <c r="I1298" s="4">
        <v>95.0</v>
      </c>
      <c r="J1298" s="4">
        <v>0.0</v>
      </c>
      <c r="K1298" s="4" t="s">
        <v>5640</v>
      </c>
      <c r="L1298" s="4">
        <v>3.0</v>
      </c>
      <c r="M1298" s="4">
        <v>96.0</v>
      </c>
      <c r="N1298" s="4">
        <v>93.0</v>
      </c>
      <c r="O1298" s="4" t="s">
        <v>5522</v>
      </c>
      <c r="P1298" s="4" t="s">
        <v>2683</v>
      </c>
      <c r="Q1298" s="4">
        <v>569741.0</v>
      </c>
      <c r="R1298" s="4" t="s">
        <v>5578</v>
      </c>
      <c r="S1298" s="4" t="s">
        <v>7158</v>
      </c>
      <c r="T1298" s="5">
        <v>45914.0</v>
      </c>
    </row>
    <row r="1299">
      <c r="A1299" s="4" t="s">
        <v>6365</v>
      </c>
      <c r="B1299" s="4">
        <v>2000.0</v>
      </c>
      <c r="C1299" s="4" t="s">
        <v>314</v>
      </c>
      <c r="D1299" s="4" t="s">
        <v>5702</v>
      </c>
      <c r="E1299" s="4">
        <v>77.0</v>
      </c>
      <c r="F1299" s="4">
        <v>3.0</v>
      </c>
      <c r="G1299" s="4" t="s">
        <v>2385</v>
      </c>
      <c r="H1299" s="4" t="s">
        <v>2684</v>
      </c>
      <c r="I1299" s="4">
        <v>94.0</v>
      </c>
      <c r="J1299" s="4">
        <v>1457.0</v>
      </c>
      <c r="K1299" s="4">
        <v>55.0</v>
      </c>
      <c r="L1299" s="4">
        <v>3.0</v>
      </c>
      <c r="M1299" s="4">
        <v>97.0</v>
      </c>
      <c r="N1299" s="4">
        <v>87.0</v>
      </c>
      <c r="O1299" s="4" t="s">
        <v>5522</v>
      </c>
      <c r="P1299" s="4" t="s">
        <v>2686</v>
      </c>
      <c r="Q1299" s="4">
        <v>5694218.0</v>
      </c>
      <c r="R1299" s="4" t="s">
        <v>5578</v>
      </c>
      <c r="S1299" s="4" t="s">
        <v>6973</v>
      </c>
      <c r="T1299" s="5">
        <v>45883.0</v>
      </c>
    </row>
    <row r="1300">
      <c r="A1300" s="4" t="s">
        <v>6367</v>
      </c>
      <c r="B1300" s="4">
        <v>2015.0</v>
      </c>
      <c r="C1300" s="4" t="s">
        <v>13</v>
      </c>
      <c r="D1300" s="4" t="s">
        <v>5547</v>
      </c>
      <c r="E1300" s="4">
        <v>125.0</v>
      </c>
      <c r="F1300" s="4">
        <v>1.0</v>
      </c>
      <c r="G1300" s="10"/>
      <c r="H1300" s="4">
        <v>0.0</v>
      </c>
      <c r="I1300" s="4">
        <v>91.0</v>
      </c>
      <c r="J1300" s="4">
        <v>0.0</v>
      </c>
      <c r="K1300" s="4" t="s">
        <v>5698</v>
      </c>
      <c r="L1300" s="4">
        <v>1.0</v>
      </c>
      <c r="M1300" s="4">
        <v>91.0</v>
      </c>
      <c r="N1300" s="4">
        <v>91.0</v>
      </c>
      <c r="O1300" s="4" t="s">
        <v>5578</v>
      </c>
      <c r="P1300" s="4" t="s">
        <v>2687</v>
      </c>
      <c r="Q1300" s="4">
        <v>2871934.0</v>
      </c>
      <c r="R1300" s="5">
        <v>45839.0</v>
      </c>
      <c r="S1300" s="4" t="s">
        <v>6986</v>
      </c>
      <c r="T1300" s="5">
        <v>45881.0</v>
      </c>
    </row>
    <row r="1301">
      <c r="A1301" s="4" t="s">
        <v>6367</v>
      </c>
      <c r="B1301" s="4">
        <v>2014.0</v>
      </c>
      <c r="C1301" s="4" t="s">
        <v>13</v>
      </c>
      <c r="D1301" s="4" t="s">
        <v>5762</v>
      </c>
      <c r="E1301" s="4">
        <v>133.0</v>
      </c>
      <c r="F1301" s="4">
        <v>1.0</v>
      </c>
      <c r="G1301" s="4" t="s">
        <v>729</v>
      </c>
      <c r="H1301" s="4" t="s">
        <v>2688</v>
      </c>
      <c r="I1301" s="4">
        <v>92.0</v>
      </c>
      <c r="J1301" s="4">
        <v>0.0</v>
      </c>
      <c r="K1301" s="4" t="s">
        <v>5550</v>
      </c>
      <c r="L1301" s="4">
        <v>1.0</v>
      </c>
      <c r="M1301" s="4">
        <v>93.0</v>
      </c>
      <c r="N1301" s="4">
        <v>92.0</v>
      </c>
      <c r="O1301" s="4" t="s">
        <v>5578</v>
      </c>
      <c r="P1301" s="4" t="s">
        <v>2689</v>
      </c>
      <c r="Q1301" s="4">
        <v>286287.0</v>
      </c>
      <c r="R1301" s="5">
        <v>45839.0</v>
      </c>
      <c r="S1301" s="4" t="s">
        <v>7263</v>
      </c>
      <c r="T1301" s="5">
        <v>45881.0</v>
      </c>
    </row>
    <row r="1302">
      <c r="A1302" s="4" t="s">
        <v>6367</v>
      </c>
      <c r="B1302" s="4">
        <v>2013.0</v>
      </c>
      <c r="C1302" s="4" t="s">
        <v>13</v>
      </c>
      <c r="D1302" s="4" t="s">
        <v>5565</v>
      </c>
      <c r="E1302" s="4">
        <v>136.0</v>
      </c>
      <c r="F1302" s="4">
        <v>1.0</v>
      </c>
      <c r="G1302" s="4" t="s">
        <v>456</v>
      </c>
      <c r="H1302" s="4" t="s">
        <v>2690</v>
      </c>
      <c r="I1302" s="4">
        <v>93.0</v>
      </c>
      <c r="J1302" s="4">
        <v>0.0</v>
      </c>
      <c r="K1302" s="4" t="s">
        <v>5703</v>
      </c>
      <c r="L1302" s="4">
        <v>1.0</v>
      </c>
      <c r="M1302" s="4">
        <v>86.0</v>
      </c>
      <c r="N1302" s="4">
        <v>93.0</v>
      </c>
      <c r="O1302" s="4" t="s">
        <v>5658</v>
      </c>
      <c r="P1302" s="4" t="s">
        <v>2691</v>
      </c>
      <c r="Q1302" s="4">
        <v>285187.0</v>
      </c>
      <c r="R1302" s="5">
        <v>45839.0</v>
      </c>
      <c r="S1302" s="4" t="s">
        <v>7263</v>
      </c>
      <c r="T1302" s="5">
        <v>45881.0</v>
      </c>
    </row>
    <row r="1303">
      <c r="A1303" s="4" t="s">
        <v>6367</v>
      </c>
      <c r="B1303" s="4">
        <v>2012.0</v>
      </c>
      <c r="C1303" s="4" t="s">
        <v>13</v>
      </c>
      <c r="D1303" s="4" t="s">
        <v>5551</v>
      </c>
      <c r="E1303" s="4">
        <v>138.0</v>
      </c>
      <c r="F1303" s="4">
        <v>1.0</v>
      </c>
      <c r="G1303" s="4" t="s">
        <v>1372</v>
      </c>
      <c r="H1303" s="4" t="s">
        <v>2692</v>
      </c>
      <c r="I1303" s="4">
        <v>96.0</v>
      </c>
      <c r="J1303" s="4">
        <v>0.0</v>
      </c>
      <c r="K1303" s="4">
        <v>52.0</v>
      </c>
      <c r="L1303" s="4">
        <v>1.0</v>
      </c>
      <c r="M1303" s="4">
        <v>96.0</v>
      </c>
      <c r="N1303" s="4">
        <v>96.0</v>
      </c>
      <c r="O1303" s="4" t="s">
        <v>5578</v>
      </c>
      <c r="P1303" s="4" t="s">
        <v>2693</v>
      </c>
      <c r="Q1303" s="4">
        <v>284992.0</v>
      </c>
      <c r="R1303" s="5">
        <v>45839.0</v>
      </c>
      <c r="S1303" s="4" t="s">
        <v>6924</v>
      </c>
      <c r="T1303" s="5">
        <v>45881.0</v>
      </c>
    </row>
    <row r="1304">
      <c r="A1304" s="4" t="s">
        <v>6367</v>
      </c>
      <c r="B1304" s="4">
        <v>2011.0</v>
      </c>
      <c r="C1304" s="4" t="s">
        <v>13</v>
      </c>
      <c r="D1304" s="4" t="s">
        <v>5620</v>
      </c>
      <c r="E1304" s="4">
        <v>139.0</v>
      </c>
      <c r="F1304" s="4">
        <v>1.0</v>
      </c>
      <c r="G1304" s="4" t="s">
        <v>1173</v>
      </c>
      <c r="H1304" s="4" t="s">
        <v>2694</v>
      </c>
      <c r="I1304" s="4">
        <v>92.0</v>
      </c>
      <c r="J1304" s="4">
        <v>1.0</v>
      </c>
      <c r="K1304" s="4" t="s">
        <v>5647</v>
      </c>
      <c r="L1304" s="4">
        <v>1.0</v>
      </c>
      <c r="M1304" s="4">
        <v>93.0</v>
      </c>
      <c r="N1304" s="4">
        <v>92.0</v>
      </c>
      <c r="O1304" s="4" t="s">
        <v>5658</v>
      </c>
      <c r="P1304" s="4" t="s">
        <v>2695</v>
      </c>
      <c r="Q1304" s="4">
        <v>2829493.0</v>
      </c>
      <c r="R1304" s="5">
        <v>45839.0</v>
      </c>
      <c r="S1304" s="4" t="s">
        <v>7333</v>
      </c>
      <c r="T1304" s="5">
        <v>45881.0</v>
      </c>
    </row>
    <row r="1305">
      <c r="A1305" s="4" t="s">
        <v>6367</v>
      </c>
      <c r="B1305" s="4">
        <v>2010.0</v>
      </c>
      <c r="C1305" s="4" t="s">
        <v>13</v>
      </c>
      <c r="D1305" s="4">
        <v>75.0</v>
      </c>
      <c r="E1305" s="4">
        <v>138.0</v>
      </c>
      <c r="F1305" s="4">
        <v>1.0</v>
      </c>
      <c r="G1305" s="4" t="s">
        <v>3903</v>
      </c>
      <c r="H1305" s="4" t="s">
        <v>2696</v>
      </c>
      <c r="I1305" s="4">
        <v>94.0</v>
      </c>
      <c r="J1305" s="4">
        <v>0.0</v>
      </c>
      <c r="K1305" s="5">
        <v>45782.0</v>
      </c>
      <c r="L1305" s="4">
        <v>1.0</v>
      </c>
      <c r="M1305" s="4">
        <v>94.0</v>
      </c>
      <c r="N1305" s="4">
        <v>94.0</v>
      </c>
      <c r="O1305" s="4" t="s">
        <v>5578</v>
      </c>
      <c r="P1305" s="4" t="s">
        <v>2697</v>
      </c>
      <c r="Q1305" s="4">
        <v>281721.0</v>
      </c>
      <c r="R1305" s="5">
        <v>45839.0</v>
      </c>
      <c r="S1305" s="4" t="s">
        <v>6925</v>
      </c>
      <c r="T1305" s="5">
        <v>45850.0</v>
      </c>
    </row>
    <row r="1306">
      <c r="A1306" s="4" t="s">
        <v>6367</v>
      </c>
      <c r="B1306" s="4">
        <v>2009.0</v>
      </c>
      <c r="C1306" s="4" t="s">
        <v>13</v>
      </c>
      <c r="D1306" s="4" t="s">
        <v>5574</v>
      </c>
      <c r="E1306" s="4">
        <v>142.0</v>
      </c>
      <c r="F1306" s="4">
        <v>1.0</v>
      </c>
      <c r="G1306" s="4" t="s">
        <v>6116</v>
      </c>
      <c r="H1306" s="4" t="s">
        <v>2698</v>
      </c>
      <c r="I1306" s="4">
        <v>9.0</v>
      </c>
      <c r="J1306" s="4">
        <v>0.0</v>
      </c>
      <c r="K1306" s="4" t="s">
        <v>5649</v>
      </c>
      <c r="L1306" s="4">
        <v>1.0</v>
      </c>
      <c r="M1306" s="4">
        <v>9.0</v>
      </c>
      <c r="N1306" s="4">
        <v>9.0</v>
      </c>
      <c r="O1306" s="4" t="s">
        <v>5658</v>
      </c>
      <c r="P1306" s="4" t="s">
        <v>2699</v>
      </c>
      <c r="Q1306" s="4">
        <v>28482.0</v>
      </c>
      <c r="R1306" s="5">
        <v>45839.0</v>
      </c>
      <c r="S1306" s="4" t="s">
        <v>6925</v>
      </c>
      <c r="T1306" s="5">
        <v>45850.0</v>
      </c>
    </row>
    <row r="1307">
      <c r="A1307" s="4" t="s">
        <v>6367</v>
      </c>
      <c r="B1307" s="4">
        <v>2008.0</v>
      </c>
      <c r="C1307" s="4" t="s">
        <v>13</v>
      </c>
      <c r="D1307" s="4" t="s">
        <v>5741</v>
      </c>
      <c r="E1307" s="4">
        <v>145.0</v>
      </c>
      <c r="F1307" s="4">
        <v>1.0</v>
      </c>
      <c r="G1307" s="4" t="s">
        <v>480</v>
      </c>
      <c r="H1307" s="4" t="s">
        <v>2700</v>
      </c>
      <c r="I1307" s="4">
        <v>92.0</v>
      </c>
      <c r="J1307" s="4">
        <v>2.0</v>
      </c>
      <c r="K1307" s="4" t="s">
        <v>5558</v>
      </c>
      <c r="L1307" s="4">
        <v>1.0</v>
      </c>
      <c r="M1307" s="4">
        <v>91.0</v>
      </c>
      <c r="N1307" s="4">
        <v>91.0</v>
      </c>
      <c r="O1307" s="4" t="s">
        <v>5783</v>
      </c>
      <c r="P1307" s="4" t="s">
        <v>2701</v>
      </c>
      <c r="Q1307" s="4">
        <v>279122.0</v>
      </c>
      <c r="R1307" s="5">
        <v>45839.0</v>
      </c>
      <c r="S1307" s="4" t="s">
        <v>7293</v>
      </c>
      <c r="T1307" s="5">
        <v>45820.0</v>
      </c>
    </row>
    <row r="1308">
      <c r="A1308" s="4" t="s">
        <v>6367</v>
      </c>
      <c r="B1308" s="4">
        <v>2007.0</v>
      </c>
      <c r="C1308" s="4" t="s">
        <v>13</v>
      </c>
      <c r="D1308" s="4" t="s">
        <v>5555</v>
      </c>
      <c r="E1308" s="4">
        <v>148.0</v>
      </c>
      <c r="F1308" s="4">
        <v>1.0</v>
      </c>
      <c r="G1308" s="4" t="s">
        <v>453</v>
      </c>
      <c r="H1308" s="4" t="s">
        <v>2702</v>
      </c>
      <c r="I1308" s="4">
        <v>92.0</v>
      </c>
      <c r="J1308" s="4">
        <v>0.0</v>
      </c>
      <c r="K1308" s="4" t="s">
        <v>5654</v>
      </c>
      <c r="L1308" s="4">
        <v>1.0</v>
      </c>
      <c r="M1308" s="4">
        <v>94.0</v>
      </c>
      <c r="N1308" s="4">
        <v>92.0</v>
      </c>
      <c r="O1308" s="4" t="s">
        <v>5631</v>
      </c>
      <c r="P1308" s="4" t="s">
        <v>2704</v>
      </c>
      <c r="Q1308" s="4">
        <v>2775467.0</v>
      </c>
      <c r="R1308" s="5">
        <v>45839.0</v>
      </c>
      <c r="S1308" s="4" t="s">
        <v>6940</v>
      </c>
      <c r="T1308" s="5">
        <v>45789.0</v>
      </c>
    </row>
    <row r="1309">
      <c r="A1309" s="4" t="s">
        <v>6367</v>
      </c>
      <c r="B1309" s="4">
        <v>2006.0</v>
      </c>
      <c r="C1309" s="4" t="s">
        <v>13</v>
      </c>
      <c r="D1309" s="4">
        <v>74.0</v>
      </c>
      <c r="E1309" s="4">
        <v>15.0</v>
      </c>
      <c r="F1309" s="4">
        <v>1.0</v>
      </c>
      <c r="G1309" s="4" t="s">
        <v>177</v>
      </c>
      <c r="H1309" s="4" t="s">
        <v>2705</v>
      </c>
      <c r="I1309" s="4">
        <v>97.0</v>
      </c>
      <c r="J1309" s="4">
        <v>0.0</v>
      </c>
      <c r="K1309" s="4" t="s">
        <v>5997</v>
      </c>
      <c r="L1309" s="4">
        <v>1.0</v>
      </c>
      <c r="M1309" s="4">
        <v>99.0</v>
      </c>
      <c r="N1309" s="4">
        <v>95.0</v>
      </c>
      <c r="O1309" s="5">
        <v>45778.0</v>
      </c>
      <c r="P1309" s="4" t="s">
        <v>2706</v>
      </c>
      <c r="Q1309" s="4">
        <v>276279.0</v>
      </c>
      <c r="R1309" s="5">
        <v>45839.0</v>
      </c>
      <c r="S1309" s="4" t="s">
        <v>7170</v>
      </c>
      <c r="T1309" s="5">
        <v>45789.0</v>
      </c>
    </row>
    <row r="1310">
      <c r="A1310" s="4" t="s">
        <v>6367</v>
      </c>
      <c r="B1310" s="4">
        <v>2005.0</v>
      </c>
      <c r="C1310" s="4" t="s">
        <v>13</v>
      </c>
      <c r="D1310" s="4" t="s">
        <v>5556</v>
      </c>
      <c r="E1310" s="4">
        <v>161.0</v>
      </c>
      <c r="F1310" s="4">
        <v>1.0</v>
      </c>
      <c r="G1310" s="4" t="s">
        <v>4496</v>
      </c>
      <c r="H1310" s="4" t="s">
        <v>2707</v>
      </c>
      <c r="I1310" s="4">
        <v>99.0</v>
      </c>
      <c r="J1310" s="4">
        <v>0.0</v>
      </c>
      <c r="K1310" s="4" t="s">
        <v>5820</v>
      </c>
      <c r="L1310" s="4">
        <v>1.0</v>
      </c>
      <c r="M1310" s="4">
        <v>99.0</v>
      </c>
      <c r="N1310" s="4">
        <v>99.0</v>
      </c>
      <c r="O1310" s="5">
        <v>45901.0</v>
      </c>
      <c r="P1310" s="4" t="s">
        <v>2708</v>
      </c>
      <c r="Q1310" s="4">
        <v>2744673.0</v>
      </c>
      <c r="R1310" s="5">
        <v>45839.0</v>
      </c>
      <c r="S1310" s="4" t="s">
        <v>7075</v>
      </c>
      <c r="T1310" s="5">
        <v>45759.0</v>
      </c>
    </row>
    <row r="1311">
      <c r="A1311" s="4" t="s">
        <v>6367</v>
      </c>
      <c r="B1311" s="4">
        <v>2004.0</v>
      </c>
      <c r="C1311" s="4" t="s">
        <v>13</v>
      </c>
      <c r="D1311" s="4" t="s">
        <v>5561</v>
      </c>
      <c r="E1311" s="4">
        <v>165.0</v>
      </c>
      <c r="F1311" s="4">
        <v>1.0</v>
      </c>
      <c r="G1311" s="4" t="s">
        <v>3831</v>
      </c>
      <c r="H1311" s="4" t="s">
        <v>2709</v>
      </c>
      <c r="I1311" s="4">
        <v>98.0</v>
      </c>
      <c r="J1311" s="4">
        <v>0.0</v>
      </c>
      <c r="K1311" s="4" t="s">
        <v>5782</v>
      </c>
      <c r="L1311" s="4">
        <v>1.0</v>
      </c>
      <c r="M1311" s="4">
        <v>97.0</v>
      </c>
      <c r="N1311" s="4">
        <v>98.0</v>
      </c>
      <c r="O1311" s="5">
        <v>45718.0</v>
      </c>
      <c r="P1311" s="4" t="s">
        <v>2710</v>
      </c>
      <c r="Q1311" s="4">
        <v>2728777.0</v>
      </c>
      <c r="R1311" s="5">
        <v>45870.0</v>
      </c>
      <c r="S1311" s="4" t="s">
        <v>7321</v>
      </c>
      <c r="T1311" s="5">
        <v>45668.0</v>
      </c>
    </row>
    <row r="1312">
      <c r="A1312" s="4" t="s">
        <v>6367</v>
      </c>
      <c r="B1312" s="4">
        <v>2003.0</v>
      </c>
      <c r="C1312" s="4" t="s">
        <v>13</v>
      </c>
      <c r="D1312" s="4" t="s">
        <v>5749</v>
      </c>
      <c r="E1312" s="4">
        <v>166.0</v>
      </c>
      <c r="F1312" s="4">
        <v>1.0</v>
      </c>
      <c r="G1312" s="4" t="s">
        <v>1905</v>
      </c>
      <c r="H1312" s="4" t="s">
        <v>2711</v>
      </c>
      <c r="I1312" s="4">
        <v>36.0</v>
      </c>
      <c r="J1312" s="4">
        <v>0.0</v>
      </c>
      <c r="K1312" s="4" t="s">
        <v>5879</v>
      </c>
      <c r="L1312" s="4">
        <v>1.0</v>
      </c>
      <c r="M1312" s="4">
        <v>99.0</v>
      </c>
      <c r="N1312" s="4">
        <v>96.0</v>
      </c>
      <c r="O1312" s="5">
        <v>45718.0</v>
      </c>
      <c r="P1312" s="4" t="s">
        <v>2712</v>
      </c>
      <c r="Q1312" s="4">
        <v>2712511.0</v>
      </c>
      <c r="R1312" s="5">
        <v>45870.0</v>
      </c>
      <c r="S1312" s="4" t="s">
        <v>7127</v>
      </c>
      <c r="T1312" s="5">
        <v>45911.0</v>
      </c>
    </row>
    <row r="1313">
      <c r="A1313" s="4" t="s">
        <v>6367</v>
      </c>
      <c r="B1313" s="4">
        <v>2002.0</v>
      </c>
      <c r="C1313" s="4" t="s">
        <v>13</v>
      </c>
      <c r="D1313" s="4">
        <v>73.0</v>
      </c>
      <c r="E1313" s="4">
        <v>167.0</v>
      </c>
      <c r="F1313" s="4">
        <v>1.0</v>
      </c>
      <c r="G1313" s="4" t="s">
        <v>2272</v>
      </c>
      <c r="H1313" s="4" t="s">
        <v>2713</v>
      </c>
      <c r="I1313" s="10"/>
      <c r="J1313" s="4">
        <v>0.0</v>
      </c>
      <c r="K1313" s="4" t="s">
        <v>6083</v>
      </c>
      <c r="L1313" s="4">
        <v>1.0</v>
      </c>
      <c r="M1313" s="4">
        <v>99.0</v>
      </c>
      <c r="N1313" s="4">
        <v>99.0</v>
      </c>
      <c r="O1313" s="5">
        <v>45718.0</v>
      </c>
      <c r="P1313" s="4" t="s">
        <v>2714</v>
      </c>
      <c r="Q1313" s="4">
        <v>2695446.0</v>
      </c>
      <c r="R1313" s="5">
        <v>45870.0</v>
      </c>
      <c r="S1313" s="4" t="s">
        <v>6943</v>
      </c>
      <c r="T1313" s="5">
        <v>45849.0</v>
      </c>
    </row>
    <row r="1314">
      <c r="A1314" s="4" t="s">
        <v>6367</v>
      </c>
      <c r="B1314" s="4">
        <v>2001.0</v>
      </c>
      <c r="C1314" s="4" t="s">
        <v>13</v>
      </c>
      <c r="D1314" s="4" t="s">
        <v>5653</v>
      </c>
      <c r="E1314" s="4">
        <v>171.0</v>
      </c>
      <c r="F1314" s="4">
        <v>1.0</v>
      </c>
      <c r="G1314" s="4" t="s">
        <v>475</v>
      </c>
      <c r="H1314" s="4" t="s">
        <v>2715</v>
      </c>
      <c r="I1314" s="10"/>
      <c r="J1314" s="4">
        <v>0.0</v>
      </c>
      <c r="K1314" s="4" t="s">
        <v>6117</v>
      </c>
      <c r="L1314" s="4">
        <v>1.0</v>
      </c>
      <c r="M1314" s="4">
        <v>99.0</v>
      </c>
      <c r="N1314" s="4">
        <v>99.0</v>
      </c>
      <c r="O1314" s="5">
        <v>45690.0</v>
      </c>
      <c r="P1314" s="4" t="s">
        <v>2716</v>
      </c>
      <c r="Q1314" s="4">
        <v>267711.0</v>
      </c>
      <c r="R1314" s="5">
        <v>45870.0</v>
      </c>
      <c r="S1314" s="4" t="s">
        <v>6128</v>
      </c>
      <c r="T1314" s="5">
        <v>45910.0</v>
      </c>
    </row>
    <row r="1315">
      <c r="A1315" s="4" t="s">
        <v>6367</v>
      </c>
      <c r="B1315" s="4">
        <v>2000.0</v>
      </c>
      <c r="C1315" s="4" t="s">
        <v>13</v>
      </c>
      <c r="D1315" s="4" t="s">
        <v>5564</v>
      </c>
      <c r="E1315" s="4">
        <v>171.0</v>
      </c>
      <c r="F1315" s="4">
        <v>1.0</v>
      </c>
      <c r="G1315" s="4" t="s">
        <v>2277</v>
      </c>
      <c r="H1315" s="4" t="s">
        <v>2717</v>
      </c>
      <c r="I1315" s="10"/>
      <c r="J1315" s="4">
        <v>0.0</v>
      </c>
      <c r="K1315" s="4" t="s">
        <v>6071</v>
      </c>
      <c r="L1315" s="4">
        <v>1.0</v>
      </c>
      <c r="M1315" s="4">
        <v>95.0</v>
      </c>
      <c r="N1315" s="4">
        <v>93.0</v>
      </c>
      <c r="O1315" s="5">
        <v>45690.0</v>
      </c>
      <c r="P1315" s="4" t="s">
        <v>2718</v>
      </c>
      <c r="Q1315" s="4">
        <v>2656864.0</v>
      </c>
      <c r="R1315" s="5">
        <v>45901.0</v>
      </c>
      <c r="S1315" s="4" t="s">
        <v>7024</v>
      </c>
      <c r="T1315" s="5">
        <v>45758.0</v>
      </c>
    </row>
    <row r="1316">
      <c r="A1316" s="4" t="s">
        <v>6368</v>
      </c>
      <c r="B1316" s="4">
        <v>2015.0</v>
      </c>
      <c r="C1316" s="4" t="s">
        <v>314</v>
      </c>
      <c r="D1316" s="4" t="s">
        <v>6118</v>
      </c>
      <c r="E1316" s="4">
        <v>55.0</v>
      </c>
      <c r="F1316" s="4">
        <v>2.0</v>
      </c>
      <c r="G1316" s="10"/>
      <c r="H1316" s="4">
        <v>0.0</v>
      </c>
      <c r="I1316" s="10"/>
      <c r="J1316" s="4">
        <v>35.0</v>
      </c>
      <c r="K1316" s="4">
        <v>29.0</v>
      </c>
      <c r="L1316" s="4">
        <v>3.0</v>
      </c>
      <c r="M1316" s="4">
        <v>99.0</v>
      </c>
      <c r="N1316" s="4">
        <v>96.0</v>
      </c>
      <c r="O1316" s="4" t="s">
        <v>5522</v>
      </c>
      <c r="P1316" s="4" t="s">
        <v>2719</v>
      </c>
      <c r="Q1316" s="4">
        <v>127141.0</v>
      </c>
      <c r="R1316" s="5">
        <v>45870.0</v>
      </c>
      <c r="S1316" s="4" t="s">
        <v>7004</v>
      </c>
      <c r="T1316" s="5">
        <v>45731.0</v>
      </c>
    </row>
    <row r="1317">
      <c r="A1317" s="4" t="s">
        <v>6368</v>
      </c>
      <c r="B1317" s="4">
        <v>2014.0</v>
      </c>
      <c r="C1317" s="4" t="s">
        <v>314</v>
      </c>
      <c r="D1317" s="4" t="s">
        <v>6119</v>
      </c>
      <c r="E1317" s="4">
        <v>57.0</v>
      </c>
      <c r="F1317" s="4">
        <v>2.0</v>
      </c>
      <c r="G1317" s="4" t="s">
        <v>5521</v>
      </c>
      <c r="H1317" s="4" t="s">
        <v>2720</v>
      </c>
      <c r="I1317" s="10"/>
      <c r="J1317" s="4">
        <v>462.0</v>
      </c>
      <c r="K1317" s="5">
        <v>45836.0</v>
      </c>
      <c r="L1317" s="4">
        <v>3.0</v>
      </c>
      <c r="M1317" s="4">
        <v>99.0</v>
      </c>
      <c r="N1317" s="4">
        <v>96.0</v>
      </c>
      <c r="O1317" s="4" t="s">
        <v>5522</v>
      </c>
      <c r="P1317" s="4" t="s">
        <v>2722</v>
      </c>
      <c r="Q1317" s="4">
        <v>127276.0</v>
      </c>
      <c r="R1317" s="5">
        <v>45839.0</v>
      </c>
      <c r="S1317" s="4" t="s">
        <v>7005</v>
      </c>
      <c r="T1317" s="5">
        <v>45731.0</v>
      </c>
    </row>
    <row r="1318">
      <c r="A1318" s="4" t="s">
        <v>6368</v>
      </c>
      <c r="B1318" s="4">
        <v>2013.0</v>
      </c>
      <c r="C1318" s="4" t="s">
        <v>314</v>
      </c>
      <c r="D1318" s="4" t="s">
        <v>6119</v>
      </c>
      <c r="E1318" s="4">
        <v>56.0</v>
      </c>
      <c r="F1318" s="4">
        <v>2.0</v>
      </c>
      <c r="G1318" s="4" t="s">
        <v>1543</v>
      </c>
      <c r="H1318" s="4" t="s">
        <v>2723</v>
      </c>
      <c r="I1318" s="10"/>
      <c r="J1318" s="4">
        <v>229.0</v>
      </c>
      <c r="K1318" s="5">
        <v>45716.0</v>
      </c>
      <c r="L1318" s="4">
        <v>3.0</v>
      </c>
      <c r="M1318" s="4">
        <v>99.0</v>
      </c>
      <c r="N1318" s="4">
        <v>96.0</v>
      </c>
      <c r="O1318" s="4" t="s">
        <v>5522</v>
      </c>
      <c r="P1318" s="4" t="s">
        <v>2725</v>
      </c>
      <c r="Q1318" s="4">
        <v>127445.0</v>
      </c>
      <c r="R1318" s="5">
        <v>45839.0</v>
      </c>
      <c r="S1318" s="4" t="s">
        <v>7224</v>
      </c>
      <c r="T1318" s="5">
        <v>45731.0</v>
      </c>
    </row>
    <row r="1319">
      <c r="A1319" s="4" t="s">
        <v>6368</v>
      </c>
      <c r="B1319" s="4">
        <v>2012.0</v>
      </c>
      <c r="C1319" s="4" t="s">
        <v>314</v>
      </c>
      <c r="D1319" s="4" t="s">
        <v>6120</v>
      </c>
      <c r="E1319" s="4">
        <v>58.0</v>
      </c>
      <c r="F1319" s="4">
        <v>2.0</v>
      </c>
      <c r="G1319" s="4" t="s">
        <v>1249</v>
      </c>
      <c r="H1319" s="4" t="s">
        <v>2726</v>
      </c>
      <c r="I1319" s="10"/>
      <c r="J1319" s="4">
        <v>228.0</v>
      </c>
      <c r="K1319" s="5">
        <v>45896.0</v>
      </c>
      <c r="L1319" s="4">
        <v>3.0</v>
      </c>
      <c r="M1319" s="4">
        <v>99.0</v>
      </c>
      <c r="N1319" s="4">
        <v>97.0</v>
      </c>
      <c r="O1319" s="4" t="s">
        <v>5522</v>
      </c>
      <c r="P1319" s="4" t="s">
        <v>2727</v>
      </c>
      <c r="Q1319" s="4">
        <v>127629.0</v>
      </c>
      <c r="R1319" s="5">
        <v>45839.0</v>
      </c>
      <c r="S1319" s="4" t="s">
        <v>7064</v>
      </c>
      <c r="T1319" s="5">
        <v>45731.0</v>
      </c>
    </row>
    <row r="1320">
      <c r="A1320" s="4" t="s">
        <v>6368</v>
      </c>
      <c r="B1320" s="4">
        <v>2011.0</v>
      </c>
      <c r="C1320" s="4" t="s">
        <v>314</v>
      </c>
      <c r="D1320" s="4" t="s">
        <v>5661</v>
      </c>
      <c r="E1320" s="4">
        <v>64.0</v>
      </c>
      <c r="F1320" s="4">
        <v>3.0</v>
      </c>
      <c r="G1320" s="4" t="s">
        <v>1249</v>
      </c>
      <c r="H1320" s="4" t="s">
        <v>2728</v>
      </c>
      <c r="I1320" s="10"/>
      <c r="J1320" s="4">
        <v>434.0</v>
      </c>
      <c r="K1320" s="5">
        <v>45774.0</v>
      </c>
      <c r="L1320" s="4">
        <v>4.0</v>
      </c>
      <c r="M1320" s="4">
        <v>96.0</v>
      </c>
      <c r="N1320" s="4">
        <v>97.0</v>
      </c>
      <c r="O1320" s="4" t="s">
        <v>5522</v>
      </c>
      <c r="P1320" s="4" t="s">
        <v>2729</v>
      </c>
      <c r="Q1320" s="4">
        <v>127833.0</v>
      </c>
      <c r="R1320" s="5">
        <v>45809.0</v>
      </c>
      <c r="S1320" s="4" t="s">
        <v>7009</v>
      </c>
      <c r="T1320" s="5">
        <v>45672.0</v>
      </c>
    </row>
    <row r="1321">
      <c r="A1321" s="4" t="s">
        <v>6368</v>
      </c>
      <c r="B1321" s="4">
        <v>2010.0</v>
      </c>
      <c r="C1321" s="4" t="s">
        <v>314</v>
      </c>
      <c r="D1321" s="4">
        <v>83.0</v>
      </c>
      <c r="E1321" s="4">
        <v>62.0</v>
      </c>
      <c r="F1321" s="4">
        <v>3.0</v>
      </c>
      <c r="G1321" s="5">
        <v>45906.0</v>
      </c>
      <c r="H1321" s="4" t="s">
        <v>2730</v>
      </c>
      <c r="I1321" s="10"/>
      <c r="J1321" s="4">
        <v>450.0</v>
      </c>
      <c r="K1321" s="5">
        <v>45926.0</v>
      </c>
      <c r="L1321" s="4">
        <v>4.0</v>
      </c>
      <c r="M1321" s="4">
        <v>98.0</v>
      </c>
      <c r="N1321" s="4">
        <v>97.0</v>
      </c>
      <c r="O1321" s="4" t="s">
        <v>5522</v>
      </c>
      <c r="P1321" s="4" t="s">
        <v>2731</v>
      </c>
      <c r="Q1321" s="4">
        <v>1287.0</v>
      </c>
      <c r="R1321" s="5">
        <v>45809.0</v>
      </c>
      <c r="S1321" s="4" t="s">
        <v>7324</v>
      </c>
      <c r="T1321" s="5">
        <v>45672.0</v>
      </c>
    </row>
    <row r="1322">
      <c r="A1322" s="4" t="s">
        <v>6368</v>
      </c>
      <c r="B1322" s="4">
        <v>2009.0</v>
      </c>
      <c r="C1322" s="4" t="s">
        <v>314</v>
      </c>
      <c r="D1322" s="4">
        <v>83.0</v>
      </c>
      <c r="E1322" s="4">
        <v>64.0</v>
      </c>
      <c r="F1322" s="4">
        <v>3.0</v>
      </c>
      <c r="G1322" s="58">
        <v>45907.0</v>
      </c>
      <c r="H1322" s="4" t="s">
        <v>2732</v>
      </c>
      <c r="I1322" s="10"/>
      <c r="J1322" s="4">
        <v>741.0</v>
      </c>
      <c r="K1322" s="5">
        <v>45773.0</v>
      </c>
      <c r="L1322" s="4">
        <v>4.0</v>
      </c>
      <c r="M1322" s="4">
        <v>99.0</v>
      </c>
      <c r="N1322" s="4">
        <v>97.0</v>
      </c>
      <c r="O1322" s="4" t="s">
        <v>5522</v>
      </c>
      <c r="P1322" s="4" t="s">
        <v>2733</v>
      </c>
      <c r="Q1322" s="4">
        <v>12847.0</v>
      </c>
      <c r="R1322" s="5">
        <v>45809.0</v>
      </c>
      <c r="S1322" s="4" t="s">
        <v>7226</v>
      </c>
      <c r="T1322" s="4">
        <v>15.0</v>
      </c>
    </row>
    <row r="1323">
      <c r="A1323" s="4" t="s">
        <v>6368</v>
      </c>
      <c r="B1323" s="4">
        <v>2008.0</v>
      </c>
      <c r="C1323" s="4" t="s">
        <v>314</v>
      </c>
      <c r="D1323" s="4" t="s">
        <v>5659</v>
      </c>
      <c r="E1323" s="4">
        <v>66.0</v>
      </c>
      <c r="F1323" s="4">
        <v>3.0</v>
      </c>
      <c r="G1323" s="5">
        <v>45968.0</v>
      </c>
      <c r="H1323" s="4" t="s">
        <v>2734</v>
      </c>
      <c r="I1323" s="10"/>
      <c r="J1323" s="4">
        <v>11015.0</v>
      </c>
      <c r="K1323" s="5">
        <v>45925.0</v>
      </c>
      <c r="L1323" s="4">
        <v>4.0</v>
      </c>
      <c r="M1323" s="4">
        <v>98.0</v>
      </c>
      <c r="N1323" s="4">
        <v>98.0</v>
      </c>
      <c r="O1323" s="4" t="s">
        <v>5522</v>
      </c>
      <c r="P1323" s="4" t="s">
        <v>2735</v>
      </c>
      <c r="Q1323" s="4">
        <v>12863.0</v>
      </c>
      <c r="R1323" s="5">
        <v>45778.0</v>
      </c>
      <c r="S1323" s="4" t="s">
        <v>6022</v>
      </c>
      <c r="T1323" s="4">
        <v>15.0</v>
      </c>
    </row>
    <row r="1324">
      <c r="A1324" s="4" t="s">
        <v>6368</v>
      </c>
      <c r="B1324" s="4">
        <v>2007.0</v>
      </c>
      <c r="C1324" s="4" t="s">
        <v>314</v>
      </c>
      <c r="D1324" s="4" t="s">
        <v>6121</v>
      </c>
      <c r="E1324" s="4">
        <v>67.0</v>
      </c>
      <c r="F1324" s="4">
        <v>3.0</v>
      </c>
      <c r="G1324" s="4" t="s">
        <v>1676</v>
      </c>
      <c r="H1324" s="4" t="s">
        <v>2736</v>
      </c>
      <c r="I1324" s="10"/>
      <c r="J1324" s="4">
        <v>0.0</v>
      </c>
      <c r="K1324" s="5">
        <v>45772.0</v>
      </c>
      <c r="L1324" s="4">
        <v>4.0</v>
      </c>
      <c r="M1324" s="4">
        <v>97.0</v>
      </c>
      <c r="N1324" s="4">
        <v>98.0</v>
      </c>
      <c r="O1324" s="4" t="s">
        <v>5522</v>
      </c>
      <c r="P1324" s="4" t="s">
        <v>2737</v>
      </c>
      <c r="Q1324" s="4">
        <v>1281.0</v>
      </c>
      <c r="R1324" s="5">
        <v>45778.0</v>
      </c>
      <c r="S1324" s="4" t="s">
        <v>7227</v>
      </c>
      <c r="T1324" s="4">
        <v>15.0</v>
      </c>
    </row>
    <row r="1325">
      <c r="A1325" s="4" t="s">
        <v>6368</v>
      </c>
      <c r="B1325" s="4">
        <v>2006.0</v>
      </c>
      <c r="C1325" s="4" t="s">
        <v>314</v>
      </c>
      <c r="D1325" s="4" t="s">
        <v>6029</v>
      </c>
      <c r="E1325" s="4">
        <v>68.0</v>
      </c>
      <c r="F1325" s="4">
        <v>3.0</v>
      </c>
      <c r="G1325" s="4" t="s">
        <v>1542</v>
      </c>
      <c r="H1325" s="4" t="s">
        <v>2738</v>
      </c>
      <c r="I1325" s="10"/>
      <c r="J1325" s="4">
        <v>520.0</v>
      </c>
      <c r="K1325" s="5">
        <v>45924.0</v>
      </c>
      <c r="L1325" s="4">
        <v>4.0</v>
      </c>
      <c r="M1325" s="4">
        <v>95.0</v>
      </c>
      <c r="N1325" s="4">
        <v>98.0</v>
      </c>
      <c r="O1325" s="4" t="s">
        <v>5522</v>
      </c>
      <c r="P1325" s="4" t="s">
        <v>2740</v>
      </c>
      <c r="Q1325" s="4">
        <v>127854.0</v>
      </c>
      <c r="R1325" s="5">
        <v>45778.0</v>
      </c>
      <c r="S1325" s="4" t="s">
        <v>7073</v>
      </c>
      <c r="T1325" s="5">
        <v>45914.0</v>
      </c>
    </row>
    <row r="1326">
      <c r="A1326" s="4" t="s">
        <v>6368</v>
      </c>
      <c r="B1326" s="4">
        <v>2005.0</v>
      </c>
      <c r="C1326" s="4" t="s">
        <v>314</v>
      </c>
      <c r="D1326" s="4">
        <v>82.0</v>
      </c>
      <c r="E1326" s="4">
        <v>69.0</v>
      </c>
      <c r="F1326" s="4">
        <v>3.0</v>
      </c>
      <c r="G1326" s="4" t="s">
        <v>4740</v>
      </c>
      <c r="H1326" s="4" t="s">
        <v>2741</v>
      </c>
      <c r="I1326" s="10"/>
      <c r="J1326" s="4">
        <v>0.0</v>
      </c>
      <c r="K1326" s="5">
        <v>45771.0</v>
      </c>
      <c r="L1326" s="4">
        <v>4.0</v>
      </c>
      <c r="M1326" s="4">
        <v>95.0</v>
      </c>
      <c r="N1326" s="4">
        <v>98.0</v>
      </c>
      <c r="O1326" s="4" t="s">
        <v>5522</v>
      </c>
      <c r="P1326" s="4" t="s">
        <v>2742</v>
      </c>
      <c r="Q1326" s="4">
        <v>127773.0</v>
      </c>
      <c r="R1326" s="5">
        <v>45778.0</v>
      </c>
      <c r="S1326" s="4" t="s">
        <v>6149</v>
      </c>
      <c r="T1326" s="5">
        <v>45914.0</v>
      </c>
    </row>
    <row r="1327">
      <c r="A1327" s="4" t="s">
        <v>6368</v>
      </c>
      <c r="B1327" s="4">
        <v>2004.0</v>
      </c>
      <c r="C1327" s="4" t="s">
        <v>314</v>
      </c>
      <c r="D1327" s="4" t="s">
        <v>6095</v>
      </c>
      <c r="E1327" s="4">
        <v>68.0</v>
      </c>
      <c r="F1327" s="4">
        <v>3.0</v>
      </c>
      <c r="G1327" s="5">
        <v>45845.0</v>
      </c>
      <c r="H1327" s="4" t="s">
        <v>2743</v>
      </c>
      <c r="I1327" s="10"/>
      <c r="J1327" s="4">
        <v>8752.0</v>
      </c>
      <c r="K1327" s="5">
        <v>45892.0</v>
      </c>
      <c r="L1327" s="4">
        <v>4.0</v>
      </c>
      <c r="M1327" s="4">
        <v>97.0</v>
      </c>
      <c r="N1327" s="4">
        <v>99.0</v>
      </c>
      <c r="O1327" s="4" t="s">
        <v>5522</v>
      </c>
      <c r="P1327" s="4" t="s">
        <v>2744</v>
      </c>
      <c r="Q1327" s="4">
        <v>127761.0</v>
      </c>
      <c r="R1327" s="5">
        <v>45748.0</v>
      </c>
      <c r="S1327" s="4" t="s">
        <v>7322</v>
      </c>
      <c r="T1327" s="5">
        <v>45883.0</v>
      </c>
    </row>
    <row r="1328">
      <c r="A1328" s="4" t="s">
        <v>6368</v>
      </c>
      <c r="B1328" s="4">
        <v>2003.0</v>
      </c>
      <c r="C1328" s="4" t="s">
        <v>314</v>
      </c>
      <c r="D1328" s="4" t="s">
        <v>5666</v>
      </c>
      <c r="E1328" s="4">
        <v>7.0</v>
      </c>
      <c r="F1328" s="4">
        <v>3.0</v>
      </c>
      <c r="G1328" s="4" t="s">
        <v>1435</v>
      </c>
      <c r="H1328" s="4" t="s">
        <v>2745</v>
      </c>
      <c r="I1328" s="10"/>
      <c r="J1328" s="4">
        <v>8286.0</v>
      </c>
      <c r="K1328" s="5">
        <v>45770.0</v>
      </c>
      <c r="L1328" s="4">
        <v>5.0</v>
      </c>
      <c r="M1328" s="4">
        <v>97.0</v>
      </c>
      <c r="N1328" s="4">
        <v>97.0</v>
      </c>
      <c r="O1328" s="4" t="s">
        <v>5522</v>
      </c>
      <c r="P1328" s="4" t="s">
        <v>2746</v>
      </c>
      <c r="Q1328" s="4">
        <v>127718.0</v>
      </c>
      <c r="R1328" s="5">
        <v>45748.0</v>
      </c>
      <c r="S1328" s="4" t="s">
        <v>7132</v>
      </c>
      <c r="T1328" s="5">
        <v>45883.0</v>
      </c>
    </row>
    <row r="1329">
      <c r="A1329" s="4" t="s">
        <v>6368</v>
      </c>
      <c r="B1329" s="4">
        <v>2002.0</v>
      </c>
      <c r="C1329" s="4" t="s">
        <v>314</v>
      </c>
      <c r="D1329" s="4" t="s">
        <v>5911</v>
      </c>
      <c r="E1329" s="4">
        <v>7.0</v>
      </c>
      <c r="F1329" s="4">
        <v>3.0</v>
      </c>
      <c r="G1329" s="4" t="s">
        <v>27</v>
      </c>
      <c r="H1329" s="4" t="s">
        <v>2747</v>
      </c>
      <c r="I1329" s="10"/>
      <c r="J1329" s="4">
        <v>33812.0</v>
      </c>
      <c r="K1329" s="5">
        <v>45922.0</v>
      </c>
      <c r="L1329" s="4">
        <v>5.0</v>
      </c>
      <c r="M1329" s="4">
        <v>89.0</v>
      </c>
      <c r="N1329" s="4">
        <v>96.0</v>
      </c>
      <c r="O1329" s="4" t="s">
        <v>5522</v>
      </c>
      <c r="P1329" s="4" t="s">
        <v>2748</v>
      </c>
      <c r="Q1329" s="4">
        <v>127445.0</v>
      </c>
      <c r="R1329" s="5">
        <v>45748.0</v>
      </c>
      <c r="S1329" s="4" t="s">
        <v>6020</v>
      </c>
      <c r="T1329" s="5">
        <v>45852.0</v>
      </c>
    </row>
    <row r="1330">
      <c r="A1330" s="4" t="s">
        <v>6368</v>
      </c>
      <c r="B1330" s="4">
        <v>2001.0</v>
      </c>
      <c r="C1330" s="4" t="s">
        <v>314</v>
      </c>
      <c r="D1330" s="4" t="s">
        <v>5687</v>
      </c>
      <c r="E1330" s="4">
        <v>72.0</v>
      </c>
      <c r="F1330" s="4">
        <v>4.0</v>
      </c>
      <c r="G1330" s="58">
        <v>45724.0</v>
      </c>
      <c r="H1330" s="4" t="s">
        <v>2749</v>
      </c>
      <c r="I1330" s="10"/>
      <c r="J1330" s="4">
        <v>22552.0</v>
      </c>
      <c r="K1330" s="5">
        <v>45799.0</v>
      </c>
      <c r="L1330" s="4">
        <v>5.0</v>
      </c>
      <c r="M1330" s="4">
        <v>81.0</v>
      </c>
      <c r="N1330" s="4">
        <v>95.0</v>
      </c>
      <c r="O1330" s="4" t="s">
        <v>5522</v>
      </c>
      <c r="P1330" s="4" t="s">
        <v>2750</v>
      </c>
      <c r="Q1330" s="4">
        <v>127149.0</v>
      </c>
      <c r="R1330" s="5">
        <v>45748.0</v>
      </c>
      <c r="S1330" s="4" t="s">
        <v>7310</v>
      </c>
      <c r="T1330" s="5">
        <v>45822.0</v>
      </c>
    </row>
    <row r="1331">
      <c r="A1331" s="4" t="s">
        <v>6368</v>
      </c>
      <c r="B1331" s="4">
        <v>2000.0</v>
      </c>
      <c r="C1331" s="4" t="s">
        <v>314</v>
      </c>
      <c r="D1331" s="4" t="s">
        <v>5692</v>
      </c>
      <c r="E1331" s="4">
        <v>74.0</v>
      </c>
      <c r="F1331" s="4">
        <v>4.0</v>
      </c>
      <c r="G1331" s="4" t="s">
        <v>4790</v>
      </c>
      <c r="H1331" s="4" t="s">
        <v>2751</v>
      </c>
      <c r="I1331" s="10"/>
      <c r="J1331" s="4">
        <v>22497.0</v>
      </c>
      <c r="K1331" s="5">
        <v>45710.0</v>
      </c>
      <c r="L1331" s="4">
        <v>5.0</v>
      </c>
      <c r="M1331" s="4">
        <v>98.0</v>
      </c>
      <c r="N1331" s="4">
        <v>85.0</v>
      </c>
      <c r="O1331" s="4" t="s">
        <v>5522</v>
      </c>
      <c r="P1331" s="4" t="s">
        <v>2752</v>
      </c>
      <c r="Q1331" s="4">
        <v>126843.0</v>
      </c>
      <c r="R1331" s="5">
        <v>45748.0</v>
      </c>
      <c r="S1331" s="4" t="s">
        <v>7138</v>
      </c>
      <c r="T1331" s="5">
        <v>45791.0</v>
      </c>
    </row>
    <row r="1332">
      <c r="A1332" s="4" t="s">
        <v>6370</v>
      </c>
      <c r="B1332" s="4">
        <v>2015.0</v>
      </c>
      <c r="C1332" s="4" t="s">
        <v>13</v>
      </c>
      <c r="D1332" s="4" t="s">
        <v>5580</v>
      </c>
      <c r="E1332" s="4">
        <v>112.0</v>
      </c>
      <c r="F1332" s="4">
        <v>4.0</v>
      </c>
      <c r="G1332" s="10"/>
      <c r="H1332" s="4">
        <v>0.0</v>
      </c>
      <c r="I1332" s="4">
        <v>99.0</v>
      </c>
      <c r="J1332" s="4">
        <v>0.0</v>
      </c>
      <c r="K1332" s="4" t="s">
        <v>5901</v>
      </c>
      <c r="L1332" s="4">
        <v>4.0</v>
      </c>
      <c r="M1332" s="4">
        <v>99.0</v>
      </c>
      <c r="N1332" s="4">
        <v>99.0</v>
      </c>
      <c r="O1332" s="4" t="s">
        <v>5522</v>
      </c>
      <c r="P1332" s="4" t="s">
        <v>2753</v>
      </c>
      <c r="Q1332" s="4">
        <v>915932.0</v>
      </c>
      <c r="R1332" s="4">
        <v>4.0</v>
      </c>
      <c r="S1332" s="4" t="s">
        <v>6936</v>
      </c>
      <c r="T1332" s="5">
        <v>45670.0</v>
      </c>
    </row>
    <row r="1333">
      <c r="A1333" s="4" t="s">
        <v>6370</v>
      </c>
      <c r="B1333" s="4">
        <v>2014.0</v>
      </c>
      <c r="C1333" s="4" t="s">
        <v>13</v>
      </c>
      <c r="D1333" s="4">
        <v>74.0</v>
      </c>
      <c r="E1333" s="4">
        <v>113.0</v>
      </c>
      <c r="F1333" s="4">
        <v>4.0</v>
      </c>
      <c r="G1333" s="4" t="s">
        <v>5922</v>
      </c>
      <c r="H1333" s="4" t="s">
        <v>2754</v>
      </c>
      <c r="I1333" s="4">
        <v>98.0</v>
      </c>
      <c r="J1333" s="4">
        <v>20.0</v>
      </c>
      <c r="K1333" s="4" t="s">
        <v>6018</v>
      </c>
      <c r="L1333" s="4">
        <v>4.0</v>
      </c>
      <c r="M1333" s="4">
        <v>98.0</v>
      </c>
      <c r="N1333" s="4">
        <v>98.0</v>
      </c>
      <c r="O1333" s="4" t="s">
        <v>5522</v>
      </c>
      <c r="P1333" s="4" t="s">
        <v>2756</v>
      </c>
      <c r="Q1333" s="4">
        <v>88936.0</v>
      </c>
      <c r="R1333" s="5">
        <v>45903.0</v>
      </c>
      <c r="S1333" s="4" t="s">
        <v>6937</v>
      </c>
      <c r="T1333" s="5">
        <v>45670.0</v>
      </c>
    </row>
    <row r="1334">
      <c r="A1334" s="4" t="s">
        <v>6370</v>
      </c>
      <c r="B1334" s="4">
        <v>2013.0</v>
      </c>
      <c r="C1334" s="4" t="s">
        <v>13</v>
      </c>
      <c r="D1334" s="4" t="s">
        <v>5645</v>
      </c>
      <c r="E1334" s="4">
        <v>114.0</v>
      </c>
      <c r="F1334" s="4">
        <v>4.0</v>
      </c>
      <c r="G1334" s="4" t="s">
        <v>5783</v>
      </c>
      <c r="H1334" s="4" t="s">
        <v>2757</v>
      </c>
      <c r="I1334" s="4">
        <v>98.0</v>
      </c>
      <c r="J1334" s="4">
        <v>120.0</v>
      </c>
      <c r="K1334" s="4">
        <v>64.0</v>
      </c>
      <c r="L1334" s="4">
        <v>4.0</v>
      </c>
      <c r="M1334" s="4">
        <v>98.0</v>
      </c>
      <c r="N1334" s="4">
        <v>98.0</v>
      </c>
      <c r="O1334" s="4" t="s">
        <v>5522</v>
      </c>
      <c r="P1334" s="4" t="s">
        <v>2758</v>
      </c>
      <c r="Q1334" s="4">
        <v>8413464.0</v>
      </c>
      <c r="R1334" s="5">
        <v>45903.0</v>
      </c>
      <c r="S1334" s="4" t="s">
        <v>6937</v>
      </c>
      <c r="T1334" s="5">
        <v>45670.0</v>
      </c>
    </row>
    <row r="1335">
      <c r="A1335" s="4" t="s">
        <v>6370</v>
      </c>
      <c r="B1335" s="4">
        <v>2012.0</v>
      </c>
      <c r="C1335" s="4" t="s">
        <v>13</v>
      </c>
      <c r="D1335" s="4" t="s">
        <v>5780</v>
      </c>
      <c r="E1335" s="4">
        <v>115.0</v>
      </c>
      <c r="F1335" s="4">
        <v>4.0</v>
      </c>
      <c r="G1335" s="4" t="s">
        <v>5922</v>
      </c>
      <c r="H1335" s="4" t="s">
        <v>2759</v>
      </c>
      <c r="I1335" s="4">
        <v>98.0</v>
      </c>
      <c r="J1335" s="4">
        <v>3.0</v>
      </c>
      <c r="K1335" s="4" t="s">
        <v>5737</v>
      </c>
      <c r="L1335" s="4">
        <v>4.0</v>
      </c>
      <c r="M1335" s="4">
        <v>98.0</v>
      </c>
      <c r="N1335" s="4">
        <v>98.0</v>
      </c>
      <c r="O1335" s="4" t="s">
        <v>5522</v>
      </c>
      <c r="P1335" s="4" t="s">
        <v>2760</v>
      </c>
      <c r="Q1335" s="4">
        <v>7992573.0</v>
      </c>
      <c r="R1335" s="5">
        <v>45903.0</v>
      </c>
      <c r="S1335" s="4" t="s">
        <v>7112</v>
      </c>
      <c r="T1335" s="5">
        <v>45912.0</v>
      </c>
    </row>
    <row r="1336">
      <c r="A1336" s="4" t="s">
        <v>6370</v>
      </c>
      <c r="B1336" s="4">
        <v>2011.0</v>
      </c>
      <c r="C1336" s="4" t="s">
        <v>13</v>
      </c>
      <c r="D1336" s="4" t="s">
        <v>5563</v>
      </c>
      <c r="E1336" s="4">
        <v>116.0</v>
      </c>
      <c r="F1336" s="4">
        <v>4.0</v>
      </c>
      <c r="G1336" s="4" t="s">
        <v>6122</v>
      </c>
      <c r="H1336" s="4" t="s">
        <v>2761</v>
      </c>
      <c r="I1336" s="4">
        <v>98.0</v>
      </c>
      <c r="J1336" s="4">
        <v>0.0</v>
      </c>
      <c r="K1336" s="4" t="s">
        <v>6049</v>
      </c>
      <c r="L1336" s="4">
        <v>4.0</v>
      </c>
      <c r="M1336" s="4">
        <v>98.0</v>
      </c>
      <c r="N1336" s="4">
        <v>98.0</v>
      </c>
      <c r="O1336" s="4" t="s">
        <v>5522</v>
      </c>
      <c r="P1336" s="4" t="s">
        <v>2762</v>
      </c>
      <c r="Q1336" s="4">
        <v>7574943.0</v>
      </c>
      <c r="R1336" s="5">
        <v>45903.0</v>
      </c>
      <c r="S1336" s="4" t="s">
        <v>6937</v>
      </c>
      <c r="T1336" s="5">
        <v>45670.0</v>
      </c>
    </row>
    <row r="1337">
      <c r="A1337" s="4" t="s">
        <v>6370</v>
      </c>
      <c r="B1337" s="4">
        <v>2010.0</v>
      </c>
      <c r="C1337" s="4" t="s">
        <v>13</v>
      </c>
      <c r="D1337" s="4" t="s">
        <v>5585</v>
      </c>
      <c r="E1337" s="4">
        <v>117.0</v>
      </c>
      <c r="F1337" s="4">
        <v>4.0</v>
      </c>
      <c r="G1337" s="4" t="s">
        <v>5732</v>
      </c>
      <c r="H1337" s="4" t="s">
        <v>2763</v>
      </c>
      <c r="I1337" s="4">
        <v>98.0</v>
      </c>
      <c r="J1337" s="4">
        <v>0.0</v>
      </c>
      <c r="K1337" s="4" t="s">
        <v>5789</v>
      </c>
      <c r="L1337" s="4">
        <v>4.0</v>
      </c>
      <c r="M1337" s="4">
        <v>98.0</v>
      </c>
      <c r="N1337" s="4">
        <v>98.0</v>
      </c>
      <c r="O1337" s="4" t="s">
        <v>5522</v>
      </c>
      <c r="P1337" s="4" t="s">
        <v>2764</v>
      </c>
      <c r="Q1337" s="4">
        <v>718239.0</v>
      </c>
      <c r="R1337" s="5">
        <v>45872.0</v>
      </c>
      <c r="S1337" s="4" t="s">
        <v>6984</v>
      </c>
      <c r="T1337" s="5">
        <v>45701.0</v>
      </c>
    </row>
    <row r="1338">
      <c r="A1338" s="4" t="s">
        <v>6370</v>
      </c>
      <c r="B1338" s="4">
        <v>2009.0</v>
      </c>
      <c r="C1338" s="4" t="s">
        <v>13</v>
      </c>
      <c r="D1338" s="4" t="s">
        <v>5561</v>
      </c>
      <c r="E1338" s="4">
        <v>118.0</v>
      </c>
      <c r="F1338" s="4">
        <v>4.0</v>
      </c>
      <c r="G1338" s="4" t="s">
        <v>6123</v>
      </c>
      <c r="H1338" s="4" t="s">
        <v>2765</v>
      </c>
      <c r="I1338" s="4">
        <v>98.0</v>
      </c>
      <c r="J1338" s="4">
        <v>0.0</v>
      </c>
      <c r="K1338" s="5">
        <v>45906.0</v>
      </c>
      <c r="L1338" s="4">
        <v>4.0</v>
      </c>
      <c r="M1338" s="4">
        <v>98.0</v>
      </c>
      <c r="N1338" s="4">
        <v>98.0</v>
      </c>
      <c r="O1338" s="4" t="s">
        <v>5522</v>
      </c>
      <c r="P1338" s="4" t="s">
        <v>2766</v>
      </c>
      <c r="Q1338" s="4">
        <v>6821116.0</v>
      </c>
      <c r="R1338" s="5">
        <v>45872.0</v>
      </c>
      <c r="S1338" s="4" t="s">
        <v>7020</v>
      </c>
      <c r="T1338" s="5">
        <v>45821.0</v>
      </c>
    </row>
    <row r="1339">
      <c r="A1339" s="4" t="s">
        <v>6370</v>
      </c>
      <c r="B1339" s="4">
        <v>2008.0</v>
      </c>
      <c r="C1339" s="4" t="s">
        <v>13</v>
      </c>
      <c r="D1339" s="4" t="s">
        <v>5749</v>
      </c>
      <c r="E1339" s="4">
        <v>119.0</v>
      </c>
      <c r="F1339" s="4">
        <v>4.0</v>
      </c>
      <c r="G1339" s="4" t="s">
        <v>6008</v>
      </c>
      <c r="H1339" s="4" t="s">
        <v>2767</v>
      </c>
      <c r="I1339" s="4">
        <v>97.0</v>
      </c>
      <c r="J1339" s="4">
        <v>2.0</v>
      </c>
      <c r="K1339" s="5">
        <v>45663.0</v>
      </c>
      <c r="L1339" s="4">
        <v>4.0</v>
      </c>
      <c r="M1339" s="4">
        <v>98.0</v>
      </c>
      <c r="N1339" s="4">
        <v>97.0</v>
      </c>
      <c r="O1339" s="4" t="s">
        <v>5522</v>
      </c>
      <c r="P1339" s="4" t="s">
        <v>2768</v>
      </c>
      <c r="Q1339" s="4">
        <v>6489822.0</v>
      </c>
      <c r="R1339" s="5">
        <v>45872.0</v>
      </c>
      <c r="S1339" s="4" t="s">
        <v>6984</v>
      </c>
      <c r="T1339" s="5">
        <v>45821.0</v>
      </c>
    </row>
    <row r="1340">
      <c r="A1340" s="4" t="s">
        <v>6370</v>
      </c>
      <c r="B1340" s="4">
        <v>2007.0</v>
      </c>
      <c r="C1340" s="4" t="s">
        <v>13</v>
      </c>
      <c r="D1340" s="4">
        <v>73.0</v>
      </c>
      <c r="E1340" s="4">
        <v>12.0</v>
      </c>
      <c r="F1340" s="4">
        <v>4.0</v>
      </c>
      <c r="G1340" s="4" t="s">
        <v>5658</v>
      </c>
      <c r="H1340" s="4" t="s">
        <v>2769</v>
      </c>
      <c r="I1340" s="4">
        <v>98.0</v>
      </c>
      <c r="J1340" s="4">
        <v>41.0</v>
      </c>
      <c r="K1340" s="4" t="s">
        <v>5761</v>
      </c>
      <c r="L1340" s="4">
        <v>4.0</v>
      </c>
      <c r="M1340" s="4">
        <v>98.0</v>
      </c>
      <c r="N1340" s="4">
        <v>98.0</v>
      </c>
      <c r="O1340" s="4" t="s">
        <v>5522</v>
      </c>
      <c r="P1340" s="4" t="s">
        <v>2770</v>
      </c>
      <c r="Q1340" s="4">
        <v>6193191.0</v>
      </c>
      <c r="R1340" s="5">
        <v>45872.0</v>
      </c>
      <c r="S1340" s="4" t="s">
        <v>6985</v>
      </c>
      <c r="T1340" s="5">
        <v>45821.0</v>
      </c>
    </row>
    <row r="1341">
      <c r="A1341" s="4" t="s">
        <v>6370</v>
      </c>
      <c r="B1341" s="4">
        <v>2006.0</v>
      </c>
      <c r="C1341" s="4" t="s">
        <v>13</v>
      </c>
      <c r="D1341" s="4" t="s">
        <v>5559</v>
      </c>
      <c r="E1341" s="4">
        <v>121.0</v>
      </c>
      <c r="F1341" s="4">
        <v>4.0</v>
      </c>
      <c r="G1341" s="4" t="s">
        <v>6123</v>
      </c>
      <c r="H1341" s="4" t="s">
        <v>2771</v>
      </c>
      <c r="I1341" s="4">
        <v>98.0</v>
      </c>
      <c r="J1341" s="4">
        <v>1.0</v>
      </c>
      <c r="K1341" s="4" t="s">
        <v>5527</v>
      </c>
      <c r="L1341" s="4">
        <v>4.0</v>
      </c>
      <c r="M1341" s="4">
        <v>98.0</v>
      </c>
      <c r="N1341" s="4">
        <v>98.0</v>
      </c>
      <c r="O1341" s="4" t="s">
        <v>5522</v>
      </c>
      <c r="P1341" s="4" t="s">
        <v>2772</v>
      </c>
      <c r="Q1341" s="4">
        <v>5934232.0</v>
      </c>
      <c r="R1341" s="5">
        <v>45872.0</v>
      </c>
      <c r="S1341" s="4" t="s">
        <v>7396</v>
      </c>
      <c r="T1341" s="5">
        <v>45851.0</v>
      </c>
    </row>
    <row r="1342">
      <c r="A1342" s="4" t="s">
        <v>6370</v>
      </c>
      <c r="B1342" s="4">
        <v>2005.0</v>
      </c>
      <c r="C1342" s="4" t="s">
        <v>13</v>
      </c>
      <c r="D1342" s="4" t="s">
        <v>5899</v>
      </c>
      <c r="E1342" s="4">
        <v>127.0</v>
      </c>
      <c r="F1342" s="4">
        <v>4.0</v>
      </c>
      <c r="G1342" s="4" t="s">
        <v>5728</v>
      </c>
      <c r="H1342" s="4" t="s">
        <v>2773</v>
      </c>
      <c r="I1342" s="4">
        <v>95.0</v>
      </c>
      <c r="J1342" s="4">
        <v>28.0</v>
      </c>
      <c r="K1342" s="4" t="s">
        <v>5916</v>
      </c>
      <c r="L1342" s="4">
        <v>4.0</v>
      </c>
      <c r="M1342" s="4">
        <v>95.0</v>
      </c>
      <c r="N1342" s="4">
        <v>95.0</v>
      </c>
      <c r="O1342" s="4" t="s">
        <v>5522</v>
      </c>
      <c r="P1342" s="4" t="s">
        <v>2775</v>
      </c>
      <c r="Q1342" s="4">
        <v>5714111.0</v>
      </c>
      <c r="R1342" s="5">
        <v>45872.0</v>
      </c>
      <c r="S1342" s="4" t="s">
        <v>5723</v>
      </c>
      <c r="T1342" s="5">
        <v>45882.0</v>
      </c>
    </row>
    <row r="1343">
      <c r="A1343" s="4" t="s">
        <v>6370</v>
      </c>
      <c r="B1343" s="4">
        <v>2004.0</v>
      </c>
      <c r="C1343" s="4" t="s">
        <v>13</v>
      </c>
      <c r="D1343" s="4" t="s">
        <v>5711</v>
      </c>
      <c r="E1343" s="4">
        <v>125.0</v>
      </c>
      <c r="F1343" s="4">
        <v>4.0</v>
      </c>
      <c r="G1343" s="4" t="s">
        <v>6124</v>
      </c>
      <c r="H1343" s="4" t="s">
        <v>2776</v>
      </c>
      <c r="I1343" s="4">
        <v>95.0</v>
      </c>
      <c r="J1343" s="4">
        <v>21.0</v>
      </c>
      <c r="K1343" s="4">
        <v>57.0</v>
      </c>
      <c r="L1343" s="4">
        <v>4.0</v>
      </c>
      <c r="M1343" s="4">
        <v>95.0</v>
      </c>
      <c r="N1343" s="4">
        <v>95.0</v>
      </c>
      <c r="O1343" s="4" t="s">
        <v>5522</v>
      </c>
      <c r="P1343" s="4" t="s">
        <v>2777</v>
      </c>
      <c r="Q1343" s="4">
        <v>5535595.0</v>
      </c>
      <c r="R1343" s="5">
        <v>45872.0</v>
      </c>
      <c r="S1343" s="4" t="s">
        <v>7059</v>
      </c>
      <c r="T1343" s="5">
        <v>45790.0</v>
      </c>
    </row>
    <row r="1344">
      <c r="A1344" s="4" t="s">
        <v>6370</v>
      </c>
      <c r="B1344" s="4">
        <v>2003.0</v>
      </c>
      <c r="C1344" s="4" t="s">
        <v>13</v>
      </c>
      <c r="D1344" s="4" t="s">
        <v>5589</v>
      </c>
      <c r="E1344" s="4">
        <v>127.0</v>
      </c>
      <c r="F1344" s="4">
        <v>4.0</v>
      </c>
      <c r="G1344" s="4" t="s">
        <v>6124</v>
      </c>
      <c r="H1344" s="4" t="s">
        <v>2778</v>
      </c>
      <c r="I1344" s="4">
        <v>97.0</v>
      </c>
      <c r="J1344" s="4">
        <v>76.0</v>
      </c>
      <c r="K1344" s="4" t="s">
        <v>5638</v>
      </c>
      <c r="L1344" s="4">
        <v>4.0</v>
      </c>
      <c r="M1344" s="4">
        <v>97.0</v>
      </c>
      <c r="N1344" s="4">
        <v>97.0</v>
      </c>
      <c r="O1344" s="4" t="s">
        <v>5522</v>
      </c>
      <c r="P1344" s="4" t="s">
        <v>2779</v>
      </c>
      <c r="Q1344" s="4">
        <v>5396774.0</v>
      </c>
      <c r="R1344" s="5">
        <v>45903.0</v>
      </c>
      <c r="S1344" s="4" t="s">
        <v>7114</v>
      </c>
      <c r="T1344" s="5">
        <v>45701.0</v>
      </c>
    </row>
    <row r="1345">
      <c r="A1345" s="4" t="s">
        <v>6370</v>
      </c>
      <c r="B1345" s="4">
        <v>2002.0</v>
      </c>
      <c r="C1345" s="4" t="s">
        <v>13</v>
      </c>
      <c r="D1345" s="4" t="s">
        <v>5889</v>
      </c>
      <c r="E1345" s="4">
        <v>129.0</v>
      </c>
      <c r="F1345" s="4">
        <v>4.0</v>
      </c>
      <c r="G1345" s="4" t="s">
        <v>6124</v>
      </c>
      <c r="H1345" s="4" t="s">
        <v>2780</v>
      </c>
      <c r="I1345" s="4">
        <v>95.0</v>
      </c>
      <c r="J1345" s="4">
        <v>19.0</v>
      </c>
      <c r="K1345" s="4" t="s">
        <v>5830</v>
      </c>
      <c r="L1345" s="4">
        <v>4.0</v>
      </c>
      <c r="M1345" s="4">
        <v>95.0</v>
      </c>
      <c r="N1345" s="4">
        <v>95.0</v>
      </c>
      <c r="O1345" s="4" t="s">
        <v>5522</v>
      </c>
      <c r="P1345" s="4" t="s">
        <v>2781</v>
      </c>
      <c r="Q1345" s="4">
        <v>5287488.0</v>
      </c>
      <c r="R1345" s="5">
        <v>45903.0</v>
      </c>
      <c r="S1345" s="4" t="s">
        <v>7251</v>
      </c>
      <c r="T1345" s="4">
        <v>13.0</v>
      </c>
    </row>
    <row r="1346">
      <c r="A1346" s="4" t="s">
        <v>6370</v>
      </c>
      <c r="B1346" s="4">
        <v>2001.0</v>
      </c>
      <c r="C1346" s="4" t="s">
        <v>13</v>
      </c>
      <c r="D1346" s="4" t="s">
        <v>5715</v>
      </c>
      <c r="E1346" s="4">
        <v>131.0</v>
      </c>
      <c r="F1346" s="4">
        <v>4.0</v>
      </c>
      <c r="G1346" s="4" t="s">
        <v>5728</v>
      </c>
      <c r="H1346" s="4" t="s">
        <v>2782</v>
      </c>
      <c r="I1346" s="4">
        <v>97.0</v>
      </c>
      <c r="J1346" s="4">
        <v>61.0</v>
      </c>
      <c r="K1346" s="4" t="s">
        <v>5536</v>
      </c>
      <c r="L1346" s="4">
        <v>4.0</v>
      </c>
      <c r="M1346" s="4">
        <v>97.0</v>
      </c>
      <c r="N1346" s="4">
        <v>99.0</v>
      </c>
      <c r="O1346" s="4" t="s">
        <v>5522</v>
      </c>
      <c r="P1346" s="4" t="s">
        <v>2783</v>
      </c>
      <c r="Q1346" s="4">
        <v>5193482.0</v>
      </c>
      <c r="R1346" s="5">
        <v>45903.0</v>
      </c>
      <c r="S1346" s="4" t="s">
        <v>7075</v>
      </c>
      <c r="T1346" s="5">
        <v>45850.0</v>
      </c>
    </row>
    <row r="1347">
      <c r="A1347" s="4" t="s">
        <v>6370</v>
      </c>
      <c r="B1347" s="4">
        <v>2000.0</v>
      </c>
      <c r="C1347" s="4" t="s">
        <v>13</v>
      </c>
      <c r="D1347" s="4" t="s">
        <v>5590</v>
      </c>
      <c r="E1347" s="4">
        <v>133.0</v>
      </c>
      <c r="F1347" s="4">
        <v>4.0</v>
      </c>
      <c r="G1347" s="4" t="s">
        <v>5993</v>
      </c>
      <c r="H1347" s="4" t="s">
        <v>2784</v>
      </c>
      <c r="I1347" s="4">
        <v>93.0</v>
      </c>
      <c r="J1347" s="4">
        <v>32.0</v>
      </c>
      <c r="K1347" s="4">
        <v>54.0</v>
      </c>
      <c r="L1347" s="4">
        <v>4.0</v>
      </c>
      <c r="M1347" s="4">
        <v>94.0</v>
      </c>
      <c r="N1347" s="4">
        <v>91.0</v>
      </c>
      <c r="O1347" s="4" t="s">
        <v>5522</v>
      </c>
      <c r="P1347" s="4" t="s">
        <v>2786</v>
      </c>
      <c r="Q1347" s="4">
        <v>51313.0</v>
      </c>
      <c r="R1347" s="4">
        <v>4.0</v>
      </c>
      <c r="S1347" s="4" t="s">
        <v>5681</v>
      </c>
      <c r="T1347" s="5">
        <v>45820.0</v>
      </c>
    </row>
    <row r="1348">
      <c r="A1348" s="4" t="s">
        <v>6371</v>
      </c>
      <c r="B1348" s="4">
        <v>2015.0</v>
      </c>
      <c r="C1348" s="4" t="s">
        <v>13</v>
      </c>
      <c r="D1348" s="4">
        <v>72.0</v>
      </c>
      <c r="E1348" s="4">
        <v>198.0</v>
      </c>
      <c r="F1348" s="4">
        <v>4.0</v>
      </c>
      <c r="G1348" s="10"/>
      <c r="H1348" s="4">
        <v>0.0</v>
      </c>
      <c r="I1348" s="4">
        <v>98.0</v>
      </c>
      <c r="J1348" s="4">
        <v>526.0</v>
      </c>
      <c r="K1348" s="4" t="s">
        <v>5855</v>
      </c>
      <c r="L1348" s="4">
        <v>5.0</v>
      </c>
      <c r="M1348" s="4">
        <v>98.0</v>
      </c>
      <c r="N1348" s="4">
        <v>98.0</v>
      </c>
      <c r="O1348" s="4" t="s">
        <v>5522</v>
      </c>
      <c r="P1348" s="4" t="s">
        <v>2787</v>
      </c>
      <c r="Q1348" s="4">
        <v>1.7544126E7</v>
      </c>
      <c r="R1348" s="5">
        <v>45779.0</v>
      </c>
      <c r="S1348" s="4" t="s">
        <v>7051</v>
      </c>
      <c r="T1348" s="4">
        <v>15.0</v>
      </c>
    </row>
    <row r="1349">
      <c r="A1349" s="4" t="s">
        <v>6371</v>
      </c>
      <c r="B1349" s="4">
        <v>2014.0</v>
      </c>
      <c r="C1349" s="4" t="s">
        <v>13</v>
      </c>
      <c r="D1349" s="4" t="s">
        <v>5768</v>
      </c>
      <c r="E1349" s="4">
        <v>22.0</v>
      </c>
      <c r="F1349" s="4">
        <v>5.0</v>
      </c>
      <c r="G1349" s="4" t="s">
        <v>2957</v>
      </c>
      <c r="H1349" s="4" t="s">
        <v>2788</v>
      </c>
      <c r="I1349" s="4">
        <v>95.0</v>
      </c>
      <c r="J1349" s="4">
        <v>321.0</v>
      </c>
      <c r="K1349" s="4" t="s">
        <v>5896</v>
      </c>
      <c r="L1349" s="4">
        <v>5.0</v>
      </c>
      <c r="M1349" s="4">
        <v>95.0</v>
      </c>
      <c r="N1349" s="4">
        <v>95.0</v>
      </c>
      <c r="O1349" s="4" t="s">
        <v>5522</v>
      </c>
      <c r="P1349" s="4" t="s">
        <v>2789</v>
      </c>
      <c r="Q1349" s="4">
        <v>1.7289224E7</v>
      </c>
      <c r="R1349" s="5">
        <v>45779.0</v>
      </c>
      <c r="S1349" s="4" t="s">
        <v>7029</v>
      </c>
      <c r="T1349" s="4">
        <v>15.0</v>
      </c>
    </row>
    <row r="1350">
      <c r="A1350" s="4" t="s">
        <v>6371</v>
      </c>
      <c r="B1350" s="4">
        <v>2013.0</v>
      </c>
      <c r="C1350" s="4" t="s">
        <v>13</v>
      </c>
      <c r="D1350" s="4" t="s">
        <v>5769</v>
      </c>
      <c r="E1350" s="4">
        <v>28.0</v>
      </c>
      <c r="F1350" s="4">
        <v>5.0</v>
      </c>
      <c r="G1350" s="4" t="s">
        <v>1267</v>
      </c>
      <c r="H1350" s="4" t="s">
        <v>2790</v>
      </c>
      <c r="I1350" s="4">
        <v>99.0</v>
      </c>
      <c r="J1350" s="4">
        <v>73.0</v>
      </c>
      <c r="K1350" s="4" t="s">
        <v>5778</v>
      </c>
      <c r="L1350" s="4">
        <v>6.0</v>
      </c>
      <c r="M1350" s="4">
        <v>98.0</v>
      </c>
      <c r="N1350" s="4">
        <v>98.0</v>
      </c>
      <c r="O1350" s="4" t="s">
        <v>5522</v>
      </c>
      <c r="P1350" s="4" t="s">
        <v>2791</v>
      </c>
      <c r="Q1350" s="4">
        <v>1735275.0</v>
      </c>
      <c r="R1350" s="5">
        <v>45779.0</v>
      </c>
      <c r="S1350" s="4" t="s">
        <v>6964</v>
      </c>
      <c r="T1350" s="4">
        <v>15.0</v>
      </c>
    </row>
    <row r="1351">
      <c r="A1351" s="4" t="s">
        <v>6371</v>
      </c>
      <c r="B1351" s="4">
        <v>2012.0</v>
      </c>
      <c r="C1351" s="4" t="s">
        <v>13</v>
      </c>
      <c r="D1351" s="4" t="s">
        <v>5770</v>
      </c>
      <c r="E1351" s="4">
        <v>214.0</v>
      </c>
      <c r="F1351" s="4">
        <v>6.0</v>
      </c>
      <c r="G1351" s="4" t="s">
        <v>1545</v>
      </c>
      <c r="H1351" s="4" t="s">
        <v>2792</v>
      </c>
      <c r="I1351" s="4">
        <v>95.0</v>
      </c>
      <c r="J1351" s="4">
        <v>55.0</v>
      </c>
      <c r="K1351" s="5">
        <v>45813.0</v>
      </c>
      <c r="L1351" s="4">
        <v>7.0</v>
      </c>
      <c r="M1351" s="4">
        <v>98.0</v>
      </c>
      <c r="N1351" s="4">
        <v>99.0</v>
      </c>
      <c r="O1351" s="4" t="s">
        <v>5522</v>
      </c>
      <c r="P1351" s="4" t="s">
        <v>2793</v>
      </c>
      <c r="Q1351" s="4">
        <v>1.6791425E7</v>
      </c>
      <c r="R1351" s="5">
        <v>45779.0</v>
      </c>
      <c r="S1351" s="4" t="s">
        <v>7391</v>
      </c>
      <c r="T1351" s="5">
        <v>45852.0</v>
      </c>
    </row>
    <row r="1352">
      <c r="A1352" s="4" t="s">
        <v>6371</v>
      </c>
      <c r="B1352" s="4">
        <v>2011.0</v>
      </c>
      <c r="C1352" s="4" t="s">
        <v>13</v>
      </c>
      <c r="D1352" s="4" t="s">
        <v>5824</v>
      </c>
      <c r="E1352" s="4">
        <v>224.0</v>
      </c>
      <c r="F1352" s="4">
        <v>7.0</v>
      </c>
      <c r="G1352" s="4" t="s">
        <v>951</v>
      </c>
      <c r="H1352" s="4" t="s">
        <v>2794</v>
      </c>
      <c r="I1352" s="4">
        <v>99.0</v>
      </c>
      <c r="J1352" s="4">
        <v>127.0</v>
      </c>
      <c r="K1352" s="4" t="s">
        <v>5557</v>
      </c>
      <c r="L1352" s="4">
        <v>7.0</v>
      </c>
      <c r="M1352" s="4">
        <v>99.0</v>
      </c>
      <c r="N1352" s="4">
        <v>99.0</v>
      </c>
      <c r="O1352" s="4" t="s">
        <v>5522</v>
      </c>
      <c r="P1352" s="4" t="s">
        <v>2795</v>
      </c>
      <c r="Q1352" s="4">
        <v>165566.0</v>
      </c>
      <c r="R1352" s="5">
        <v>45779.0</v>
      </c>
      <c r="S1352" s="4" t="s">
        <v>7053</v>
      </c>
      <c r="T1352" s="5">
        <v>45761.0</v>
      </c>
    </row>
    <row r="1353">
      <c r="A1353" s="4" t="s">
        <v>6371</v>
      </c>
      <c r="B1353" s="4">
        <v>2010.0</v>
      </c>
      <c r="C1353" s="4" t="s">
        <v>13</v>
      </c>
      <c r="D1353" s="4" t="s">
        <v>5727</v>
      </c>
      <c r="E1353" s="4">
        <v>236.0</v>
      </c>
      <c r="F1353" s="4">
        <v>7.0</v>
      </c>
      <c r="G1353" s="4" t="s">
        <v>1532</v>
      </c>
      <c r="H1353" s="4" t="s">
        <v>2796</v>
      </c>
      <c r="I1353" s="4">
        <v>99.0</v>
      </c>
      <c r="J1353" s="4">
        <v>4.0</v>
      </c>
      <c r="K1353" s="4" t="s">
        <v>5650</v>
      </c>
      <c r="L1353" s="4">
        <v>8.0</v>
      </c>
      <c r="M1353" s="4">
        <v>98.0</v>
      </c>
      <c r="N1353" s="4">
        <v>99.0</v>
      </c>
      <c r="O1353" s="4" t="s">
        <v>5522</v>
      </c>
      <c r="P1353" s="4" t="s">
        <v>2798</v>
      </c>
      <c r="Q1353" s="4">
        <v>1.6321581E7</v>
      </c>
      <c r="R1353" s="5">
        <v>45779.0</v>
      </c>
      <c r="S1353" s="4" t="s">
        <v>7397</v>
      </c>
      <c r="T1353" s="5">
        <v>45791.0</v>
      </c>
    </row>
    <row r="1354">
      <c r="A1354" s="4" t="s">
        <v>6371</v>
      </c>
      <c r="B1354" s="4">
        <v>2009.0</v>
      </c>
      <c r="C1354" s="4" t="s">
        <v>13</v>
      </c>
      <c r="D1354" s="4" t="s">
        <v>5727</v>
      </c>
      <c r="E1354" s="4">
        <v>235.0</v>
      </c>
      <c r="F1354" s="4">
        <v>7.0</v>
      </c>
      <c r="G1354" s="4" t="s">
        <v>1319</v>
      </c>
      <c r="H1354" s="4" t="s">
        <v>2799</v>
      </c>
      <c r="I1354" s="4">
        <v>99.0</v>
      </c>
      <c r="J1354" s="4">
        <v>0.0</v>
      </c>
      <c r="K1354" s="4" t="s">
        <v>5819</v>
      </c>
      <c r="L1354" s="4">
        <v>8.0</v>
      </c>
      <c r="M1354" s="4">
        <v>99.0</v>
      </c>
      <c r="N1354" s="4">
        <v>98.0</v>
      </c>
      <c r="O1354" s="4" t="s">
        <v>5522</v>
      </c>
      <c r="P1354" s="4" t="s">
        <v>2800</v>
      </c>
      <c r="Q1354" s="4">
        <v>169271.0</v>
      </c>
      <c r="R1354" s="5">
        <v>45779.0</v>
      </c>
      <c r="S1354" s="4" t="s">
        <v>7018</v>
      </c>
      <c r="T1354" s="5">
        <v>45822.0</v>
      </c>
    </row>
    <row r="1355">
      <c r="A1355" s="4" t="s">
        <v>6371</v>
      </c>
      <c r="B1355" s="4">
        <v>2008.0</v>
      </c>
      <c r="C1355" s="4" t="s">
        <v>13</v>
      </c>
      <c r="D1355" s="4" t="s">
        <v>5657</v>
      </c>
      <c r="E1355" s="4">
        <v>258.0</v>
      </c>
      <c r="F1355" s="4">
        <v>8.0</v>
      </c>
      <c r="G1355" s="5">
        <v>45815.0</v>
      </c>
      <c r="H1355" s="4" t="s">
        <v>2801</v>
      </c>
      <c r="I1355" s="4">
        <v>99.0</v>
      </c>
      <c r="J1355" s="4">
        <v>20.0</v>
      </c>
      <c r="K1355" s="4" t="s">
        <v>5560</v>
      </c>
      <c r="L1355" s="4">
        <v>9.0</v>
      </c>
      <c r="M1355" s="4">
        <v>99.0</v>
      </c>
      <c r="N1355" s="4">
        <v>99.0</v>
      </c>
      <c r="O1355" s="4" t="s">
        <v>5522</v>
      </c>
      <c r="P1355" s="4" t="s">
        <v>2802</v>
      </c>
      <c r="Q1355" s="4">
        <v>15674.0</v>
      </c>
      <c r="R1355" s="5">
        <v>45779.0</v>
      </c>
      <c r="S1355" s="4" t="s">
        <v>7018</v>
      </c>
      <c r="T1355" s="5">
        <v>45822.0</v>
      </c>
    </row>
    <row r="1356">
      <c r="A1356" s="4" t="s">
        <v>6371</v>
      </c>
      <c r="B1356" s="4">
        <v>2007.0</v>
      </c>
      <c r="C1356" s="4" t="s">
        <v>13</v>
      </c>
      <c r="D1356" s="4" t="s">
        <v>5777</v>
      </c>
      <c r="E1356" s="4">
        <v>288.0</v>
      </c>
      <c r="F1356" s="4">
        <v>8.0</v>
      </c>
      <c r="G1356" s="4" t="s">
        <v>435</v>
      </c>
      <c r="H1356" s="4" t="s">
        <v>2803</v>
      </c>
      <c r="I1356" s="4">
        <v>94.0</v>
      </c>
      <c r="J1356" s="4">
        <v>13.0</v>
      </c>
      <c r="K1356" s="4" t="s">
        <v>5717</v>
      </c>
      <c r="L1356" s="4">
        <v>9.0</v>
      </c>
      <c r="M1356" s="4">
        <v>94.0</v>
      </c>
      <c r="N1356" s="4">
        <v>93.0</v>
      </c>
      <c r="O1356" s="4" t="s">
        <v>5522</v>
      </c>
      <c r="P1356" s="4" t="s">
        <v>2805</v>
      </c>
      <c r="Q1356" s="4">
        <v>1.5484192E7</v>
      </c>
      <c r="R1356" s="5">
        <v>45779.0</v>
      </c>
      <c r="S1356" s="4" t="s">
        <v>7124</v>
      </c>
      <c r="T1356" s="5">
        <v>45852.0</v>
      </c>
    </row>
    <row r="1357">
      <c r="A1357" s="4" t="s">
        <v>6371</v>
      </c>
      <c r="B1357" s="4">
        <v>2006.0</v>
      </c>
      <c r="C1357" s="4" t="s">
        <v>13</v>
      </c>
      <c r="D1357" s="4">
        <v>65.0</v>
      </c>
      <c r="E1357" s="4">
        <v>295.0</v>
      </c>
      <c r="F1357" s="4">
        <v>8.0</v>
      </c>
      <c r="G1357" s="58">
        <v>45876.0</v>
      </c>
      <c r="H1357" s="4" t="s">
        <v>2806</v>
      </c>
      <c r="I1357" s="4">
        <v>99.0</v>
      </c>
      <c r="J1357" s="4">
        <v>109.0</v>
      </c>
      <c r="K1357" s="4" t="s">
        <v>5609</v>
      </c>
      <c r="L1357" s="4">
        <v>9.0</v>
      </c>
      <c r="M1357" s="4">
        <v>99.0</v>
      </c>
      <c r="N1357" s="4">
        <v>99.0</v>
      </c>
      <c r="O1357" s="4" t="s">
        <v>5522</v>
      </c>
      <c r="P1357" s="4" t="s">
        <v>2807</v>
      </c>
      <c r="Q1357" s="4">
        <v>153884.0</v>
      </c>
      <c r="R1357" s="5">
        <v>45779.0</v>
      </c>
      <c r="S1357" s="4" t="s">
        <v>7111</v>
      </c>
      <c r="T1357" s="5">
        <v>45730.0</v>
      </c>
    </row>
    <row r="1358">
      <c r="A1358" s="4" t="s">
        <v>6371</v>
      </c>
      <c r="B1358" s="4">
        <v>2005.0</v>
      </c>
      <c r="C1358" s="4" t="s">
        <v>13</v>
      </c>
      <c r="D1358" s="4" t="s">
        <v>6035</v>
      </c>
      <c r="E1358" s="4">
        <v>294.0</v>
      </c>
      <c r="F1358" s="4">
        <v>8.0</v>
      </c>
      <c r="G1358" s="4" t="s">
        <v>883</v>
      </c>
      <c r="H1358" s="4" t="s">
        <v>2808</v>
      </c>
      <c r="I1358" s="4">
        <v>94.0</v>
      </c>
      <c r="J1358" s="4">
        <v>16118.0</v>
      </c>
      <c r="K1358" s="4" t="s">
        <v>5820</v>
      </c>
      <c r="L1358" s="4">
        <v>9.0</v>
      </c>
      <c r="M1358" s="4">
        <v>99.0</v>
      </c>
      <c r="N1358" s="4">
        <v>98.0</v>
      </c>
      <c r="O1358" s="4" t="s">
        <v>5522</v>
      </c>
      <c r="P1358" s="4" t="s">
        <v>2809</v>
      </c>
      <c r="Q1358" s="4">
        <v>1514729.0</v>
      </c>
      <c r="R1358" s="5">
        <v>45779.0</v>
      </c>
      <c r="S1358" s="4" t="s">
        <v>6937</v>
      </c>
      <c r="T1358" s="5">
        <v>45913.0</v>
      </c>
    </row>
    <row r="1359">
      <c r="A1359" s="4" t="s">
        <v>6371</v>
      </c>
      <c r="B1359" s="4">
        <v>2004.0</v>
      </c>
      <c r="C1359" s="4" t="s">
        <v>13</v>
      </c>
      <c r="D1359" s="4" t="s">
        <v>5913</v>
      </c>
      <c r="E1359" s="4">
        <v>287.0</v>
      </c>
      <c r="F1359" s="4">
        <v>8.0</v>
      </c>
      <c r="G1359" s="4" t="s">
        <v>242</v>
      </c>
      <c r="H1359" s="4" t="s">
        <v>2810</v>
      </c>
      <c r="I1359" s="4">
        <v>99.0</v>
      </c>
      <c r="J1359" s="4">
        <v>2204.0</v>
      </c>
      <c r="K1359" s="4" t="s">
        <v>6000</v>
      </c>
      <c r="L1359" s="4">
        <v>9.0</v>
      </c>
      <c r="M1359" s="4">
        <v>99.0</v>
      </c>
      <c r="N1359" s="4">
        <v>82.0</v>
      </c>
      <c r="O1359" s="4" t="s">
        <v>5522</v>
      </c>
      <c r="P1359" s="4" t="s">
        <v>2811</v>
      </c>
      <c r="Q1359" s="4">
        <v>1512985.0</v>
      </c>
      <c r="R1359" s="5">
        <v>45810.0</v>
      </c>
      <c r="S1359" s="4" t="s">
        <v>6924</v>
      </c>
      <c r="T1359" s="5">
        <v>45790.0</v>
      </c>
    </row>
    <row r="1360">
      <c r="A1360" s="4" t="s">
        <v>6371</v>
      </c>
      <c r="B1360" s="4">
        <v>2003.0</v>
      </c>
      <c r="C1360" s="4" t="s">
        <v>13</v>
      </c>
      <c r="D1360" s="4" t="s">
        <v>5665</v>
      </c>
      <c r="E1360" s="4">
        <v>282.0</v>
      </c>
      <c r="F1360" s="4">
        <v>8.0</v>
      </c>
      <c r="G1360" s="4" t="s">
        <v>741</v>
      </c>
      <c r="H1360" s="4" t="s">
        <v>2812</v>
      </c>
      <c r="I1360" s="4">
        <v>99.0</v>
      </c>
      <c r="J1360" s="4">
        <v>24.0</v>
      </c>
      <c r="K1360" s="4" t="s">
        <v>5596</v>
      </c>
      <c r="L1360" s="4">
        <v>9.0</v>
      </c>
      <c r="M1360" s="4">
        <v>99.0</v>
      </c>
      <c r="N1360" s="4">
        <v>99.0</v>
      </c>
      <c r="O1360" s="4" t="s">
        <v>5522</v>
      </c>
      <c r="P1360" s="4" t="s">
        <v>2813</v>
      </c>
      <c r="Q1360" s="4">
        <v>149918.0</v>
      </c>
      <c r="R1360" s="5">
        <v>45810.0</v>
      </c>
      <c r="S1360" s="4" t="s">
        <v>6940</v>
      </c>
      <c r="T1360" s="5">
        <v>45670.0</v>
      </c>
    </row>
    <row r="1361">
      <c r="A1361" s="4" t="s">
        <v>6371</v>
      </c>
      <c r="B1361" s="4">
        <v>2002.0</v>
      </c>
      <c r="C1361" s="4" t="s">
        <v>13</v>
      </c>
      <c r="D1361" s="4" t="s">
        <v>5913</v>
      </c>
      <c r="E1361" s="4">
        <v>276.0</v>
      </c>
      <c r="F1361" s="4">
        <v>8.0</v>
      </c>
      <c r="G1361" s="4" t="s">
        <v>2195</v>
      </c>
      <c r="H1361" s="4" t="s">
        <v>2814</v>
      </c>
      <c r="I1361" s="4">
        <v>95.0</v>
      </c>
      <c r="J1361" s="4">
        <v>18.0</v>
      </c>
      <c r="K1361" s="4" t="s">
        <v>6125</v>
      </c>
      <c r="L1361" s="4">
        <v>9.0</v>
      </c>
      <c r="M1361" s="4">
        <v>95.0</v>
      </c>
      <c r="N1361" s="4">
        <v>95.0</v>
      </c>
      <c r="O1361" s="4" t="s">
        <v>5522</v>
      </c>
      <c r="P1361" s="4" t="s">
        <v>2815</v>
      </c>
      <c r="Q1361" s="4">
        <v>1.4858948E7</v>
      </c>
      <c r="R1361" s="5">
        <v>45810.0</v>
      </c>
      <c r="S1361" s="4" t="s">
        <v>5681</v>
      </c>
      <c r="T1361" s="5">
        <v>45850.0</v>
      </c>
    </row>
    <row r="1362">
      <c r="A1362" s="4" t="s">
        <v>6371</v>
      </c>
      <c r="B1362" s="4">
        <v>2001.0</v>
      </c>
      <c r="C1362" s="4" t="s">
        <v>13</v>
      </c>
      <c r="D1362" s="4" t="s">
        <v>5665</v>
      </c>
      <c r="E1362" s="4">
        <v>284.0</v>
      </c>
      <c r="F1362" s="4">
        <v>8.0</v>
      </c>
      <c r="G1362" s="4" t="s">
        <v>1632</v>
      </c>
      <c r="H1362" s="4" t="s">
        <v>2816</v>
      </c>
      <c r="I1362" s="4">
        <v>95.0</v>
      </c>
      <c r="J1362" s="4">
        <v>94.0</v>
      </c>
      <c r="K1362" s="4" t="s">
        <v>5599</v>
      </c>
      <c r="L1362" s="4">
        <v>10.0</v>
      </c>
      <c r="M1362" s="4">
        <v>95.0</v>
      </c>
      <c r="N1362" s="4">
        <v>95.0</v>
      </c>
      <c r="O1362" s="4" t="s">
        <v>5522</v>
      </c>
      <c r="P1362" s="4" t="s">
        <v>2818</v>
      </c>
      <c r="Q1362" s="4">
        <v>1.4858335E7</v>
      </c>
      <c r="R1362" s="5">
        <v>45840.0</v>
      </c>
      <c r="S1362" s="4" t="s">
        <v>6929</v>
      </c>
      <c r="T1362" s="5">
        <v>45728.0</v>
      </c>
    </row>
    <row r="1363">
      <c r="A1363" s="4" t="s">
        <v>6371</v>
      </c>
      <c r="B1363" s="4">
        <v>2000.0</v>
      </c>
      <c r="C1363" s="4" t="s">
        <v>13</v>
      </c>
      <c r="D1363" s="4" t="s">
        <v>5668</v>
      </c>
      <c r="E1363" s="4">
        <v>292.0</v>
      </c>
      <c r="F1363" s="4">
        <v>9.0</v>
      </c>
      <c r="G1363" s="4">
        <v>6.0</v>
      </c>
      <c r="H1363" s="4" t="s">
        <v>2819</v>
      </c>
      <c r="I1363" s="4">
        <v>99.0</v>
      </c>
      <c r="J1363" s="4">
        <v>245.0</v>
      </c>
      <c r="K1363" s="4" t="s">
        <v>6054</v>
      </c>
      <c r="L1363" s="4">
        <v>10.0</v>
      </c>
      <c r="M1363" s="4">
        <v>96.0</v>
      </c>
      <c r="N1363" s="4">
        <v>97.0</v>
      </c>
      <c r="O1363" s="4" t="s">
        <v>5522</v>
      </c>
      <c r="P1363" s="4" t="s">
        <v>2820</v>
      </c>
      <c r="Q1363" s="4">
        <v>1.4883626E7</v>
      </c>
      <c r="R1363" s="5">
        <v>45840.0</v>
      </c>
      <c r="S1363" s="4" t="s">
        <v>7300</v>
      </c>
      <c r="T1363" s="5">
        <v>45669.0</v>
      </c>
    </row>
    <row r="1364">
      <c r="A1364" s="4" t="s">
        <v>6372</v>
      </c>
      <c r="B1364" s="4">
        <v>2015.0</v>
      </c>
      <c r="C1364" s="4" t="s">
        <v>13</v>
      </c>
      <c r="D1364" s="4" t="s">
        <v>5671</v>
      </c>
      <c r="E1364" s="4">
        <v>249.0</v>
      </c>
      <c r="F1364" s="4">
        <v>54.0</v>
      </c>
      <c r="G1364" s="10"/>
      <c r="H1364" s="4">
        <v>0.0</v>
      </c>
      <c r="I1364" s="4">
        <v>89.0</v>
      </c>
      <c r="J1364" s="4">
        <v>95.0</v>
      </c>
      <c r="K1364" s="4">
        <v>22.0</v>
      </c>
      <c r="L1364" s="4">
        <v>75.0</v>
      </c>
      <c r="M1364" s="4">
        <v>83.0</v>
      </c>
      <c r="N1364" s="4">
        <v>89.0</v>
      </c>
      <c r="O1364" s="5">
        <v>45871.0</v>
      </c>
      <c r="P1364" s="4" t="s">
        <v>2821</v>
      </c>
      <c r="Q1364" s="4">
        <v>4.7236259E7</v>
      </c>
      <c r="R1364" s="5">
        <v>45815.0</v>
      </c>
      <c r="S1364" s="4" t="s">
        <v>5728</v>
      </c>
      <c r="T1364" s="5">
        <v>45668.0</v>
      </c>
    </row>
    <row r="1365">
      <c r="A1365" s="4" t="s">
        <v>6372</v>
      </c>
      <c r="B1365" s="4">
        <v>2014.0</v>
      </c>
      <c r="C1365" s="4" t="s">
        <v>13</v>
      </c>
      <c r="D1365" s="4" t="s">
        <v>5674</v>
      </c>
      <c r="E1365" s="4">
        <v>255.0</v>
      </c>
      <c r="F1365" s="4">
        <v>56.0</v>
      </c>
      <c r="G1365" s="4" t="s">
        <v>5521</v>
      </c>
      <c r="H1365" s="4" t="s">
        <v>2822</v>
      </c>
      <c r="I1365" s="4">
        <v>92.0</v>
      </c>
      <c r="J1365" s="4">
        <v>354.0</v>
      </c>
      <c r="K1365" s="5">
        <v>45737.0</v>
      </c>
      <c r="L1365" s="4">
        <v>79.0</v>
      </c>
      <c r="M1365" s="4">
        <v>93.0</v>
      </c>
      <c r="N1365" s="4">
        <v>92.0</v>
      </c>
      <c r="O1365" s="5">
        <v>45902.0</v>
      </c>
      <c r="P1365" s="4" t="s">
        <v>2823</v>
      </c>
      <c r="Q1365" s="4">
        <v>462425.0</v>
      </c>
      <c r="R1365" s="5">
        <v>45845.0</v>
      </c>
      <c r="S1365" s="4" t="s">
        <v>7201</v>
      </c>
      <c r="T1365" s="5">
        <v>45668.0</v>
      </c>
    </row>
    <row r="1366">
      <c r="A1366" s="4" t="s">
        <v>6372</v>
      </c>
      <c r="B1366" s="4">
        <v>2013.0</v>
      </c>
      <c r="C1366" s="4" t="s">
        <v>13</v>
      </c>
      <c r="D1366" s="4" t="s">
        <v>5738</v>
      </c>
      <c r="E1366" s="4">
        <v>258.0</v>
      </c>
      <c r="F1366" s="4">
        <v>58.0</v>
      </c>
      <c r="G1366" s="4" t="s">
        <v>3632</v>
      </c>
      <c r="H1366" s="4" t="s">
        <v>2824</v>
      </c>
      <c r="I1366" s="4">
        <v>93.0</v>
      </c>
      <c r="J1366" s="4">
        <v>190.0</v>
      </c>
      <c r="K1366" s="5">
        <v>45840.0</v>
      </c>
      <c r="L1366" s="4">
        <v>81.0</v>
      </c>
      <c r="M1366" s="4">
        <v>94.0</v>
      </c>
      <c r="N1366" s="4">
        <v>87.0</v>
      </c>
      <c r="O1366" s="4">
        <v>3.0</v>
      </c>
      <c r="P1366" s="4" t="s">
        <v>2826</v>
      </c>
      <c r="Q1366" s="4">
        <v>4.4826849E7</v>
      </c>
      <c r="R1366" s="5">
        <v>45845.0</v>
      </c>
      <c r="S1366" s="4" t="s">
        <v>7398</v>
      </c>
      <c r="T1366" s="5">
        <v>45668.0</v>
      </c>
    </row>
    <row r="1367">
      <c r="A1367" s="4" t="s">
        <v>6372</v>
      </c>
      <c r="B1367" s="4">
        <v>2012.0</v>
      </c>
      <c r="C1367" s="4" t="s">
        <v>13</v>
      </c>
      <c r="D1367" s="4" t="s">
        <v>5886</v>
      </c>
      <c r="E1367" s="4">
        <v>263.0</v>
      </c>
      <c r="F1367" s="4">
        <v>59.0</v>
      </c>
      <c r="G1367" s="4" t="s">
        <v>5985</v>
      </c>
      <c r="H1367" s="4" t="s">
        <v>2827</v>
      </c>
      <c r="I1367" s="4">
        <v>94.0</v>
      </c>
      <c r="J1367" s="4">
        <v>0.0</v>
      </c>
      <c r="K1367" s="5">
        <v>45659.0</v>
      </c>
      <c r="L1367" s="4">
        <v>84.0</v>
      </c>
      <c r="M1367" s="4">
        <v>94.0</v>
      </c>
      <c r="N1367" s="4">
        <v>94.0</v>
      </c>
      <c r="O1367" s="4">
        <v>3.0</v>
      </c>
      <c r="P1367" s="4" t="s">
        <v>2828</v>
      </c>
      <c r="Q1367" s="4">
        <v>4.3646629E7</v>
      </c>
      <c r="R1367" s="5">
        <v>45876.0</v>
      </c>
      <c r="S1367" s="4" t="s">
        <v>7384</v>
      </c>
      <c r="T1367" s="5">
        <v>45668.0</v>
      </c>
    </row>
    <row r="1368">
      <c r="A1368" s="4" t="s">
        <v>6372</v>
      </c>
      <c r="B1368" s="4">
        <v>2011.0</v>
      </c>
      <c r="C1368" s="4" t="s">
        <v>13</v>
      </c>
      <c r="D1368" s="4" t="s">
        <v>5925</v>
      </c>
      <c r="E1368" s="4">
        <v>278.0</v>
      </c>
      <c r="F1368" s="4">
        <v>60.0</v>
      </c>
      <c r="G1368" s="5">
        <v>45870.0</v>
      </c>
      <c r="H1368" s="4" t="s">
        <v>2829</v>
      </c>
      <c r="I1368" s="4">
        <v>96.0</v>
      </c>
      <c r="J1368" s="4">
        <v>2395.0</v>
      </c>
      <c r="K1368" s="5">
        <v>45796.0</v>
      </c>
      <c r="L1368" s="4">
        <v>86.0</v>
      </c>
      <c r="M1368" s="4">
        <v>97.0</v>
      </c>
      <c r="N1368" s="4">
        <v>96.0</v>
      </c>
      <c r="O1368" s="5">
        <v>45750.0</v>
      </c>
      <c r="P1368" s="4" t="s">
        <v>2831</v>
      </c>
      <c r="Q1368" s="4">
        <v>4.2486839E7</v>
      </c>
      <c r="R1368" s="5">
        <v>45907.0</v>
      </c>
      <c r="S1368" s="4" t="s">
        <v>5568</v>
      </c>
      <c r="T1368" s="5">
        <v>45668.0</v>
      </c>
    </row>
    <row r="1369">
      <c r="A1369" s="4" t="s">
        <v>6372</v>
      </c>
      <c r="B1369" s="4">
        <v>2010.0</v>
      </c>
      <c r="C1369" s="4" t="s">
        <v>13</v>
      </c>
      <c r="D1369" s="4">
        <v>63.0</v>
      </c>
      <c r="E1369" s="4">
        <v>294.0</v>
      </c>
      <c r="F1369" s="4">
        <v>61.0</v>
      </c>
      <c r="G1369" s="4" t="s">
        <v>6126</v>
      </c>
      <c r="H1369" s="4" t="s">
        <v>2832</v>
      </c>
      <c r="I1369" s="4">
        <v>9.0</v>
      </c>
      <c r="J1369" s="4">
        <v>95.0</v>
      </c>
      <c r="K1369" s="5">
        <v>45918.0</v>
      </c>
      <c r="L1369" s="4">
        <v>89.0</v>
      </c>
      <c r="M1369" s="4">
        <v>9.0</v>
      </c>
      <c r="N1369" s="4">
        <v>9.0</v>
      </c>
      <c r="O1369" s="5">
        <v>45720.0</v>
      </c>
      <c r="P1369" s="4" t="s">
        <v>2834</v>
      </c>
      <c r="Q1369" s="4">
        <v>4135152.0</v>
      </c>
      <c r="R1369" s="4">
        <v>8.0</v>
      </c>
      <c r="S1369" s="4" t="s">
        <v>6952</v>
      </c>
      <c r="T1369" s="5">
        <v>45668.0</v>
      </c>
    </row>
    <row r="1370">
      <c r="A1370" s="4" t="s">
        <v>6372</v>
      </c>
      <c r="B1370" s="4">
        <v>2009.0</v>
      </c>
      <c r="C1370" s="4" t="s">
        <v>13</v>
      </c>
      <c r="D1370" s="4" t="s">
        <v>5827</v>
      </c>
      <c r="E1370" s="4">
        <v>317.0</v>
      </c>
      <c r="F1370" s="4">
        <v>62.0</v>
      </c>
      <c r="G1370" s="4" t="s">
        <v>2996</v>
      </c>
      <c r="H1370" s="4" t="s">
        <v>2835</v>
      </c>
      <c r="I1370" s="4">
        <v>88.0</v>
      </c>
      <c r="J1370" s="4">
        <v>1218.0</v>
      </c>
      <c r="K1370" s="5">
        <v>45765.0</v>
      </c>
      <c r="L1370" s="4">
        <v>91.0</v>
      </c>
      <c r="M1370" s="4">
        <v>89.0</v>
      </c>
      <c r="N1370" s="4">
        <v>88.0</v>
      </c>
      <c r="O1370" s="4">
        <v>5.0</v>
      </c>
      <c r="P1370" s="4" t="s">
        <v>2837</v>
      </c>
      <c r="Q1370" s="4">
        <v>423724.0</v>
      </c>
      <c r="R1370" s="5">
        <v>45665.0</v>
      </c>
      <c r="S1370" s="4" t="s">
        <v>7209</v>
      </c>
      <c r="T1370" s="5">
        <v>45848.0</v>
      </c>
    </row>
    <row r="1371">
      <c r="A1371" s="4" t="s">
        <v>6372</v>
      </c>
      <c r="B1371" s="4">
        <v>2008.0</v>
      </c>
      <c r="C1371" s="4" t="s">
        <v>13</v>
      </c>
      <c r="D1371" s="4" t="s">
        <v>5932</v>
      </c>
      <c r="E1371" s="4">
        <v>339.0</v>
      </c>
      <c r="F1371" s="4">
        <v>64.0</v>
      </c>
      <c r="G1371" s="4" t="s">
        <v>5905</v>
      </c>
      <c r="H1371" s="4" t="s">
        <v>2838</v>
      </c>
      <c r="I1371" s="4">
        <v>88.0</v>
      </c>
      <c r="J1371" s="4">
        <v>1282.0</v>
      </c>
      <c r="K1371" s="5">
        <v>45917.0</v>
      </c>
      <c r="L1371" s="4">
        <v>95.0</v>
      </c>
      <c r="M1371" s="4">
        <v>88.0</v>
      </c>
      <c r="N1371" s="4">
        <v>88.0</v>
      </c>
      <c r="O1371" s="5">
        <v>45753.0</v>
      </c>
      <c r="P1371" s="4" t="s">
        <v>2839</v>
      </c>
      <c r="Q1371" s="4">
        <v>3.9148416E7</v>
      </c>
      <c r="R1371" s="5">
        <v>45696.0</v>
      </c>
      <c r="S1371" s="4" t="s">
        <v>7046</v>
      </c>
      <c r="T1371" s="5">
        <v>45757.0</v>
      </c>
    </row>
    <row r="1372">
      <c r="A1372" s="4" t="s">
        <v>6372</v>
      </c>
      <c r="B1372" s="4">
        <v>2007.0</v>
      </c>
      <c r="C1372" s="4" t="s">
        <v>13</v>
      </c>
      <c r="D1372" s="4" t="s">
        <v>5764</v>
      </c>
      <c r="E1372" s="4">
        <v>356.0</v>
      </c>
      <c r="F1372" s="4">
        <v>66.0</v>
      </c>
      <c r="G1372" s="4" t="s">
        <v>3623</v>
      </c>
      <c r="H1372" s="4" t="s">
        <v>2840</v>
      </c>
      <c r="I1372" s="4">
        <v>81.0</v>
      </c>
      <c r="J1372" s="4">
        <v>1516.0</v>
      </c>
      <c r="K1372" s="5">
        <v>45733.0</v>
      </c>
      <c r="L1372" s="4">
        <v>100.0</v>
      </c>
      <c r="M1372" s="4">
        <v>76.0</v>
      </c>
      <c r="N1372" s="4">
        <v>81.0</v>
      </c>
      <c r="O1372" s="5">
        <v>45666.0</v>
      </c>
      <c r="P1372" s="4" t="s">
        <v>2841</v>
      </c>
      <c r="Q1372" s="4">
        <v>388599.0</v>
      </c>
      <c r="R1372" s="5">
        <v>45724.0</v>
      </c>
      <c r="S1372" s="4" t="s">
        <v>7388</v>
      </c>
      <c r="T1372" s="5">
        <v>45667.0</v>
      </c>
    </row>
    <row r="1373">
      <c r="A1373" s="4" t="s">
        <v>6372</v>
      </c>
      <c r="B1373" s="4">
        <v>2006.0</v>
      </c>
      <c r="C1373" s="4" t="s">
        <v>13</v>
      </c>
      <c r="D1373" s="4" t="s">
        <v>5535</v>
      </c>
      <c r="E1373" s="4">
        <v>388.0</v>
      </c>
      <c r="F1373" s="4">
        <v>68.0</v>
      </c>
      <c r="G1373" s="4" t="s">
        <v>6023</v>
      </c>
      <c r="H1373" s="4" t="s">
        <v>2842</v>
      </c>
      <c r="I1373" s="4">
        <v>8.0</v>
      </c>
      <c r="J1373" s="4">
        <v>1847.0</v>
      </c>
      <c r="K1373" s="5">
        <v>45916.0</v>
      </c>
      <c r="L1373" s="4">
        <v>104.0</v>
      </c>
      <c r="M1373" s="4">
        <v>77.0</v>
      </c>
      <c r="N1373" s="4">
        <v>8.0</v>
      </c>
      <c r="O1373" s="5">
        <v>45726.0</v>
      </c>
      <c r="P1373" s="4" t="s">
        <v>2843</v>
      </c>
      <c r="Q1373" s="4">
        <v>37525.0</v>
      </c>
      <c r="R1373" s="5">
        <v>45755.0</v>
      </c>
      <c r="S1373" s="4" t="s">
        <v>7205</v>
      </c>
      <c r="T1373" s="5">
        <v>45847.0</v>
      </c>
    </row>
    <row r="1374">
      <c r="A1374" s="4" t="s">
        <v>6372</v>
      </c>
      <c r="B1374" s="4">
        <v>2005.0</v>
      </c>
      <c r="C1374" s="4" t="s">
        <v>13</v>
      </c>
      <c r="D1374" s="4" t="s">
        <v>5643</v>
      </c>
      <c r="E1374" s="4">
        <v>412.0</v>
      </c>
      <c r="F1374" s="4">
        <v>70.0</v>
      </c>
      <c r="G1374" s="4" t="s">
        <v>1130</v>
      </c>
      <c r="H1374" s="4" t="s">
        <v>2844</v>
      </c>
      <c r="I1374" s="4">
        <v>76.0</v>
      </c>
      <c r="J1374" s="4">
        <v>153.0</v>
      </c>
      <c r="K1374" s="5">
        <v>45763.0</v>
      </c>
      <c r="L1374" s="4">
        <v>108.0</v>
      </c>
      <c r="M1374" s="4">
        <v>7.0</v>
      </c>
      <c r="N1374" s="4">
        <v>76.0</v>
      </c>
      <c r="O1374" s="5">
        <v>45819.0</v>
      </c>
      <c r="P1374" s="4" t="s">
        <v>2845</v>
      </c>
      <c r="Q1374" s="4">
        <v>3648288.0</v>
      </c>
      <c r="R1374" s="5">
        <v>45785.0</v>
      </c>
      <c r="S1374" s="4" t="s">
        <v>7399</v>
      </c>
      <c r="T1374" s="5">
        <v>45817.0</v>
      </c>
    </row>
    <row r="1375">
      <c r="A1375" s="4" t="s">
        <v>6372</v>
      </c>
      <c r="B1375" s="4">
        <v>2004.0</v>
      </c>
      <c r="C1375" s="4" t="s">
        <v>13</v>
      </c>
      <c r="D1375" s="4">
        <v>53.0</v>
      </c>
      <c r="E1375" s="4">
        <v>432.0</v>
      </c>
      <c r="F1375" s="4">
        <v>72.0</v>
      </c>
      <c r="G1375" s="4" t="s">
        <v>1981</v>
      </c>
      <c r="H1375" s="4" t="s">
        <v>2846</v>
      </c>
      <c r="I1375" s="4">
        <v>73.0</v>
      </c>
      <c r="J1375" s="4">
        <v>20.0</v>
      </c>
      <c r="K1375" s="5">
        <v>45915.0</v>
      </c>
      <c r="L1375" s="4">
        <v>112.0</v>
      </c>
      <c r="M1375" s="4">
        <v>73.0</v>
      </c>
      <c r="N1375" s="4">
        <v>73.0</v>
      </c>
      <c r="O1375" s="5">
        <v>45701.0</v>
      </c>
      <c r="P1375" s="4" t="s">
        <v>2847</v>
      </c>
      <c r="Q1375" s="4">
        <v>3574931.0</v>
      </c>
      <c r="R1375" s="5">
        <v>45816.0</v>
      </c>
      <c r="S1375" s="4" t="s">
        <v>7257</v>
      </c>
      <c r="T1375" s="5">
        <v>45908.0</v>
      </c>
    </row>
    <row r="1376">
      <c r="A1376" s="4" t="s">
        <v>6372</v>
      </c>
      <c r="B1376" s="4">
        <v>2003.0</v>
      </c>
      <c r="C1376" s="4" t="s">
        <v>13</v>
      </c>
      <c r="D1376" s="4" t="s">
        <v>5600</v>
      </c>
      <c r="E1376" s="4">
        <v>437.0</v>
      </c>
      <c r="F1376" s="4">
        <v>74.0</v>
      </c>
      <c r="G1376" s="4" t="s">
        <v>4038</v>
      </c>
      <c r="H1376" s="4" t="s">
        <v>2848</v>
      </c>
      <c r="I1376" s="4">
        <v>73.0</v>
      </c>
      <c r="J1376" s="4">
        <v>65.0</v>
      </c>
      <c r="K1376" s="5">
        <v>45792.0</v>
      </c>
      <c r="L1376" s="4">
        <v>115.0</v>
      </c>
      <c r="M1376" s="4">
        <v>75.0</v>
      </c>
      <c r="N1376" s="4">
        <v>73.0</v>
      </c>
      <c r="O1376" s="5">
        <v>45791.0</v>
      </c>
      <c r="P1376" s="4" t="s">
        <v>2849</v>
      </c>
      <c r="Q1376" s="4">
        <v>3413852.0</v>
      </c>
      <c r="R1376" s="5">
        <v>45877.0</v>
      </c>
      <c r="S1376" s="4" t="s">
        <v>5575</v>
      </c>
      <c r="T1376" s="5">
        <v>45696.0</v>
      </c>
    </row>
    <row r="1377">
      <c r="A1377" s="4" t="s">
        <v>6372</v>
      </c>
      <c r="B1377" s="4">
        <v>2002.0</v>
      </c>
      <c r="C1377" s="4" t="s">
        <v>13</v>
      </c>
      <c r="D1377" s="4" t="s">
        <v>5856</v>
      </c>
      <c r="E1377" s="4">
        <v>437.0</v>
      </c>
      <c r="F1377" s="4">
        <v>76.0</v>
      </c>
      <c r="G1377" s="4" t="s">
        <v>5759</v>
      </c>
      <c r="H1377" s="4" t="s">
        <v>2850</v>
      </c>
      <c r="I1377" s="4">
        <v>84.0</v>
      </c>
      <c r="J1377" s="4">
        <v>766.0</v>
      </c>
      <c r="K1377" s="5">
        <v>45672.0</v>
      </c>
      <c r="L1377" s="4">
        <v>118.0</v>
      </c>
      <c r="M1377" s="4">
        <v>83.0</v>
      </c>
      <c r="N1377" s="4">
        <v>84.0</v>
      </c>
      <c r="O1377" s="5">
        <v>45853.0</v>
      </c>
      <c r="P1377" s="4" t="s">
        <v>2851</v>
      </c>
      <c r="Q1377" s="4">
        <v>332149.0</v>
      </c>
      <c r="R1377" s="5">
        <v>45908.0</v>
      </c>
      <c r="S1377" s="4" t="s">
        <v>7086</v>
      </c>
      <c r="T1377" s="5">
        <v>45785.0</v>
      </c>
    </row>
    <row r="1378">
      <c r="A1378" s="4" t="s">
        <v>6372</v>
      </c>
      <c r="B1378" s="4">
        <v>2001.0</v>
      </c>
      <c r="C1378" s="4" t="s">
        <v>13</v>
      </c>
      <c r="D1378" s="4" t="s">
        <v>5646</v>
      </c>
      <c r="E1378" s="4">
        <v>434.0</v>
      </c>
      <c r="F1378" s="4">
        <v>77.0</v>
      </c>
      <c r="G1378" s="4" t="s">
        <v>1767</v>
      </c>
      <c r="H1378" s="4" t="s">
        <v>2852</v>
      </c>
      <c r="I1378" s="10"/>
      <c r="J1378" s="4">
        <v>11304.0</v>
      </c>
      <c r="K1378" s="5">
        <v>45852.0</v>
      </c>
      <c r="L1378" s="4">
        <v>120.0</v>
      </c>
      <c r="M1378" s="4">
        <v>77.0</v>
      </c>
      <c r="N1378" s="4">
        <v>8.0</v>
      </c>
      <c r="O1378" s="5">
        <v>45916.0</v>
      </c>
      <c r="P1378" s="4" t="s">
        <v>2853</v>
      </c>
      <c r="Q1378" s="4">
        <v>3.2321482E7</v>
      </c>
      <c r="R1378" s="4">
        <v>9.0</v>
      </c>
      <c r="S1378" s="4" t="s">
        <v>7367</v>
      </c>
      <c r="T1378" s="5">
        <v>45755.0</v>
      </c>
    </row>
    <row r="1379">
      <c r="A1379" s="4" t="s">
        <v>6372</v>
      </c>
      <c r="B1379" s="4">
        <v>2000.0</v>
      </c>
      <c r="C1379" s="4" t="s">
        <v>13</v>
      </c>
      <c r="D1379" s="4" t="s">
        <v>5646</v>
      </c>
      <c r="E1379" s="4">
        <v>428.0</v>
      </c>
      <c r="F1379" s="4">
        <v>77.0</v>
      </c>
      <c r="G1379" s="4" t="s">
        <v>5906</v>
      </c>
      <c r="H1379" s="4" t="s">
        <v>2854</v>
      </c>
      <c r="I1379" s="10"/>
      <c r="J1379" s="4">
        <v>21002.0</v>
      </c>
      <c r="K1379" s="5">
        <v>45761.0</v>
      </c>
      <c r="L1379" s="4">
        <v>121.0</v>
      </c>
      <c r="M1379" s="4">
        <v>8.0</v>
      </c>
      <c r="N1379" s="4">
        <v>82.0</v>
      </c>
      <c r="O1379" s="5">
        <v>45675.0</v>
      </c>
      <c r="P1379" s="4" t="s">
        <v>2856</v>
      </c>
      <c r="Q1379" s="4">
        <v>3145483.0</v>
      </c>
      <c r="R1379" s="5">
        <v>45666.0</v>
      </c>
      <c r="S1379" s="4" t="s">
        <v>6909</v>
      </c>
      <c r="T1379" s="5">
        <v>45755.0</v>
      </c>
    </row>
    <row r="1380">
      <c r="A1380" s="4" t="s">
        <v>6373</v>
      </c>
      <c r="B1380" s="4">
        <v>2015.0</v>
      </c>
      <c r="C1380" s="4" t="s">
        <v>13</v>
      </c>
      <c r="D1380" s="4" t="s">
        <v>5775</v>
      </c>
      <c r="E1380" s="4">
        <v>198.0</v>
      </c>
      <c r="F1380" s="4">
        <v>0.0</v>
      </c>
      <c r="G1380" s="10"/>
      <c r="H1380" s="4">
        <v>0.0</v>
      </c>
      <c r="I1380" s="4">
        <v>82.0</v>
      </c>
      <c r="J1380" s="4">
        <v>0.0</v>
      </c>
      <c r="K1380" s="4" t="s">
        <v>5816</v>
      </c>
      <c r="L1380" s="4">
        <v>0.0</v>
      </c>
      <c r="M1380" s="4">
        <v>8.0</v>
      </c>
      <c r="N1380" s="4">
        <v>78.0</v>
      </c>
      <c r="O1380" s="4" t="s">
        <v>5522</v>
      </c>
      <c r="P1380" s="4" t="s">
        <v>2857</v>
      </c>
      <c r="Q1380" s="4">
        <v>11247.0</v>
      </c>
      <c r="R1380" s="4" t="s">
        <v>5522</v>
      </c>
      <c r="S1380" s="4" t="s">
        <v>7302</v>
      </c>
      <c r="T1380" s="5">
        <v>45911.0</v>
      </c>
    </row>
    <row r="1381">
      <c r="A1381" s="4" t="s">
        <v>6373</v>
      </c>
      <c r="B1381" s="4">
        <v>2014.0</v>
      </c>
      <c r="C1381" s="4" t="s">
        <v>13</v>
      </c>
      <c r="D1381" s="4" t="s">
        <v>5660</v>
      </c>
      <c r="E1381" s="4">
        <v>2.0</v>
      </c>
      <c r="F1381" s="4">
        <v>0.0</v>
      </c>
      <c r="G1381" s="4" t="s">
        <v>5521</v>
      </c>
      <c r="H1381" s="4" t="s">
        <v>2858</v>
      </c>
      <c r="I1381" s="4">
        <v>75.0</v>
      </c>
      <c r="J1381" s="4">
        <v>0.0</v>
      </c>
      <c r="K1381" s="4" t="s">
        <v>5950</v>
      </c>
      <c r="L1381" s="4">
        <v>0.0</v>
      </c>
      <c r="M1381" s="4">
        <v>79.0</v>
      </c>
      <c r="N1381" s="4">
        <v>75.0</v>
      </c>
      <c r="O1381" s="4" t="s">
        <v>5522</v>
      </c>
      <c r="P1381" s="4" t="s">
        <v>2860</v>
      </c>
      <c r="Q1381" s="4">
        <v>11458.0</v>
      </c>
      <c r="R1381" s="4" t="s">
        <v>5522</v>
      </c>
      <c r="S1381" s="4" t="s">
        <v>7370</v>
      </c>
      <c r="T1381" s="5">
        <v>45911.0</v>
      </c>
    </row>
    <row r="1382">
      <c r="A1382" s="4" t="s">
        <v>6373</v>
      </c>
      <c r="B1382" s="4">
        <v>2013.0</v>
      </c>
      <c r="C1382" s="4" t="s">
        <v>13</v>
      </c>
      <c r="D1382" s="4" t="s">
        <v>5776</v>
      </c>
      <c r="E1382" s="4">
        <v>22.0</v>
      </c>
      <c r="F1382" s="4">
        <v>0.0</v>
      </c>
      <c r="G1382" s="4" t="s">
        <v>5521</v>
      </c>
      <c r="H1382" s="4" t="s">
        <v>2861</v>
      </c>
      <c r="I1382" s="4">
        <v>95.0</v>
      </c>
      <c r="J1382" s="4">
        <v>0.0</v>
      </c>
      <c r="K1382" s="4" t="s">
        <v>5756</v>
      </c>
      <c r="L1382" s="4">
        <v>0.0</v>
      </c>
      <c r="M1382" s="4">
        <v>91.0</v>
      </c>
      <c r="N1382" s="4">
        <v>95.0</v>
      </c>
      <c r="O1382" s="4" t="s">
        <v>5522</v>
      </c>
      <c r="P1382" s="4" t="s">
        <v>2862</v>
      </c>
      <c r="Q1382" s="4">
        <v>18535.0</v>
      </c>
      <c r="R1382" s="4" t="s">
        <v>5522</v>
      </c>
      <c r="S1382" s="4" t="s">
        <v>7096</v>
      </c>
      <c r="T1382" s="5">
        <v>45911.0</v>
      </c>
    </row>
    <row r="1383">
      <c r="A1383" s="4" t="s">
        <v>6373</v>
      </c>
      <c r="B1383" s="4">
        <v>2012.0</v>
      </c>
      <c r="C1383" s="4" t="s">
        <v>13</v>
      </c>
      <c r="D1383" s="4" t="s">
        <v>5849</v>
      </c>
      <c r="E1383" s="4">
        <v>24.0</v>
      </c>
      <c r="F1383" s="4">
        <v>0.0</v>
      </c>
      <c r="G1383" s="4" t="s">
        <v>5521</v>
      </c>
      <c r="H1383" s="4" t="s">
        <v>2863</v>
      </c>
      <c r="I1383" s="4">
        <v>94.0</v>
      </c>
      <c r="J1383" s="4">
        <v>0.0</v>
      </c>
      <c r="K1383" s="4" t="s">
        <v>5547</v>
      </c>
      <c r="L1383" s="4">
        <v>0.0</v>
      </c>
      <c r="M1383" s="4">
        <v>92.0</v>
      </c>
      <c r="N1383" s="4">
        <v>94.0</v>
      </c>
      <c r="O1383" s="4" t="s">
        <v>5522</v>
      </c>
      <c r="P1383" s="4" t="s">
        <v>2864</v>
      </c>
      <c r="Q1383" s="4">
        <v>16613.0</v>
      </c>
      <c r="R1383" s="4" t="s">
        <v>5522</v>
      </c>
      <c r="S1383" s="4" t="s">
        <v>7097</v>
      </c>
      <c r="T1383" s="5">
        <v>45911.0</v>
      </c>
    </row>
    <row r="1384">
      <c r="A1384" s="4" t="s">
        <v>6373</v>
      </c>
      <c r="B1384" s="4">
        <v>2011.0</v>
      </c>
      <c r="C1384" s="4" t="s">
        <v>13</v>
      </c>
      <c r="D1384" s="4" t="s">
        <v>5663</v>
      </c>
      <c r="E1384" s="4">
        <v>26.0</v>
      </c>
      <c r="F1384" s="4">
        <v>0.0</v>
      </c>
      <c r="G1384" s="4" t="s">
        <v>5568</v>
      </c>
      <c r="H1384" s="4" t="s">
        <v>2865</v>
      </c>
      <c r="I1384" s="4">
        <v>95.0</v>
      </c>
      <c r="J1384" s="4">
        <v>0.0</v>
      </c>
      <c r="K1384" s="4" t="s">
        <v>5617</v>
      </c>
      <c r="L1384" s="4">
        <v>0.0</v>
      </c>
      <c r="M1384" s="4">
        <v>95.0</v>
      </c>
      <c r="N1384" s="4">
        <v>99.0</v>
      </c>
      <c r="O1384" s="4" t="s">
        <v>5522</v>
      </c>
      <c r="P1384" s="4" t="s">
        <v>2866</v>
      </c>
      <c r="Q1384" s="4">
        <v>14656.0</v>
      </c>
      <c r="R1384" s="4" t="s">
        <v>5522</v>
      </c>
      <c r="S1384" s="4" t="s">
        <v>7400</v>
      </c>
      <c r="T1384" s="5">
        <v>45911.0</v>
      </c>
    </row>
    <row r="1385">
      <c r="A1385" s="4" t="s">
        <v>6373</v>
      </c>
      <c r="B1385" s="4">
        <v>2010.0</v>
      </c>
      <c r="C1385" s="4" t="s">
        <v>13</v>
      </c>
      <c r="D1385" s="4" t="s">
        <v>5777</v>
      </c>
      <c r="E1385" s="4">
        <v>27.0</v>
      </c>
      <c r="F1385" s="4">
        <v>0.0</v>
      </c>
      <c r="G1385" s="4" t="s">
        <v>6127</v>
      </c>
      <c r="H1385" s="4" t="s">
        <v>2867</v>
      </c>
      <c r="I1385" s="4">
        <v>91.0</v>
      </c>
      <c r="J1385" s="4">
        <v>0.0</v>
      </c>
      <c r="K1385" s="4" t="s">
        <v>5620</v>
      </c>
      <c r="L1385" s="4">
        <v>0.0</v>
      </c>
      <c r="M1385" s="4">
        <v>95.0</v>
      </c>
      <c r="N1385" s="4">
        <v>91.0</v>
      </c>
      <c r="O1385" s="4" t="s">
        <v>5522</v>
      </c>
      <c r="P1385" s="4" t="s">
        <v>2868</v>
      </c>
      <c r="Q1385" s="4">
        <v>12652.0</v>
      </c>
      <c r="R1385" s="4" t="s">
        <v>5522</v>
      </c>
      <c r="S1385" s="4" t="s">
        <v>7401</v>
      </c>
      <c r="T1385" s="5">
        <v>45911.0</v>
      </c>
    </row>
    <row r="1386">
      <c r="A1386" s="4" t="s">
        <v>6373</v>
      </c>
      <c r="B1386" s="4">
        <v>2009.0</v>
      </c>
      <c r="C1386" s="4" t="s">
        <v>13</v>
      </c>
      <c r="D1386" s="4" t="s">
        <v>6072</v>
      </c>
      <c r="E1386" s="4">
        <v>28.0</v>
      </c>
      <c r="F1386" s="4">
        <v>0.0</v>
      </c>
      <c r="G1386" s="4" t="s">
        <v>6124</v>
      </c>
      <c r="H1386" s="4" t="s">
        <v>2869</v>
      </c>
      <c r="I1386" s="4">
        <v>86.0</v>
      </c>
      <c r="J1386" s="4">
        <v>0.0</v>
      </c>
      <c r="K1386" s="4" t="s">
        <v>5624</v>
      </c>
      <c r="L1386" s="4">
        <v>0.0</v>
      </c>
      <c r="M1386" s="4">
        <v>84.0</v>
      </c>
      <c r="N1386" s="4">
        <v>86.0</v>
      </c>
      <c r="O1386" s="4" t="s">
        <v>5522</v>
      </c>
      <c r="P1386" s="4" t="s">
        <v>2871</v>
      </c>
      <c r="Q1386" s="4">
        <v>1568.0</v>
      </c>
      <c r="R1386" s="4" t="s">
        <v>5522</v>
      </c>
      <c r="S1386" s="4" t="s">
        <v>7258</v>
      </c>
      <c r="T1386" s="5">
        <v>45911.0</v>
      </c>
    </row>
    <row r="1387">
      <c r="A1387" s="4" t="s">
        <v>6373</v>
      </c>
      <c r="B1387" s="4">
        <v>2008.0</v>
      </c>
      <c r="C1387" s="4" t="s">
        <v>13</v>
      </c>
      <c r="D1387" s="4" t="s">
        <v>5850</v>
      </c>
      <c r="E1387" s="4">
        <v>21.0</v>
      </c>
      <c r="F1387" s="4">
        <v>0.0</v>
      </c>
      <c r="G1387" s="4" t="s">
        <v>5581</v>
      </c>
      <c r="H1387" s="4" t="s">
        <v>2872</v>
      </c>
      <c r="I1387" s="4">
        <v>83.0</v>
      </c>
      <c r="J1387" s="4">
        <v>0.0</v>
      </c>
      <c r="K1387" s="4" t="s">
        <v>5580</v>
      </c>
      <c r="L1387" s="4">
        <v>0.0</v>
      </c>
      <c r="M1387" s="4">
        <v>74.0</v>
      </c>
      <c r="N1387" s="4">
        <v>82.0</v>
      </c>
      <c r="O1387" s="4" t="s">
        <v>5522</v>
      </c>
      <c r="P1387" s="4" t="s">
        <v>2874</v>
      </c>
      <c r="Q1387" s="4">
        <v>9844.0</v>
      </c>
      <c r="R1387" s="4" t="s">
        <v>5522</v>
      </c>
      <c r="S1387" s="4" t="s">
        <v>7098</v>
      </c>
      <c r="T1387" s="5">
        <v>45819.0</v>
      </c>
    </row>
    <row r="1388">
      <c r="A1388" s="4" t="s">
        <v>6373</v>
      </c>
      <c r="B1388" s="4">
        <v>2007.0</v>
      </c>
      <c r="C1388" s="4" t="s">
        <v>13</v>
      </c>
      <c r="D1388" s="4">
        <v>65.0</v>
      </c>
      <c r="E1388" s="4">
        <v>211.0</v>
      </c>
      <c r="F1388" s="4">
        <v>0.0</v>
      </c>
      <c r="G1388" s="4" t="s">
        <v>6128</v>
      </c>
      <c r="H1388" s="4" t="s">
        <v>2875</v>
      </c>
      <c r="I1388" s="4">
        <v>96.0</v>
      </c>
      <c r="J1388" s="4">
        <v>0.0</v>
      </c>
      <c r="K1388" s="4" t="s">
        <v>5585</v>
      </c>
      <c r="L1388" s="4">
        <v>0.0</v>
      </c>
      <c r="M1388" s="4">
        <v>93.0</v>
      </c>
      <c r="N1388" s="4">
        <v>94.0</v>
      </c>
      <c r="O1388" s="4" t="s">
        <v>5522</v>
      </c>
      <c r="P1388" s="4" t="s">
        <v>2877</v>
      </c>
      <c r="Q1388" s="4">
        <v>96311.0</v>
      </c>
      <c r="R1388" s="4" t="s">
        <v>5522</v>
      </c>
      <c r="S1388" s="4" t="s">
        <v>7197</v>
      </c>
      <c r="T1388" s="5">
        <v>45880.0</v>
      </c>
    </row>
    <row r="1389">
      <c r="A1389" s="4" t="s">
        <v>6373</v>
      </c>
      <c r="B1389" s="4">
        <v>2006.0</v>
      </c>
      <c r="C1389" s="4" t="s">
        <v>13</v>
      </c>
      <c r="D1389" s="4">
        <v>65.0</v>
      </c>
      <c r="E1389" s="4">
        <v>212.0</v>
      </c>
      <c r="F1389" s="4">
        <v>0.0</v>
      </c>
      <c r="G1389" s="4" t="s">
        <v>5030</v>
      </c>
      <c r="H1389" s="4" t="s">
        <v>2878</v>
      </c>
      <c r="I1389" s="4">
        <v>88.0</v>
      </c>
      <c r="J1389" s="4">
        <v>0.0</v>
      </c>
      <c r="K1389" s="4" t="s">
        <v>5559</v>
      </c>
      <c r="L1389" s="4">
        <v>0.0</v>
      </c>
      <c r="M1389" s="4">
        <v>86.0</v>
      </c>
      <c r="N1389" s="4">
        <v>86.0</v>
      </c>
      <c r="O1389" s="4" t="s">
        <v>5522</v>
      </c>
      <c r="P1389" s="4" t="s">
        <v>2879</v>
      </c>
      <c r="Q1389" s="4">
        <v>9426.0</v>
      </c>
      <c r="R1389" s="4" t="s">
        <v>5522</v>
      </c>
      <c r="S1389" s="4" t="s">
        <v>7258</v>
      </c>
      <c r="T1389" s="5">
        <v>45669.0</v>
      </c>
    </row>
    <row r="1390">
      <c r="A1390" s="4" t="s">
        <v>6373</v>
      </c>
      <c r="B1390" s="4">
        <v>2005.0</v>
      </c>
      <c r="C1390" s="4" t="s">
        <v>13</v>
      </c>
      <c r="D1390" s="4" t="s">
        <v>6052</v>
      </c>
      <c r="E1390" s="4">
        <v>213.0</v>
      </c>
      <c r="F1390" s="4">
        <v>0.0</v>
      </c>
      <c r="G1390" s="4" t="s">
        <v>5658</v>
      </c>
      <c r="H1390" s="4" t="s">
        <v>2880</v>
      </c>
      <c r="I1390" s="4">
        <v>5.0</v>
      </c>
      <c r="J1390" s="4">
        <v>0.0</v>
      </c>
      <c r="K1390" s="4" t="s">
        <v>5889</v>
      </c>
      <c r="L1390" s="4">
        <v>0.0</v>
      </c>
      <c r="M1390" s="4">
        <v>74.0</v>
      </c>
      <c r="N1390" s="4">
        <v>79.0</v>
      </c>
      <c r="O1390" s="4" t="s">
        <v>5522</v>
      </c>
      <c r="P1390" s="4" t="s">
        <v>2881</v>
      </c>
      <c r="Q1390" s="4">
        <v>92325.0</v>
      </c>
      <c r="R1390" s="4" t="s">
        <v>5614</v>
      </c>
      <c r="S1390" s="4">
        <v>0.0</v>
      </c>
      <c r="T1390" s="5">
        <v>45700.0</v>
      </c>
    </row>
    <row r="1391">
      <c r="A1391" s="4" t="s">
        <v>6373</v>
      </c>
      <c r="B1391" s="4">
        <v>2004.0</v>
      </c>
      <c r="C1391" s="4" t="s">
        <v>13</v>
      </c>
      <c r="D1391" s="4" t="s">
        <v>6018</v>
      </c>
      <c r="E1391" s="4">
        <v>214.0</v>
      </c>
      <c r="F1391" s="4">
        <v>0.0</v>
      </c>
      <c r="G1391" s="4" t="s">
        <v>6127</v>
      </c>
      <c r="H1391" s="4" t="s">
        <v>2882</v>
      </c>
      <c r="I1391" s="4">
        <v>67.0</v>
      </c>
      <c r="J1391" s="4">
        <v>0.0</v>
      </c>
      <c r="K1391" s="4" t="s">
        <v>5594</v>
      </c>
      <c r="L1391" s="4">
        <v>0.0</v>
      </c>
      <c r="M1391" s="4">
        <v>61.0</v>
      </c>
      <c r="N1391" s="4">
        <v>62.0</v>
      </c>
      <c r="O1391" s="4" t="s">
        <v>5522</v>
      </c>
      <c r="P1391" s="4" t="s">
        <v>2883</v>
      </c>
      <c r="Q1391" s="4">
        <v>9542.0</v>
      </c>
      <c r="R1391" s="4" t="s">
        <v>5614</v>
      </c>
      <c r="S1391" s="4">
        <v>0.0</v>
      </c>
      <c r="T1391" s="5">
        <v>45759.0</v>
      </c>
    </row>
    <row r="1392">
      <c r="A1392" s="4" t="s">
        <v>6373</v>
      </c>
      <c r="B1392" s="4">
        <v>2003.0</v>
      </c>
      <c r="C1392" s="4" t="s">
        <v>13</v>
      </c>
      <c r="D1392" s="4" t="s">
        <v>5913</v>
      </c>
      <c r="E1392" s="4">
        <v>215.0</v>
      </c>
      <c r="F1392" s="4">
        <v>0.0</v>
      </c>
      <c r="G1392" s="4" t="s">
        <v>5578</v>
      </c>
      <c r="H1392" s="4" t="s">
        <v>2884</v>
      </c>
      <c r="I1392" s="4">
        <v>73.0</v>
      </c>
      <c r="J1392" s="4">
        <v>0.0</v>
      </c>
      <c r="K1392" s="5">
        <v>45815.0</v>
      </c>
      <c r="L1392" s="4">
        <v>0.0</v>
      </c>
      <c r="M1392" s="4">
        <v>79.0</v>
      </c>
      <c r="N1392" s="4">
        <v>7.0</v>
      </c>
      <c r="O1392" s="4" t="s">
        <v>5522</v>
      </c>
      <c r="P1392" s="4" t="s">
        <v>2886</v>
      </c>
      <c r="Q1392" s="4">
        <v>88895.0</v>
      </c>
      <c r="R1392" s="4" t="s">
        <v>5614</v>
      </c>
      <c r="S1392" s="4">
        <v>0.0</v>
      </c>
      <c r="T1392" s="5">
        <v>45819.0</v>
      </c>
    </row>
    <row r="1393">
      <c r="A1393" s="4" t="s">
        <v>6373</v>
      </c>
      <c r="B1393" s="4">
        <v>2002.0</v>
      </c>
      <c r="C1393" s="4" t="s">
        <v>13</v>
      </c>
      <c r="D1393" s="4" t="s">
        <v>6035</v>
      </c>
      <c r="E1393" s="4">
        <v>217.0</v>
      </c>
      <c r="F1393" s="4">
        <v>0.0</v>
      </c>
      <c r="G1393" s="4" t="s">
        <v>5993</v>
      </c>
      <c r="H1393" s="4" t="s">
        <v>2887</v>
      </c>
      <c r="I1393" s="4">
        <v>79.0</v>
      </c>
      <c r="J1393" s="4">
        <v>0.0</v>
      </c>
      <c r="K1393" s="4" t="s">
        <v>5996</v>
      </c>
      <c r="L1393" s="4">
        <v>0.0</v>
      </c>
      <c r="M1393" s="4">
        <v>96.0</v>
      </c>
      <c r="N1393" s="4">
        <v>77.0</v>
      </c>
      <c r="O1393" s="4" t="s">
        <v>5522</v>
      </c>
      <c r="P1393" s="4" t="s">
        <v>2888</v>
      </c>
      <c r="Q1393" s="4">
        <v>87343.0</v>
      </c>
      <c r="R1393" s="4" t="s">
        <v>5614</v>
      </c>
      <c r="S1393" s="4">
        <v>0.0</v>
      </c>
      <c r="T1393" s="5">
        <v>45849.0</v>
      </c>
    </row>
    <row r="1394">
      <c r="A1394" s="4" t="s">
        <v>6373</v>
      </c>
      <c r="B1394" s="4">
        <v>2001.0</v>
      </c>
      <c r="C1394" s="4" t="s">
        <v>13</v>
      </c>
      <c r="D1394" s="4" t="s">
        <v>6053</v>
      </c>
      <c r="E1394" s="4">
        <v>219.0</v>
      </c>
      <c r="F1394" s="4">
        <v>0.0</v>
      </c>
      <c r="G1394" s="4" t="s">
        <v>5658</v>
      </c>
      <c r="H1394" s="4" t="s">
        <v>2889</v>
      </c>
      <c r="I1394" s="4">
        <v>85.0</v>
      </c>
      <c r="J1394" s="4">
        <v>0.0</v>
      </c>
      <c r="K1394" s="4" t="s">
        <v>6004</v>
      </c>
      <c r="L1394" s="4">
        <v>0.0</v>
      </c>
      <c r="M1394" s="4">
        <v>88.0</v>
      </c>
      <c r="N1394" s="4">
        <v>85.0</v>
      </c>
      <c r="O1394" s="4" t="s">
        <v>5522</v>
      </c>
      <c r="P1394" s="4" t="s">
        <v>2890</v>
      </c>
      <c r="Q1394" s="4">
        <v>85858.0</v>
      </c>
      <c r="R1394" s="4" t="s">
        <v>5614</v>
      </c>
      <c r="S1394" s="4">
        <v>0.0</v>
      </c>
      <c r="T1394" s="5">
        <v>45757.0</v>
      </c>
    </row>
    <row r="1395">
      <c r="A1395" s="4" t="s">
        <v>6373</v>
      </c>
      <c r="B1395" s="4">
        <v>2000.0</v>
      </c>
      <c r="C1395" s="4" t="s">
        <v>13</v>
      </c>
      <c r="D1395" s="4" t="s">
        <v>5903</v>
      </c>
      <c r="E1395" s="4">
        <v>222.0</v>
      </c>
      <c r="F1395" s="4">
        <v>0.0</v>
      </c>
      <c r="G1395" s="4" t="s">
        <v>5581</v>
      </c>
      <c r="H1395" s="4" t="s">
        <v>2891</v>
      </c>
      <c r="I1395" s="4">
        <v>9.0</v>
      </c>
      <c r="J1395" s="4">
        <v>0.0</v>
      </c>
      <c r="K1395" s="4" t="s">
        <v>5832</v>
      </c>
      <c r="L1395" s="4">
        <v>0.0</v>
      </c>
      <c r="M1395" s="4">
        <v>9.0</v>
      </c>
      <c r="N1395" s="4">
        <v>9.0</v>
      </c>
      <c r="O1395" s="4" t="s">
        <v>5522</v>
      </c>
      <c r="P1395" s="4" t="s">
        <v>2892</v>
      </c>
      <c r="Q1395" s="4">
        <v>8446.0</v>
      </c>
      <c r="R1395" s="4" t="s">
        <v>5614</v>
      </c>
      <c r="S1395" s="4">
        <v>0.0</v>
      </c>
      <c r="T1395" s="4">
        <v>10.0</v>
      </c>
    </row>
    <row r="1396">
      <c r="A1396" s="4" t="s">
        <v>6374</v>
      </c>
      <c r="B1396" s="4">
        <v>2015.0</v>
      </c>
      <c r="C1396" s="4" t="s">
        <v>13</v>
      </c>
      <c r="D1396" s="4" t="s">
        <v>5574</v>
      </c>
      <c r="E1396" s="4">
        <v>81.0</v>
      </c>
      <c r="F1396" s="4">
        <v>0.0</v>
      </c>
      <c r="G1396" s="10"/>
      <c r="H1396" s="4">
        <v>0.0</v>
      </c>
      <c r="I1396" s="4">
        <v>99.0</v>
      </c>
      <c r="J1396" s="4">
        <v>18.0</v>
      </c>
      <c r="K1396" s="4" t="s">
        <v>5594</v>
      </c>
      <c r="L1396" s="4">
        <v>1.0</v>
      </c>
      <c r="M1396" s="4">
        <v>99.0</v>
      </c>
      <c r="N1396" s="4">
        <v>99.0</v>
      </c>
      <c r="O1396" s="4" t="s">
        <v>5522</v>
      </c>
      <c r="P1396" s="4" t="s">
        <v>2893</v>
      </c>
      <c r="Q1396" s="10"/>
      <c r="R1396" s="5">
        <v>45750.0</v>
      </c>
      <c r="S1396" s="4" t="s">
        <v>7402</v>
      </c>
      <c r="T1396" s="5">
        <v>45729.0</v>
      </c>
    </row>
    <row r="1397">
      <c r="A1397" s="4" t="s">
        <v>6374</v>
      </c>
      <c r="B1397" s="4">
        <v>2014.0</v>
      </c>
      <c r="C1397" s="4" t="s">
        <v>13</v>
      </c>
      <c r="D1397" s="4" t="s">
        <v>5624</v>
      </c>
      <c r="E1397" s="4">
        <v>82.0</v>
      </c>
      <c r="F1397" s="4">
        <v>0.0</v>
      </c>
      <c r="G1397" s="4" t="s">
        <v>5521</v>
      </c>
      <c r="H1397" s="4" t="s">
        <v>2894</v>
      </c>
      <c r="I1397" s="4">
        <v>96.0</v>
      </c>
      <c r="J1397" s="4">
        <v>55.0</v>
      </c>
      <c r="K1397" s="5">
        <v>45876.0</v>
      </c>
      <c r="L1397" s="4">
        <v>1.0</v>
      </c>
      <c r="M1397" s="4">
        <v>94.0</v>
      </c>
      <c r="N1397" s="4">
        <v>95.0</v>
      </c>
      <c r="O1397" s="4" t="s">
        <v>5522</v>
      </c>
      <c r="P1397" s="4" t="s">
        <v>2895</v>
      </c>
      <c r="Q1397" s="10"/>
      <c r="R1397" s="5">
        <v>45750.0</v>
      </c>
      <c r="S1397" s="4" t="s">
        <v>7057</v>
      </c>
      <c r="T1397" s="4">
        <v>13.0</v>
      </c>
    </row>
    <row r="1398">
      <c r="A1398" s="4" t="s">
        <v>6374</v>
      </c>
      <c r="B1398" s="4">
        <v>2013.0</v>
      </c>
      <c r="C1398" s="4" t="s">
        <v>13</v>
      </c>
      <c r="D1398" s="4" t="s">
        <v>5741</v>
      </c>
      <c r="E1398" s="4">
        <v>83.0</v>
      </c>
      <c r="F1398" s="4">
        <v>1.0</v>
      </c>
      <c r="G1398" s="4" t="s">
        <v>5521</v>
      </c>
      <c r="H1398" s="4" t="s">
        <v>2896</v>
      </c>
      <c r="I1398" s="4">
        <v>99.0</v>
      </c>
      <c r="J1398" s="4">
        <v>62.0</v>
      </c>
      <c r="K1398" s="5">
        <v>45695.0</v>
      </c>
      <c r="L1398" s="4">
        <v>1.0</v>
      </c>
      <c r="M1398" s="4">
        <v>99.0</v>
      </c>
      <c r="N1398" s="4">
        <v>99.0</v>
      </c>
      <c r="O1398" s="4" t="s">
        <v>5522</v>
      </c>
      <c r="P1398" s="4" t="s">
        <v>2897</v>
      </c>
      <c r="Q1398" s="10"/>
      <c r="R1398" s="5">
        <v>45719.0</v>
      </c>
      <c r="S1398" s="4" t="s">
        <v>7039</v>
      </c>
      <c r="T1398" s="5">
        <v>45670.0</v>
      </c>
    </row>
    <row r="1399">
      <c r="A1399" s="4" t="s">
        <v>6374</v>
      </c>
      <c r="B1399" s="4">
        <v>2012.0</v>
      </c>
      <c r="C1399" s="4" t="s">
        <v>13</v>
      </c>
      <c r="D1399" s="4" t="s">
        <v>5881</v>
      </c>
      <c r="E1399" s="4">
        <v>84.0</v>
      </c>
      <c r="F1399" s="4">
        <v>1.0</v>
      </c>
      <c r="G1399" s="4" t="s">
        <v>5521</v>
      </c>
      <c r="H1399" s="4" t="s">
        <v>2898</v>
      </c>
      <c r="I1399" s="4">
        <v>98.0</v>
      </c>
      <c r="J1399" s="4">
        <v>27.0</v>
      </c>
      <c r="K1399" s="4" t="s">
        <v>5769</v>
      </c>
      <c r="L1399" s="4">
        <v>1.0</v>
      </c>
      <c r="M1399" s="4">
        <v>98.0</v>
      </c>
      <c r="N1399" s="4">
        <v>98.0</v>
      </c>
      <c r="O1399" s="4" t="s">
        <v>5522</v>
      </c>
      <c r="P1399" s="4" t="s">
        <v>2900</v>
      </c>
      <c r="Q1399" s="10"/>
      <c r="R1399" s="5">
        <v>45719.0</v>
      </c>
      <c r="S1399" s="4" t="s">
        <v>6977</v>
      </c>
      <c r="T1399" s="5">
        <v>45701.0</v>
      </c>
    </row>
    <row r="1400">
      <c r="A1400" s="4" t="s">
        <v>6374</v>
      </c>
      <c r="B1400" s="4">
        <v>2011.0</v>
      </c>
      <c r="C1400" s="4" t="s">
        <v>13</v>
      </c>
      <c r="D1400" s="4" t="s">
        <v>5555</v>
      </c>
      <c r="E1400" s="4">
        <v>85.0</v>
      </c>
      <c r="F1400" s="4">
        <v>1.0</v>
      </c>
      <c r="G1400" s="4" t="s">
        <v>5531</v>
      </c>
      <c r="H1400" s="4" t="s">
        <v>2901</v>
      </c>
      <c r="I1400" s="4">
        <v>99.0</v>
      </c>
      <c r="J1400" s="4">
        <v>32.0</v>
      </c>
      <c r="K1400" s="4">
        <v>69.0</v>
      </c>
      <c r="L1400" s="4">
        <v>1.0</v>
      </c>
      <c r="M1400" s="4">
        <v>99.0</v>
      </c>
      <c r="N1400" s="4">
        <v>99.0</v>
      </c>
      <c r="O1400" s="4" t="s">
        <v>5522</v>
      </c>
      <c r="P1400" s="4" t="s">
        <v>2902</v>
      </c>
      <c r="Q1400" s="10"/>
      <c r="R1400" s="5">
        <v>45691.0</v>
      </c>
      <c r="S1400" s="4" t="s">
        <v>6978</v>
      </c>
      <c r="T1400" s="5">
        <v>45760.0</v>
      </c>
    </row>
    <row r="1401">
      <c r="A1401" s="4" t="s">
        <v>6374</v>
      </c>
      <c r="B1401" s="4">
        <v>2010.0</v>
      </c>
      <c r="C1401" s="4" t="s">
        <v>13</v>
      </c>
      <c r="D1401" s="4">
        <v>74.0</v>
      </c>
      <c r="E1401" s="4">
        <v>86.0</v>
      </c>
      <c r="F1401" s="4">
        <v>1.0</v>
      </c>
      <c r="G1401" s="4" t="s">
        <v>5521</v>
      </c>
      <c r="H1401" s="4" t="s">
        <v>2903</v>
      </c>
      <c r="I1401" s="4">
        <v>99.0</v>
      </c>
      <c r="J1401" s="4">
        <v>13.0</v>
      </c>
      <c r="K1401" s="4" t="s">
        <v>5722</v>
      </c>
      <c r="L1401" s="4">
        <v>1.0</v>
      </c>
      <c r="M1401" s="4">
        <v>98.0</v>
      </c>
      <c r="N1401" s="4">
        <v>98.0</v>
      </c>
      <c r="O1401" s="4" t="s">
        <v>5522</v>
      </c>
      <c r="P1401" s="4" t="s">
        <v>2904</v>
      </c>
      <c r="Q1401" s="10"/>
      <c r="R1401" s="5">
        <v>45691.0</v>
      </c>
      <c r="S1401" s="4" t="s">
        <v>6021</v>
      </c>
      <c r="T1401" s="5">
        <v>45790.0</v>
      </c>
    </row>
    <row r="1402">
      <c r="A1402" s="4" t="s">
        <v>6374</v>
      </c>
      <c r="B1402" s="4">
        <v>2009.0</v>
      </c>
      <c r="C1402" s="4" t="s">
        <v>13</v>
      </c>
      <c r="D1402" s="4" t="s">
        <v>5645</v>
      </c>
      <c r="E1402" s="4">
        <v>87.0</v>
      </c>
      <c r="F1402" s="4">
        <v>1.0</v>
      </c>
      <c r="G1402" s="4" t="s">
        <v>5522</v>
      </c>
      <c r="H1402" s="4" t="s">
        <v>2905</v>
      </c>
      <c r="I1402" s="4">
        <v>99.0</v>
      </c>
      <c r="J1402" s="4">
        <v>0.0</v>
      </c>
      <c r="K1402" s="4" t="s">
        <v>5832</v>
      </c>
      <c r="L1402" s="4">
        <v>1.0</v>
      </c>
      <c r="M1402" s="4">
        <v>99.0</v>
      </c>
      <c r="N1402" s="4">
        <v>99.0</v>
      </c>
      <c r="O1402" s="4" t="s">
        <v>5522</v>
      </c>
      <c r="P1402" s="4" t="s">
        <v>2906</v>
      </c>
      <c r="Q1402" s="10"/>
      <c r="R1402" s="5">
        <v>45691.0</v>
      </c>
      <c r="S1402" s="4" t="s">
        <v>6968</v>
      </c>
      <c r="T1402" s="5">
        <v>45821.0</v>
      </c>
    </row>
    <row r="1403">
      <c r="A1403" s="4" t="s">
        <v>6374</v>
      </c>
      <c r="B1403" s="4">
        <v>2008.0</v>
      </c>
      <c r="C1403" s="4" t="s">
        <v>13</v>
      </c>
      <c r="D1403" s="4" t="s">
        <v>5583</v>
      </c>
      <c r="E1403" s="4">
        <v>88.0</v>
      </c>
      <c r="F1403" s="4">
        <v>1.0</v>
      </c>
      <c r="G1403" s="4" t="s">
        <v>5529</v>
      </c>
      <c r="H1403" s="4" t="s">
        <v>2907</v>
      </c>
      <c r="I1403" s="4">
        <v>99.0</v>
      </c>
      <c r="J1403" s="4">
        <v>0.0</v>
      </c>
      <c r="K1403" s="4" t="s">
        <v>5731</v>
      </c>
      <c r="L1403" s="4">
        <v>1.0</v>
      </c>
      <c r="M1403" s="4">
        <v>99.0</v>
      </c>
      <c r="N1403" s="4">
        <v>99.0</v>
      </c>
      <c r="O1403" s="4" t="s">
        <v>5522</v>
      </c>
      <c r="P1403" s="4" t="s">
        <v>2908</v>
      </c>
      <c r="Q1403" s="10"/>
      <c r="R1403" s="5">
        <v>45660.0</v>
      </c>
      <c r="S1403" s="4" t="s">
        <v>7057</v>
      </c>
      <c r="T1403" s="5">
        <v>45882.0</v>
      </c>
    </row>
    <row r="1404">
      <c r="A1404" s="4" t="s">
        <v>6374</v>
      </c>
      <c r="B1404" s="4">
        <v>2007.0</v>
      </c>
      <c r="C1404" s="4" t="s">
        <v>13</v>
      </c>
      <c r="D1404" s="4" t="s">
        <v>5780</v>
      </c>
      <c r="E1404" s="4">
        <v>89.0</v>
      </c>
      <c r="F1404" s="4">
        <v>1.0</v>
      </c>
      <c r="G1404" s="4" t="s">
        <v>5529</v>
      </c>
      <c r="H1404" s="4" t="s">
        <v>2909</v>
      </c>
      <c r="I1404" s="4">
        <v>99.0</v>
      </c>
      <c r="J1404" s="4">
        <v>0.0</v>
      </c>
      <c r="K1404" s="4" t="s">
        <v>6129</v>
      </c>
      <c r="L1404" s="4">
        <v>1.0</v>
      </c>
      <c r="M1404" s="4">
        <v>99.0</v>
      </c>
      <c r="N1404" s="4">
        <v>99.0</v>
      </c>
      <c r="O1404" s="4" t="s">
        <v>5522</v>
      </c>
      <c r="P1404" s="4" t="s">
        <v>2910</v>
      </c>
      <c r="Q1404" s="10"/>
      <c r="R1404" s="5">
        <v>45660.0</v>
      </c>
      <c r="S1404" s="4" t="s">
        <v>7057</v>
      </c>
      <c r="T1404" s="5">
        <v>45913.0</v>
      </c>
    </row>
    <row r="1405">
      <c r="A1405" s="4" t="s">
        <v>6374</v>
      </c>
      <c r="B1405" s="4">
        <v>2006.0</v>
      </c>
      <c r="C1405" s="4" t="s">
        <v>13</v>
      </c>
      <c r="D1405" s="4" t="s">
        <v>5563</v>
      </c>
      <c r="E1405" s="4">
        <v>89.0</v>
      </c>
      <c r="F1405" s="4">
        <v>1.0</v>
      </c>
      <c r="G1405" s="4" t="s">
        <v>5521</v>
      </c>
      <c r="H1405" s="4" t="s">
        <v>2911</v>
      </c>
      <c r="I1405" s="4">
        <v>99.0</v>
      </c>
      <c r="J1405" s="4">
        <v>0.0</v>
      </c>
      <c r="K1405" s="4" t="s">
        <v>6101</v>
      </c>
      <c r="L1405" s="4">
        <v>1.0</v>
      </c>
      <c r="M1405" s="4">
        <v>99.0</v>
      </c>
      <c r="N1405" s="4">
        <v>99.0</v>
      </c>
      <c r="O1405" s="4" t="s">
        <v>5522</v>
      </c>
      <c r="P1405" s="4" t="s">
        <v>2912</v>
      </c>
      <c r="Q1405" s="10"/>
      <c r="R1405" s="5">
        <v>45660.0</v>
      </c>
      <c r="S1405" s="4" t="s">
        <v>7057</v>
      </c>
      <c r="T1405" s="5">
        <v>45671.0</v>
      </c>
    </row>
    <row r="1406">
      <c r="A1406" s="4" t="s">
        <v>6374</v>
      </c>
      <c r="B1406" s="4">
        <v>2005.0</v>
      </c>
      <c r="C1406" s="4" t="s">
        <v>13</v>
      </c>
      <c r="D1406" s="4" t="s">
        <v>5563</v>
      </c>
      <c r="E1406" s="4">
        <v>9.0</v>
      </c>
      <c r="F1406" s="4">
        <v>0.0</v>
      </c>
      <c r="G1406" s="4" t="s">
        <v>5521</v>
      </c>
      <c r="H1406" s="4" t="s">
        <v>2913</v>
      </c>
      <c r="I1406" s="4">
        <v>99.0</v>
      </c>
      <c r="J1406" s="4">
        <v>10.0</v>
      </c>
      <c r="K1406" s="4" t="s">
        <v>5775</v>
      </c>
      <c r="L1406" s="4">
        <v>1.0</v>
      </c>
      <c r="M1406" s="4">
        <v>99.0</v>
      </c>
      <c r="N1406" s="4">
        <v>99.0</v>
      </c>
      <c r="O1406" s="4" t="s">
        <v>5522</v>
      </c>
      <c r="P1406" s="4" t="s">
        <v>2915</v>
      </c>
      <c r="Q1406" s="10"/>
      <c r="R1406" s="5">
        <v>45660.0</v>
      </c>
      <c r="S1406" s="4" t="s">
        <v>7029</v>
      </c>
      <c r="T1406" s="5">
        <v>45702.0</v>
      </c>
    </row>
    <row r="1407">
      <c r="A1407" s="4" t="s">
        <v>6374</v>
      </c>
      <c r="B1407" s="4">
        <v>2004.0</v>
      </c>
      <c r="C1407" s="4" t="s">
        <v>13</v>
      </c>
      <c r="D1407" s="4" t="s">
        <v>5556</v>
      </c>
      <c r="E1407" s="4">
        <v>91.0</v>
      </c>
      <c r="F1407" s="4">
        <v>0.0</v>
      </c>
      <c r="G1407" s="4" t="s">
        <v>5531</v>
      </c>
      <c r="H1407" s="4" t="s">
        <v>2916</v>
      </c>
      <c r="I1407" s="4">
        <v>94.0</v>
      </c>
      <c r="J1407" s="4">
        <v>23.0</v>
      </c>
      <c r="K1407" s="4" t="s">
        <v>6070</v>
      </c>
      <c r="L1407" s="4">
        <v>1.0</v>
      </c>
      <c r="M1407" s="4">
        <v>98.0</v>
      </c>
      <c r="N1407" s="4">
        <v>98.0</v>
      </c>
      <c r="O1407" s="4" t="s">
        <v>5522</v>
      </c>
      <c r="P1407" s="4" t="s">
        <v>2917</v>
      </c>
      <c r="Q1407" s="10"/>
      <c r="R1407" s="4">
        <v>3.0</v>
      </c>
      <c r="S1407" s="4" t="s">
        <v>7030</v>
      </c>
      <c r="T1407" s="5">
        <v>45761.0</v>
      </c>
    </row>
    <row r="1408">
      <c r="A1408" s="4" t="s">
        <v>6374</v>
      </c>
      <c r="B1408" s="4">
        <v>2003.0</v>
      </c>
      <c r="C1408" s="4" t="s">
        <v>13</v>
      </c>
      <c r="D1408" s="4" t="s">
        <v>5585</v>
      </c>
      <c r="E1408" s="4">
        <v>93.0</v>
      </c>
      <c r="F1408" s="4">
        <v>0.0</v>
      </c>
      <c r="G1408" s="4" t="s">
        <v>5529</v>
      </c>
      <c r="H1408" s="4" t="s">
        <v>2918</v>
      </c>
      <c r="I1408" s="4">
        <v>99.0</v>
      </c>
      <c r="J1408" s="4">
        <v>0.0</v>
      </c>
      <c r="K1408" s="4" t="s">
        <v>5663</v>
      </c>
      <c r="L1408" s="4">
        <v>1.0</v>
      </c>
      <c r="M1408" s="4">
        <v>99.0</v>
      </c>
      <c r="N1408" s="4">
        <v>99.0</v>
      </c>
      <c r="O1408" s="4" t="s">
        <v>5522</v>
      </c>
      <c r="P1408" s="4" t="s">
        <v>2919</v>
      </c>
      <c r="Q1408" s="10"/>
      <c r="R1408" s="4">
        <v>3.0</v>
      </c>
      <c r="S1408" s="4" t="s">
        <v>6968</v>
      </c>
      <c r="T1408" s="5">
        <v>45671.0</v>
      </c>
    </row>
    <row r="1409">
      <c r="A1409" s="4" t="s">
        <v>6374</v>
      </c>
      <c r="B1409" s="4">
        <v>2002.0</v>
      </c>
      <c r="C1409" s="4" t="s">
        <v>13</v>
      </c>
      <c r="D1409" s="4" t="s">
        <v>5561</v>
      </c>
      <c r="E1409" s="4">
        <v>94.0</v>
      </c>
      <c r="F1409" s="4">
        <v>0.0</v>
      </c>
      <c r="G1409" s="4" t="s">
        <v>5521</v>
      </c>
      <c r="H1409" s="4" t="s">
        <v>2920</v>
      </c>
      <c r="I1409" s="4">
        <v>99.0</v>
      </c>
      <c r="J1409" s="4">
        <v>0.0</v>
      </c>
      <c r="K1409" s="4">
        <v>65.0</v>
      </c>
      <c r="L1409" s="4">
        <v>1.0</v>
      </c>
      <c r="M1409" s="4">
        <v>99.0</v>
      </c>
      <c r="N1409" s="4">
        <v>99.0</v>
      </c>
      <c r="O1409" s="4" t="s">
        <v>5522</v>
      </c>
      <c r="P1409" s="4" t="s">
        <v>2921</v>
      </c>
      <c r="Q1409" s="10"/>
      <c r="R1409" s="4">
        <v>3.0</v>
      </c>
      <c r="S1409" s="4" t="s">
        <v>7052</v>
      </c>
      <c r="T1409" s="5">
        <v>45913.0</v>
      </c>
    </row>
    <row r="1410">
      <c r="A1410" s="4" t="s">
        <v>6374</v>
      </c>
      <c r="B1410" s="4">
        <v>2001.0</v>
      </c>
      <c r="C1410" s="4" t="s">
        <v>13</v>
      </c>
      <c r="D1410" s="4" t="s">
        <v>5648</v>
      </c>
      <c r="E1410" s="4">
        <v>95.0</v>
      </c>
      <c r="F1410" s="4">
        <v>0.0</v>
      </c>
      <c r="G1410" s="4" t="s">
        <v>5521</v>
      </c>
      <c r="H1410" s="4" t="s">
        <v>2922</v>
      </c>
      <c r="I1410" s="4">
        <v>99.0</v>
      </c>
      <c r="J1410" s="4">
        <v>0.0</v>
      </c>
      <c r="K1410" s="4" t="s">
        <v>5734</v>
      </c>
      <c r="L1410" s="4">
        <v>1.0</v>
      </c>
      <c r="M1410" s="4">
        <v>99.0</v>
      </c>
      <c r="N1410" s="4">
        <v>99.0</v>
      </c>
      <c r="O1410" s="4" t="s">
        <v>5522</v>
      </c>
      <c r="P1410" s="4" t="s">
        <v>2923</v>
      </c>
      <c r="Q1410" s="10"/>
      <c r="R1410" s="4">
        <v>3.0</v>
      </c>
      <c r="S1410" s="4" t="s">
        <v>6969</v>
      </c>
      <c r="T1410" s="4">
        <v>14.0</v>
      </c>
    </row>
    <row r="1411">
      <c r="A1411" s="4" t="s">
        <v>6374</v>
      </c>
      <c r="B1411" s="4">
        <v>2000.0</v>
      </c>
      <c r="C1411" s="4" t="s">
        <v>13</v>
      </c>
      <c r="D1411" s="4" t="s">
        <v>5648</v>
      </c>
      <c r="E1411" s="4">
        <v>96.0</v>
      </c>
      <c r="F1411" s="4">
        <v>0.0</v>
      </c>
      <c r="G1411" s="4" t="s">
        <v>5521</v>
      </c>
      <c r="H1411" s="4" t="s">
        <v>2924</v>
      </c>
      <c r="I1411" s="4">
        <v>95.0</v>
      </c>
      <c r="J1411" s="4">
        <v>6.0</v>
      </c>
      <c r="K1411" s="4">
        <v>64.0</v>
      </c>
      <c r="L1411" s="4">
        <v>1.0</v>
      </c>
      <c r="M1411" s="4">
        <v>94.0</v>
      </c>
      <c r="N1411" s="4">
        <v>98.0</v>
      </c>
      <c r="O1411" s="4" t="s">
        <v>5522</v>
      </c>
      <c r="P1411" s="4" t="s">
        <v>2925</v>
      </c>
      <c r="Q1411" s="10"/>
      <c r="R1411" s="5">
        <v>45660.0</v>
      </c>
      <c r="S1411" s="4" t="s">
        <v>6969</v>
      </c>
      <c r="T1411" s="5">
        <v>45671.0</v>
      </c>
    </row>
    <row r="1412">
      <c r="A1412" s="4" t="s">
        <v>6375</v>
      </c>
      <c r="B1412" s="4">
        <v>2015.0</v>
      </c>
      <c r="C1412" s="4" t="s">
        <v>13</v>
      </c>
      <c r="D1412" s="4" t="s">
        <v>5716</v>
      </c>
      <c r="E1412" s="4">
        <v>166.0</v>
      </c>
      <c r="F1412" s="4">
        <v>3.0</v>
      </c>
      <c r="G1412" s="10"/>
      <c r="H1412" s="4">
        <v>0.0</v>
      </c>
      <c r="I1412" s="4">
        <v>97.0</v>
      </c>
      <c r="J1412" s="4">
        <v>17779.0</v>
      </c>
      <c r="K1412" s="4" t="s">
        <v>6103</v>
      </c>
      <c r="L1412" s="4">
        <v>3.0</v>
      </c>
      <c r="M1412" s="4">
        <v>97.0</v>
      </c>
      <c r="N1412" s="4">
        <v>97.0</v>
      </c>
      <c r="O1412" s="4" t="s">
        <v>5522</v>
      </c>
      <c r="P1412" s="10"/>
      <c r="Q1412" s="10"/>
      <c r="R1412" s="5">
        <v>45750.0</v>
      </c>
      <c r="S1412" s="4" t="s">
        <v>6933</v>
      </c>
      <c r="T1412" s="4">
        <v>13.0</v>
      </c>
    </row>
    <row r="1413">
      <c r="A1413" s="4" t="s">
        <v>6375</v>
      </c>
      <c r="B1413" s="4">
        <v>2014.0</v>
      </c>
      <c r="C1413" s="4" t="s">
        <v>13</v>
      </c>
      <c r="D1413" s="4">
        <v>78.0</v>
      </c>
      <c r="E1413" s="4">
        <v>17.0</v>
      </c>
      <c r="F1413" s="4">
        <v>3.0</v>
      </c>
      <c r="G1413" s="4" t="s">
        <v>5521</v>
      </c>
      <c r="H1413" s="4">
        <v>0.0</v>
      </c>
      <c r="I1413" s="4">
        <v>96.0</v>
      </c>
      <c r="J1413" s="4">
        <v>318.0</v>
      </c>
      <c r="K1413" s="4" t="s">
        <v>6054</v>
      </c>
      <c r="L1413" s="4">
        <v>4.0</v>
      </c>
      <c r="M1413" s="4">
        <v>95.0</v>
      </c>
      <c r="N1413" s="4">
        <v>96.0</v>
      </c>
      <c r="O1413" s="4" t="s">
        <v>5522</v>
      </c>
      <c r="P1413" s="10"/>
      <c r="Q1413" s="10"/>
      <c r="R1413" s="5">
        <v>45750.0</v>
      </c>
      <c r="S1413" s="4" t="s">
        <v>6934</v>
      </c>
      <c r="T1413" s="5">
        <v>45881.0</v>
      </c>
    </row>
    <row r="1414">
      <c r="A1414" s="4" t="s">
        <v>6375</v>
      </c>
      <c r="B1414" s="4">
        <v>2013.0</v>
      </c>
      <c r="C1414" s="4" t="s">
        <v>13</v>
      </c>
      <c r="D1414" s="4">
        <v>77.0</v>
      </c>
      <c r="E1414" s="4">
        <v>174.0</v>
      </c>
      <c r="F1414" s="4">
        <v>3.0</v>
      </c>
      <c r="G1414" s="4" t="s">
        <v>5521</v>
      </c>
      <c r="H1414" s="4">
        <v>0.0</v>
      </c>
      <c r="I1414" s="4">
        <v>97.0</v>
      </c>
      <c r="J1414" s="4">
        <v>1.0</v>
      </c>
      <c r="K1414" s="4">
        <v>43.0</v>
      </c>
      <c r="L1414" s="4">
        <v>4.0</v>
      </c>
      <c r="M1414" s="4">
        <v>97.0</v>
      </c>
      <c r="N1414" s="4">
        <v>97.0</v>
      </c>
      <c r="O1414" s="4" t="s">
        <v>5522</v>
      </c>
      <c r="P1414" s="10"/>
      <c r="Q1414" s="10"/>
      <c r="R1414" s="5">
        <v>45719.0</v>
      </c>
      <c r="S1414" s="4" t="s">
        <v>7403</v>
      </c>
      <c r="T1414" s="5">
        <v>45789.0</v>
      </c>
    </row>
    <row r="1415">
      <c r="A1415" s="4" t="s">
        <v>6375</v>
      </c>
      <c r="B1415" s="4">
        <v>2012.0</v>
      </c>
      <c r="C1415" s="4" t="s">
        <v>13</v>
      </c>
      <c r="D1415" s="4" t="s">
        <v>5768</v>
      </c>
      <c r="E1415" s="4">
        <v>18.0</v>
      </c>
      <c r="F1415" s="4">
        <v>3.0</v>
      </c>
      <c r="G1415" s="4" t="s">
        <v>5521</v>
      </c>
      <c r="H1415" s="4">
        <v>0.0</v>
      </c>
      <c r="I1415" s="4">
        <v>96.0</v>
      </c>
      <c r="J1415" s="4">
        <v>0.0</v>
      </c>
      <c r="K1415" s="4" t="s">
        <v>6130</v>
      </c>
      <c r="L1415" s="4">
        <v>4.0</v>
      </c>
      <c r="M1415" s="4">
        <v>94.0</v>
      </c>
      <c r="N1415" s="4">
        <v>96.0</v>
      </c>
      <c r="O1415" s="4" t="s">
        <v>5522</v>
      </c>
      <c r="P1415" s="10"/>
      <c r="Q1415" s="10"/>
      <c r="R1415" s="5">
        <v>45719.0</v>
      </c>
      <c r="S1415" s="4" t="s">
        <v>7329</v>
      </c>
      <c r="T1415" s="5">
        <v>45728.0</v>
      </c>
    </row>
    <row r="1416">
      <c r="A1416" s="4" t="s">
        <v>6375</v>
      </c>
      <c r="B1416" s="4">
        <v>2011.0</v>
      </c>
      <c r="C1416" s="4" t="s">
        <v>13</v>
      </c>
      <c r="D1416" s="4" t="s">
        <v>5818</v>
      </c>
      <c r="E1416" s="4">
        <v>188.0</v>
      </c>
      <c r="F1416" s="4">
        <v>4.0</v>
      </c>
      <c r="G1416" s="4" t="s">
        <v>1908</v>
      </c>
      <c r="H1416" s="4">
        <v>0.0</v>
      </c>
      <c r="I1416" s="4">
        <v>96.0</v>
      </c>
      <c r="J1416" s="4">
        <v>222.0</v>
      </c>
      <c r="K1416" s="4" t="s">
        <v>5625</v>
      </c>
      <c r="L1416" s="4">
        <v>4.0</v>
      </c>
      <c r="M1416" s="4">
        <v>94.0</v>
      </c>
      <c r="N1416" s="4">
        <v>96.0</v>
      </c>
      <c r="O1416" s="4" t="s">
        <v>5614</v>
      </c>
      <c r="P1416" s="10"/>
      <c r="Q1416" s="10"/>
      <c r="R1416" s="5">
        <v>45719.0</v>
      </c>
      <c r="S1416" s="4" t="s">
        <v>7105</v>
      </c>
      <c r="T1416" s="5">
        <v>45669.0</v>
      </c>
    </row>
    <row r="1417">
      <c r="A1417" s="4" t="s">
        <v>6375</v>
      </c>
      <c r="B1417" s="4">
        <v>2010.0</v>
      </c>
      <c r="C1417" s="4" t="s">
        <v>13</v>
      </c>
      <c r="D1417" s="4" t="s">
        <v>6004</v>
      </c>
      <c r="E1417" s="4">
        <v>199.0</v>
      </c>
      <c r="F1417" s="4">
        <v>4.0</v>
      </c>
      <c r="G1417" s="4" t="s">
        <v>1779</v>
      </c>
      <c r="H1417" s="4">
        <v>0.0</v>
      </c>
      <c r="I1417" s="4">
        <v>96.0</v>
      </c>
      <c r="J1417" s="4">
        <v>0.0</v>
      </c>
      <c r="K1417" s="5">
        <v>45842.0</v>
      </c>
      <c r="L1417" s="4">
        <v>4.0</v>
      </c>
      <c r="M1417" s="4">
        <v>88.0</v>
      </c>
      <c r="N1417" s="4">
        <v>96.0</v>
      </c>
      <c r="O1417" s="4" t="s">
        <v>5522</v>
      </c>
      <c r="P1417" s="10"/>
      <c r="Q1417" s="10"/>
      <c r="R1417" s="5">
        <v>45719.0</v>
      </c>
      <c r="S1417" s="4" t="s">
        <v>7392</v>
      </c>
      <c r="T1417" s="5">
        <v>45700.0</v>
      </c>
    </row>
    <row r="1418">
      <c r="A1418" s="4" t="s">
        <v>6375</v>
      </c>
      <c r="B1418" s="4">
        <v>2009.0</v>
      </c>
      <c r="C1418" s="4" t="s">
        <v>13</v>
      </c>
      <c r="D1418" s="4" t="s">
        <v>5824</v>
      </c>
      <c r="E1418" s="4">
        <v>21.0</v>
      </c>
      <c r="F1418" s="4">
        <v>4.0</v>
      </c>
      <c r="G1418" s="4" t="s">
        <v>6131</v>
      </c>
      <c r="H1418" s="4">
        <v>0.0</v>
      </c>
      <c r="I1418" s="4">
        <v>96.0</v>
      </c>
      <c r="J1418" s="4">
        <v>1.0</v>
      </c>
      <c r="K1418" s="5">
        <v>45661.0</v>
      </c>
      <c r="L1418" s="4">
        <v>4.0</v>
      </c>
      <c r="M1418" s="4">
        <v>96.0</v>
      </c>
      <c r="N1418" s="4">
        <v>95.0</v>
      </c>
      <c r="O1418" s="4" t="s">
        <v>5522</v>
      </c>
      <c r="P1418" s="10"/>
      <c r="Q1418" s="10"/>
      <c r="R1418" s="5">
        <v>45750.0</v>
      </c>
      <c r="S1418" s="4" t="s">
        <v>7296</v>
      </c>
      <c r="T1418" s="5">
        <v>45759.0</v>
      </c>
    </row>
    <row r="1419">
      <c r="A1419" s="4" t="s">
        <v>6375</v>
      </c>
      <c r="B1419" s="4">
        <v>2008.0</v>
      </c>
      <c r="C1419" s="4" t="s">
        <v>13</v>
      </c>
      <c r="D1419" s="4" t="s">
        <v>5983</v>
      </c>
      <c r="E1419" s="4">
        <v>217.0</v>
      </c>
      <c r="F1419" s="4">
        <v>4.0</v>
      </c>
      <c r="G1419" s="4" t="s">
        <v>2547</v>
      </c>
      <c r="H1419" s="4">
        <v>0.0</v>
      </c>
      <c r="I1419" s="4">
        <v>97.0</v>
      </c>
      <c r="J1419" s="4">
        <v>16.0</v>
      </c>
      <c r="K1419" s="4" t="s">
        <v>5626</v>
      </c>
      <c r="L1419" s="4">
        <v>4.0</v>
      </c>
      <c r="M1419" s="4">
        <v>95.0</v>
      </c>
      <c r="N1419" s="4">
        <v>95.0</v>
      </c>
      <c r="O1419" s="4" t="s">
        <v>5614</v>
      </c>
      <c r="P1419" s="10"/>
      <c r="Q1419" s="10"/>
      <c r="R1419" s="5">
        <v>45750.0</v>
      </c>
      <c r="S1419" s="4" t="s">
        <v>7361</v>
      </c>
      <c r="T1419" s="5">
        <v>45820.0</v>
      </c>
    </row>
    <row r="1420">
      <c r="A1420" s="4" t="s">
        <v>6375</v>
      </c>
      <c r="B1420" s="4">
        <v>2007.0</v>
      </c>
      <c r="C1420" s="4" t="s">
        <v>13</v>
      </c>
      <c r="D1420" s="4" t="s">
        <v>5802</v>
      </c>
      <c r="E1420" s="4">
        <v>229.0</v>
      </c>
      <c r="F1420" s="4">
        <v>4.0</v>
      </c>
      <c r="G1420" s="4" t="s">
        <v>2928</v>
      </c>
      <c r="H1420" s="4">
        <v>0.0</v>
      </c>
      <c r="I1420" s="4">
        <v>94.0</v>
      </c>
      <c r="J1420" s="4">
        <v>40.0</v>
      </c>
      <c r="K1420" s="4">
        <v>39.0</v>
      </c>
      <c r="L1420" s="4">
        <v>4.0</v>
      </c>
      <c r="M1420" s="4">
        <v>94.0</v>
      </c>
      <c r="N1420" s="4">
        <v>94.0</v>
      </c>
      <c r="O1420" s="4" t="s">
        <v>5522</v>
      </c>
      <c r="P1420" s="10"/>
      <c r="Q1420" s="10"/>
      <c r="R1420" s="5">
        <v>45750.0</v>
      </c>
      <c r="S1420" s="4" t="s">
        <v>7362</v>
      </c>
      <c r="T1420" s="5">
        <v>45820.0</v>
      </c>
    </row>
    <row r="1421">
      <c r="A1421" s="4" t="s">
        <v>6375</v>
      </c>
      <c r="B1421" s="4">
        <v>2006.0</v>
      </c>
      <c r="C1421" s="4" t="s">
        <v>13</v>
      </c>
      <c r="D1421" s="4" t="s">
        <v>6101</v>
      </c>
      <c r="E1421" s="4">
        <v>234.0</v>
      </c>
      <c r="F1421" s="4">
        <v>4.0</v>
      </c>
      <c r="G1421" s="4" t="s">
        <v>5052</v>
      </c>
      <c r="H1421" s="4">
        <v>0.0</v>
      </c>
      <c r="I1421" s="4">
        <v>9.0</v>
      </c>
      <c r="J1421" s="4">
        <v>27.0</v>
      </c>
      <c r="K1421" s="4" t="s">
        <v>6078</v>
      </c>
      <c r="L1421" s="4">
        <v>4.0</v>
      </c>
      <c r="M1421" s="4">
        <v>93.0</v>
      </c>
      <c r="N1421" s="4">
        <v>92.0</v>
      </c>
      <c r="O1421" s="4" t="s">
        <v>5522</v>
      </c>
      <c r="P1421" s="10"/>
      <c r="Q1421" s="10"/>
      <c r="R1421" s="5">
        <v>45750.0</v>
      </c>
      <c r="S1421" s="4" t="s">
        <v>7364</v>
      </c>
      <c r="T1421" s="5">
        <v>45789.0</v>
      </c>
    </row>
    <row r="1422">
      <c r="A1422" s="4" t="s">
        <v>6375</v>
      </c>
      <c r="B1422" s="4">
        <v>2005.0</v>
      </c>
      <c r="C1422" s="4" t="s">
        <v>13</v>
      </c>
      <c r="D1422" s="4" t="s">
        <v>6099</v>
      </c>
      <c r="E1422" s="4">
        <v>224.0</v>
      </c>
      <c r="F1422" s="4">
        <v>4.0</v>
      </c>
      <c r="G1422" s="4" t="s">
        <v>2536</v>
      </c>
      <c r="H1422" s="4">
        <v>0.0</v>
      </c>
      <c r="I1422" s="4">
        <v>97.0</v>
      </c>
      <c r="J1422" s="4">
        <v>53.0</v>
      </c>
      <c r="K1422" s="4">
        <v>38.0</v>
      </c>
      <c r="L1422" s="4">
        <v>4.0</v>
      </c>
      <c r="M1422" s="4">
        <v>98.0</v>
      </c>
      <c r="N1422" s="4">
        <v>98.0</v>
      </c>
      <c r="O1422" s="4" t="s">
        <v>5522</v>
      </c>
      <c r="P1422" s="10"/>
      <c r="Q1422" s="10"/>
      <c r="R1422" s="5">
        <v>45750.0</v>
      </c>
      <c r="S1422" s="4" t="s">
        <v>7298</v>
      </c>
      <c r="T1422" s="5">
        <v>45759.0</v>
      </c>
    </row>
    <row r="1423">
      <c r="A1423" s="4" t="s">
        <v>6375</v>
      </c>
      <c r="B1423" s="4">
        <v>2004.0</v>
      </c>
      <c r="C1423" s="4" t="s">
        <v>13</v>
      </c>
      <c r="D1423" s="4" t="s">
        <v>6129</v>
      </c>
      <c r="E1423" s="4">
        <v>218.0</v>
      </c>
      <c r="F1423" s="4">
        <v>4.0</v>
      </c>
      <c r="G1423" s="4" t="s">
        <v>2003</v>
      </c>
      <c r="H1423" s="4">
        <v>0.0</v>
      </c>
      <c r="I1423" s="4">
        <v>99.0</v>
      </c>
      <c r="J1423" s="4">
        <v>8.0</v>
      </c>
      <c r="K1423" s="4" t="s">
        <v>6079</v>
      </c>
      <c r="L1423" s="4">
        <v>4.0</v>
      </c>
      <c r="M1423" s="4">
        <v>98.0</v>
      </c>
      <c r="N1423" s="4">
        <v>99.0</v>
      </c>
      <c r="O1423" s="4" t="s">
        <v>5522</v>
      </c>
      <c r="P1423" s="10"/>
      <c r="Q1423" s="10"/>
      <c r="R1423" s="5">
        <v>45750.0</v>
      </c>
      <c r="S1423" s="4" t="s">
        <v>7350</v>
      </c>
      <c r="T1423" s="5">
        <v>45789.0</v>
      </c>
    </row>
    <row r="1424">
      <c r="A1424" s="4" t="s">
        <v>6375</v>
      </c>
      <c r="B1424" s="4">
        <v>2003.0</v>
      </c>
      <c r="C1424" s="4" t="s">
        <v>13</v>
      </c>
      <c r="D1424" s="4" t="s">
        <v>5657</v>
      </c>
      <c r="E1424" s="4">
        <v>217.0</v>
      </c>
      <c r="F1424" s="4">
        <v>4.0</v>
      </c>
      <c r="G1424" s="4" t="s">
        <v>5446</v>
      </c>
      <c r="H1424" s="4">
        <v>0.0</v>
      </c>
      <c r="I1424" s="4">
        <v>99.0</v>
      </c>
      <c r="J1424" s="4">
        <v>6.0</v>
      </c>
      <c r="K1424" s="4">
        <v>37.0</v>
      </c>
      <c r="L1424" s="4">
        <v>4.0</v>
      </c>
      <c r="M1424" s="4">
        <v>98.0</v>
      </c>
      <c r="N1424" s="4">
        <v>98.0</v>
      </c>
      <c r="O1424" s="4" t="s">
        <v>5522</v>
      </c>
      <c r="P1424" s="10"/>
      <c r="Q1424" s="10"/>
      <c r="R1424" s="5">
        <v>45780.0</v>
      </c>
      <c r="S1424" s="4" t="s">
        <v>7195</v>
      </c>
      <c r="T1424" s="5">
        <v>45700.0</v>
      </c>
    </row>
    <row r="1425">
      <c r="A1425" s="4" t="s">
        <v>6375</v>
      </c>
      <c r="B1425" s="4">
        <v>2002.0</v>
      </c>
      <c r="C1425" s="4" t="s">
        <v>13</v>
      </c>
      <c r="D1425" s="4" t="s">
        <v>6101</v>
      </c>
      <c r="E1425" s="4">
        <v>215.0</v>
      </c>
      <c r="F1425" s="4">
        <v>4.0</v>
      </c>
      <c r="G1425" s="4" t="s">
        <v>145</v>
      </c>
      <c r="H1425" s="4">
        <v>0.0</v>
      </c>
      <c r="I1425" s="4">
        <v>99.0</v>
      </c>
      <c r="J1425" s="4">
        <v>2.0</v>
      </c>
      <c r="K1425" s="4" t="s">
        <v>6080</v>
      </c>
      <c r="L1425" s="4">
        <v>5.0</v>
      </c>
      <c r="M1425" s="4">
        <v>99.0</v>
      </c>
      <c r="N1425" s="4">
        <v>98.0</v>
      </c>
      <c r="O1425" s="4" t="s">
        <v>5522</v>
      </c>
      <c r="P1425" s="10"/>
      <c r="Q1425" s="10"/>
      <c r="R1425" s="5">
        <v>45780.0</v>
      </c>
      <c r="S1425" s="4" t="s">
        <v>7404</v>
      </c>
      <c r="T1425" s="5">
        <v>45669.0</v>
      </c>
    </row>
    <row r="1426">
      <c r="A1426" s="4" t="s">
        <v>6375</v>
      </c>
      <c r="B1426" s="4">
        <v>2001.0</v>
      </c>
      <c r="C1426" s="4" t="s">
        <v>13</v>
      </c>
      <c r="D1426" s="4" t="s">
        <v>5802</v>
      </c>
      <c r="E1426" s="4">
        <v>217.0</v>
      </c>
      <c r="F1426" s="4">
        <v>4.0</v>
      </c>
      <c r="G1426" s="4" t="s">
        <v>509</v>
      </c>
      <c r="H1426" s="4">
        <v>0.0</v>
      </c>
      <c r="I1426" s="4">
        <v>57.0</v>
      </c>
      <c r="J1426" s="4">
        <v>17.0</v>
      </c>
      <c r="K1426" s="4">
        <v>36.0</v>
      </c>
      <c r="L1426" s="4">
        <v>5.0</v>
      </c>
      <c r="M1426" s="4">
        <v>99.0</v>
      </c>
      <c r="N1426" s="4">
        <v>99.0</v>
      </c>
      <c r="O1426" s="4" t="s">
        <v>5522</v>
      </c>
      <c r="P1426" s="10"/>
      <c r="Q1426" s="10"/>
      <c r="R1426" s="5">
        <v>45811.0</v>
      </c>
      <c r="S1426" s="4" t="s">
        <v>7120</v>
      </c>
      <c r="T1426" s="5">
        <v>45880.0</v>
      </c>
    </row>
    <row r="1427">
      <c r="A1427" s="4" t="s">
        <v>6375</v>
      </c>
      <c r="B1427" s="4">
        <v>2000.0</v>
      </c>
      <c r="C1427" s="4" t="s">
        <v>13</v>
      </c>
      <c r="D1427" s="4" t="s">
        <v>5657</v>
      </c>
      <c r="E1427" s="4">
        <v>225.0</v>
      </c>
      <c r="F1427" s="4">
        <v>4.0</v>
      </c>
      <c r="G1427" s="4" t="s">
        <v>1391</v>
      </c>
      <c r="H1427" s="4">
        <v>0.0</v>
      </c>
      <c r="I1427" s="4">
        <v>44.0</v>
      </c>
      <c r="J1427" s="4">
        <v>16.0</v>
      </c>
      <c r="K1427" s="4" t="s">
        <v>6081</v>
      </c>
      <c r="L1427" s="4">
        <v>5.0</v>
      </c>
      <c r="M1427" s="4">
        <v>99.0</v>
      </c>
      <c r="N1427" s="4">
        <v>99.0</v>
      </c>
      <c r="O1427" s="4" t="s">
        <v>5522</v>
      </c>
      <c r="P1427" s="10"/>
      <c r="Q1427" s="10"/>
      <c r="R1427" s="5">
        <v>45811.0</v>
      </c>
      <c r="S1427" s="4" t="s">
        <v>7302</v>
      </c>
      <c r="T1427" s="5">
        <v>45758.0</v>
      </c>
    </row>
    <row r="1428">
      <c r="A1428" s="8" t="s">
        <v>6376</v>
      </c>
      <c r="B1428" s="4">
        <v>2015.0</v>
      </c>
      <c r="C1428" s="4" t="s">
        <v>13</v>
      </c>
      <c r="D1428" s="4" t="s">
        <v>5849</v>
      </c>
      <c r="E1428" s="4">
        <v>194.0</v>
      </c>
      <c r="F1428" s="4">
        <v>8.0</v>
      </c>
      <c r="G1428" s="10"/>
      <c r="H1428" s="4">
        <v>0.0</v>
      </c>
      <c r="I1428" s="4">
        <v>89.0</v>
      </c>
      <c r="J1428" s="4">
        <v>56.0</v>
      </c>
      <c r="K1428" s="5">
        <v>45859.0</v>
      </c>
      <c r="L1428" s="4">
        <v>11.0</v>
      </c>
      <c r="M1428" s="4">
        <v>89.0</v>
      </c>
      <c r="N1428" s="4">
        <v>89.0</v>
      </c>
      <c r="O1428" s="4" t="s">
        <v>5614</v>
      </c>
      <c r="P1428" s="10"/>
      <c r="Q1428" s="10"/>
      <c r="R1428" s="5">
        <v>45908.0</v>
      </c>
      <c r="S1428" s="4" t="s">
        <v>7196</v>
      </c>
      <c r="T1428" s="5">
        <v>45879.0</v>
      </c>
    </row>
    <row r="1429">
      <c r="A1429" s="8" t="s">
        <v>6376</v>
      </c>
      <c r="B1429" s="4">
        <v>2014.0</v>
      </c>
      <c r="C1429" s="4" t="s">
        <v>13</v>
      </c>
      <c r="D1429" s="4" t="s">
        <v>5777</v>
      </c>
      <c r="E1429" s="4">
        <v>199.0</v>
      </c>
      <c r="F1429" s="4">
        <v>8.0</v>
      </c>
      <c r="G1429" s="4" t="s">
        <v>5521</v>
      </c>
      <c r="H1429" s="4">
        <v>0.0</v>
      </c>
      <c r="I1429" s="4">
        <v>88.0</v>
      </c>
      <c r="J1429" s="4">
        <v>339.0</v>
      </c>
      <c r="K1429" s="5">
        <v>45902.0</v>
      </c>
      <c r="L1429" s="4">
        <v>11.0</v>
      </c>
      <c r="M1429" s="4">
        <v>88.0</v>
      </c>
      <c r="N1429" s="4">
        <v>88.0</v>
      </c>
      <c r="O1429" s="4" t="s">
        <v>5614</v>
      </c>
      <c r="P1429" s="10"/>
      <c r="Q1429" s="10"/>
      <c r="R1429" s="4">
        <v>9.0</v>
      </c>
      <c r="S1429" s="4" t="s">
        <v>7405</v>
      </c>
      <c r="T1429" s="5">
        <v>45818.0</v>
      </c>
    </row>
    <row r="1430">
      <c r="A1430" s="8" t="s">
        <v>6376</v>
      </c>
      <c r="B1430" s="4">
        <v>2013.0</v>
      </c>
      <c r="C1430" s="4" t="s">
        <v>13</v>
      </c>
      <c r="D1430" s="4" t="s">
        <v>6052</v>
      </c>
      <c r="E1430" s="4">
        <v>23.0</v>
      </c>
      <c r="F1430" s="4">
        <v>9.0</v>
      </c>
      <c r="G1430" s="4" t="s">
        <v>5521</v>
      </c>
      <c r="H1430" s="4">
        <v>0.0</v>
      </c>
      <c r="I1430" s="4">
        <v>87.0</v>
      </c>
      <c r="J1430" s="4">
        <v>71.0</v>
      </c>
      <c r="K1430" s="5">
        <v>45659.0</v>
      </c>
      <c r="L1430" s="4">
        <v>12.0</v>
      </c>
      <c r="M1430" s="4">
        <v>86.0</v>
      </c>
      <c r="N1430" s="4">
        <v>87.0</v>
      </c>
      <c r="O1430" s="4" t="s">
        <v>5821</v>
      </c>
      <c r="P1430" s="10"/>
      <c r="Q1430" s="10"/>
      <c r="R1430" s="5">
        <v>45666.0</v>
      </c>
      <c r="S1430" s="4" t="s">
        <v>7304</v>
      </c>
      <c r="T1430" s="5">
        <v>45757.0</v>
      </c>
    </row>
    <row r="1431">
      <c r="A1431" s="8" t="s">
        <v>6376</v>
      </c>
      <c r="B1431" s="4">
        <v>2012.0</v>
      </c>
      <c r="C1431" s="4" t="s">
        <v>13</v>
      </c>
      <c r="D1431" s="4" t="s">
        <v>5665</v>
      </c>
      <c r="E1431" s="4">
        <v>28.0</v>
      </c>
      <c r="F1431" s="4">
        <v>9.0</v>
      </c>
      <c r="G1431" s="4" t="s">
        <v>5521</v>
      </c>
      <c r="H1431" s="4">
        <v>0.0</v>
      </c>
      <c r="I1431" s="4">
        <v>79.0</v>
      </c>
      <c r="J1431" s="4">
        <v>32.0</v>
      </c>
      <c r="K1431" s="5">
        <v>45766.0</v>
      </c>
      <c r="L1431" s="4">
        <v>12.0</v>
      </c>
      <c r="M1431" s="4">
        <v>78.0</v>
      </c>
      <c r="N1431" s="4">
        <v>79.0</v>
      </c>
      <c r="O1431" s="4" t="s">
        <v>5821</v>
      </c>
      <c r="P1431" s="10"/>
      <c r="Q1431" s="10"/>
      <c r="R1431" s="5">
        <v>45697.0</v>
      </c>
      <c r="S1431" s="4" t="s">
        <v>7305</v>
      </c>
      <c r="T1431" s="5">
        <v>45698.0</v>
      </c>
    </row>
    <row r="1432">
      <c r="A1432" s="8" t="s">
        <v>6376</v>
      </c>
      <c r="B1432" s="4">
        <v>2011.0</v>
      </c>
      <c r="C1432" s="4" t="s">
        <v>13</v>
      </c>
      <c r="D1432" s="4">
        <v>64.0</v>
      </c>
      <c r="E1432" s="4">
        <v>213.0</v>
      </c>
      <c r="F1432" s="4">
        <v>9.0</v>
      </c>
      <c r="G1432" s="4" t="s">
        <v>193</v>
      </c>
      <c r="H1432" s="4">
        <v>0.0</v>
      </c>
      <c r="I1432" s="4">
        <v>78.0</v>
      </c>
      <c r="J1432" s="4">
        <v>113.0</v>
      </c>
      <c r="K1432" s="5">
        <v>45856.0</v>
      </c>
      <c r="L1432" s="4">
        <v>13.0</v>
      </c>
      <c r="M1432" s="4">
        <v>79.0</v>
      </c>
      <c r="N1432" s="4">
        <v>78.0</v>
      </c>
      <c r="O1432" s="4" t="s">
        <v>5821</v>
      </c>
      <c r="P1432" s="10"/>
      <c r="Q1432" s="10"/>
      <c r="R1432" s="5">
        <v>45756.0</v>
      </c>
      <c r="S1432" s="4" t="s">
        <v>7306</v>
      </c>
      <c r="T1432" s="5">
        <v>45909.0</v>
      </c>
    </row>
    <row r="1433">
      <c r="A1433" s="8" t="s">
        <v>6376</v>
      </c>
      <c r="B1433" s="4">
        <v>2010.0</v>
      </c>
      <c r="C1433" s="4" t="s">
        <v>13</v>
      </c>
      <c r="D1433" s="4" t="s">
        <v>5754</v>
      </c>
      <c r="E1433" s="4">
        <v>218.0</v>
      </c>
      <c r="F1433" s="4">
        <v>10.0</v>
      </c>
      <c r="G1433" s="4" t="s">
        <v>437</v>
      </c>
      <c r="H1433" s="4">
        <v>0.0</v>
      </c>
      <c r="I1433" s="4">
        <v>74.0</v>
      </c>
      <c r="J1433" s="4">
        <v>153.0</v>
      </c>
      <c r="K1433" s="4">
        <v>18.0</v>
      </c>
      <c r="L1433" s="4">
        <v>13.0</v>
      </c>
      <c r="M1433" s="4">
        <v>76.0</v>
      </c>
      <c r="N1433" s="4">
        <v>74.0</v>
      </c>
      <c r="O1433" s="4" t="s">
        <v>5821</v>
      </c>
      <c r="P1433" s="10"/>
      <c r="Q1433" s="10"/>
      <c r="R1433" s="5">
        <v>45786.0</v>
      </c>
      <c r="S1433" s="4" t="s">
        <v>7044</v>
      </c>
      <c r="T1433" s="5">
        <v>45817.0</v>
      </c>
    </row>
    <row r="1434">
      <c r="A1434" s="8" t="s">
        <v>6376</v>
      </c>
      <c r="B1434" s="4">
        <v>2009.0</v>
      </c>
      <c r="C1434" s="4" t="s">
        <v>13</v>
      </c>
      <c r="D1434" s="4" t="s">
        <v>5923</v>
      </c>
      <c r="E1434" s="4">
        <v>223.0</v>
      </c>
      <c r="F1434" s="4">
        <v>10.0</v>
      </c>
      <c r="G1434" s="4" t="s">
        <v>1100</v>
      </c>
      <c r="H1434" s="4">
        <v>0.0</v>
      </c>
      <c r="I1434" s="4">
        <v>67.0</v>
      </c>
      <c r="J1434" s="4">
        <v>78.0</v>
      </c>
      <c r="K1434" s="5">
        <v>45733.0</v>
      </c>
      <c r="L1434" s="4">
        <v>14.0</v>
      </c>
      <c r="M1434" s="4">
        <v>67.0</v>
      </c>
      <c r="N1434" s="4">
        <v>67.0</v>
      </c>
      <c r="O1434" s="4" t="s">
        <v>5614</v>
      </c>
      <c r="P1434" s="10"/>
      <c r="Q1434" s="10"/>
      <c r="R1434" s="5">
        <v>45817.0</v>
      </c>
      <c r="S1434" s="4" t="s">
        <v>7406</v>
      </c>
      <c r="T1434" s="5">
        <v>45756.0</v>
      </c>
    </row>
    <row r="1435">
      <c r="A1435" s="8" t="s">
        <v>6376</v>
      </c>
      <c r="B1435" s="4">
        <v>2008.0</v>
      </c>
      <c r="C1435" s="4" t="s">
        <v>13</v>
      </c>
      <c r="D1435" s="4" t="s">
        <v>5738</v>
      </c>
      <c r="E1435" s="4">
        <v>228.0</v>
      </c>
      <c r="F1435" s="4">
        <v>10.0</v>
      </c>
      <c r="G1435" s="5">
        <v>45662.0</v>
      </c>
      <c r="H1435" s="4">
        <v>0.0</v>
      </c>
      <c r="I1435" s="4">
        <v>61.0</v>
      </c>
      <c r="J1435" s="4">
        <v>174.0</v>
      </c>
      <c r="K1435" s="5">
        <v>45854.0</v>
      </c>
      <c r="L1435" s="4">
        <v>14.0</v>
      </c>
      <c r="M1435" s="4">
        <v>6.0</v>
      </c>
      <c r="N1435" s="4">
        <v>61.0</v>
      </c>
      <c r="O1435" s="4" t="s">
        <v>5614</v>
      </c>
      <c r="P1435" s="10"/>
      <c r="Q1435" s="10"/>
      <c r="R1435" s="5">
        <v>45847.0</v>
      </c>
      <c r="S1435" s="4" t="s">
        <v>7386</v>
      </c>
      <c r="T1435" s="5">
        <v>45697.0</v>
      </c>
    </row>
    <row r="1436">
      <c r="A1436" s="8" t="s">
        <v>6376</v>
      </c>
      <c r="B1436" s="4">
        <v>2007.0</v>
      </c>
      <c r="C1436" s="4" t="s">
        <v>13</v>
      </c>
      <c r="D1436" s="4" t="s">
        <v>5886</v>
      </c>
      <c r="E1436" s="4">
        <v>234.0</v>
      </c>
      <c r="F1436" s="4">
        <v>11.0</v>
      </c>
      <c r="G1436" s="4">
        <v>5.0</v>
      </c>
      <c r="H1436" s="4">
        <v>0.0</v>
      </c>
      <c r="I1436" s="4">
        <v>5.0</v>
      </c>
      <c r="J1436" s="4">
        <v>1678.0</v>
      </c>
      <c r="K1436" s="5">
        <v>45673.0</v>
      </c>
      <c r="L1436" s="4">
        <v>15.0</v>
      </c>
      <c r="M1436" s="4">
        <v>46.0</v>
      </c>
      <c r="N1436" s="4">
        <v>5.0</v>
      </c>
      <c r="O1436" s="4" t="s">
        <v>5614</v>
      </c>
      <c r="P1436" s="10"/>
      <c r="Q1436" s="10"/>
      <c r="R1436" s="5">
        <v>45878.0</v>
      </c>
      <c r="S1436" s="4" t="s">
        <v>7407</v>
      </c>
      <c r="T1436" s="4">
        <v>9.0</v>
      </c>
    </row>
    <row r="1437">
      <c r="A1437" s="8" t="s">
        <v>6376</v>
      </c>
      <c r="B1437" s="4">
        <v>2006.0</v>
      </c>
      <c r="C1437" s="4" t="s">
        <v>13</v>
      </c>
      <c r="D1437" s="4" t="s">
        <v>5679</v>
      </c>
      <c r="E1437" s="4">
        <v>24.0</v>
      </c>
      <c r="F1437" s="4">
        <v>11.0</v>
      </c>
      <c r="G1437" s="4" t="s">
        <v>1789</v>
      </c>
      <c r="H1437" s="4">
        <v>0.0</v>
      </c>
      <c r="I1437" s="4">
        <v>57.0</v>
      </c>
      <c r="J1437" s="4">
        <v>58.0</v>
      </c>
      <c r="K1437" s="5">
        <v>45792.0</v>
      </c>
      <c r="L1437" s="4">
        <v>15.0</v>
      </c>
      <c r="M1437" s="4">
        <v>56.0</v>
      </c>
      <c r="N1437" s="4">
        <v>57.0</v>
      </c>
      <c r="O1437" s="4" t="s">
        <v>5614</v>
      </c>
      <c r="P1437" s="10"/>
      <c r="Q1437" s="10"/>
      <c r="R1437" s="5">
        <v>45909.0</v>
      </c>
      <c r="S1437" s="4" t="s">
        <v>7408</v>
      </c>
      <c r="T1437" s="4">
        <v>9.0</v>
      </c>
    </row>
    <row r="1438">
      <c r="A1438" s="8" t="s">
        <v>6376</v>
      </c>
      <c r="B1438" s="4">
        <v>2005.0</v>
      </c>
      <c r="C1438" s="4" t="s">
        <v>13</v>
      </c>
      <c r="D1438" s="4">
        <v>61.0</v>
      </c>
      <c r="E1438" s="4">
        <v>246.0</v>
      </c>
      <c r="F1438" s="4">
        <v>11.0</v>
      </c>
      <c r="G1438" s="4" t="s">
        <v>1892</v>
      </c>
      <c r="H1438" s="4">
        <v>0.0</v>
      </c>
      <c r="I1438" s="4">
        <v>49.0</v>
      </c>
      <c r="J1438" s="4">
        <v>295.0</v>
      </c>
      <c r="K1438" s="5">
        <v>45914.0</v>
      </c>
      <c r="L1438" s="4">
        <v>16.0</v>
      </c>
      <c r="M1438" s="4">
        <v>5.0</v>
      </c>
      <c r="N1438" s="4">
        <v>49.0</v>
      </c>
      <c r="O1438" s="4" t="s">
        <v>5614</v>
      </c>
      <c r="P1438" s="10"/>
      <c r="Q1438" s="10"/>
      <c r="R1438" s="5">
        <v>45658.0</v>
      </c>
      <c r="S1438" s="4" t="s">
        <v>7388</v>
      </c>
      <c r="T1438" s="5">
        <v>45846.0</v>
      </c>
    </row>
    <row r="1439">
      <c r="A1439" s="8" t="s">
        <v>6376</v>
      </c>
      <c r="B1439" s="4">
        <v>2004.0</v>
      </c>
      <c r="C1439" s="4" t="s">
        <v>13</v>
      </c>
      <c r="D1439" s="4">
        <v>64.0</v>
      </c>
      <c r="E1439" s="4">
        <v>252.0</v>
      </c>
      <c r="F1439" s="4">
        <v>12.0</v>
      </c>
      <c r="G1439" s="4" t="s">
        <v>1549</v>
      </c>
      <c r="H1439" s="4">
        <v>0.0</v>
      </c>
      <c r="I1439" s="4">
        <v>45.0</v>
      </c>
      <c r="J1439" s="4">
        <v>1491.0</v>
      </c>
      <c r="K1439" s="5">
        <v>45761.0</v>
      </c>
      <c r="L1439" s="4">
        <v>16.0</v>
      </c>
      <c r="M1439" s="4">
        <v>46.0</v>
      </c>
      <c r="N1439" s="4">
        <v>45.0</v>
      </c>
      <c r="O1439" s="4" t="s">
        <v>5614</v>
      </c>
      <c r="P1439" s="10"/>
      <c r="Q1439" s="10"/>
      <c r="R1439" s="5">
        <v>45689.0</v>
      </c>
      <c r="S1439" s="4" t="s">
        <v>7338</v>
      </c>
      <c r="T1439" s="5">
        <v>45816.0</v>
      </c>
    </row>
    <row r="1440">
      <c r="A1440" s="8" t="s">
        <v>6376</v>
      </c>
      <c r="B1440" s="4">
        <v>2003.0</v>
      </c>
      <c r="C1440" s="4" t="s">
        <v>13</v>
      </c>
      <c r="D1440" s="4" t="s">
        <v>5635</v>
      </c>
      <c r="E1440" s="4">
        <v>259.0</v>
      </c>
      <c r="F1440" s="4">
        <v>12.0</v>
      </c>
      <c r="G1440" s="4" t="s">
        <v>2003</v>
      </c>
      <c r="H1440" s="4">
        <v>0.0</v>
      </c>
      <c r="I1440" s="4">
        <v>5.0</v>
      </c>
      <c r="J1440" s="4">
        <v>1810.0</v>
      </c>
      <c r="K1440" s="5">
        <v>45882.0</v>
      </c>
      <c r="L1440" s="4">
        <v>17.0</v>
      </c>
      <c r="M1440" s="4">
        <v>52.0</v>
      </c>
      <c r="N1440" s="4">
        <v>49.0</v>
      </c>
      <c r="O1440" s="4" t="s">
        <v>5522</v>
      </c>
      <c r="P1440" s="10"/>
      <c r="Q1440" s="10"/>
      <c r="R1440" s="5">
        <v>45717.0</v>
      </c>
      <c r="S1440" s="4" t="s">
        <v>7365</v>
      </c>
      <c r="T1440" s="5">
        <v>45724.0</v>
      </c>
    </row>
    <row r="1441">
      <c r="A1441" s="8" t="s">
        <v>6376</v>
      </c>
      <c r="B1441" s="4">
        <v>2002.0</v>
      </c>
      <c r="C1441" s="4" t="s">
        <v>13</v>
      </c>
      <c r="D1441" s="4" t="s">
        <v>5761</v>
      </c>
      <c r="E1441" s="4">
        <v>265.0</v>
      </c>
      <c r="F1441" s="4">
        <v>13.0</v>
      </c>
      <c r="G1441" s="4" t="s">
        <v>6116</v>
      </c>
      <c r="H1441" s="4">
        <v>0.0</v>
      </c>
      <c r="I1441" s="10"/>
      <c r="J1441" s="4">
        <v>2070.0</v>
      </c>
      <c r="K1441" s="5">
        <v>45729.0</v>
      </c>
      <c r="L1441" s="4">
        <v>18.0</v>
      </c>
      <c r="M1441" s="4">
        <v>55.0</v>
      </c>
      <c r="N1441" s="4">
        <v>53.0</v>
      </c>
      <c r="O1441" s="4" t="s">
        <v>5522</v>
      </c>
      <c r="P1441" s="10"/>
      <c r="Q1441" s="10"/>
      <c r="R1441" s="5">
        <v>45748.0</v>
      </c>
      <c r="S1441" s="4" t="s">
        <v>6956</v>
      </c>
      <c r="T1441" s="4">
        <v>8.0</v>
      </c>
    </row>
    <row r="1442">
      <c r="A1442" s="8" t="s">
        <v>6376</v>
      </c>
      <c r="B1442" s="4">
        <v>2001.0</v>
      </c>
      <c r="C1442" s="4" t="s">
        <v>13</v>
      </c>
      <c r="D1442" s="4" t="s">
        <v>5745</v>
      </c>
      <c r="E1442" s="4">
        <v>271.0</v>
      </c>
      <c r="F1442" s="4">
        <v>13.0</v>
      </c>
      <c r="G1442" s="4" t="s">
        <v>1998</v>
      </c>
      <c r="H1442" s="4">
        <v>0.0</v>
      </c>
      <c r="I1442" s="10"/>
      <c r="J1442" s="4">
        <v>94.0</v>
      </c>
      <c r="K1442" s="5">
        <v>45850.0</v>
      </c>
      <c r="L1442" s="4">
        <v>19.0</v>
      </c>
      <c r="M1442" s="4">
        <v>55.0</v>
      </c>
      <c r="N1442" s="4">
        <v>52.0</v>
      </c>
      <c r="O1442" s="4" t="s">
        <v>5522</v>
      </c>
      <c r="P1442" s="10"/>
      <c r="Q1442" s="10"/>
      <c r="R1442" s="5">
        <v>45778.0</v>
      </c>
      <c r="S1442" s="4" t="s">
        <v>6907</v>
      </c>
      <c r="T1442" s="4">
        <v>8.0</v>
      </c>
    </row>
    <row r="1443">
      <c r="A1443" s="8" t="s">
        <v>6376</v>
      </c>
      <c r="B1443" s="4">
        <v>2000.0</v>
      </c>
      <c r="C1443" s="4" t="s">
        <v>13</v>
      </c>
      <c r="D1443" s="4" t="s">
        <v>5528</v>
      </c>
      <c r="E1443" s="4">
        <v>278.0</v>
      </c>
      <c r="F1443" s="4">
        <v>14.0</v>
      </c>
      <c r="G1443" s="4" t="s">
        <v>562</v>
      </c>
      <c r="H1443" s="4">
        <v>0.0</v>
      </c>
      <c r="I1443" s="10"/>
      <c r="J1443" s="4">
        <v>332.0</v>
      </c>
      <c r="K1443" s="5">
        <v>45728.0</v>
      </c>
      <c r="L1443" s="4">
        <v>20.0</v>
      </c>
      <c r="M1443" s="4">
        <v>57.0</v>
      </c>
      <c r="N1443" s="4">
        <v>51.0</v>
      </c>
      <c r="O1443" s="4" t="s">
        <v>5522</v>
      </c>
      <c r="P1443" s="10"/>
      <c r="Q1443" s="10"/>
      <c r="R1443" s="5">
        <v>45778.0</v>
      </c>
      <c r="S1443" s="4" t="s">
        <v>7050</v>
      </c>
      <c r="T1443" s="4">
        <v>8.0</v>
      </c>
    </row>
    <row r="1444">
      <c r="A1444" s="4" t="s">
        <v>6377</v>
      </c>
      <c r="B1444" s="4">
        <v>2015.0</v>
      </c>
      <c r="C1444" s="4" t="s">
        <v>314</v>
      </c>
      <c r="D1444" s="4" t="s">
        <v>5624</v>
      </c>
      <c r="E1444" s="4">
        <v>153.0</v>
      </c>
      <c r="F1444" s="4">
        <v>0.0</v>
      </c>
      <c r="G1444" s="10"/>
      <c r="H1444" s="4">
        <v>0.0</v>
      </c>
      <c r="I1444" s="4">
        <v>94.0</v>
      </c>
      <c r="J1444" s="4">
        <v>0.0</v>
      </c>
      <c r="K1444" s="4" t="s">
        <v>5925</v>
      </c>
      <c r="L1444" s="4">
        <v>0.0</v>
      </c>
      <c r="M1444" s="4">
        <v>95.0</v>
      </c>
      <c r="N1444" s="4">
        <v>95.0</v>
      </c>
      <c r="O1444" s="4" t="s">
        <v>5522</v>
      </c>
      <c r="P1444" s="4" t="s">
        <v>2931</v>
      </c>
      <c r="Q1444" s="4">
        <v>1977527.0</v>
      </c>
      <c r="R1444" s="5">
        <v>45659.0</v>
      </c>
      <c r="S1444" s="4" t="s">
        <v>7158</v>
      </c>
      <c r="T1444" s="4">
        <v>16.0</v>
      </c>
    </row>
    <row r="1445">
      <c r="A1445" s="4" t="s">
        <v>6377</v>
      </c>
      <c r="B1445" s="4">
        <v>2014.0</v>
      </c>
      <c r="C1445" s="4" t="s">
        <v>314</v>
      </c>
      <c r="D1445" s="4" t="s">
        <v>5577</v>
      </c>
      <c r="E1445" s="4">
        <v>156.0</v>
      </c>
      <c r="F1445" s="4">
        <v>0.0</v>
      </c>
      <c r="G1445" s="4" t="s">
        <v>5521</v>
      </c>
      <c r="H1445" s="4" t="s">
        <v>2932</v>
      </c>
      <c r="I1445" s="4">
        <v>92.0</v>
      </c>
      <c r="J1445" s="4">
        <v>36.0</v>
      </c>
      <c r="K1445" s="5">
        <v>45844.0</v>
      </c>
      <c r="L1445" s="4">
        <v>0.0</v>
      </c>
      <c r="M1445" s="4">
        <v>92.0</v>
      </c>
      <c r="N1445" s="4">
        <v>92.0</v>
      </c>
      <c r="O1445" s="4" t="s">
        <v>5522</v>
      </c>
      <c r="P1445" s="4" t="s">
        <v>2933</v>
      </c>
      <c r="Q1445" s="4">
        <v>1993782.0</v>
      </c>
      <c r="R1445" s="5">
        <v>45690.0</v>
      </c>
      <c r="S1445" s="4" t="s">
        <v>6974</v>
      </c>
      <c r="T1445" s="4">
        <v>16.0</v>
      </c>
    </row>
    <row r="1446">
      <c r="A1446" s="4" t="s">
        <v>6377</v>
      </c>
      <c r="B1446" s="4">
        <v>2013.0</v>
      </c>
      <c r="C1446" s="4" t="s">
        <v>314</v>
      </c>
      <c r="D1446" s="4" t="s">
        <v>5580</v>
      </c>
      <c r="E1446" s="4">
        <v>161.0</v>
      </c>
      <c r="F1446" s="4">
        <v>0.0</v>
      </c>
      <c r="G1446" s="4" t="s">
        <v>6132</v>
      </c>
      <c r="H1446" s="4" t="s">
        <v>2934</v>
      </c>
      <c r="I1446" s="4">
        <v>94.0</v>
      </c>
      <c r="J1446" s="4">
        <v>0.0</v>
      </c>
      <c r="K1446" s="5">
        <v>45694.0</v>
      </c>
      <c r="L1446" s="4">
        <v>0.0</v>
      </c>
      <c r="M1446" s="4">
        <v>94.0</v>
      </c>
      <c r="N1446" s="4">
        <v>94.0</v>
      </c>
      <c r="O1446" s="4" t="s">
        <v>5522</v>
      </c>
      <c r="P1446" s="4" t="s">
        <v>2935</v>
      </c>
      <c r="Q1446" s="4">
        <v>212647.0</v>
      </c>
      <c r="R1446" s="5">
        <v>45690.0</v>
      </c>
      <c r="S1446" s="4" t="s">
        <v>7034</v>
      </c>
      <c r="T1446" s="5">
        <v>45762.0</v>
      </c>
    </row>
    <row r="1447">
      <c r="A1447" s="4" t="s">
        <v>6377</v>
      </c>
      <c r="B1447" s="4">
        <v>2012.0</v>
      </c>
      <c r="C1447" s="4" t="s">
        <v>314</v>
      </c>
      <c r="D1447" s="4" t="s">
        <v>5583</v>
      </c>
      <c r="E1447" s="4">
        <v>163.0</v>
      </c>
      <c r="F1447" s="4">
        <v>0.0</v>
      </c>
      <c r="G1447" s="4" t="s">
        <v>6133</v>
      </c>
      <c r="H1447" s="4" t="s">
        <v>2936</v>
      </c>
      <c r="I1447" s="4">
        <v>9.0</v>
      </c>
      <c r="J1447" s="4">
        <v>3.0</v>
      </c>
      <c r="K1447" s="4" t="s">
        <v>5635</v>
      </c>
      <c r="L1447" s="4">
        <v>0.0</v>
      </c>
      <c r="M1447" s="4">
        <v>91.0</v>
      </c>
      <c r="N1447" s="4">
        <v>91.0</v>
      </c>
      <c r="O1447" s="4" t="s">
        <v>5522</v>
      </c>
      <c r="P1447" s="4" t="s">
        <v>2937</v>
      </c>
      <c r="Q1447" s="4">
        <v>234319.0</v>
      </c>
      <c r="R1447" s="5">
        <v>45690.0</v>
      </c>
      <c r="S1447" s="4" t="s">
        <v>7033</v>
      </c>
      <c r="T1447" s="5">
        <v>45792.0</v>
      </c>
    </row>
    <row r="1448">
      <c r="A1448" s="4" t="s">
        <v>6377</v>
      </c>
      <c r="B1448" s="4">
        <v>2011.0</v>
      </c>
      <c r="C1448" s="4" t="s">
        <v>314</v>
      </c>
      <c r="D1448" s="4" t="s">
        <v>5563</v>
      </c>
      <c r="E1448" s="4">
        <v>169.0</v>
      </c>
      <c r="F1448" s="4">
        <v>0.0</v>
      </c>
      <c r="G1448" s="4" t="s">
        <v>6134</v>
      </c>
      <c r="H1448" s="4" t="s">
        <v>2938</v>
      </c>
      <c r="I1448" s="4">
        <v>89.0</v>
      </c>
      <c r="J1448" s="4">
        <v>1.0</v>
      </c>
      <c r="K1448" s="4" t="s">
        <v>5744</v>
      </c>
      <c r="L1448" s="4">
        <v>0.0</v>
      </c>
      <c r="M1448" s="4">
        <v>92.0</v>
      </c>
      <c r="N1448" s="4">
        <v>92.0</v>
      </c>
      <c r="O1448" s="4" t="s">
        <v>5522</v>
      </c>
      <c r="P1448" s="4" t="s">
        <v>2939</v>
      </c>
      <c r="Q1448" s="4">
        <v>25979.0</v>
      </c>
      <c r="R1448" s="5">
        <v>45718.0</v>
      </c>
      <c r="S1448" s="4" t="s">
        <v>6153</v>
      </c>
      <c r="T1448" s="5">
        <v>45884.0</v>
      </c>
    </row>
    <row r="1449">
      <c r="A1449" s="4" t="s">
        <v>6377</v>
      </c>
      <c r="B1449" s="4">
        <v>2010.0</v>
      </c>
      <c r="C1449" s="4" t="s">
        <v>314</v>
      </c>
      <c r="D1449" s="4" t="s">
        <v>5559</v>
      </c>
      <c r="E1449" s="4">
        <v>18.0</v>
      </c>
      <c r="F1449" s="4">
        <v>0.0</v>
      </c>
      <c r="G1449" s="5">
        <v>45878.0</v>
      </c>
      <c r="H1449" s="4" t="s">
        <v>2940</v>
      </c>
      <c r="I1449" s="4">
        <v>91.0</v>
      </c>
      <c r="J1449" s="4">
        <v>0.0</v>
      </c>
      <c r="K1449" s="4" t="s">
        <v>5995</v>
      </c>
      <c r="L1449" s="4">
        <v>0.0</v>
      </c>
      <c r="M1449" s="4">
        <v>92.0</v>
      </c>
      <c r="N1449" s="4">
        <v>92.0</v>
      </c>
      <c r="O1449" s="4" t="s">
        <v>5522</v>
      </c>
      <c r="P1449" s="4" t="s">
        <v>2941</v>
      </c>
      <c r="Q1449" s="4">
        <v>297555.0</v>
      </c>
      <c r="R1449" s="5">
        <v>45718.0</v>
      </c>
      <c r="S1449" s="4" t="s">
        <v>7032</v>
      </c>
      <c r="T1449" s="4">
        <v>16.0</v>
      </c>
    </row>
    <row r="1450">
      <c r="A1450" s="4" t="s">
        <v>6377</v>
      </c>
      <c r="B1450" s="4">
        <v>2009.0</v>
      </c>
      <c r="C1450" s="4" t="s">
        <v>314</v>
      </c>
      <c r="D1450" s="4" t="s">
        <v>5564</v>
      </c>
      <c r="E1450" s="4">
        <v>184.0</v>
      </c>
      <c r="F1450" s="4">
        <v>0.0</v>
      </c>
      <c r="G1450" s="4" t="s">
        <v>3892</v>
      </c>
      <c r="H1450" s="4" t="s">
        <v>2942</v>
      </c>
      <c r="I1450" s="4">
        <v>92.0</v>
      </c>
      <c r="J1450" s="4">
        <v>0.0</v>
      </c>
      <c r="K1450" s="4" t="s">
        <v>5763</v>
      </c>
      <c r="L1450" s="4">
        <v>0.0</v>
      </c>
      <c r="M1450" s="4">
        <v>94.0</v>
      </c>
      <c r="N1450" s="4">
        <v>94.0</v>
      </c>
      <c r="O1450" s="4" t="s">
        <v>5522</v>
      </c>
      <c r="P1450" s="4" t="s">
        <v>2943</v>
      </c>
      <c r="Q1450" s="4">
        <v>2141669.0</v>
      </c>
      <c r="R1450" s="5">
        <v>45718.0</v>
      </c>
      <c r="S1450" s="4" t="s">
        <v>7377</v>
      </c>
      <c r="T1450" s="5">
        <v>45763.0</v>
      </c>
    </row>
    <row r="1451">
      <c r="A1451" s="4" t="s">
        <v>6377</v>
      </c>
      <c r="B1451" s="4">
        <v>2008.0</v>
      </c>
      <c r="C1451" s="4" t="s">
        <v>314</v>
      </c>
      <c r="D1451" s="4" t="s">
        <v>5715</v>
      </c>
      <c r="E1451" s="4">
        <v>199.0</v>
      </c>
      <c r="F1451" s="4">
        <v>0.0</v>
      </c>
      <c r="G1451" s="4" t="s">
        <v>6135</v>
      </c>
      <c r="H1451" s="4" t="s">
        <v>2944</v>
      </c>
      <c r="I1451" s="4">
        <v>93.0</v>
      </c>
      <c r="J1451" s="4">
        <v>3.0</v>
      </c>
      <c r="K1451" s="4" t="s">
        <v>5528</v>
      </c>
      <c r="L1451" s="4">
        <v>0.0</v>
      </c>
      <c r="M1451" s="4">
        <v>94.0</v>
      </c>
      <c r="N1451" s="4">
        <v>94.0</v>
      </c>
      <c r="O1451" s="4" t="s">
        <v>5522</v>
      </c>
      <c r="P1451" s="4" t="s">
        <v>2945</v>
      </c>
      <c r="Q1451" s="4">
        <v>2177322.0</v>
      </c>
      <c r="R1451" s="5">
        <v>45749.0</v>
      </c>
      <c r="S1451" s="4" t="s">
        <v>7165</v>
      </c>
      <c r="T1451" s="5">
        <v>45732.0</v>
      </c>
    </row>
    <row r="1452">
      <c r="A1452" s="4" t="s">
        <v>6377</v>
      </c>
      <c r="B1452" s="4">
        <v>2007.0</v>
      </c>
      <c r="C1452" s="4" t="s">
        <v>314</v>
      </c>
      <c r="D1452" s="4">
        <v>78.0</v>
      </c>
      <c r="E1452" s="4">
        <v>221.0</v>
      </c>
      <c r="F1452" s="4">
        <v>0.0</v>
      </c>
      <c r="G1452" s="5">
        <v>46003.0</v>
      </c>
      <c r="H1452" s="4" t="s">
        <v>2946</v>
      </c>
      <c r="I1452" s="4">
        <v>91.0</v>
      </c>
      <c r="J1452" s="4">
        <v>0.0</v>
      </c>
      <c r="K1452" s="4" t="s">
        <v>5798</v>
      </c>
      <c r="L1452" s="4">
        <v>0.0</v>
      </c>
      <c r="M1452" s="4">
        <v>94.0</v>
      </c>
      <c r="N1452" s="4">
        <v>94.0</v>
      </c>
      <c r="O1452" s="4" t="s">
        <v>5522</v>
      </c>
      <c r="P1452" s="4" t="s">
        <v>2947</v>
      </c>
      <c r="Q1452" s="4">
        <v>22325.0</v>
      </c>
      <c r="R1452" s="5">
        <v>45749.0</v>
      </c>
      <c r="S1452" s="4" t="s">
        <v>7034</v>
      </c>
      <c r="T1452" s="5">
        <v>45704.0</v>
      </c>
    </row>
    <row r="1453">
      <c r="A1453" s="4" t="s">
        <v>6377</v>
      </c>
      <c r="B1453" s="4">
        <v>2006.0</v>
      </c>
      <c r="C1453" s="4" t="s">
        <v>314</v>
      </c>
      <c r="D1453" s="4">
        <v>75.0</v>
      </c>
      <c r="E1453" s="4">
        <v>229.0</v>
      </c>
      <c r="F1453" s="4">
        <v>0.0</v>
      </c>
      <c r="G1453" s="5">
        <v>45757.0</v>
      </c>
      <c r="H1453" s="4" t="s">
        <v>2948</v>
      </c>
      <c r="I1453" s="4">
        <v>94.0</v>
      </c>
      <c r="J1453" s="4">
        <v>7.0</v>
      </c>
      <c r="K1453" s="4" t="s">
        <v>5747</v>
      </c>
      <c r="L1453" s="4">
        <v>0.0</v>
      </c>
      <c r="M1453" s="4">
        <v>96.0</v>
      </c>
      <c r="N1453" s="4">
        <v>96.0</v>
      </c>
      <c r="O1453" s="4" t="s">
        <v>5522</v>
      </c>
      <c r="P1453" s="4" t="s">
        <v>2949</v>
      </c>
      <c r="Q1453" s="4">
        <v>2218357.0</v>
      </c>
      <c r="R1453" s="5">
        <v>45779.0</v>
      </c>
      <c r="S1453" s="4" t="s">
        <v>7409</v>
      </c>
      <c r="T1453" s="5">
        <v>45704.0</v>
      </c>
    </row>
    <row r="1454">
      <c r="A1454" s="4" t="s">
        <v>6377</v>
      </c>
      <c r="B1454" s="4">
        <v>2005.0</v>
      </c>
      <c r="C1454" s="4" t="s">
        <v>314</v>
      </c>
      <c r="D1454" s="4">
        <v>76.0</v>
      </c>
      <c r="E1454" s="4">
        <v>216.0</v>
      </c>
      <c r="F1454" s="4">
        <v>0.0</v>
      </c>
      <c r="G1454" s="4" t="s">
        <v>1578</v>
      </c>
      <c r="H1454" s="4" t="s">
        <v>2950</v>
      </c>
      <c r="I1454" s="4">
        <v>99.0</v>
      </c>
      <c r="J1454" s="4">
        <v>2.0</v>
      </c>
      <c r="K1454" s="4">
        <v>57.0</v>
      </c>
      <c r="L1454" s="4">
        <v>0.0</v>
      </c>
      <c r="M1454" s="4">
        <v>99.0</v>
      </c>
      <c r="N1454" s="4">
        <v>99.0</v>
      </c>
      <c r="O1454" s="4" t="s">
        <v>5522</v>
      </c>
      <c r="P1454" s="4" t="s">
        <v>2951</v>
      </c>
      <c r="Q1454" s="4">
        <v>2238799.0</v>
      </c>
      <c r="R1454" s="5">
        <v>45779.0</v>
      </c>
      <c r="S1454" s="4" t="s">
        <v>7030</v>
      </c>
      <c r="T1454" s="5">
        <v>45915.0</v>
      </c>
    </row>
    <row r="1455">
      <c r="A1455" s="4" t="s">
        <v>6377</v>
      </c>
      <c r="B1455" s="4">
        <v>2004.0</v>
      </c>
      <c r="C1455" s="4" t="s">
        <v>314</v>
      </c>
      <c r="D1455" s="4">
        <v>71.0</v>
      </c>
      <c r="E1455" s="4">
        <v>26.0</v>
      </c>
      <c r="F1455" s="4">
        <v>0.0</v>
      </c>
      <c r="G1455" s="4" t="s">
        <v>6136</v>
      </c>
      <c r="H1455" s="4" t="s">
        <v>2952</v>
      </c>
      <c r="I1455" s="4">
        <v>98.0</v>
      </c>
      <c r="J1455" s="4">
        <v>0.0</v>
      </c>
      <c r="K1455" s="4" t="s">
        <v>5694</v>
      </c>
      <c r="L1455" s="4">
        <v>0.0</v>
      </c>
      <c r="M1455" s="4">
        <v>99.0</v>
      </c>
      <c r="N1455" s="4">
        <v>99.0</v>
      </c>
      <c r="O1455" s="4" t="s">
        <v>5522</v>
      </c>
      <c r="P1455" s="4" t="s">
        <v>2953</v>
      </c>
      <c r="Q1455" s="4">
        <v>2263122.0</v>
      </c>
      <c r="R1455" s="5">
        <v>45810.0</v>
      </c>
      <c r="S1455" s="4" t="s">
        <v>6981</v>
      </c>
      <c r="T1455" s="5">
        <v>45792.0</v>
      </c>
    </row>
    <row r="1456">
      <c r="A1456" s="4" t="s">
        <v>6377</v>
      </c>
      <c r="B1456" s="4">
        <v>2003.0</v>
      </c>
      <c r="C1456" s="4" t="s">
        <v>314</v>
      </c>
      <c r="D1456" s="4">
        <v>78.0</v>
      </c>
      <c r="E1456" s="4">
        <v>29.0</v>
      </c>
      <c r="F1456" s="4">
        <v>0.0</v>
      </c>
      <c r="G1456" s="4" t="s">
        <v>871</v>
      </c>
      <c r="H1456" s="4" t="s">
        <v>2954</v>
      </c>
      <c r="I1456" s="4">
        <v>98.0</v>
      </c>
      <c r="J1456" s="4">
        <v>0.0</v>
      </c>
      <c r="K1456" s="4" t="s">
        <v>5638</v>
      </c>
      <c r="L1456" s="4">
        <v>0.0</v>
      </c>
      <c r="M1456" s="4">
        <v>98.0</v>
      </c>
      <c r="N1456" s="4">
        <v>98.0</v>
      </c>
      <c r="O1456" s="4" t="s">
        <v>5522</v>
      </c>
      <c r="P1456" s="4" t="s">
        <v>2955</v>
      </c>
      <c r="Q1456" s="4">
        <v>2287955.0</v>
      </c>
      <c r="R1456" s="5">
        <v>45810.0</v>
      </c>
      <c r="S1456" s="4" t="s">
        <v>6920</v>
      </c>
      <c r="T1456" s="5">
        <v>45703.0</v>
      </c>
    </row>
    <row r="1457">
      <c r="A1457" s="4" t="s">
        <v>6377</v>
      </c>
      <c r="B1457" s="4">
        <v>2002.0</v>
      </c>
      <c r="C1457" s="4" t="s">
        <v>314</v>
      </c>
      <c r="D1457" s="4">
        <v>73.0</v>
      </c>
      <c r="E1457" s="4">
        <v>219.0</v>
      </c>
      <c r="F1457" s="4">
        <v>0.0</v>
      </c>
      <c r="G1457" s="4" t="s">
        <v>435</v>
      </c>
      <c r="H1457" s="4" t="s">
        <v>2956</v>
      </c>
      <c r="I1457" s="4">
        <v>98.0</v>
      </c>
      <c r="J1457" s="4">
        <v>0.0</v>
      </c>
      <c r="K1457" s="4">
        <v>56.0</v>
      </c>
      <c r="L1457" s="4">
        <v>0.0</v>
      </c>
      <c r="M1457" s="4">
        <v>98.0</v>
      </c>
      <c r="N1457" s="4">
        <v>97.0</v>
      </c>
      <c r="O1457" s="4" t="s">
        <v>5522</v>
      </c>
      <c r="P1457" s="4" t="s">
        <v>2958</v>
      </c>
      <c r="Q1457" s="4">
        <v>231173.0</v>
      </c>
      <c r="R1457" s="5">
        <v>45840.0</v>
      </c>
      <c r="S1457" s="4" t="s">
        <v>7345</v>
      </c>
      <c r="T1457" s="5">
        <v>45883.0</v>
      </c>
    </row>
    <row r="1458">
      <c r="A1458" s="4" t="s">
        <v>6377</v>
      </c>
      <c r="B1458" s="4">
        <v>2001.0</v>
      </c>
      <c r="C1458" s="4" t="s">
        <v>314</v>
      </c>
      <c r="D1458" s="4" t="s">
        <v>5768</v>
      </c>
      <c r="E1458" s="4">
        <v>228.0</v>
      </c>
      <c r="F1458" s="4">
        <v>0.0</v>
      </c>
      <c r="G1458" s="4" t="s">
        <v>254</v>
      </c>
      <c r="H1458" s="4" t="s">
        <v>2959</v>
      </c>
      <c r="I1458" s="4">
        <v>96.0</v>
      </c>
      <c r="J1458" s="4">
        <v>1.0</v>
      </c>
      <c r="K1458" s="4" t="s">
        <v>5640</v>
      </c>
      <c r="L1458" s="4">
        <v>0.0</v>
      </c>
      <c r="M1458" s="4">
        <v>97.0</v>
      </c>
      <c r="N1458" s="4">
        <v>97.0</v>
      </c>
      <c r="O1458" s="4" t="s">
        <v>5522</v>
      </c>
      <c r="P1458" s="4" t="s">
        <v>2960</v>
      </c>
      <c r="Q1458" s="4">
        <v>233717.0</v>
      </c>
      <c r="R1458" s="5">
        <v>45871.0</v>
      </c>
      <c r="S1458" s="4" t="s">
        <v>7021</v>
      </c>
      <c r="T1458" s="5">
        <v>45702.0</v>
      </c>
    </row>
    <row r="1459">
      <c r="A1459" s="4" t="s">
        <v>6377</v>
      </c>
      <c r="B1459" s="4">
        <v>2000.0</v>
      </c>
      <c r="C1459" s="4" t="s">
        <v>314</v>
      </c>
      <c r="D1459" s="4">
        <v>71.0</v>
      </c>
      <c r="E1459" s="4">
        <v>218.0</v>
      </c>
      <c r="F1459" s="4">
        <v>0.0</v>
      </c>
      <c r="G1459" s="4" t="s">
        <v>886</v>
      </c>
      <c r="H1459" s="4" t="s">
        <v>2961</v>
      </c>
      <c r="I1459" s="4">
        <v>95.0</v>
      </c>
      <c r="J1459" s="4">
        <v>0.0</v>
      </c>
      <c r="K1459" s="4" t="s">
        <v>5831</v>
      </c>
      <c r="L1459" s="4">
        <v>0.0</v>
      </c>
      <c r="M1459" s="4">
        <v>96.0</v>
      </c>
      <c r="N1459" s="4">
        <v>96.0</v>
      </c>
      <c r="O1459" s="4" t="s">
        <v>5522</v>
      </c>
      <c r="P1459" s="4" t="s">
        <v>2962</v>
      </c>
      <c r="Q1459" s="4">
        <v>236755.0</v>
      </c>
      <c r="R1459" s="5">
        <v>45871.0</v>
      </c>
      <c r="S1459" s="4" t="s">
        <v>7115</v>
      </c>
      <c r="T1459" s="5">
        <v>45851.0</v>
      </c>
    </row>
    <row r="1460">
      <c r="A1460" s="4" t="s">
        <v>6378</v>
      </c>
      <c r="B1460" s="4">
        <v>2015.0</v>
      </c>
      <c r="C1460" s="4" t="s">
        <v>13</v>
      </c>
      <c r="D1460" s="4" t="s">
        <v>5572</v>
      </c>
      <c r="E1460" s="4">
        <v>98.0</v>
      </c>
      <c r="F1460" s="4">
        <v>1.0</v>
      </c>
      <c r="G1460" s="10"/>
      <c r="H1460" s="4">
        <v>0.0</v>
      </c>
      <c r="I1460" s="4">
        <v>81.0</v>
      </c>
      <c r="J1460" s="4">
        <v>39.0</v>
      </c>
      <c r="K1460" s="4" t="s">
        <v>5660</v>
      </c>
      <c r="L1460" s="4">
        <v>1.0</v>
      </c>
      <c r="M1460" s="4">
        <v>75.0</v>
      </c>
      <c r="N1460" s="4">
        <v>81.0</v>
      </c>
      <c r="O1460" s="4" t="s">
        <v>5522</v>
      </c>
      <c r="P1460" s="4" t="s">
        <v>2963</v>
      </c>
      <c r="Q1460" s="4">
        <v>5851479.0</v>
      </c>
      <c r="R1460" s="5">
        <v>45904.0</v>
      </c>
      <c r="S1460" s="4" t="s">
        <v>7397</v>
      </c>
      <c r="T1460" s="5">
        <v>45729.0</v>
      </c>
    </row>
    <row r="1461">
      <c r="A1461" s="4" t="s">
        <v>6378</v>
      </c>
      <c r="B1461" s="4">
        <v>2014.0</v>
      </c>
      <c r="C1461" s="4" t="s">
        <v>13</v>
      </c>
      <c r="D1461" s="4" t="s">
        <v>5623</v>
      </c>
      <c r="E1461" s="4">
        <v>99.0</v>
      </c>
      <c r="F1461" s="4">
        <v>1.0</v>
      </c>
      <c r="G1461" s="4" t="s">
        <v>4229</v>
      </c>
      <c r="H1461" s="4" t="s">
        <v>2964</v>
      </c>
      <c r="I1461" s="4">
        <v>81.0</v>
      </c>
      <c r="J1461" s="4">
        <v>112.0</v>
      </c>
      <c r="K1461" s="4" t="s">
        <v>5984</v>
      </c>
      <c r="L1461" s="4">
        <v>1.0</v>
      </c>
      <c r="M1461" s="4">
        <v>75.0</v>
      </c>
      <c r="N1461" s="4">
        <v>81.0</v>
      </c>
      <c r="O1461" s="4" t="s">
        <v>5522</v>
      </c>
      <c r="P1461" s="4" t="s">
        <v>2965</v>
      </c>
      <c r="Q1461" s="4">
        <v>563279.0</v>
      </c>
      <c r="R1461" s="5">
        <v>45904.0</v>
      </c>
      <c r="S1461" s="4" t="s">
        <v>7397</v>
      </c>
      <c r="T1461" s="5">
        <v>45729.0</v>
      </c>
    </row>
    <row r="1462">
      <c r="A1462" s="4" t="s">
        <v>6378</v>
      </c>
      <c r="B1462" s="4">
        <v>2013.0</v>
      </c>
      <c r="C1462" s="4" t="s">
        <v>13</v>
      </c>
      <c r="D1462" s="4" t="s">
        <v>5572</v>
      </c>
      <c r="E1462" s="4">
        <v>97.0</v>
      </c>
      <c r="F1462" s="4">
        <v>1.0</v>
      </c>
      <c r="G1462" s="4" t="s">
        <v>3711</v>
      </c>
      <c r="H1462" s="4" t="s">
        <v>2966</v>
      </c>
      <c r="I1462" s="4">
        <v>81.0</v>
      </c>
      <c r="J1462" s="4">
        <v>1761.0</v>
      </c>
      <c r="K1462" s="4" t="s">
        <v>6052</v>
      </c>
      <c r="L1462" s="4">
        <v>1.0</v>
      </c>
      <c r="M1462" s="4">
        <v>75.0</v>
      </c>
      <c r="N1462" s="4">
        <v>81.0</v>
      </c>
      <c r="O1462" s="4" t="s">
        <v>5522</v>
      </c>
      <c r="P1462" s="4" t="s">
        <v>2967</v>
      </c>
      <c r="Q1462" s="4">
        <v>527612.0</v>
      </c>
      <c r="R1462" s="5">
        <v>45873.0</v>
      </c>
      <c r="S1462" s="4" t="s">
        <v>7053</v>
      </c>
      <c r="T1462" s="5">
        <v>45729.0</v>
      </c>
    </row>
    <row r="1463">
      <c r="A1463" s="4" t="s">
        <v>6378</v>
      </c>
      <c r="B1463" s="4">
        <v>2012.0</v>
      </c>
      <c r="C1463" s="4" t="s">
        <v>13</v>
      </c>
      <c r="D1463" s="4">
        <v>75.0</v>
      </c>
      <c r="E1463" s="4">
        <v>93.0</v>
      </c>
      <c r="F1463" s="4">
        <v>1.0</v>
      </c>
      <c r="G1463" s="4" t="s">
        <v>380</v>
      </c>
      <c r="H1463" s="4" t="s">
        <v>2968</v>
      </c>
      <c r="I1463" s="4">
        <v>81.0</v>
      </c>
      <c r="J1463" s="4">
        <v>9.0</v>
      </c>
      <c r="K1463" s="4" t="s">
        <v>5665</v>
      </c>
      <c r="L1463" s="4">
        <v>1.0</v>
      </c>
      <c r="M1463" s="4">
        <v>75.0</v>
      </c>
      <c r="N1463" s="4">
        <v>81.0</v>
      </c>
      <c r="O1463" s="4" t="s">
        <v>5522</v>
      </c>
      <c r="P1463" s="4" t="s">
        <v>2970</v>
      </c>
      <c r="Q1463" s="4">
        <v>491644.0</v>
      </c>
      <c r="R1463" s="5">
        <v>45873.0</v>
      </c>
      <c r="S1463" s="4" t="s">
        <v>7397</v>
      </c>
      <c r="T1463" s="5">
        <v>45729.0</v>
      </c>
    </row>
    <row r="1464">
      <c r="A1464" s="4" t="s">
        <v>6378</v>
      </c>
      <c r="B1464" s="4">
        <v>2011.0</v>
      </c>
      <c r="C1464" s="4" t="s">
        <v>13</v>
      </c>
      <c r="D1464" s="4">
        <v>75.0</v>
      </c>
      <c r="E1464" s="4">
        <v>93.0</v>
      </c>
      <c r="F1464" s="4">
        <v>1.0</v>
      </c>
      <c r="G1464" s="4" t="s">
        <v>610</v>
      </c>
      <c r="H1464" s="4" t="s">
        <v>2971</v>
      </c>
      <c r="I1464" s="4">
        <v>81.0</v>
      </c>
      <c r="J1464" s="4">
        <v>9.0</v>
      </c>
      <c r="K1464" s="4">
        <v>64.0</v>
      </c>
      <c r="L1464" s="4">
        <v>1.0</v>
      </c>
      <c r="M1464" s="4">
        <v>75.0</v>
      </c>
      <c r="N1464" s="4">
        <v>81.0</v>
      </c>
      <c r="O1464" s="4" t="s">
        <v>5522</v>
      </c>
      <c r="P1464" s="4" t="s">
        <v>2972</v>
      </c>
      <c r="Q1464" s="4">
        <v>4588368.0</v>
      </c>
      <c r="R1464" s="5">
        <v>45842.0</v>
      </c>
      <c r="S1464" s="4" t="s">
        <v>7018</v>
      </c>
      <c r="T1464" s="5">
        <v>45701.0</v>
      </c>
    </row>
    <row r="1465">
      <c r="A1465" s="4" t="s">
        <v>6378</v>
      </c>
      <c r="B1465" s="4">
        <v>2010.0</v>
      </c>
      <c r="C1465" s="4" t="s">
        <v>13</v>
      </c>
      <c r="D1465" s="4" t="s">
        <v>5572</v>
      </c>
      <c r="E1465" s="4">
        <v>94.0</v>
      </c>
      <c r="F1465" s="4">
        <v>1.0</v>
      </c>
      <c r="G1465" s="4" t="s">
        <v>6137</v>
      </c>
      <c r="H1465" s="4" t="s">
        <v>2973</v>
      </c>
      <c r="I1465" s="4">
        <v>81.0</v>
      </c>
      <c r="J1465" s="4">
        <v>12.0</v>
      </c>
      <c r="K1465" s="4" t="s">
        <v>5935</v>
      </c>
      <c r="L1465" s="4">
        <v>1.0</v>
      </c>
      <c r="M1465" s="4">
        <v>75.0</v>
      </c>
      <c r="N1465" s="4">
        <v>81.0</v>
      </c>
      <c r="O1465" s="4" t="s">
        <v>5522</v>
      </c>
      <c r="P1465" s="4" t="s">
        <v>2974</v>
      </c>
      <c r="Q1465" s="4">
        <v>4337141.0</v>
      </c>
      <c r="R1465" s="5">
        <v>45842.0</v>
      </c>
      <c r="S1465" s="4" t="s">
        <v>6922</v>
      </c>
      <c r="T1465" s="5">
        <v>45729.0</v>
      </c>
    </row>
    <row r="1466">
      <c r="A1466" s="4" t="s">
        <v>6378</v>
      </c>
      <c r="B1466" s="4">
        <v>2009.0</v>
      </c>
      <c r="C1466" s="4" t="s">
        <v>13</v>
      </c>
      <c r="D1466" s="4" t="s">
        <v>5574</v>
      </c>
      <c r="E1466" s="4">
        <v>95.0</v>
      </c>
      <c r="F1466" s="4">
        <v>1.0</v>
      </c>
      <c r="G1466" s="4" t="s">
        <v>2097</v>
      </c>
      <c r="H1466" s="4" t="s">
        <v>2975</v>
      </c>
      <c r="I1466" s="4">
        <v>81.0</v>
      </c>
      <c r="J1466" s="4">
        <v>22.0</v>
      </c>
      <c r="K1466" s="4">
        <v>63.0</v>
      </c>
      <c r="L1466" s="4">
        <v>1.0</v>
      </c>
      <c r="M1466" s="4">
        <v>75.0</v>
      </c>
      <c r="N1466" s="4">
        <v>81.0</v>
      </c>
      <c r="O1466" s="4" t="s">
        <v>5522</v>
      </c>
      <c r="P1466" s="4" t="s">
        <v>2976</v>
      </c>
      <c r="Q1466" s="4">
        <v>4183156.0</v>
      </c>
      <c r="R1466" s="5">
        <v>45842.0</v>
      </c>
      <c r="S1466" s="4" t="s">
        <v>7345</v>
      </c>
      <c r="T1466" s="5">
        <v>45701.0</v>
      </c>
    </row>
    <row r="1467">
      <c r="A1467" s="4" t="s">
        <v>6378</v>
      </c>
      <c r="B1467" s="4">
        <v>2008.0</v>
      </c>
      <c r="C1467" s="4" t="s">
        <v>13</v>
      </c>
      <c r="D1467" s="4" t="s">
        <v>5741</v>
      </c>
      <c r="E1467" s="4">
        <v>98.0</v>
      </c>
      <c r="F1467" s="4">
        <v>1.0</v>
      </c>
      <c r="G1467" s="4" t="s">
        <v>1124</v>
      </c>
      <c r="H1467" s="4" t="s">
        <v>2977</v>
      </c>
      <c r="I1467" s="4">
        <v>81.0</v>
      </c>
      <c r="J1467" s="4">
        <v>24.0</v>
      </c>
      <c r="K1467" s="4" t="s">
        <v>5676</v>
      </c>
      <c r="L1467" s="4">
        <v>1.0</v>
      </c>
      <c r="M1467" s="4">
        <v>75.0</v>
      </c>
      <c r="N1467" s="4">
        <v>81.0</v>
      </c>
      <c r="O1467" s="4" t="s">
        <v>5522</v>
      </c>
      <c r="P1467" s="4" t="s">
        <v>2978</v>
      </c>
      <c r="Q1467" s="4">
        <v>411147.0</v>
      </c>
      <c r="R1467" s="5">
        <v>45842.0</v>
      </c>
      <c r="S1467" s="4" t="s">
        <v>5038</v>
      </c>
      <c r="T1467" s="5">
        <v>45670.0</v>
      </c>
    </row>
    <row r="1468">
      <c r="A1468" s="4" t="s">
        <v>6378</v>
      </c>
      <c r="B1468" s="4">
        <v>2007.0</v>
      </c>
      <c r="C1468" s="4" t="s">
        <v>13</v>
      </c>
      <c r="D1468" s="4" t="s">
        <v>5577</v>
      </c>
      <c r="E1468" s="4">
        <v>98.0</v>
      </c>
      <c r="F1468" s="4">
        <v>1.0</v>
      </c>
      <c r="G1468" s="4" t="s">
        <v>6138</v>
      </c>
      <c r="H1468" s="4" t="s">
        <v>2979</v>
      </c>
      <c r="I1468" s="4">
        <v>8.0</v>
      </c>
      <c r="J1468" s="4">
        <v>373.0</v>
      </c>
      <c r="K1468" s="4" t="s">
        <v>5808</v>
      </c>
      <c r="L1468" s="4">
        <v>1.0</v>
      </c>
      <c r="M1468" s="4">
        <v>75.0</v>
      </c>
      <c r="N1468" s="4">
        <v>8.0</v>
      </c>
      <c r="O1468" s="4" t="s">
        <v>5522</v>
      </c>
      <c r="P1468" s="4" t="s">
        <v>2980</v>
      </c>
      <c r="Q1468" s="4">
        <v>486466.0</v>
      </c>
      <c r="R1468" s="5">
        <v>45812.0</v>
      </c>
      <c r="S1468" s="4" t="s">
        <v>7410</v>
      </c>
      <c r="T1468" s="5">
        <v>45912.0</v>
      </c>
    </row>
    <row r="1469">
      <c r="A1469" s="4" t="s">
        <v>6378</v>
      </c>
      <c r="B1469" s="4">
        <v>2006.0</v>
      </c>
      <c r="C1469" s="4" t="s">
        <v>13</v>
      </c>
      <c r="D1469" s="4" t="s">
        <v>5580</v>
      </c>
      <c r="E1469" s="4">
        <v>1.0</v>
      </c>
      <c r="F1469" s="4">
        <v>1.0</v>
      </c>
      <c r="G1469" s="4" t="s">
        <v>1130</v>
      </c>
      <c r="H1469" s="4" t="s">
        <v>2981</v>
      </c>
      <c r="I1469" s="4">
        <v>78.0</v>
      </c>
      <c r="J1469" s="4">
        <v>956.0</v>
      </c>
      <c r="K1469" s="4" t="s">
        <v>5958</v>
      </c>
      <c r="L1469" s="4">
        <v>1.0</v>
      </c>
      <c r="M1469" s="4">
        <v>75.0</v>
      </c>
      <c r="N1469" s="4">
        <v>78.0</v>
      </c>
      <c r="O1469" s="4" t="s">
        <v>5522</v>
      </c>
      <c r="P1469" s="4" t="s">
        <v>2983</v>
      </c>
      <c r="Q1469" s="4">
        <v>45735.0</v>
      </c>
      <c r="R1469" s="5">
        <v>45812.0</v>
      </c>
      <c r="S1469" s="4" t="s">
        <v>7396</v>
      </c>
      <c r="T1469" s="5">
        <v>45701.0</v>
      </c>
    </row>
    <row r="1470">
      <c r="A1470" s="4" t="s">
        <v>6378</v>
      </c>
      <c r="B1470" s="4">
        <v>2005.0</v>
      </c>
      <c r="C1470" s="4" t="s">
        <v>13</v>
      </c>
      <c r="D1470" s="4" t="s">
        <v>5645</v>
      </c>
      <c r="E1470" s="4">
        <v>11.0</v>
      </c>
      <c r="F1470" s="4">
        <v>1.0</v>
      </c>
      <c r="G1470" s="4" t="s">
        <v>365</v>
      </c>
      <c r="H1470" s="4" t="s">
        <v>2984</v>
      </c>
      <c r="I1470" s="4">
        <v>77.0</v>
      </c>
      <c r="J1470" s="4">
        <v>618.0</v>
      </c>
      <c r="K1470" s="5">
        <v>45875.0</v>
      </c>
      <c r="L1470" s="4">
        <v>1.0</v>
      </c>
      <c r="M1470" s="4">
        <v>74.0</v>
      </c>
      <c r="N1470" s="4">
        <v>77.0</v>
      </c>
      <c r="O1470" s="4" t="s">
        <v>5522</v>
      </c>
      <c r="P1470" s="4" t="s">
        <v>2985</v>
      </c>
      <c r="Q1470" s="4">
        <v>3986852.0</v>
      </c>
      <c r="R1470" s="5">
        <v>45812.0</v>
      </c>
      <c r="S1470" s="4">
        <v>0.0</v>
      </c>
      <c r="T1470" s="5">
        <v>45851.0</v>
      </c>
    </row>
    <row r="1471">
      <c r="A1471" s="4" t="s">
        <v>6378</v>
      </c>
      <c r="B1471" s="4">
        <v>2004.0</v>
      </c>
      <c r="C1471" s="4" t="s">
        <v>13</v>
      </c>
      <c r="D1471" s="4" t="s">
        <v>5780</v>
      </c>
      <c r="E1471" s="4">
        <v>13.0</v>
      </c>
      <c r="F1471" s="4">
        <v>1.0</v>
      </c>
      <c r="G1471" s="5">
        <v>45659.0</v>
      </c>
      <c r="H1471" s="4" t="s">
        <v>2986</v>
      </c>
      <c r="I1471" s="4">
        <v>75.0</v>
      </c>
      <c r="J1471" s="4">
        <v>213.0</v>
      </c>
      <c r="K1471" s="5">
        <v>45694.0</v>
      </c>
      <c r="L1471" s="4">
        <v>1.0</v>
      </c>
      <c r="M1471" s="4">
        <v>74.0</v>
      </c>
      <c r="N1471" s="4">
        <v>75.0</v>
      </c>
      <c r="O1471" s="4" t="s">
        <v>5522</v>
      </c>
      <c r="P1471" s="4" t="s">
        <v>2988</v>
      </c>
      <c r="Q1471" s="4">
        <v>3863267.0</v>
      </c>
      <c r="R1471" s="5">
        <v>45812.0</v>
      </c>
      <c r="S1471" s="4">
        <v>0.0</v>
      </c>
      <c r="T1471" s="5">
        <v>45702.0</v>
      </c>
    </row>
    <row r="1472">
      <c r="A1472" s="4" t="s">
        <v>6378</v>
      </c>
      <c r="B1472" s="4">
        <v>2003.0</v>
      </c>
      <c r="C1472" s="4" t="s">
        <v>13</v>
      </c>
      <c r="D1472" s="4" t="s">
        <v>5556</v>
      </c>
      <c r="E1472" s="4">
        <v>15.0</v>
      </c>
      <c r="F1472" s="4">
        <v>1.0</v>
      </c>
      <c r="G1472" s="4" t="s">
        <v>4196</v>
      </c>
      <c r="H1472" s="4" t="s">
        <v>2989</v>
      </c>
      <c r="I1472" s="4">
        <v>74.0</v>
      </c>
      <c r="J1472" s="4">
        <v>526.0</v>
      </c>
      <c r="K1472" s="4" t="s">
        <v>5826</v>
      </c>
      <c r="L1472" s="4">
        <v>1.0</v>
      </c>
      <c r="M1472" s="4">
        <v>74.0</v>
      </c>
      <c r="N1472" s="4">
        <v>74.0</v>
      </c>
      <c r="O1472" s="4" t="s">
        <v>5522</v>
      </c>
      <c r="P1472" s="4" t="s">
        <v>2990</v>
      </c>
      <c r="Q1472" s="4">
        <v>371464.0</v>
      </c>
      <c r="R1472" s="5">
        <v>45842.0</v>
      </c>
      <c r="S1472" s="4">
        <v>0.0</v>
      </c>
      <c r="T1472" s="5">
        <v>45883.0</v>
      </c>
    </row>
    <row r="1473">
      <c r="A1473" s="4" t="s">
        <v>6378</v>
      </c>
      <c r="B1473" s="4">
        <v>2002.0</v>
      </c>
      <c r="C1473" s="4" t="s">
        <v>13</v>
      </c>
      <c r="D1473" s="4" t="s">
        <v>5648</v>
      </c>
      <c r="E1473" s="4">
        <v>17.0</v>
      </c>
      <c r="F1473" s="4">
        <v>1.0</v>
      </c>
      <c r="G1473" s="4" t="s">
        <v>1561</v>
      </c>
      <c r="H1473" s="4" t="s">
        <v>2991</v>
      </c>
      <c r="I1473" s="4">
        <v>77.0</v>
      </c>
      <c r="J1473" s="4">
        <v>36.0</v>
      </c>
      <c r="K1473" s="4" t="s">
        <v>5827</v>
      </c>
      <c r="L1473" s="4">
        <v>1.0</v>
      </c>
      <c r="M1473" s="4">
        <v>77.0</v>
      </c>
      <c r="N1473" s="4">
        <v>77.0</v>
      </c>
      <c r="O1473" s="4" t="s">
        <v>5522</v>
      </c>
      <c r="P1473" s="4" t="s">
        <v>2992</v>
      </c>
      <c r="Q1473" s="4">
        <v>3522837.0</v>
      </c>
      <c r="R1473" s="5">
        <v>45842.0</v>
      </c>
      <c r="S1473" s="4">
        <v>0.0</v>
      </c>
      <c r="T1473" s="5">
        <v>45703.0</v>
      </c>
    </row>
    <row r="1474">
      <c r="A1474" s="4" t="s">
        <v>6378</v>
      </c>
      <c r="B1474" s="4">
        <v>2001.0</v>
      </c>
      <c r="C1474" s="4" t="s">
        <v>13</v>
      </c>
      <c r="D1474" s="4">
        <v>73.0</v>
      </c>
      <c r="E1474" s="4">
        <v>11.0</v>
      </c>
      <c r="F1474" s="4">
        <v>1.0</v>
      </c>
      <c r="G1474" s="4" t="s">
        <v>4196</v>
      </c>
      <c r="H1474" s="4" t="s">
        <v>2993</v>
      </c>
      <c r="I1474" s="4">
        <v>8.0</v>
      </c>
      <c r="J1474" s="4">
        <v>8.0</v>
      </c>
      <c r="K1474" s="4" t="s">
        <v>5527</v>
      </c>
      <c r="L1474" s="4">
        <v>1.0</v>
      </c>
      <c r="M1474" s="4">
        <v>8.0</v>
      </c>
      <c r="N1474" s="4">
        <v>8.0</v>
      </c>
      <c r="O1474" s="4" t="s">
        <v>5522</v>
      </c>
      <c r="P1474" s="4" t="s">
        <v>2994</v>
      </c>
      <c r="Q1474" s="4">
        <v>3359859.0</v>
      </c>
      <c r="R1474" s="5">
        <v>45842.0</v>
      </c>
      <c r="S1474" s="4">
        <v>0.0</v>
      </c>
      <c r="T1474" s="4">
        <v>15.0</v>
      </c>
    </row>
    <row r="1475">
      <c r="A1475" s="4" t="s">
        <v>6378</v>
      </c>
      <c r="B1475" s="4">
        <v>2000.0</v>
      </c>
      <c r="C1475" s="4" t="s">
        <v>13</v>
      </c>
      <c r="D1475" s="4" t="s">
        <v>5653</v>
      </c>
      <c r="E1475" s="4">
        <v>112.0</v>
      </c>
      <c r="F1475" s="4">
        <v>1.0</v>
      </c>
      <c r="G1475" s="4" t="s">
        <v>5852</v>
      </c>
      <c r="H1475" s="4" t="s">
        <v>2995</v>
      </c>
      <c r="I1475" s="4">
        <v>83.0</v>
      </c>
      <c r="J1475" s="4">
        <v>5.0</v>
      </c>
      <c r="K1475" s="4" t="s">
        <v>5932</v>
      </c>
      <c r="L1475" s="4">
        <v>1.0</v>
      </c>
      <c r="M1475" s="4">
        <v>83.0</v>
      </c>
      <c r="N1475" s="4">
        <v>83.0</v>
      </c>
      <c r="O1475" s="4" t="s">
        <v>5522</v>
      </c>
      <c r="P1475" s="4" t="s">
        <v>2997</v>
      </c>
      <c r="Q1475" s="4">
        <v>3235366.0</v>
      </c>
      <c r="R1475" s="5">
        <v>45873.0</v>
      </c>
      <c r="S1475" s="4">
        <v>0.0</v>
      </c>
      <c r="T1475" s="5">
        <v>45914.0</v>
      </c>
    </row>
    <row r="1476">
      <c r="A1476" s="4" t="s">
        <v>6379</v>
      </c>
      <c r="B1476" s="4">
        <v>2015.0</v>
      </c>
      <c r="C1476" s="4" t="s">
        <v>13</v>
      </c>
      <c r="D1476" s="4" t="s">
        <v>5699</v>
      </c>
      <c r="E1476" s="4">
        <v>484.0</v>
      </c>
      <c r="F1476" s="4">
        <v>4.0</v>
      </c>
      <c r="G1476" s="10"/>
      <c r="H1476" s="4">
        <v>0.0</v>
      </c>
      <c r="I1476" s="4">
        <v>93.0</v>
      </c>
      <c r="J1476" s="4">
        <v>0.0</v>
      </c>
      <c r="K1476" s="4" t="s">
        <v>6139</v>
      </c>
      <c r="L1476" s="4">
        <v>6.0</v>
      </c>
      <c r="M1476" s="4">
        <v>9.0</v>
      </c>
      <c r="N1476" s="4">
        <v>93.0</v>
      </c>
      <c r="O1476" s="5">
        <v>45725.0</v>
      </c>
      <c r="P1476" s="4" t="s">
        <v>2998</v>
      </c>
      <c r="Q1476" s="4">
        <v>2174645.0</v>
      </c>
      <c r="R1476" s="5">
        <v>45721.0</v>
      </c>
      <c r="S1476" s="4" t="s">
        <v>6954</v>
      </c>
      <c r="T1476" s="5">
        <v>45848.0</v>
      </c>
    </row>
    <row r="1477">
      <c r="A1477" s="4" t="s">
        <v>6379</v>
      </c>
      <c r="B1477" s="4">
        <v>2014.0</v>
      </c>
      <c r="C1477" s="4" t="s">
        <v>13</v>
      </c>
      <c r="D1477" s="4" t="s">
        <v>5856</v>
      </c>
      <c r="E1477" s="4">
        <v>522.0</v>
      </c>
      <c r="F1477" s="4">
        <v>4.0</v>
      </c>
      <c r="G1477" s="4" t="s">
        <v>5521</v>
      </c>
      <c r="H1477" s="4" t="s">
        <v>2999</v>
      </c>
      <c r="I1477" s="4">
        <v>93.0</v>
      </c>
      <c r="J1477" s="4">
        <v>0.0</v>
      </c>
      <c r="K1477" s="4">
        <v>32.0</v>
      </c>
      <c r="L1477" s="4">
        <v>6.0</v>
      </c>
      <c r="M1477" s="4">
        <v>9.0</v>
      </c>
      <c r="N1477" s="4">
        <v>93.0</v>
      </c>
      <c r="O1477" s="5">
        <v>45756.0</v>
      </c>
      <c r="P1477" s="4" t="s">
        <v>3000</v>
      </c>
      <c r="Q1477" s="4">
        <v>2145785.0</v>
      </c>
      <c r="R1477" s="5">
        <v>45813.0</v>
      </c>
      <c r="S1477" s="4" t="s">
        <v>7048</v>
      </c>
      <c r="T1477" s="5">
        <v>45879.0</v>
      </c>
    </row>
    <row r="1478">
      <c r="A1478" s="4" t="s">
        <v>6379</v>
      </c>
      <c r="B1478" s="4">
        <v>2013.0</v>
      </c>
      <c r="C1478" s="4" t="s">
        <v>13</v>
      </c>
      <c r="D1478" s="4" t="s">
        <v>5856</v>
      </c>
      <c r="E1478" s="4">
        <v>518.0</v>
      </c>
      <c r="F1478" s="4">
        <v>4.0</v>
      </c>
      <c r="G1478" s="4" t="s">
        <v>5521</v>
      </c>
      <c r="H1478" s="4" t="s">
        <v>3001</v>
      </c>
      <c r="I1478" s="4">
        <v>93.0</v>
      </c>
      <c r="J1478" s="4">
        <v>516.0</v>
      </c>
      <c r="K1478" s="4" t="s">
        <v>6038</v>
      </c>
      <c r="L1478" s="4">
        <v>6.0</v>
      </c>
      <c r="M1478" s="4">
        <v>9.0</v>
      </c>
      <c r="N1478" s="4">
        <v>93.0</v>
      </c>
      <c r="O1478" s="5">
        <v>45817.0</v>
      </c>
      <c r="P1478" s="4" t="s">
        <v>3002</v>
      </c>
      <c r="Q1478" s="4">
        <v>2117361.0</v>
      </c>
      <c r="R1478" s="5">
        <v>45905.0</v>
      </c>
      <c r="S1478" s="4" t="s">
        <v>7049</v>
      </c>
      <c r="T1478" s="5">
        <v>45668.0</v>
      </c>
    </row>
    <row r="1479">
      <c r="A1479" s="4" t="s">
        <v>6379</v>
      </c>
      <c r="B1479" s="4">
        <v>2012.0</v>
      </c>
      <c r="C1479" s="4" t="s">
        <v>13</v>
      </c>
      <c r="D1479" s="4" t="s">
        <v>5705</v>
      </c>
      <c r="E1479" s="4">
        <v>513.0</v>
      </c>
      <c r="F1479" s="4">
        <v>4.0</v>
      </c>
      <c r="G1479" s="4" t="s">
        <v>5521</v>
      </c>
      <c r="H1479" s="4" t="s">
        <v>3003</v>
      </c>
      <c r="I1479" s="4">
        <v>95.0</v>
      </c>
      <c r="J1479" s="4">
        <v>179.0</v>
      </c>
      <c r="K1479" s="5">
        <v>45872.0</v>
      </c>
      <c r="L1479" s="4">
        <v>6.0</v>
      </c>
      <c r="M1479" s="4">
        <v>93.0</v>
      </c>
      <c r="N1479" s="4">
        <v>95.0</v>
      </c>
      <c r="O1479" s="4">
        <v>9.0</v>
      </c>
      <c r="P1479" s="4" t="s">
        <v>3004</v>
      </c>
      <c r="Q1479" s="4">
        <v>289928.0</v>
      </c>
      <c r="R1479" s="5">
        <v>45694.0</v>
      </c>
      <c r="S1479" s="4" t="s">
        <v>6905</v>
      </c>
      <c r="T1479" s="4">
        <v>11.0</v>
      </c>
    </row>
    <row r="1480">
      <c r="A1480" s="4" t="s">
        <v>6379</v>
      </c>
      <c r="B1480" s="4">
        <v>2011.0</v>
      </c>
      <c r="C1480" s="4" t="s">
        <v>13</v>
      </c>
      <c r="D1480" s="4" t="s">
        <v>5896</v>
      </c>
      <c r="E1480" s="4">
        <v>52.0</v>
      </c>
      <c r="F1480" s="4">
        <v>4.0</v>
      </c>
      <c r="G1480" s="4" t="s">
        <v>6131</v>
      </c>
      <c r="H1480" s="4" t="s">
        <v>3005</v>
      </c>
      <c r="I1480" s="4">
        <v>96.0</v>
      </c>
      <c r="J1480" s="4">
        <v>172.0</v>
      </c>
      <c r="K1480" s="5">
        <v>45691.0</v>
      </c>
      <c r="L1480" s="4">
        <v>6.0</v>
      </c>
      <c r="M1480" s="4">
        <v>95.0</v>
      </c>
      <c r="N1480" s="4">
        <v>96.0</v>
      </c>
      <c r="O1480" s="5">
        <v>45787.0</v>
      </c>
      <c r="P1480" s="4" t="s">
        <v>3007</v>
      </c>
      <c r="Q1480" s="4">
        <v>264166.0</v>
      </c>
      <c r="R1480" s="5">
        <v>45814.0</v>
      </c>
      <c r="S1480" s="4" t="s">
        <v>7411</v>
      </c>
      <c r="T1480" s="4">
        <v>11.0</v>
      </c>
    </row>
    <row r="1481">
      <c r="A1481" s="4" t="s">
        <v>6379</v>
      </c>
      <c r="B1481" s="4">
        <v>2010.0</v>
      </c>
      <c r="C1481" s="4" t="s">
        <v>13</v>
      </c>
      <c r="D1481" s="4" t="s">
        <v>5601</v>
      </c>
      <c r="E1481" s="4">
        <v>527.0</v>
      </c>
      <c r="F1481" s="4">
        <v>4.0</v>
      </c>
      <c r="G1481" s="4" t="s">
        <v>2527</v>
      </c>
      <c r="H1481" s="4" t="s">
        <v>3008</v>
      </c>
      <c r="I1481" s="4">
        <v>93.0</v>
      </c>
      <c r="J1481" s="4">
        <v>2488.0</v>
      </c>
      <c r="K1481" s="5">
        <v>45867.0</v>
      </c>
      <c r="L1481" s="4">
        <v>6.0</v>
      </c>
      <c r="M1481" s="4">
        <v>92.0</v>
      </c>
      <c r="N1481" s="4">
        <v>93.0</v>
      </c>
      <c r="O1481" s="5">
        <v>45760.0</v>
      </c>
      <c r="P1481" s="4" t="s">
        <v>3009</v>
      </c>
      <c r="Q1481" s="4">
        <v>24551.0</v>
      </c>
      <c r="R1481" s="4">
        <v>7.0</v>
      </c>
      <c r="S1481" s="4" t="s">
        <v>7286</v>
      </c>
      <c r="T1481" s="5">
        <v>45910.0</v>
      </c>
    </row>
    <row r="1482">
      <c r="A1482" s="4" t="s">
        <v>6379</v>
      </c>
      <c r="B1482" s="4">
        <v>2009.0</v>
      </c>
      <c r="C1482" s="4" t="s">
        <v>13</v>
      </c>
      <c r="D1482" s="4" t="s">
        <v>5857</v>
      </c>
      <c r="E1482" s="4">
        <v>566.0</v>
      </c>
      <c r="F1482" s="4">
        <v>4.0</v>
      </c>
      <c r="G1482" s="4" t="s">
        <v>2927</v>
      </c>
      <c r="H1482" s="4" t="s">
        <v>3010</v>
      </c>
      <c r="I1482" s="4">
        <v>91.0</v>
      </c>
      <c r="J1482" s="4">
        <v>0.0</v>
      </c>
      <c r="K1482" s="4" t="s">
        <v>5982</v>
      </c>
      <c r="L1482" s="4">
        <v>6.0</v>
      </c>
      <c r="M1482" s="4">
        <v>89.0</v>
      </c>
      <c r="N1482" s="4">
        <v>91.0</v>
      </c>
      <c r="O1482" s="5">
        <v>45706.0</v>
      </c>
      <c r="P1482" s="4" t="s">
        <v>3011</v>
      </c>
      <c r="Q1482" s="4">
        <v>21929.0</v>
      </c>
      <c r="R1482" s="5">
        <v>45754.0</v>
      </c>
      <c r="S1482" s="4" t="s">
        <v>7412</v>
      </c>
      <c r="T1482" s="5">
        <v>45879.0</v>
      </c>
    </row>
    <row r="1483">
      <c r="A1483" s="4" t="s">
        <v>6379</v>
      </c>
      <c r="B1483" s="4">
        <v>2008.0</v>
      </c>
      <c r="C1483" s="4" t="s">
        <v>13</v>
      </c>
      <c r="D1483" s="4" t="s">
        <v>5655</v>
      </c>
      <c r="E1483" s="4">
        <v>592.0</v>
      </c>
      <c r="F1483" s="4">
        <v>5.0</v>
      </c>
      <c r="G1483" s="4" t="s">
        <v>2927</v>
      </c>
      <c r="H1483" s="4" t="s">
        <v>3012</v>
      </c>
      <c r="I1483" s="4">
        <v>88.0</v>
      </c>
      <c r="J1483" s="4">
        <v>0.0</v>
      </c>
      <c r="K1483" s="5">
        <v>45897.0</v>
      </c>
      <c r="L1483" s="4">
        <v>6.0</v>
      </c>
      <c r="M1483" s="4">
        <v>86.0</v>
      </c>
      <c r="N1483" s="4">
        <v>88.0</v>
      </c>
      <c r="O1483" s="5">
        <v>45743.0</v>
      </c>
      <c r="P1483" s="4" t="s">
        <v>3014</v>
      </c>
      <c r="Q1483" s="4">
        <v>199993.0</v>
      </c>
      <c r="R1483" s="5">
        <v>45876.0</v>
      </c>
      <c r="S1483" s="4" t="s">
        <v>7367</v>
      </c>
      <c r="T1483" s="5">
        <v>45848.0</v>
      </c>
    </row>
    <row r="1484">
      <c r="A1484" s="4" t="s">
        <v>6379</v>
      </c>
      <c r="B1484" s="4">
        <v>2007.0</v>
      </c>
      <c r="C1484" s="4" t="s">
        <v>13</v>
      </c>
      <c r="D1484" s="4" t="s">
        <v>5779</v>
      </c>
      <c r="E1484" s="4">
        <v>633.0</v>
      </c>
      <c r="F1484" s="4">
        <v>4.0</v>
      </c>
      <c r="G1484" s="4" t="s">
        <v>5898</v>
      </c>
      <c r="H1484" s="4" t="s">
        <v>3015</v>
      </c>
      <c r="I1484" s="4">
        <v>9.0</v>
      </c>
      <c r="J1484" s="4">
        <v>2.0</v>
      </c>
      <c r="K1484" s="5">
        <v>45744.0</v>
      </c>
      <c r="L1484" s="4">
        <v>6.0</v>
      </c>
      <c r="M1484" s="4">
        <v>87.0</v>
      </c>
      <c r="N1484" s="4">
        <v>88.0</v>
      </c>
      <c r="O1484" s="4">
        <v>30.0</v>
      </c>
      <c r="P1484" s="4" t="s">
        <v>3016</v>
      </c>
      <c r="Q1484" s="4">
        <v>1982287.0</v>
      </c>
      <c r="R1484" s="5">
        <v>45724.0</v>
      </c>
      <c r="S1484" s="4" t="s">
        <v>5584</v>
      </c>
      <c r="T1484" s="5">
        <v>45818.0</v>
      </c>
    </row>
    <row r="1485">
      <c r="A1485" s="4" t="s">
        <v>6379</v>
      </c>
      <c r="B1485" s="4">
        <v>2006.0</v>
      </c>
      <c r="C1485" s="4" t="s">
        <v>13</v>
      </c>
      <c r="D1485" s="4" t="s">
        <v>5596</v>
      </c>
      <c r="E1485" s="4">
        <v>654.0</v>
      </c>
      <c r="F1485" s="4">
        <v>5.0</v>
      </c>
      <c r="G1485" s="4" t="s">
        <v>1388</v>
      </c>
      <c r="H1485" s="4" t="s">
        <v>3017</v>
      </c>
      <c r="I1485" s="4">
        <v>91.0</v>
      </c>
      <c r="J1485" s="4">
        <v>1.0</v>
      </c>
      <c r="K1485" s="5">
        <v>45927.0</v>
      </c>
      <c r="L1485" s="4">
        <v>6.0</v>
      </c>
      <c r="M1485" s="4">
        <v>88.0</v>
      </c>
      <c r="N1485" s="4">
        <v>89.0</v>
      </c>
      <c r="O1485" s="4" t="s">
        <v>6036</v>
      </c>
      <c r="P1485" s="4" t="s">
        <v>3018</v>
      </c>
      <c r="Q1485" s="4">
        <v>1965662.0</v>
      </c>
      <c r="R1485" s="5">
        <v>45846.0</v>
      </c>
      <c r="S1485" s="4" t="s">
        <v>7218</v>
      </c>
      <c r="T1485" s="5">
        <v>45848.0</v>
      </c>
    </row>
    <row r="1486">
      <c r="A1486" s="4" t="s">
        <v>6379</v>
      </c>
      <c r="B1486" s="4">
        <v>2005.0</v>
      </c>
      <c r="C1486" s="4" t="s">
        <v>13</v>
      </c>
      <c r="D1486" s="4" t="s">
        <v>5879</v>
      </c>
      <c r="E1486" s="4">
        <v>675.0</v>
      </c>
      <c r="F1486" s="4">
        <v>5.0</v>
      </c>
      <c r="G1486" s="4" t="s">
        <v>1553</v>
      </c>
      <c r="H1486" s="4" t="s">
        <v>3019</v>
      </c>
      <c r="I1486" s="4">
        <v>87.0</v>
      </c>
      <c r="J1486" s="4">
        <v>0.0</v>
      </c>
      <c r="K1486" s="5">
        <v>45774.0</v>
      </c>
      <c r="L1486" s="4">
        <v>6.0</v>
      </c>
      <c r="M1486" s="4">
        <v>88.0</v>
      </c>
      <c r="N1486" s="4">
        <v>89.0</v>
      </c>
      <c r="O1486" s="4" t="s">
        <v>6082</v>
      </c>
      <c r="P1486" s="4" t="s">
        <v>3020</v>
      </c>
      <c r="Q1486" s="4">
        <v>1949543.0</v>
      </c>
      <c r="R1486" s="5">
        <v>45697.0</v>
      </c>
      <c r="S1486" s="4" t="s">
        <v>7218</v>
      </c>
      <c r="T1486" s="5">
        <v>45848.0</v>
      </c>
    </row>
    <row r="1487">
      <c r="A1487" s="4" t="s">
        <v>6379</v>
      </c>
      <c r="B1487" s="4">
        <v>2004.0</v>
      </c>
      <c r="C1487" s="4" t="s">
        <v>13</v>
      </c>
      <c r="D1487" s="4" t="s">
        <v>6125</v>
      </c>
      <c r="E1487" s="4">
        <v>666.0</v>
      </c>
      <c r="F1487" s="4">
        <v>5.0</v>
      </c>
      <c r="G1487" s="5">
        <v>45870.0</v>
      </c>
      <c r="H1487" s="4" t="s">
        <v>3021</v>
      </c>
      <c r="I1487" s="4">
        <v>6.0</v>
      </c>
      <c r="J1487" s="4">
        <v>31.0</v>
      </c>
      <c r="K1487" s="5">
        <v>45926.0</v>
      </c>
      <c r="L1487" s="4">
        <v>7.0</v>
      </c>
      <c r="M1487" s="4">
        <v>89.0</v>
      </c>
      <c r="N1487" s="4">
        <v>9.0</v>
      </c>
      <c r="O1487" s="4" t="s">
        <v>5874</v>
      </c>
      <c r="P1487" s="4" t="s">
        <v>3022</v>
      </c>
      <c r="Q1487" s="4">
        <v>1933728.0</v>
      </c>
      <c r="R1487" s="5">
        <v>45847.0</v>
      </c>
      <c r="S1487" s="4" t="s">
        <v>6957</v>
      </c>
      <c r="T1487" s="5">
        <v>45848.0</v>
      </c>
    </row>
    <row r="1488">
      <c r="A1488" s="4" t="s">
        <v>6379</v>
      </c>
      <c r="B1488" s="4">
        <v>2003.0</v>
      </c>
      <c r="C1488" s="4" t="s">
        <v>13</v>
      </c>
      <c r="D1488" s="4" t="s">
        <v>6102</v>
      </c>
      <c r="E1488" s="4">
        <v>648.0</v>
      </c>
      <c r="F1488" s="4">
        <v>5.0</v>
      </c>
      <c r="G1488" s="4" t="s">
        <v>2074</v>
      </c>
      <c r="H1488" s="4" t="s">
        <v>3023</v>
      </c>
      <c r="I1488" s="4">
        <v>17.0</v>
      </c>
      <c r="J1488" s="4">
        <v>1.0</v>
      </c>
      <c r="K1488" s="5">
        <v>45773.0</v>
      </c>
      <c r="L1488" s="4">
        <v>7.0</v>
      </c>
      <c r="M1488" s="4">
        <v>9.0</v>
      </c>
      <c r="N1488" s="4">
        <v>9.0</v>
      </c>
      <c r="O1488" s="4" t="s">
        <v>5991</v>
      </c>
      <c r="P1488" s="4" t="s">
        <v>3024</v>
      </c>
      <c r="Q1488" s="4">
        <v>191897.0</v>
      </c>
      <c r="R1488" s="5">
        <v>45658.0</v>
      </c>
      <c r="S1488" s="4" t="s">
        <v>5584</v>
      </c>
      <c r="T1488" s="5">
        <v>45787.0</v>
      </c>
    </row>
    <row r="1489">
      <c r="A1489" s="4" t="s">
        <v>6379</v>
      </c>
      <c r="B1489" s="4">
        <v>2002.0</v>
      </c>
      <c r="C1489" s="4" t="s">
        <v>13</v>
      </c>
      <c r="D1489" s="4" t="s">
        <v>5616</v>
      </c>
      <c r="E1489" s="4">
        <v>622.0</v>
      </c>
      <c r="F1489" s="4">
        <v>5.0</v>
      </c>
      <c r="G1489" s="4" t="s">
        <v>1207</v>
      </c>
      <c r="H1489" s="4" t="s">
        <v>3025</v>
      </c>
      <c r="I1489" s="10"/>
      <c r="J1489" s="4">
        <v>0.0</v>
      </c>
      <c r="K1489" s="5">
        <v>45925.0</v>
      </c>
      <c r="L1489" s="4">
        <v>7.0</v>
      </c>
      <c r="M1489" s="4">
        <v>84.0</v>
      </c>
      <c r="N1489" s="4">
        <v>84.0</v>
      </c>
      <c r="O1489" s="4" t="s">
        <v>6140</v>
      </c>
      <c r="P1489" s="4" t="s">
        <v>3026</v>
      </c>
      <c r="Q1489" s="4">
        <v>192312.0</v>
      </c>
      <c r="R1489" s="5">
        <v>45809.0</v>
      </c>
      <c r="S1489" s="4" t="s">
        <v>7413</v>
      </c>
      <c r="T1489" s="5">
        <v>45757.0</v>
      </c>
    </row>
    <row r="1490">
      <c r="A1490" s="4" t="s">
        <v>6379</v>
      </c>
      <c r="B1490" s="4">
        <v>2001.0</v>
      </c>
      <c r="C1490" s="4" t="s">
        <v>13</v>
      </c>
      <c r="D1490" s="4" t="s">
        <v>5655</v>
      </c>
      <c r="E1490" s="4">
        <v>586.0</v>
      </c>
      <c r="F1490" s="4">
        <v>5.0</v>
      </c>
      <c r="G1490" s="4" t="s">
        <v>1377</v>
      </c>
      <c r="H1490" s="4" t="s">
        <v>3027</v>
      </c>
      <c r="I1490" s="10"/>
      <c r="J1490" s="4">
        <v>217.0</v>
      </c>
      <c r="K1490" s="5">
        <v>45772.0</v>
      </c>
      <c r="L1490" s="4">
        <v>7.0</v>
      </c>
      <c r="M1490" s="4">
        <v>78.0</v>
      </c>
      <c r="N1490" s="4">
        <v>78.0</v>
      </c>
      <c r="O1490" s="4" t="s">
        <v>6141</v>
      </c>
      <c r="P1490" s="4" t="s">
        <v>3028</v>
      </c>
      <c r="Q1490" s="4">
        <v>1885955.0</v>
      </c>
      <c r="R1490" s="5">
        <v>45668.0</v>
      </c>
      <c r="S1490" s="4" t="s">
        <v>7368</v>
      </c>
      <c r="T1490" s="5">
        <v>45726.0</v>
      </c>
    </row>
    <row r="1491">
      <c r="A1491" s="4" t="s">
        <v>6379</v>
      </c>
      <c r="B1491" s="4">
        <v>2000.0</v>
      </c>
      <c r="C1491" s="4" t="s">
        <v>13</v>
      </c>
      <c r="D1491" s="4" t="s">
        <v>5817</v>
      </c>
      <c r="E1491" s="4">
        <v>543.0</v>
      </c>
      <c r="F1491" s="4">
        <v>5.0</v>
      </c>
      <c r="G1491" s="5">
        <v>45660.0</v>
      </c>
      <c r="H1491" s="4" t="s">
        <v>3029</v>
      </c>
      <c r="I1491" s="10"/>
      <c r="J1491" s="4">
        <v>660.0</v>
      </c>
      <c r="K1491" s="5">
        <v>45924.0</v>
      </c>
      <c r="L1491" s="4">
        <v>7.0</v>
      </c>
      <c r="M1491" s="4">
        <v>82.0</v>
      </c>
      <c r="N1491" s="4">
        <v>83.0</v>
      </c>
      <c r="O1491" s="5">
        <v>45898.0</v>
      </c>
      <c r="P1491" s="4" t="s">
        <v>3031</v>
      </c>
      <c r="Q1491" s="4">
        <v>1868699.0</v>
      </c>
      <c r="R1491" s="5">
        <v>45819.0</v>
      </c>
      <c r="S1491" s="4" t="s">
        <v>7206</v>
      </c>
      <c r="T1491" s="5">
        <v>45817.0</v>
      </c>
    </row>
    <row r="1492">
      <c r="A1492" s="4" t="s">
        <v>6380</v>
      </c>
      <c r="B1492" s="4">
        <v>2015.0</v>
      </c>
      <c r="C1492" s="4" t="s">
        <v>13</v>
      </c>
      <c r="D1492" s="4" t="s">
        <v>5958</v>
      </c>
      <c r="E1492" s="4">
        <v>259.0</v>
      </c>
      <c r="F1492" s="4">
        <v>8.0</v>
      </c>
      <c r="G1492" s="10"/>
      <c r="H1492" s="4">
        <v>0.0</v>
      </c>
      <c r="I1492" s="4">
        <v>52.0</v>
      </c>
      <c r="J1492" s="4">
        <v>1060.0</v>
      </c>
      <c r="K1492" s="5">
        <v>45743.0</v>
      </c>
      <c r="L1492" s="4">
        <v>11.0</v>
      </c>
      <c r="M1492" s="4">
        <v>52.0</v>
      </c>
      <c r="N1492" s="4">
        <v>52.0</v>
      </c>
      <c r="O1492" s="4" t="s">
        <v>5631</v>
      </c>
      <c r="P1492" s="4" t="s">
        <v>3032</v>
      </c>
      <c r="Q1492" s="4">
        <v>4499621.0</v>
      </c>
      <c r="R1492" s="5">
        <v>45753.0</v>
      </c>
      <c r="S1492" s="4" t="s">
        <v>7207</v>
      </c>
      <c r="T1492" s="5">
        <v>45909.0</v>
      </c>
    </row>
    <row r="1493">
      <c r="A1493" s="4" t="s">
        <v>6380</v>
      </c>
      <c r="B1493" s="4">
        <v>2014.0</v>
      </c>
      <c r="C1493" s="4" t="s">
        <v>13</v>
      </c>
      <c r="D1493" s="4" t="s">
        <v>5528</v>
      </c>
      <c r="E1493" s="4">
        <v>329.0</v>
      </c>
      <c r="F1493" s="4">
        <v>8.0</v>
      </c>
      <c r="G1493" s="4" t="s">
        <v>5521</v>
      </c>
      <c r="H1493" s="4" t="s">
        <v>3033</v>
      </c>
      <c r="I1493" s="4">
        <v>5.0</v>
      </c>
      <c r="J1493" s="4">
        <v>34.0</v>
      </c>
      <c r="K1493" s="5">
        <v>45864.0</v>
      </c>
      <c r="L1493" s="4">
        <v>11.0</v>
      </c>
      <c r="M1493" s="4">
        <v>49.0</v>
      </c>
      <c r="N1493" s="4">
        <v>5.0</v>
      </c>
      <c r="O1493" s="4" t="s">
        <v>5631</v>
      </c>
      <c r="P1493" s="4" t="s">
        <v>3034</v>
      </c>
      <c r="Q1493" s="4">
        <v>439737.0</v>
      </c>
      <c r="R1493" s="5">
        <v>45783.0</v>
      </c>
      <c r="S1493" s="4" t="s">
        <v>6958</v>
      </c>
      <c r="T1493" s="5">
        <v>45909.0</v>
      </c>
    </row>
    <row r="1494">
      <c r="A1494" s="4" t="s">
        <v>6380</v>
      </c>
      <c r="B1494" s="4">
        <v>2013.0</v>
      </c>
      <c r="C1494" s="4" t="s">
        <v>13</v>
      </c>
      <c r="D1494" s="4" t="s">
        <v>5791</v>
      </c>
      <c r="E1494" s="4">
        <v>258.0</v>
      </c>
      <c r="F1494" s="4">
        <v>9.0</v>
      </c>
      <c r="G1494" s="4" t="s">
        <v>5521</v>
      </c>
      <c r="H1494" s="4" t="s">
        <v>3035</v>
      </c>
      <c r="I1494" s="4">
        <v>76.0</v>
      </c>
      <c r="J1494" s="4">
        <v>0.0</v>
      </c>
      <c r="K1494" s="5">
        <v>45683.0</v>
      </c>
      <c r="L1494" s="4">
        <v>11.0</v>
      </c>
      <c r="M1494" s="4">
        <v>75.0</v>
      </c>
      <c r="N1494" s="4">
        <v>76.0</v>
      </c>
      <c r="O1494" s="5">
        <v>45658.0</v>
      </c>
      <c r="P1494" s="4" t="s">
        <v>3036</v>
      </c>
      <c r="Q1494" s="4">
        <v>4286291.0</v>
      </c>
      <c r="R1494" s="5">
        <v>45844.0</v>
      </c>
      <c r="S1494" s="4" t="s">
        <v>7360</v>
      </c>
      <c r="T1494" s="5">
        <v>45878.0</v>
      </c>
    </row>
    <row r="1495">
      <c r="A1495" s="4" t="s">
        <v>6380</v>
      </c>
      <c r="B1495" s="4">
        <v>2012.0</v>
      </c>
      <c r="C1495" s="4" t="s">
        <v>13</v>
      </c>
      <c r="D1495" s="4">
        <v>67.0</v>
      </c>
      <c r="E1495" s="4">
        <v>261.0</v>
      </c>
      <c r="F1495" s="4">
        <v>9.0</v>
      </c>
      <c r="G1495" s="4" t="s">
        <v>5521</v>
      </c>
      <c r="H1495" s="4" t="s">
        <v>3037</v>
      </c>
      <c r="I1495" s="4">
        <v>8.0</v>
      </c>
      <c r="J1495" s="4">
        <v>43.0</v>
      </c>
      <c r="K1495" s="5">
        <v>45833.0</v>
      </c>
      <c r="L1495" s="4">
        <v>12.0</v>
      </c>
      <c r="M1495" s="4">
        <v>8.0</v>
      </c>
      <c r="N1495" s="4">
        <v>8.0</v>
      </c>
      <c r="O1495" s="5">
        <v>45689.0</v>
      </c>
      <c r="P1495" s="4" t="s">
        <v>3038</v>
      </c>
      <c r="Q1495" s="4">
        <v>4181563.0</v>
      </c>
      <c r="R1495" s="5">
        <v>45906.0</v>
      </c>
      <c r="S1495" s="4" t="s">
        <v>7090</v>
      </c>
      <c r="T1495" s="5">
        <v>45817.0</v>
      </c>
    </row>
    <row r="1496">
      <c r="A1496" s="4" t="s">
        <v>6380</v>
      </c>
      <c r="B1496" s="4">
        <v>2011.0</v>
      </c>
      <c r="C1496" s="4" t="s">
        <v>13</v>
      </c>
      <c r="D1496" s="4">
        <v>62.0</v>
      </c>
      <c r="E1496" s="4">
        <v>266.0</v>
      </c>
      <c r="F1496" s="4">
        <v>9.0</v>
      </c>
      <c r="G1496" s="4" t="s">
        <v>4331</v>
      </c>
      <c r="H1496" s="4" t="s">
        <v>3039</v>
      </c>
      <c r="I1496" s="4">
        <v>77.0</v>
      </c>
      <c r="J1496" s="4">
        <v>279.0</v>
      </c>
      <c r="K1496" s="4">
        <v>25.0</v>
      </c>
      <c r="L1496" s="4">
        <v>12.0</v>
      </c>
      <c r="M1496" s="4">
        <v>77.0</v>
      </c>
      <c r="N1496" s="4">
        <v>77.0</v>
      </c>
      <c r="O1496" s="5">
        <v>45778.0</v>
      </c>
      <c r="P1496" s="4" t="s">
        <v>3041</v>
      </c>
      <c r="Q1496" s="4">
        <v>47167.0</v>
      </c>
      <c r="R1496" s="4">
        <v>7.0</v>
      </c>
      <c r="S1496" s="4" t="s">
        <v>6959</v>
      </c>
      <c r="T1496" s="5">
        <v>45786.0</v>
      </c>
    </row>
    <row r="1497">
      <c r="A1497" s="4" t="s">
        <v>6380</v>
      </c>
      <c r="B1497" s="4">
        <v>2010.0</v>
      </c>
      <c r="C1497" s="4" t="s">
        <v>13</v>
      </c>
      <c r="D1497" s="4" t="s">
        <v>5826</v>
      </c>
      <c r="E1497" s="4">
        <v>272.0</v>
      </c>
      <c r="F1497" s="4">
        <v>9.0</v>
      </c>
      <c r="G1497" s="4" t="s">
        <v>453</v>
      </c>
      <c r="H1497" s="4" t="s">
        <v>3042</v>
      </c>
      <c r="I1497" s="4">
        <v>47.0</v>
      </c>
      <c r="J1497" s="4">
        <v>2200.0</v>
      </c>
      <c r="K1497" s="5">
        <v>45801.0</v>
      </c>
      <c r="L1497" s="4">
        <v>13.0</v>
      </c>
      <c r="M1497" s="4">
        <v>71.0</v>
      </c>
      <c r="N1497" s="4">
        <v>7.0</v>
      </c>
      <c r="O1497" s="5">
        <v>45870.0</v>
      </c>
      <c r="P1497" s="4" t="s">
        <v>3044</v>
      </c>
      <c r="Q1497" s="4">
        <v>3948125.0</v>
      </c>
      <c r="R1497" s="5">
        <v>45695.0</v>
      </c>
      <c r="S1497" s="4" t="s">
        <v>7414</v>
      </c>
      <c r="T1497" s="5">
        <v>45817.0</v>
      </c>
    </row>
    <row r="1498">
      <c r="A1498" s="4" t="s">
        <v>6380</v>
      </c>
      <c r="B1498" s="4">
        <v>2009.0</v>
      </c>
      <c r="C1498" s="4" t="s">
        <v>13</v>
      </c>
      <c r="D1498" s="4" t="s">
        <v>5525</v>
      </c>
      <c r="E1498" s="4">
        <v>277.0</v>
      </c>
      <c r="F1498" s="4">
        <v>10.0</v>
      </c>
      <c r="G1498" s="4" t="s">
        <v>1068</v>
      </c>
      <c r="H1498" s="4" t="s">
        <v>3045</v>
      </c>
      <c r="I1498" s="4">
        <v>64.0</v>
      </c>
      <c r="J1498" s="4">
        <v>6.0</v>
      </c>
      <c r="K1498" s="4">
        <v>24.0</v>
      </c>
      <c r="L1498" s="4">
        <v>13.0</v>
      </c>
      <c r="M1498" s="4">
        <v>84.0</v>
      </c>
      <c r="N1498" s="4">
        <v>81.0</v>
      </c>
      <c r="O1498" s="5">
        <v>45659.0</v>
      </c>
      <c r="P1498" s="4" t="s">
        <v>3047</v>
      </c>
      <c r="Q1498" s="4">
        <v>3811528.0</v>
      </c>
      <c r="R1498" s="5">
        <v>45754.0</v>
      </c>
      <c r="S1498" s="4" t="s">
        <v>5783</v>
      </c>
      <c r="T1498" s="5">
        <v>45847.0</v>
      </c>
    </row>
    <row r="1499">
      <c r="A1499" s="4" t="s">
        <v>6380</v>
      </c>
      <c r="B1499" s="4">
        <v>2008.0</v>
      </c>
      <c r="C1499" s="4" t="s">
        <v>13</v>
      </c>
      <c r="D1499" s="4" t="s">
        <v>5527</v>
      </c>
      <c r="E1499" s="4">
        <v>281.0</v>
      </c>
      <c r="F1499" s="4">
        <v>10.0</v>
      </c>
      <c r="G1499" s="4" t="s">
        <v>4330</v>
      </c>
      <c r="H1499" s="4" t="s">
        <v>3048</v>
      </c>
      <c r="I1499" s="4">
        <v>64.0</v>
      </c>
      <c r="J1499" s="4">
        <v>1.0</v>
      </c>
      <c r="K1499" s="5">
        <v>45770.0</v>
      </c>
      <c r="L1499" s="4">
        <v>14.0</v>
      </c>
      <c r="M1499" s="4">
        <v>79.0</v>
      </c>
      <c r="N1499" s="4">
        <v>75.0</v>
      </c>
      <c r="O1499" s="5">
        <v>45749.0</v>
      </c>
      <c r="P1499" s="4" t="s">
        <v>3050</v>
      </c>
      <c r="Q1499" s="4">
        <v>3662993.0</v>
      </c>
      <c r="R1499" s="5">
        <v>45815.0</v>
      </c>
      <c r="S1499" s="4" t="s">
        <v>7237</v>
      </c>
      <c r="T1499" s="5">
        <v>45878.0</v>
      </c>
    </row>
    <row r="1500">
      <c r="A1500" s="4" t="s">
        <v>6380</v>
      </c>
      <c r="B1500" s="4">
        <v>2007.0</v>
      </c>
      <c r="C1500" s="4" t="s">
        <v>13</v>
      </c>
      <c r="D1500" s="4" t="s">
        <v>5932</v>
      </c>
      <c r="E1500" s="4">
        <v>286.0</v>
      </c>
      <c r="F1500" s="4">
        <v>10.0</v>
      </c>
      <c r="G1500" s="58">
        <v>45720.0</v>
      </c>
      <c r="H1500" s="4" t="s">
        <v>3051</v>
      </c>
      <c r="I1500" s="10"/>
      <c r="J1500" s="4">
        <v>1.0</v>
      </c>
      <c r="K1500" s="5">
        <v>45922.0</v>
      </c>
      <c r="L1500" s="4">
        <v>14.0</v>
      </c>
      <c r="M1500" s="4">
        <v>67.0</v>
      </c>
      <c r="N1500" s="4">
        <v>65.0</v>
      </c>
      <c r="O1500" s="5">
        <v>45871.0</v>
      </c>
      <c r="P1500" s="4" t="s">
        <v>3053</v>
      </c>
      <c r="Q1500" s="4">
        <v>3512932.0</v>
      </c>
      <c r="R1500" s="5">
        <v>45876.0</v>
      </c>
      <c r="S1500" s="4" t="s">
        <v>7415</v>
      </c>
      <c r="T1500" s="5">
        <v>45909.0</v>
      </c>
    </row>
    <row r="1501">
      <c r="A1501" s="4" t="s">
        <v>6380</v>
      </c>
      <c r="B1501" s="4">
        <v>2006.0</v>
      </c>
      <c r="C1501" s="4" t="s">
        <v>13</v>
      </c>
      <c r="D1501" s="4" t="s">
        <v>5533</v>
      </c>
      <c r="E1501" s="4">
        <v>32.0</v>
      </c>
      <c r="F1501" s="4">
        <v>11.0</v>
      </c>
      <c r="G1501" s="58">
        <v>45781.0</v>
      </c>
      <c r="H1501" s="4" t="s">
        <v>3054</v>
      </c>
      <c r="I1501" s="10"/>
      <c r="J1501" s="4">
        <v>20.0</v>
      </c>
      <c r="K1501" s="5">
        <v>45769.0</v>
      </c>
      <c r="L1501" s="4">
        <v>15.0</v>
      </c>
      <c r="M1501" s="4">
        <v>66.0</v>
      </c>
      <c r="N1501" s="4">
        <v>6.0</v>
      </c>
      <c r="O1501" s="4">
        <v>3.0</v>
      </c>
      <c r="P1501" s="4" t="s">
        <v>3055</v>
      </c>
      <c r="Q1501" s="4">
        <v>3375838.0</v>
      </c>
      <c r="R1501" s="5">
        <v>45665.0</v>
      </c>
      <c r="S1501" s="4" t="s">
        <v>7175</v>
      </c>
      <c r="T1501" s="4">
        <v>10.0</v>
      </c>
    </row>
    <row r="1502">
      <c r="A1502" s="4" t="s">
        <v>6380</v>
      </c>
      <c r="B1502" s="4">
        <v>2005.0</v>
      </c>
      <c r="C1502" s="4" t="s">
        <v>13</v>
      </c>
      <c r="D1502" s="4" t="s">
        <v>5535</v>
      </c>
      <c r="E1502" s="4">
        <v>316.0</v>
      </c>
      <c r="F1502" s="4">
        <v>12.0</v>
      </c>
      <c r="G1502" s="4" t="s">
        <v>5900</v>
      </c>
      <c r="H1502" s="4" t="s">
        <v>3056</v>
      </c>
      <c r="I1502" s="10"/>
      <c r="J1502" s="4">
        <v>8.0</v>
      </c>
      <c r="K1502" s="4">
        <v>22.0</v>
      </c>
      <c r="L1502" s="4">
        <v>16.0</v>
      </c>
      <c r="M1502" s="4">
        <v>66.0</v>
      </c>
      <c r="N1502" s="4">
        <v>6.0</v>
      </c>
      <c r="O1502" s="5">
        <v>45660.0</v>
      </c>
      <c r="P1502" s="4" t="s">
        <v>3057</v>
      </c>
      <c r="Q1502" s="4">
        <v>326123.0</v>
      </c>
      <c r="R1502" s="5">
        <v>45724.0</v>
      </c>
      <c r="S1502" s="4" t="s">
        <v>7291</v>
      </c>
      <c r="T1502" s="5">
        <v>45667.0</v>
      </c>
    </row>
    <row r="1503">
      <c r="A1503" s="4" t="s">
        <v>6380</v>
      </c>
      <c r="B1503" s="4">
        <v>2004.0</v>
      </c>
      <c r="C1503" s="4" t="s">
        <v>13</v>
      </c>
      <c r="D1503" s="4">
        <v>54.0</v>
      </c>
      <c r="E1503" s="4">
        <v>329.0</v>
      </c>
      <c r="F1503" s="4">
        <v>12.0</v>
      </c>
      <c r="G1503" s="4" t="s">
        <v>1026</v>
      </c>
      <c r="H1503" s="4" t="s">
        <v>3058</v>
      </c>
      <c r="I1503" s="10"/>
      <c r="J1503" s="4">
        <v>4.0</v>
      </c>
      <c r="K1503" s="5">
        <v>45798.0</v>
      </c>
      <c r="L1503" s="4">
        <v>17.0</v>
      </c>
      <c r="M1503" s="4">
        <v>47.0</v>
      </c>
      <c r="N1503" s="4">
        <v>31.0</v>
      </c>
      <c r="O1503" s="5">
        <v>45691.0</v>
      </c>
      <c r="P1503" s="4" t="s">
        <v>3060</v>
      </c>
      <c r="Q1503" s="4">
        <v>3176414.0</v>
      </c>
      <c r="R1503" s="5">
        <v>45785.0</v>
      </c>
      <c r="S1503" s="4" t="s">
        <v>7416</v>
      </c>
      <c r="T1503" s="5">
        <v>45698.0</v>
      </c>
    </row>
    <row r="1504">
      <c r="A1504" s="4" t="s">
        <v>6380</v>
      </c>
      <c r="B1504" s="4">
        <v>2003.0</v>
      </c>
      <c r="C1504" s="4" t="s">
        <v>13</v>
      </c>
      <c r="D1504" s="4">
        <v>50.0</v>
      </c>
      <c r="E1504" s="4">
        <v>42.0</v>
      </c>
      <c r="F1504" s="4">
        <v>13.0</v>
      </c>
      <c r="G1504" s="4" t="s">
        <v>216</v>
      </c>
      <c r="H1504" s="4" t="s">
        <v>3061</v>
      </c>
      <c r="I1504" s="10"/>
      <c r="J1504" s="4">
        <v>142.0</v>
      </c>
      <c r="K1504" s="5">
        <v>45678.0</v>
      </c>
      <c r="L1504" s="4">
        <v>18.0</v>
      </c>
      <c r="M1504" s="4">
        <v>49.0</v>
      </c>
      <c r="N1504" s="4">
        <v>35.0</v>
      </c>
      <c r="O1504" s="5">
        <v>45691.0</v>
      </c>
      <c r="P1504" s="4" t="s">
        <v>3062</v>
      </c>
      <c r="Q1504" s="4">
        <v>3116233.0</v>
      </c>
      <c r="R1504" s="5">
        <v>45846.0</v>
      </c>
      <c r="S1504" s="4" t="s">
        <v>6916</v>
      </c>
      <c r="T1504" s="5">
        <v>45726.0</v>
      </c>
    </row>
    <row r="1505">
      <c r="A1505" s="4" t="s">
        <v>6380</v>
      </c>
      <c r="B1505" s="4">
        <v>2002.0</v>
      </c>
      <c r="C1505" s="4" t="s">
        <v>13</v>
      </c>
      <c r="D1505" s="4">
        <v>56.0</v>
      </c>
      <c r="E1505" s="4">
        <v>371.0</v>
      </c>
      <c r="F1505" s="4">
        <v>13.0</v>
      </c>
      <c r="G1505" s="4" t="s">
        <v>208</v>
      </c>
      <c r="H1505" s="4" t="s">
        <v>3063</v>
      </c>
      <c r="I1505" s="10"/>
      <c r="J1505" s="4">
        <v>131.0</v>
      </c>
      <c r="K1505" s="5">
        <v>45840.0</v>
      </c>
      <c r="L1505" s="4">
        <v>19.0</v>
      </c>
      <c r="M1505" s="4">
        <v>51.0</v>
      </c>
      <c r="N1505" s="4">
        <v>39.0</v>
      </c>
      <c r="O1505" s="5">
        <v>45660.0</v>
      </c>
      <c r="P1505" s="4" t="s">
        <v>3064</v>
      </c>
      <c r="Q1505" s="4">
        <v>362863.0</v>
      </c>
      <c r="R1505" s="5">
        <v>45908.0</v>
      </c>
      <c r="S1505" s="4" t="s">
        <v>7354</v>
      </c>
      <c r="T1505" s="5">
        <v>45757.0</v>
      </c>
    </row>
    <row r="1506">
      <c r="A1506" s="4" t="s">
        <v>6380</v>
      </c>
      <c r="B1506" s="4">
        <v>2001.0</v>
      </c>
      <c r="C1506" s="4" t="s">
        <v>13</v>
      </c>
      <c r="D1506" s="4" t="s">
        <v>5712</v>
      </c>
      <c r="E1506" s="4">
        <v>333.0</v>
      </c>
      <c r="F1506" s="4">
        <v>14.0</v>
      </c>
      <c r="G1506" s="5">
        <v>45751.0</v>
      </c>
      <c r="H1506" s="4" t="s">
        <v>3065</v>
      </c>
      <c r="I1506" s="10"/>
      <c r="J1506" s="4">
        <v>1379.0</v>
      </c>
      <c r="K1506" s="5">
        <v>45749.0</v>
      </c>
      <c r="L1506" s="4">
        <v>20.0</v>
      </c>
      <c r="M1506" s="4">
        <v>54.0</v>
      </c>
      <c r="N1506" s="4">
        <v>42.0</v>
      </c>
      <c r="O1506" s="5">
        <v>45660.0</v>
      </c>
      <c r="P1506" s="4" t="s">
        <v>3066</v>
      </c>
      <c r="Q1506" s="4">
        <v>2991132.0</v>
      </c>
      <c r="R1506" s="4">
        <v>9.0</v>
      </c>
      <c r="S1506" s="4" t="s">
        <v>7417</v>
      </c>
      <c r="T1506" s="5">
        <v>45787.0</v>
      </c>
    </row>
    <row r="1507">
      <c r="A1507" s="4" t="s">
        <v>6380</v>
      </c>
      <c r="B1507" s="4">
        <v>2000.0</v>
      </c>
      <c r="C1507" s="4" t="s">
        <v>13</v>
      </c>
      <c r="D1507" s="4" t="s">
        <v>5646</v>
      </c>
      <c r="E1507" s="4">
        <v>39.0</v>
      </c>
      <c r="F1507" s="4">
        <v>14.0</v>
      </c>
      <c r="G1507" s="4" t="s">
        <v>701</v>
      </c>
      <c r="H1507" s="4" t="s">
        <v>3067</v>
      </c>
      <c r="I1507" s="10"/>
      <c r="J1507" s="4">
        <v>5977.0</v>
      </c>
      <c r="K1507" s="5">
        <v>45690.0</v>
      </c>
      <c r="L1507" s="4">
        <v>20.0</v>
      </c>
      <c r="M1507" s="4">
        <v>56.0</v>
      </c>
      <c r="N1507" s="4">
        <v>46.0</v>
      </c>
      <c r="O1507" s="5">
        <v>45660.0</v>
      </c>
      <c r="P1507" s="4" t="s">
        <v>3068</v>
      </c>
      <c r="Q1507" s="4">
        <v>2884522.0</v>
      </c>
      <c r="R1507" s="5">
        <v>45697.0</v>
      </c>
      <c r="S1507" s="4" t="s">
        <v>6918</v>
      </c>
      <c r="T1507" s="5">
        <v>45846.0</v>
      </c>
    </row>
    <row r="1508">
      <c r="A1508" s="4" t="s">
        <v>6381</v>
      </c>
      <c r="B1508" s="4">
        <v>2015.0</v>
      </c>
      <c r="C1508" s="4" t="s">
        <v>13</v>
      </c>
      <c r="D1508" s="4" t="s">
        <v>5653</v>
      </c>
      <c r="E1508" s="4">
        <v>138.0</v>
      </c>
      <c r="F1508" s="4">
        <v>1.0</v>
      </c>
      <c r="G1508" s="10"/>
      <c r="H1508" s="4">
        <v>0.0</v>
      </c>
      <c r="I1508" s="4">
        <v>97.0</v>
      </c>
      <c r="J1508" s="4">
        <v>82.0</v>
      </c>
      <c r="K1508" s="4" t="s">
        <v>6018</v>
      </c>
      <c r="L1508" s="4">
        <v>2.0</v>
      </c>
      <c r="M1508" s="4">
        <v>97.0</v>
      </c>
      <c r="N1508" s="4">
        <v>97.0</v>
      </c>
      <c r="O1508" s="4" t="s">
        <v>5522</v>
      </c>
      <c r="P1508" s="10"/>
      <c r="Q1508" s="10"/>
      <c r="R1508" s="5">
        <v>45782.0</v>
      </c>
      <c r="S1508" s="4" t="s">
        <v>7022</v>
      </c>
      <c r="T1508" s="5">
        <v>45760.0</v>
      </c>
    </row>
    <row r="1509">
      <c r="A1509" s="4" t="s">
        <v>6381</v>
      </c>
      <c r="B1509" s="4">
        <v>2014.0</v>
      </c>
      <c r="C1509" s="4" t="s">
        <v>13</v>
      </c>
      <c r="D1509" s="4" t="s">
        <v>5899</v>
      </c>
      <c r="E1509" s="4">
        <v>143.0</v>
      </c>
      <c r="F1509" s="4">
        <v>2.0</v>
      </c>
      <c r="G1509" s="4" t="s">
        <v>5521</v>
      </c>
      <c r="H1509" s="4">
        <v>0.0</v>
      </c>
      <c r="I1509" s="4">
        <v>94.0</v>
      </c>
      <c r="J1509" s="4">
        <v>372.0</v>
      </c>
      <c r="K1509" s="4" t="s">
        <v>5736</v>
      </c>
      <c r="L1509" s="4">
        <v>2.0</v>
      </c>
      <c r="M1509" s="4">
        <v>94.0</v>
      </c>
      <c r="N1509" s="4">
        <v>94.0</v>
      </c>
      <c r="O1509" s="4" t="s">
        <v>5522</v>
      </c>
      <c r="P1509" s="10"/>
      <c r="Q1509" s="10"/>
      <c r="R1509" s="5">
        <v>45782.0</v>
      </c>
      <c r="S1509" s="4" t="s">
        <v>5723</v>
      </c>
      <c r="T1509" s="5">
        <v>45760.0</v>
      </c>
    </row>
    <row r="1510">
      <c r="A1510" s="4" t="s">
        <v>6381</v>
      </c>
      <c r="B1510" s="4">
        <v>2013.0</v>
      </c>
      <c r="C1510" s="4" t="s">
        <v>13</v>
      </c>
      <c r="D1510" s="4" t="s">
        <v>5588</v>
      </c>
      <c r="E1510" s="4">
        <v>134.0</v>
      </c>
      <c r="F1510" s="4">
        <v>2.0</v>
      </c>
      <c r="G1510" s="4" t="s">
        <v>5521</v>
      </c>
      <c r="H1510" s="4">
        <v>0.0</v>
      </c>
      <c r="I1510" s="4">
        <v>96.0</v>
      </c>
      <c r="J1510" s="4">
        <v>0.0</v>
      </c>
      <c r="K1510" s="4" t="s">
        <v>5630</v>
      </c>
      <c r="L1510" s="4">
        <v>2.0</v>
      </c>
      <c r="M1510" s="4">
        <v>96.0</v>
      </c>
      <c r="N1510" s="4">
        <v>96.0</v>
      </c>
      <c r="O1510" s="4" t="s">
        <v>5522</v>
      </c>
      <c r="P1510" s="10"/>
      <c r="Q1510" s="10"/>
      <c r="R1510" s="5">
        <v>45782.0</v>
      </c>
      <c r="S1510" s="4" t="s">
        <v>7112</v>
      </c>
      <c r="T1510" s="5">
        <v>45760.0</v>
      </c>
    </row>
    <row r="1511">
      <c r="A1511" s="4" t="s">
        <v>6381</v>
      </c>
      <c r="B1511" s="4">
        <v>2012.0</v>
      </c>
      <c r="C1511" s="4" t="s">
        <v>13</v>
      </c>
      <c r="D1511" s="4" t="s">
        <v>5588</v>
      </c>
      <c r="E1511" s="4">
        <v>133.0</v>
      </c>
      <c r="F1511" s="4">
        <v>2.0</v>
      </c>
      <c r="G1511" s="4" t="s">
        <v>5521</v>
      </c>
      <c r="H1511" s="4">
        <v>0.0</v>
      </c>
      <c r="I1511" s="4">
        <v>98.0</v>
      </c>
      <c r="J1511" s="4">
        <v>320.0</v>
      </c>
      <c r="K1511" s="4" t="s">
        <v>5924</v>
      </c>
      <c r="L1511" s="4">
        <v>2.0</v>
      </c>
      <c r="M1511" s="4">
        <v>98.0</v>
      </c>
      <c r="N1511" s="4">
        <v>98.0</v>
      </c>
      <c r="O1511" s="4" t="s">
        <v>5522</v>
      </c>
      <c r="P1511" s="10"/>
      <c r="Q1511" s="10"/>
      <c r="R1511" s="5">
        <v>45752.0</v>
      </c>
      <c r="S1511" s="4" t="s">
        <v>7075</v>
      </c>
      <c r="T1511" s="5">
        <v>45851.0</v>
      </c>
    </row>
    <row r="1512">
      <c r="A1512" s="4" t="s">
        <v>6381</v>
      </c>
      <c r="B1512" s="4">
        <v>2011.0</v>
      </c>
      <c r="C1512" s="4" t="s">
        <v>13</v>
      </c>
      <c r="D1512" s="4" t="s">
        <v>5597</v>
      </c>
      <c r="E1512" s="4">
        <v>161.0</v>
      </c>
      <c r="F1512" s="4">
        <v>2.0</v>
      </c>
      <c r="G1512" s="4" t="s">
        <v>5521</v>
      </c>
      <c r="H1512" s="4" t="s">
        <v>3069</v>
      </c>
      <c r="I1512" s="4">
        <v>98.0</v>
      </c>
      <c r="J1512" s="4">
        <v>0.0</v>
      </c>
      <c r="K1512" s="5">
        <v>45906.0</v>
      </c>
      <c r="L1512" s="4">
        <v>2.0</v>
      </c>
      <c r="M1512" s="4">
        <v>98.0</v>
      </c>
      <c r="N1512" s="4">
        <v>98.0</v>
      </c>
      <c r="O1512" s="4" t="s">
        <v>5522</v>
      </c>
      <c r="P1512" s="4" t="s">
        <v>3071</v>
      </c>
      <c r="Q1512" s="10"/>
      <c r="R1512" s="5">
        <v>45752.0</v>
      </c>
      <c r="S1512" s="4" t="s">
        <v>7418</v>
      </c>
      <c r="T1512" s="4">
        <v>14.0</v>
      </c>
    </row>
    <row r="1513">
      <c r="A1513" s="4" t="s">
        <v>6381</v>
      </c>
      <c r="B1513" s="4">
        <v>2010.0</v>
      </c>
      <c r="C1513" s="4" t="s">
        <v>13</v>
      </c>
      <c r="D1513" s="4" t="s">
        <v>5559</v>
      </c>
      <c r="E1513" s="4">
        <v>132.0</v>
      </c>
      <c r="F1513" s="4">
        <v>2.0</v>
      </c>
      <c r="G1513" s="4" t="s">
        <v>5521</v>
      </c>
      <c r="H1513" s="4" t="s">
        <v>3072</v>
      </c>
      <c r="I1513" s="4">
        <v>98.0</v>
      </c>
      <c r="J1513" s="4">
        <v>0.0</v>
      </c>
      <c r="K1513" s="4" t="s">
        <v>5523</v>
      </c>
      <c r="L1513" s="4">
        <v>2.0</v>
      </c>
      <c r="M1513" s="4">
        <v>98.0</v>
      </c>
      <c r="N1513" s="4">
        <v>98.0</v>
      </c>
      <c r="O1513" s="4" t="s">
        <v>5522</v>
      </c>
      <c r="P1513" s="4" t="s">
        <v>3073</v>
      </c>
      <c r="Q1513" s="10"/>
      <c r="R1513" s="5">
        <v>45752.0</v>
      </c>
      <c r="S1513" s="4" t="s">
        <v>7058</v>
      </c>
      <c r="T1513" s="5">
        <v>45730.0</v>
      </c>
    </row>
    <row r="1514">
      <c r="A1514" s="4" t="s">
        <v>6381</v>
      </c>
      <c r="B1514" s="4">
        <v>2009.0</v>
      </c>
      <c r="C1514" s="4" t="s">
        <v>13</v>
      </c>
      <c r="D1514" s="4" t="s">
        <v>5653</v>
      </c>
      <c r="E1514" s="4">
        <v>132.0</v>
      </c>
      <c r="F1514" s="4">
        <v>2.0</v>
      </c>
      <c r="G1514" s="4" t="s">
        <v>5521</v>
      </c>
      <c r="H1514" s="4" t="s">
        <v>3074</v>
      </c>
      <c r="I1514" s="4">
        <v>98.0</v>
      </c>
      <c r="J1514" s="4">
        <v>329.0</v>
      </c>
      <c r="K1514" s="4">
        <v>59.0</v>
      </c>
      <c r="L1514" s="4">
        <v>2.0</v>
      </c>
      <c r="M1514" s="4">
        <v>98.0</v>
      </c>
      <c r="N1514" s="4">
        <v>98.0</v>
      </c>
      <c r="O1514" s="4" t="s">
        <v>5522</v>
      </c>
      <c r="P1514" s="4" t="s">
        <v>3075</v>
      </c>
      <c r="Q1514" s="10"/>
      <c r="R1514" s="5">
        <v>45752.0</v>
      </c>
      <c r="S1514" s="4" t="s">
        <v>7054</v>
      </c>
      <c r="T1514" s="5">
        <v>45822.0</v>
      </c>
    </row>
    <row r="1515">
      <c r="A1515" s="4" t="s">
        <v>6381</v>
      </c>
      <c r="B1515" s="4">
        <v>2008.0</v>
      </c>
      <c r="C1515" s="4" t="s">
        <v>13</v>
      </c>
      <c r="D1515" s="4" t="s">
        <v>5564</v>
      </c>
      <c r="E1515" s="4">
        <v>132.0</v>
      </c>
      <c r="F1515" s="4">
        <v>2.0</v>
      </c>
      <c r="G1515" s="4" t="s">
        <v>5521</v>
      </c>
      <c r="H1515" s="4" t="s">
        <v>3076</v>
      </c>
      <c r="I1515" s="4">
        <v>98.0</v>
      </c>
      <c r="J1515" s="4">
        <v>8.0</v>
      </c>
      <c r="K1515" s="4" t="s">
        <v>5686</v>
      </c>
      <c r="L1515" s="4">
        <v>2.0</v>
      </c>
      <c r="M1515" s="4">
        <v>98.0</v>
      </c>
      <c r="N1515" s="4">
        <v>98.0</v>
      </c>
      <c r="O1515" s="4" t="s">
        <v>5522</v>
      </c>
      <c r="P1515" s="4" t="s">
        <v>3077</v>
      </c>
      <c r="Q1515" s="10"/>
      <c r="R1515" s="5">
        <v>45752.0</v>
      </c>
      <c r="S1515" s="4" t="s">
        <v>7054</v>
      </c>
      <c r="T1515" s="5">
        <v>45883.0</v>
      </c>
    </row>
    <row r="1516">
      <c r="A1516" s="4" t="s">
        <v>6381</v>
      </c>
      <c r="B1516" s="4">
        <v>2007.0</v>
      </c>
      <c r="C1516" s="4" t="s">
        <v>13</v>
      </c>
      <c r="D1516" s="4" t="s">
        <v>5711</v>
      </c>
      <c r="E1516" s="4">
        <v>132.0</v>
      </c>
      <c r="F1516" s="4">
        <v>2.0</v>
      </c>
      <c r="G1516" s="4" t="s">
        <v>5521</v>
      </c>
      <c r="H1516" s="4" t="s">
        <v>3078</v>
      </c>
      <c r="I1516" s="4">
        <v>98.0</v>
      </c>
      <c r="J1516" s="4">
        <v>59.0</v>
      </c>
      <c r="K1516" s="4" t="s">
        <v>5747</v>
      </c>
      <c r="L1516" s="4">
        <v>3.0</v>
      </c>
      <c r="M1516" s="4">
        <v>98.0</v>
      </c>
      <c r="N1516" s="4">
        <v>98.0</v>
      </c>
      <c r="O1516" s="4" t="s">
        <v>5522</v>
      </c>
      <c r="P1516" s="4" t="s">
        <v>3080</v>
      </c>
      <c r="Q1516" s="10"/>
      <c r="R1516" s="5">
        <v>45752.0</v>
      </c>
      <c r="S1516" s="4" t="s">
        <v>7418</v>
      </c>
      <c r="T1516" s="5">
        <v>45672.0</v>
      </c>
    </row>
    <row r="1517">
      <c r="A1517" s="4" t="s">
        <v>6381</v>
      </c>
      <c r="B1517" s="4">
        <v>2006.0</v>
      </c>
      <c r="C1517" s="4" t="s">
        <v>13</v>
      </c>
      <c r="D1517" s="4" t="s">
        <v>5713</v>
      </c>
      <c r="E1517" s="4">
        <v>134.0</v>
      </c>
      <c r="F1517" s="4">
        <v>2.0</v>
      </c>
      <c r="G1517" s="4" t="s">
        <v>5521</v>
      </c>
      <c r="H1517" s="4" t="s">
        <v>3081</v>
      </c>
      <c r="I1517" s="4">
        <v>98.0</v>
      </c>
      <c r="J1517" s="4">
        <v>1.0</v>
      </c>
      <c r="K1517" s="4" t="s">
        <v>5533</v>
      </c>
      <c r="L1517" s="4">
        <v>3.0</v>
      </c>
      <c r="M1517" s="4">
        <v>98.0</v>
      </c>
      <c r="N1517" s="4">
        <v>98.0</v>
      </c>
      <c r="O1517" s="4" t="s">
        <v>5522</v>
      </c>
      <c r="P1517" s="4" t="s">
        <v>3082</v>
      </c>
      <c r="Q1517" s="10"/>
      <c r="R1517" s="5">
        <v>45752.0</v>
      </c>
      <c r="S1517" s="4" t="s">
        <v>6922</v>
      </c>
      <c r="T1517" s="5">
        <v>45762.0</v>
      </c>
    </row>
    <row r="1518">
      <c r="A1518" s="4" t="s">
        <v>6381</v>
      </c>
      <c r="B1518" s="4">
        <v>2005.0</v>
      </c>
      <c r="C1518" s="4" t="s">
        <v>13</v>
      </c>
      <c r="D1518" s="4" t="s">
        <v>5715</v>
      </c>
      <c r="E1518" s="4">
        <v>138.0</v>
      </c>
      <c r="F1518" s="4">
        <v>2.0</v>
      </c>
      <c r="G1518" s="4" t="s">
        <v>5521</v>
      </c>
      <c r="H1518" s="4" t="s">
        <v>3083</v>
      </c>
      <c r="I1518" s="4">
        <v>97.0</v>
      </c>
      <c r="J1518" s="4">
        <v>292.0</v>
      </c>
      <c r="K1518" s="4">
        <v>56.0</v>
      </c>
      <c r="L1518" s="4">
        <v>3.0</v>
      </c>
      <c r="M1518" s="4">
        <v>98.0</v>
      </c>
      <c r="N1518" s="4">
        <v>98.0</v>
      </c>
      <c r="O1518" s="4" t="s">
        <v>5522</v>
      </c>
      <c r="P1518" s="4" t="s">
        <v>3084</v>
      </c>
      <c r="Q1518" s="10"/>
      <c r="R1518" s="5">
        <v>45752.0</v>
      </c>
      <c r="S1518" s="4" t="s">
        <v>7419</v>
      </c>
      <c r="T1518" s="5">
        <v>45853.0</v>
      </c>
    </row>
    <row r="1519">
      <c r="A1519" s="4" t="s">
        <v>6381</v>
      </c>
      <c r="B1519" s="4">
        <v>2004.0</v>
      </c>
      <c r="C1519" s="4" t="s">
        <v>13</v>
      </c>
      <c r="D1519" s="4" t="s">
        <v>5933</v>
      </c>
      <c r="E1519" s="4">
        <v>141.0</v>
      </c>
      <c r="F1519" s="4">
        <v>2.0</v>
      </c>
      <c r="G1519" s="4" t="s">
        <v>5521</v>
      </c>
      <c r="H1519" s="4" t="s">
        <v>3085</v>
      </c>
      <c r="I1519" s="4">
        <v>99.0</v>
      </c>
      <c r="J1519" s="4">
        <v>2771.0</v>
      </c>
      <c r="K1519" s="4" t="s">
        <v>5535</v>
      </c>
      <c r="L1519" s="4">
        <v>3.0</v>
      </c>
      <c r="M1519" s="4">
        <v>97.0</v>
      </c>
      <c r="N1519" s="4">
        <v>97.0</v>
      </c>
      <c r="O1519" s="4" t="s">
        <v>5522</v>
      </c>
      <c r="P1519" s="4" t="s">
        <v>3086</v>
      </c>
      <c r="Q1519" s="10"/>
      <c r="R1519" s="5">
        <v>45752.0</v>
      </c>
      <c r="S1519" s="4" t="s">
        <v>7111</v>
      </c>
      <c r="T1519" s="5">
        <v>45915.0</v>
      </c>
    </row>
    <row r="1520">
      <c r="A1520" s="4" t="s">
        <v>6381</v>
      </c>
      <c r="B1520" s="4">
        <v>2003.0</v>
      </c>
      <c r="C1520" s="4" t="s">
        <v>13</v>
      </c>
      <c r="D1520" s="4" t="s">
        <v>5597</v>
      </c>
      <c r="E1520" s="4">
        <v>144.0</v>
      </c>
      <c r="F1520" s="4">
        <v>3.0</v>
      </c>
      <c r="G1520" s="4" t="s">
        <v>5521</v>
      </c>
      <c r="H1520" s="4" t="s">
        <v>3087</v>
      </c>
      <c r="I1520" s="4">
        <v>96.0</v>
      </c>
      <c r="J1520" s="4">
        <v>0.0</v>
      </c>
      <c r="K1520" s="4" t="s">
        <v>5641</v>
      </c>
      <c r="L1520" s="4">
        <v>3.0</v>
      </c>
      <c r="M1520" s="4">
        <v>95.0</v>
      </c>
      <c r="N1520" s="4">
        <v>95.0</v>
      </c>
      <c r="O1520" s="4" t="s">
        <v>5522</v>
      </c>
      <c r="P1520" s="4" t="s">
        <v>3088</v>
      </c>
      <c r="Q1520" s="10"/>
      <c r="R1520" s="5">
        <v>45752.0</v>
      </c>
      <c r="S1520" s="4" t="s">
        <v>5038</v>
      </c>
      <c r="T1520" s="4">
        <v>16.0</v>
      </c>
    </row>
    <row r="1521">
      <c r="A1521" s="4" t="s">
        <v>6381</v>
      </c>
      <c r="B1521" s="4">
        <v>2002.0</v>
      </c>
      <c r="C1521" s="4" t="s">
        <v>13</v>
      </c>
      <c r="D1521" s="4" t="s">
        <v>5716</v>
      </c>
      <c r="E1521" s="4">
        <v>146.0</v>
      </c>
      <c r="F1521" s="4">
        <v>3.0</v>
      </c>
      <c r="G1521" s="4" t="s">
        <v>5521</v>
      </c>
      <c r="H1521" s="4" t="s">
        <v>3089</v>
      </c>
      <c r="I1521" s="4">
        <v>91.0</v>
      </c>
      <c r="J1521" s="4">
        <v>3890.0</v>
      </c>
      <c r="K1521" s="4">
        <v>54.0</v>
      </c>
      <c r="L1521" s="4">
        <v>3.0</v>
      </c>
      <c r="M1521" s="4">
        <v>93.0</v>
      </c>
      <c r="N1521" s="4">
        <v>93.0</v>
      </c>
      <c r="O1521" s="4" t="s">
        <v>5522</v>
      </c>
      <c r="P1521" s="4" t="s">
        <v>3090</v>
      </c>
      <c r="Q1521" s="10"/>
      <c r="R1521" s="5">
        <v>45752.0</v>
      </c>
      <c r="S1521" s="4" t="s">
        <v>6985</v>
      </c>
      <c r="T1521" s="5">
        <v>45884.0</v>
      </c>
    </row>
    <row r="1522">
      <c r="A1522" s="4" t="s">
        <v>6381</v>
      </c>
      <c r="B1522" s="4">
        <v>2001.0</v>
      </c>
      <c r="C1522" s="4" t="s">
        <v>13</v>
      </c>
      <c r="D1522" s="4">
        <v>71.0</v>
      </c>
      <c r="E1522" s="4">
        <v>147.0</v>
      </c>
      <c r="F1522" s="4">
        <v>3.0</v>
      </c>
      <c r="G1522" s="4" t="s">
        <v>5521</v>
      </c>
      <c r="H1522" s="4" t="s">
        <v>3091</v>
      </c>
      <c r="I1522" s="4">
        <v>93.0</v>
      </c>
      <c r="J1522" s="4">
        <v>633.0</v>
      </c>
      <c r="K1522" s="4" t="s">
        <v>5894</v>
      </c>
      <c r="L1522" s="4">
        <v>3.0</v>
      </c>
      <c r="M1522" s="4">
        <v>94.0</v>
      </c>
      <c r="N1522" s="4">
        <v>94.0</v>
      </c>
      <c r="O1522" s="4" t="s">
        <v>5522</v>
      </c>
      <c r="P1522" s="4" t="s">
        <v>3092</v>
      </c>
      <c r="Q1522" s="10"/>
      <c r="R1522" s="5">
        <v>45782.0</v>
      </c>
      <c r="S1522" s="4" t="s">
        <v>6938</v>
      </c>
      <c r="T1522" s="5">
        <v>45853.0</v>
      </c>
    </row>
    <row r="1523">
      <c r="A1523" s="4" t="s">
        <v>6381</v>
      </c>
      <c r="B1523" s="4">
        <v>2000.0</v>
      </c>
      <c r="C1523" s="4" t="s">
        <v>13</v>
      </c>
      <c r="D1523" s="4">
        <v>78.0</v>
      </c>
      <c r="E1523" s="4">
        <v>148.0</v>
      </c>
      <c r="F1523" s="4">
        <v>3.0</v>
      </c>
      <c r="G1523" s="4" t="s">
        <v>5521</v>
      </c>
      <c r="H1523" s="4" t="s">
        <v>3093</v>
      </c>
      <c r="I1523" s="4">
        <v>92.0</v>
      </c>
      <c r="J1523" s="4">
        <v>0.0</v>
      </c>
      <c r="K1523" s="4" t="s">
        <v>5579</v>
      </c>
      <c r="L1523" s="4">
        <v>3.0</v>
      </c>
      <c r="M1523" s="4">
        <v>94.0</v>
      </c>
      <c r="N1523" s="4">
        <v>94.0</v>
      </c>
      <c r="O1523" s="4" t="s">
        <v>5522</v>
      </c>
      <c r="P1523" s="4" t="s">
        <v>3094</v>
      </c>
      <c r="Q1523" s="10"/>
      <c r="R1523" s="5">
        <v>45782.0</v>
      </c>
      <c r="S1523" s="4" t="s">
        <v>7263</v>
      </c>
      <c r="T1523" s="5">
        <v>45792.0</v>
      </c>
    </row>
    <row r="1524">
      <c r="A1524" s="4" t="s">
        <v>6383</v>
      </c>
      <c r="B1524" s="4">
        <v>2015.0</v>
      </c>
      <c r="C1524" s="4" t="s">
        <v>314</v>
      </c>
      <c r="D1524" s="4" t="s">
        <v>5563</v>
      </c>
      <c r="E1524" s="4">
        <v>165.0</v>
      </c>
      <c r="F1524" s="4">
        <v>0.0</v>
      </c>
      <c r="G1524" s="10"/>
      <c r="H1524" s="4">
        <v>0.0</v>
      </c>
      <c r="I1524" s="4">
        <v>94.0</v>
      </c>
      <c r="J1524" s="4">
        <v>50.0</v>
      </c>
      <c r="K1524" s="4" t="s">
        <v>6049</v>
      </c>
      <c r="L1524" s="4">
        <v>0.0</v>
      </c>
      <c r="M1524" s="4">
        <v>93.0</v>
      </c>
      <c r="N1524" s="4">
        <v>93.0</v>
      </c>
      <c r="O1524" s="4" t="s">
        <v>5522</v>
      </c>
      <c r="P1524" s="4" t="s">
        <v>3095</v>
      </c>
      <c r="Q1524" s="4">
        <v>29491.0</v>
      </c>
      <c r="R1524" s="5">
        <v>45810.0</v>
      </c>
      <c r="S1524" s="4" t="s">
        <v>7141</v>
      </c>
      <c r="T1524" s="5">
        <v>45793.0</v>
      </c>
    </row>
    <row r="1525">
      <c r="A1525" s="4" t="s">
        <v>6383</v>
      </c>
      <c r="B1525" s="4">
        <v>2014.0</v>
      </c>
      <c r="C1525" s="4" t="s">
        <v>314</v>
      </c>
      <c r="D1525" s="4" t="s">
        <v>5585</v>
      </c>
      <c r="E1525" s="4">
        <v>169.0</v>
      </c>
      <c r="F1525" s="4">
        <v>0.0</v>
      </c>
      <c r="G1525" s="4" t="s">
        <v>6142</v>
      </c>
      <c r="H1525" s="4" t="s">
        <v>3096</v>
      </c>
      <c r="I1525" s="4">
        <v>94.0</v>
      </c>
      <c r="J1525" s="4">
        <v>11.0</v>
      </c>
      <c r="K1525" s="4" t="s">
        <v>5808</v>
      </c>
      <c r="L1525" s="4">
        <v>0.0</v>
      </c>
      <c r="M1525" s="4">
        <v>93.0</v>
      </c>
      <c r="N1525" s="4">
        <v>93.0</v>
      </c>
      <c r="O1525" s="4" t="s">
        <v>5522</v>
      </c>
      <c r="P1525" s="4" t="s">
        <v>3097</v>
      </c>
      <c r="Q1525" s="4">
        <v>2932367.0</v>
      </c>
      <c r="R1525" s="5">
        <v>45840.0</v>
      </c>
      <c r="S1525" s="4" t="s">
        <v>7014</v>
      </c>
      <c r="T1525" s="5">
        <v>45793.0</v>
      </c>
    </row>
    <row r="1526">
      <c r="A1526" s="4" t="s">
        <v>6383</v>
      </c>
      <c r="B1526" s="4">
        <v>2013.0</v>
      </c>
      <c r="C1526" s="4" t="s">
        <v>314</v>
      </c>
      <c r="D1526" s="4">
        <v>73.0</v>
      </c>
      <c r="E1526" s="4">
        <v>178.0</v>
      </c>
      <c r="F1526" s="4">
        <v>0.0</v>
      </c>
      <c r="G1526" s="58">
        <v>45762.0</v>
      </c>
      <c r="H1526" s="4" t="s">
        <v>3098</v>
      </c>
      <c r="I1526" s="4">
        <v>93.0</v>
      </c>
      <c r="J1526" s="4">
        <v>35.0</v>
      </c>
      <c r="K1526" s="4" t="s">
        <v>5958</v>
      </c>
      <c r="L1526" s="4">
        <v>0.0</v>
      </c>
      <c r="M1526" s="4">
        <v>93.0</v>
      </c>
      <c r="N1526" s="4">
        <v>93.0</v>
      </c>
      <c r="O1526" s="4" t="s">
        <v>5522</v>
      </c>
      <c r="P1526" s="4" t="s">
        <v>3099</v>
      </c>
      <c r="Q1526" s="4">
        <v>2957689.0</v>
      </c>
      <c r="R1526" s="5">
        <v>45840.0</v>
      </c>
      <c r="S1526" s="4" t="s">
        <v>7155</v>
      </c>
      <c r="T1526" s="5">
        <v>45763.0</v>
      </c>
    </row>
    <row r="1527">
      <c r="A1527" s="4" t="s">
        <v>6383</v>
      </c>
      <c r="B1527" s="4">
        <v>2012.0</v>
      </c>
      <c r="C1527" s="4" t="s">
        <v>314</v>
      </c>
      <c r="D1527" s="4">
        <v>73.0</v>
      </c>
      <c r="E1527" s="4">
        <v>176.0</v>
      </c>
      <c r="F1527" s="4">
        <v>0.0</v>
      </c>
      <c r="G1527" s="4" t="s">
        <v>5353</v>
      </c>
      <c r="H1527" s="4" t="s">
        <v>3100</v>
      </c>
      <c r="I1527" s="4">
        <v>93.0</v>
      </c>
      <c r="J1527" s="4">
        <v>0.0</v>
      </c>
      <c r="K1527" s="5">
        <v>45906.0</v>
      </c>
      <c r="L1527" s="4">
        <v>0.0</v>
      </c>
      <c r="M1527" s="4">
        <v>93.0</v>
      </c>
      <c r="N1527" s="4">
        <v>93.0</v>
      </c>
      <c r="O1527" s="4" t="s">
        <v>5522</v>
      </c>
      <c r="P1527" s="4" t="s">
        <v>3101</v>
      </c>
      <c r="Q1527" s="4">
        <v>2987773.0</v>
      </c>
      <c r="R1527" s="5">
        <v>45840.0</v>
      </c>
      <c r="S1527" s="4" t="s">
        <v>6011</v>
      </c>
      <c r="T1527" s="5">
        <v>45793.0</v>
      </c>
    </row>
    <row r="1528">
      <c r="A1528" s="4" t="s">
        <v>6383</v>
      </c>
      <c r="B1528" s="4">
        <v>2011.0</v>
      </c>
      <c r="C1528" s="4" t="s">
        <v>314</v>
      </c>
      <c r="D1528" s="4" t="s">
        <v>5559</v>
      </c>
      <c r="E1528" s="4">
        <v>18.0</v>
      </c>
      <c r="F1528" s="4">
        <v>0.0</v>
      </c>
      <c r="G1528" s="4" t="s">
        <v>6108</v>
      </c>
      <c r="H1528" s="4" t="s">
        <v>3102</v>
      </c>
      <c r="I1528" s="4">
        <v>95.0</v>
      </c>
      <c r="J1528" s="4">
        <v>7.0</v>
      </c>
      <c r="K1528" s="5">
        <v>45783.0</v>
      </c>
      <c r="L1528" s="4">
        <v>0.0</v>
      </c>
      <c r="M1528" s="4">
        <v>92.0</v>
      </c>
      <c r="N1528" s="4">
        <v>92.0</v>
      </c>
      <c r="O1528" s="4" t="s">
        <v>5522</v>
      </c>
      <c r="P1528" s="4" t="s">
        <v>3103</v>
      </c>
      <c r="Q1528" s="4">
        <v>328115.0</v>
      </c>
      <c r="R1528" s="5">
        <v>45871.0</v>
      </c>
      <c r="S1528" s="4" t="s">
        <v>6971</v>
      </c>
      <c r="T1528" s="5">
        <v>45854.0</v>
      </c>
    </row>
    <row r="1529">
      <c r="A1529" s="4" t="s">
        <v>6383</v>
      </c>
      <c r="B1529" s="4">
        <v>2010.0</v>
      </c>
      <c r="C1529" s="4" t="s">
        <v>314</v>
      </c>
      <c r="D1529" s="4" t="s">
        <v>5899</v>
      </c>
      <c r="E1529" s="4">
        <v>188.0</v>
      </c>
      <c r="F1529" s="4">
        <v>0.0</v>
      </c>
      <c r="G1529" s="5">
        <v>45912.0</v>
      </c>
      <c r="H1529" s="4" t="s">
        <v>3104</v>
      </c>
      <c r="I1529" s="4">
        <v>94.0</v>
      </c>
      <c r="J1529" s="4">
        <v>2.0</v>
      </c>
      <c r="K1529" s="4">
        <v>6.0</v>
      </c>
      <c r="L1529" s="4">
        <v>0.0</v>
      </c>
      <c r="M1529" s="4">
        <v>95.0</v>
      </c>
      <c r="N1529" s="4">
        <v>95.0</v>
      </c>
      <c r="O1529" s="4" t="s">
        <v>5522</v>
      </c>
      <c r="P1529" s="4" t="s">
        <v>3105</v>
      </c>
      <c r="Q1529" s="4">
        <v>397282.0</v>
      </c>
      <c r="R1529" s="5">
        <v>45871.0</v>
      </c>
      <c r="S1529" s="4" t="s">
        <v>7376</v>
      </c>
      <c r="T1529" s="5">
        <v>45885.0</v>
      </c>
    </row>
    <row r="1530">
      <c r="A1530" s="4" t="s">
        <v>6383</v>
      </c>
      <c r="B1530" s="4">
        <v>2009.0</v>
      </c>
      <c r="C1530" s="4" t="s">
        <v>314</v>
      </c>
      <c r="D1530" s="4" t="s">
        <v>5713</v>
      </c>
      <c r="E1530" s="4">
        <v>192.0</v>
      </c>
      <c r="F1530" s="4">
        <v>0.0</v>
      </c>
      <c r="G1530" s="5">
        <v>45759.0</v>
      </c>
      <c r="H1530" s="4" t="s">
        <v>3106</v>
      </c>
      <c r="I1530" s="4">
        <v>95.0</v>
      </c>
      <c r="J1530" s="4">
        <v>0.0</v>
      </c>
      <c r="K1530" s="4" t="s">
        <v>5826</v>
      </c>
      <c r="L1530" s="4">
        <v>0.0</v>
      </c>
      <c r="M1530" s="4">
        <v>98.0</v>
      </c>
      <c r="N1530" s="4">
        <v>98.0</v>
      </c>
      <c r="O1530" s="4" t="s">
        <v>5522</v>
      </c>
      <c r="P1530" s="4" t="s">
        <v>3107</v>
      </c>
      <c r="Q1530" s="4">
        <v>3162916.0</v>
      </c>
      <c r="R1530" s="5">
        <v>45902.0</v>
      </c>
      <c r="S1530" s="4" t="s">
        <v>6972</v>
      </c>
      <c r="T1530" s="5">
        <v>45824.0</v>
      </c>
    </row>
    <row r="1531">
      <c r="A1531" s="4" t="s">
        <v>6383</v>
      </c>
      <c r="B1531" s="4">
        <v>2008.0</v>
      </c>
      <c r="C1531" s="4" t="s">
        <v>314</v>
      </c>
      <c r="D1531" s="4" t="s">
        <v>5716</v>
      </c>
      <c r="E1531" s="4">
        <v>224.0</v>
      </c>
      <c r="F1531" s="4">
        <v>0.0</v>
      </c>
      <c r="G1531" s="5">
        <v>45729.0</v>
      </c>
      <c r="H1531" s="4" t="s">
        <v>3108</v>
      </c>
      <c r="I1531" s="4">
        <v>96.0</v>
      </c>
      <c r="J1531" s="4">
        <v>1.0</v>
      </c>
      <c r="K1531" s="4" t="s">
        <v>5761</v>
      </c>
      <c r="L1531" s="4">
        <v>0.0</v>
      </c>
      <c r="M1531" s="4">
        <v>96.0</v>
      </c>
      <c r="N1531" s="4">
        <v>96.0</v>
      </c>
      <c r="O1531" s="4" t="s">
        <v>5522</v>
      </c>
      <c r="P1531" s="4" t="s">
        <v>3109</v>
      </c>
      <c r="Q1531" s="4">
        <v>3198231.0</v>
      </c>
      <c r="R1531" s="5">
        <v>45902.0</v>
      </c>
      <c r="S1531" s="4" t="s">
        <v>6178</v>
      </c>
      <c r="T1531" s="5">
        <v>45793.0</v>
      </c>
    </row>
    <row r="1532">
      <c r="A1532" s="4" t="s">
        <v>6383</v>
      </c>
      <c r="B1532" s="4">
        <v>2007.0</v>
      </c>
      <c r="C1532" s="4" t="s">
        <v>314</v>
      </c>
      <c r="D1532" s="4">
        <v>72.0</v>
      </c>
      <c r="E1532" s="4">
        <v>24.0</v>
      </c>
      <c r="F1532" s="4">
        <v>0.0</v>
      </c>
      <c r="G1532" s="5">
        <v>45760.0</v>
      </c>
      <c r="H1532" s="4" t="s">
        <v>3110</v>
      </c>
      <c r="I1532" s="4">
        <v>96.0</v>
      </c>
      <c r="J1532" s="4">
        <v>0.0</v>
      </c>
      <c r="K1532" s="4">
        <v>59.0</v>
      </c>
      <c r="L1532" s="4">
        <v>0.0</v>
      </c>
      <c r="M1532" s="4">
        <v>95.0</v>
      </c>
      <c r="N1532" s="4">
        <v>95.0</v>
      </c>
      <c r="O1532" s="4" t="s">
        <v>5522</v>
      </c>
      <c r="P1532" s="4" t="s">
        <v>3111</v>
      </c>
      <c r="Q1532" s="4">
        <v>3231294.0</v>
      </c>
      <c r="R1532" s="4">
        <v>3.0</v>
      </c>
      <c r="S1532" s="4" t="s">
        <v>7033</v>
      </c>
      <c r="T1532" s="5">
        <v>45763.0</v>
      </c>
    </row>
    <row r="1533">
      <c r="A1533" s="4" t="s">
        <v>6383</v>
      </c>
      <c r="B1533" s="4">
        <v>2006.0</v>
      </c>
      <c r="C1533" s="4" t="s">
        <v>314</v>
      </c>
      <c r="D1533" s="4">
        <v>76.0</v>
      </c>
      <c r="E1533" s="4">
        <v>229.0</v>
      </c>
      <c r="F1533" s="4">
        <v>0.0</v>
      </c>
      <c r="G1533" s="5">
        <v>45850.0</v>
      </c>
      <c r="H1533" s="4" t="s">
        <v>3112</v>
      </c>
      <c r="I1533" s="4">
        <v>95.0</v>
      </c>
      <c r="J1533" s="4">
        <v>1.0</v>
      </c>
      <c r="K1533" s="4" t="s">
        <v>5745</v>
      </c>
      <c r="L1533" s="4">
        <v>0.0</v>
      </c>
      <c r="M1533" s="4">
        <v>94.0</v>
      </c>
      <c r="N1533" s="4">
        <v>94.0</v>
      </c>
      <c r="O1533" s="4" t="s">
        <v>5522</v>
      </c>
      <c r="P1533" s="4" t="s">
        <v>3113</v>
      </c>
      <c r="Q1533" s="4">
        <v>326999.0</v>
      </c>
      <c r="R1533" s="4">
        <v>3.0</v>
      </c>
      <c r="S1533" s="4" t="s">
        <v>7409</v>
      </c>
      <c r="T1533" s="5">
        <v>45763.0</v>
      </c>
    </row>
    <row r="1534">
      <c r="A1534" s="4" t="s">
        <v>6383</v>
      </c>
      <c r="B1534" s="4">
        <v>2005.0</v>
      </c>
      <c r="C1534" s="4" t="s">
        <v>314</v>
      </c>
      <c r="D1534" s="4">
        <v>78.0</v>
      </c>
      <c r="E1534" s="4">
        <v>222.0</v>
      </c>
      <c r="F1534" s="4">
        <v>0.0</v>
      </c>
      <c r="G1534" s="5">
        <v>45728.0</v>
      </c>
      <c r="H1534" s="4" t="s">
        <v>3114</v>
      </c>
      <c r="I1534" s="4">
        <v>95.0</v>
      </c>
      <c r="J1534" s="4">
        <v>1.0</v>
      </c>
      <c r="K1534" s="4" t="s">
        <v>5567</v>
      </c>
      <c r="L1534" s="4">
        <v>0.0</v>
      </c>
      <c r="M1534" s="4">
        <v>93.0</v>
      </c>
      <c r="N1534" s="4">
        <v>94.0</v>
      </c>
      <c r="O1534" s="4" t="s">
        <v>5522</v>
      </c>
      <c r="P1534" s="4" t="s">
        <v>3115</v>
      </c>
      <c r="Q1534" s="4">
        <v>3322528.0</v>
      </c>
      <c r="R1534" s="5">
        <v>45660.0</v>
      </c>
      <c r="S1534" s="4" t="s">
        <v>7038</v>
      </c>
      <c r="T1534" s="5">
        <v>45704.0</v>
      </c>
    </row>
    <row r="1535">
      <c r="A1535" s="4" t="s">
        <v>6383</v>
      </c>
      <c r="B1535" s="4">
        <v>2004.0</v>
      </c>
      <c r="C1535" s="4" t="s">
        <v>314</v>
      </c>
      <c r="D1535" s="4" t="s">
        <v>5592</v>
      </c>
      <c r="E1535" s="4">
        <v>24.0</v>
      </c>
      <c r="F1535" s="4">
        <v>0.0</v>
      </c>
      <c r="G1535" s="5">
        <v>45669.0</v>
      </c>
      <c r="H1535" s="4" t="s">
        <v>3116</v>
      </c>
      <c r="I1535" s="4">
        <v>94.0</v>
      </c>
      <c r="J1535" s="4">
        <v>1.0</v>
      </c>
      <c r="K1535" s="4" t="s">
        <v>5528</v>
      </c>
      <c r="L1535" s="4">
        <v>0.0</v>
      </c>
      <c r="M1535" s="4">
        <v>9.0</v>
      </c>
      <c r="N1535" s="4">
        <v>94.0</v>
      </c>
      <c r="O1535" s="4" t="s">
        <v>5522</v>
      </c>
      <c r="P1535" s="4" t="s">
        <v>3117</v>
      </c>
      <c r="Q1535" s="4">
        <v>337775.0</v>
      </c>
      <c r="R1535" s="5">
        <v>45660.0</v>
      </c>
      <c r="S1535" s="4" t="s">
        <v>6978</v>
      </c>
      <c r="T1535" s="5">
        <v>45732.0</v>
      </c>
    </row>
    <row r="1536">
      <c r="A1536" s="4" t="s">
        <v>6383</v>
      </c>
      <c r="B1536" s="4">
        <v>2003.0</v>
      </c>
      <c r="C1536" s="4" t="s">
        <v>314</v>
      </c>
      <c r="D1536" s="4" t="s">
        <v>5592</v>
      </c>
      <c r="E1536" s="4">
        <v>22.0</v>
      </c>
      <c r="F1536" s="4">
        <v>0.0</v>
      </c>
      <c r="G1536" s="4" t="s">
        <v>5815</v>
      </c>
      <c r="H1536" s="4" t="s">
        <v>3118</v>
      </c>
      <c r="I1536" s="4">
        <v>95.0</v>
      </c>
      <c r="J1536" s="4">
        <v>1.0</v>
      </c>
      <c r="K1536" s="4" t="s">
        <v>5916</v>
      </c>
      <c r="L1536" s="4">
        <v>0.0</v>
      </c>
      <c r="M1536" s="4">
        <v>91.0</v>
      </c>
      <c r="N1536" s="4">
        <v>94.0</v>
      </c>
      <c r="O1536" s="4" t="s">
        <v>5522</v>
      </c>
      <c r="P1536" s="4" t="s">
        <v>3119</v>
      </c>
      <c r="Q1536" s="4">
        <v>3415213.0</v>
      </c>
      <c r="R1536" s="5">
        <v>45691.0</v>
      </c>
      <c r="S1536" s="4" t="s">
        <v>6234</v>
      </c>
      <c r="T1536" s="5">
        <v>45884.0</v>
      </c>
    </row>
    <row r="1537">
      <c r="A1537" s="4" t="s">
        <v>6383</v>
      </c>
      <c r="B1537" s="4">
        <v>2002.0</v>
      </c>
      <c r="C1537" s="4" t="s">
        <v>314</v>
      </c>
      <c r="D1537" s="4" t="s">
        <v>5594</v>
      </c>
      <c r="E1537" s="4">
        <v>22.0</v>
      </c>
      <c r="F1537" s="4">
        <v>0.0</v>
      </c>
      <c r="G1537" s="4">
        <v>11.0</v>
      </c>
      <c r="H1537" s="4" t="s">
        <v>3120</v>
      </c>
      <c r="I1537" s="4">
        <v>94.0</v>
      </c>
      <c r="J1537" s="4">
        <v>103.0</v>
      </c>
      <c r="K1537" s="4" t="s">
        <v>5530</v>
      </c>
      <c r="L1537" s="4">
        <v>0.0</v>
      </c>
      <c r="M1537" s="4">
        <v>97.0</v>
      </c>
      <c r="N1537" s="4">
        <v>95.0</v>
      </c>
      <c r="O1537" s="4" t="s">
        <v>5522</v>
      </c>
      <c r="P1537" s="4" t="s">
        <v>3121</v>
      </c>
      <c r="Q1537" s="4">
        <v>344367.0</v>
      </c>
      <c r="R1537" s="5">
        <v>45719.0</v>
      </c>
      <c r="S1537" s="4" t="s">
        <v>6980</v>
      </c>
      <c r="T1537" s="5">
        <v>45731.0</v>
      </c>
    </row>
    <row r="1538">
      <c r="A1538" s="4" t="s">
        <v>6383</v>
      </c>
      <c r="B1538" s="4">
        <v>2001.0</v>
      </c>
      <c r="C1538" s="4" t="s">
        <v>314</v>
      </c>
      <c r="D1538" s="4" t="s">
        <v>5998</v>
      </c>
      <c r="E1538" s="4">
        <v>21.0</v>
      </c>
      <c r="F1538" s="4">
        <v>0.0</v>
      </c>
      <c r="G1538" s="5">
        <v>45698.0</v>
      </c>
      <c r="H1538" s="4" t="s">
        <v>3122</v>
      </c>
      <c r="I1538" s="4">
        <v>95.0</v>
      </c>
      <c r="J1538" s="4">
        <v>7.0</v>
      </c>
      <c r="K1538" s="4" t="s">
        <v>5539</v>
      </c>
      <c r="L1538" s="4">
        <v>0.0</v>
      </c>
      <c r="M1538" s="4">
        <v>97.0</v>
      </c>
      <c r="N1538" s="4">
        <v>95.0</v>
      </c>
      <c r="O1538" s="4" t="s">
        <v>5522</v>
      </c>
      <c r="P1538" s="4" t="s">
        <v>3123</v>
      </c>
      <c r="Q1538" s="4">
        <v>347818.0</v>
      </c>
      <c r="R1538" s="5">
        <v>45719.0</v>
      </c>
      <c r="S1538" s="4" t="s">
        <v>7054</v>
      </c>
      <c r="T1538" s="5">
        <v>45852.0</v>
      </c>
    </row>
    <row r="1539">
      <c r="A1539" s="4" t="s">
        <v>6383</v>
      </c>
      <c r="B1539" s="4">
        <v>2000.0</v>
      </c>
      <c r="C1539" s="4" t="s">
        <v>314</v>
      </c>
      <c r="D1539" s="4" t="s">
        <v>5592</v>
      </c>
      <c r="E1539" s="4">
        <v>2.0</v>
      </c>
      <c r="F1539" s="4">
        <v>0.0</v>
      </c>
      <c r="G1539" s="4" t="s">
        <v>5662</v>
      </c>
      <c r="H1539" s="4" t="s">
        <v>3124</v>
      </c>
      <c r="I1539" s="4">
        <v>98.0</v>
      </c>
      <c r="J1539" s="4">
        <v>19.0</v>
      </c>
      <c r="K1539" s="4" t="s">
        <v>5637</v>
      </c>
      <c r="L1539" s="4">
        <v>0.0</v>
      </c>
      <c r="M1539" s="4">
        <v>92.0</v>
      </c>
      <c r="N1539" s="4">
        <v>94.0</v>
      </c>
      <c r="O1539" s="4" t="s">
        <v>5522</v>
      </c>
      <c r="P1539" s="4" t="s">
        <v>3125</v>
      </c>
      <c r="Q1539" s="4">
        <v>3499536.0</v>
      </c>
      <c r="R1539" s="5">
        <v>45750.0</v>
      </c>
      <c r="S1539" s="4" t="s">
        <v>7019</v>
      </c>
      <c r="T1539" s="4">
        <v>14.0</v>
      </c>
    </row>
    <row r="1540">
      <c r="A1540" s="4" t="s">
        <v>6384</v>
      </c>
      <c r="B1540" s="4">
        <v>2015.0</v>
      </c>
      <c r="C1540" s="4" t="s">
        <v>314</v>
      </c>
      <c r="D1540" s="4">
        <v>82.0</v>
      </c>
      <c r="E1540" s="4">
        <v>63.0</v>
      </c>
      <c r="F1540" s="4">
        <v>0.0</v>
      </c>
      <c r="G1540" s="10"/>
      <c r="H1540" s="4">
        <v>0.0</v>
      </c>
      <c r="I1540" s="4">
        <v>94.0</v>
      </c>
      <c r="J1540" s="4">
        <v>0.0</v>
      </c>
      <c r="K1540" s="4" t="s">
        <v>5740</v>
      </c>
      <c r="L1540" s="4">
        <v>0.0</v>
      </c>
      <c r="M1540" s="4">
        <v>99.0</v>
      </c>
      <c r="N1540" s="4">
        <v>99.0</v>
      </c>
      <c r="O1540" s="4" t="s">
        <v>5522</v>
      </c>
      <c r="P1540" s="4" t="s">
        <v>3126</v>
      </c>
      <c r="Q1540" s="4">
        <v>56964.0</v>
      </c>
      <c r="R1540" s="4" t="s">
        <v>5631</v>
      </c>
      <c r="S1540" s="4" t="s">
        <v>7393</v>
      </c>
      <c r="T1540" s="5">
        <v>45913.0</v>
      </c>
    </row>
    <row r="1541">
      <c r="A1541" s="4" t="s">
        <v>6384</v>
      </c>
      <c r="B1541" s="4">
        <v>2014.0</v>
      </c>
      <c r="C1541" s="4" t="s">
        <v>314</v>
      </c>
      <c r="D1541" s="4" t="s">
        <v>5669</v>
      </c>
      <c r="E1541" s="4">
        <v>65.0</v>
      </c>
      <c r="F1541" s="4">
        <v>0.0</v>
      </c>
      <c r="G1541" s="5">
        <v>46002.0</v>
      </c>
      <c r="H1541" s="4" t="s">
        <v>3127</v>
      </c>
      <c r="I1541" s="4">
        <v>94.0</v>
      </c>
      <c r="J1541" s="4">
        <v>0.0</v>
      </c>
      <c r="K1541" s="5">
        <v>45906.0</v>
      </c>
      <c r="L1541" s="4">
        <v>0.0</v>
      </c>
      <c r="M1541" s="4">
        <v>99.0</v>
      </c>
      <c r="N1541" s="4">
        <v>99.0</v>
      </c>
      <c r="O1541" s="4" t="s">
        <v>5522</v>
      </c>
      <c r="P1541" s="4" t="s">
        <v>3128</v>
      </c>
      <c r="Q1541" s="4">
        <v>556319.0</v>
      </c>
      <c r="R1541" s="4" t="s">
        <v>5631</v>
      </c>
      <c r="S1541" s="4" t="s">
        <v>7007</v>
      </c>
      <c r="T1541" s="5">
        <v>45913.0</v>
      </c>
    </row>
    <row r="1542">
      <c r="A1542" s="4" t="s">
        <v>6384</v>
      </c>
      <c r="B1542" s="4">
        <v>2013.0</v>
      </c>
      <c r="C1542" s="4" t="s">
        <v>314</v>
      </c>
      <c r="D1542" s="4" t="s">
        <v>5689</v>
      </c>
      <c r="E1542" s="4">
        <v>68.0</v>
      </c>
      <c r="F1542" s="4">
        <v>0.0</v>
      </c>
      <c r="G1542" s="58">
        <v>45699.0</v>
      </c>
      <c r="H1542" s="4" t="s">
        <v>3129</v>
      </c>
      <c r="I1542" s="4">
        <v>94.0</v>
      </c>
      <c r="J1542" s="4">
        <v>0.0</v>
      </c>
      <c r="K1542" s="5">
        <v>45783.0</v>
      </c>
      <c r="L1542" s="4">
        <v>0.0</v>
      </c>
      <c r="M1542" s="4">
        <v>99.0</v>
      </c>
      <c r="N1542" s="4">
        <v>99.0</v>
      </c>
      <c r="O1542" s="4" t="s">
        <v>5522</v>
      </c>
      <c r="P1542" s="4" t="s">
        <v>3130</v>
      </c>
      <c r="Q1542" s="4">
        <v>54336.0</v>
      </c>
      <c r="R1542" s="4" t="s">
        <v>5631</v>
      </c>
      <c r="S1542" s="4" t="s">
        <v>7007</v>
      </c>
      <c r="T1542" s="5">
        <v>45913.0</v>
      </c>
    </row>
    <row r="1543">
      <c r="A1543" s="4" t="s">
        <v>6384</v>
      </c>
      <c r="B1543" s="4">
        <v>2012.0</v>
      </c>
      <c r="C1543" s="4" t="s">
        <v>314</v>
      </c>
      <c r="D1543" s="4" t="s">
        <v>5692</v>
      </c>
      <c r="E1543" s="4">
        <v>7.0</v>
      </c>
      <c r="F1543" s="4">
        <v>0.0</v>
      </c>
      <c r="G1543" s="4" t="s">
        <v>5988</v>
      </c>
      <c r="H1543" s="4" t="s">
        <v>3131</v>
      </c>
      <c r="I1543" s="4">
        <v>94.0</v>
      </c>
      <c r="J1543" s="4">
        <v>2.0</v>
      </c>
      <c r="K1543" s="5">
        <v>45663.0</v>
      </c>
      <c r="L1543" s="4">
        <v>0.0</v>
      </c>
      <c r="M1543" s="4">
        <v>99.0</v>
      </c>
      <c r="N1543" s="4">
        <v>99.0</v>
      </c>
      <c r="O1543" s="4" t="s">
        <v>5522</v>
      </c>
      <c r="P1543" s="4" t="s">
        <v>3133</v>
      </c>
      <c r="Q1543" s="4">
        <v>53946.0</v>
      </c>
      <c r="R1543" s="4" t="s">
        <v>5631</v>
      </c>
      <c r="S1543" s="4" t="s">
        <v>7007</v>
      </c>
      <c r="T1543" s="5">
        <v>45913.0</v>
      </c>
    </row>
    <row r="1544">
      <c r="A1544" s="4" t="s">
        <v>6384</v>
      </c>
      <c r="B1544" s="4">
        <v>2011.0</v>
      </c>
      <c r="C1544" s="4" t="s">
        <v>314</v>
      </c>
      <c r="D1544" s="4">
        <v>88.0</v>
      </c>
      <c r="E1544" s="4">
        <v>72.0</v>
      </c>
      <c r="F1544" s="4">
        <v>0.0</v>
      </c>
      <c r="G1544" s="5">
        <v>45788.0</v>
      </c>
      <c r="H1544" s="4" t="s">
        <v>3134</v>
      </c>
      <c r="I1544" s="4">
        <v>95.0</v>
      </c>
      <c r="J1544" s="4">
        <v>6.0</v>
      </c>
      <c r="K1544" s="4" t="s">
        <v>5683</v>
      </c>
      <c r="L1544" s="4">
        <v>0.0</v>
      </c>
      <c r="M1544" s="4">
        <v>96.0</v>
      </c>
      <c r="N1544" s="4">
        <v>99.0</v>
      </c>
      <c r="O1544" s="4" t="s">
        <v>5522</v>
      </c>
      <c r="P1544" s="4" t="s">
        <v>3135</v>
      </c>
      <c r="Q1544" s="4">
        <v>518347.0</v>
      </c>
      <c r="R1544" s="4" t="s">
        <v>5631</v>
      </c>
      <c r="S1544" s="4" t="s">
        <v>7224</v>
      </c>
      <c r="T1544" s="5">
        <v>45913.0</v>
      </c>
    </row>
    <row r="1545">
      <c r="A1545" s="4" t="s">
        <v>6384</v>
      </c>
      <c r="B1545" s="4">
        <v>2010.0</v>
      </c>
      <c r="C1545" s="4" t="s">
        <v>314</v>
      </c>
      <c r="D1545" s="4">
        <v>86.0</v>
      </c>
      <c r="E1545" s="4">
        <v>73.0</v>
      </c>
      <c r="F1545" s="4">
        <v>0.0</v>
      </c>
      <c r="G1545" s="4" t="s">
        <v>6045</v>
      </c>
      <c r="H1545" s="4" t="s">
        <v>3136</v>
      </c>
      <c r="I1545" s="4">
        <v>94.0</v>
      </c>
      <c r="J1545" s="4">
        <v>0.0</v>
      </c>
      <c r="K1545" s="4" t="s">
        <v>5525</v>
      </c>
      <c r="L1545" s="4">
        <v>0.0</v>
      </c>
      <c r="M1545" s="4">
        <v>96.0</v>
      </c>
      <c r="N1545" s="4">
        <v>99.0</v>
      </c>
      <c r="O1545" s="4" t="s">
        <v>5522</v>
      </c>
      <c r="P1545" s="4" t="s">
        <v>3138</v>
      </c>
      <c r="Q1545" s="4">
        <v>56953.0</v>
      </c>
      <c r="R1545" s="4" t="s">
        <v>5631</v>
      </c>
      <c r="S1545" s="4" t="s">
        <v>7009</v>
      </c>
      <c r="T1545" s="5">
        <v>45851.0</v>
      </c>
    </row>
    <row r="1546">
      <c r="A1546" s="4" t="s">
        <v>6384</v>
      </c>
      <c r="B1546" s="4">
        <v>2009.0</v>
      </c>
      <c r="C1546" s="4" t="s">
        <v>314</v>
      </c>
      <c r="D1546" s="4">
        <v>83.0</v>
      </c>
      <c r="E1546" s="4">
        <v>76.0</v>
      </c>
      <c r="F1546" s="4">
        <v>0.0</v>
      </c>
      <c r="G1546" s="4" t="s">
        <v>6143</v>
      </c>
      <c r="H1546" s="4" t="s">
        <v>3139</v>
      </c>
      <c r="I1546" s="4">
        <v>95.0</v>
      </c>
      <c r="J1546" s="4">
        <v>0.0</v>
      </c>
      <c r="K1546" s="4" t="s">
        <v>5526</v>
      </c>
      <c r="L1546" s="4">
        <v>0.0</v>
      </c>
      <c r="M1546" s="4">
        <v>96.0</v>
      </c>
      <c r="N1546" s="4">
        <v>99.0</v>
      </c>
      <c r="O1546" s="4" t="s">
        <v>5522</v>
      </c>
      <c r="P1546" s="4" t="s">
        <v>3140</v>
      </c>
      <c r="Q1546" s="4">
        <v>497783.0</v>
      </c>
      <c r="R1546" s="4" t="s">
        <v>5631</v>
      </c>
      <c r="S1546" s="4" t="s">
        <v>7420</v>
      </c>
      <c r="T1546" s="5">
        <v>45790.0</v>
      </c>
    </row>
    <row r="1547">
      <c r="A1547" s="4" t="s">
        <v>6384</v>
      </c>
      <c r="B1547" s="4">
        <v>2008.0</v>
      </c>
      <c r="C1547" s="4" t="s">
        <v>314</v>
      </c>
      <c r="D1547" s="4">
        <v>80.0</v>
      </c>
      <c r="E1547" s="4">
        <v>8.0</v>
      </c>
      <c r="F1547" s="4">
        <v>0.0</v>
      </c>
      <c r="G1547" s="4" t="s">
        <v>3738</v>
      </c>
      <c r="H1547" s="4" t="s">
        <v>3141</v>
      </c>
      <c r="I1547" s="4">
        <v>94.0</v>
      </c>
      <c r="J1547" s="4">
        <v>1.0</v>
      </c>
      <c r="K1547" s="4" t="s">
        <v>5567</v>
      </c>
      <c r="L1547" s="4">
        <v>0.0</v>
      </c>
      <c r="M1547" s="4">
        <v>96.0</v>
      </c>
      <c r="N1547" s="4">
        <v>99.0</v>
      </c>
      <c r="O1547" s="4" t="s">
        <v>5522</v>
      </c>
      <c r="P1547" s="4" t="s">
        <v>3142</v>
      </c>
      <c r="Q1547" s="4">
        <v>48865.0</v>
      </c>
      <c r="R1547" s="4" t="s">
        <v>5631</v>
      </c>
      <c r="S1547" s="4" t="s">
        <v>7008</v>
      </c>
      <c r="T1547" s="5">
        <v>45790.0</v>
      </c>
    </row>
    <row r="1548">
      <c r="A1548" s="4" t="s">
        <v>6384</v>
      </c>
      <c r="B1548" s="4">
        <v>2007.0</v>
      </c>
      <c r="C1548" s="4" t="s">
        <v>314</v>
      </c>
      <c r="D1548" s="4" t="s">
        <v>5914</v>
      </c>
      <c r="E1548" s="4">
        <v>82.0</v>
      </c>
      <c r="F1548" s="4">
        <v>0.0</v>
      </c>
      <c r="G1548" s="4" t="s">
        <v>6144</v>
      </c>
      <c r="H1548" s="4" t="s">
        <v>3143</v>
      </c>
      <c r="I1548" s="4">
        <v>87.0</v>
      </c>
      <c r="J1548" s="4">
        <v>0.0</v>
      </c>
      <c r="K1548" s="4" t="s">
        <v>5932</v>
      </c>
      <c r="L1548" s="4">
        <v>0.0</v>
      </c>
      <c r="M1548" s="4">
        <v>96.0</v>
      </c>
      <c r="N1548" s="4">
        <v>99.0</v>
      </c>
      <c r="O1548" s="4" t="s">
        <v>5522</v>
      </c>
      <c r="P1548" s="4" t="s">
        <v>3144</v>
      </c>
      <c r="Q1548" s="4">
        <v>479993.0</v>
      </c>
      <c r="R1548" s="4" t="s">
        <v>5631</v>
      </c>
      <c r="S1548" s="4" t="s">
        <v>7227</v>
      </c>
      <c r="T1548" s="5">
        <v>45790.0</v>
      </c>
    </row>
    <row r="1549">
      <c r="A1549" s="4" t="s">
        <v>6384</v>
      </c>
      <c r="B1549" s="4">
        <v>2006.0</v>
      </c>
      <c r="C1549" s="4" t="s">
        <v>314</v>
      </c>
      <c r="D1549" s="4" t="s">
        <v>5702</v>
      </c>
      <c r="E1549" s="4">
        <v>85.0</v>
      </c>
      <c r="F1549" s="4">
        <v>0.0</v>
      </c>
      <c r="G1549" s="4" t="s">
        <v>4528</v>
      </c>
      <c r="H1549" s="4" t="s">
        <v>3145</v>
      </c>
      <c r="I1549" s="4">
        <v>95.0</v>
      </c>
      <c r="J1549" s="4">
        <v>8.0</v>
      </c>
      <c r="K1549" s="4" t="s">
        <v>5530</v>
      </c>
      <c r="L1549" s="4">
        <v>0.0</v>
      </c>
      <c r="M1549" s="4">
        <v>99.0</v>
      </c>
      <c r="N1549" s="4">
        <v>99.0</v>
      </c>
      <c r="O1549" s="4" t="s">
        <v>5522</v>
      </c>
      <c r="P1549" s="4" t="s">
        <v>3146</v>
      </c>
      <c r="Q1549" s="4">
        <v>472637.0</v>
      </c>
      <c r="R1549" s="4" t="s">
        <v>5631</v>
      </c>
      <c r="S1549" s="4" t="s">
        <v>6022</v>
      </c>
      <c r="T1549" s="5">
        <v>45790.0</v>
      </c>
    </row>
    <row r="1550">
      <c r="A1550" s="4" t="s">
        <v>6384</v>
      </c>
      <c r="B1550" s="4">
        <v>2005.0</v>
      </c>
      <c r="C1550" s="4" t="s">
        <v>314</v>
      </c>
      <c r="D1550" s="4" t="s">
        <v>5706</v>
      </c>
      <c r="E1550" s="4">
        <v>9.0</v>
      </c>
      <c r="F1550" s="4">
        <v>0.0</v>
      </c>
      <c r="G1550" s="4" t="s">
        <v>6135</v>
      </c>
      <c r="H1550" s="4" t="s">
        <v>3147</v>
      </c>
      <c r="I1550" s="4">
        <v>95.0</v>
      </c>
      <c r="J1550" s="4">
        <v>0.0</v>
      </c>
      <c r="K1550" s="4">
        <v>57.0</v>
      </c>
      <c r="L1550" s="4">
        <v>0.0</v>
      </c>
      <c r="M1550" s="4">
        <v>99.0</v>
      </c>
      <c r="N1550" s="4">
        <v>99.0</v>
      </c>
      <c r="O1550" s="4" t="s">
        <v>5522</v>
      </c>
      <c r="P1550" s="4" t="s">
        <v>3149</v>
      </c>
      <c r="Q1550" s="4">
        <v>465158.0</v>
      </c>
      <c r="R1550" s="4" t="s">
        <v>5631</v>
      </c>
      <c r="S1550" s="4" t="s">
        <v>7068</v>
      </c>
      <c r="T1550" s="5">
        <v>45790.0</v>
      </c>
    </row>
    <row r="1551">
      <c r="A1551" s="4" t="s">
        <v>6384</v>
      </c>
      <c r="B1551" s="4">
        <v>2004.0</v>
      </c>
      <c r="C1551" s="4" t="s">
        <v>314</v>
      </c>
      <c r="D1551" s="4" t="s">
        <v>5707</v>
      </c>
      <c r="E1551" s="4">
        <v>92.0</v>
      </c>
      <c r="F1551" s="4">
        <v>0.0</v>
      </c>
      <c r="G1551" s="4" t="s">
        <v>6145</v>
      </c>
      <c r="H1551" s="4" t="s">
        <v>3150</v>
      </c>
      <c r="I1551" s="4">
        <v>94.0</v>
      </c>
      <c r="J1551" s="4">
        <v>0.0</v>
      </c>
      <c r="K1551" s="4" t="s">
        <v>5907</v>
      </c>
      <c r="L1551" s="4">
        <v>0.0</v>
      </c>
      <c r="M1551" s="4">
        <v>99.0</v>
      </c>
      <c r="N1551" s="4">
        <v>99.0</v>
      </c>
      <c r="O1551" s="4" t="s">
        <v>5522</v>
      </c>
      <c r="P1551" s="4" t="s">
        <v>3151</v>
      </c>
      <c r="Q1551" s="4">
        <v>45895.0</v>
      </c>
      <c r="R1551" s="4" t="s">
        <v>5631</v>
      </c>
      <c r="S1551" s="4" t="s">
        <v>7228</v>
      </c>
      <c r="T1551" s="5">
        <v>45790.0</v>
      </c>
    </row>
    <row r="1552">
      <c r="A1552" s="4" t="s">
        <v>6384</v>
      </c>
      <c r="B1552" s="4">
        <v>2003.0</v>
      </c>
      <c r="C1552" s="4" t="s">
        <v>314</v>
      </c>
      <c r="D1552" s="4" t="s">
        <v>5708</v>
      </c>
      <c r="E1552" s="4">
        <v>92.0</v>
      </c>
      <c r="F1552" s="4">
        <v>0.0</v>
      </c>
      <c r="G1552" s="4" t="s">
        <v>6146</v>
      </c>
      <c r="H1552" s="4" t="s">
        <v>3152</v>
      </c>
      <c r="I1552" s="4">
        <v>95.0</v>
      </c>
      <c r="J1552" s="4">
        <v>1.0</v>
      </c>
      <c r="K1552" s="4" t="s">
        <v>5544</v>
      </c>
      <c r="L1552" s="4">
        <v>0.0</v>
      </c>
      <c r="M1552" s="4">
        <v>99.0</v>
      </c>
      <c r="N1552" s="4">
        <v>98.0</v>
      </c>
      <c r="O1552" s="4" t="s">
        <v>5522</v>
      </c>
      <c r="P1552" s="4" t="s">
        <v>3153</v>
      </c>
      <c r="Q1552" s="4">
        <v>45163.0</v>
      </c>
      <c r="R1552" s="4" t="s">
        <v>5631</v>
      </c>
      <c r="S1552" s="4" t="s">
        <v>7070</v>
      </c>
      <c r="T1552" s="5">
        <v>45821.0</v>
      </c>
    </row>
    <row r="1553">
      <c r="A1553" s="4" t="s">
        <v>6384</v>
      </c>
      <c r="B1553" s="4">
        <v>2002.0</v>
      </c>
      <c r="C1553" s="4" t="s">
        <v>314</v>
      </c>
      <c r="D1553" s="4" t="s">
        <v>5814</v>
      </c>
      <c r="E1553" s="4">
        <v>95.0</v>
      </c>
      <c r="F1553" s="4">
        <v>0.0</v>
      </c>
      <c r="G1553" s="4" t="s">
        <v>6048</v>
      </c>
      <c r="H1553" s="4" t="s">
        <v>3154</v>
      </c>
      <c r="I1553" s="4">
        <v>95.0</v>
      </c>
      <c r="J1553" s="4">
        <v>0.0</v>
      </c>
      <c r="K1553" s="4" t="s">
        <v>5696</v>
      </c>
      <c r="L1553" s="4">
        <v>0.0</v>
      </c>
      <c r="M1553" s="4">
        <v>99.0</v>
      </c>
      <c r="N1553" s="4">
        <v>99.0</v>
      </c>
      <c r="O1553" s="4" t="s">
        <v>5522</v>
      </c>
      <c r="P1553" s="4" t="s">
        <v>3155</v>
      </c>
      <c r="Q1553" s="4">
        <v>446175.0</v>
      </c>
      <c r="R1553" s="4" t="s">
        <v>5631</v>
      </c>
      <c r="S1553" s="4" t="s">
        <v>6020</v>
      </c>
      <c r="T1553" s="5">
        <v>45790.0</v>
      </c>
    </row>
    <row r="1554">
      <c r="A1554" s="4" t="s">
        <v>6384</v>
      </c>
      <c r="B1554" s="4">
        <v>2001.0</v>
      </c>
      <c r="C1554" s="4" t="s">
        <v>314</v>
      </c>
      <c r="D1554" s="4">
        <v>78.0</v>
      </c>
      <c r="E1554" s="4">
        <v>96.0</v>
      </c>
      <c r="F1554" s="4">
        <v>0.0</v>
      </c>
      <c r="G1554" s="4" t="s">
        <v>6147</v>
      </c>
      <c r="H1554" s="4" t="s">
        <v>3156</v>
      </c>
      <c r="I1554" s="4">
        <v>86.0</v>
      </c>
      <c r="J1554" s="4">
        <v>0.0</v>
      </c>
      <c r="K1554" s="4" t="s">
        <v>5641</v>
      </c>
      <c r="L1554" s="4">
        <v>0.0</v>
      </c>
      <c r="M1554" s="4">
        <v>99.0</v>
      </c>
      <c r="N1554" s="4">
        <v>99.0</v>
      </c>
      <c r="O1554" s="4" t="s">
        <v>5522</v>
      </c>
      <c r="P1554" s="4" t="s">
        <v>3157</v>
      </c>
      <c r="Q1554" s="4">
        <v>441525.0</v>
      </c>
      <c r="R1554" s="4">
        <v>1.0</v>
      </c>
      <c r="S1554" s="4" t="s">
        <v>7012</v>
      </c>
      <c r="T1554" s="5">
        <v>45760.0</v>
      </c>
    </row>
    <row r="1555">
      <c r="A1555" s="4" t="s">
        <v>6384</v>
      </c>
      <c r="B1555" s="4">
        <v>2000.0</v>
      </c>
      <c r="C1555" s="4" t="s">
        <v>314</v>
      </c>
      <c r="D1555" s="4" t="s">
        <v>5537</v>
      </c>
      <c r="E1555" s="4">
        <v>98.0</v>
      </c>
      <c r="F1555" s="4">
        <v>0.0</v>
      </c>
      <c r="G1555" s="4" t="s">
        <v>6148</v>
      </c>
      <c r="H1555" s="4" t="s">
        <v>3158</v>
      </c>
      <c r="I1555" s="4">
        <v>77.0</v>
      </c>
      <c r="J1555" s="4">
        <v>0.0</v>
      </c>
      <c r="K1555" s="4">
        <v>54.0</v>
      </c>
      <c r="L1555" s="4">
        <v>0.0</v>
      </c>
      <c r="M1555" s="4">
        <v>99.0</v>
      </c>
      <c r="N1555" s="4">
        <v>99.0</v>
      </c>
      <c r="O1555" s="4" t="s">
        <v>5522</v>
      </c>
      <c r="P1555" s="4" t="s">
        <v>3160</v>
      </c>
      <c r="Q1555" s="4">
        <v>4363.0</v>
      </c>
      <c r="R1555" s="4">
        <v>1.0</v>
      </c>
      <c r="S1555" s="4" t="s">
        <v>7013</v>
      </c>
      <c r="T1555" s="5">
        <v>45790.0</v>
      </c>
    </row>
    <row r="1556">
      <c r="A1556" s="4" t="s">
        <v>6386</v>
      </c>
      <c r="B1556" s="4">
        <v>2015.0</v>
      </c>
      <c r="C1556" s="4" t="s">
        <v>13</v>
      </c>
      <c r="D1556" s="4" t="s">
        <v>5663</v>
      </c>
      <c r="E1556" s="4">
        <v>22.0</v>
      </c>
      <c r="F1556" s="4">
        <v>28.0</v>
      </c>
      <c r="G1556" s="10"/>
      <c r="H1556" s="4">
        <v>0.0</v>
      </c>
      <c r="I1556" s="4">
        <v>69.0</v>
      </c>
      <c r="J1556" s="4">
        <v>3.0</v>
      </c>
      <c r="K1556" s="5">
        <v>45779.0</v>
      </c>
      <c r="L1556" s="4">
        <v>38.0</v>
      </c>
      <c r="M1556" s="4">
        <v>71.0</v>
      </c>
      <c r="N1556" s="4">
        <v>69.0</v>
      </c>
      <c r="O1556" s="4" t="s">
        <v>5821</v>
      </c>
      <c r="P1556" s="4" t="s">
        <v>3161</v>
      </c>
      <c r="Q1556" s="4">
        <v>2423488.0</v>
      </c>
      <c r="R1556" s="5">
        <v>45664.0</v>
      </c>
      <c r="S1556" s="4" t="s">
        <v>7204</v>
      </c>
      <c r="T1556" s="5">
        <v>45726.0</v>
      </c>
    </row>
    <row r="1557">
      <c r="A1557" s="4" t="s">
        <v>6386</v>
      </c>
      <c r="B1557" s="4">
        <v>2014.0</v>
      </c>
      <c r="C1557" s="4" t="s">
        <v>13</v>
      </c>
      <c r="D1557" s="4" t="s">
        <v>5850</v>
      </c>
      <c r="E1557" s="4">
        <v>225.0</v>
      </c>
      <c r="F1557" s="4">
        <v>29.0</v>
      </c>
      <c r="G1557" s="4" t="s">
        <v>5521</v>
      </c>
      <c r="H1557" s="4" t="s">
        <v>3162</v>
      </c>
      <c r="I1557" s="4">
        <v>73.0</v>
      </c>
      <c r="J1557" s="4">
        <v>3.0</v>
      </c>
      <c r="K1557" s="4">
        <v>2.0</v>
      </c>
      <c r="L1557" s="4">
        <v>39.0</v>
      </c>
      <c r="M1557" s="4">
        <v>73.0</v>
      </c>
      <c r="N1557" s="4">
        <v>73.0</v>
      </c>
      <c r="O1557" s="4" t="s">
        <v>5821</v>
      </c>
      <c r="P1557" s="4" t="s">
        <v>3163</v>
      </c>
      <c r="Q1557" s="4">
        <v>2358981.0</v>
      </c>
      <c r="R1557" s="5">
        <v>45664.0</v>
      </c>
      <c r="S1557" s="4" t="s">
        <v>7407</v>
      </c>
      <c r="T1557" s="5">
        <v>45726.0</v>
      </c>
    </row>
    <row r="1558">
      <c r="A1558" s="4" t="s">
        <v>6386</v>
      </c>
      <c r="B1558" s="4">
        <v>2013.0</v>
      </c>
      <c r="C1558" s="4" t="s">
        <v>13</v>
      </c>
      <c r="D1558" s="4" t="s">
        <v>5913</v>
      </c>
      <c r="E1558" s="4">
        <v>23.0</v>
      </c>
      <c r="F1558" s="4">
        <v>29.0</v>
      </c>
      <c r="G1558" s="4" t="s">
        <v>6149</v>
      </c>
      <c r="H1558" s="4" t="s">
        <v>3164</v>
      </c>
      <c r="I1558" s="4">
        <v>74.0</v>
      </c>
      <c r="J1558" s="4">
        <v>6.0</v>
      </c>
      <c r="K1558" s="5">
        <v>45796.0</v>
      </c>
      <c r="L1558" s="4">
        <v>40.0</v>
      </c>
      <c r="M1558" s="4">
        <v>73.0</v>
      </c>
      <c r="N1558" s="4">
        <v>74.0</v>
      </c>
      <c r="O1558" s="4" t="s">
        <v>5783</v>
      </c>
      <c r="P1558" s="4" t="s">
        <v>3166</v>
      </c>
      <c r="Q1558" s="4">
        <v>2.2961146E7</v>
      </c>
      <c r="R1558" s="5">
        <v>45695.0</v>
      </c>
      <c r="S1558" s="4" t="s">
        <v>6953</v>
      </c>
      <c r="T1558" s="5">
        <v>45726.0</v>
      </c>
    </row>
    <row r="1559">
      <c r="A1559" s="4" t="s">
        <v>6386</v>
      </c>
      <c r="B1559" s="4">
        <v>2012.0</v>
      </c>
      <c r="C1559" s="4" t="s">
        <v>13</v>
      </c>
      <c r="D1559" s="4" t="s">
        <v>6053</v>
      </c>
      <c r="E1559" s="4">
        <v>235.0</v>
      </c>
      <c r="F1559" s="4">
        <v>30.0</v>
      </c>
      <c r="G1559" s="4" t="s">
        <v>6149</v>
      </c>
      <c r="H1559" s="4" t="s">
        <v>3167</v>
      </c>
      <c r="I1559" s="4">
        <v>7.0</v>
      </c>
      <c r="J1559" s="4">
        <v>2.0</v>
      </c>
      <c r="K1559" s="4">
        <v>19.0</v>
      </c>
      <c r="L1559" s="4">
        <v>42.0</v>
      </c>
      <c r="M1559" s="4">
        <v>71.0</v>
      </c>
      <c r="N1559" s="4">
        <v>7.0</v>
      </c>
      <c r="O1559" s="4" t="s">
        <v>5783</v>
      </c>
      <c r="P1559" s="4" t="s">
        <v>3168</v>
      </c>
      <c r="Q1559" s="4">
        <v>2.2346573E7</v>
      </c>
      <c r="R1559" s="5">
        <v>45723.0</v>
      </c>
      <c r="S1559" s="4" t="s">
        <v>7046</v>
      </c>
      <c r="T1559" s="5">
        <v>45698.0</v>
      </c>
    </row>
    <row r="1560">
      <c r="A1560" s="4" t="s">
        <v>6386</v>
      </c>
      <c r="B1560" s="4">
        <v>2011.0</v>
      </c>
      <c r="C1560" s="4" t="s">
        <v>13</v>
      </c>
      <c r="D1560" s="4" t="s">
        <v>5736</v>
      </c>
      <c r="E1560" s="4">
        <v>241.0</v>
      </c>
      <c r="F1560" s="4">
        <v>31.0</v>
      </c>
      <c r="G1560" s="4" t="s">
        <v>6010</v>
      </c>
      <c r="H1560" s="4" t="s">
        <v>3169</v>
      </c>
      <c r="I1560" s="4">
        <v>73.0</v>
      </c>
      <c r="J1560" s="4">
        <v>0.0</v>
      </c>
      <c r="K1560" s="5">
        <v>45795.0</v>
      </c>
      <c r="L1560" s="4">
        <v>43.0</v>
      </c>
      <c r="M1560" s="4">
        <v>73.0</v>
      </c>
      <c r="N1560" s="4">
        <v>73.0</v>
      </c>
      <c r="O1560" s="4" t="s">
        <v>5783</v>
      </c>
      <c r="P1560" s="4" t="s">
        <v>3170</v>
      </c>
      <c r="Q1560" s="4">
        <v>2.1743949E7</v>
      </c>
      <c r="R1560" s="5">
        <v>45754.0</v>
      </c>
      <c r="S1560" s="4" t="s">
        <v>7421</v>
      </c>
      <c r="T1560" s="5">
        <v>45698.0</v>
      </c>
    </row>
    <row r="1561">
      <c r="A1561" s="4" t="s">
        <v>6386</v>
      </c>
      <c r="B1561" s="4">
        <v>2010.0</v>
      </c>
      <c r="C1561" s="4" t="s">
        <v>13</v>
      </c>
      <c r="D1561" s="4" t="s">
        <v>5842</v>
      </c>
      <c r="E1561" s="4">
        <v>248.0</v>
      </c>
      <c r="F1561" s="4">
        <v>32.0</v>
      </c>
      <c r="G1561" s="58">
        <v>45717.0</v>
      </c>
      <c r="H1561" s="4" t="s">
        <v>3171</v>
      </c>
      <c r="I1561" s="4">
        <v>7.0</v>
      </c>
      <c r="J1561" s="4">
        <v>1.0</v>
      </c>
      <c r="K1561" s="4">
        <v>18.0</v>
      </c>
      <c r="L1561" s="4">
        <v>45.0</v>
      </c>
      <c r="M1561" s="4">
        <v>7.0</v>
      </c>
      <c r="N1561" s="4">
        <v>7.0</v>
      </c>
      <c r="O1561" s="4" t="s">
        <v>5578</v>
      </c>
      <c r="P1561" s="4" t="s">
        <v>3172</v>
      </c>
      <c r="Q1561" s="4">
        <v>2115164.0</v>
      </c>
      <c r="R1561" s="5">
        <v>45784.0</v>
      </c>
      <c r="S1561" s="4" t="s">
        <v>7408</v>
      </c>
      <c r="T1561" s="5">
        <v>45698.0</v>
      </c>
    </row>
    <row r="1562">
      <c r="A1562" s="4" t="s">
        <v>6386</v>
      </c>
      <c r="B1562" s="4">
        <v>2009.0</v>
      </c>
      <c r="C1562" s="4" t="s">
        <v>13</v>
      </c>
      <c r="D1562" s="4" t="s">
        <v>5630</v>
      </c>
      <c r="E1562" s="4">
        <v>254.0</v>
      </c>
      <c r="F1562" s="4">
        <v>33.0</v>
      </c>
      <c r="G1562" s="4" t="s">
        <v>6150</v>
      </c>
      <c r="H1562" s="4" t="s">
        <v>3173</v>
      </c>
      <c r="I1562" s="4">
        <v>77.0</v>
      </c>
      <c r="J1562" s="4">
        <v>0.0</v>
      </c>
      <c r="K1562" s="5">
        <v>45825.0</v>
      </c>
      <c r="L1562" s="4">
        <v>47.0</v>
      </c>
      <c r="M1562" s="4">
        <v>76.0</v>
      </c>
      <c r="N1562" s="4">
        <v>77.0</v>
      </c>
      <c r="O1562" s="4" t="s">
        <v>5578</v>
      </c>
      <c r="P1562" s="4" t="s">
        <v>3174</v>
      </c>
      <c r="Q1562" s="4">
        <v>2569121.0</v>
      </c>
      <c r="R1562" s="5">
        <v>45815.0</v>
      </c>
      <c r="S1562" s="4" t="s">
        <v>5578</v>
      </c>
      <c r="T1562" s="5">
        <v>45847.0</v>
      </c>
    </row>
    <row r="1563">
      <c r="A1563" s="4" t="s">
        <v>6386</v>
      </c>
      <c r="B1563" s="4">
        <v>2008.0</v>
      </c>
      <c r="C1563" s="4" t="s">
        <v>13</v>
      </c>
      <c r="D1563" s="4" t="s">
        <v>5787</v>
      </c>
      <c r="E1563" s="4">
        <v>259.0</v>
      </c>
      <c r="F1563" s="4">
        <v>34.0</v>
      </c>
      <c r="G1563" s="4" t="s">
        <v>6128</v>
      </c>
      <c r="H1563" s="4" t="s">
        <v>3175</v>
      </c>
      <c r="I1563" s="4">
        <v>77.0</v>
      </c>
      <c r="J1563" s="4">
        <v>3.0</v>
      </c>
      <c r="K1563" s="5">
        <v>45674.0</v>
      </c>
      <c r="L1563" s="4">
        <v>49.0</v>
      </c>
      <c r="M1563" s="4">
        <v>77.0</v>
      </c>
      <c r="N1563" s="4">
        <v>77.0</v>
      </c>
      <c r="O1563" s="4" t="s">
        <v>5578</v>
      </c>
      <c r="P1563" s="4" t="s">
        <v>3176</v>
      </c>
      <c r="Q1563" s="4">
        <v>1.9996469E7</v>
      </c>
      <c r="R1563" s="5">
        <v>45845.0</v>
      </c>
      <c r="S1563" s="4" t="s">
        <v>7048</v>
      </c>
      <c r="T1563" s="5">
        <v>45756.0</v>
      </c>
    </row>
    <row r="1564">
      <c r="A1564" s="4" t="s">
        <v>6386</v>
      </c>
      <c r="B1564" s="4">
        <v>2007.0</v>
      </c>
      <c r="C1564" s="4" t="s">
        <v>13</v>
      </c>
      <c r="D1564" s="4" t="s">
        <v>5808</v>
      </c>
      <c r="E1564" s="4">
        <v>261.0</v>
      </c>
      <c r="F1564" s="4">
        <v>35.0</v>
      </c>
      <c r="G1564" s="4" t="s">
        <v>6151</v>
      </c>
      <c r="H1564" s="4" t="s">
        <v>3177</v>
      </c>
      <c r="I1564" s="4">
        <v>84.0</v>
      </c>
      <c r="J1564" s="4">
        <v>0.0</v>
      </c>
      <c r="K1564" s="5">
        <v>45854.0</v>
      </c>
      <c r="L1564" s="4">
        <v>51.0</v>
      </c>
      <c r="M1564" s="4">
        <v>83.0</v>
      </c>
      <c r="N1564" s="4">
        <v>84.0</v>
      </c>
      <c r="O1564" s="4" t="s">
        <v>5658</v>
      </c>
      <c r="P1564" s="4" t="s">
        <v>3178</v>
      </c>
      <c r="Q1564" s="4">
        <v>1.9433523E7</v>
      </c>
      <c r="R1564" s="5">
        <v>45876.0</v>
      </c>
      <c r="S1564" s="4" t="s">
        <v>7205</v>
      </c>
      <c r="T1564" s="5">
        <v>45666.0</v>
      </c>
    </row>
    <row r="1565">
      <c r="A1565" s="4" t="s">
        <v>6386</v>
      </c>
      <c r="B1565" s="4">
        <v>2006.0</v>
      </c>
      <c r="C1565" s="4" t="s">
        <v>13</v>
      </c>
      <c r="D1565" s="4" t="s">
        <v>5958</v>
      </c>
      <c r="E1565" s="4">
        <v>263.0</v>
      </c>
      <c r="F1565" s="4">
        <v>36.0</v>
      </c>
      <c r="G1565" s="4" t="s">
        <v>6128</v>
      </c>
      <c r="H1565" s="4" t="s">
        <v>3179</v>
      </c>
      <c r="I1565" s="4">
        <v>82.0</v>
      </c>
      <c r="J1565" s="4">
        <v>2.0</v>
      </c>
      <c r="K1565" s="5">
        <v>45732.0</v>
      </c>
      <c r="L1565" s="4">
        <v>54.0</v>
      </c>
      <c r="M1565" s="4">
        <v>83.0</v>
      </c>
      <c r="N1565" s="4">
        <v>85.0</v>
      </c>
      <c r="O1565" s="4" t="s">
        <v>5658</v>
      </c>
      <c r="P1565" s="4" t="s">
        <v>3180</v>
      </c>
      <c r="Q1565" s="4">
        <v>1888268.0</v>
      </c>
      <c r="R1565" s="5">
        <v>45907.0</v>
      </c>
      <c r="S1565" s="4" t="s">
        <v>7422</v>
      </c>
      <c r="T1565" s="4">
        <v>9.0</v>
      </c>
    </row>
    <row r="1566">
      <c r="A1566" s="4" t="s">
        <v>6386</v>
      </c>
      <c r="B1566" s="4">
        <v>2005.0</v>
      </c>
      <c r="C1566" s="4" t="s">
        <v>13</v>
      </c>
      <c r="D1566" s="4">
        <v>69.0</v>
      </c>
      <c r="E1566" s="4">
        <v>265.0</v>
      </c>
      <c r="F1566" s="4">
        <v>37.0</v>
      </c>
      <c r="G1566" s="4" t="s">
        <v>6152</v>
      </c>
      <c r="H1566" s="4" t="s">
        <v>3181</v>
      </c>
      <c r="I1566" s="4">
        <v>81.0</v>
      </c>
      <c r="J1566" s="4">
        <v>0.0</v>
      </c>
      <c r="K1566" s="5">
        <v>45884.0</v>
      </c>
      <c r="L1566" s="4">
        <v>56.0</v>
      </c>
      <c r="M1566" s="4">
        <v>8.0</v>
      </c>
      <c r="N1566" s="4">
        <v>85.0</v>
      </c>
      <c r="O1566" s="4" t="s">
        <v>5658</v>
      </c>
      <c r="P1566" s="4" t="s">
        <v>3182</v>
      </c>
      <c r="Q1566" s="4">
        <v>1.8336724E7</v>
      </c>
      <c r="R1566" s="4">
        <v>8.0</v>
      </c>
      <c r="S1566" s="4" t="s">
        <v>7214</v>
      </c>
      <c r="T1566" s="5">
        <v>45908.0</v>
      </c>
    </row>
    <row r="1567">
      <c r="A1567" s="4" t="s">
        <v>6386</v>
      </c>
      <c r="B1567" s="4">
        <v>2004.0</v>
      </c>
      <c r="C1567" s="4" t="s">
        <v>13</v>
      </c>
      <c r="D1567" s="4">
        <v>64.0</v>
      </c>
      <c r="E1567" s="4">
        <v>267.0</v>
      </c>
      <c r="F1567" s="4">
        <v>38.0</v>
      </c>
      <c r="G1567" s="4" t="s">
        <v>6153</v>
      </c>
      <c r="H1567" s="4" t="s">
        <v>3183</v>
      </c>
      <c r="I1567" s="4">
        <v>71.0</v>
      </c>
      <c r="J1567" s="4">
        <v>35558.0</v>
      </c>
      <c r="K1567" s="5">
        <v>45762.0</v>
      </c>
      <c r="L1567" s="4">
        <v>58.0</v>
      </c>
      <c r="M1567" s="4">
        <v>74.0</v>
      </c>
      <c r="N1567" s="4">
        <v>78.0</v>
      </c>
      <c r="O1567" s="4" t="s">
        <v>5658</v>
      </c>
      <c r="P1567" s="4" t="s">
        <v>3184</v>
      </c>
      <c r="Q1567" s="4">
        <v>1782997.0</v>
      </c>
      <c r="R1567" s="5">
        <v>45665.0</v>
      </c>
      <c r="S1567" s="4" t="s">
        <v>7084</v>
      </c>
      <c r="T1567" s="5">
        <v>45846.0</v>
      </c>
    </row>
    <row r="1568">
      <c r="A1568" s="4" t="s">
        <v>6386</v>
      </c>
      <c r="B1568" s="4">
        <v>2003.0</v>
      </c>
      <c r="C1568" s="4" t="s">
        <v>13</v>
      </c>
      <c r="D1568" s="4" t="s">
        <v>5523</v>
      </c>
      <c r="E1568" s="4">
        <v>268.0</v>
      </c>
      <c r="F1568" s="4">
        <v>40.0</v>
      </c>
      <c r="G1568" s="4" t="s">
        <v>6096</v>
      </c>
      <c r="H1568" s="4" t="s">
        <v>3185</v>
      </c>
      <c r="I1568" s="4">
        <v>61.0</v>
      </c>
      <c r="J1568" s="4">
        <v>62233.0</v>
      </c>
      <c r="K1568" s="4">
        <v>15.0</v>
      </c>
      <c r="L1568" s="4">
        <v>60.0</v>
      </c>
      <c r="M1568" s="4">
        <v>65.0</v>
      </c>
      <c r="N1568" s="4">
        <v>66.0</v>
      </c>
      <c r="O1568" s="4" t="s">
        <v>5681</v>
      </c>
      <c r="P1568" s="4" t="s">
        <v>3186</v>
      </c>
      <c r="Q1568" s="4">
        <v>1.7279141E7</v>
      </c>
      <c r="R1568" s="5">
        <v>45724.0</v>
      </c>
      <c r="S1568" s="4" t="s">
        <v>7423</v>
      </c>
      <c r="T1568" s="5">
        <v>45785.0</v>
      </c>
    </row>
    <row r="1569">
      <c r="A1569" s="4" t="s">
        <v>6386</v>
      </c>
      <c r="B1569" s="4">
        <v>2002.0</v>
      </c>
      <c r="C1569" s="4" t="s">
        <v>13</v>
      </c>
      <c r="D1569" s="4" t="s">
        <v>5761</v>
      </c>
      <c r="E1569" s="4">
        <v>271.0</v>
      </c>
      <c r="F1569" s="4">
        <v>41.0</v>
      </c>
      <c r="G1569" s="4" t="s">
        <v>5631</v>
      </c>
      <c r="H1569" s="4" t="s">
        <v>3187</v>
      </c>
      <c r="I1569" s="4">
        <v>51.0</v>
      </c>
      <c r="J1569" s="4">
        <v>10795.0</v>
      </c>
      <c r="K1569" s="5">
        <v>45852.0</v>
      </c>
      <c r="L1569" s="4">
        <v>63.0</v>
      </c>
      <c r="M1569" s="4">
        <v>61.0</v>
      </c>
      <c r="N1569" s="4">
        <v>62.0</v>
      </c>
      <c r="O1569" s="4" t="s">
        <v>5681</v>
      </c>
      <c r="P1569" s="4" t="s">
        <v>3188</v>
      </c>
      <c r="Q1569" s="4">
        <v>1.6765117E7</v>
      </c>
      <c r="R1569" s="5">
        <v>45755.0</v>
      </c>
      <c r="S1569" s="4" t="s">
        <v>7366</v>
      </c>
      <c r="T1569" s="5">
        <v>45724.0</v>
      </c>
    </row>
    <row r="1570">
      <c r="A1570" s="4" t="s">
        <v>6386</v>
      </c>
      <c r="B1570" s="4">
        <v>2001.0</v>
      </c>
      <c r="C1570" s="4" t="s">
        <v>13</v>
      </c>
      <c r="D1570" s="4" t="s">
        <v>5745</v>
      </c>
      <c r="E1570" s="4">
        <v>276.0</v>
      </c>
      <c r="F1570" s="4">
        <v>42.0</v>
      </c>
      <c r="G1570" s="58">
        <v>45778.0</v>
      </c>
      <c r="H1570" s="4" t="s">
        <v>3189</v>
      </c>
      <c r="I1570" s="10"/>
      <c r="J1570" s="4">
        <v>9357.0</v>
      </c>
      <c r="K1570" s="5">
        <v>45730.0</v>
      </c>
      <c r="L1570" s="4">
        <v>65.0</v>
      </c>
      <c r="M1570" s="4">
        <v>6.0</v>
      </c>
      <c r="N1570" s="4">
        <v>6.0</v>
      </c>
      <c r="O1570" s="4" t="s">
        <v>5681</v>
      </c>
      <c r="P1570" s="4" t="s">
        <v>3190</v>
      </c>
      <c r="Q1570" s="4">
        <v>1626932.0</v>
      </c>
      <c r="R1570" s="5">
        <v>45785.0</v>
      </c>
      <c r="S1570" s="4" t="s">
        <v>7215</v>
      </c>
      <c r="T1570" s="5">
        <v>45696.0</v>
      </c>
    </row>
    <row r="1571">
      <c r="A1571" s="4" t="s">
        <v>6386</v>
      </c>
      <c r="B1571" s="4">
        <v>2000.0</v>
      </c>
      <c r="C1571" s="4" t="s">
        <v>13</v>
      </c>
      <c r="D1571" s="4" t="s">
        <v>5932</v>
      </c>
      <c r="E1571" s="4">
        <v>283.0</v>
      </c>
      <c r="F1571" s="4">
        <v>44.0</v>
      </c>
      <c r="G1571" s="4" t="s">
        <v>5828</v>
      </c>
      <c r="H1571" s="4" t="s">
        <v>3191</v>
      </c>
      <c r="I1571" s="10"/>
      <c r="J1571" s="4">
        <v>35256.0</v>
      </c>
      <c r="K1571" s="5">
        <v>45913.0</v>
      </c>
      <c r="L1571" s="4">
        <v>68.0</v>
      </c>
      <c r="M1571" s="4">
        <v>58.0</v>
      </c>
      <c r="N1571" s="4">
        <v>57.0</v>
      </c>
      <c r="O1571" s="4" t="s">
        <v>5658</v>
      </c>
      <c r="P1571" s="4" t="s">
        <v>3192</v>
      </c>
      <c r="Q1571" s="4">
        <v>1576686.0</v>
      </c>
      <c r="R1571" s="5">
        <v>45816.0</v>
      </c>
      <c r="S1571" s="4">
        <v>0.0</v>
      </c>
      <c r="T1571" s="4">
        <v>8.0</v>
      </c>
    </row>
    <row r="1572">
      <c r="A1572" s="4" t="s">
        <v>6387</v>
      </c>
      <c r="B1572" s="4">
        <v>2015.0</v>
      </c>
      <c r="C1572" s="4" t="s">
        <v>13</v>
      </c>
      <c r="D1572" s="4" t="s">
        <v>5962</v>
      </c>
      <c r="E1572" s="4">
        <v>365.0</v>
      </c>
      <c r="F1572" s="4">
        <v>26.0</v>
      </c>
      <c r="G1572" s="10"/>
      <c r="H1572" s="4">
        <v>0.0</v>
      </c>
      <c r="I1572" s="4">
        <v>88.0</v>
      </c>
      <c r="J1572" s="4">
        <v>0.0</v>
      </c>
      <c r="K1572" s="5">
        <v>45827.0</v>
      </c>
      <c r="L1572" s="4">
        <v>38.0</v>
      </c>
      <c r="M1572" s="4">
        <v>88.0</v>
      </c>
      <c r="N1572" s="4">
        <v>88.0</v>
      </c>
      <c r="O1572" s="5">
        <v>45873.0</v>
      </c>
      <c r="P1572" s="4" t="s">
        <v>3193</v>
      </c>
      <c r="Q1572" s="4">
        <v>1757367.0</v>
      </c>
      <c r="R1572" s="5">
        <v>45694.0</v>
      </c>
      <c r="S1572" s="4" t="s">
        <v>7214</v>
      </c>
      <c r="T1572" s="5">
        <v>45879.0</v>
      </c>
    </row>
    <row r="1573">
      <c r="A1573" s="4" t="s">
        <v>6387</v>
      </c>
      <c r="B1573" s="4">
        <v>2014.0</v>
      </c>
      <c r="C1573" s="4" t="s">
        <v>13</v>
      </c>
      <c r="D1573" s="4" t="s">
        <v>5688</v>
      </c>
      <c r="E1573" s="4">
        <v>377.0</v>
      </c>
      <c r="F1573" s="4">
        <v>27.0</v>
      </c>
      <c r="G1573" s="4" t="s">
        <v>5521</v>
      </c>
      <c r="H1573" s="4" t="s">
        <v>3194</v>
      </c>
      <c r="I1573" s="4">
        <v>91.0</v>
      </c>
      <c r="J1573" s="4">
        <v>3.0</v>
      </c>
      <c r="K1573" s="5">
        <v>45707.0</v>
      </c>
      <c r="L1573" s="4">
        <v>40.0</v>
      </c>
      <c r="M1573" s="4">
        <v>87.0</v>
      </c>
      <c r="N1573" s="4">
        <v>91.0</v>
      </c>
      <c r="O1573" s="5">
        <v>45662.0</v>
      </c>
      <c r="P1573" s="4" t="s">
        <v>3196</v>
      </c>
      <c r="Q1573" s="4">
        <v>1768838.0</v>
      </c>
      <c r="R1573" s="5">
        <v>45722.0</v>
      </c>
      <c r="S1573" s="4" t="s">
        <v>7084</v>
      </c>
      <c r="T1573" s="5">
        <v>45848.0</v>
      </c>
    </row>
    <row r="1574">
      <c r="A1574" s="4" t="s">
        <v>6387</v>
      </c>
      <c r="B1574" s="4">
        <v>2013.0</v>
      </c>
      <c r="C1574" s="4" t="s">
        <v>13</v>
      </c>
      <c r="D1574" s="4" t="s">
        <v>5533</v>
      </c>
      <c r="E1574" s="4">
        <v>394.0</v>
      </c>
      <c r="F1574" s="4">
        <v>29.0</v>
      </c>
      <c r="G1574" s="4" t="s">
        <v>5521</v>
      </c>
      <c r="H1574" s="4" t="s">
        <v>3197</v>
      </c>
      <c r="I1574" s="4">
        <v>89.0</v>
      </c>
      <c r="J1574" s="4">
        <v>1.0</v>
      </c>
      <c r="K1574" s="5">
        <v>45887.0</v>
      </c>
      <c r="L1574" s="4">
        <v>42.0</v>
      </c>
      <c r="M1574" s="4">
        <v>89.0</v>
      </c>
      <c r="N1574" s="4">
        <v>89.0</v>
      </c>
      <c r="O1574" s="5">
        <v>45722.0</v>
      </c>
      <c r="P1574" s="4" t="s">
        <v>3199</v>
      </c>
      <c r="Q1574" s="4">
        <v>1.6577147E7</v>
      </c>
      <c r="R1574" s="5">
        <v>45753.0</v>
      </c>
      <c r="S1574" s="4" t="s">
        <v>7050</v>
      </c>
      <c r="T1574" s="5">
        <v>45848.0</v>
      </c>
    </row>
    <row r="1575">
      <c r="A1575" s="4" t="s">
        <v>6387</v>
      </c>
      <c r="B1575" s="4">
        <v>2012.0</v>
      </c>
      <c r="C1575" s="4" t="s">
        <v>13</v>
      </c>
      <c r="D1575" s="4" t="s">
        <v>5535</v>
      </c>
      <c r="E1575" s="4">
        <v>42.0</v>
      </c>
      <c r="F1575" s="4">
        <v>31.0</v>
      </c>
      <c r="G1575" s="4" t="s">
        <v>5521</v>
      </c>
      <c r="H1575" s="4" t="s">
        <v>3200</v>
      </c>
      <c r="I1575" s="4">
        <v>96.0</v>
      </c>
      <c r="J1575" s="4">
        <v>11.0</v>
      </c>
      <c r="K1575" s="5">
        <v>45765.0</v>
      </c>
      <c r="L1575" s="4">
        <v>46.0</v>
      </c>
      <c r="M1575" s="4">
        <v>95.0</v>
      </c>
      <c r="N1575" s="4">
        <v>96.0</v>
      </c>
      <c r="O1575" s="5">
        <v>45724.0</v>
      </c>
      <c r="P1575" s="4" t="s">
        <v>3201</v>
      </c>
      <c r="Q1575" s="4">
        <v>169735.0</v>
      </c>
      <c r="R1575" s="5">
        <v>45783.0</v>
      </c>
      <c r="S1575" s="4" t="s">
        <v>6908</v>
      </c>
      <c r="T1575" s="5">
        <v>45848.0</v>
      </c>
    </row>
    <row r="1576">
      <c r="A1576" s="4" t="s">
        <v>6387</v>
      </c>
      <c r="B1576" s="4">
        <v>2011.0</v>
      </c>
      <c r="C1576" s="4" t="s">
        <v>13</v>
      </c>
      <c r="D1576" s="4" t="s">
        <v>5643</v>
      </c>
      <c r="E1576" s="4">
        <v>441.0</v>
      </c>
      <c r="F1576" s="4">
        <v>32.0</v>
      </c>
      <c r="G1576" s="4" t="s">
        <v>2721</v>
      </c>
      <c r="H1576" s="4" t="s">
        <v>3202</v>
      </c>
      <c r="I1576" s="4">
        <v>97.0</v>
      </c>
      <c r="J1576" s="4">
        <v>26.0</v>
      </c>
      <c r="K1576" s="4">
        <v>18.0</v>
      </c>
      <c r="L1576" s="4">
        <v>50.0</v>
      </c>
      <c r="M1576" s="4">
        <v>97.0</v>
      </c>
      <c r="N1576" s="4">
        <v>97.0</v>
      </c>
      <c r="O1576" s="5">
        <v>45699.0</v>
      </c>
      <c r="P1576" s="4" t="s">
        <v>3204</v>
      </c>
      <c r="Q1576" s="4">
        <v>1.5627618E7</v>
      </c>
      <c r="R1576" s="5">
        <v>45814.0</v>
      </c>
      <c r="S1576" s="4" t="s">
        <v>7087</v>
      </c>
      <c r="T1576" s="5">
        <v>45818.0</v>
      </c>
    </row>
    <row r="1577">
      <c r="A1577" s="4" t="s">
        <v>6387</v>
      </c>
      <c r="B1577" s="4">
        <v>2010.0</v>
      </c>
      <c r="C1577" s="4" t="s">
        <v>13</v>
      </c>
      <c r="D1577" s="4" t="s">
        <v>5944</v>
      </c>
      <c r="E1577" s="4">
        <v>462.0</v>
      </c>
      <c r="F1577" s="4">
        <v>35.0</v>
      </c>
      <c r="G1577" s="58">
        <v>45870.0</v>
      </c>
      <c r="H1577" s="4" t="s">
        <v>3205</v>
      </c>
      <c r="I1577" s="4">
        <v>93.0</v>
      </c>
      <c r="J1577" s="4">
        <v>118712.0</v>
      </c>
      <c r="K1577" s="5">
        <v>45825.0</v>
      </c>
      <c r="L1577" s="4">
        <v>54.0</v>
      </c>
      <c r="M1577" s="4">
        <v>86.0</v>
      </c>
      <c r="N1577" s="4">
        <v>93.0</v>
      </c>
      <c r="O1577" s="5">
        <v>45851.0</v>
      </c>
      <c r="P1577" s="4" t="s">
        <v>3206</v>
      </c>
      <c r="Q1577" s="4">
        <v>1516795.0</v>
      </c>
      <c r="R1577" s="5">
        <v>45844.0</v>
      </c>
      <c r="S1577" s="4" t="s">
        <v>6122</v>
      </c>
      <c r="T1577" s="5">
        <v>45698.0</v>
      </c>
    </row>
    <row r="1578">
      <c r="A1578" s="4" t="s">
        <v>6387</v>
      </c>
      <c r="B1578" s="4">
        <v>2009.0</v>
      </c>
      <c r="C1578" s="4" t="s">
        <v>13</v>
      </c>
      <c r="D1578" s="4" t="s">
        <v>5712</v>
      </c>
      <c r="E1578" s="4">
        <v>491.0</v>
      </c>
      <c r="F1578" s="4">
        <v>36.0</v>
      </c>
      <c r="G1578" s="4" t="s">
        <v>5828</v>
      </c>
      <c r="H1578" s="4" t="s">
        <v>3207</v>
      </c>
      <c r="I1578" s="4">
        <v>93.0</v>
      </c>
      <c r="J1578" s="4">
        <v>21.0</v>
      </c>
      <c r="K1578" s="5">
        <v>45733.0</v>
      </c>
      <c r="L1578" s="4">
        <v>56.0</v>
      </c>
      <c r="M1578" s="4">
        <v>93.0</v>
      </c>
      <c r="N1578" s="4">
        <v>93.0</v>
      </c>
      <c r="O1578" s="5">
        <v>45914.0</v>
      </c>
      <c r="P1578" s="4" t="s">
        <v>3208</v>
      </c>
      <c r="Q1578" s="4">
        <v>1471462.0</v>
      </c>
      <c r="R1578" s="5">
        <v>45875.0</v>
      </c>
      <c r="S1578" s="4" t="s">
        <v>6912</v>
      </c>
      <c r="T1578" s="5">
        <v>45909.0</v>
      </c>
    </row>
    <row r="1579">
      <c r="A1579" s="4" t="s">
        <v>6387</v>
      </c>
      <c r="B1579" s="4">
        <v>2008.0</v>
      </c>
      <c r="C1579" s="4" t="s">
        <v>13</v>
      </c>
      <c r="D1579" s="4">
        <v>50.0</v>
      </c>
      <c r="E1579" s="4">
        <v>525.0</v>
      </c>
      <c r="F1579" s="4">
        <v>36.0</v>
      </c>
      <c r="G1579" s="4" t="s">
        <v>389</v>
      </c>
      <c r="H1579" s="4" t="s">
        <v>3209</v>
      </c>
      <c r="I1579" s="4">
        <v>91.0</v>
      </c>
      <c r="J1579" s="4">
        <v>20.0</v>
      </c>
      <c r="K1579" s="5">
        <v>45916.0</v>
      </c>
      <c r="L1579" s="4">
        <v>58.0</v>
      </c>
      <c r="M1579" s="4">
        <v>92.0</v>
      </c>
      <c r="N1579" s="4">
        <v>91.0</v>
      </c>
      <c r="O1579" s="5">
        <v>45916.0</v>
      </c>
      <c r="P1579" s="4" t="s">
        <v>3210</v>
      </c>
      <c r="Q1579" s="4">
        <v>1.4271234E7</v>
      </c>
      <c r="R1579" s="5">
        <v>45906.0</v>
      </c>
      <c r="S1579" s="4" t="s">
        <v>5783</v>
      </c>
      <c r="T1579" s="5">
        <v>45817.0</v>
      </c>
    </row>
    <row r="1580">
      <c r="A1580" s="4" t="s">
        <v>6387</v>
      </c>
      <c r="B1580" s="4">
        <v>2007.0</v>
      </c>
      <c r="C1580" s="4" t="s">
        <v>13</v>
      </c>
      <c r="D1580" s="4" t="s">
        <v>5819</v>
      </c>
      <c r="E1580" s="4">
        <v>559.0</v>
      </c>
      <c r="F1580" s="4">
        <v>37.0</v>
      </c>
      <c r="G1580" s="4" t="s">
        <v>1572</v>
      </c>
      <c r="H1580" s="4" t="s">
        <v>3211</v>
      </c>
      <c r="I1580" s="4">
        <v>87.0</v>
      </c>
      <c r="J1580" s="4">
        <v>143.0</v>
      </c>
      <c r="K1580" s="5">
        <v>45824.0</v>
      </c>
      <c r="L1580" s="4">
        <v>59.0</v>
      </c>
      <c r="M1580" s="4">
        <v>88.0</v>
      </c>
      <c r="N1580" s="4">
        <v>87.0</v>
      </c>
      <c r="O1580" s="5">
        <v>45735.0</v>
      </c>
      <c r="P1580" s="4" t="s">
        <v>3212</v>
      </c>
      <c r="Q1580" s="4">
        <v>1384969.0</v>
      </c>
      <c r="R1580" s="4">
        <v>7.0</v>
      </c>
      <c r="S1580" s="4" t="s">
        <v>7238</v>
      </c>
      <c r="T1580" s="5">
        <v>45847.0</v>
      </c>
    </row>
    <row r="1581">
      <c r="A1581" s="4" t="s">
        <v>6387</v>
      </c>
      <c r="B1581" s="4">
        <v>2006.0</v>
      </c>
      <c r="C1581" s="4" t="s">
        <v>13</v>
      </c>
      <c r="D1581" s="4" t="s">
        <v>5608</v>
      </c>
      <c r="E1581" s="4">
        <v>587.0</v>
      </c>
      <c r="F1581" s="4">
        <v>38.0</v>
      </c>
      <c r="G1581" s="4" t="s">
        <v>1572</v>
      </c>
      <c r="H1581" s="4" t="s">
        <v>3213</v>
      </c>
      <c r="I1581" s="4">
        <v>99.0</v>
      </c>
      <c r="J1581" s="4">
        <v>1.0</v>
      </c>
      <c r="K1581" s="5">
        <v>45704.0</v>
      </c>
      <c r="L1581" s="4">
        <v>61.0</v>
      </c>
      <c r="M1581" s="4">
        <v>99.0</v>
      </c>
      <c r="N1581" s="4">
        <v>99.0</v>
      </c>
      <c r="O1581" s="5">
        <v>45678.0</v>
      </c>
      <c r="P1581" s="4" t="s">
        <v>3214</v>
      </c>
      <c r="Q1581" s="4">
        <v>1.3429262E7</v>
      </c>
      <c r="R1581" s="5">
        <v>45664.0</v>
      </c>
      <c r="S1581" s="4" t="s">
        <v>7175</v>
      </c>
      <c r="T1581" s="5">
        <v>45817.0</v>
      </c>
    </row>
    <row r="1582">
      <c r="A1582" s="4" t="s">
        <v>6387</v>
      </c>
      <c r="B1582" s="4">
        <v>2005.0</v>
      </c>
      <c r="C1582" s="4" t="s">
        <v>13</v>
      </c>
      <c r="D1582" s="4">
        <v>46.0</v>
      </c>
      <c r="E1582" s="4">
        <v>66.0</v>
      </c>
      <c r="F1582" s="4">
        <v>39.0</v>
      </c>
      <c r="G1582" s="58">
        <v>45748.0</v>
      </c>
      <c r="H1582" s="4" t="s">
        <v>3215</v>
      </c>
      <c r="I1582" s="4">
        <v>93.0</v>
      </c>
      <c r="J1582" s="4">
        <v>184.0</v>
      </c>
      <c r="K1582" s="5">
        <v>45915.0</v>
      </c>
      <c r="L1582" s="4">
        <v>62.0</v>
      </c>
      <c r="M1582" s="4">
        <v>94.0</v>
      </c>
      <c r="N1582" s="4">
        <v>93.0</v>
      </c>
      <c r="O1582" s="5">
        <v>45769.0</v>
      </c>
      <c r="P1582" s="4" t="s">
        <v>3216</v>
      </c>
      <c r="Q1582" s="4">
        <v>1339711.0</v>
      </c>
      <c r="R1582" s="5">
        <v>45695.0</v>
      </c>
      <c r="S1582" s="4" t="s">
        <v>7355</v>
      </c>
      <c r="T1582" s="5">
        <v>45847.0</v>
      </c>
    </row>
    <row r="1583">
      <c r="A1583" s="4" t="s">
        <v>6387</v>
      </c>
      <c r="B1583" s="4">
        <v>2004.0</v>
      </c>
      <c r="C1583" s="4" t="s">
        <v>13</v>
      </c>
      <c r="D1583" s="4" t="s">
        <v>5618</v>
      </c>
      <c r="E1583" s="4">
        <v>615.0</v>
      </c>
      <c r="F1583" s="4">
        <v>40.0</v>
      </c>
      <c r="G1583" s="5">
        <v>45962.0</v>
      </c>
      <c r="H1583" s="4" t="s">
        <v>3217</v>
      </c>
      <c r="I1583" s="4">
        <v>89.0</v>
      </c>
      <c r="J1583" s="4">
        <v>1116.0</v>
      </c>
      <c r="K1583" s="5">
        <v>45792.0</v>
      </c>
      <c r="L1583" s="4">
        <v>65.0</v>
      </c>
      <c r="M1583" s="4">
        <v>94.0</v>
      </c>
      <c r="N1583" s="4">
        <v>89.0</v>
      </c>
      <c r="O1583" s="5">
        <v>45770.0</v>
      </c>
      <c r="P1583" s="4" t="s">
        <v>3218</v>
      </c>
      <c r="Q1583" s="4">
        <v>1267638.0</v>
      </c>
      <c r="R1583" s="5">
        <v>45754.0</v>
      </c>
      <c r="S1583" s="4" t="s">
        <v>7230</v>
      </c>
      <c r="T1583" s="4">
        <v>10.0</v>
      </c>
    </row>
    <row r="1584">
      <c r="A1584" s="4" t="s">
        <v>6387</v>
      </c>
      <c r="B1584" s="4">
        <v>2003.0</v>
      </c>
      <c r="C1584" s="4" t="s">
        <v>13</v>
      </c>
      <c r="D1584" s="4" t="s">
        <v>5785</v>
      </c>
      <c r="E1584" s="4">
        <v>613.0</v>
      </c>
      <c r="F1584" s="4">
        <v>43.0</v>
      </c>
      <c r="G1584" s="58">
        <v>45870.0</v>
      </c>
      <c r="H1584" s="4" t="s">
        <v>3219</v>
      </c>
      <c r="I1584" s="4">
        <v>84.0</v>
      </c>
      <c r="J1584" s="4">
        <v>167.0</v>
      </c>
      <c r="K1584" s="5">
        <v>45703.0</v>
      </c>
      <c r="L1584" s="4">
        <v>70.0</v>
      </c>
      <c r="M1584" s="4">
        <v>85.0</v>
      </c>
      <c r="N1584" s="4">
        <v>84.0</v>
      </c>
      <c r="O1584" s="5">
        <v>45712.0</v>
      </c>
      <c r="P1584" s="4" t="s">
        <v>3220</v>
      </c>
      <c r="Q1584" s="4">
        <v>1.2336687E7</v>
      </c>
      <c r="R1584" s="5">
        <v>45784.0</v>
      </c>
      <c r="S1584" s="4" t="s">
        <v>7316</v>
      </c>
      <c r="T1584" s="5">
        <v>45726.0</v>
      </c>
    </row>
    <row r="1585">
      <c r="A1585" s="4" t="s">
        <v>6387</v>
      </c>
      <c r="B1585" s="4">
        <v>2002.0</v>
      </c>
      <c r="C1585" s="4" t="s">
        <v>13</v>
      </c>
      <c r="D1585" s="4">
        <v>44.0</v>
      </c>
      <c r="E1585" s="4">
        <v>67.0</v>
      </c>
      <c r="F1585" s="4">
        <v>46.0</v>
      </c>
      <c r="G1585" s="5">
        <v>45658.0</v>
      </c>
      <c r="H1585" s="4" t="s">
        <v>3221</v>
      </c>
      <c r="I1585" s="4">
        <v>64.0</v>
      </c>
      <c r="J1585" s="4">
        <v>92.0</v>
      </c>
      <c r="K1585" s="5">
        <v>45883.0</v>
      </c>
      <c r="L1585" s="4">
        <v>75.0</v>
      </c>
      <c r="M1585" s="4">
        <v>79.0</v>
      </c>
      <c r="N1585" s="4">
        <v>64.0</v>
      </c>
      <c r="O1585" s="5">
        <v>45862.0</v>
      </c>
      <c r="P1585" s="4" t="s">
        <v>3222</v>
      </c>
      <c r="Q1585" s="4">
        <v>1213711.0</v>
      </c>
      <c r="R1585" s="5">
        <v>45815.0</v>
      </c>
      <c r="S1585" s="4" t="s">
        <v>7289</v>
      </c>
      <c r="T1585" s="5">
        <v>45757.0</v>
      </c>
    </row>
    <row r="1586">
      <c r="A1586" s="4" t="s">
        <v>6387</v>
      </c>
      <c r="B1586" s="4">
        <v>2001.0</v>
      </c>
      <c r="C1586" s="4" t="s">
        <v>13</v>
      </c>
      <c r="D1586" s="4" t="s">
        <v>6083</v>
      </c>
      <c r="E1586" s="4">
        <v>599.0</v>
      </c>
      <c r="F1586" s="4">
        <v>48.0</v>
      </c>
      <c r="G1586" s="4" t="s">
        <v>2102</v>
      </c>
      <c r="H1586" s="4" t="s">
        <v>3223</v>
      </c>
      <c r="I1586" s="10"/>
      <c r="J1586" s="4">
        <v>150.0</v>
      </c>
      <c r="K1586" s="5">
        <v>45761.0</v>
      </c>
      <c r="L1586" s="4">
        <v>80.0</v>
      </c>
      <c r="M1586" s="4">
        <v>86.0</v>
      </c>
      <c r="N1586" s="4">
        <v>9.0</v>
      </c>
      <c r="O1586" s="5">
        <v>45682.0</v>
      </c>
      <c r="P1586" s="4" t="s">
        <v>3224</v>
      </c>
      <c r="Q1586" s="4">
        <v>1.1695863E7</v>
      </c>
      <c r="R1586" s="5">
        <v>45845.0</v>
      </c>
      <c r="S1586" s="4" t="s">
        <v>7238</v>
      </c>
      <c r="T1586" s="5">
        <v>45667.0</v>
      </c>
    </row>
    <row r="1587">
      <c r="A1587" s="4" t="s">
        <v>6387</v>
      </c>
      <c r="B1587" s="4">
        <v>2000.0</v>
      </c>
      <c r="C1587" s="4" t="s">
        <v>13</v>
      </c>
      <c r="D1587" s="4" t="s">
        <v>5730</v>
      </c>
      <c r="E1587" s="4">
        <v>588.0</v>
      </c>
      <c r="F1587" s="4">
        <v>51.0</v>
      </c>
      <c r="G1587" s="4" t="s">
        <v>1572</v>
      </c>
      <c r="H1587" s="4" t="s">
        <v>3225</v>
      </c>
      <c r="I1587" s="10"/>
      <c r="J1587" s="4">
        <v>304.0</v>
      </c>
      <c r="K1587" s="5">
        <v>45671.0</v>
      </c>
      <c r="L1587" s="4">
        <v>84.0</v>
      </c>
      <c r="M1587" s="4">
        <v>73.0</v>
      </c>
      <c r="N1587" s="4">
        <v>75.0</v>
      </c>
      <c r="O1587" s="5">
        <v>45802.0</v>
      </c>
      <c r="P1587" s="4" t="s">
        <v>3226</v>
      </c>
      <c r="Q1587" s="4">
        <v>1.1376172E7</v>
      </c>
      <c r="R1587" s="5">
        <v>45907.0</v>
      </c>
      <c r="S1587" s="4" t="s">
        <v>6961</v>
      </c>
      <c r="T1587" s="5">
        <v>45848.0</v>
      </c>
    </row>
    <row r="1588">
      <c r="A1588" s="4" t="s">
        <v>6388</v>
      </c>
      <c r="B1588" s="4">
        <v>2015.0</v>
      </c>
      <c r="C1588" s="4" t="s">
        <v>13</v>
      </c>
      <c r="D1588" s="4">
        <v>75.0</v>
      </c>
      <c r="E1588" s="4">
        <v>123.0</v>
      </c>
      <c r="F1588" s="4">
        <v>4.0</v>
      </c>
      <c r="G1588" s="10"/>
      <c r="H1588" s="4">
        <v>0.0</v>
      </c>
      <c r="I1588" s="4">
        <v>99.0</v>
      </c>
      <c r="J1588" s="4">
        <v>1318.0</v>
      </c>
      <c r="K1588" s="5">
        <v>45812.0</v>
      </c>
      <c r="L1588" s="4">
        <v>4.0</v>
      </c>
      <c r="M1588" s="4">
        <v>99.0</v>
      </c>
      <c r="N1588" s="4">
        <v>99.0</v>
      </c>
      <c r="O1588" s="4" t="s">
        <v>5522</v>
      </c>
      <c r="P1588" s="4" t="s">
        <v>3227</v>
      </c>
      <c r="Q1588" s="4">
        <v>3723155.0</v>
      </c>
      <c r="R1588" s="5">
        <v>45723.0</v>
      </c>
      <c r="S1588" s="4" t="s">
        <v>7057</v>
      </c>
      <c r="T1588" s="5">
        <v>45670.0</v>
      </c>
    </row>
    <row r="1589">
      <c r="A1589" s="4" t="s">
        <v>6388</v>
      </c>
      <c r="B1589" s="4">
        <v>2014.0</v>
      </c>
      <c r="C1589" s="4" t="s">
        <v>13</v>
      </c>
      <c r="D1589" s="4" t="s">
        <v>5623</v>
      </c>
      <c r="E1589" s="4">
        <v>126.0</v>
      </c>
      <c r="F1589" s="4">
        <v>4.0</v>
      </c>
      <c r="G1589" s="4" t="s">
        <v>5843</v>
      </c>
      <c r="H1589" s="4" t="s">
        <v>3228</v>
      </c>
      <c r="I1589" s="4">
        <v>96.0</v>
      </c>
      <c r="J1589" s="4">
        <v>221.0</v>
      </c>
      <c r="K1589" s="4" t="s">
        <v>5626</v>
      </c>
      <c r="L1589" s="4">
        <v>4.0</v>
      </c>
      <c r="M1589" s="4">
        <v>97.0</v>
      </c>
      <c r="N1589" s="4">
        <v>97.0</v>
      </c>
      <c r="O1589" s="4" t="s">
        <v>5522</v>
      </c>
      <c r="P1589" s="4" t="s">
        <v>3229</v>
      </c>
      <c r="Q1589" s="4">
        <v>322817.0</v>
      </c>
      <c r="R1589" s="5">
        <v>45754.0</v>
      </c>
      <c r="S1589" s="4" t="s">
        <v>6967</v>
      </c>
      <c r="T1589" s="4">
        <v>13.0</v>
      </c>
    </row>
    <row r="1590">
      <c r="A1590" s="4" t="s">
        <v>6388</v>
      </c>
      <c r="B1590" s="4">
        <v>2013.0</v>
      </c>
      <c r="C1590" s="4" t="s">
        <v>13</v>
      </c>
      <c r="D1590" s="4" t="s">
        <v>5624</v>
      </c>
      <c r="E1590" s="4">
        <v>128.0</v>
      </c>
      <c r="F1590" s="4">
        <v>3.0</v>
      </c>
      <c r="G1590" s="4" t="s">
        <v>5568</v>
      </c>
      <c r="H1590" s="4" t="s">
        <v>3230</v>
      </c>
      <c r="I1590" s="4">
        <v>96.0</v>
      </c>
      <c r="J1590" s="4">
        <v>195.0</v>
      </c>
      <c r="K1590" s="4" t="s">
        <v>6078</v>
      </c>
      <c r="L1590" s="4">
        <v>4.0</v>
      </c>
      <c r="M1590" s="4">
        <v>97.0</v>
      </c>
      <c r="N1590" s="4">
        <v>97.0</v>
      </c>
      <c r="O1590" s="4" t="s">
        <v>5522</v>
      </c>
      <c r="P1590" s="4" t="s">
        <v>3231</v>
      </c>
      <c r="Q1590" s="4">
        <v>2976724.0</v>
      </c>
      <c r="R1590" s="5">
        <v>45815.0</v>
      </c>
      <c r="S1590" s="4" t="s">
        <v>7031</v>
      </c>
      <c r="T1590" s="5">
        <v>45912.0</v>
      </c>
    </row>
    <row r="1591">
      <c r="A1591" s="4" t="s">
        <v>6388</v>
      </c>
      <c r="B1591" s="4">
        <v>2012.0</v>
      </c>
      <c r="C1591" s="4" t="s">
        <v>13</v>
      </c>
      <c r="D1591" s="4" t="s">
        <v>5741</v>
      </c>
      <c r="E1591" s="4">
        <v>129.0</v>
      </c>
      <c r="F1591" s="4">
        <v>3.0</v>
      </c>
      <c r="G1591" s="4" t="s">
        <v>5568</v>
      </c>
      <c r="H1591" s="4" t="s">
        <v>3232</v>
      </c>
      <c r="I1591" s="4">
        <v>97.0</v>
      </c>
      <c r="J1591" s="4">
        <v>1868.0</v>
      </c>
      <c r="K1591" s="4" t="s">
        <v>6154</v>
      </c>
      <c r="L1591" s="4">
        <v>4.0</v>
      </c>
      <c r="M1591" s="4">
        <v>97.0</v>
      </c>
      <c r="N1591" s="4">
        <v>97.0</v>
      </c>
      <c r="O1591" s="4" t="s">
        <v>5522</v>
      </c>
      <c r="P1591" s="4" t="s">
        <v>3233</v>
      </c>
      <c r="Q1591" s="4">
        <v>2917456.0</v>
      </c>
      <c r="R1591" s="5">
        <v>45845.0</v>
      </c>
      <c r="S1591" s="4" t="s">
        <v>6981</v>
      </c>
      <c r="T1591" s="5">
        <v>45912.0</v>
      </c>
    </row>
    <row r="1592">
      <c r="A1592" s="4" t="s">
        <v>6388</v>
      </c>
      <c r="B1592" s="4">
        <v>2011.0</v>
      </c>
      <c r="C1592" s="4" t="s">
        <v>13</v>
      </c>
      <c r="D1592" s="4" t="s">
        <v>5881</v>
      </c>
      <c r="E1592" s="4">
        <v>13.0</v>
      </c>
      <c r="F1592" s="4">
        <v>3.0</v>
      </c>
      <c r="G1592" s="4" t="s">
        <v>5732</v>
      </c>
      <c r="H1592" s="4" t="s">
        <v>3234</v>
      </c>
      <c r="I1592" s="4">
        <v>96.0</v>
      </c>
      <c r="J1592" s="4">
        <v>1569.0</v>
      </c>
      <c r="K1592" s="4" t="s">
        <v>6033</v>
      </c>
      <c r="L1592" s="4">
        <v>4.0</v>
      </c>
      <c r="M1592" s="4">
        <v>96.0</v>
      </c>
      <c r="N1592" s="4">
        <v>96.0</v>
      </c>
      <c r="O1592" s="4" t="s">
        <v>5522</v>
      </c>
      <c r="P1592" s="4" t="s">
        <v>3235</v>
      </c>
      <c r="Q1592" s="4">
        <v>2.8635128E7</v>
      </c>
      <c r="R1592" s="5">
        <v>45876.0</v>
      </c>
      <c r="S1592" s="4" t="s">
        <v>7391</v>
      </c>
      <c r="T1592" s="4">
        <v>13.0</v>
      </c>
    </row>
    <row r="1593">
      <c r="A1593" s="4" t="s">
        <v>6388</v>
      </c>
      <c r="B1593" s="4">
        <v>2010.0</v>
      </c>
      <c r="C1593" s="4" t="s">
        <v>13</v>
      </c>
      <c r="D1593" s="4" t="s">
        <v>5580</v>
      </c>
      <c r="E1593" s="4">
        <v>131.0</v>
      </c>
      <c r="F1593" s="4">
        <v>3.0</v>
      </c>
      <c r="G1593" s="4" t="s">
        <v>5993</v>
      </c>
      <c r="H1593" s="4" t="s">
        <v>3236</v>
      </c>
      <c r="I1593" s="4">
        <v>96.0</v>
      </c>
      <c r="J1593" s="4">
        <v>73.0</v>
      </c>
      <c r="K1593" s="4" t="s">
        <v>6155</v>
      </c>
      <c r="L1593" s="4">
        <v>4.0</v>
      </c>
      <c r="M1593" s="4">
        <v>96.0</v>
      </c>
      <c r="N1593" s="4">
        <v>96.0</v>
      </c>
      <c r="O1593" s="4" t="s">
        <v>5522</v>
      </c>
      <c r="P1593" s="4" t="s">
        <v>3237</v>
      </c>
      <c r="Q1593" s="4">
        <v>2.8112289E7</v>
      </c>
      <c r="R1593" s="4">
        <v>8.0</v>
      </c>
      <c r="S1593" s="4" t="s">
        <v>6983</v>
      </c>
      <c r="T1593" s="5">
        <v>45881.0</v>
      </c>
    </row>
    <row r="1594">
      <c r="A1594" s="4" t="s">
        <v>6388</v>
      </c>
      <c r="B1594" s="4">
        <v>2009.0</v>
      </c>
      <c r="C1594" s="4" t="s">
        <v>13</v>
      </c>
      <c r="D1594" s="4">
        <v>74.0</v>
      </c>
      <c r="E1594" s="4">
        <v>131.0</v>
      </c>
      <c r="F1594" s="4">
        <v>3.0</v>
      </c>
      <c r="G1594" s="4" t="s">
        <v>5920</v>
      </c>
      <c r="H1594" s="4" t="s">
        <v>3238</v>
      </c>
      <c r="I1594" s="4">
        <v>96.0</v>
      </c>
      <c r="J1594" s="4">
        <v>153.0</v>
      </c>
      <c r="K1594" s="4" t="s">
        <v>5990</v>
      </c>
      <c r="L1594" s="4">
        <v>4.0</v>
      </c>
      <c r="M1594" s="4">
        <v>97.0</v>
      </c>
      <c r="N1594" s="4">
        <v>97.0</v>
      </c>
      <c r="O1594" s="4" t="s">
        <v>5522</v>
      </c>
      <c r="P1594" s="4" t="s">
        <v>3239</v>
      </c>
      <c r="Q1594" s="4">
        <v>2765383.0</v>
      </c>
      <c r="R1594" s="5">
        <v>45696.0</v>
      </c>
      <c r="S1594" s="4" t="s">
        <v>7418</v>
      </c>
      <c r="T1594" s="5">
        <v>45820.0</v>
      </c>
    </row>
    <row r="1595">
      <c r="A1595" s="4" t="s">
        <v>6388</v>
      </c>
      <c r="B1595" s="4">
        <v>2008.0</v>
      </c>
      <c r="C1595" s="4" t="s">
        <v>13</v>
      </c>
      <c r="D1595" s="4" t="s">
        <v>5583</v>
      </c>
      <c r="E1595" s="4">
        <v>132.0</v>
      </c>
      <c r="F1595" s="4">
        <v>3.0</v>
      </c>
      <c r="G1595" s="4" t="s">
        <v>5920</v>
      </c>
      <c r="H1595" s="4" t="s">
        <v>3240</v>
      </c>
      <c r="I1595" s="4">
        <v>97.0</v>
      </c>
      <c r="J1595" s="4">
        <v>334.0</v>
      </c>
      <c r="K1595" s="4" t="s">
        <v>6156</v>
      </c>
      <c r="L1595" s="4">
        <v>4.0</v>
      </c>
      <c r="M1595" s="4">
        <v>97.0</v>
      </c>
      <c r="N1595" s="4">
        <v>97.0</v>
      </c>
      <c r="O1595" s="4" t="s">
        <v>5522</v>
      </c>
      <c r="P1595" s="4" t="s">
        <v>3241</v>
      </c>
      <c r="Q1595" s="4">
        <v>2711169.0</v>
      </c>
      <c r="R1595" s="5">
        <v>45724.0</v>
      </c>
      <c r="S1595" s="4" t="s">
        <v>7111</v>
      </c>
      <c r="T1595" s="5">
        <v>45789.0</v>
      </c>
    </row>
    <row r="1596">
      <c r="A1596" s="4" t="s">
        <v>6388</v>
      </c>
      <c r="B1596" s="4">
        <v>2007.0</v>
      </c>
      <c r="C1596" s="4" t="s">
        <v>13</v>
      </c>
      <c r="D1596" s="4" t="s">
        <v>5780</v>
      </c>
      <c r="E1596" s="4">
        <v>133.0</v>
      </c>
      <c r="F1596" s="4">
        <v>3.0</v>
      </c>
      <c r="G1596" s="4" t="s">
        <v>6122</v>
      </c>
      <c r="H1596" s="4" t="s">
        <v>3242</v>
      </c>
      <c r="I1596" s="4">
        <v>96.0</v>
      </c>
      <c r="J1596" s="4">
        <v>394.0</v>
      </c>
      <c r="K1596" s="4" t="s">
        <v>6140</v>
      </c>
      <c r="L1596" s="4">
        <v>4.0</v>
      </c>
      <c r="M1596" s="4">
        <v>97.0</v>
      </c>
      <c r="N1596" s="4">
        <v>97.0</v>
      </c>
      <c r="O1596" s="4" t="s">
        <v>5522</v>
      </c>
      <c r="P1596" s="4" t="s">
        <v>3243</v>
      </c>
      <c r="Q1596" s="4">
        <v>2.6625845E7</v>
      </c>
      <c r="R1596" s="5">
        <v>45785.0</v>
      </c>
      <c r="S1596" s="4" t="s">
        <v>6985</v>
      </c>
      <c r="T1596" s="5">
        <v>45728.0</v>
      </c>
    </row>
    <row r="1597">
      <c r="A1597" s="4" t="s">
        <v>6388</v>
      </c>
      <c r="B1597" s="4">
        <v>2006.0</v>
      </c>
      <c r="C1597" s="4" t="s">
        <v>13</v>
      </c>
      <c r="D1597" s="4" t="s">
        <v>5563</v>
      </c>
      <c r="E1597" s="4">
        <v>134.0</v>
      </c>
      <c r="F1597" s="4">
        <v>3.0</v>
      </c>
      <c r="G1597" s="4" t="s">
        <v>5921</v>
      </c>
      <c r="H1597" s="4" t="s">
        <v>3244</v>
      </c>
      <c r="I1597" s="4">
        <v>95.0</v>
      </c>
      <c r="J1597" s="4">
        <v>564.0</v>
      </c>
      <c r="K1597" s="4" t="s">
        <v>5872</v>
      </c>
      <c r="L1597" s="4">
        <v>4.0</v>
      </c>
      <c r="M1597" s="4">
        <v>95.0</v>
      </c>
      <c r="N1597" s="4">
        <v>95.0</v>
      </c>
      <c r="O1597" s="4" t="s">
        <v>5522</v>
      </c>
      <c r="P1597" s="4" t="s">
        <v>3245</v>
      </c>
      <c r="Q1597" s="4">
        <v>2.6143566E7</v>
      </c>
      <c r="R1597" s="5">
        <v>45816.0</v>
      </c>
      <c r="S1597" s="4" t="s">
        <v>6938</v>
      </c>
      <c r="T1597" s="5">
        <v>45850.0</v>
      </c>
    </row>
    <row r="1598">
      <c r="A1598" s="4" t="s">
        <v>6388</v>
      </c>
      <c r="B1598" s="4">
        <v>2005.0</v>
      </c>
      <c r="C1598" s="4" t="s">
        <v>13</v>
      </c>
      <c r="D1598" s="4" t="s">
        <v>5585</v>
      </c>
      <c r="E1598" s="4">
        <v>135.0</v>
      </c>
      <c r="F1598" s="4">
        <v>3.0</v>
      </c>
      <c r="G1598" s="4" t="s">
        <v>5581</v>
      </c>
      <c r="H1598" s="4" t="s">
        <v>3246</v>
      </c>
      <c r="I1598" s="4">
        <v>96.0</v>
      </c>
      <c r="J1598" s="4">
        <v>1407.0</v>
      </c>
      <c r="K1598" s="5">
        <v>45841.0</v>
      </c>
      <c r="L1598" s="4">
        <v>4.0</v>
      </c>
      <c r="M1598" s="4">
        <v>96.0</v>
      </c>
      <c r="N1598" s="4">
        <v>96.0</v>
      </c>
      <c r="O1598" s="4" t="s">
        <v>5522</v>
      </c>
      <c r="P1598" s="4" t="s">
        <v>3247</v>
      </c>
      <c r="Q1598" s="4">
        <v>2.5659393E7</v>
      </c>
      <c r="R1598" s="5">
        <v>45877.0</v>
      </c>
      <c r="S1598" s="4" t="s">
        <v>7125</v>
      </c>
      <c r="T1598" s="5">
        <v>45912.0</v>
      </c>
    </row>
    <row r="1599">
      <c r="A1599" s="4" t="s">
        <v>6388</v>
      </c>
      <c r="B1599" s="4">
        <v>2004.0</v>
      </c>
      <c r="C1599" s="4" t="s">
        <v>13</v>
      </c>
      <c r="D1599" s="4" t="s">
        <v>5648</v>
      </c>
      <c r="E1599" s="4">
        <v>137.0</v>
      </c>
      <c r="F1599" s="4">
        <v>3.0</v>
      </c>
      <c r="G1599" s="4" t="s">
        <v>5993</v>
      </c>
      <c r="H1599" s="4" t="s">
        <v>3248</v>
      </c>
      <c r="I1599" s="4">
        <v>94.0</v>
      </c>
      <c r="J1599" s="4">
        <v>5729.0</v>
      </c>
      <c r="K1599" s="5">
        <v>45898.0</v>
      </c>
      <c r="L1599" s="4">
        <v>4.0</v>
      </c>
      <c r="M1599" s="4">
        <v>95.0</v>
      </c>
      <c r="N1599" s="4">
        <v>95.0</v>
      </c>
      <c r="O1599" s="4" t="s">
        <v>5522</v>
      </c>
      <c r="P1599" s="4" t="s">
        <v>3249</v>
      </c>
      <c r="Q1599" s="4">
        <v>2517419.0</v>
      </c>
      <c r="R1599" s="5">
        <v>45908.0</v>
      </c>
      <c r="S1599" s="4" t="s">
        <v>7410</v>
      </c>
      <c r="T1599" s="5">
        <v>45850.0</v>
      </c>
    </row>
    <row r="1600">
      <c r="A1600" s="4" t="s">
        <v>6388</v>
      </c>
      <c r="B1600" s="4">
        <v>2003.0</v>
      </c>
      <c r="C1600" s="4" t="s">
        <v>13</v>
      </c>
      <c r="D1600" s="4" t="s">
        <v>5749</v>
      </c>
      <c r="E1600" s="4">
        <v>138.0</v>
      </c>
      <c r="F1600" s="4">
        <v>3.0</v>
      </c>
      <c r="G1600" s="4" t="s">
        <v>6127</v>
      </c>
      <c r="H1600" s="4" t="s">
        <v>3250</v>
      </c>
      <c r="I1600" s="4">
        <v>95.0</v>
      </c>
      <c r="J1600" s="4">
        <v>632.0</v>
      </c>
      <c r="K1600" s="5">
        <v>45897.0</v>
      </c>
      <c r="L1600" s="4">
        <v>4.0</v>
      </c>
      <c r="M1600" s="4">
        <v>96.0</v>
      </c>
      <c r="N1600" s="4">
        <v>96.0</v>
      </c>
      <c r="O1600" s="4" t="s">
        <v>5522</v>
      </c>
      <c r="P1600" s="4" t="s">
        <v>3251</v>
      </c>
      <c r="Q1600" s="4">
        <v>2468873.0</v>
      </c>
      <c r="R1600" s="5">
        <v>45666.0</v>
      </c>
      <c r="S1600" s="4" t="s">
        <v>6939</v>
      </c>
      <c r="T1600" s="5">
        <v>45669.0</v>
      </c>
    </row>
    <row r="1601">
      <c r="A1601" s="4" t="s">
        <v>6388</v>
      </c>
      <c r="B1601" s="4">
        <v>2002.0</v>
      </c>
      <c r="C1601" s="4" t="s">
        <v>13</v>
      </c>
      <c r="D1601" s="4" t="s">
        <v>5588</v>
      </c>
      <c r="E1601" s="4">
        <v>14.0</v>
      </c>
      <c r="F1601" s="4">
        <v>4.0</v>
      </c>
      <c r="G1601" s="4" t="s">
        <v>5993</v>
      </c>
      <c r="H1601" s="4" t="s">
        <v>3252</v>
      </c>
      <c r="I1601" s="4">
        <v>95.0</v>
      </c>
      <c r="J1601" s="4">
        <v>408.0</v>
      </c>
      <c r="K1601" s="5">
        <v>45927.0</v>
      </c>
      <c r="L1601" s="4">
        <v>4.0</v>
      </c>
      <c r="M1601" s="4">
        <v>94.0</v>
      </c>
      <c r="N1601" s="4">
        <v>94.0</v>
      </c>
      <c r="O1601" s="4" t="s">
        <v>5522</v>
      </c>
      <c r="P1601" s="4" t="s">
        <v>3253</v>
      </c>
      <c r="Q1601" s="4">
        <v>2.4198811E7</v>
      </c>
      <c r="R1601" s="5">
        <v>45725.0</v>
      </c>
      <c r="S1601" s="4" t="s">
        <v>7059</v>
      </c>
      <c r="T1601" s="4">
        <v>12.0</v>
      </c>
    </row>
    <row r="1602">
      <c r="A1602" s="4" t="s">
        <v>6388</v>
      </c>
      <c r="B1602" s="4">
        <v>2001.0</v>
      </c>
      <c r="C1602" s="4" t="s">
        <v>13</v>
      </c>
      <c r="D1602" s="4" t="s">
        <v>5653</v>
      </c>
      <c r="E1602" s="4">
        <v>144.0</v>
      </c>
      <c r="F1602" s="4">
        <v>4.0</v>
      </c>
      <c r="G1602" s="4" t="s">
        <v>5568</v>
      </c>
      <c r="H1602" s="4" t="s">
        <v>3254</v>
      </c>
      <c r="I1602" s="4">
        <v>95.0</v>
      </c>
      <c r="J1602" s="4">
        <v>2198.0</v>
      </c>
      <c r="K1602" s="4">
        <v>27.0</v>
      </c>
      <c r="L1602" s="4">
        <v>5.0</v>
      </c>
      <c r="M1602" s="4">
        <v>95.0</v>
      </c>
      <c r="N1602" s="4">
        <v>96.0</v>
      </c>
      <c r="O1602" s="4" t="s">
        <v>5522</v>
      </c>
      <c r="P1602" s="4" t="s">
        <v>3255</v>
      </c>
      <c r="Q1602" s="4">
        <v>2369897.0</v>
      </c>
      <c r="R1602" s="5">
        <v>45756.0</v>
      </c>
      <c r="S1602" s="4" t="s">
        <v>6924</v>
      </c>
      <c r="T1602" s="5">
        <v>45911.0</v>
      </c>
    </row>
    <row r="1603">
      <c r="A1603" s="4" t="s">
        <v>6388</v>
      </c>
      <c r="B1603" s="4">
        <v>2000.0</v>
      </c>
      <c r="C1603" s="4" t="s">
        <v>13</v>
      </c>
      <c r="D1603" s="4" t="s">
        <v>5899</v>
      </c>
      <c r="E1603" s="4">
        <v>149.0</v>
      </c>
      <c r="F1603" s="4">
        <v>4.0</v>
      </c>
      <c r="G1603" s="4" t="s">
        <v>6124</v>
      </c>
      <c r="H1603" s="4" t="s">
        <v>3256</v>
      </c>
      <c r="I1603" s="4">
        <v>97.0</v>
      </c>
      <c r="J1603" s="4">
        <v>6187.0</v>
      </c>
      <c r="K1603" s="4">
        <v>26.0</v>
      </c>
      <c r="L1603" s="4">
        <v>5.0</v>
      </c>
      <c r="M1603" s="4">
        <v>98.0</v>
      </c>
      <c r="N1603" s="4">
        <v>98.0</v>
      </c>
      <c r="O1603" s="4" t="s">
        <v>5522</v>
      </c>
      <c r="P1603" s="4" t="s">
        <v>3257</v>
      </c>
      <c r="Q1603" s="4">
        <v>2318568.0</v>
      </c>
      <c r="R1603" s="5">
        <v>45817.0</v>
      </c>
      <c r="S1603" s="4" t="s">
        <v>7264</v>
      </c>
      <c r="T1603" s="5">
        <v>45819.0</v>
      </c>
    </row>
    <row r="1604">
      <c r="A1604" s="4" t="s">
        <v>6389</v>
      </c>
      <c r="B1604" s="4">
        <v>2015.0</v>
      </c>
      <c r="C1604" s="4" t="s">
        <v>13</v>
      </c>
      <c r="D1604" s="4" t="s">
        <v>5964</v>
      </c>
      <c r="E1604" s="4">
        <v>61.0</v>
      </c>
      <c r="F1604" s="4">
        <v>0.0</v>
      </c>
      <c r="G1604" s="10"/>
      <c r="H1604" s="4">
        <v>0.0</v>
      </c>
      <c r="I1604" s="4">
        <v>99.0</v>
      </c>
      <c r="J1604" s="4">
        <v>0.0</v>
      </c>
      <c r="K1604" s="5">
        <v>45774.0</v>
      </c>
      <c r="L1604" s="4">
        <v>0.0</v>
      </c>
      <c r="M1604" s="4">
        <v>99.0</v>
      </c>
      <c r="N1604" s="4">
        <v>99.0</v>
      </c>
      <c r="O1604" s="4" t="s">
        <v>5522</v>
      </c>
      <c r="P1604" s="4" t="s">
        <v>3258</v>
      </c>
      <c r="Q1604" s="4">
        <v>49163.0</v>
      </c>
      <c r="R1604" s="5">
        <v>45821.0</v>
      </c>
      <c r="S1604" s="4" t="s">
        <v>7424</v>
      </c>
      <c r="T1604" s="5">
        <v>45850.0</v>
      </c>
    </row>
    <row r="1605">
      <c r="A1605" s="4" t="s">
        <v>6389</v>
      </c>
      <c r="B1605" s="4">
        <v>2014.0</v>
      </c>
      <c r="C1605" s="4" t="s">
        <v>13</v>
      </c>
      <c r="D1605" s="4" t="s">
        <v>5966</v>
      </c>
      <c r="E1605" s="4">
        <v>62.0</v>
      </c>
      <c r="F1605" s="4">
        <v>0.0</v>
      </c>
      <c r="G1605" s="4" t="s">
        <v>5521</v>
      </c>
      <c r="H1605" s="4" t="s">
        <v>3259</v>
      </c>
      <c r="I1605" s="4">
        <v>99.0</v>
      </c>
      <c r="J1605" s="4">
        <v>0.0</v>
      </c>
      <c r="K1605" s="5">
        <v>45714.0</v>
      </c>
      <c r="L1605" s="4">
        <v>0.0</v>
      </c>
      <c r="M1605" s="4">
        <v>99.0</v>
      </c>
      <c r="N1605" s="4">
        <v>99.0</v>
      </c>
      <c r="O1605" s="4" t="s">
        <v>5522</v>
      </c>
      <c r="P1605" s="4" t="s">
        <v>3261</v>
      </c>
      <c r="Q1605" s="4">
        <v>41.0</v>
      </c>
      <c r="R1605" s="5">
        <v>45851.0</v>
      </c>
      <c r="S1605" s="4" t="s">
        <v>7117</v>
      </c>
      <c r="T1605" s="5">
        <v>45850.0</v>
      </c>
    </row>
    <row r="1606">
      <c r="A1606" s="4" t="s">
        <v>6389</v>
      </c>
      <c r="B1606" s="4">
        <v>2013.0</v>
      </c>
      <c r="C1606" s="4" t="s">
        <v>13</v>
      </c>
      <c r="D1606" s="4" t="s">
        <v>5928</v>
      </c>
      <c r="E1606" s="4">
        <v>64.0</v>
      </c>
      <c r="F1606" s="4">
        <v>0.0</v>
      </c>
      <c r="G1606" s="4" t="s">
        <v>5521</v>
      </c>
      <c r="H1606" s="4" t="s">
        <v>3262</v>
      </c>
      <c r="I1606" s="4">
        <v>99.0</v>
      </c>
      <c r="J1606" s="4">
        <v>0.0</v>
      </c>
      <c r="K1606" s="5">
        <v>45682.0</v>
      </c>
      <c r="L1606" s="4">
        <v>0.0</v>
      </c>
      <c r="M1606" s="4">
        <v>99.0</v>
      </c>
      <c r="N1606" s="4">
        <v>99.0</v>
      </c>
      <c r="O1606" s="4" t="s">
        <v>5522</v>
      </c>
      <c r="P1606" s="4" t="s">
        <v>3263</v>
      </c>
      <c r="Q1606" s="4">
        <v>393.0</v>
      </c>
      <c r="R1606" s="5">
        <v>45882.0</v>
      </c>
      <c r="S1606" s="4" t="s">
        <v>7252</v>
      </c>
      <c r="T1606" s="5">
        <v>45759.0</v>
      </c>
    </row>
    <row r="1607">
      <c r="A1607" s="4" t="s">
        <v>6389</v>
      </c>
      <c r="B1607" s="4">
        <v>2012.0</v>
      </c>
      <c r="C1607" s="4" t="s">
        <v>13</v>
      </c>
      <c r="D1607" s="4" t="s">
        <v>5816</v>
      </c>
      <c r="E1607" s="4">
        <v>65.0</v>
      </c>
      <c r="F1607" s="4">
        <v>0.0</v>
      </c>
      <c r="G1607" s="4" t="s">
        <v>5521</v>
      </c>
      <c r="H1607" s="4" t="s">
        <v>3264</v>
      </c>
      <c r="I1607" s="4">
        <v>99.0</v>
      </c>
      <c r="J1607" s="4">
        <v>0.0</v>
      </c>
      <c r="K1607" s="5">
        <v>45681.0</v>
      </c>
      <c r="L1607" s="4">
        <v>0.0</v>
      </c>
      <c r="M1607" s="4">
        <v>99.0</v>
      </c>
      <c r="N1607" s="4">
        <v>99.0</v>
      </c>
      <c r="O1607" s="4" t="s">
        <v>5522</v>
      </c>
      <c r="P1607" s="4" t="s">
        <v>3265</v>
      </c>
      <c r="Q1607" s="4">
        <v>385.0</v>
      </c>
      <c r="R1607" s="5">
        <v>45913.0</v>
      </c>
      <c r="S1607" s="4" t="s">
        <v>7025</v>
      </c>
      <c r="T1607" s="5">
        <v>45669.0</v>
      </c>
    </row>
    <row r="1608">
      <c r="A1608" s="4" t="s">
        <v>6389</v>
      </c>
      <c r="B1608" s="4">
        <v>2011.0</v>
      </c>
      <c r="C1608" s="4" t="s">
        <v>13</v>
      </c>
      <c r="D1608" s="4" t="s">
        <v>5929</v>
      </c>
      <c r="E1608" s="4">
        <v>67.0</v>
      </c>
      <c r="F1608" s="4">
        <v>0.0</v>
      </c>
      <c r="G1608" s="4" t="s">
        <v>3608</v>
      </c>
      <c r="H1608" s="4" t="s">
        <v>3266</v>
      </c>
      <c r="I1608" s="4">
        <v>96.0</v>
      </c>
      <c r="J1608" s="4">
        <v>0.0</v>
      </c>
      <c r="K1608" s="5">
        <v>45680.0</v>
      </c>
      <c r="L1608" s="4">
        <v>0.0</v>
      </c>
      <c r="M1608" s="4">
        <v>96.0</v>
      </c>
      <c r="N1608" s="4">
        <v>96.0</v>
      </c>
      <c r="O1608" s="4" t="s">
        <v>5522</v>
      </c>
      <c r="P1608" s="4" t="s">
        <v>3267</v>
      </c>
      <c r="Q1608" s="4">
        <v>377.0</v>
      </c>
      <c r="R1608" s="4">
        <v>14.0</v>
      </c>
      <c r="S1608" s="4" t="s">
        <v>6946</v>
      </c>
      <c r="T1608" s="5">
        <v>45880.0</v>
      </c>
    </row>
    <row r="1609">
      <c r="A1609" s="4" t="s">
        <v>6389</v>
      </c>
      <c r="B1609" s="4">
        <v>2010.0</v>
      </c>
      <c r="C1609" s="4" t="s">
        <v>13</v>
      </c>
      <c r="D1609" s="4" t="s">
        <v>5756</v>
      </c>
      <c r="E1609" s="4">
        <v>73.0</v>
      </c>
      <c r="F1609" s="4">
        <v>0.0</v>
      </c>
      <c r="G1609" s="4" t="s">
        <v>3620</v>
      </c>
      <c r="H1609" s="4" t="s">
        <v>3268</v>
      </c>
      <c r="I1609" s="4">
        <v>97.0</v>
      </c>
      <c r="J1609" s="4">
        <v>0.0</v>
      </c>
      <c r="K1609" s="5">
        <v>45679.0</v>
      </c>
      <c r="L1609" s="4">
        <v>0.0</v>
      </c>
      <c r="M1609" s="4">
        <v>97.0</v>
      </c>
      <c r="N1609" s="4">
        <v>96.0</v>
      </c>
      <c r="O1609" s="4" t="s">
        <v>5522</v>
      </c>
      <c r="P1609" s="4" t="s">
        <v>3269</v>
      </c>
      <c r="Q1609" s="4">
        <v>367.0</v>
      </c>
      <c r="R1609" s="5">
        <v>45671.0</v>
      </c>
      <c r="S1609" s="4" t="s">
        <v>6947</v>
      </c>
      <c r="T1609" s="5">
        <v>45819.0</v>
      </c>
    </row>
    <row r="1610">
      <c r="A1610" s="4" t="s">
        <v>6389</v>
      </c>
      <c r="B1610" s="4">
        <v>2009.0</v>
      </c>
      <c r="C1610" s="4" t="s">
        <v>13</v>
      </c>
      <c r="D1610" s="4" t="s">
        <v>5629</v>
      </c>
      <c r="E1610" s="4">
        <v>75.0</v>
      </c>
      <c r="F1610" s="4">
        <v>0.0</v>
      </c>
      <c r="G1610" s="4" t="s">
        <v>607</v>
      </c>
      <c r="H1610" s="4" t="s">
        <v>3270</v>
      </c>
      <c r="I1610" s="4">
        <v>98.0</v>
      </c>
      <c r="J1610" s="4">
        <v>6.0</v>
      </c>
      <c r="K1610" s="5">
        <v>45709.0</v>
      </c>
      <c r="L1610" s="4">
        <v>0.0</v>
      </c>
      <c r="M1610" s="4">
        <v>98.0</v>
      </c>
      <c r="N1610" s="4">
        <v>98.0</v>
      </c>
      <c r="O1610" s="4" t="s">
        <v>5522</v>
      </c>
      <c r="P1610" s="4" t="s">
        <v>3271</v>
      </c>
      <c r="Q1610" s="4">
        <v>36.0</v>
      </c>
      <c r="R1610" s="5">
        <v>45702.0</v>
      </c>
      <c r="S1610" s="4" t="s">
        <v>7027</v>
      </c>
      <c r="T1610" s="5">
        <v>45880.0</v>
      </c>
    </row>
    <row r="1611">
      <c r="A1611" s="4" t="s">
        <v>6389</v>
      </c>
      <c r="B1611" s="4">
        <v>2008.0</v>
      </c>
      <c r="C1611" s="4" t="s">
        <v>13</v>
      </c>
      <c r="D1611" s="4" t="s">
        <v>5553</v>
      </c>
      <c r="E1611" s="4">
        <v>81.0</v>
      </c>
      <c r="F1611" s="4">
        <v>0.0</v>
      </c>
      <c r="G1611" s="4" t="s">
        <v>6023</v>
      </c>
      <c r="H1611" s="4" t="s">
        <v>3272</v>
      </c>
      <c r="I1611" s="4">
        <v>98.0</v>
      </c>
      <c r="J1611" s="4">
        <v>0.0</v>
      </c>
      <c r="K1611" s="5">
        <v>45718.0</v>
      </c>
      <c r="L1611" s="4">
        <v>0.0</v>
      </c>
      <c r="M1611" s="4">
        <v>98.0</v>
      </c>
      <c r="N1611" s="4">
        <v>98.0</v>
      </c>
      <c r="O1611" s="4" t="s">
        <v>5522</v>
      </c>
      <c r="P1611" s="4" t="s">
        <v>3273</v>
      </c>
      <c r="Q1611" s="4">
        <v>362.0</v>
      </c>
      <c r="R1611" s="5">
        <v>45730.0</v>
      </c>
      <c r="S1611" s="4" t="s">
        <v>7389</v>
      </c>
      <c r="T1611" s="5">
        <v>45880.0</v>
      </c>
    </row>
    <row r="1612">
      <c r="A1612" s="4" t="s">
        <v>6389</v>
      </c>
      <c r="B1612" s="4">
        <v>2007.0</v>
      </c>
      <c r="C1612" s="4" t="s">
        <v>13</v>
      </c>
      <c r="D1612" s="4" t="s">
        <v>5566</v>
      </c>
      <c r="E1612" s="4">
        <v>82.0</v>
      </c>
      <c r="F1612" s="4">
        <v>0.0</v>
      </c>
      <c r="G1612" s="4" t="s">
        <v>1127</v>
      </c>
      <c r="H1612" s="4" t="s">
        <v>3274</v>
      </c>
      <c r="I1612" s="4">
        <v>98.0</v>
      </c>
      <c r="J1612" s="4">
        <v>20.0</v>
      </c>
      <c r="K1612" s="5">
        <v>45796.0</v>
      </c>
      <c r="L1612" s="4">
        <v>0.0</v>
      </c>
      <c r="M1612" s="4">
        <v>98.0</v>
      </c>
      <c r="N1612" s="4">
        <v>98.0</v>
      </c>
      <c r="O1612" s="4" t="s">
        <v>5522</v>
      </c>
      <c r="P1612" s="4" t="s">
        <v>3275</v>
      </c>
      <c r="Q1612" s="4">
        <v>349.0</v>
      </c>
      <c r="R1612" s="5">
        <v>45761.0</v>
      </c>
      <c r="S1612" s="4" t="s">
        <v>7105</v>
      </c>
      <c r="T1612" s="5">
        <v>45911.0</v>
      </c>
    </row>
    <row r="1613">
      <c r="A1613" s="4" t="s">
        <v>6389</v>
      </c>
      <c r="B1613" s="4">
        <v>2006.0</v>
      </c>
      <c r="C1613" s="4" t="s">
        <v>13</v>
      </c>
      <c r="D1613" s="4">
        <v>75.0</v>
      </c>
      <c r="E1613" s="4">
        <v>88.0</v>
      </c>
      <c r="F1613" s="4">
        <v>0.0</v>
      </c>
      <c r="G1613" s="4" t="s">
        <v>2097</v>
      </c>
      <c r="H1613" s="4" t="s">
        <v>3276</v>
      </c>
      <c r="I1613" s="4">
        <v>98.0</v>
      </c>
      <c r="J1613" s="4">
        <v>47.0</v>
      </c>
      <c r="K1613" s="5">
        <v>45856.0</v>
      </c>
      <c r="L1613" s="4">
        <v>0.0</v>
      </c>
      <c r="M1613" s="4">
        <v>98.0</v>
      </c>
      <c r="N1613" s="4">
        <v>98.0</v>
      </c>
      <c r="O1613" s="4" t="s">
        <v>5522</v>
      </c>
      <c r="P1613" s="4" t="s">
        <v>3277</v>
      </c>
      <c r="Q1613" s="4">
        <v>333.0</v>
      </c>
      <c r="R1613" s="5">
        <v>45791.0</v>
      </c>
      <c r="S1613" s="4" t="s">
        <v>7108</v>
      </c>
      <c r="T1613" s="4">
        <v>12.0</v>
      </c>
    </row>
    <row r="1614">
      <c r="A1614" s="4" t="s">
        <v>6389</v>
      </c>
      <c r="B1614" s="4">
        <v>2005.0</v>
      </c>
      <c r="C1614" s="4" t="s">
        <v>13</v>
      </c>
      <c r="D1614" s="4" t="s">
        <v>5881</v>
      </c>
      <c r="E1614" s="4">
        <v>93.0</v>
      </c>
      <c r="F1614" s="4">
        <v>0.0</v>
      </c>
      <c r="G1614" s="4" t="s">
        <v>5918</v>
      </c>
      <c r="H1614" s="4" t="s">
        <v>3278</v>
      </c>
      <c r="I1614" s="4">
        <v>98.0</v>
      </c>
      <c r="J1614" s="4">
        <v>1395.0</v>
      </c>
      <c r="K1614" s="4">
        <v>18.0</v>
      </c>
      <c r="L1614" s="4">
        <v>0.0</v>
      </c>
      <c r="M1614" s="4">
        <v>98.0</v>
      </c>
      <c r="N1614" s="4">
        <v>98.0</v>
      </c>
      <c r="O1614" s="4" t="s">
        <v>5522</v>
      </c>
      <c r="P1614" s="4" t="s">
        <v>3280</v>
      </c>
      <c r="Q1614" s="4">
        <v>321.0</v>
      </c>
      <c r="R1614" s="5">
        <v>45791.0</v>
      </c>
      <c r="S1614" s="4" t="s">
        <v>7107</v>
      </c>
      <c r="T1614" s="5">
        <v>45669.0</v>
      </c>
    </row>
    <row r="1615">
      <c r="A1615" s="4" t="s">
        <v>6389</v>
      </c>
      <c r="B1615" s="4">
        <v>2004.0</v>
      </c>
      <c r="C1615" s="4" t="s">
        <v>13</v>
      </c>
      <c r="D1615" s="4" t="s">
        <v>5585</v>
      </c>
      <c r="E1615" s="4">
        <v>16.0</v>
      </c>
      <c r="F1615" s="4">
        <v>0.0</v>
      </c>
      <c r="G1615" s="5">
        <v>45809.0</v>
      </c>
      <c r="H1615" s="4" t="s">
        <v>3281</v>
      </c>
      <c r="I1615" s="4">
        <v>97.0</v>
      </c>
      <c r="J1615" s="4">
        <v>37.0</v>
      </c>
      <c r="K1615" s="5">
        <v>45733.0</v>
      </c>
      <c r="L1615" s="4">
        <v>0.0</v>
      </c>
      <c r="M1615" s="4">
        <v>96.0</v>
      </c>
      <c r="N1615" s="4">
        <v>96.0</v>
      </c>
      <c r="O1615" s="4" t="s">
        <v>5522</v>
      </c>
      <c r="P1615" s="4" t="s">
        <v>3282</v>
      </c>
      <c r="Q1615" s="4">
        <v>312.0</v>
      </c>
      <c r="R1615" s="5">
        <v>45822.0</v>
      </c>
      <c r="S1615" s="4" t="s">
        <v>7109</v>
      </c>
      <c r="T1615" s="5">
        <v>45700.0</v>
      </c>
    </row>
    <row r="1616">
      <c r="A1616" s="4" t="s">
        <v>6389</v>
      </c>
      <c r="B1616" s="4">
        <v>2003.0</v>
      </c>
      <c r="C1616" s="4" t="s">
        <v>13</v>
      </c>
      <c r="D1616" s="4" t="s">
        <v>5653</v>
      </c>
      <c r="E1616" s="4">
        <v>112.0</v>
      </c>
      <c r="F1616" s="4">
        <v>0.0</v>
      </c>
      <c r="G1616" s="4" t="s">
        <v>6157</v>
      </c>
      <c r="H1616" s="4" t="s">
        <v>3283</v>
      </c>
      <c r="I1616" s="4">
        <v>98.0</v>
      </c>
      <c r="J1616" s="4">
        <v>75.0</v>
      </c>
      <c r="K1616" s="5">
        <v>45854.0</v>
      </c>
      <c r="L1616" s="4">
        <v>0.0</v>
      </c>
      <c r="M1616" s="4">
        <v>98.0</v>
      </c>
      <c r="N1616" s="4">
        <v>98.0</v>
      </c>
      <c r="O1616" s="4" t="s">
        <v>5522</v>
      </c>
      <c r="P1616" s="4" t="s">
        <v>3284</v>
      </c>
      <c r="Q1616" s="4">
        <v>34.0</v>
      </c>
      <c r="R1616" s="5">
        <v>45852.0</v>
      </c>
      <c r="S1616" s="4" t="s">
        <v>7404</v>
      </c>
      <c r="T1616" s="5">
        <v>45880.0</v>
      </c>
    </row>
    <row r="1617">
      <c r="A1617" s="4" t="s">
        <v>6389</v>
      </c>
      <c r="B1617" s="4">
        <v>2002.0</v>
      </c>
      <c r="C1617" s="4" t="s">
        <v>13</v>
      </c>
      <c r="D1617" s="4" t="s">
        <v>5767</v>
      </c>
      <c r="E1617" s="4">
        <v>124.0</v>
      </c>
      <c r="F1617" s="4">
        <v>0.0</v>
      </c>
      <c r="G1617" s="4" t="s">
        <v>5760</v>
      </c>
      <c r="H1617" s="4" t="s">
        <v>3285</v>
      </c>
      <c r="I1617" s="4">
        <v>98.0</v>
      </c>
      <c r="J1617" s="4">
        <v>926.0</v>
      </c>
      <c r="K1617" s="5">
        <v>45704.0</v>
      </c>
      <c r="L1617" s="4">
        <v>0.0</v>
      </c>
      <c r="M1617" s="4">
        <v>98.0</v>
      </c>
      <c r="N1617" s="4">
        <v>98.0</v>
      </c>
      <c r="O1617" s="4" t="s">
        <v>5522</v>
      </c>
      <c r="P1617" s="4" t="s">
        <v>3286</v>
      </c>
      <c r="Q1617" s="4">
        <v>297.0</v>
      </c>
      <c r="R1617" s="5">
        <v>45852.0</v>
      </c>
      <c r="S1617" s="4" t="s">
        <v>7370</v>
      </c>
      <c r="T1617" s="4">
        <v>12.0</v>
      </c>
    </row>
    <row r="1618">
      <c r="A1618" s="4" t="s">
        <v>6389</v>
      </c>
      <c r="B1618" s="4">
        <v>2001.0</v>
      </c>
      <c r="C1618" s="4" t="s">
        <v>13</v>
      </c>
      <c r="D1618" s="4">
        <v>78.0</v>
      </c>
      <c r="E1618" s="4">
        <v>129.0</v>
      </c>
      <c r="F1618" s="4">
        <v>0.0</v>
      </c>
      <c r="G1618" s="4" t="s">
        <v>1561</v>
      </c>
      <c r="H1618" s="4" t="s">
        <v>3287</v>
      </c>
      <c r="I1618" s="4">
        <v>98.0</v>
      </c>
      <c r="J1618" s="4">
        <v>0.0</v>
      </c>
      <c r="K1618" s="5">
        <v>45823.0</v>
      </c>
      <c r="L1618" s="4">
        <v>0.0</v>
      </c>
      <c r="M1618" s="4">
        <v>97.0</v>
      </c>
      <c r="N1618" s="4">
        <v>98.0</v>
      </c>
      <c r="O1618" s="4" t="s">
        <v>5522</v>
      </c>
      <c r="P1618" s="4" t="s">
        <v>3288</v>
      </c>
      <c r="Q1618" s="4">
        <v>292.0</v>
      </c>
      <c r="R1618" s="5">
        <v>45883.0</v>
      </c>
      <c r="S1618" s="4" t="s">
        <v>7303</v>
      </c>
      <c r="T1618" s="5">
        <v>45880.0</v>
      </c>
    </row>
    <row r="1619">
      <c r="A1619" s="4" t="s">
        <v>6389</v>
      </c>
      <c r="B1619" s="4">
        <v>2000.0</v>
      </c>
      <c r="C1619" s="4" t="s">
        <v>13</v>
      </c>
      <c r="D1619" s="4" t="s">
        <v>5822</v>
      </c>
      <c r="E1619" s="4">
        <v>139.0</v>
      </c>
      <c r="F1619" s="4">
        <v>0.0</v>
      </c>
      <c r="G1619" s="4" t="s">
        <v>3620</v>
      </c>
      <c r="H1619" s="4" t="s">
        <v>3289</v>
      </c>
      <c r="I1619" s="4">
        <v>96.0</v>
      </c>
      <c r="J1619" s="4">
        <v>20.0</v>
      </c>
      <c r="K1619" s="5">
        <v>45703.0</v>
      </c>
      <c r="L1619" s="4">
        <v>0.0</v>
      </c>
      <c r="M1619" s="4">
        <v>98.0</v>
      </c>
      <c r="N1619" s="4">
        <v>98.0</v>
      </c>
      <c r="O1619" s="4" t="s">
        <v>5522</v>
      </c>
      <c r="P1619" s="4" t="s">
        <v>3290</v>
      </c>
      <c r="Q1619" s="4">
        <v>286.0</v>
      </c>
      <c r="R1619" s="5">
        <v>45883.0</v>
      </c>
      <c r="S1619" s="4" t="s">
        <v>7371</v>
      </c>
      <c r="T1619" s="5">
        <v>45727.0</v>
      </c>
    </row>
    <row r="1620">
      <c r="A1620" s="4" t="s">
        <v>6390</v>
      </c>
      <c r="B1620" s="4">
        <v>2015.0</v>
      </c>
      <c r="C1620" s="4" t="s">
        <v>13</v>
      </c>
      <c r="D1620" s="4" t="s">
        <v>5686</v>
      </c>
      <c r="E1620" s="4">
        <v>266.0</v>
      </c>
      <c r="F1620" s="4">
        <v>52.0</v>
      </c>
      <c r="G1620" s="10"/>
      <c r="H1620" s="4">
        <v>0.0</v>
      </c>
      <c r="I1620" s="4">
        <v>64.0</v>
      </c>
      <c r="J1620" s="4">
        <v>215.0</v>
      </c>
      <c r="K1620" s="5">
        <v>45892.0</v>
      </c>
      <c r="L1620" s="4">
        <v>84.0</v>
      </c>
      <c r="M1620" s="4">
        <v>66.0</v>
      </c>
      <c r="N1620" s="4">
        <v>64.0</v>
      </c>
      <c r="O1620" s="5">
        <v>45778.0</v>
      </c>
      <c r="P1620" s="4" t="s">
        <v>3291</v>
      </c>
      <c r="Q1620" s="4">
        <v>1746795.0</v>
      </c>
      <c r="R1620" s="5">
        <v>45784.0</v>
      </c>
      <c r="S1620" s="4" t="s">
        <v>7088</v>
      </c>
      <c r="T1620" s="5">
        <v>45755.0</v>
      </c>
    </row>
    <row r="1621">
      <c r="A1621" s="4" t="s">
        <v>6390</v>
      </c>
      <c r="B1621" s="4">
        <v>2014.0</v>
      </c>
      <c r="C1621" s="4" t="s">
        <v>13</v>
      </c>
      <c r="D1621" s="4" t="s">
        <v>5916</v>
      </c>
      <c r="E1621" s="4">
        <v>272.0</v>
      </c>
      <c r="F1621" s="4">
        <v>52.0</v>
      </c>
      <c r="G1621" s="4" t="s">
        <v>5521</v>
      </c>
      <c r="H1621" s="4" t="s">
        <v>3292</v>
      </c>
      <c r="I1621" s="4">
        <v>73.0</v>
      </c>
      <c r="J1621" s="4">
        <v>290.0</v>
      </c>
      <c r="K1621" s="5">
        <v>45711.0</v>
      </c>
      <c r="L1621" s="4">
        <v>85.0</v>
      </c>
      <c r="M1621" s="4">
        <v>74.0</v>
      </c>
      <c r="N1621" s="4">
        <v>73.0</v>
      </c>
      <c r="O1621" s="5">
        <v>45809.0</v>
      </c>
      <c r="P1621" s="4" t="s">
        <v>3293</v>
      </c>
      <c r="Q1621" s="4">
        <v>1.6962846E7</v>
      </c>
      <c r="R1621" s="5">
        <v>45845.0</v>
      </c>
      <c r="S1621" s="4" t="s">
        <v>6122</v>
      </c>
      <c r="T1621" s="5">
        <v>45696.0</v>
      </c>
    </row>
    <row r="1622">
      <c r="A1622" s="4" t="s">
        <v>6390</v>
      </c>
      <c r="B1622" s="4">
        <v>2013.0</v>
      </c>
      <c r="C1622" s="4" t="s">
        <v>13</v>
      </c>
      <c r="D1622" s="4" t="s">
        <v>5532</v>
      </c>
      <c r="E1622" s="4">
        <v>275.0</v>
      </c>
      <c r="F1622" s="4">
        <v>53.0</v>
      </c>
      <c r="G1622" s="4" t="s">
        <v>5521</v>
      </c>
      <c r="H1622" s="4" t="s">
        <v>3294</v>
      </c>
      <c r="I1622" s="4">
        <v>69.0</v>
      </c>
      <c r="J1622" s="4">
        <v>221.0</v>
      </c>
      <c r="K1622" s="5">
        <v>45799.0</v>
      </c>
      <c r="L1622" s="4">
        <v>86.0</v>
      </c>
      <c r="M1622" s="4">
        <v>7.0</v>
      </c>
      <c r="N1622" s="4">
        <v>69.0</v>
      </c>
      <c r="O1622" s="5">
        <v>45809.0</v>
      </c>
      <c r="P1622" s="4" t="s">
        <v>3295</v>
      </c>
      <c r="Q1622" s="4">
        <v>1.6477818E7</v>
      </c>
      <c r="R1622" s="5">
        <v>45907.0</v>
      </c>
      <c r="S1622" s="4" t="s">
        <v>7359</v>
      </c>
      <c r="T1622" s="4">
        <v>8.0</v>
      </c>
    </row>
    <row r="1623">
      <c r="A1623" s="4" t="s">
        <v>6390</v>
      </c>
      <c r="B1623" s="4">
        <v>2012.0</v>
      </c>
      <c r="C1623" s="4" t="s">
        <v>13</v>
      </c>
      <c r="D1623" s="4" t="s">
        <v>5539</v>
      </c>
      <c r="E1623" s="4">
        <v>27.0</v>
      </c>
      <c r="F1623" s="4">
        <v>53.0</v>
      </c>
      <c r="G1623" s="4" t="s">
        <v>5521</v>
      </c>
      <c r="H1623" s="4" t="s">
        <v>3296</v>
      </c>
      <c r="I1623" s="4">
        <v>66.0</v>
      </c>
      <c r="J1623" s="4">
        <v>341.0</v>
      </c>
      <c r="K1623" s="5">
        <v>45921.0</v>
      </c>
      <c r="L1623" s="4">
        <v>88.0</v>
      </c>
      <c r="M1623" s="4">
        <v>72.0</v>
      </c>
      <c r="N1623" s="4">
        <v>66.0</v>
      </c>
      <c r="O1623" s="5">
        <v>45778.0</v>
      </c>
      <c r="P1623" s="4" t="s">
        <v>3297</v>
      </c>
      <c r="Q1623" s="4">
        <v>16667.0</v>
      </c>
      <c r="R1623" s="5">
        <v>45665.0</v>
      </c>
      <c r="S1623" s="4" t="s">
        <v>7315</v>
      </c>
      <c r="T1623" s="5">
        <v>45845.0</v>
      </c>
    </row>
    <row r="1624">
      <c r="A1624" s="4" t="s">
        <v>6390</v>
      </c>
      <c r="B1624" s="4">
        <v>2011.0</v>
      </c>
      <c r="C1624" s="4" t="s">
        <v>13</v>
      </c>
      <c r="D1624" s="4" t="s">
        <v>5764</v>
      </c>
      <c r="E1624" s="4">
        <v>271.0</v>
      </c>
      <c r="F1624" s="4">
        <v>54.0</v>
      </c>
      <c r="G1624" s="4" t="s">
        <v>6008</v>
      </c>
      <c r="H1624" s="4" t="s">
        <v>3298</v>
      </c>
      <c r="I1624" s="4">
        <v>66.0</v>
      </c>
      <c r="J1624" s="4">
        <v>24.0</v>
      </c>
      <c r="K1624" s="5">
        <v>45737.0</v>
      </c>
      <c r="L1624" s="4">
        <v>90.0</v>
      </c>
      <c r="M1624" s="4">
        <v>72.0</v>
      </c>
      <c r="N1624" s="4">
        <v>66.0</v>
      </c>
      <c r="O1624" s="5">
        <v>45778.0</v>
      </c>
      <c r="P1624" s="4" t="s">
        <v>3299</v>
      </c>
      <c r="Q1624" s="4">
        <v>1554989.0</v>
      </c>
      <c r="R1624" s="5">
        <v>45724.0</v>
      </c>
      <c r="S1624" s="4" t="s">
        <v>7181</v>
      </c>
      <c r="T1624" s="5">
        <v>45784.0</v>
      </c>
    </row>
    <row r="1625">
      <c r="A1625" s="4" t="s">
        <v>6390</v>
      </c>
      <c r="B1625" s="4">
        <v>2010.0</v>
      </c>
      <c r="C1625" s="4" t="s">
        <v>13</v>
      </c>
      <c r="D1625" s="4" t="s">
        <v>5541</v>
      </c>
      <c r="E1625" s="4">
        <v>273.0</v>
      </c>
      <c r="F1625" s="4">
        <v>54.0</v>
      </c>
      <c r="G1625" s="4" t="s">
        <v>5658</v>
      </c>
      <c r="H1625" s="4" t="s">
        <v>3300</v>
      </c>
      <c r="I1625" s="4">
        <v>72.0</v>
      </c>
      <c r="J1625" s="4">
        <v>1719.0</v>
      </c>
      <c r="K1625" s="5">
        <v>45840.0</v>
      </c>
      <c r="L1625" s="4">
        <v>91.0</v>
      </c>
      <c r="M1625" s="4">
        <v>77.0</v>
      </c>
      <c r="N1625" s="4">
        <v>73.0</v>
      </c>
      <c r="O1625" s="5">
        <v>45778.0</v>
      </c>
      <c r="P1625" s="4" t="s">
        <v>3301</v>
      </c>
      <c r="Q1625" s="4">
        <v>157585.0</v>
      </c>
      <c r="R1625" s="5">
        <v>45785.0</v>
      </c>
      <c r="S1625" s="4" t="s">
        <v>6914</v>
      </c>
      <c r="T1625" s="5">
        <v>45723.0</v>
      </c>
    </row>
    <row r="1626">
      <c r="A1626" s="4" t="s">
        <v>6390</v>
      </c>
      <c r="B1626" s="4">
        <v>2009.0</v>
      </c>
      <c r="C1626" s="4" t="s">
        <v>13</v>
      </c>
      <c r="D1626" s="4">
        <v>56.0</v>
      </c>
      <c r="E1626" s="4">
        <v>276.0</v>
      </c>
      <c r="F1626" s="4">
        <v>55.0</v>
      </c>
      <c r="G1626" s="4" t="s">
        <v>6123</v>
      </c>
      <c r="H1626" s="4" t="s">
        <v>3302</v>
      </c>
      <c r="I1626" s="4">
        <v>71.0</v>
      </c>
      <c r="J1626" s="4">
        <v>2939.0</v>
      </c>
      <c r="K1626" s="5">
        <v>45690.0</v>
      </c>
      <c r="L1626" s="4">
        <v>93.0</v>
      </c>
      <c r="M1626" s="4">
        <v>77.0</v>
      </c>
      <c r="N1626" s="4">
        <v>73.0</v>
      </c>
      <c r="O1626" s="5">
        <v>45809.0</v>
      </c>
      <c r="P1626" s="4" t="s">
        <v>3303</v>
      </c>
      <c r="Q1626" s="4">
        <v>1466597.0</v>
      </c>
      <c r="R1626" s="5">
        <v>45877.0</v>
      </c>
      <c r="S1626" s="4" t="s">
        <v>7183</v>
      </c>
      <c r="T1626" s="5">
        <v>45664.0</v>
      </c>
    </row>
    <row r="1627">
      <c r="A1627" s="4" t="s">
        <v>6390</v>
      </c>
      <c r="B1627" s="4">
        <v>2008.0</v>
      </c>
      <c r="C1627" s="4" t="s">
        <v>13</v>
      </c>
      <c r="D1627" s="4" t="s">
        <v>5830</v>
      </c>
      <c r="E1627" s="4">
        <v>278.0</v>
      </c>
      <c r="F1627" s="4">
        <v>55.0</v>
      </c>
      <c r="G1627" s="4" t="s">
        <v>6158</v>
      </c>
      <c r="H1627" s="4" t="s">
        <v>3304</v>
      </c>
      <c r="I1627" s="4">
        <v>74.0</v>
      </c>
      <c r="J1627" s="4">
        <v>98.0</v>
      </c>
      <c r="K1627" s="5">
        <v>45827.0</v>
      </c>
      <c r="L1627" s="4">
        <v>94.0</v>
      </c>
      <c r="M1627" s="4">
        <v>74.0</v>
      </c>
      <c r="N1627" s="4">
        <v>74.0</v>
      </c>
      <c r="O1627" s="5">
        <v>45809.0</v>
      </c>
      <c r="P1627" s="4" t="s">
        <v>3305</v>
      </c>
      <c r="Q1627" s="4">
        <v>1.4138216E7</v>
      </c>
      <c r="R1627" s="4">
        <v>9.0</v>
      </c>
      <c r="S1627" s="4" t="s">
        <v>5586</v>
      </c>
      <c r="T1627" s="5">
        <v>45874.0</v>
      </c>
    </row>
    <row r="1628">
      <c r="A1628" s="4" t="s">
        <v>6390</v>
      </c>
      <c r="B1628" s="4">
        <v>2007.0</v>
      </c>
      <c r="C1628" s="4" t="s">
        <v>13</v>
      </c>
      <c r="D1628" s="4">
        <v>55.0</v>
      </c>
      <c r="E1628" s="4">
        <v>282.0</v>
      </c>
      <c r="F1628" s="4">
        <v>56.0</v>
      </c>
      <c r="G1628" s="4" t="s">
        <v>5728</v>
      </c>
      <c r="H1628" s="4" t="s">
        <v>3306</v>
      </c>
      <c r="I1628" s="4">
        <v>74.0</v>
      </c>
      <c r="J1628" s="4">
        <v>2.0</v>
      </c>
      <c r="K1628" s="4">
        <v>19.0</v>
      </c>
      <c r="L1628" s="4">
        <v>96.0</v>
      </c>
      <c r="M1628" s="4">
        <v>76.0</v>
      </c>
      <c r="N1628" s="4">
        <v>74.0</v>
      </c>
      <c r="O1628" s="5">
        <v>45839.0</v>
      </c>
      <c r="P1628" s="4" t="s">
        <v>3307</v>
      </c>
      <c r="Q1628" s="4">
        <v>1367566.0</v>
      </c>
      <c r="R1628" s="5">
        <v>45725.0</v>
      </c>
      <c r="S1628" s="4" t="s">
        <v>7292</v>
      </c>
      <c r="T1628" s="5">
        <v>45753.0</v>
      </c>
    </row>
    <row r="1629">
      <c r="A1629" s="4" t="s">
        <v>6390</v>
      </c>
      <c r="B1629" s="4">
        <v>2006.0</v>
      </c>
      <c r="C1629" s="4" t="s">
        <v>13</v>
      </c>
      <c r="D1629" s="4" t="s">
        <v>5548</v>
      </c>
      <c r="E1629" s="4">
        <v>288.0</v>
      </c>
      <c r="F1629" s="4">
        <v>57.0</v>
      </c>
      <c r="G1629" s="4" t="s">
        <v>5568</v>
      </c>
      <c r="H1629" s="4" t="s">
        <v>3308</v>
      </c>
      <c r="I1629" s="4">
        <v>9.0</v>
      </c>
      <c r="J1629" s="4">
        <v>128.0</v>
      </c>
      <c r="K1629" s="5">
        <v>45795.0</v>
      </c>
      <c r="L1629" s="4">
        <v>98.0</v>
      </c>
      <c r="M1629" s="4">
        <v>79.0</v>
      </c>
      <c r="N1629" s="4">
        <v>78.0</v>
      </c>
      <c r="O1629" s="5">
        <v>45870.0</v>
      </c>
      <c r="P1629" s="4" t="s">
        <v>3309</v>
      </c>
      <c r="Q1629" s="4">
        <v>1322764.0</v>
      </c>
      <c r="R1629" s="5">
        <v>45786.0</v>
      </c>
      <c r="S1629" s="4" t="s">
        <v>6170</v>
      </c>
      <c r="T1629" s="5">
        <v>45663.0</v>
      </c>
    </row>
    <row r="1630">
      <c r="A1630" s="4" t="s">
        <v>6390</v>
      </c>
      <c r="B1630" s="4">
        <v>2005.0</v>
      </c>
      <c r="C1630" s="4" t="s">
        <v>13</v>
      </c>
      <c r="D1630" s="4" t="s">
        <v>5877</v>
      </c>
      <c r="E1630" s="4">
        <v>29.0</v>
      </c>
      <c r="F1630" s="4">
        <v>57.0</v>
      </c>
      <c r="G1630" s="4" t="s">
        <v>5728</v>
      </c>
      <c r="H1630" s="4" t="s">
        <v>3310</v>
      </c>
      <c r="I1630" s="4">
        <v>83.0</v>
      </c>
      <c r="J1630" s="4">
        <v>33.0</v>
      </c>
      <c r="K1630" s="4">
        <v>18.0</v>
      </c>
      <c r="L1630" s="4">
        <v>101.0</v>
      </c>
      <c r="M1630" s="4">
        <v>78.0</v>
      </c>
      <c r="N1630" s="4">
        <v>77.0</v>
      </c>
      <c r="O1630" s="5">
        <v>45901.0</v>
      </c>
      <c r="P1630" s="4" t="s">
        <v>3311</v>
      </c>
      <c r="Q1630" s="4">
        <v>1.2798763E7</v>
      </c>
      <c r="R1630" s="5">
        <v>45847.0</v>
      </c>
      <c r="S1630" s="4" t="s">
        <v>6918</v>
      </c>
      <c r="T1630" s="5">
        <v>45874.0</v>
      </c>
    </row>
    <row r="1631">
      <c r="A1631" s="4" t="s">
        <v>6390</v>
      </c>
      <c r="B1631" s="4">
        <v>2004.0</v>
      </c>
      <c r="C1631" s="4" t="s">
        <v>13</v>
      </c>
      <c r="D1631" s="4" t="s">
        <v>5579</v>
      </c>
      <c r="E1631" s="4">
        <v>296.0</v>
      </c>
      <c r="F1631" s="4">
        <v>58.0</v>
      </c>
      <c r="G1631" s="4" t="s">
        <v>5993</v>
      </c>
      <c r="H1631" s="4" t="s">
        <v>3312</v>
      </c>
      <c r="I1631" s="4">
        <v>73.0</v>
      </c>
      <c r="J1631" s="4">
        <v>172.0</v>
      </c>
      <c r="K1631" s="5">
        <v>45794.0</v>
      </c>
      <c r="L1631" s="4">
        <v>103.0</v>
      </c>
      <c r="M1631" s="4">
        <v>7.0</v>
      </c>
      <c r="N1631" s="4">
        <v>69.0</v>
      </c>
      <c r="O1631" s="4">
        <v>2.0</v>
      </c>
      <c r="P1631" s="4" t="s">
        <v>3313</v>
      </c>
      <c r="Q1631" s="4">
        <v>1239196.0</v>
      </c>
      <c r="R1631" s="4">
        <v>1.0</v>
      </c>
      <c r="S1631" s="4" t="s">
        <v>7425</v>
      </c>
      <c r="T1631" s="5">
        <v>45782.0</v>
      </c>
    </row>
    <row r="1632">
      <c r="A1632" s="4" t="s">
        <v>6390</v>
      </c>
      <c r="B1632" s="4">
        <v>2003.0</v>
      </c>
      <c r="C1632" s="4" t="s">
        <v>13</v>
      </c>
      <c r="D1632" s="4">
        <v>52.0</v>
      </c>
      <c r="E1632" s="4">
        <v>299.0</v>
      </c>
      <c r="F1632" s="4">
        <v>59.0</v>
      </c>
      <c r="G1632" s="4" t="s">
        <v>6124</v>
      </c>
      <c r="H1632" s="4" t="s">
        <v>3314</v>
      </c>
      <c r="I1632" s="4">
        <v>79.0</v>
      </c>
      <c r="J1632" s="4">
        <v>232.0</v>
      </c>
      <c r="K1632" s="4">
        <v>17.0</v>
      </c>
      <c r="L1632" s="4">
        <v>106.0</v>
      </c>
      <c r="M1632" s="4">
        <v>67.0</v>
      </c>
      <c r="N1632" s="4">
        <v>63.0</v>
      </c>
      <c r="O1632" s="5">
        <v>45690.0</v>
      </c>
      <c r="P1632" s="4" t="s">
        <v>3315</v>
      </c>
      <c r="Q1632" s="4">
        <v>125128.0</v>
      </c>
      <c r="R1632" s="5">
        <v>45689.0</v>
      </c>
      <c r="S1632" s="4" t="s">
        <v>7426</v>
      </c>
      <c r="T1632" s="5">
        <v>45693.0</v>
      </c>
    </row>
    <row r="1633">
      <c r="A1633" s="4" t="s">
        <v>6390</v>
      </c>
      <c r="B1633" s="4">
        <v>2002.0</v>
      </c>
      <c r="C1633" s="4" t="s">
        <v>13</v>
      </c>
      <c r="D1633" s="4" t="s">
        <v>5647</v>
      </c>
      <c r="E1633" s="4">
        <v>31.0</v>
      </c>
      <c r="F1633" s="4">
        <v>60.0</v>
      </c>
      <c r="G1633" s="4" t="s">
        <v>5568</v>
      </c>
      <c r="H1633" s="4" t="s">
        <v>3316</v>
      </c>
      <c r="I1633" s="10"/>
      <c r="J1633" s="4">
        <v>717.0</v>
      </c>
      <c r="K1633" s="5">
        <v>45793.0</v>
      </c>
      <c r="L1633" s="4">
        <v>108.0</v>
      </c>
      <c r="M1633" s="4">
        <v>65.0</v>
      </c>
      <c r="N1633" s="4">
        <v>61.0</v>
      </c>
      <c r="O1633" s="5">
        <v>45718.0</v>
      </c>
      <c r="P1633" s="4" t="s">
        <v>3317</v>
      </c>
      <c r="Q1633" s="4">
        <v>1.1638929E7</v>
      </c>
      <c r="R1633" s="5">
        <v>45778.0</v>
      </c>
      <c r="S1633" s="4" t="s">
        <v>7427</v>
      </c>
      <c r="T1633" s="5">
        <v>45904.0</v>
      </c>
    </row>
    <row r="1634">
      <c r="A1634" s="4" t="s">
        <v>6390</v>
      </c>
      <c r="B1634" s="4">
        <v>2001.0</v>
      </c>
      <c r="C1634" s="4" t="s">
        <v>13</v>
      </c>
      <c r="D1634" s="4">
        <v>55.0</v>
      </c>
      <c r="E1634" s="4">
        <v>34.0</v>
      </c>
      <c r="F1634" s="4">
        <v>60.0</v>
      </c>
      <c r="G1634" s="4" t="s">
        <v>5732</v>
      </c>
      <c r="H1634" s="4" t="s">
        <v>3318</v>
      </c>
      <c r="I1634" s="10"/>
      <c r="J1634" s="4">
        <v>4464.0</v>
      </c>
      <c r="K1634" s="5">
        <v>45673.0</v>
      </c>
      <c r="L1634" s="4">
        <v>110.0</v>
      </c>
      <c r="M1634" s="4">
        <v>56.0</v>
      </c>
      <c r="N1634" s="4">
        <v>49.0</v>
      </c>
      <c r="O1634" s="5">
        <v>45749.0</v>
      </c>
      <c r="P1634" s="4" t="s">
        <v>3319</v>
      </c>
      <c r="Q1634" s="4">
        <v>1.1293258E7</v>
      </c>
      <c r="R1634" s="5">
        <v>45839.0</v>
      </c>
      <c r="S1634" s="4" t="s">
        <v>7428</v>
      </c>
      <c r="T1634" s="5">
        <v>45812.0</v>
      </c>
    </row>
    <row r="1635">
      <c r="A1635" s="4" t="s">
        <v>6390</v>
      </c>
      <c r="B1635" s="4">
        <v>2000.0</v>
      </c>
      <c r="C1635" s="4" t="s">
        <v>13</v>
      </c>
      <c r="D1635" s="4" t="s">
        <v>5587</v>
      </c>
      <c r="E1635" s="4">
        <v>37.0</v>
      </c>
      <c r="F1635" s="4">
        <v>60.0</v>
      </c>
      <c r="G1635" s="4" t="s">
        <v>5920</v>
      </c>
      <c r="H1635" s="4" t="s">
        <v>3320</v>
      </c>
      <c r="I1635" s="10"/>
      <c r="J1635" s="4">
        <v>1578.0</v>
      </c>
      <c r="K1635" s="5">
        <v>45823.0</v>
      </c>
      <c r="L1635" s="4">
        <v>111.0</v>
      </c>
      <c r="M1635" s="4">
        <v>53.0</v>
      </c>
      <c r="N1635" s="4">
        <v>43.0</v>
      </c>
      <c r="O1635" s="5">
        <v>45779.0</v>
      </c>
      <c r="P1635" s="4" t="s">
        <v>3321</v>
      </c>
      <c r="Q1635" s="4">
        <v>196769.0</v>
      </c>
      <c r="R1635" s="5">
        <v>45901.0</v>
      </c>
      <c r="S1635" s="4" t="s">
        <v>7429</v>
      </c>
      <c r="T1635" s="5">
        <v>45751.0</v>
      </c>
    </row>
    <row r="1636">
      <c r="A1636" s="4" t="s">
        <v>6391</v>
      </c>
      <c r="B1636" s="4">
        <v>2015.0</v>
      </c>
      <c r="C1636" s="4" t="s">
        <v>314</v>
      </c>
      <c r="D1636" s="4" t="s">
        <v>5669</v>
      </c>
      <c r="E1636" s="4">
        <v>54.0</v>
      </c>
      <c r="F1636" s="4">
        <v>0.0</v>
      </c>
      <c r="G1636" s="10"/>
      <c r="H1636" s="4">
        <v>0.0</v>
      </c>
      <c r="I1636" s="4">
        <v>95.0</v>
      </c>
      <c r="J1636" s="4">
        <v>2.0</v>
      </c>
      <c r="K1636" s="4" t="s">
        <v>5822</v>
      </c>
      <c r="L1636" s="4">
        <v>0.0</v>
      </c>
      <c r="M1636" s="4">
        <v>97.0</v>
      </c>
      <c r="N1636" s="4">
        <v>97.0</v>
      </c>
      <c r="O1636" s="4" t="s">
        <v>5522</v>
      </c>
      <c r="P1636" s="4" t="s">
        <v>3322</v>
      </c>
      <c r="Q1636" s="4">
        <v>431874.0</v>
      </c>
      <c r="R1636" s="4" t="s">
        <v>5786</v>
      </c>
      <c r="S1636" s="4" t="s">
        <v>7270</v>
      </c>
      <c r="T1636" s="5">
        <v>45822.0</v>
      </c>
    </row>
    <row r="1637">
      <c r="A1637" s="4" t="s">
        <v>6391</v>
      </c>
      <c r="B1637" s="4">
        <v>2014.0</v>
      </c>
      <c r="C1637" s="4" t="s">
        <v>314</v>
      </c>
      <c r="D1637" s="4" t="s">
        <v>5689</v>
      </c>
      <c r="E1637" s="4">
        <v>55.0</v>
      </c>
      <c r="F1637" s="4">
        <v>0.0</v>
      </c>
      <c r="G1637" s="4" t="s">
        <v>336</v>
      </c>
      <c r="H1637" s="4" t="s">
        <v>3323</v>
      </c>
      <c r="I1637" s="4">
        <v>9.0</v>
      </c>
      <c r="J1637" s="4">
        <v>0.0</v>
      </c>
      <c r="K1637" s="4" t="s">
        <v>5720</v>
      </c>
      <c r="L1637" s="4">
        <v>0.0</v>
      </c>
      <c r="M1637" s="4">
        <v>99.0</v>
      </c>
      <c r="N1637" s="4">
        <v>99.0</v>
      </c>
      <c r="O1637" s="4" t="s">
        <v>5522</v>
      </c>
      <c r="P1637" s="4" t="s">
        <v>3324</v>
      </c>
      <c r="Q1637" s="4">
        <v>427364.0</v>
      </c>
      <c r="R1637" s="4" t="s">
        <v>5786</v>
      </c>
      <c r="S1637" s="4" t="s">
        <v>7016</v>
      </c>
      <c r="T1637" s="5">
        <v>45730.0</v>
      </c>
    </row>
    <row r="1638">
      <c r="A1638" s="4" t="s">
        <v>6391</v>
      </c>
      <c r="B1638" s="4">
        <v>2013.0</v>
      </c>
      <c r="C1638" s="4" t="s">
        <v>314</v>
      </c>
      <c r="D1638" s="4" t="s">
        <v>5692</v>
      </c>
      <c r="E1638" s="4">
        <v>57.0</v>
      </c>
      <c r="F1638" s="4">
        <v>0.0</v>
      </c>
      <c r="G1638" s="4" t="s">
        <v>793</v>
      </c>
      <c r="H1638" s="4" t="s">
        <v>3325</v>
      </c>
      <c r="I1638" s="4">
        <v>94.0</v>
      </c>
      <c r="J1638" s="4">
        <v>0.0</v>
      </c>
      <c r="K1638" s="4" t="s">
        <v>6004</v>
      </c>
      <c r="L1638" s="4">
        <v>0.0</v>
      </c>
      <c r="M1638" s="4">
        <v>99.0</v>
      </c>
      <c r="N1638" s="4">
        <v>99.0</v>
      </c>
      <c r="O1638" s="4" t="s">
        <v>5522</v>
      </c>
      <c r="P1638" s="4" t="s">
        <v>3326</v>
      </c>
      <c r="Q1638" s="4">
        <v>423374.0</v>
      </c>
      <c r="R1638" s="4" t="s">
        <v>5681</v>
      </c>
      <c r="S1638" s="4" t="s">
        <v>7158</v>
      </c>
      <c r="T1638" s="5">
        <v>45702.0</v>
      </c>
    </row>
    <row r="1639">
      <c r="A1639" s="4" t="s">
        <v>6391</v>
      </c>
      <c r="B1639" s="4">
        <v>2012.0</v>
      </c>
      <c r="C1639" s="4" t="s">
        <v>314</v>
      </c>
      <c r="D1639" s="4">
        <v>81.0</v>
      </c>
      <c r="E1639" s="4">
        <v>58.0</v>
      </c>
      <c r="F1639" s="4">
        <v>0.0</v>
      </c>
      <c r="G1639" s="4" t="s">
        <v>1490</v>
      </c>
      <c r="H1639" s="4" t="s">
        <v>3327</v>
      </c>
      <c r="I1639" s="4">
        <v>93.0</v>
      </c>
      <c r="J1639" s="4">
        <v>0.0</v>
      </c>
      <c r="K1639" s="4" t="s">
        <v>5722</v>
      </c>
      <c r="L1639" s="4">
        <v>0.0</v>
      </c>
      <c r="M1639" s="4">
        <v>99.0</v>
      </c>
      <c r="N1639" s="4">
        <v>99.0</v>
      </c>
      <c r="O1639" s="4" t="s">
        <v>5522</v>
      </c>
      <c r="P1639" s="4" t="s">
        <v>3329</v>
      </c>
      <c r="Q1639" s="4">
        <v>419455.0</v>
      </c>
      <c r="R1639" s="4" t="s">
        <v>5681</v>
      </c>
      <c r="S1639" s="4" t="s">
        <v>7377</v>
      </c>
      <c r="T1639" s="5">
        <v>45671.0</v>
      </c>
    </row>
    <row r="1640">
      <c r="A1640" s="4" t="s">
        <v>6391</v>
      </c>
      <c r="B1640" s="4">
        <v>2011.0</v>
      </c>
      <c r="C1640" s="4" t="s">
        <v>314</v>
      </c>
      <c r="D1640" s="4">
        <v>87.0</v>
      </c>
      <c r="E1640" s="4">
        <v>59.0</v>
      </c>
      <c r="F1640" s="4">
        <v>0.0</v>
      </c>
      <c r="G1640" s="4" t="s">
        <v>761</v>
      </c>
      <c r="H1640" s="4" t="s">
        <v>3330</v>
      </c>
      <c r="I1640" s="4">
        <v>82.0</v>
      </c>
      <c r="J1640" s="4">
        <v>3.0</v>
      </c>
      <c r="K1640" s="4">
        <v>68.0</v>
      </c>
      <c r="L1640" s="4">
        <v>0.0</v>
      </c>
      <c r="M1640" s="4">
        <v>96.0</v>
      </c>
      <c r="N1640" s="4">
        <v>96.0</v>
      </c>
      <c r="O1640" s="4" t="s">
        <v>5522</v>
      </c>
      <c r="P1640" s="4" t="s">
        <v>3331</v>
      </c>
      <c r="Q1640" s="4">
        <v>416268.0</v>
      </c>
      <c r="R1640" s="4" t="s">
        <v>5681</v>
      </c>
      <c r="S1640" s="4" t="s">
        <v>6971</v>
      </c>
      <c r="T1640" s="5">
        <v>45883.0</v>
      </c>
    </row>
    <row r="1641">
      <c r="A1641" s="4" t="s">
        <v>6391</v>
      </c>
      <c r="B1641" s="4">
        <v>2010.0</v>
      </c>
      <c r="C1641" s="4" t="s">
        <v>314</v>
      </c>
      <c r="D1641" s="4">
        <v>83.0</v>
      </c>
      <c r="E1641" s="4">
        <v>62.0</v>
      </c>
      <c r="F1641" s="4">
        <v>0.0</v>
      </c>
      <c r="G1641" s="4" t="s">
        <v>2685</v>
      </c>
      <c r="H1641" s="4" t="s">
        <v>3332</v>
      </c>
      <c r="I1641" s="4">
        <v>75.0</v>
      </c>
      <c r="J1641" s="4">
        <v>0.0</v>
      </c>
      <c r="K1641" s="4" t="s">
        <v>5983</v>
      </c>
      <c r="L1641" s="4">
        <v>0.0</v>
      </c>
      <c r="M1641" s="4">
        <v>76.0</v>
      </c>
      <c r="N1641" s="4">
        <v>76.0</v>
      </c>
      <c r="O1641" s="4" t="s">
        <v>5522</v>
      </c>
      <c r="P1641" s="4" t="s">
        <v>3333</v>
      </c>
      <c r="Q1641" s="4">
        <v>41458.0</v>
      </c>
      <c r="R1641" s="4" t="s">
        <v>5681</v>
      </c>
      <c r="S1641" s="4" t="s">
        <v>7165</v>
      </c>
      <c r="T1641" s="5">
        <v>45822.0</v>
      </c>
    </row>
    <row r="1642">
      <c r="A1642" s="4" t="s">
        <v>6391</v>
      </c>
      <c r="B1642" s="4">
        <v>2009.0</v>
      </c>
      <c r="C1642" s="4" t="s">
        <v>314</v>
      </c>
      <c r="D1642" s="4">
        <v>82.0</v>
      </c>
      <c r="E1642" s="4">
        <v>63.0</v>
      </c>
      <c r="F1642" s="4">
        <v>0.0</v>
      </c>
      <c r="G1642" s="4" t="s">
        <v>2637</v>
      </c>
      <c r="H1642" s="4" t="s">
        <v>3334</v>
      </c>
      <c r="I1642" s="4">
        <v>86.0</v>
      </c>
      <c r="J1642" s="4">
        <v>1.0</v>
      </c>
      <c r="K1642" s="4" t="s">
        <v>6129</v>
      </c>
      <c r="L1642" s="4">
        <v>0.0</v>
      </c>
      <c r="M1642" s="4">
        <v>73.0</v>
      </c>
      <c r="N1642" s="4">
        <v>73.0</v>
      </c>
      <c r="O1642" s="4" t="s">
        <v>5522</v>
      </c>
      <c r="P1642" s="4" t="s">
        <v>3335</v>
      </c>
      <c r="Q1642" s="4">
        <v>412477.0</v>
      </c>
      <c r="R1642" s="4" t="s">
        <v>5681</v>
      </c>
      <c r="S1642" s="4" t="s">
        <v>7032</v>
      </c>
      <c r="T1642" s="5">
        <v>45761.0</v>
      </c>
    </row>
    <row r="1643">
      <c r="A1643" s="4" t="s">
        <v>6391</v>
      </c>
      <c r="B1643" s="4">
        <v>2008.0</v>
      </c>
      <c r="C1643" s="4" t="s">
        <v>314</v>
      </c>
      <c r="D1643" s="4">
        <v>80.0</v>
      </c>
      <c r="E1643" s="4">
        <v>64.0</v>
      </c>
      <c r="F1643" s="4">
        <v>0.0</v>
      </c>
      <c r="G1643" s="4" t="s">
        <v>4839</v>
      </c>
      <c r="H1643" s="4" t="s">
        <v>3336</v>
      </c>
      <c r="I1643" s="4">
        <v>86.0</v>
      </c>
      <c r="J1643" s="4">
        <v>1.0</v>
      </c>
      <c r="K1643" s="4" t="s">
        <v>5657</v>
      </c>
      <c r="L1643" s="4">
        <v>0.0</v>
      </c>
      <c r="M1643" s="4">
        <v>72.0</v>
      </c>
      <c r="N1643" s="4">
        <v>72.0</v>
      </c>
      <c r="O1643" s="4" t="s">
        <v>5522</v>
      </c>
      <c r="P1643" s="4" t="s">
        <v>3337</v>
      </c>
      <c r="Q1643" s="4">
        <v>49379.0</v>
      </c>
      <c r="R1643" s="4" t="s">
        <v>5681</v>
      </c>
      <c r="S1643" s="4" t="s">
        <v>7035</v>
      </c>
      <c r="T1643" s="5">
        <v>45822.0</v>
      </c>
    </row>
    <row r="1644">
      <c r="A1644" s="4" t="s">
        <v>6391</v>
      </c>
      <c r="B1644" s="4">
        <v>2007.0</v>
      </c>
      <c r="C1644" s="4" t="s">
        <v>314</v>
      </c>
      <c r="D1644" s="4" t="s">
        <v>5926</v>
      </c>
      <c r="E1644" s="4">
        <v>65.0</v>
      </c>
      <c r="F1644" s="4">
        <v>0.0</v>
      </c>
      <c r="G1644" s="4" t="s">
        <v>2755</v>
      </c>
      <c r="H1644" s="4" t="s">
        <v>3338</v>
      </c>
      <c r="I1644" s="4">
        <v>82.0</v>
      </c>
      <c r="J1644" s="4">
        <v>2.0</v>
      </c>
      <c r="K1644" s="4" t="s">
        <v>5660</v>
      </c>
      <c r="L1644" s="4">
        <v>0.0</v>
      </c>
      <c r="M1644" s="4">
        <v>76.0</v>
      </c>
      <c r="N1644" s="4">
        <v>74.0</v>
      </c>
      <c r="O1644" s="4" t="s">
        <v>5522</v>
      </c>
      <c r="P1644" s="4" t="s">
        <v>3339</v>
      </c>
      <c r="Q1644" s="4">
        <v>46724.0</v>
      </c>
      <c r="R1644" s="4" t="s">
        <v>5681</v>
      </c>
      <c r="S1644" s="4" t="s">
        <v>7266</v>
      </c>
      <c r="T1644" s="5">
        <v>45761.0</v>
      </c>
    </row>
    <row r="1645">
      <c r="A1645" s="4" t="s">
        <v>6391</v>
      </c>
      <c r="B1645" s="4">
        <v>2006.0</v>
      </c>
      <c r="C1645" s="4" t="s">
        <v>314</v>
      </c>
      <c r="D1645" s="4" t="s">
        <v>5704</v>
      </c>
      <c r="E1645" s="4">
        <v>66.0</v>
      </c>
      <c r="F1645" s="4">
        <v>0.0</v>
      </c>
      <c r="G1645" s="4" t="s">
        <v>1609</v>
      </c>
      <c r="H1645" s="4" t="s">
        <v>3340</v>
      </c>
      <c r="I1645" s="4">
        <v>86.0</v>
      </c>
      <c r="J1645" s="4">
        <v>1.0</v>
      </c>
      <c r="K1645" s="4" t="s">
        <v>5901</v>
      </c>
      <c r="L1645" s="4">
        <v>0.0</v>
      </c>
      <c r="M1645" s="4">
        <v>83.0</v>
      </c>
      <c r="N1645" s="4">
        <v>85.0</v>
      </c>
      <c r="O1645" s="4" t="s">
        <v>5522</v>
      </c>
      <c r="P1645" s="4" t="s">
        <v>3342</v>
      </c>
      <c r="Q1645" s="4">
        <v>4538.0</v>
      </c>
      <c r="R1645" s="4" t="s">
        <v>5681</v>
      </c>
      <c r="S1645" s="4" t="s">
        <v>7378</v>
      </c>
      <c r="T1645" s="5">
        <v>45883.0</v>
      </c>
    </row>
    <row r="1646">
      <c r="A1646" s="4" t="s">
        <v>6391</v>
      </c>
      <c r="B1646" s="4">
        <v>2005.0</v>
      </c>
      <c r="C1646" s="4" t="s">
        <v>314</v>
      </c>
      <c r="D1646" s="4">
        <v>79.0</v>
      </c>
      <c r="E1646" s="4">
        <v>67.0</v>
      </c>
      <c r="F1646" s="4">
        <v>0.0</v>
      </c>
      <c r="G1646" s="4" t="s">
        <v>915</v>
      </c>
      <c r="H1646" s="4" t="s">
        <v>3343</v>
      </c>
      <c r="I1646" s="4">
        <v>85.0</v>
      </c>
      <c r="J1646" s="4">
        <v>6.0</v>
      </c>
      <c r="K1646" s="4">
        <v>65.0</v>
      </c>
      <c r="L1646" s="4">
        <v>0.0</v>
      </c>
      <c r="M1646" s="4">
        <v>94.0</v>
      </c>
      <c r="N1646" s="4">
        <v>92.0</v>
      </c>
      <c r="O1646" s="4" t="s">
        <v>5522</v>
      </c>
      <c r="P1646" s="4" t="s">
        <v>3344</v>
      </c>
      <c r="Q1646" s="4">
        <v>43834.0</v>
      </c>
      <c r="R1646" s="4" t="s">
        <v>5681</v>
      </c>
      <c r="S1646" s="4" t="s">
        <v>7275</v>
      </c>
      <c r="T1646" s="5">
        <v>45883.0</v>
      </c>
    </row>
    <row r="1647">
      <c r="A1647" s="4" t="s">
        <v>6391</v>
      </c>
      <c r="B1647" s="4">
        <v>2004.0</v>
      </c>
      <c r="C1647" s="4" t="s">
        <v>314</v>
      </c>
      <c r="D1647" s="4" t="s">
        <v>5707</v>
      </c>
      <c r="E1647" s="4">
        <v>69.0</v>
      </c>
      <c r="F1647" s="4">
        <v>0.0</v>
      </c>
      <c r="G1647" s="4" t="s">
        <v>771</v>
      </c>
      <c r="H1647" s="4" t="s">
        <v>3345</v>
      </c>
      <c r="I1647" s="4">
        <v>85.0</v>
      </c>
      <c r="J1647" s="4">
        <v>4.0</v>
      </c>
      <c r="K1647" s="4" t="s">
        <v>5734</v>
      </c>
      <c r="L1647" s="4">
        <v>0.0</v>
      </c>
      <c r="M1647" s="4">
        <v>89.0</v>
      </c>
      <c r="N1647" s="4">
        <v>89.0</v>
      </c>
      <c r="O1647" s="4" t="s">
        <v>5522</v>
      </c>
      <c r="P1647" s="4" t="s">
        <v>3346</v>
      </c>
      <c r="Q1647" s="4">
        <v>41268.0</v>
      </c>
      <c r="R1647" s="4" t="s">
        <v>5681</v>
      </c>
      <c r="S1647" s="4" t="s">
        <v>7246</v>
      </c>
      <c r="T1647" s="5">
        <v>45702.0</v>
      </c>
    </row>
    <row r="1648">
      <c r="A1648" s="4" t="s">
        <v>6391</v>
      </c>
      <c r="B1648" s="4">
        <v>2003.0</v>
      </c>
      <c r="C1648" s="4" t="s">
        <v>314</v>
      </c>
      <c r="D1648" s="4" t="s">
        <v>5964</v>
      </c>
      <c r="E1648" s="4">
        <v>71.0</v>
      </c>
      <c r="F1648" s="4">
        <v>0.0</v>
      </c>
      <c r="G1648" s="5">
        <v>45844.0</v>
      </c>
      <c r="H1648" s="4" t="s">
        <v>3347</v>
      </c>
      <c r="I1648" s="4">
        <v>89.0</v>
      </c>
      <c r="J1648" s="4">
        <v>4.0</v>
      </c>
      <c r="K1648" s="4" t="s">
        <v>5668</v>
      </c>
      <c r="L1648" s="4">
        <v>0.0</v>
      </c>
      <c r="M1648" s="4">
        <v>94.0</v>
      </c>
      <c r="N1648" s="4">
        <v>94.0</v>
      </c>
      <c r="O1648" s="4" t="s">
        <v>5522</v>
      </c>
      <c r="P1648" s="4" t="s">
        <v>3348</v>
      </c>
      <c r="Q1648" s="4">
        <v>398582.0</v>
      </c>
      <c r="R1648" s="4" t="s">
        <v>5681</v>
      </c>
      <c r="S1648" s="4" t="s">
        <v>6021</v>
      </c>
      <c r="T1648" s="5">
        <v>45882.0</v>
      </c>
    </row>
    <row r="1649">
      <c r="A1649" s="4" t="s">
        <v>6391</v>
      </c>
      <c r="B1649" s="4">
        <v>2002.0</v>
      </c>
      <c r="C1649" s="4" t="s">
        <v>314</v>
      </c>
      <c r="D1649" s="4" t="s">
        <v>5966</v>
      </c>
      <c r="E1649" s="4">
        <v>75.0</v>
      </c>
      <c r="F1649" s="4">
        <v>0.0</v>
      </c>
      <c r="G1649" s="4" t="s">
        <v>848</v>
      </c>
      <c r="H1649" s="4" t="s">
        <v>3349</v>
      </c>
      <c r="I1649" s="10"/>
      <c r="J1649" s="4">
        <v>7.0</v>
      </c>
      <c r="K1649" s="4" t="s">
        <v>5671</v>
      </c>
      <c r="L1649" s="4">
        <v>0.0</v>
      </c>
      <c r="M1649" s="4">
        <v>95.0</v>
      </c>
      <c r="N1649" s="4">
        <v>95.0</v>
      </c>
      <c r="O1649" s="4" t="s">
        <v>5522</v>
      </c>
      <c r="P1649" s="4" t="s">
        <v>3350</v>
      </c>
      <c r="Q1649" s="4">
        <v>395969.0</v>
      </c>
      <c r="R1649" s="4" t="s">
        <v>5681</v>
      </c>
      <c r="S1649" s="4" t="s">
        <v>6969</v>
      </c>
      <c r="T1649" s="5">
        <v>45882.0</v>
      </c>
    </row>
    <row r="1650">
      <c r="A1650" s="4" t="s">
        <v>6391</v>
      </c>
      <c r="B1650" s="4">
        <v>2001.0</v>
      </c>
      <c r="C1650" s="4" t="s">
        <v>314</v>
      </c>
      <c r="D1650" s="4" t="s">
        <v>5537</v>
      </c>
      <c r="E1650" s="4">
        <v>79.0</v>
      </c>
      <c r="F1650" s="4">
        <v>0.0</v>
      </c>
      <c r="G1650" s="4" t="s">
        <v>438</v>
      </c>
      <c r="H1650" s="4" t="s">
        <v>3351</v>
      </c>
      <c r="I1650" s="10"/>
      <c r="J1650" s="4">
        <v>2.0</v>
      </c>
      <c r="K1650" s="4" t="s">
        <v>5630</v>
      </c>
      <c r="L1650" s="4">
        <v>0.0</v>
      </c>
      <c r="M1650" s="4">
        <v>95.0</v>
      </c>
      <c r="N1650" s="4">
        <v>95.0</v>
      </c>
      <c r="O1650" s="4" t="s">
        <v>5522</v>
      </c>
      <c r="P1650" s="4" t="s">
        <v>3352</v>
      </c>
      <c r="Q1650" s="4">
        <v>39328.0</v>
      </c>
      <c r="R1650" s="4" t="s">
        <v>5681</v>
      </c>
      <c r="S1650" s="4" t="s">
        <v>6967</v>
      </c>
      <c r="T1650" s="5">
        <v>45851.0</v>
      </c>
    </row>
    <row r="1651">
      <c r="A1651" s="4" t="s">
        <v>6391</v>
      </c>
      <c r="B1651" s="4">
        <v>2000.0</v>
      </c>
      <c r="C1651" s="4" t="s">
        <v>314</v>
      </c>
      <c r="D1651" s="4" t="s">
        <v>5538</v>
      </c>
      <c r="E1651" s="4">
        <v>8.0</v>
      </c>
      <c r="F1651" s="4">
        <v>0.0</v>
      </c>
      <c r="G1651" s="4" t="s">
        <v>67</v>
      </c>
      <c r="H1651" s="4" t="s">
        <v>3353</v>
      </c>
      <c r="I1651" s="10"/>
      <c r="J1651" s="4">
        <v>2.0</v>
      </c>
      <c r="K1651" s="4" t="s">
        <v>5787</v>
      </c>
      <c r="L1651" s="4">
        <v>0.0</v>
      </c>
      <c r="M1651" s="4">
        <v>94.0</v>
      </c>
      <c r="N1651" s="4">
        <v>94.0</v>
      </c>
      <c r="O1651" s="4" t="s">
        <v>5522</v>
      </c>
      <c r="P1651" s="4" t="s">
        <v>3354</v>
      </c>
      <c r="Q1651" s="4">
        <v>3987.0</v>
      </c>
      <c r="R1651" s="4" t="s">
        <v>5681</v>
      </c>
      <c r="S1651" s="4" t="s">
        <v>7031</v>
      </c>
      <c r="T1651" s="5">
        <v>45882.0</v>
      </c>
    </row>
    <row r="1652">
      <c r="A1652" s="4" t="s">
        <v>6392</v>
      </c>
      <c r="B1652" s="4">
        <v>2013.0</v>
      </c>
      <c r="C1652" s="4" t="s">
        <v>13</v>
      </c>
      <c r="D1652" s="10"/>
      <c r="E1652" s="10"/>
      <c r="F1652" s="4">
        <v>0.0</v>
      </c>
      <c r="G1652" s="4" t="s">
        <v>5521</v>
      </c>
      <c r="H1652" s="4" t="s">
        <v>3355</v>
      </c>
      <c r="I1652" s="4">
        <v>8.0</v>
      </c>
      <c r="J1652" s="4">
        <v>0.0</v>
      </c>
      <c r="K1652" s="4" t="s">
        <v>5912</v>
      </c>
      <c r="L1652" s="4">
        <v>0.0</v>
      </c>
      <c r="M1652" s="4">
        <v>79.0</v>
      </c>
      <c r="N1652" s="4">
        <v>79.0</v>
      </c>
      <c r="O1652" s="4" t="s">
        <v>5522</v>
      </c>
      <c r="P1652" s="4" t="s">
        <v>3357</v>
      </c>
      <c r="Q1652" s="10"/>
      <c r="R1652" s="4" t="s">
        <v>5522</v>
      </c>
      <c r="S1652" s="10"/>
      <c r="T1652" s="4">
        <v>0.0</v>
      </c>
    </row>
    <row r="1653">
      <c r="A1653" s="4" t="s">
        <v>6394</v>
      </c>
      <c r="B1653" s="4">
        <v>2015.0</v>
      </c>
      <c r="C1653" s="4" t="s">
        <v>13</v>
      </c>
      <c r="D1653" s="4" t="s">
        <v>5923</v>
      </c>
      <c r="E1653" s="4">
        <v>25.0</v>
      </c>
      <c r="F1653" s="4">
        <v>8.0</v>
      </c>
      <c r="G1653" s="10"/>
      <c r="H1653" s="4">
        <v>0.0</v>
      </c>
      <c r="I1653" s="4">
        <v>73.0</v>
      </c>
      <c r="J1653" s="4">
        <v>1.0</v>
      </c>
      <c r="K1653" s="5">
        <v>45872.0</v>
      </c>
      <c r="L1653" s="4">
        <v>12.0</v>
      </c>
      <c r="M1653" s="4">
        <v>67.0</v>
      </c>
      <c r="N1653" s="4">
        <v>73.0</v>
      </c>
      <c r="O1653" s="4" t="s">
        <v>5631</v>
      </c>
      <c r="P1653" s="4" t="s">
        <v>3358</v>
      </c>
      <c r="Q1653" s="4">
        <v>4182341.0</v>
      </c>
      <c r="R1653" s="5">
        <v>45784.0</v>
      </c>
      <c r="S1653" s="4" t="s">
        <v>7045</v>
      </c>
      <c r="T1653" s="5">
        <v>45785.0</v>
      </c>
    </row>
    <row r="1654">
      <c r="A1654" s="4" t="s">
        <v>6394</v>
      </c>
      <c r="B1654" s="4">
        <v>2014.0</v>
      </c>
      <c r="C1654" s="4" t="s">
        <v>13</v>
      </c>
      <c r="D1654" s="4">
        <v>63.0</v>
      </c>
      <c r="E1654" s="4">
        <v>26.0</v>
      </c>
      <c r="F1654" s="4">
        <v>8.0</v>
      </c>
      <c r="G1654" s="4" t="s">
        <v>5521</v>
      </c>
      <c r="H1654" s="4" t="s">
        <v>3359</v>
      </c>
      <c r="I1654" s="4">
        <v>84.0</v>
      </c>
      <c r="J1654" s="4">
        <v>14.0</v>
      </c>
      <c r="K1654" s="5">
        <v>45660.0</v>
      </c>
      <c r="L1654" s="4">
        <v>12.0</v>
      </c>
      <c r="M1654" s="4">
        <v>84.0</v>
      </c>
      <c r="N1654" s="4">
        <v>84.0</v>
      </c>
      <c r="O1654" s="4" t="s">
        <v>5631</v>
      </c>
      <c r="P1654" s="4" t="s">
        <v>3360</v>
      </c>
      <c r="Q1654" s="4">
        <v>46392.0</v>
      </c>
      <c r="R1654" s="5">
        <v>45845.0</v>
      </c>
      <c r="S1654" s="4" t="s">
        <v>7407</v>
      </c>
      <c r="T1654" s="5">
        <v>45785.0</v>
      </c>
    </row>
    <row r="1655">
      <c r="A1655" s="4" t="s">
        <v>6394</v>
      </c>
      <c r="B1655" s="4">
        <v>2013.0</v>
      </c>
      <c r="C1655" s="4" t="s">
        <v>13</v>
      </c>
      <c r="D1655" s="4" t="s">
        <v>5884</v>
      </c>
      <c r="E1655" s="4">
        <v>28.0</v>
      </c>
      <c r="F1655" s="4">
        <v>8.0</v>
      </c>
      <c r="G1655" s="4" t="s">
        <v>5521</v>
      </c>
      <c r="H1655" s="4" t="s">
        <v>3361</v>
      </c>
      <c r="I1655" s="4">
        <v>8.0</v>
      </c>
      <c r="J1655" s="4">
        <v>62.0</v>
      </c>
      <c r="K1655" s="5">
        <v>45776.0</v>
      </c>
      <c r="L1655" s="4">
        <v>12.0</v>
      </c>
      <c r="M1655" s="4">
        <v>8.0</v>
      </c>
      <c r="N1655" s="4">
        <v>8.0</v>
      </c>
      <c r="O1655" s="5">
        <v>45658.0</v>
      </c>
      <c r="P1655" s="4" t="s">
        <v>3362</v>
      </c>
      <c r="Q1655" s="4">
        <v>394617.0</v>
      </c>
      <c r="R1655" s="5">
        <v>45907.0</v>
      </c>
      <c r="S1655" s="4" t="s">
        <v>7211</v>
      </c>
      <c r="T1655" s="5">
        <v>45696.0</v>
      </c>
    </row>
    <row r="1656">
      <c r="A1656" s="4" t="s">
        <v>6394</v>
      </c>
      <c r="B1656" s="4">
        <v>2012.0</v>
      </c>
      <c r="C1656" s="4" t="s">
        <v>13</v>
      </c>
      <c r="D1656" s="4" t="s">
        <v>5676</v>
      </c>
      <c r="E1656" s="4">
        <v>29.0</v>
      </c>
      <c r="F1656" s="4">
        <v>8.0</v>
      </c>
      <c r="G1656" s="4" t="s">
        <v>5521</v>
      </c>
      <c r="H1656" s="4" t="s">
        <v>3363</v>
      </c>
      <c r="I1656" s="4">
        <v>8.0</v>
      </c>
      <c r="J1656" s="4">
        <v>35.0</v>
      </c>
      <c r="K1656" s="5">
        <v>45897.0</v>
      </c>
      <c r="L1656" s="4">
        <v>12.0</v>
      </c>
      <c r="M1656" s="4">
        <v>8.0</v>
      </c>
      <c r="N1656" s="4">
        <v>8.0</v>
      </c>
      <c r="O1656" s="5">
        <v>45689.0</v>
      </c>
      <c r="P1656" s="4" t="s">
        <v>3364</v>
      </c>
      <c r="Q1656" s="4">
        <v>383239.0</v>
      </c>
      <c r="R1656" s="5">
        <v>45665.0</v>
      </c>
      <c r="S1656" s="4" t="s">
        <v>7048</v>
      </c>
      <c r="T1656" s="5">
        <v>45876.0</v>
      </c>
    </row>
    <row r="1657">
      <c r="A1657" s="4" t="s">
        <v>6394</v>
      </c>
      <c r="B1657" s="4">
        <v>2011.0</v>
      </c>
      <c r="C1657" s="4" t="s">
        <v>13</v>
      </c>
      <c r="D1657" s="4" t="s">
        <v>5632</v>
      </c>
      <c r="E1657" s="4">
        <v>212.0</v>
      </c>
      <c r="F1657" s="4">
        <v>8.0</v>
      </c>
      <c r="G1657" s="4" t="s">
        <v>5521</v>
      </c>
      <c r="H1657" s="4" t="s">
        <v>3365</v>
      </c>
      <c r="I1657" s="4">
        <v>75.0</v>
      </c>
      <c r="J1657" s="4">
        <v>234.0</v>
      </c>
      <c r="K1657" s="5">
        <v>45685.0</v>
      </c>
      <c r="L1657" s="4">
        <v>12.0</v>
      </c>
      <c r="M1657" s="4">
        <v>73.0</v>
      </c>
      <c r="N1657" s="4">
        <v>75.0</v>
      </c>
      <c r="O1657" s="5">
        <v>45689.0</v>
      </c>
      <c r="P1657" s="4" t="s">
        <v>3367</v>
      </c>
      <c r="Q1657" s="4">
        <v>3717672.0</v>
      </c>
      <c r="R1657" s="5">
        <v>45724.0</v>
      </c>
      <c r="S1657" s="4" t="s">
        <v>7262</v>
      </c>
      <c r="T1657" s="5">
        <v>45845.0</v>
      </c>
    </row>
    <row r="1658">
      <c r="A1658" s="4" t="s">
        <v>6394</v>
      </c>
      <c r="B1658" s="4">
        <v>2010.0</v>
      </c>
      <c r="C1658" s="4" t="s">
        <v>13</v>
      </c>
      <c r="D1658" s="4">
        <v>62.0</v>
      </c>
      <c r="E1658" s="4">
        <v>214.0</v>
      </c>
      <c r="F1658" s="4">
        <v>8.0</v>
      </c>
      <c r="G1658" s="4" t="s">
        <v>5521</v>
      </c>
      <c r="H1658" s="4" t="s">
        <v>3368</v>
      </c>
      <c r="I1658" s="4">
        <v>64.0</v>
      </c>
      <c r="J1658" s="4">
        <v>1292.0</v>
      </c>
      <c r="K1658" s="5">
        <v>45774.0</v>
      </c>
      <c r="L1658" s="4">
        <v>12.0</v>
      </c>
      <c r="M1658" s="4">
        <v>52.0</v>
      </c>
      <c r="N1658" s="4">
        <v>64.0</v>
      </c>
      <c r="O1658" s="5">
        <v>45689.0</v>
      </c>
      <c r="P1658" s="4" t="s">
        <v>3369</v>
      </c>
      <c r="Q1658" s="4">
        <v>369543.0</v>
      </c>
      <c r="R1658" s="5">
        <v>45785.0</v>
      </c>
      <c r="S1658" s="4" t="s">
        <v>7049</v>
      </c>
      <c r="T1658" s="5">
        <v>45815.0</v>
      </c>
    </row>
    <row r="1659">
      <c r="A1659" s="4" t="s">
        <v>6394</v>
      </c>
      <c r="B1659" s="4">
        <v>2009.0</v>
      </c>
      <c r="C1659" s="4" t="s">
        <v>13</v>
      </c>
      <c r="D1659" s="4" t="s">
        <v>5789</v>
      </c>
      <c r="E1659" s="4">
        <v>215.0</v>
      </c>
      <c r="F1659" s="4">
        <v>8.0</v>
      </c>
      <c r="G1659" s="4" t="s">
        <v>5521</v>
      </c>
      <c r="H1659" s="4" t="s">
        <v>3370</v>
      </c>
      <c r="I1659" s="4">
        <v>64.0</v>
      </c>
      <c r="J1659" s="4">
        <v>322.0</v>
      </c>
      <c r="K1659" s="5">
        <v>45895.0</v>
      </c>
      <c r="L1659" s="4">
        <v>12.0</v>
      </c>
      <c r="M1659" s="4">
        <v>63.0</v>
      </c>
      <c r="N1659" s="4">
        <v>64.0</v>
      </c>
      <c r="O1659" s="5">
        <v>45689.0</v>
      </c>
      <c r="P1659" s="4" t="s">
        <v>3371</v>
      </c>
      <c r="Q1659" s="4">
        <v>356288.0</v>
      </c>
      <c r="R1659" s="5">
        <v>45846.0</v>
      </c>
      <c r="S1659" s="4" t="s">
        <v>6906</v>
      </c>
      <c r="T1659" s="5">
        <v>45664.0</v>
      </c>
    </row>
    <row r="1660">
      <c r="A1660" s="4" t="s">
        <v>6394</v>
      </c>
      <c r="B1660" s="4">
        <v>2008.0</v>
      </c>
      <c r="C1660" s="4" t="s">
        <v>13</v>
      </c>
      <c r="D1660" s="4" t="s">
        <v>5958</v>
      </c>
      <c r="E1660" s="4">
        <v>217.0</v>
      </c>
      <c r="F1660" s="4">
        <v>8.0</v>
      </c>
      <c r="G1660" s="4" t="s">
        <v>5531</v>
      </c>
      <c r="H1660" s="4" t="s">
        <v>3372</v>
      </c>
      <c r="I1660" s="4">
        <v>74.0</v>
      </c>
      <c r="J1660" s="4">
        <v>4.0</v>
      </c>
      <c r="K1660" s="5">
        <v>45683.0</v>
      </c>
      <c r="L1660" s="4">
        <v>12.0</v>
      </c>
      <c r="M1660" s="4">
        <v>73.0</v>
      </c>
      <c r="N1660" s="4">
        <v>74.0</v>
      </c>
      <c r="O1660" s="5">
        <v>45717.0</v>
      </c>
      <c r="P1660" s="4" t="s">
        <v>3373</v>
      </c>
      <c r="Q1660" s="4">
        <v>347541.0</v>
      </c>
      <c r="R1660" s="5">
        <v>45908.0</v>
      </c>
      <c r="S1660" s="4" t="s">
        <v>7083</v>
      </c>
      <c r="T1660" s="5">
        <v>45695.0</v>
      </c>
    </row>
    <row r="1661">
      <c r="A1661" s="4" t="s">
        <v>6394</v>
      </c>
      <c r="B1661" s="4">
        <v>2007.0</v>
      </c>
      <c r="C1661" s="4" t="s">
        <v>13</v>
      </c>
      <c r="D1661" s="4" t="s">
        <v>5925</v>
      </c>
      <c r="E1661" s="4">
        <v>219.0</v>
      </c>
      <c r="F1661" s="4">
        <v>8.0</v>
      </c>
      <c r="G1661" s="4" t="s">
        <v>5531</v>
      </c>
      <c r="H1661" s="4" t="s">
        <v>3374</v>
      </c>
      <c r="I1661" s="4">
        <v>74.0</v>
      </c>
      <c r="J1661" s="4">
        <v>11.0</v>
      </c>
      <c r="K1661" s="5">
        <v>45802.0</v>
      </c>
      <c r="L1661" s="4">
        <v>12.0</v>
      </c>
      <c r="M1661" s="4">
        <v>75.0</v>
      </c>
      <c r="N1661" s="4">
        <v>75.0</v>
      </c>
      <c r="O1661" s="5">
        <v>45717.0</v>
      </c>
      <c r="P1661" s="4" t="s">
        <v>3375</v>
      </c>
      <c r="Q1661" s="4">
        <v>3312665.0</v>
      </c>
      <c r="R1661" s="5">
        <v>45666.0</v>
      </c>
      <c r="S1661" s="4" t="s">
        <v>7083</v>
      </c>
      <c r="T1661" s="5">
        <v>45754.0</v>
      </c>
    </row>
    <row r="1662">
      <c r="A1662" s="4" t="s">
        <v>6394</v>
      </c>
      <c r="B1662" s="4">
        <v>2006.0</v>
      </c>
      <c r="C1662" s="4" t="s">
        <v>13</v>
      </c>
      <c r="D1662" s="4">
        <v>69.0</v>
      </c>
      <c r="E1662" s="4">
        <v>221.0</v>
      </c>
      <c r="F1662" s="4">
        <v>8.0</v>
      </c>
      <c r="G1662" s="4" t="s">
        <v>5521</v>
      </c>
      <c r="H1662" s="4" t="s">
        <v>3376</v>
      </c>
      <c r="I1662" s="4">
        <v>68.0</v>
      </c>
      <c r="J1662" s="4">
        <v>22.0</v>
      </c>
      <c r="K1662" s="5">
        <v>45893.0</v>
      </c>
      <c r="L1662" s="4">
        <v>12.0</v>
      </c>
      <c r="M1662" s="4">
        <v>68.0</v>
      </c>
      <c r="N1662" s="4">
        <v>68.0</v>
      </c>
      <c r="O1662" s="5">
        <v>45717.0</v>
      </c>
      <c r="P1662" s="4" t="s">
        <v>3377</v>
      </c>
      <c r="Q1662" s="4">
        <v>322653.0</v>
      </c>
      <c r="R1662" s="5">
        <v>45756.0</v>
      </c>
      <c r="S1662" s="4" t="s">
        <v>7084</v>
      </c>
      <c r="T1662" s="5">
        <v>45695.0</v>
      </c>
    </row>
    <row r="1663">
      <c r="A1663" s="4" t="s">
        <v>6394</v>
      </c>
      <c r="B1663" s="4">
        <v>2005.0</v>
      </c>
      <c r="C1663" s="4" t="s">
        <v>13</v>
      </c>
      <c r="D1663" s="4">
        <v>66.0</v>
      </c>
      <c r="E1663" s="4">
        <v>223.0</v>
      </c>
      <c r="F1663" s="4">
        <v>8.0</v>
      </c>
      <c r="G1663" s="4" t="s">
        <v>5521</v>
      </c>
      <c r="H1663" s="4" t="s">
        <v>3378</v>
      </c>
      <c r="I1663" s="4">
        <v>42.0</v>
      </c>
      <c r="J1663" s="4">
        <v>127.0</v>
      </c>
      <c r="K1663" s="5">
        <v>45712.0</v>
      </c>
      <c r="L1663" s="4">
        <v>12.0</v>
      </c>
      <c r="M1663" s="4">
        <v>71.0</v>
      </c>
      <c r="N1663" s="4">
        <v>71.0</v>
      </c>
      <c r="O1663" s="5">
        <v>45717.0</v>
      </c>
      <c r="P1663" s="4" t="s">
        <v>3379</v>
      </c>
      <c r="Q1663" s="4">
        <v>31372.0</v>
      </c>
      <c r="R1663" s="5">
        <v>45817.0</v>
      </c>
      <c r="S1663" s="4" t="s">
        <v>7257</v>
      </c>
      <c r="T1663" s="5">
        <v>45695.0</v>
      </c>
    </row>
    <row r="1664">
      <c r="A1664" s="4" t="s">
        <v>6394</v>
      </c>
      <c r="B1664" s="4">
        <v>2004.0</v>
      </c>
      <c r="C1664" s="4" t="s">
        <v>13</v>
      </c>
      <c r="D1664" s="4">
        <v>64.0</v>
      </c>
      <c r="E1664" s="4">
        <v>224.0</v>
      </c>
      <c r="F1664" s="4">
        <v>8.0</v>
      </c>
      <c r="G1664" s="4" t="s">
        <v>5521</v>
      </c>
      <c r="H1664" s="4" t="s">
        <v>3380</v>
      </c>
      <c r="I1664" s="10"/>
      <c r="J1664" s="4">
        <v>5039.0</v>
      </c>
      <c r="K1664" s="5">
        <v>45831.0</v>
      </c>
      <c r="L1664" s="4">
        <v>12.0</v>
      </c>
      <c r="M1664" s="4">
        <v>68.0</v>
      </c>
      <c r="N1664" s="4">
        <v>7.0</v>
      </c>
      <c r="O1664" s="5">
        <v>45717.0</v>
      </c>
      <c r="P1664" s="4" t="s">
        <v>3381</v>
      </c>
      <c r="Q1664" s="4">
        <v>342823.0</v>
      </c>
      <c r="R1664" s="5">
        <v>45878.0</v>
      </c>
      <c r="S1664" s="4" t="s">
        <v>7086</v>
      </c>
      <c r="T1664" s="5">
        <v>45844.0</v>
      </c>
    </row>
    <row r="1665">
      <c r="A1665" s="4" t="s">
        <v>6394</v>
      </c>
      <c r="B1665" s="4">
        <v>2003.0</v>
      </c>
      <c r="C1665" s="4" t="s">
        <v>13</v>
      </c>
      <c r="D1665" s="4">
        <v>63.0</v>
      </c>
      <c r="E1665" s="4">
        <v>226.0</v>
      </c>
      <c r="F1665" s="4">
        <v>8.0</v>
      </c>
      <c r="G1665" s="4" t="s">
        <v>5521</v>
      </c>
      <c r="H1665" s="4" t="s">
        <v>3382</v>
      </c>
      <c r="I1665" s="10"/>
      <c r="J1665" s="4">
        <v>3611.0</v>
      </c>
      <c r="K1665" s="5">
        <v>45922.0</v>
      </c>
      <c r="L1665" s="4">
        <v>12.0</v>
      </c>
      <c r="M1665" s="4">
        <v>75.0</v>
      </c>
      <c r="N1665" s="4">
        <v>76.0</v>
      </c>
      <c r="O1665" s="5">
        <v>45717.0</v>
      </c>
      <c r="P1665" s="4" t="s">
        <v>3383</v>
      </c>
      <c r="Q1665" s="4">
        <v>2957117.0</v>
      </c>
      <c r="R1665" s="5">
        <v>45658.0</v>
      </c>
      <c r="S1665" s="4" t="s">
        <v>7367</v>
      </c>
      <c r="T1665" s="5">
        <v>45814.0</v>
      </c>
    </row>
    <row r="1666">
      <c r="A1666" s="4" t="s">
        <v>6394</v>
      </c>
      <c r="B1666" s="4">
        <v>2002.0</v>
      </c>
      <c r="C1666" s="4" t="s">
        <v>13</v>
      </c>
      <c r="D1666" s="4">
        <v>62.0</v>
      </c>
      <c r="E1666" s="4">
        <v>228.0</v>
      </c>
      <c r="F1666" s="4">
        <v>7.0</v>
      </c>
      <c r="G1666" s="4" t="s">
        <v>5531</v>
      </c>
      <c r="H1666" s="4" t="s">
        <v>3384</v>
      </c>
      <c r="I1666" s="10"/>
      <c r="J1666" s="4">
        <v>883.0</v>
      </c>
      <c r="K1666" s="5">
        <v>45738.0</v>
      </c>
      <c r="L1666" s="4">
        <v>12.0</v>
      </c>
      <c r="M1666" s="4">
        <v>91.0</v>
      </c>
      <c r="N1666" s="4">
        <v>89.0</v>
      </c>
      <c r="O1666" s="5">
        <v>45689.0</v>
      </c>
      <c r="P1666" s="4" t="s">
        <v>3386</v>
      </c>
      <c r="Q1666" s="4">
        <v>2873228.0</v>
      </c>
      <c r="R1666" s="5">
        <v>45717.0</v>
      </c>
      <c r="S1666" s="4" t="s">
        <v>7413</v>
      </c>
      <c r="T1666" s="5">
        <v>45783.0</v>
      </c>
    </row>
    <row r="1667">
      <c r="A1667" s="4" t="s">
        <v>6394</v>
      </c>
      <c r="B1667" s="4">
        <v>2001.0</v>
      </c>
      <c r="C1667" s="4" t="s">
        <v>13</v>
      </c>
      <c r="D1667" s="4">
        <v>61.0</v>
      </c>
      <c r="E1667" s="4">
        <v>229.0</v>
      </c>
      <c r="F1667" s="4">
        <v>7.0</v>
      </c>
      <c r="G1667" s="4" t="s">
        <v>5521</v>
      </c>
      <c r="H1667" s="4" t="s">
        <v>3387</v>
      </c>
      <c r="I1667" s="10"/>
      <c r="J1667" s="4">
        <v>1398.0</v>
      </c>
      <c r="K1667" s="5">
        <v>45859.0</v>
      </c>
      <c r="L1667" s="4">
        <v>12.0</v>
      </c>
      <c r="M1667" s="4">
        <v>75.0</v>
      </c>
      <c r="N1667" s="4">
        <v>75.0</v>
      </c>
      <c r="O1667" s="5">
        <v>45689.0</v>
      </c>
      <c r="P1667" s="4" t="s">
        <v>3388</v>
      </c>
      <c r="Q1667" s="4">
        <v>279729.0</v>
      </c>
      <c r="R1667" s="5">
        <v>45778.0</v>
      </c>
      <c r="S1667" s="4" t="s">
        <v>7087</v>
      </c>
      <c r="T1667" s="5">
        <v>45783.0</v>
      </c>
    </row>
    <row r="1668">
      <c r="A1668" s="4" t="s">
        <v>6394</v>
      </c>
      <c r="B1668" s="4">
        <v>2000.0</v>
      </c>
      <c r="C1668" s="4" t="s">
        <v>13</v>
      </c>
      <c r="D1668" s="4">
        <v>60.0</v>
      </c>
      <c r="E1668" s="4">
        <v>23.0</v>
      </c>
      <c r="F1668" s="4">
        <v>7.0</v>
      </c>
      <c r="G1668" s="4" t="s">
        <v>5529</v>
      </c>
      <c r="H1668" s="4" t="s">
        <v>3389</v>
      </c>
      <c r="I1668" s="10"/>
      <c r="J1668" s="4">
        <v>0.0</v>
      </c>
      <c r="K1668" s="5">
        <v>45678.0</v>
      </c>
      <c r="L1668" s="4">
        <v>11.0</v>
      </c>
      <c r="M1668" s="4">
        <v>58.0</v>
      </c>
      <c r="N1668" s="4">
        <v>51.0</v>
      </c>
      <c r="O1668" s="5">
        <v>45658.0</v>
      </c>
      <c r="P1668" s="4" t="s">
        <v>3390</v>
      </c>
      <c r="Q1668" s="4">
        <v>279359.0</v>
      </c>
      <c r="R1668" s="5">
        <v>45839.0</v>
      </c>
      <c r="S1668" s="4" t="s">
        <v>7368</v>
      </c>
      <c r="T1668" s="5">
        <v>45753.0</v>
      </c>
    </row>
    <row r="1669">
      <c r="A1669" s="4" t="s">
        <v>6395</v>
      </c>
      <c r="B1669" s="4">
        <v>2015.0</v>
      </c>
      <c r="C1669" s="4" t="s">
        <v>13</v>
      </c>
      <c r="D1669" s="4" t="s">
        <v>5624</v>
      </c>
      <c r="E1669" s="4">
        <v>146.0</v>
      </c>
      <c r="F1669" s="4">
        <v>0.0</v>
      </c>
      <c r="G1669" s="10"/>
      <c r="H1669" s="4">
        <v>0.0</v>
      </c>
      <c r="I1669" s="4">
        <v>97.0</v>
      </c>
      <c r="J1669" s="4">
        <v>0.0</v>
      </c>
      <c r="K1669" s="4" t="s">
        <v>6159</v>
      </c>
      <c r="L1669" s="4">
        <v>0.0</v>
      </c>
      <c r="M1669" s="4">
        <v>98.0</v>
      </c>
      <c r="N1669" s="4">
        <v>97.0</v>
      </c>
      <c r="O1669" s="4" t="s">
        <v>5522</v>
      </c>
      <c r="P1669" s="4" t="s">
        <v>3391</v>
      </c>
      <c r="Q1669" s="4">
        <v>126265.0</v>
      </c>
      <c r="R1669" s="5">
        <v>45875.0</v>
      </c>
      <c r="S1669" s="4" t="s">
        <v>7031</v>
      </c>
      <c r="T1669" s="5">
        <v>45703.0</v>
      </c>
    </row>
    <row r="1670">
      <c r="A1670" s="4" t="s">
        <v>6395</v>
      </c>
      <c r="B1670" s="4">
        <v>2014.0</v>
      </c>
      <c r="C1670" s="4" t="s">
        <v>13</v>
      </c>
      <c r="D1670" s="4" t="s">
        <v>5555</v>
      </c>
      <c r="E1670" s="4">
        <v>148.0</v>
      </c>
      <c r="F1670" s="4">
        <v>0.0</v>
      </c>
      <c r="G1670" s="4" t="s">
        <v>5521</v>
      </c>
      <c r="H1670" s="4" t="s">
        <v>3392</v>
      </c>
      <c r="I1670" s="4">
        <v>97.0</v>
      </c>
      <c r="J1670" s="4">
        <v>0.0</v>
      </c>
      <c r="K1670" s="4" t="s">
        <v>6160</v>
      </c>
      <c r="L1670" s="4">
        <v>0.0</v>
      </c>
      <c r="M1670" s="4">
        <v>98.0</v>
      </c>
      <c r="N1670" s="4">
        <v>97.0</v>
      </c>
      <c r="O1670" s="4" t="s">
        <v>5522</v>
      </c>
      <c r="P1670" s="4" t="s">
        <v>3393</v>
      </c>
      <c r="Q1670" s="4">
        <v>126934.0</v>
      </c>
      <c r="R1670" s="5">
        <v>45906.0</v>
      </c>
      <c r="S1670" s="4" t="s">
        <v>7380</v>
      </c>
      <c r="T1670" s="5">
        <v>45852.0</v>
      </c>
    </row>
    <row r="1671">
      <c r="A1671" s="4" t="s">
        <v>6395</v>
      </c>
      <c r="B1671" s="4">
        <v>2013.0</v>
      </c>
      <c r="C1671" s="4" t="s">
        <v>13</v>
      </c>
      <c r="D1671" s="4" t="s">
        <v>5580</v>
      </c>
      <c r="E1671" s="4">
        <v>147.0</v>
      </c>
      <c r="F1671" s="4">
        <v>0.0</v>
      </c>
      <c r="G1671" s="4" t="s">
        <v>5521</v>
      </c>
      <c r="H1671" s="4" t="s">
        <v>3394</v>
      </c>
      <c r="I1671" s="4">
        <v>98.0</v>
      </c>
      <c r="J1671" s="4">
        <v>0.0</v>
      </c>
      <c r="K1671" s="4" t="s">
        <v>6161</v>
      </c>
      <c r="L1671" s="4">
        <v>0.0</v>
      </c>
      <c r="M1671" s="4">
        <v>98.0</v>
      </c>
      <c r="N1671" s="4">
        <v>98.0</v>
      </c>
      <c r="O1671" s="4" t="s">
        <v>5522</v>
      </c>
      <c r="P1671" s="4" t="s">
        <v>3395</v>
      </c>
      <c r="Q1671" s="4">
        <v>1258653.0</v>
      </c>
      <c r="R1671" s="4">
        <v>7.0</v>
      </c>
      <c r="S1671" s="4" t="s">
        <v>7268</v>
      </c>
      <c r="T1671" s="5">
        <v>45852.0</v>
      </c>
    </row>
    <row r="1672">
      <c r="A1672" s="4" t="s">
        <v>6395</v>
      </c>
      <c r="B1672" s="4">
        <v>2012.0</v>
      </c>
      <c r="C1672" s="4" t="s">
        <v>13</v>
      </c>
      <c r="D1672" s="4" t="s">
        <v>5645</v>
      </c>
      <c r="E1672" s="4">
        <v>154.0</v>
      </c>
      <c r="F1672" s="4">
        <v>0.0</v>
      </c>
      <c r="G1672" s="4" t="s">
        <v>5521</v>
      </c>
      <c r="H1672" s="4" t="s">
        <v>3396</v>
      </c>
      <c r="I1672" s="4">
        <v>98.0</v>
      </c>
      <c r="J1672" s="4">
        <v>0.0</v>
      </c>
      <c r="K1672" s="5">
        <v>45900.0</v>
      </c>
      <c r="L1672" s="4">
        <v>0.0</v>
      </c>
      <c r="M1672" s="4">
        <v>98.0</v>
      </c>
      <c r="N1672" s="4">
        <v>98.0</v>
      </c>
      <c r="O1672" s="4" t="s">
        <v>5522</v>
      </c>
      <c r="P1672" s="4" t="s">
        <v>3397</v>
      </c>
      <c r="Q1672" s="4">
        <v>1255882.0</v>
      </c>
      <c r="R1672" s="4">
        <v>7.0</v>
      </c>
      <c r="S1672" s="4" t="s">
        <v>7418</v>
      </c>
      <c r="T1672" s="5">
        <v>45730.0</v>
      </c>
    </row>
    <row r="1673">
      <c r="A1673" s="4" t="s">
        <v>6395</v>
      </c>
      <c r="B1673" s="4">
        <v>2011.0</v>
      </c>
      <c r="C1673" s="4" t="s">
        <v>13</v>
      </c>
      <c r="D1673" s="4" t="s">
        <v>5563</v>
      </c>
      <c r="E1673" s="4">
        <v>158.0</v>
      </c>
      <c r="F1673" s="4">
        <v>0.0</v>
      </c>
      <c r="G1673" s="58">
        <v>45719.0</v>
      </c>
      <c r="H1673" s="4" t="s">
        <v>3398</v>
      </c>
      <c r="I1673" s="4">
        <v>98.0</v>
      </c>
      <c r="J1673" s="4">
        <v>2.0</v>
      </c>
      <c r="K1673" s="5">
        <v>45747.0</v>
      </c>
      <c r="L1673" s="4">
        <v>0.0</v>
      </c>
      <c r="M1673" s="4">
        <v>98.0</v>
      </c>
      <c r="N1673" s="4">
        <v>98.0</v>
      </c>
      <c r="O1673" s="4" t="s">
        <v>5522</v>
      </c>
      <c r="P1673" s="4" t="s">
        <v>3399</v>
      </c>
      <c r="Q1673" s="4">
        <v>125244.0</v>
      </c>
      <c r="R1673" s="5">
        <v>45664.0</v>
      </c>
      <c r="S1673" s="4" t="s">
        <v>7419</v>
      </c>
      <c r="T1673" s="5">
        <v>45671.0</v>
      </c>
    </row>
    <row r="1674">
      <c r="A1674" s="4" t="s">
        <v>6395</v>
      </c>
      <c r="B1674" s="4">
        <v>2010.0</v>
      </c>
      <c r="C1674" s="4" t="s">
        <v>13</v>
      </c>
      <c r="D1674" s="4" t="s">
        <v>5561</v>
      </c>
      <c r="E1674" s="4">
        <v>163.0</v>
      </c>
      <c r="F1674" s="4">
        <v>0.0</v>
      </c>
      <c r="G1674" s="4" t="s">
        <v>1207</v>
      </c>
      <c r="H1674" s="4" t="s">
        <v>3400</v>
      </c>
      <c r="I1674" s="4">
        <v>99.0</v>
      </c>
      <c r="J1674" s="4">
        <v>12.0</v>
      </c>
      <c r="K1674" s="5">
        <v>45841.0</v>
      </c>
      <c r="L1674" s="4">
        <v>0.0</v>
      </c>
      <c r="M1674" s="4">
        <v>99.0</v>
      </c>
      <c r="N1674" s="4">
        <v>99.0</v>
      </c>
      <c r="O1674" s="4" t="s">
        <v>5614</v>
      </c>
      <c r="P1674" s="4" t="s">
        <v>3401</v>
      </c>
      <c r="Q1674" s="4">
        <v>1254.0</v>
      </c>
      <c r="R1674" s="5">
        <v>45695.0</v>
      </c>
      <c r="S1674" s="4" t="s">
        <v>5038</v>
      </c>
      <c r="T1674" s="4">
        <v>14.0</v>
      </c>
    </row>
    <row r="1675">
      <c r="A1675" s="4" t="s">
        <v>6395</v>
      </c>
      <c r="B1675" s="4">
        <v>2009.0</v>
      </c>
      <c r="C1675" s="4" t="s">
        <v>13</v>
      </c>
      <c r="D1675" s="4" t="s">
        <v>5559</v>
      </c>
      <c r="E1675" s="4">
        <v>166.0</v>
      </c>
      <c r="F1675" s="4">
        <v>0.0</v>
      </c>
      <c r="G1675" s="4" t="s">
        <v>2533</v>
      </c>
      <c r="H1675" s="4" t="s">
        <v>3402</v>
      </c>
      <c r="I1675" s="4">
        <v>99.0</v>
      </c>
      <c r="J1675" s="4">
        <v>15.0</v>
      </c>
      <c r="K1675" s="5">
        <v>45691.0</v>
      </c>
      <c r="L1675" s="4">
        <v>0.0</v>
      </c>
      <c r="M1675" s="4">
        <v>99.0</v>
      </c>
      <c r="N1675" s="4">
        <v>99.0</v>
      </c>
      <c r="O1675" s="4" t="s">
        <v>5522</v>
      </c>
      <c r="P1675" s="4" t="s">
        <v>3403</v>
      </c>
      <c r="Q1675" s="4">
        <v>1247429.0</v>
      </c>
      <c r="R1675" s="5">
        <v>45723.0</v>
      </c>
      <c r="S1675" s="4" t="s">
        <v>7125</v>
      </c>
      <c r="T1675" s="5">
        <v>45882.0</v>
      </c>
    </row>
    <row r="1676">
      <c r="A1676" s="4" t="s">
        <v>6395</v>
      </c>
      <c r="B1676" s="4">
        <v>2008.0</v>
      </c>
      <c r="C1676" s="4" t="s">
        <v>13</v>
      </c>
      <c r="D1676" s="4" t="s">
        <v>5653</v>
      </c>
      <c r="E1676" s="4">
        <v>166.0</v>
      </c>
      <c r="F1676" s="4">
        <v>0.0</v>
      </c>
      <c r="G1676" s="4" t="s">
        <v>3911</v>
      </c>
      <c r="H1676" s="4" t="s">
        <v>3404</v>
      </c>
      <c r="I1676" s="4">
        <v>99.0</v>
      </c>
      <c r="J1676" s="4">
        <v>12.0</v>
      </c>
      <c r="K1676" s="5">
        <v>45867.0</v>
      </c>
      <c r="L1676" s="4">
        <v>0.0</v>
      </c>
      <c r="M1676" s="4">
        <v>99.0</v>
      </c>
      <c r="N1676" s="4">
        <v>99.0</v>
      </c>
      <c r="O1676" s="4" t="s">
        <v>5522</v>
      </c>
      <c r="P1676" s="4" t="s">
        <v>3405</v>
      </c>
      <c r="Q1676" s="4">
        <v>1244121.0</v>
      </c>
      <c r="R1676" s="5">
        <v>45723.0</v>
      </c>
      <c r="S1676" s="4" t="s">
        <v>7021</v>
      </c>
      <c r="T1676" s="5">
        <v>45821.0</v>
      </c>
    </row>
    <row r="1677">
      <c r="A1677" s="4" t="s">
        <v>6395</v>
      </c>
      <c r="B1677" s="4">
        <v>2007.0</v>
      </c>
      <c r="C1677" s="4" t="s">
        <v>13</v>
      </c>
      <c r="D1677" s="4" t="s">
        <v>5588</v>
      </c>
      <c r="E1677" s="4">
        <v>161.0</v>
      </c>
      <c r="F1677" s="4">
        <v>0.0</v>
      </c>
      <c r="G1677" s="4" t="s">
        <v>127</v>
      </c>
      <c r="H1677" s="4" t="s">
        <v>3406</v>
      </c>
      <c r="I1677" s="4">
        <v>97.0</v>
      </c>
      <c r="J1677" s="4">
        <v>13.0</v>
      </c>
      <c r="K1677" s="5">
        <v>45686.0</v>
      </c>
      <c r="L1677" s="4">
        <v>0.0</v>
      </c>
      <c r="M1677" s="4">
        <v>96.0</v>
      </c>
      <c r="N1677" s="4">
        <v>97.0</v>
      </c>
      <c r="O1677" s="4" t="s">
        <v>5522</v>
      </c>
      <c r="P1677" s="4" t="s">
        <v>3407</v>
      </c>
      <c r="Q1677" s="4">
        <v>123963.0</v>
      </c>
      <c r="R1677" s="5">
        <v>45754.0</v>
      </c>
      <c r="S1677" s="4" t="s">
        <v>6152</v>
      </c>
      <c r="T1677" s="5">
        <v>45790.0</v>
      </c>
    </row>
    <row r="1678">
      <c r="A1678" s="4" t="s">
        <v>6395</v>
      </c>
      <c r="B1678" s="4">
        <v>2006.0</v>
      </c>
      <c r="C1678" s="4" t="s">
        <v>13</v>
      </c>
      <c r="D1678" s="4" t="s">
        <v>5767</v>
      </c>
      <c r="E1678" s="4">
        <v>165.0</v>
      </c>
      <c r="F1678" s="4">
        <v>0.0</v>
      </c>
      <c r="G1678" s="4" t="s">
        <v>135</v>
      </c>
      <c r="H1678" s="4" t="s">
        <v>3408</v>
      </c>
      <c r="I1678" s="4">
        <v>97.0</v>
      </c>
      <c r="J1678" s="4">
        <v>3.0</v>
      </c>
      <c r="K1678" s="5">
        <v>45836.0</v>
      </c>
      <c r="L1678" s="4">
        <v>0.0</v>
      </c>
      <c r="M1678" s="4">
        <v>98.0</v>
      </c>
      <c r="N1678" s="4">
        <v>97.0</v>
      </c>
      <c r="O1678" s="4" t="s">
        <v>5522</v>
      </c>
      <c r="P1678" s="4" t="s">
        <v>3409</v>
      </c>
      <c r="Q1678" s="4">
        <v>1233996.0</v>
      </c>
      <c r="R1678" s="5">
        <v>45784.0</v>
      </c>
      <c r="S1678" s="4" t="s">
        <v>6926</v>
      </c>
      <c r="T1678" s="5">
        <v>45760.0</v>
      </c>
    </row>
    <row r="1679">
      <c r="A1679" s="4" t="s">
        <v>6395</v>
      </c>
      <c r="B1679" s="4">
        <v>2005.0</v>
      </c>
      <c r="C1679" s="4" t="s">
        <v>13</v>
      </c>
      <c r="D1679" s="4" t="s">
        <v>5889</v>
      </c>
      <c r="E1679" s="4">
        <v>168.0</v>
      </c>
      <c r="F1679" s="4">
        <v>0.0</v>
      </c>
      <c r="G1679" s="4" t="s">
        <v>4114</v>
      </c>
      <c r="H1679" s="4" t="s">
        <v>3410</v>
      </c>
      <c r="I1679" s="4">
        <v>97.0</v>
      </c>
      <c r="J1679" s="4">
        <v>7.0</v>
      </c>
      <c r="K1679" s="4">
        <v>28.0</v>
      </c>
      <c r="L1679" s="4">
        <v>0.0</v>
      </c>
      <c r="M1679" s="4">
        <v>97.0</v>
      </c>
      <c r="N1679" s="4">
        <v>97.0</v>
      </c>
      <c r="O1679" s="4" t="s">
        <v>5522</v>
      </c>
      <c r="P1679" s="4" t="s">
        <v>3411</v>
      </c>
      <c r="Q1679" s="4">
        <v>1228254.0</v>
      </c>
      <c r="R1679" s="5">
        <v>45815.0</v>
      </c>
      <c r="S1679" s="4" t="s">
        <v>7126</v>
      </c>
      <c r="T1679" s="4">
        <v>13.0</v>
      </c>
    </row>
    <row r="1680">
      <c r="A1680" s="4" t="s">
        <v>6395</v>
      </c>
      <c r="B1680" s="4">
        <v>2004.0</v>
      </c>
      <c r="C1680" s="4" t="s">
        <v>13</v>
      </c>
      <c r="D1680" s="4" t="s">
        <v>5715</v>
      </c>
      <c r="E1680" s="4">
        <v>168.0</v>
      </c>
      <c r="F1680" s="4">
        <v>0.0</v>
      </c>
      <c r="G1680" s="4" t="s">
        <v>1189</v>
      </c>
      <c r="H1680" s="4" t="s">
        <v>3412</v>
      </c>
      <c r="I1680" s="4">
        <v>98.0</v>
      </c>
      <c r="J1680" s="4">
        <v>28.0</v>
      </c>
      <c r="K1680" s="5">
        <v>45804.0</v>
      </c>
      <c r="L1680" s="4">
        <v>0.0</v>
      </c>
      <c r="M1680" s="4">
        <v>98.0</v>
      </c>
      <c r="N1680" s="4">
        <v>98.0</v>
      </c>
      <c r="O1680" s="4" t="s">
        <v>5522</v>
      </c>
      <c r="P1680" s="4" t="s">
        <v>3413</v>
      </c>
      <c r="Q1680" s="4">
        <v>12213.0</v>
      </c>
      <c r="R1680" s="5">
        <v>45845.0</v>
      </c>
      <c r="S1680" s="4" t="s">
        <v>6928</v>
      </c>
      <c r="T1680" s="5">
        <v>45881.0</v>
      </c>
    </row>
    <row r="1681">
      <c r="A1681" s="4" t="s">
        <v>6395</v>
      </c>
      <c r="B1681" s="4">
        <v>2003.0</v>
      </c>
      <c r="C1681" s="4" t="s">
        <v>13</v>
      </c>
      <c r="D1681" s="4" t="s">
        <v>5933</v>
      </c>
      <c r="E1681" s="4">
        <v>174.0</v>
      </c>
      <c r="F1681" s="4">
        <v>0.0</v>
      </c>
      <c r="G1681" s="58">
        <v>45873.0</v>
      </c>
      <c r="H1681" s="4" t="s">
        <v>3414</v>
      </c>
      <c r="I1681" s="4">
        <v>97.0</v>
      </c>
      <c r="J1681" s="4">
        <v>777.0</v>
      </c>
      <c r="K1681" s="5">
        <v>45926.0</v>
      </c>
      <c r="L1681" s="4">
        <v>0.0</v>
      </c>
      <c r="M1681" s="4">
        <v>99.0</v>
      </c>
      <c r="N1681" s="4">
        <v>99.0</v>
      </c>
      <c r="O1681" s="4" t="s">
        <v>5522</v>
      </c>
      <c r="P1681" s="4" t="s">
        <v>3415</v>
      </c>
      <c r="Q1681" s="4">
        <v>121337.0</v>
      </c>
      <c r="R1681" s="5">
        <v>45876.0</v>
      </c>
      <c r="S1681" s="4" t="s">
        <v>7061</v>
      </c>
      <c r="T1681" s="5">
        <v>45820.0</v>
      </c>
    </row>
    <row r="1682">
      <c r="A1682" s="4" t="s">
        <v>6395</v>
      </c>
      <c r="B1682" s="4">
        <v>2002.0</v>
      </c>
      <c r="C1682" s="4" t="s">
        <v>13</v>
      </c>
      <c r="D1682" s="4" t="s">
        <v>5933</v>
      </c>
      <c r="E1682" s="4">
        <v>179.0</v>
      </c>
      <c r="F1682" s="4">
        <v>0.0</v>
      </c>
      <c r="G1682" s="4" t="s">
        <v>2929</v>
      </c>
      <c r="H1682" s="4" t="s">
        <v>3416</v>
      </c>
      <c r="I1682" s="4">
        <v>88.0</v>
      </c>
      <c r="J1682" s="4">
        <v>0.0</v>
      </c>
      <c r="K1682" s="5">
        <v>45773.0</v>
      </c>
      <c r="L1682" s="4">
        <v>0.0</v>
      </c>
      <c r="M1682" s="4">
        <v>88.0</v>
      </c>
      <c r="N1682" s="4">
        <v>88.0</v>
      </c>
      <c r="O1682" s="4" t="s">
        <v>5522</v>
      </c>
      <c r="P1682" s="4" t="s">
        <v>3417</v>
      </c>
      <c r="Q1682" s="4">
        <v>124621.0</v>
      </c>
      <c r="R1682" s="5">
        <v>45907.0</v>
      </c>
      <c r="S1682" s="4" t="s">
        <v>7252</v>
      </c>
      <c r="T1682" s="5">
        <v>45789.0</v>
      </c>
    </row>
    <row r="1683">
      <c r="A1683" s="4" t="s">
        <v>6395</v>
      </c>
      <c r="B1683" s="4">
        <v>2001.0</v>
      </c>
      <c r="C1683" s="4" t="s">
        <v>13</v>
      </c>
      <c r="D1683" s="4" t="s">
        <v>5933</v>
      </c>
      <c r="E1683" s="4">
        <v>177.0</v>
      </c>
      <c r="F1683" s="4">
        <v>0.0</v>
      </c>
      <c r="G1683" s="4" t="s">
        <v>680</v>
      </c>
      <c r="H1683" s="4" t="s">
        <v>3418</v>
      </c>
      <c r="I1683" s="4">
        <v>92.0</v>
      </c>
      <c r="J1683" s="4">
        <v>0.0</v>
      </c>
      <c r="K1683" s="5">
        <v>45894.0</v>
      </c>
      <c r="L1683" s="4">
        <v>0.0</v>
      </c>
      <c r="M1683" s="4">
        <v>93.0</v>
      </c>
      <c r="N1683" s="4">
        <v>92.0</v>
      </c>
      <c r="O1683" s="4" t="s">
        <v>5522</v>
      </c>
      <c r="P1683" s="4" t="s">
        <v>3419</v>
      </c>
      <c r="Q1683" s="4">
        <v>1196287.0</v>
      </c>
      <c r="R1683" s="4">
        <v>8.0</v>
      </c>
      <c r="S1683" s="4" t="s">
        <v>6945</v>
      </c>
      <c r="T1683" s="5">
        <v>45700.0</v>
      </c>
    </row>
    <row r="1684">
      <c r="A1684" s="4" t="s">
        <v>6395</v>
      </c>
      <c r="B1684" s="4">
        <v>2000.0</v>
      </c>
      <c r="C1684" s="4" t="s">
        <v>13</v>
      </c>
      <c r="D1684" s="4">
        <v>71.0</v>
      </c>
      <c r="E1684" s="4">
        <v>177.0</v>
      </c>
      <c r="F1684" s="4">
        <v>0.0</v>
      </c>
      <c r="G1684" s="5">
        <v>45812.0</v>
      </c>
      <c r="H1684" s="4" t="s">
        <v>3420</v>
      </c>
      <c r="I1684" s="4">
        <v>88.0</v>
      </c>
      <c r="J1684" s="4">
        <v>0.0</v>
      </c>
      <c r="K1684" s="5">
        <v>45741.0</v>
      </c>
      <c r="L1684" s="4">
        <v>0.0</v>
      </c>
      <c r="M1684" s="4">
        <v>88.0</v>
      </c>
      <c r="N1684" s="4">
        <v>88.0</v>
      </c>
      <c r="O1684" s="4" t="s">
        <v>5522</v>
      </c>
      <c r="P1684" s="4" t="s">
        <v>3422</v>
      </c>
      <c r="Q1684" s="4">
        <v>1186873.0</v>
      </c>
      <c r="R1684" s="5">
        <v>45665.0</v>
      </c>
      <c r="S1684" s="4" t="s">
        <v>7430</v>
      </c>
      <c r="T1684" s="5">
        <v>45669.0</v>
      </c>
    </row>
    <row r="1685">
      <c r="A1685" s="4" t="s">
        <v>6397</v>
      </c>
      <c r="B1685" s="4">
        <v>2015.0</v>
      </c>
      <c r="C1685" s="4" t="s">
        <v>13</v>
      </c>
      <c r="D1685" s="4" t="s">
        <v>5756</v>
      </c>
      <c r="E1685" s="4">
        <v>122.0</v>
      </c>
      <c r="F1685" s="4">
        <v>30.0</v>
      </c>
      <c r="G1685" s="10"/>
      <c r="H1685" s="4">
        <v>0.0</v>
      </c>
      <c r="I1685" s="4">
        <v>82.0</v>
      </c>
      <c r="J1685" s="4">
        <v>0.0</v>
      </c>
      <c r="K1685" s="4" t="s">
        <v>5935</v>
      </c>
      <c r="L1685" s="4">
        <v>35.0</v>
      </c>
      <c r="M1685" s="4">
        <v>87.0</v>
      </c>
      <c r="N1685" s="4">
        <v>87.0</v>
      </c>
      <c r="O1685" s="4" t="s">
        <v>5522</v>
      </c>
      <c r="P1685" s="4" t="s">
        <v>3423</v>
      </c>
      <c r="Q1685" s="4">
        <v>1.2589949E7</v>
      </c>
      <c r="R1685" s="5">
        <v>45778.0</v>
      </c>
      <c r="S1685" s="4" t="s">
        <v>7018</v>
      </c>
      <c r="T1685" s="5">
        <v>45729.0</v>
      </c>
    </row>
    <row r="1686">
      <c r="A1686" s="4" t="s">
        <v>6397</v>
      </c>
      <c r="B1686" s="4">
        <v>2014.0</v>
      </c>
      <c r="C1686" s="4" t="s">
        <v>13</v>
      </c>
      <c r="D1686" s="4" t="s">
        <v>5545</v>
      </c>
      <c r="E1686" s="4">
        <v>122.0</v>
      </c>
      <c r="F1686" s="4">
        <v>31.0</v>
      </c>
      <c r="G1686" s="4" t="s">
        <v>439</v>
      </c>
      <c r="H1686" s="4" t="s">
        <v>3424</v>
      </c>
      <c r="I1686" s="4">
        <v>84.0</v>
      </c>
      <c r="J1686" s="4">
        <v>3.0</v>
      </c>
      <c r="K1686" s="4" t="s">
        <v>5630</v>
      </c>
      <c r="L1686" s="4">
        <v>36.0</v>
      </c>
      <c r="M1686" s="4">
        <v>87.0</v>
      </c>
      <c r="N1686" s="4">
        <v>87.0</v>
      </c>
      <c r="O1686" s="4" t="s">
        <v>5522</v>
      </c>
      <c r="P1686" s="4" t="s">
        <v>3425</v>
      </c>
      <c r="Q1686" s="4">
        <v>1242216.0</v>
      </c>
      <c r="R1686" s="5">
        <v>45778.0</v>
      </c>
      <c r="S1686" s="4" t="s">
        <v>7124</v>
      </c>
      <c r="T1686" s="5">
        <v>45670.0</v>
      </c>
    </row>
    <row r="1687">
      <c r="A1687" s="4" t="s">
        <v>6397</v>
      </c>
      <c r="B1687" s="4">
        <v>2013.0</v>
      </c>
      <c r="C1687" s="4" t="s">
        <v>13</v>
      </c>
      <c r="D1687" s="4" t="s">
        <v>5545</v>
      </c>
      <c r="E1687" s="4">
        <v>12.0</v>
      </c>
      <c r="F1687" s="4">
        <v>32.0</v>
      </c>
      <c r="G1687" s="4" t="s">
        <v>2830</v>
      </c>
      <c r="H1687" s="4" t="s">
        <v>3426</v>
      </c>
      <c r="I1687" s="4">
        <v>82.0</v>
      </c>
      <c r="J1687" s="4">
        <v>0.0</v>
      </c>
      <c r="K1687" s="4" t="s">
        <v>5886</v>
      </c>
      <c r="L1687" s="4">
        <v>37.0</v>
      </c>
      <c r="M1687" s="4">
        <v>83.0</v>
      </c>
      <c r="N1687" s="4">
        <v>83.0</v>
      </c>
      <c r="O1687" s="4" t="s">
        <v>5522</v>
      </c>
      <c r="P1687" s="4" t="s">
        <v>3427</v>
      </c>
      <c r="Q1687" s="4">
        <v>1.22535969E8</v>
      </c>
      <c r="R1687" s="5">
        <v>45778.0</v>
      </c>
      <c r="S1687" s="4" t="s">
        <v>7055</v>
      </c>
      <c r="T1687" s="5">
        <v>45912.0</v>
      </c>
    </row>
    <row r="1688">
      <c r="A1688" s="4" t="s">
        <v>6397</v>
      </c>
      <c r="B1688" s="4">
        <v>2012.0</v>
      </c>
      <c r="C1688" s="4" t="s">
        <v>13</v>
      </c>
      <c r="D1688" s="4" t="s">
        <v>5629</v>
      </c>
      <c r="E1688" s="4">
        <v>123.0</v>
      </c>
      <c r="F1688" s="4">
        <v>33.0</v>
      </c>
      <c r="G1688" s="4" t="s">
        <v>111</v>
      </c>
      <c r="H1688" s="4" t="s">
        <v>3428</v>
      </c>
      <c r="I1688" s="4">
        <v>99.0</v>
      </c>
      <c r="J1688" s="4">
        <v>0.0</v>
      </c>
      <c r="K1688" s="4" t="s">
        <v>5679</v>
      </c>
      <c r="L1688" s="4">
        <v>38.0</v>
      </c>
      <c r="M1688" s="4">
        <v>99.0</v>
      </c>
      <c r="N1688" s="4">
        <v>99.0</v>
      </c>
      <c r="O1688" s="4" t="s">
        <v>5522</v>
      </c>
      <c r="P1688" s="4" t="s">
        <v>3429</v>
      </c>
      <c r="Q1688" s="4">
        <v>1282837.0</v>
      </c>
      <c r="R1688" s="5">
        <v>45778.0</v>
      </c>
      <c r="S1688" s="4" t="s">
        <v>7419</v>
      </c>
      <c r="T1688" s="5">
        <v>45850.0</v>
      </c>
    </row>
    <row r="1689">
      <c r="A1689" s="4" t="s">
        <v>6397</v>
      </c>
      <c r="B1689" s="4">
        <v>2011.0</v>
      </c>
      <c r="C1689" s="4" t="s">
        <v>13</v>
      </c>
      <c r="D1689" s="4" t="s">
        <v>5549</v>
      </c>
      <c r="E1689" s="4">
        <v>124.0</v>
      </c>
      <c r="F1689" s="4">
        <v>34.0</v>
      </c>
      <c r="G1689" s="5">
        <v>45721.0</v>
      </c>
      <c r="H1689" s="4" t="s">
        <v>3430</v>
      </c>
      <c r="I1689" s="4">
        <v>98.0</v>
      </c>
      <c r="J1689" s="4">
        <v>3.0</v>
      </c>
      <c r="K1689" s="5">
        <v>45875.0</v>
      </c>
      <c r="L1689" s="4">
        <v>39.0</v>
      </c>
      <c r="M1689" s="4">
        <v>97.0</v>
      </c>
      <c r="N1689" s="4">
        <v>97.0</v>
      </c>
      <c r="O1689" s="4" t="s">
        <v>5522</v>
      </c>
      <c r="P1689" s="4" t="s">
        <v>3431</v>
      </c>
      <c r="Q1689" s="4">
        <v>119917.0</v>
      </c>
      <c r="R1689" s="5">
        <v>45809.0</v>
      </c>
      <c r="S1689" s="4" t="s">
        <v>7019</v>
      </c>
      <c r="T1689" s="5">
        <v>45820.0</v>
      </c>
    </row>
    <row r="1690">
      <c r="A1690" s="4" t="s">
        <v>6397</v>
      </c>
      <c r="B1690" s="4">
        <v>2010.0</v>
      </c>
      <c r="C1690" s="4" t="s">
        <v>13</v>
      </c>
      <c r="D1690" s="4" t="s">
        <v>5565</v>
      </c>
      <c r="E1690" s="4">
        <v>127.0</v>
      </c>
      <c r="F1690" s="4">
        <v>35.0</v>
      </c>
      <c r="G1690" s="4" t="s">
        <v>441</v>
      </c>
      <c r="H1690" s="4" t="s">
        <v>3432</v>
      </c>
      <c r="I1690" s="4">
        <v>93.0</v>
      </c>
      <c r="J1690" s="4">
        <v>0.0</v>
      </c>
      <c r="K1690" s="5">
        <v>45663.0</v>
      </c>
      <c r="L1690" s="4">
        <v>40.0</v>
      </c>
      <c r="M1690" s="4">
        <v>95.0</v>
      </c>
      <c r="N1690" s="4">
        <v>95.0</v>
      </c>
      <c r="O1690" s="4" t="s">
        <v>5522</v>
      </c>
      <c r="P1690" s="4" t="s">
        <v>3433</v>
      </c>
      <c r="Q1690" s="4">
        <v>1.17318941E8</v>
      </c>
      <c r="R1690" s="5">
        <v>45809.0</v>
      </c>
      <c r="S1690" s="4" t="s">
        <v>6984</v>
      </c>
      <c r="T1690" s="5">
        <v>45789.0</v>
      </c>
    </row>
    <row r="1691">
      <c r="A1691" s="4" t="s">
        <v>6397</v>
      </c>
      <c r="B1691" s="4">
        <v>2009.0</v>
      </c>
      <c r="C1691" s="4" t="s">
        <v>13</v>
      </c>
      <c r="D1691" s="4" t="s">
        <v>5617</v>
      </c>
      <c r="E1691" s="4">
        <v>13.0</v>
      </c>
      <c r="F1691" s="4">
        <v>36.0</v>
      </c>
      <c r="G1691" s="4" t="s">
        <v>546</v>
      </c>
      <c r="H1691" s="4" t="s">
        <v>3434</v>
      </c>
      <c r="I1691" s="4">
        <v>95.0</v>
      </c>
      <c r="J1691" s="4">
        <v>0.0</v>
      </c>
      <c r="K1691" s="4" t="s">
        <v>5744</v>
      </c>
      <c r="L1691" s="4">
        <v>42.0</v>
      </c>
      <c r="M1691" s="4">
        <v>95.0</v>
      </c>
      <c r="N1691" s="4">
        <v>95.0</v>
      </c>
      <c r="O1691" s="4" t="s">
        <v>5522</v>
      </c>
      <c r="P1691" s="4" t="s">
        <v>3435</v>
      </c>
      <c r="Q1691" s="4">
        <v>1.1555228E7</v>
      </c>
      <c r="R1691" s="5">
        <v>45809.0</v>
      </c>
      <c r="S1691" s="4" t="s">
        <v>6923</v>
      </c>
      <c r="T1691" s="5">
        <v>45789.0</v>
      </c>
    </row>
    <row r="1692">
      <c r="A1692" s="4" t="s">
        <v>6397</v>
      </c>
      <c r="B1692" s="4">
        <v>2008.0</v>
      </c>
      <c r="C1692" s="4" t="s">
        <v>13</v>
      </c>
      <c r="D1692" s="4" t="s">
        <v>5565</v>
      </c>
      <c r="E1692" s="4">
        <v>127.0</v>
      </c>
      <c r="F1692" s="4">
        <v>37.0</v>
      </c>
      <c r="G1692" s="4" t="s">
        <v>116</v>
      </c>
      <c r="H1692" s="4" t="s">
        <v>3436</v>
      </c>
      <c r="I1692" s="4">
        <v>97.0</v>
      </c>
      <c r="J1692" s="4">
        <v>0.0</v>
      </c>
      <c r="K1692" s="4" t="s">
        <v>5745</v>
      </c>
      <c r="L1692" s="4">
        <v>43.0</v>
      </c>
      <c r="M1692" s="4">
        <v>96.0</v>
      </c>
      <c r="N1692" s="4">
        <v>96.0</v>
      </c>
      <c r="O1692" s="4" t="s">
        <v>5522</v>
      </c>
      <c r="P1692" s="4" t="s">
        <v>3437</v>
      </c>
      <c r="Q1692" s="4">
        <v>1.1366189E7</v>
      </c>
      <c r="R1692" s="5">
        <v>45809.0</v>
      </c>
      <c r="S1692" s="4" t="s">
        <v>7112</v>
      </c>
      <c r="T1692" s="5">
        <v>45728.0</v>
      </c>
    </row>
    <row r="1693">
      <c r="A1693" s="4" t="s">
        <v>6397</v>
      </c>
      <c r="B1693" s="4">
        <v>2007.0</v>
      </c>
      <c r="C1693" s="4" t="s">
        <v>13</v>
      </c>
      <c r="D1693" s="4">
        <v>76.0</v>
      </c>
      <c r="E1693" s="4">
        <v>123.0</v>
      </c>
      <c r="F1693" s="4">
        <v>38.0</v>
      </c>
      <c r="G1693" s="4" t="s">
        <v>3451</v>
      </c>
      <c r="H1693" s="4" t="s">
        <v>3438</v>
      </c>
      <c r="I1693" s="4">
        <v>98.0</v>
      </c>
      <c r="J1693" s="4">
        <v>0.0</v>
      </c>
      <c r="K1693" s="4" t="s">
        <v>5932</v>
      </c>
      <c r="L1693" s="4">
        <v>45.0</v>
      </c>
      <c r="M1693" s="4">
        <v>98.0</v>
      </c>
      <c r="N1693" s="4">
        <v>98.0</v>
      </c>
      <c r="O1693" s="4" t="s">
        <v>5522</v>
      </c>
      <c r="P1693" s="4" t="s">
        <v>3439</v>
      </c>
      <c r="Q1693" s="4">
        <v>1.11836346E8</v>
      </c>
      <c r="R1693" s="5">
        <v>45839.0</v>
      </c>
      <c r="S1693" s="4" t="s">
        <v>7410</v>
      </c>
      <c r="T1693" s="5">
        <v>45728.0</v>
      </c>
    </row>
    <row r="1694">
      <c r="A1694" s="4" t="s">
        <v>6397</v>
      </c>
      <c r="B1694" s="4">
        <v>2006.0</v>
      </c>
      <c r="C1694" s="4" t="s">
        <v>13</v>
      </c>
      <c r="D1694" s="4" t="s">
        <v>5762</v>
      </c>
      <c r="E1694" s="4">
        <v>125.0</v>
      </c>
      <c r="F1694" s="4">
        <v>40.0</v>
      </c>
      <c r="G1694" s="5">
        <v>45966.0</v>
      </c>
      <c r="H1694" s="4" t="s">
        <v>3440</v>
      </c>
      <c r="I1694" s="4">
        <v>98.0</v>
      </c>
      <c r="J1694" s="4">
        <v>23.0</v>
      </c>
      <c r="K1694" s="4" t="s">
        <v>5539</v>
      </c>
      <c r="L1694" s="4">
        <v>47.0</v>
      </c>
      <c r="M1694" s="4">
        <v>98.0</v>
      </c>
      <c r="N1694" s="4">
        <v>98.0</v>
      </c>
      <c r="O1694" s="4" t="s">
        <v>5522</v>
      </c>
      <c r="P1694" s="4" t="s">
        <v>3441</v>
      </c>
      <c r="Q1694" s="4">
        <v>1192378.0</v>
      </c>
      <c r="R1694" s="5">
        <v>45839.0</v>
      </c>
      <c r="S1694" s="4" t="s">
        <v>7059</v>
      </c>
      <c r="T1694" s="5">
        <v>45700.0</v>
      </c>
    </row>
    <row r="1695">
      <c r="A1695" s="4" t="s">
        <v>6397</v>
      </c>
      <c r="B1695" s="4">
        <v>2005.0</v>
      </c>
      <c r="C1695" s="4" t="s">
        <v>13</v>
      </c>
      <c r="D1695" s="4" t="s">
        <v>5551</v>
      </c>
      <c r="E1695" s="4">
        <v>126.0</v>
      </c>
      <c r="F1695" s="4">
        <v>42.0</v>
      </c>
      <c r="G1695" s="4" t="s">
        <v>836</v>
      </c>
      <c r="H1695" s="4" t="s">
        <v>3442</v>
      </c>
      <c r="I1695" s="4">
        <v>98.0</v>
      </c>
      <c r="J1695" s="4">
        <v>6.0</v>
      </c>
      <c r="K1695" s="4" t="s">
        <v>5907</v>
      </c>
      <c r="L1695" s="4">
        <v>49.0</v>
      </c>
      <c r="M1695" s="4">
        <v>98.0</v>
      </c>
      <c r="N1695" s="4">
        <v>98.0</v>
      </c>
      <c r="O1695" s="4" t="s">
        <v>5522</v>
      </c>
      <c r="P1695" s="4" t="s">
        <v>3443</v>
      </c>
      <c r="Q1695" s="4">
        <v>1.8472228E7</v>
      </c>
      <c r="R1695" s="5">
        <v>45839.0</v>
      </c>
      <c r="S1695" s="4" t="s">
        <v>7022</v>
      </c>
      <c r="T1695" s="5">
        <v>45700.0</v>
      </c>
    </row>
    <row r="1696">
      <c r="A1696" s="4" t="s">
        <v>6397</v>
      </c>
      <c r="B1696" s="4">
        <v>2004.0</v>
      </c>
      <c r="C1696" s="4" t="s">
        <v>13</v>
      </c>
      <c r="D1696" s="4" t="s">
        <v>5566</v>
      </c>
      <c r="E1696" s="4">
        <v>124.0</v>
      </c>
      <c r="F1696" s="4">
        <v>44.0</v>
      </c>
      <c r="G1696" s="5">
        <v>45904.0</v>
      </c>
      <c r="H1696" s="4" t="s">
        <v>3444</v>
      </c>
      <c r="I1696" s="4">
        <v>98.0</v>
      </c>
      <c r="J1696" s="4">
        <v>64.0</v>
      </c>
      <c r="K1696" s="4" t="s">
        <v>5640</v>
      </c>
      <c r="L1696" s="4">
        <v>52.0</v>
      </c>
      <c r="M1696" s="4">
        <v>98.0</v>
      </c>
      <c r="N1696" s="4">
        <v>98.0</v>
      </c>
      <c r="O1696" s="4" t="s">
        <v>5522</v>
      </c>
      <c r="P1696" s="4" t="s">
        <v>3445</v>
      </c>
      <c r="Q1696" s="4">
        <v>1.6995583E7</v>
      </c>
      <c r="R1696" s="5">
        <v>45870.0</v>
      </c>
      <c r="S1696" s="4" t="s">
        <v>6940</v>
      </c>
      <c r="T1696" s="5">
        <v>45669.0</v>
      </c>
    </row>
    <row r="1697">
      <c r="A1697" s="4" t="s">
        <v>6397</v>
      </c>
      <c r="B1697" s="4">
        <v>2003.0</v>
      </c>
      <c r="C1697" s="4" t="s">
        <v>13</v>
      </c>
      <c r="D1697" s="4">
        <v>75.0</v>
      </c>
      <c r="E1697" s="4">
        <v>127.0</v>
      </c>
      <c r="F1697" s="4">
        <v>46.0</v>
      </c>
      <c r="G1697" s="4" t="s">
        <v>1844</v>
      </c>
      <c r="H1697" s="4" t="s">
        <v>3446</v>
      </c>
      <c r="I1697" s="4">
        <v>98.0</v>
      </c>
      <c r="J1697" s="4">
        <v>44.0</v>
      </c>
      <c r="K1697" s="4" t="s">
        <v>5642</v>
      </c>
      <c r="L1697" s="4">
        <v>55.0</v>
      </c>
      <c r="M1697" s="4">
        <v>98.0</v>
      </c>
      <c r="N1697" s="4">
        <v>98.0</v>
      </c>
      <c r="O1697" s="4" t="s">
        <v>5522</v>
      </c>
      <c r="P1697" s="4" t="s">
        <v>3447</v>
      </c>
      <c r="Q1697" s="4">
        <v>1564453.0</v>
      </c>
      <c r="R1697" s="5">
        <v>45870.0</v>
      </c>
      <c r="S1697" s="4" t="s">
        <v>7023</v>
      </c>
      <c r="T1697" s="5">
        <v>45911.0</v>
      </c>
    </row>
    <row r="1698">
      <c r="A1698" s="4" t="s">
        <v>6397</v>
      </c>
      <c r="B1698" s="4">
        <v>2002.0</v>
      </c>
      <c r="C1698" s="4" t="s">
        <v>13</v>
      </c>
      <c r="D1698" s="4">
        <v>75.0</v>
      </c>
      <c r="E1698" s="4">
        <v>127.0</v>
      </c>
      <c r="F1698" s="4">
        <v>49.0</v>
      </c>
      <c r="G1698" s="4" t="s">
        <v>3070</v>
      </c>
      <c r="H1698" s="4" t="s">
        <v>3448</v>
      </c>
      <c r="I1698" s="4">
        <v>97.0</v>
      </c>
      <c r="J1698" s="4">
        <v>0.0</v>
      </c>
      <c r="K1698" s="4" t="s">
        <v>5643</v>
      </c>
      <c r="L1698" s="4">
        <v>58.0</v>
      </c>
      <c r="M1698" s="4">
        <v>98.0</v>
      </c>
      <c r="N1698" s="4">
        <v>97.0</v>
      </c>
      <c r="O1698" s="4" t="s">
        <v>5522</v>
      </c>
      <c r="P1698" s="4" t="s">
        <v>3449</v>
      </c>
      <c r="Q1698" s="4">
        <v>1435568.0</v>
      </c>
      <c r="R1698" s="5">
        <v>45870.0</v>
      </c>
      <c r="S1698" s="4" t="s">
        <v>6927</v>
      </c>
      <c r="T1698" s="5">
        <v>45819.0</v>
      </c>
    </row>
    <row r="1699">
      <c r="A1699" s="4" t="s">
        <v>6397</v>
      </c>
      <c r="B1699" s="4">
        <v>2001.0</v>
      </c>
      <c r="C1699" s="4" t="s">
        <v>13</v>
      </c>
      <c r="D1699" s="4">
        <v>75.0</v>
      </c>
      <c r="E1699" s="4">
        <v>126.0</v>
      </c>
      <c r="F1699" s="4">
        <v>52.0</v>
      </c>
      <c r="G1699" s="4" t="s">
        <v>202</v>
      </c>
      <c r="H1699" s="4" t="s">
        <v>3450</v>
      </c>
      <c r="I1699" s="4">
        <v>97.0</v>
      </c>
      <c r="J1699" s="4">
        <v>3.0</v>
      </c>
      <c r="K1699" s="4" t="s">
        <v>5701</v>
      </c>
      <c r="L1699" s="4">
        <v>62.0</v>
      </c>
      <c r="M1699" s="4">
        <v>97.0</v>
      </c>
      <c r="N1699" s="4">
        <v>97.0</v>
      </c>
      <c r="O1699" s="4" t="s">
        <v>5522</v>
      </c>
      <c r="P1699" s="4" t="s">
        <v>3452</v>
      </c>
      <c r="Q1699" s="4">
        <v>136768.0</v>
      </c>
      <c r="R1699" s="5">
        <v>45901.0</v>
      </c>
      <c r="S1699" s="4" t="s">
        <v>5681</v>
      </c>
      <c r="T1699" s="5">
        <v>45819.0</v>
      </c>
    </row>
    <row r="1700">
      <c r="A1700" s="4" t="s">
        <v>6397</v>
      </c>
      <c r="B1700" s="4">
        <v>2000.0</v>
      </c>
      <c r="C1700" s="4" t="s">
        <v>13</v>
      </c>
      <c r="D1700" s="4" t="s">
        <v>5623</v>
      </c>
      <c r="E1700" s="4">
        <v>129.0</v>
      </c>
      <c r="F1700" s="4">
        <v>55.0</v>
      </c>
      <c r="G1700" s="4" t="s">
        <v>234</v>
      </c>
      <c r="H1700" s="4" t="s">
        <v>3453</v>
      </c>
      <c r="I1700" s="4">
        <v>97.0</v>
      </c>
      <c r="J1700" s="4">
        <v>30.0</v>
      </c>
      <c r="K1700" s="4" t="s">
        <v>5600</v>
      </c>
      <c r="L1700" s="4">
        <v>66.0</v>
      </c>
      <c r="M1700" s="4">
        <v>97.0</v>
      </c>
      <c r="N1700" s="4">
        <v>97.0</v>
      </c>
      <c r="O1700" s="4" t="s">
        <v>5522</v>
      </c>
      <c r="P1700" s="4" t="s">
        <v>3454</v>
      </c>
      <c r="Q1700" s="4">
        <v>1.1719673E7</v>
      </c>
      <c r="R1700" s="5">
        <v>45901.0</v>
      </c>
      <c r="S1700" s="4" t="s">
        <v>7127</v>
      </c>
      <c r="T1700" s="5">
        <v>45758.0</v>
      </c>
    </row>
    <row r="1701">
      <c r="A1701" s="8" t="s">
        <v>6398</v>
      </c>
      <c r="B1701" s="4">
        <v>2015.0</v>
      </c>
      <c r="C1701" s="4" t="s">
        <v>13</v>
      </c>
      <c r="D1701" s="4" t="s">
        <v>5818</v>
      </c>
      <c r="E1701" s="4">
        <v>166.0</v>
      </c>
      <c r="F1701" s="4">
        <v>0.0</v>
      </c>
      <c r="G1701" s="10"/>
      <c r="H1701" s="4">
        <v>0.0</v>
      </c>
      <c r="I1701" s="4">
        <v>78.0</v>
      </c>
      <c r="J1701" s="4">
        <v>0.0</v>
      </c>
      <c r="K1701" s="4" t="s">
        <v>5818</v>
      </c>
      <c r="L1701" s="4">
        <v>0.0</v>
      </c>
      <c r="M1701" s="4">
        <v>71.0</v>
      </c>
      <c r="N1701" s="4">
        <v>72.0</v>
      </c>
      <c r="O1701" s="4" t="s">
        <v>5522</v>
      </c>
      <c r="P1701" s="10"/>
      <c r="Q1701" s="10"/>
      <c r="R1701" s="4" t="s">
        <v>5614</v>
      </c>
      <c r="S1701" s="4" t="s">
        <v>7331</v>
      </c>
      <c r="T1701" s="5">
        <v>45849.0</v>
      </c>
    </row>
    <row r="1702">
      <c r="A1702" s="8" t="s">
        <v>6398</v>
      </c>
      <c r="B1702" s="4">
        <v>2014.0</v>
      </c>
      <c r="C1702" s="4" t="s">
        <v>13</v>
      </c>
      <c r="D1702" s="4" t="s">
        <v>5818</v>
      </c>
      <c r="E1702" s="4">
        <v>164.0</v>
      </c>
      <c r="F1702" s="4">
        <v>0.0</v>
      </c>
      <c r="G1702" s="4" t="s">
        <v>6137</v>
      </c>
      <c r="H1702" s="4">
        <v>0.0</v>
      </c>
      <c r="I1702" s="4">
        <v>81.0</v>
      </c>
      <c r="J1702" s="4">
        <v>140.0</v>
      </c>
      <c r="K1702" s="4" t="s">
        <v>5823</v>
      </c>
      <c r="L1702" s="4">
        <v>0.0</v>
      </c>
      <c r="M1702" s="4">
        <v>76.0</v>
      </c>
      <c r="N1702" s="4">
        <v>77.0</v>
      </c>
      <c r="O1702" s="4" t="s">
        <v>5522</v>
      </c>
      <c r="P1702" s="10"/>
      <c r="Q1702" s="10"/>
      <c r="R1702" s="4" t="s">
        <v>5614</v>
      </c>
      <c r="S1702" s="4" t="s">
        <v>6993</v>
      </c>
      <c r="T1702" s="5">
        <v>45849.0</v>
      </c>
    </row>
    <row r="1703">
      <c r="A1703" s="8" t="s">
        <v>6398</v>
      </c>
      <c r="B1703" s="4">
        <v>2013.0</v>
      </c>
      <c r="C1703" s="4" t="s">
        <v>13</v>
      </c>
      <c r="D1703" s="4" t="s">
        <v>5720</v>
      </c>
      <c r="E1703" s="4">
        <v>166.0</v>
      </c>
      <c r="F1703" s="4">
        <v>0.0</v>
      </c>
      <c r="G1703" s="4" t="s">
        <v>1124</v>
      </c>
      <c r="H1703" s="4">
        <v>0.0</v>
      </c>
      <c r="I1703" s="4">
        <v>83.0</v>
      </c>
      <c r="J1703" s="4">
        <v>0.0</v>
      </c>
      <c r="K1703" s="4" t="s">
        <v>5800</v>
      </c>
      <c r="L1703" s="4">
        <v>0.0</v>
      </c>
      <c r="M1703" s="4">
        <v>81.0</v>
      </c>
      <c r="N1703" s="4">
        <v>81.0</v>
      </c>
      <c r="O1703" s="4" t="s">
        <v>5522</v>
      </c>
      <c r="P1703" s="10"/>
      <c r="Q1703" s="10"/>
      <c r="R1703" s="4" t="s">
        <v>5614</v>
      </c>
      <c r="S1703" s="4" t="s">
        <v>7389</v>
      </c>
      <c r="T1703" s="5">
        <v>45849.0</v>
      </c>
    </row>
    <row r="1704">
      <c r="A1704" s="8" t="s">
        <v>6398</v>
      </c>
      <c r="B1704" s="4">
        <v>2012.0</v>
      </c>
      <c r="C1704" s="4" t="s">
        <v>13</v>
      </c>
      <c r="D1704" s="4">
        <v>69.0</v>
      </c>
      <c r="E1704" s="4">
        <v>168.0</v>
      </c>
      <c r="F1704" s="4">
        <v>0.0</v>
      </c>
      <c r="G1704" s="4" t="s">
        <v>1781</v>
      </c>
      <c r="H1704" s="4">
        <v>0.0</v>
      </c>
      <c r="I1704" s="4">
        <v>82.0</v>
      </c>
      <c r="J1704" s="4">
        <v>0.0</v>
      </c>
      <c r="K1704" s="4" t="s">
        <v>5731</v>
      </c>
      <c r="L1704" s="4">
        <v>0.0</v>
      </c>
      <c r="M1704" s="4">
        <v>81.0</v>
      </c>
      <c r="N1704" s="4">
        <v>81.0</v>
      </c>
      <c r="O1704" s="4" t="s">
        <v>5522</v>
      </c>
      <c r="P1704" s="10"/>
      <c r="Q1704" s="10"/>
      <c r="R1704" s="4" t="s">
        <v>5614</v>
      </c>
      <c r="S1704" s="4" t="s">
        <v>5919</v>
      </c>
      <c r="T1704" s="5">
        <v>45849.0</v>
      </c>
    </row>
    <row r="1705">
      <c r="A1705" s="8" t="s">
        <v>6398</v>
      </c>
      <c r="B1705" s="4">
        <v>2011.0</v>
      </c>
      <c r="C1705" s="4" t="s">
        <v>13</v>
      </c>
      <c r="D1705" s="4" t="s">
        <v>5799</v>
      </c>
      <c r="E1705" s="4">
        <v>169.0</v>
      </c>
      <c r="F1705" s="4">
        <v>0.0</v>
      </c>
      <c r="G1705" s="4" t="s">
        <v>6162</v>
      </c>
      <c r="H1705" s="4">
        <v>0.0</v>
      </c>
      <c r="I1705" s="4">
        <v>83.0</v>
      </c>
      <c r="J1705" s="4">
        <v>0.0</v>
      </c>
      <c r="K1705" s="4">
        <v>67.0</v>
      </c>
      <c r="L1705" s="4">
        <v>0.0</v>
      </c>
      <c r="M1705" s="4">
        <v>83.0</v>
      </c>
      <c r="N1705" s="4">
        <v>84.0</v>
      </c>
      <c r="O1705" s="4" t="s">
        <v>5522</v>
      </c>
      <c r="P1705" s="10"/>
      <c r="Q1705" s="10"/>
      <c r="R1705" s="4" t="s">
        <v>5614</v>
      </c>
      <c r="S1705" s="4" t="s">
        <v>7329</v>
      </c>
      <c r="T1705" s="5">
        <v>45849.0</v>
      </c>
    </row>
    <row r="1706">
      <c r="A1706" s="8" t="s">
        <v>6398</v>
      </c>
      <c r="B1706" s="4">
        <v>2010.0</v>
      </c>
      <c r="C1706" s="4" t="s">
        <v>13</v>
      </c>
      <c r="D1706" s="4" t="s">
        <v>5823</v>
      </c>
      <c r="E1706" s="4">
        <v>171.0</v>
      </c>
      <c r="F1706" s="4">
        <v>0.0</v>
      </c>
      <c r="G1706" s="4" t="s">
        <v>6023</v>
      </c>
      <c r="H1706" s="4">
        <v>0.0</v>
      </c>
      <c r="I1706" s="4">
        <v>88.0</v>
      </c>
      <c r="J1706" s="4">
        <v>0.0</v>
      </c>
      <c r="K1706" s="4" t="s">
        <v>5910</v>
      </c>
      <c r="L1706" s="4">
        <v>0.0</v>
      </c>
      <c r="M1706" s="4">
        <v>85.0</v>
      </c>
      <c r="N1706" s="4">
        <v>85.0</v>
      </c>
      <c r="O1706" s="4" t="s">
        <v>5522</v>
      </c>
      <c r="P1706" s="10"/>
      <c r="Q1706" s="10"/>
      <c r="R1706" s="4" t="s">
        <v>5614</v>
      </c>
      <c r="S1706" s="4" t="s">
        <v>7330</v>
      </c>
      <c r="T1706" s="5">
        <v>45788.0</v>
      </c>
    </row>
    <row r="1707">
      <c r="A1707" s="8" t="s">
        <v>6398</v>
      </c>
      <c r="B1707" s="4">
        <v>2009.0</v>
      </c>
      <c r="C1707" s="4" t="s">
        <v>13</v>
      </c>
      <c r="D1707" s="4" t="s">
        <v>5824</v>
      </c>
      <c r="E1707" s="4">
        <v>172.0</v>
      </c>
      <c r="F1707" s="4">
        <v>0.0</v>
      </c>
      <c r="G1707" s="58">
        <v>45810.0</v>
      </c>
      <c r="H1707" s="4">
        <v>0.0</v>
      </c>
      <c r="I1707" s="4">
        <v>89.0</v>
      </c>
      <c r="J1707" s="4">
        <v>0.0</v>
      </c>
      <c r="K1707" s="4" t="s">
        <v>5776</v>
      </c>
      <c r="L1707" s="4">
        <v>0.0</v>
      </c>
      <c r="M1707" s="4">
        <v>81.0</v>
      </c>
      <c r="N1707" s="4">
        <v>91.0</v>
      </c>
      <c r="O1707" s="4" t="s">
        <v>5522</v>
      </c>
      <c r="P1707" s="10"/>
      <c r="Q1707" s="10"/>
      <c r="R1707" s="4" t="s">
        <v>5614</v>
      </c>
      <c r="S1707" s="4" t="s">
        <v>7296</v>
      </c>
      <c r="T1707" s="5">
        <v>45758.0</v>
      </c>
    </row>
    <row r="1708">
      <c r="A1708" s="8" t="s">
        <v>6398</v>
      </c>
      <c r="B1708" s="4">
        <v>2008.0</v>
      </c>
      <c r="C1708" s="4" t="s">
        <v>13</v>
      </c>
      <c r="D1708" s="4" t="s">
        <v>5722</v>
      </c>
      <c r="E1708" s="4">
        <v>174.0</v>
      </c>
      <c r="F1708" s="4">
        <v>0.0</v>
      </c>
      <c r="G1708" s="4" t="s">
        <v>3623</v>
      </c>
      <c r="H1708" s="4">
        <v>0.0</v>
      </c>
      <c r="I1708" s="4">
        <v>89.0</v>
      </c>
      <c r="J1708" s="4">
        <v>0.0</v>
      </c>
      <c r="K1708" s="4" t="s">
        <v>6072</v>
      </c>
      <c r="L1708" s="4">
        <v>0.0</v>
      </c>
      <c r="M1708" s="4">
        <v>88.0</v>
      </c>
      <c r="N1708" s="4">
        <v>85.0</v>
      </c>
      <c r="O1708" s="4" t="s">
        <v>5522</v>
      </c>
      <c r="P1708" s="10"/>
      <c r="Q1708" s="10"/>
      <c r="R1708" s="4" t="s">
        <v>5614</v>
      </c>
      <c r="S1708" s="4" t="s">
        <v>7301</v>
      </c>
      <c r="T1708" s="5">
        <v>45699.0</v>
      </c>
    </row>
    <row r="1709">
      <c r="A1709" s="8" t="s">
        <v>6398</v>
      </c>
      <c r="B1709" s="4">
        <v>2007.0</v>
      </c>
      <c r="C1709" s="4" t="s">
        <v>13</v>
      </c>
      <c r="D1709" s="4" t="s">
        <v>5772</v>
      </c>
      <c r="E1709" s="4">
        <v>175.0</v>
      </c>
      <c r="F1709" s="4">
        <v>0.0</v>
      </c>
      <c r="G1709" s="4" t="s">
        <v>3464</v>
      </c>
      <c r="H1709" s="4">
        <v>0.0</v>
      </c>
      <c r="I1709" s="4">
        <v>9.0</v>
      </c>
      <c r="J1709" s="4">
        <v>0.0</v>
      </c>
      <c r="K1709" s="4" t="s">
        <v>5913</v>
      </c>
      <c r="L1709" s="4">
        <v>0.0</v>
      </c>
      <c r="M1709" s="4">
        <v>79.0</v>
      </c>
      <c r="N1709" s="4">
        <v>79.0</v>
      </c>
      <c r="O1709" s="4" t="s">
        <v>5522</v>
      </c>
      <c r="P1709" s="10"/>
      <c r="Q1709" s="10"/>
      <c r="R1709" s="4" t="s">
        <v>5614</v>
      </c>
      <c r="S1709" s="4" t="s">
        <v>7107</v>
      </c>
      <c r="T1709" s="4">
        <v>11.0</v>
      </c>
    </row>
    <row r="1710">
      <c r="A1710" s="8" t="s">
        <v>6398</v>
      </c>
      <c r="B1710" s="4">
        <v>2006.0</v>
      </c>
      <c r="C1710" s="4" t="s">
        <v>13</v>
      </c>
      <c r="D1710" s="4">
        <v>68.0</v>
      </c>
      <c r="E1710" s="4">
        <v>176.0</v>
      </c>
      <c r="F1710" s="4">
        <v>0.0</v>
      </c>
      <c r="G1710" s="4" t="s">
        <v>6126</v>
      </c>
      <c r="H1710" s="4">
        <v>0.0</v>
      </c>
      <c r="I1710" s="4">
        <v>84.0</v>
      </c>
      <c r="J1710" s="4">
        <v>0.0</v>
      </c>
      <c r="K1710" s="4" t="s">
        <v>5903</v>
      </c>
      <c r="L1710" s="4">
        <v>0.0</v>
      </c>
      <c r="M1710" s="4">
        <v>81.0</v>
      </c>
      <c r="N1710" s="4">
        <v>67.0</v>
      </c>
      <c r="O1710" s="4" t="s">
        <v>5522</v>
      </c>
      <c r="P1710" s="10"/>
      <c r="Q1710" s="10"/>
      <c r="R1710" s="4" t="s">
        <v>5614</v>
      </c>
      <c r="S1710" s="4" t="s">
        <v>7108</v>
      </c>
      <c r="T1710" s="5">
        <v>45910.0</v>
      </c>
    </row>
    <row r="1711">
      <c r="A1711" s="8" t="s">
        <v>6398</v>
      </c>
      <c r="B1711" s="4">
        <v>2005.0</v>
      </c>
      <c r="C1711" s="4" t="s">
        <v>13</v>
      </c>
      <c r="D1711" s="4" t="s">
        <v>5832</v>
      </c>
      <c r="E1711" s="4">
        <v>178.0</v>
      </c>
      <c r="F1711" s="4">
        <v>0.0</v>
      </c>
      <c r="G1711" s="5">
        <v>45901.0</v>
      </c>
      <c r="H1711" s="4">
        <v>0.0</v>
      </c>
      <c r="I1711" s="4">
        <v>91.0</v>
      </c>
      <c r="J1711" s="4">
        <v>0.0</v>
      </c>
      <c r="K1711" s="4" t="s">
        <v>5754</v>
      </c>
      <c r="L1711" s="4">
        <v>0.0</v>
      </c>
      <c r="M1711" s="4">
        <v>94.0</v>
      </c>
      <c r="N1711" s="4">
        <v>94.0</v>
      </c>
      <c r="O1711" s="4" t="s">
        <v>5522</v>
      </c>
      <c r="P1711" s="10"/>
      <c r="Q1711" s="10"/>
      <c r="R1711" s="4" t="s">
        <v>5614</v>
      </c>
      <c r="S1711" s="4" t="s">
        <v>7109</v>
      </c>
      <c r="T1711" s="5">
        <v>45848.0</v>
      </c>
    </row>
    <row r="1712">
      <c r="A1712" s="8" t="s">
        <v>6398</v>
      </c>
      <c r="B1712" s="4">
        <v>2004.0</v>
      </c>
      <c r="C1712" s="4" t="s">
        <v>13</v>
      </c>
      <c r="D1712" s="4" t="s">
        <v>5801</v>
      </c>
      <c r="E1712" s="4">
        <v>179.0</v>
      </c>
      <c r="F1712" s="4">
        <v>0.0</v>
      </c>
      <c r="G1712" s="58">
        <v>45690.0</v>
      </c>
      <c r="H1712" s="4">
        <v>0.0</v>
      </c>
      <c r="I1712" s="4">
        <v>8.0</v>
      </c>
      <c r="J1712" s="4">
        <v>0.0</v>
      </c>
      <c r="K1712" s="4" t="s">
        <v>5737</v>
      </c>
      <c r="L1712" s="4">
        <v>0.0</v>
      </c>
      <c r="M1712" s="4">
        <v>82.0</v>
      </c>
      <c r="N1712" s="4">
        <v>78.0</v>
      </c>
      <c r="O1712" s="4" t="s">
        <v>5522</v>
      </c>
      <c r="P1712" s="10"/>
      <c r="Q1712" s="10"/>
      <c r="R1712" s="4" t="s">
        <v>5614</v>
      </c>
      <c r="S1712" s="4" t="s">
        <v>7349</v>
      </c>
      <c r="T1712" s="5">
        <v>45787.0</v>
      </c>
    </row>
    <row r="1713">
      <c r="A1713" s="8" t="s">
        <v>6398</v>
      </c>
      <c r="B1713" s="4">
        <v>2003.0</v>
      </c>
      <c r="C1713" s="4" t="s">
        <v>13</v>
      </c>
      <c r="D1713" s="4" t="s">
        <v>5731</v>
      </c>
      <c r="E1713" s="4">
        <v>18.0</v>
      </c>
      <c r="F1713" s="4">
        <v>0.0</v>
      </c>
      <c r="G1713" s="4" t="s">
        <v>5897</v>
      </c>
      <c r="H1713" s="4">
        <v>0.0</v>
      </c>
      <c r="I1713" s="4">
        <v>89.0</v>
      </c>
      <c r="J1713" s="4">
        <v>0.0</v>
      </c>
      <c r="K1713" s="4" t="s">
        <v>5630</v>
      </c>
      <c r="L1713" s="4">
        <v>0.0</v>
      </c>
      <c r="M1713" s="4">
        <v>88.0</v>
      </c>
      <c r="N1713" s="4">
        <v>92.0</v>
      </c>
      <c r="O1713" s="4" t="s">
        <v>5522</v>
      </c>
      <c r="P1713" s="10"/>
      <c r="Q1713" s="10"/>
      <c r="R1713" s="4" t="s">
        <v>5614</v>
      </c>
      <c r="S1713" s="4" t="s">
        <v>7298</v>
      </c>
      <c r="T1713" s="5">
        <v>45757.0</v>
      </c>
    </row>
    <row r="1714">
      <c r="A1714" s="8" t="s">
        <v>6398</v>
      </c>
      <c r="B1714" s="4">
        <v>2002.0</v>
      </c>
      <c r="C1714" s="4" t="s">
        <v>13</v>
      </c>
      <c r="D1714" s="4" t="s">
        <v>5847</v>
      </c>
      <c r="E1714" s="4">
        <v>21.0</v>
      </c>
      <c r="F1714" s="4">
        <v>0.0</v>
      </c>
      <c r="G1714" s="4" t="s">
        <v>6114</v>
      </c>
      <c r="H1714" s="4">
        <v>0.0</v>
      </c>
      <c r="I1714" s="4">
        <v>85.0</v>
      </c>
      <c r="J1714" s="4">
        <v>0.0</v>
      </c>
      <c r="K1714" s="4" t="s">
        <v>6049</v>
      </c>
      <c r="L1714" s="4">
        <v>0.0</v>
      </c>
      <c r="M1714" s="4">
        <v>84.0</v>
      </c>
      <c r="N1714" s="4">
        <v>84.0</v>
      </c>
      <c r="O1714" s="4" t="s">
        <v>5522</v>
      </c>
      <c r="P1714" s="10"/>
      <c r="Q1714" s="10"/>
      <c r="R1714" s="4" t="s">
        <v>5614</v>
      </c>
      <c r="S1714" s="4" t="s">
        <v>7390</v>
      </c>
      <c r="T1714" s="5">
        <v>45698.0</v>
      </c>
    </row>
    <row r="1715">
      <c r="A1715" s="8" t="s">
        <v>6398</v>
      </c>
      <c r="B1715" s="4">
        <v>2001.0</v>
      </c>
      <c r="C1715" s="4" t="s">
        <v>13</v>
      </c>
      <c r="D1715" s="4" t="s">
        <v>5802</v>
      </c>
      <c r="E1715" s="4">
        <v>183.0</v>
      </c>
      <c r="F1715" s="4">
        <v>0.0</v>
      </c>
      <c r="G1715" s="4" t="s">
        <v>484</v>
      </c>
      <c r="H1715" s="4">
        <v>0.0</v>
      </c>
      <c r="I1715" s="4">
        <v>81.0</v>
      </c>
      <c r="J1715" s="4">
        <v>0.0</v>
      </c>
      <c r="K1715" s="4">
        <v>62.0</v>
      </c>
      <c r="L1715" s="4">
        <v>0.0</v>
      </c>
      <c r="M1715" s="4">
        <v>79.0</v>
      </c>
      <c r="N1715" s="4">
        <v>75.0</v>
      </c>
      <c r="O1715" s="4" t="s">
        <v>5522</v>
      </c>
      <c r="P1715" s="10"/>
      <c r="Q1715" s="10"/>
      <c r="R1715" s="4" t="s">
        <v>5614</v>
      </c>
      <c r="S1715" s="4" t="s">
        <v>7094</v>
      </c>
      <c r="T1715" s="5">
        <v>45667.0</v>
      </c>
    </row>
    <row r="1716">
      <c r="A1716" s="8" t="s">
        <v>6398</v>
      </c>
      <c r="B1716" s="4">
        <v>2000.0</v>
      </c>
      <c r="C1716" s="4" t="s">
        <v>13</v>
      </c>
      <c r="D1716" s="4">
        <v>67.0</v>
      </c>
      <c r="E1716" s="4">
        <v>185.0</v>
      </c>
      <c r="F1716" s="4">
        <v>0.0</v>
      </c>
      <c r="G1716" s="4" t="s">
        <v>1772</v>
      </c>
      <c r="H1716" s="4">
        <v>0.0</v>
      </c>
      <c r="I1716" s="4">
        <v>87.0</v>
      </c>
      <c r="J1716" s="4">
        <v>0.0</v>
      </c>
      <c r="K1716" s="4" t="s">
        <v>5679</v>
      </c>
      <c r="L1716" s="4">
        <v>0.0</v>
      </c>
      <c r="M1716" s="4">
        <v>85.0</v>
      </c>
      <c r="N1716" s="4">
        <v>85.0</v>
      </c>
      <c r="O1716" s="4" t="s">
        <v>5522</v>
      </c>
      <c r="P1716" s="10"/>
      <c r="Q1716" s="10"/>
      <c r="R1716" s="4" t="s">
        <v>5821</v>
      </c>
      <c r="S1716" s="4">
        <v>0.0</v>
      </c>
      <c r="T1716" s="4">
        <v>0.0</v>
      </c>
    </row>
    <row r="1717">
      <c r="A1717" s="4" t="s">
        <v>6400</v>
      </c>
      <c r="B1717" s="4">
        <v>2013.0</v>
      </c>
      <c r="C1717" s="4" t="s">
        <v>13</v>
      </c>
      <c r="D1717" s="10"/>
      <c r="E1717" s="10"/>
      <c r="F1717" s="4">
        <v>0.0</v>
      </c>
      <c r="G1717" s="4" t="s">
        <v>5521</v>
      </c>
      <c r="H1717" s="4">
        <v>0.0</v>
      </c>
      <c r="I1717" s="4">
        <v>99.0</v>
      </c>
      <c r="J1717" s="4">
        <v>0.0</v>
      </c>
      <c r="K1717" s="10"/>
      <c r="L1717" s="4">
        <v>0.0</v>
      </c>
      <c r="M1717" s="4">
        <v>99.0</v>
      </c>
      <c r="N1717" s="4">
        <v>99.0</v>
      </c>
      <c r="O1717" s="4" t="s">
        <v>5522</v>
      </c>
      <c r="P1717" s="10"/>
      <c r="Q1717" s="10"/>
      <c r="R1717" s="10"/>
      <c r="S1717" s="10"/>
      <c r="T1717" s="10"/>
    </row>
    <row r="1718">
      <c r="A1718" s="4" t="s">
        <v>6401</v>
      </c>
      <c r="B1718" s="4">
        <v>2015.0</v>
      </c>
      <c r="C1718" s="4" t="s">
        <v>13</v>
      </c>
      <c r="D1718" s="4" t="s">
        <v>6004</v>
      </c>
      <c r="E1718" s="4">
        <v>222.0</v>
      </c>
      <c r="F1718" s="4">
        <v>1.0</v>
      </c>
      <c r="G1718" s="10"/>
      <c r="H1718" s="4">
        <v>0.0</v>
      </c>
      <c r="I1718" s="4">
        <v>99.0</v>
      </c>
      <c r="J1718" s="4">
        <v>20359.0</v>
      </c>
      <c r="K1718" s="4" t="s">
        <v>5703</v>
      </c>
      <c r="L1718" s="4">
        <v>1.0</v>
      </c>
      <c r="M1718" s="4">
        <v>99.0</v>
      </c>
      <c r="N1718" s="4">
        <v>99.0</v>
      </c>
      <c r="O1718" s="4" t="s">
        <v>5522</v>
      </c>
      <c r="P1718" s="4" t="s">
        <v>3466</v>
      </c>
      <c r="Q1718" s="4">
        <v>2976877.0</v>
      </c>
      <c r="R1718" s="5">
        <v>45718.0</v>
      </c>
      <c r="S1718" s="4" t="s">
        <v>7396</v>
      </c>
      <c r="T1718" s="5">
        <v>45883.0</v>
      </c>
    </row>
    <row r="1719">
      <c r="A1719" s="4" t="s">
        <v>6401</v>
      </c>
      <c r="B1719" s="4">
        <v>2014.0</v>
      </c>
      <c r="C1719" s="4" t="s">
        <v>13</v>
      </c>
      <c r="D1719" s="4" t="s">
        <v>5722</v>
      </c>
      <c r="E1719" s="4">
        <v>225.0</v>
      </c>
      <c r="F1719" s="4">
        <v>1.0</v>
      </c>
      <c r="G1719" s="4" t="s">
        <v>5521</v>
      </c>
      <c r="H1719" s="4" t="s">
        <v>3467</v>
      </c>
      <c r="I1719" s="4">
        <v>99.0</v>
      </c>
      <c r="J1719" s="4">
        <v>0.0</v>
      </c>
      <c r="K1719" s="4" t="s">
        <v>5712</v>
      </c>
      <c r="L1719" s="4">
        <v>1.0</v>
      </c>
      <c r="M1719" s="4">
        <v>99.0</v>
      </c>
      <c r="N1719" s="4">
        <v>99.0</v>
      </c>
      <c r="O1719" s="4" t="s">
        <v>5522</v>
      </c>
      <c r="P1719" s="4" t="s">
        <v>3468</v>
      </c>
      <c r="Q1719" s="4">
        <v>2923896.0</v>
      </c>
      <c r="R1719" s="5">
        <v>45718.0</v>
      </c>
      <c r="S1719" s="4" t="s">
        <v>6986</v>
      </c>
      <c r="T1719" s="5">
        <v>45883.0</v>
      </c>
    </row>
    <row r="1720">
      <c r="A1720" s="4" t="s">
        <v>6401</v>
      </c>
      <c r="B1720" s="4">
        <v>2013.0</v>
      </c>
      <c r="C1720" s="4" t="s">
        <v>13</v>
      </c>
      <c r="D1720" s="4" t="s">
        <v>5800</v>
      </c>
      <c r="E1720" s="4">
        <v>227.0</v>
      </c>
      <c r="F1720" s="4">
        <v>1.0</v>
      </c>
      <c r="G1720" s="4" t="s">
        <v>5521</v>
      </c>
      <c r="H1720" s="4" t="s">
        <v>3469</v>
      </c>
      <c r="I1720" s="4">
        <v>98.0</v>
      </c>
      <c r="J1720" s="4">
        <v>0.0</v>
      </c>
      <c r="K1720" s="5">
        <v>45752.0</v>
      </c>
      <c r="L1720" s="4">
        <v>1.0</v>
      </c>
      <c r="M1720" s="4">
        <v>98.0</v>
      </c>
      <c r="N1720" s="4">
        <v>98.0</v>
      </c>
      <c r="O1720" s="4" t="s">
        <v>5522</v>
      </c>
      <c r="P1720" s="4" t="s">
        <v>3470</v>
      </c>
      <c r="Q1720" s="4">
        <v>286917.0</v>
      </c>
      <c r="R1720" s="5">
        <v>45718.0</v>
      </c>
      <c r="S1720" s="4" t="s">
        <v>6152</v>
      </c>
      <c r="T1720" s="5">
        <v>45852.0</v>
      </c>
    </row>
    <row r="1721">
      <c r="A1721" s="4" t="s">
        <v>6401</v>
      </c>
      <c r="B1721" s="4">
        <v>2012.0</v>
      </c>
      <c r="C1721" s="4" t="s">
        <v>13</v>
      </c>
      <c r="D1721" s="4" t="s">
        <v>5727</v>
      </c>
      <c r="E1721" s="4">
        <v>231.0</v>
      </c>
      <c r="F1721" s="4">
        <v>1.0</v>
      </c>
      <c r="G1721" s="4" t="s">
        <v>5521</v>
      </c>
      <c r="H1721" s="4" t="s">
        <v>3471</v>
      </c>
      <c r="I1721" s="4">
        <v>99.0</v>
      </c>
      <c r="J1721" s="4">
        <v>0.0</v>
      </c>
      <c r="K1721" s="4" t="s">
        <v>5650</v>
      </c>
      <c r="L1721" s="4">
        <v>2.0</v>
      </c>
      <c r="M1721" s="4">
        <v>99.0</v>
      </c>
      <c r="N1721" s="4">
        <v>99.0</v>
      </c>
      <c r="O1721" s="4" t="s">
        <v>5522</v>
      </c>
      <c r="P1721" s="4" t="s">
        <v>3472</v>
      </c>
      <c r="Q1721" s="4">
        <v>2814226.0</v>
      </c>
      <c r="R1721" s="5">
        <v>45718.0</v>
      </c>
      <c r="S1721" s="4" t="s">
        <v>7251</v>
      </c>
      <c r="T1721" s="5">
        <v>45852.0</v>
      </c>
    </row>
    <row r="1722">
      <c r="A1722" s="4" t="s">
        <v>6401</v>
      </c>
      <c r="B1722" s="4">
        <v>2011.0</v>
      </c>
      <c r="C1722" s="4" t="s">
        <v>13</v>
      </c>
      <c r="D1722" s="4" t="s">
        <v>5773</v>
      </c>
      <c r="E1722" s="4">
        <v>235.0</v>
      </c>
      <c r="F1722" s="4">
        <v>1.0</v>
      </c>
      <c r="G1722" s="4" t="s">
        <v>5521</v>
      </c>
      <c r="H1722" s="4" t="s">
        <v>3473</v>
      </c>
      <c r="I1722" s="4">
        <v>99.0</v>
      </c>
      <c r="J1722" s="4">
        <v>0.0</v>
      </c>
      <c r="K1722" s="4">
        <v>48.0</v>
      </c>
      <c r="L1722" s="4">
        <v>2.0</v>
      </c>
      <c r="M1722" s="4">
        <v>99.0</v>
      </c>
      <c r="N1722" s="4">
        <v>99.0</v>
      </c>
      <c r="O1722" s="4" t="s">
        <v>5522</v>
      </c>
      <c r="P1722" s="4" t="s">
        <v>3474</v>
      </c>
      <c r="Q1722" s="4">
        <v>2761516.0</v>
      </c>
      <c r="R1722" s="5">
        <v>45718.0</v>
      </c>
      <c r="S1722" s="4" t="s">
        <v>7424</v>
      </c>
      <c r="T1722" s="5">
        <v>45822.0</v>
      </c>
    </row>
    <row r="1723">
      <c r="A1723" s="4" t="s">
        <v>6401</v>
      </c>
      <c r="B1723" s="4">
        <v>2010.0</v>
      </c>
      <c r="C1723" s="4" t="s">
        <v>13</v>
      </c>
      <c r="D1723" s="4" t="s">
        <v>5775</v>
      </c>
      <c r="E1723" s="4">
        <v>25.0</v>
      </c>
      <c r="F1723" s="4">
        <v>1.0</v>
      </c>
      <c r="G1723" s="5">
        <v>45874.0</v>
      </c>
      <c r="H1723" s="4" t="s">
        <v>3475</v>
      </c>
      <c r="I1723" s="4">
        <v>96.0</v>
      </c>
      <c r="J1723" s="4">
        <v>7.0</v>
      </c>
      <c r="K1723" s="4" t="s">
        <v>5562</v>
      </c>
      <c r="L1723" s="4">
        <v>2.0</v>
      </c>
      <c r="M1723" s="4">
        <v>96.0</v>
      </c>
      <c r="N1723" s="4">
        <v>96.0</v>
      </c>
      <c r="O1723" s="4" t="s">
        <v>5522</v>
      </c>
      <c r="P1723" s="4" t="s">
        <v>3476</v>
      </c>
      <c r="Q1723" s="4">
        <v>271265.0</v>
      </c>
      <c r="R1723" s="5">
        <v>45718.0</v>
      </c>
      <c r="S1723" s="4" t="s">
        <v>7117</v>
      </c>
      <c r="T1723" s="5">
        <v>45730.0</v>
      </c>
    </row>
    <row r="1724">
      <c r="A1724" s="4" t="s">
        <v>6401</v>
      </c>
      <c r="B1724" s="4">
        <v>2009.0</v>
      </c>
      <c r="C1724" s="4" t="s">
        <v>13</v>
      </c>
      <c r="D1724" s="4" t="s">
        <v>6099</v>
      </c>
      <c r="E1724" s="4">
        <v>235.0</v>
      </c>
      <c r="F1724" s="4">
        <v>1.0</v>
      </c>
      <c r="G1724" s="4" t="s">
        <v>1018</v>
      </c>
      <c r="H1724" s="4" t="s">
        <v>3477</v>
      </c>
      <c r="I1724" s="4">
        <v>97.0</v>
      </c>
      <c r="J1724" s="4">
        <v>8.0</v>
      </c>
      <c r="K1724" s="4" t="s">
        <v>5719</v>
      </c>
      <c r="L1724" s="4">
        <v>2.0</v>
      </c>
      <c r="M1724" s="4">
        <v>96.0</v>
      </c>
      <c r="N1724" s="4">
        <v>95.0</v>
      </c>
      <c r="O1724" s="4" t="s">
        <v>5522</v>
      </c>
      <c r="P1724" s="4" t="s">
        <v>3478</v>
      </c>
      <c r="Q1724" s="4">
        <v>2668289.0</v>
      </c>
      <c r="R1724" s="5">
        <v>45718.0</v>
      </c>
      <c r="S1724" s="4" t="s">
        <v>6944</v>
      </c>
      <c r="T1724" s="5">
        <v>45882.0</v>
      </c>
    </row>
    <row r="1725">
      <c r="A1725" s="4" t="s">
        <v>6401</v>
      </c>
      <c r="B1725" s="4">
        <v>2008.0</v>
      </c>
      <c r="C1725" s="4" t="s">
        <v>13</v>
      </c>
      <c r="D1725" s="4" t="s">
        <v>5834</v>
      </c>
      <c r="E1725" s="4">
        <v>225.0</v>
      </c>
      <c r="F1725" s="4">
        <v>2.0</v>
      </c>
      <c r="G1725" s="4" t="s">
        <v>148</v>
      </c>
      <c r="H1725" s="4" t="s">
        <v>3479</v>
      </c>
      <c r="I1725" s="4">
        <v>96.0</v>
      </c>
      <c r="J1725" s="4">
        <v>31.0</v>
      </c>
      <c r="K1725" s="4" t="s">
        <v>6103</v>
      </c>
      <c r="L1725" s="4">
        <v>2.0</v>
      </c>
      <c r="M1725" s="4">
        <v>95.0</v>
      </c>
      <c r="N1725" s="4">
        <v>96.0</v>
      </c>
      <c r="O1725" s="4" t="s">
        <v>5522</v>
      </c>
      <c r="P1725" s="4" t="s">
        <v>3480</v>
      </c>
      <c r="Q1725" s="4">
        <v>2628131.0</v>
      </c>
      <c r="R1725" s="5">
        <v>45718.0</v>
      </c>
      <c r="S1725" s="4" t="s">
        <v>6945</v>
      </c>
      <c r="T1725" s="5">
        <v>45760.0</v>
      </c>
    </row>
    <row r="1726">
      <c r="A1726" s="4" t="s">
        <v>6401</v>
      </c>
      <c r="B1726" s="4">
        <v>2007.0</v>
      </c>
      <c r="C1726" s="4" t="s">
        <v>13</v>
      </c>
      <c r="D1726" s="4" t="s">
        <v>6070</v>
      </c>
      <c r="E1726" s="4">
        <v>26.0</v>
      </c>
      <c r="F1726" s="4">
        <v>2.0</v>
      </c>
      <c r="G1726" s="4" t="s">
        <v>456</v>
      </c>
      <c r="H1726" s="4" t="s">
        <v>3481</v>
      </c>
      <c r="I1726" s="4">
        <v>98.0</v>
      </c>
      <c r="J1726" s="4">
        <v>12.0</v>
      </c>
      <c r="K1726" s="4" t="s">
        <v>6054</v>
      </c>
      <c r="L1726" s="4">
        <v>2.0</v>
      </c>
      <c r="M1726" s="4">
        <v>99.0</v>
      </c>
      <c r="N1726" s="4">
        <v>95.0</v>
      </c>
      <c r="O1726" s="4" t="s">
        <v>5522</v>
      </c>
      <c r="P1726" s="4" t="s">
        <v>3482</v>
      </c>
      <c r="Q1726" s="4">
        <v>259167.0</v>
      </c>
      <c r="R1726" s="5">
        <v>45749.0</v>
      </c>
      <c r="S1726" s="4" t="s">
        <v>7101</v>
      </c>
      <c r="T1726" s="4">
        <v>13.0</v>
      </c>
    </row>
    <row r="1727">
      <c r="A1727" s="4" t="s">
        <v>6401</v>
      </c>
      <c r="B1727" s="4">
        <v>2006.0</v>
      </c>
      <c r="C1727" s="4" t="s">
        <v>13</v>
      </c>
      <c r="D1727" s="4">
        <v>65.0</v>
      </c>
      <c r="E1727" s="4">
        <v>271.0</v>
      </c>
      <c r="F1727" s="4">
        <v>2.0</v>
      </c>
      <c r="G1727" s="4" t="s">
        <v>496</v>
      </c>
      <c r="H1727" s="4" t="s">
        <v>3483</v>
      </c>
      <c r="I1727" s="4">
        <v>98.0</v>
      </c>
      <c r="J1727" s="4">
        <v>26.0</v>
      </c>
      <c r="K1727" s="4">
        <v>43.0</v>
      </c>
      <c r="L1727" s="4">
        <v>2.0</v>
      </c>
      <c r="M1727" s="4">
        <v>98.0</v>
      </c>
      <c r="N1727" s="4">
        <v>99.0</v>
      </c>
      <c r="O1727" s="4" t="s">
        <v>5522</v>
      </c>
      <c r="P1727" s="4" t="s">
        <v>3484</v>
      </c>
      <c r="Q1727" s="4">
        <v>255812.0</v>
      </c>
      <c r="R1727" s="5">
        <v>45749.0</v>
      </c>
      <c r="S1727" s="4" t="s">
        <v>7103</v>
      </c>
      <c r="T1727" s="5">
        <v>45850.0</v>
      </c>
    </row>
    <row r="1728">
      <c r="A1728" s="4" t="s">
        <v>6401</v>
      </c>
      <c r="B1728" s="4">
        <v>2005.0</v>
      </c>
      <c r="C1728" s="4" t="s">
        <v>13</v>
      </c>
      <c r="D1728" s="4" t="s">
        <v>5734</v>
      </c>
      <c r="E1728" s="4">
        <v>274.0</v>
      </c>
      <c r="F1728" s="4">
        <v>2.0</v>
      </c>
      <c r="G1728" s="4" t="s">
        <v>2927</v>
      </c>
      <c r="H1728" s="4" t="s">
        <v>3485</v>
      </c>
      <c r="I1728" s="4">
        <v>98.0</v>
      </c>
      <c r="J1728" s="4">
        <v>0.0</v>
      </c>
      <c r="K1728" s="4" t="s">
        <v>5733</v>
      </c>
      <c r="L1728" s="4">
        <v>2.0</v>
      </c>
      <c r="M1728" s="4">
        <v>99.0</v>
      </c>
      <c r="N1728" s="4">
        <v>99.0</v>
      </c>
      <c r="O1728" s="4" t="s">
        <v>5522</v>
      </c>
      <c r="P1728" s="4" t="s">
        <v>3486</v>
      </c>
      <c r="Q1728" s="4">
        <v>2526446.0</v>
      </c>
      <c r="R1728" s="5">
        <v>45749.0</v>
      </c>
      <c r="S1728" s="4" t="s">
        <v>7331</v>
      </c>
      <c r="T1728" s="5">
        <v>45880.0</v>
      </c>
    </row>
    <row r="1729">
      <c r="A1729" s="4" t="s">
        <v>6401</v>
      </c>
      <c r="B1729" s="4">
        <v>2004.0</v>
      </c>
      <c r="C1729" s="4" t="s">
        <v>13</v>
      </c>
      <c r="D1729" s="4">
        <v>64.0</v>
      </c>
      <c r="E1729" s="4">
        <v>284.0</v>
      </c>
      <c r="F1729" s="4">
        <v>2.0</v>
      </c>
      <c r="G1729" s="4" t="s">
        <v>6157</v>
      </c>
      <c r="H1729" s="4" t="s">
        <v>3487</v>
      </c>
      <c r="I1729" s="4">
        <v>98.0</v>
      </c>
      <c r="J1729" s="4">
        <v>0.0</v>
      </c>
      <c r="K1729" s="4" t="s">
        <v>6163</v>
      </c>
      <c r="L1729" s="4">
        <v>2.0</v>
      </c>
      <c r="M1729" s="4">
        <v>99.0</v>
      </c>
      <c r="N1729" s="4">
        <v>99.0</v>
      </c>
      <c r="O1729" s="4" t="s">
        <v>5522</v>
      </c>
      <c r="P1729" s="4" t="s">
        <v>3488</v>
      </c>
      <c r="Q1729" s="4">
        <v>2496832.0</v>
      </c>
      <c r="R1729" s="5">
        <v>45749.0</v>
      </c>
      <c r="S1729" s="4" t="s">
        <v>7193</v>
      </c>
      <c r="T1729" s="5">
        <v>45699.0</v>
      </c>
    </row>
    <row r="1730">
      <c r="A1730" s="4" t="s">
        <v>6401</v>
      </c>
      <c r="B1730" s="4">
        <v>2003.0</v>
      </c>
      <c r="C1730" s="4" t="s">
        <v>13</v>
      </c>
      <c r="D1730" s="4">
        <v>64.0</v>
      </c>
      <c r="E1730" s="4">
        <v>271.0</v>
      </c>
      <c r="F1730" s="4">
        <v>2.0</v>
      </c>
      <c r="G1730" s="4" t="s">
        <v>5049</v>
      </c>
      <c r="H1730" s="4" t="s">
        <v>3489</v>
      </c>
      <c r="I1730" s="4">
        <v>98.0</v>
      </c>
      <c r="J1730" s="4">
        <v>18.0</v>
      </c>
      <c r="K1730" s="5">
        <v>45781.0</v>
      </c>
      <c r="L1730" s="4">
        <v>2.0</v>
      </c>
      <c r="M1730" s="4">
        <v>98.0</v>
      </c>
      <c r="N1730" s="4">
        <v>98.0</v>
      </c>
      <c r="O1730" s="4" t="s">
        <v>5522</v>
      </c>
      <c r="P1730" s="4" t="s">
        <v>3490</v>
      </c>
      <c r="Q1730" s="4">
        <v>2469286.0</v>
      </c>
      <c r="R1730" s="5">
        <v>45779.0</v>
      </c>
      <c r="S1730" s="4" t="s">
        <v>7350</v>
      </c>
      <c r="T1730" s="5">
        <v>45787.0</v>
      </c>
    </row>
    <row r="1731">
      <c r="A1731" s="4" t="s">
        <v>6401</v>
      </c>
      <c r="B1731" s="4">
        <v>2002.0</v>
      </c>
      <c r="C1731" s="4" t="s">
        <v>13</v>
      </c>
      <c r="D1731" s="4" t="s">
        <v>5736</v>
      </c>
      <c r="E1731" s="4">
        <v>263.0</v>
      </c>
      <c r="F1731" s="4">
        <v>2.0</v>
      </c>
      <c r="G1731" s="4" t="s">
        <v>3857</v>
      </c>
      <c r="H1731" s="4" t="s">
        <v>3491</v>
      </c>
      <c r="I1731" s="4">
        <v>98.0</v>
      </c>
      <c r="J1731" s="4">
        <v>1205.0</v>
      </c>
      <c r="K1731" s="4" t="s">
        <v>6164</v>
      </c>
      <c r="L1731" s="4">
        <v>2.0</v>
      </c>
      <c r="M1731" s="4">
        <v>98.0</v>
      </c>
      <c r="N1731" s="4">
        <v>98.0</v>
      </c>
      <c r="O1731" s="4" t="s">
        <v>5522</v>
      </c>
      <c r="P1731" s="4" t="s">
        <v>3492</v>
      </c>
      <c r="Q1731" s="4">
        <v>2443659.0</v>
      </c>
      <c r="R1731" s="5">
        <v>45779.0</v>
      </c>
      <c r="S1731" s="4" t="s">
        <v>7382</v>
      </c>
      <c r="T1731" s="5">
        <v>45667.0</v>
      </c>
    </row>
    <row r="1732">
      <c r="A1732" s="4" t="s">
        <v>6401</v>
      </c>
      <c r="B1732" s="4">
        <v>2001.0</v>
      </c>
      <c r="C1732" s="4" t="s">
        <v>13</v>
      </c>
      <c r="D1732" s="4" t="s">
        <v>5737</v>
      </c>
      <c r="E1732" s="4">
        <v>266.0</v>
      </c>
      <c r="F1732" s="4">
        <v>2.0</v>
      </c>
      <c r="G1732" s="4" t="s">
        <v>3366</v>
      </c>
      <c r="H1732" s="4" t="s">
        <v>3493</v>
      </c>
      <c r="I1732" s="4">
        <v>95.0</v>
      </c>
      <c r="J1732" s="4">
        <v>10677.0</v>
      </c>
      <c r="K1732" s="4" t="s">
        <v>6165</v>
      </c>
      <c r="L1732" s="4">
        <v>3.0</v>
      </c>
      <c r="M1732" s="4">
        <v>95.0</v>
      </c>
      <c r="N1732" s="4">
        <v>95.0</v>
      </c>
      <c r="O1732" s="4" t="s">
        <v>5522</v>
      </c>
      <c r="P1732" s="4" t="s">
        <v>3494</v>
      </c>
      <c r="Q1732" s="4">
        <v>2419776.0</v>
      </c>
      <c r="R1732" s="5">
        <v>45810.0</v>
      </c>
      <c r="S1732" s="4" t="s">
        <v>7431</v>
      </c>
      <c r="T1732" s="5">
        <v>45756.0</v>
      </c>
    </row>
    <row r="1733">
      <c r="A1733" s="4" t="s">
        <v>6401</v>
      </c>
      <c r="B1733" s="4">
        <v>2000.0</v>
      </c>
      <c r="C1733" s="4" t="s">
        <v>13</v>
      </c>
      <c r="D1733" s="4" t="s">
        <v>5630</v>
      </c>
      <c r="E1733" s="4">
        <v>274.0</v>
      </c>
      <c r="F1733" s="4">
        <v>2.0</v>
      </c>
      <c r="G1733" s="4" t="s">
        <v>183</v>
      </c>
      <c r="H1733" s="4" t="s">
        <v>3495</v>
      </c>
      <c r="I1733" s="4">
        <v>93.0</v>
      </c>
      <c r="J1733" s="4">
        <v>925.0</v>
      </c>
      <c r="K1733" s="4" t="s">
        <v>6078</v>
      </c>
      <c r="L1733" s="4">
        <v>3.0</v>
      </c>
      <c r="M1733" s="4">
        <v>94.0</v>
      </c>
      <c r="N1733" s="4">
        <v>94.0</v>
      </c>
      <c r="O1733" s="4" t="s">
        <v>5522</v>
      </c>
      <c r="P1733" s="4" t="s">
        <v>3496</v>
      </c>
      <c r="Q1733" s="4">
        <v>2397436.0</v>
      </c>
      <c r="R1733" s="5">
        <v>45810.0</v>
      </c>
      <c r="S1733" s="4" t="s">
        <v>7196</v>
      </c>
      <c r="T1733" s="5">
        <v>45908.0</v>
      </c>
    </row>
    <row r="1734">
      <c r="A1734" s="4" t="s">
        <v>6402</v>
      </c>
      <c r="B1734" s="4">
        <v>2015.0</v>
      </c>
      <c r="C1734" s="4" t="s">
        <v>13</v>
      </c>
      <c r="D1734" s="4" t="s">
        <v>5549</v>
      </c>
      <c r="E1734" s="4">
        <v>16.0</v>
      </c>
      <c r="F1734" s="4">
        <v>0.0</v>
      </c>
      <c r="G1734" s="10"/>
      <c r="H1734" s="4">
        <v>0.0</v>
      </c>
      <c r="I1734" s="4">
        <v>82.0</v>
      </c>
      <c r="J1734" s="4">
        <v>0.0</v>
      </c>
      <c r="K1734" s="4" t="s">
        <v>5924</v>
      </c>
      <c r="L1734" s="4">
        <v>0.0</v>
      </c>
      <c r="M1734" s="4">
        <v>89.0</v>
      </c>
      <c r="N1734" s="4">
        <v>89.0</v>
      </c>
      <c r="O1734" s="4" t="s">
        <v>5522</v>
      </c>
      <c r="P1734" s="4" t="s">
        <v>3497</v>
      </c>
      <c r="Q1734" s="4">
        <v>622159.0</v>
      </c>
      <c r="R1734" s="5">
        <v>45870.0</v>
      </c>
      <c r="S1734" s="4" t="s">
        <v>7245</v>
      </c>
      <c r="T1734" s="5">
        <v>45672.0</v>
      </c>
    </row>
    <row r="1735">
      <c r="A1735" s="4" t="s">
        <v>6402</v>
      </c>
      <c r="B1735" s="4">
        <v>2014.0</v>
      </c>
      <c r="C1735" s="4" t="s">
        <v>13</v>
      </c>
      <c r="D1735" s="4" t="s">
        <v>5553</v>
      </c>
      <c r="E1735" s="4">
        <v>17.0</v>
      </c>
      <c r="F1735" s="4">
        <v>0.0</v>
      </c>
      <c r="G1735" s="4" t="s">
        <v>5521</v>
      </c>
      <c r="H1735" s="4" t="s">
        <v>3498</v>
      </c>
      <c r="I1735" s="4">
        <v>87.0</v>
      </c>
      <c r="J1735" s="4">
        <v>0.0</v>
      </c>
      <c r="K1735" s="4" t="s">
        <v>5740</v>
      </c>
      <c r="L1735" s="4">
        <v>0.0</v>
      </c>
      <c r="M1735" s="4">
        <v>91.0</v>
      </c>
      <c r="N1735" s="4">
        <v>91.0</v>
      </c>
      <c r="O1735" s="4" t="s">
        <v>5522</v>
      </c>
      <c r="P1735" s="4" t="s">
        <v>3499</v>
      </c>
      <c r="Q1735" s="4">
        <v>62181.0</v>
      </c>
      <c r="R1735" s="5">
        <v>45901.0</v>
      </c>
      <c r="S1735" s="4" t="s">
        <v>7037</v>
      </c>
      <c r="T1735" s="5">
        <v>45672.0</v>
      </c>
    </row>
    <row r="1736">
      <c r="A1736" s="4" t="s">
        <v>6402</v>
      </c>
      <c r="B1736" s="4">
        <v>2013.0</v>
      </c>
      <c r="C1736" s="4" t="s">
        <v>13</v>
      </c>
      <c r="D1736" s="4" t="s">
        <v>5762</v>
      </c>
      <c r="E1736" s="4">
        <v>19.0</v>
      </c>
      <c r="F1736" s="4">
        <v>0.0</v>
      </c>
      <c r="G1736" s="4" t="s">
        <v>5521</v>
      </c>
      <c r="H1736" s="4" t="s">
        <v>3500</v>
      </c>
      <c r="I1736" s="4">
        <v>9.0</v>
      </c>
      <c r="J1736" s="4">
        <v>0.0</v>
      </c>
      <c r="K1736" s="5">
        <v>45844.0</v>
      </c>
      <c r="L1736" s="4">
        <v>0.0</v>
      </c>
      <c r="M1736" s="4">
        <v>94.0</v>
      </c>
      <c r="N1736" s="4">
        <v>94.0</v>
      </c>
      <c r="O1736" s="4" t="s">
        <v>5522</v>
      </c>
      <c r="P1736" s="4" t="s">
        <v>3501</v>
      </c>
      <c r="Q1736" s="4">
        <v>62127.0</v>
      </c>
      <c r="R1736" s="5">
        <v>45901.0</v>
      </c>
      <c r="S1736" s="4" t="s">
        <v>7402</v>
      </c>
      <c r="T1736" s="5">
        <v>45672.0</v>
      </c>
    </row>
    <row r="1737">
      <c r="A1737" s="4" t="s">
        <v>6402</v>
      </c>
      <c r="B1737" s="4">
        <v>2012.0</v>
      </c>
      <c r="C1737" s="4" t="s">
        <v>13</v>
      </c>
      <c r="D1737" s="4" t="s">
        <v>5565</v>
      </c>
      <c r="E1737" s="4">
        <v>11.0</v>
      </c>
      <c r="F1737" s="4">
        <v>0.0</v>
      </c>
      <c r="G1737" s="4" t="s">
        <v>5521</v>
      </c>
      <c r="H1737" s="4" t="s">
        <v>3502</v>
      </c>
      <c r="I1737" s="4">
        <v>9.0</v>
      </c>
      <c r="J1737" s="4">
        <v>0.0</v>
      </c>
      <c r="K1737" s="5">
        <v>45694.0</v>
      </c>
      <c r="L1737" s="4">
        <v>0.0</v>
      </c>
      <c r="M1737" s="4">
        <v>94.0</v>
      </c>
      <c r="N1737" s="4">
        <v>94.0</v>
      </c>
      <c r="O1737" s="4" t="s">
        <v>5522</v>
      </c>
      <c r="P1737" s="4" t="s">
        <v>3503</v>
      </c>
      <c r="Q1737" s="4">
        <v>6261.0</v>
      </c>
      <c r="R1737" s="5">
        <v>45901.0</v>
      </c>
      <c r="S1737" s="4" t="s">
        <v>7246</v>
      </c>
      <c r="T1737" s="5">
        <v>45672.0</v>
      </c>
    </row>
    <row r="1738">
      <c r="A1738" s="4" t="s">
        <v>6402</v>
      </c>
      <c r="B1738" s="4">
        <v>2011.0</v>
      </c>
      <c r="C1738" s="4" t="s">
        <v>13</v>
      </c>
      <c r="D1738" s="4" t="s">
        <v>5566</v>
      </c>
      <c r="E1738" s="4">
        <v>113.0</v>
      </c>
      <c r="F1738" s="4">
        <v>0.0</v>
      </c>
      <c r="G1738" s="4" t="s">
        <v>424</v>
      </c>
      <c r="H1738" s="4" t="s">
        <v>3504</v>
      </c>
      <c r="I1738" s="4">
        <v>91.0</v>
      </c>
      <c r="J1738" s="4">
        <v>5.0</v>
      </c>
      <c r="K1738" s="4" t="s">
        <v>5826</v>
      </c>
      <c r="L1738" s="4">
        <v>0.0</v>
      </c>
      <c r="M1738" s="4">
        <v>95.0</v>
      </c>
      <c r="N1738" s="4">
        <v>95.0</v>
      </c>
      <c r="O1738" s="4" t="s">
        <v>5522</v>
      </c>
      <c r="P1738" s="4" t="s">
        <v>3505</v>
      </c>
      <c r="Q1738" s="4">
        <v>6279.0</v>
      </c>
      <c r="R1738" s="4">
        <v>2.0</v>
      </c>
      <c r="S1738" s="4" t="s">
        <v>6978</v>
      </c>
      <c r="T1738" s="5">
        <v>45672.0</v>
      </c>
    </row>
    <row r="1739">
      <c r="A1739" s="4" t="s">
        <v>6402</v>
      </c>
      <c r="B1739" s="4">
        <v>2010.0</v>
      </c>
      <c r="C1739" s="4" t="s">
        <v>13</v>
      </c>
      <c r="D1739" s="4" t="s">
        <v>5551</v>
      </c>
      <c r="E1739" s="4">
        <v>115.0</v>
      </c>
      <c r="F1739" s="4">
        <v>0.0</v>
      </c>
      <c r="G1739" s="4" t="s">
        <v>424</v>
      </c>
      <c r="H1739" s="4" t="s">
        <v>3506</v>
      </c>
      <c r="I1739" s="4">
        <v>9.0</v>
      </c>
      <c r="J1739" s="4">
        <v>5.0</v>
      </c>
      <c r="K1739" s="4" t="s">
        <v>5827</v>
      </c>
      <c r="L1739" s="4">
        <v>0.0</v>
      </c>
      <c r="M1739" s="4">
        <v>93.0</v>
      </c>
      <c r="N1739" s="4">
        <v>94.0</v>
      </c>
      <c r="O1739" s="4" t="s">
        <v>5522</v>
      </c>
      <c r="P1739" s="4" t="s">
        <v>3507</v>
      </c>
      <c r="Q1739" s="4">
        <v>619428.0</v>
      </c>
      <c r="R1739" s="4">
        <v>2.0</v>
      </c>
      <c r="S1739" s="4" t="s">
        <v>7057</v>
      </c>
      <c r="T1739" s="4">
        <v>15.0</v>
      </c>
    </row>
    <row r="1740">
      <c r="A1740" s="4" t="s">
        <v>6402</v>
      </c>
      <c r="B1740" s="4">
        <v>2009.0</v>
      </c>
      <c r="C1740" s="4" t="s">
        <v>13</v>
      </c>
      <c r="D1740" s="4">
        <v>75.0</v>
      </c>
      <c r="E1740" s="4">
        <v>117.0</v>
      </c>
      <c r="F1740" s="4">
        <v>0.0</v>
      </c>
      <c r="G1740" s="4" t="s">
        <v>959</v>
      </c>
      <c r="H1740" s="4" t="s">
        <v>3508</v>
      </c>
      <c r="I1740" s="4">
        <v>87.0</v>
      </c>
      <c r="J1740" s="4">
        <v>0.0</v>
      </c>
      <c r="K1740" s="4" t="s">
        <v>5763</v>
      </c>
      <c r="L1740" s="4">
        <v>0.0</v>
      </c>
      <c r="M1740" s="4">
        <v>91.0</v>
      </c>
      <c r="N1740" s="4">
        <v>92.0</v>
      </c>
      <c r="O1740" s="4" t="s">
        <v>5522</v>
      </c>
      <c r="P1740" s="4" t="s">
        <v>3509</v>
      </c>
      <c r="Q1740" s="4">
        <v>618294.0</v>
      </c>
      <c r="R1740" s="5">
        <v>45659.0</v>
      </c>
      <c r="S1740" s="4" t="s">
        <v>7052</v>
      </c>
      <c r="T1740" s="5">
        <v>45822.0</v>
      </c>
    </row>
    <row r="1741">
      <c r="A1741" s="4" t="s">
        <v>6402</v>
      </c>
      <c r="B1741" s="4">
        <v>2008.0</v>
      </c>
      <c r="C1741" s="4" t="s">
        <v>13</v>
      </c>
      <c r="D1741" s="4" t="s">
        <v>5624</v>
      </c>
      <c r="E1741" s="4">
        <v>121.0</v>
      </c>
      <c r="F1741" s="4">
        <v>0.0</v>
      </c>
      <c r="G1741" s="4" t="s">
        <v>415</v>
      </c>
      <c r="H1741" s="4" t="s">
        <v>3510</v>
      </c>
      <c r="I1741" s="4">
        <v>93.0</v>
      </c>
      <c r="J1741" s="4">
        <v>0.0</v>
      </c>
      <c r="K1741" s="4" t="s">
        <v>5916</v>
      </c>
      <c r="L1741" s="4">
        <v>0.0</v>
      </c>
      <c r="M1741" s="4">
        <v>95.0</v>
      </c>
      <c r="N1741" s="4">
        <v>95.0</v>
      </c>
      <c r="O1741" s="4" t="s">
        <v>5522</v>
      </c>
      <c r="P1741" s="4" t="s">
        <v>3511</v>
      </c>
      <c r="Q1741" s="4">
        <v>616969.0</v>
      </c>
      <c r="R1741" s="5">
        <v>45659.0</v>
      </c>
      <c r="S1741" s="4" t="s">
        <v>7391</v>
      </c>
      <c r="T1741" s="5">
        <v>45702.0</v>
      </c>
    </row>
    <row r="1742">
      <c r="A1742" s="4" t="s">
        <v>6402</v>
      </c>
      <c r="B1742" s="4">
        <v>2007.0</v>
      </c>
      <c r="C1742" s="4" t="s">
        <v>13</v>
      </c>
      <c r="D1742" s="4" t="s">
        <v>5555</v>
      </c>
      <c r="E1742" s="4">
        <v>125.0</v>
      </c>
      <c r="F1742" s="4">
        <v>0.0</v>
      </c>
      <c r="G1742" s="4" t="s">
        <v>444</v>
      </c>
      <c r="H1742" s="4" t="s">
        <v>3512</v>
      </c>
      <c r="I1742" s="4">
        <v>9.0</v>
      </c>
      <c r="J1742" s="4">
        <v>0.0</v>
      </c>
      <c r="K1742" s="4" t="s">
        <v>5539</v>
      </c>
      <c r="L1742" s="4">
        <v>0.0</v>
      </c>
      <c r="M1742" s="4">
        <v>92.0</v>
      </c>
      <c r="N1742" s="4">
        <v>92.0</v>
      </c>
      <c r="O1742" s="4" t="s">
        <v>5522</v>
      </c>
      <c r="P1742" s="4" t="s">
        <v>3513</v>
      </c>
      <c r="Q1742" s="4">
        <v>615875.0</v>
      </c>
      <c r="R1742" s="5">
        <v>45690.0</v>
      </c>
      <c r="S1742" s="4" t="s">
        <v>6919</v>
      </c>
      <c r="T1742" s="5">
        <v>45821.0</v>
      </c>
    </row>
    <row r="1743">
      <c r="A1743" s="4" t="s">
        <v>6402</v>
      </c>
      <c r="B1743" s="4">
        <v>2006.0</v>
      </c>
      <c r="C1743" s="4" t="s">
        <v>13</v>
      </c>
      <c r="D1743" s="4" t="s">
        <v>5583</v>
      </c>
      <c r="E1743" s="4">
        <v>13.0</v>
      </c>
      <c r="F1743" s="4">
        <v>0.0</v>
      </c>
      <c r="G1743" s="4" t="s">
        <v>180</v>
      </c>
      <c r="H1743" s="4" t="s">
        <v>3514</v>
      </c>
      <c r="I1743" s="4">
        <v>9.0</v>
      </c>
      <c r="J1743" s="4">
        <v>0.0</v>
      </c>
      <c r="K1743" s="4" t="s">
        <v>5541</v>
      </c>
      <c r="L1743" s="4">
        <v>0.0</v>
      </c>
      <c r="M1743" s="4">
        <v>9.0</v>
      </c>
      <c r="N1743" s="4">
        <v>9.0</v>
      </c>
      <c r="O1743" s="4" t="s">
        <v>5522</v>
      </c>
      <c r="P1743" s="4" t="s">
        <v>3515</v>
      </c>
      <c r="Q1743" s="4">
        <v>61525.0</v>
      </c>
      <c r="R1743" s="5">
        <v>45690.0</v>
      </c>
      <c r="S1743" s="4" t="s">
        <v>7344</v>
      </c>
      <c r="T1743" s="5">
        <v>45701.0</v>
      </c>
    </row>
    <row r="1744">
      <c r="A1744" s="4" t="s">
        <v>6402</v>
      </c>
      <c r="B1744" s="4">
        <v>2005.0</v>
      </c>
      <c r="C1744" s="4" t="s">
        <v>13</v>
      </c>
      <c r="D1744" s="4" t="s">
        <v>5563</v>
      </c>
      <c r="E1744" s="4">
        <v>133.0</v>
      </c>
      <c r="F1744" s="4">
        <v>0.0</v>
      </c>
      <c r="G1744" s="10"/>
      <c r="H1744" s="4" t="s">
        <v>3516</v>
      </c>
      <c r="I1744" s="10"/>
      <c r="J1744" s="4">
        <v>0.0</v>
      </c>
      <c r="K1744" s="4" t="s">
        <v>5640</v>
      </c>
      <c r="L1744" s="4">
        <v>0.0</v>
      </c>
      <c r="M1744" s="10"/>
      <c r="N1744" s="10"/>
      <c r="O1744" s="4" t="s">
        <v>5522</v>
      </c>
      <c r="P1744" s="4" t="s">
        <v>3517</v>
      </c>
      <c r="Q1744" s="4">
        <v>614261.0</v>
      </c>
      <c r="R1744" s="5">
        <v>45718.0</v>
      </c>
      <c r="S1744" s="4" t="s">
        <v>7345</v>
      </c>
      <c r="T1744" s="5">
        <v>45881.0</v>
      </c>
    </row>
    <row r="1745">
      <c r="A1745" s="4" t="s">
        <v>6402</v>
      </c>
      <c r="B1745" s="4">
        <v>2004.0</v>
      </c>
      <c r="C1745" s="4" t="s">
        <v>13</v>
      </c>
      <c r="D1745" s="4" t="s">
        <v>5556</v>
      </c>
      <c r="E1745" s="4">
        <v>134.0</v>
      </c>
      <c r="F1745" s="4">
        <v>0.0</v>
      </c>
      <c r="G1745" s="4" t="s">
        <v>5521</v>
      </c>
      <c r="H1745" s="4" t="s">
        <v>3518</v>
      </c>
      <c r="I1745" s="10"/>
      <c r="J1745" s="4">
        <v>0.0</v>
      </c>
      <c r="K1745" s="4">
        <v>55.0</v>
      </c>
      <c r="L1745" s="4">
        <v>0.0</v>
      </c>
      <c r="M1745" s="10"/>
      <c r="N1745" s="10"/>
      <c r="O1745" s="4" t="s">
        <v>5522</v>
      </c>
      <c r="P1745" s="4" t="s">
        <v>3519</v>
      </c>
      <c r="Q1745" s="4">
        <v>613353.0</v>
      </c>
      <c r="R1745" s="5">
        <v>45749.0</v>
      </c>
      <c r="S1745" s="4" t="s">
        <v>5038</v>
      </c>
      <c r="T1745" s="5">
        <v>45820.0</v>
      </c>
    </row>
    <row r="1746">
      <c r="A1746" s="4" t="s">
        <v>6402</v>
      </c>
      <c r="B1746" s="4">
        <v>2003.0</v>
      </c>
      <c r="C1746" s="4" t="s">
        <v>13</v>
      </c>
      <c r="D1746" s="4" t="s">
        <v>5556</v>
      </c>
      <c r="E1746" s="4">
        <v>134.0</v>
      </c>
      <c r="F1746" s="4">
        <v>0.0</v>
      </c>
      <c r="G1746" s="4" t="s">
        <v>5521</v>
      </c>
      <c r="H1746" s="4" t="s">
        <v>3520</v>
      </c>
      <c r="I1746" s="10"/>
      <c r="J1746" s="4">
        <v>0.0</v>
      </c>
      <c r="K1746" s="4" t="s">
        <v>5698</v>
      </c>
      <c r="L1746" s="4">
        <v>0.0</v>
      </c>
      <c r="M1746" s="10"/>
      <c r="N1746" s="10"/>
      <c r="O1746" s="4" t="s">
        <v>5522</v>
      </c>
      <c r="P1746" s="4" t="s">
        <v>3521</v>
      </c>
      <c r="Q1746" s="4">
        <v>612267.0</v>
      </c>
      <c r="R1746" s="5">
        <v>45749.0</v>
      </c>
      <c r="S1746" s="4">
        <v>0.0</v>
      </c>
      <c r="T1746" s="4">
        <v>0.0</v>
      </c>
    </row>
    <row r="1747">
      <c r="A1747" s="4" t="s">
        <v>6402</v>
      </c>
      <c r="B1747" s="4">
        <v>2002.0</v>
      </c>
      <c r="C1747" s="4" t="s">
        <v>13</v>
      </c>
      <c r="D1747" s="4" t="s">
        <v>5585</v>
      </c>
      <c r="E1747" s="4">
        <v>136.0</v>
      </c>
      <c r="F1747" s="4">
        <v>0.0</v>
      </c>
      <c r="G1747" s="4" t="s">
        <v>5521</v>
      </c>
      <c r="H1747" s="4" t="s">
        <v>3522</v>
      </c>
      <c r="I1747" s="10"/>
      <c r="J1747" s="4">
        <v>0.0</v>
      </c>
      <c r="K1747" s="4" t="s">
        <v>5550</v>
      </c>
      <c r="L1747" s="4">
        <v>0.0</v>
      </c>
      <c r="M1747" s="10"/>
      <c r="N1747" s="10"/>
      <c r="O1747" s="4" t="s">
        <v>5522</v>
      </c>
      <c r="P1747" s="4" t="s">
        <v>3523</v>
      </c>
      <c r="Q1747" s="4">
        <v>69828.0</v>
      </c>
      <c r="R1747" s="5">
        <v>45779.0</v>
      </c>
      <c r="S1747" s="4">
        <v>0.0</v>
      </c>
      <c r="T1747" s="4">
        <v>0.0</v>
      </c>
    </row>
    <row r="1748">
      <c r="A1748" s="4" t="s">
        <v>6402</v>
      </c>
      <c r="B1748" s="4">
        <v>2001.0</v>
      </c>
      <c r="C1748" s="4" t="s">
        <v>13</v>
      </c>
      <c r="D1748" s="4" t="s">
        <v>5561</v>
      </c>
      <c r="E1748" s="4">
        <v>136.0</v>
      </c>
      <c r="F1748" s="4">
        <v>0.0</v>
      </c>
      <c r="G1748" s="4" t="s">
        <v>5521</v>
      </c>
      <c r="H1748" s="4" t="s">
        <v>3524</v>
      </c>
      <c r="I1748" s="10"/>
      <c r="J1748" s="4">
        <v>0.0</v>
      </c>
      <c r="K1748" s="4" t="s">
        <v>5703</v>
      </c>
      <c r="L1748" s="4">
        <v>0.0</v>
      </c>
      <c r="M1748" s="10"/>
      <c r="N1748" s="10"/>
      <c r="O1748" s="4" t="s">
        <v>5522</v>
      </c>
      <c r="P1748" s="4" t="s">
        <v>3525</v>
      </c>
      <c r="Q1748" s="4">
        <v>67389.0</v>
      </c>
      <c r="R1748" s="5">
        <v>45810.0</v>
      </c>
      <c r="S1748" s="4">
        <v>0.0</v>
      </c>
      <c r="T1748" s="4">
        <v>0.0</v>
      </c>
    </row>
    <row r="1749">
      <c r="A1749" s="4" t="s">
        <v>6402</v>
      </c>
      <c r="B1749" s="4">
        <v>2000.0</v>
      </c>
      <c r="C1749" s="4" t="s">
        <v>13</v>
      </c>
      <c r="D1749" s="4">
        <v>73.0</v>
      </c>
      <c r="E1749" s="4">
        <v>144.0</v>
      </c>
      <c r="F1749" s="4">
        <v>0.0</v>
      </c>
      <c r="G1749" s="4" t="s">
        <v>5521</v>
      </c>
      <c r="H1749" s="4" t="s">
        <v>3526</v>
      </c>
      <c r="I1749" s="10"/>
      <c r="J1749" s="4">
        <v>0.0</v>
      </c>
      <c r="K1749" s="4" t="s">
        <v>5646</v>
      </c>
      <c r="L1749" s="4">
        <v>0.0</v>
      </c>
      <c r="M1749" s="10"/>
      <c r="N1749" s="10"/>
      <c r="O1749" s="4" t="s">
        <v>5522</v>
      </c>
      <c r="P1749" s="4" t="s">
        <v>3527</v>
      </c>
      <c r="Q1749" s="4">
        <v>6495.0</v>
      </c>
      <c r="R1749" s="5">
        <v>45840.0</v>
      </c>
      <c r="S1749" s="4">
        <v>0.0</v>
      </c>
      <c r="T1749" s="4">
        <v>0.0</v>
      </c>
    </row>
    <row r="1750">
      <c r="A1750" s="4" t="s">
        <v>6404</v>
      </c>
      <c r="B1750" s="4">
        <v>2015.0</v>
      </c>
      <c r="C1750" s="4" t="s">
        <v>13</v>
      </c>
      <c r="D1750" s="4" t="s">
        <v>5881</v>
      </c>
      <c r="E1750" s="4">
        <v>95.0</v>
      </c>
      <c r="F1750" s="4">
        <v>17.0</v>
      </c>
      <c r="G1750" s="10"/>
      <c r="H1750" s="4">
        <v>0.0</v>
      </c>
      <c r="I1750" s="4">
        <v>99.0</v>
      </c>
      <c r="J1750" s="4">
        <v>17.0</v>
      </c>
      <c r="K1750" s="4" t="s">
        <v>5763</v>
      </c>
      <c r="L1750" s="4">
        <v>20.0</v>
      </c>
      <c r="M1750" s="4">
        <v>99.0</v>
      </c>
      <c r="N1750" s="4">
        <v>99.0</v>
      </c>
      <c r="O1750" s="4" t="s">
        <v>5522</v>
      </c>
      <c r="P1750" s="4" t="s">
        <v>3528</v>
      </c>
      <c r="Q1750" s="4">
        <v>3483322.0</v>
      </c>
      <c r="R1750" s="5">
        <v>45694.0</v>
      </c>
      <c r="S1750" s="4" t="s">
        <v>6992</v>
      </c>
      <c r="T1750" s="5">
        <v>45669.0</v>
      </c>
    </row>
    <row r="1751">
      <c r="A1751" s="4" t="s">
        <v>6404</v>
      </c>
      <c r="B1751" s="4">
        <v>2014.0</v>
      </c>
      <c r="C1751" s="4" t="s">
        <v>13</v>
      </c>
      <c r="D1751" s="4" t="s">
        <v>5580</v>
      </c>
      <c r="E1751" s="4">
        <v>96.0</v>
      </c>
      <c r="F1751" s="4">
        <v>18.0</v>
      </c>
      <c r="G1751" s="4" t="s">
        <v>6122</v>
      </c>
      <c r="H1751" s="4" t="s">
        <v>3529</v>
      </c>
      <c r="I1751" s="4">
        <v>99.0</v>
      </c>
      <c r="J1751" s="4">
        <v>10.0</v>
      </c>
      <c r="K1751" s="4" t="s">
        <v>5530</v>
      </c>
      <c r="L1751" s="4">
        <v>21.0</v>
      </c>
      <c r="M1751" s="4">
        <v>99.0</v>
      </c>
      <c r="N1751" s="4">
        <v>99.0</v>
      </c>
      <c r="O1751" s="4" t="s">
        <v>5522</v>
      </c>
      <c r="P1751" s="4" t="s">
        <v>3530</v>
      </c>
      <c r="Q1751" s="4">
        <v>3431882.0</v>
      </c>
      <c r="R1751" s="5">
        <v>45694.0</v>
      </c>
      <c r="S1751" s="4" t="s">
        <v>5919</v>
      </c>
      <c r="T1751" s="5">
        <v>45669.0</v>
      </c>
    </row>
    <row r="1752">
      <c r="A1752" s="4" t="s">
        <v>6404</v>
      </c>
      <c r="B1752" s="4">
        <v>2013.0</v>
      </c>
      <c r="C1752" s="4" t="s">
        <v>13</v>
      </c>
      <c r="D1752" s="4" t="s">
        <v>5645</v>
      </c>
      <c r="E1752" s="4">
        <v>97.0</v>
      </c>
      <c r="F1752" s="4">
        <v>18.0</v>
      </c>
      <c r="G1752" s="4" t="s">
        <v>5575</v>
      </c>
      <c r="H1752" s="4" t="s">
        <v>3531</v>
      </c>
      <c r="I1752" s="4">
        <v>99.0</v>
      </c>
      <c r="J1752" s="4">
        <v>92.0</v>
      </c>
      <c r="K1752" s="4" t="s">
        <v>5541</v>
      </c>
      <c r="L1752" s="4">
        <v>21.0</v>
      </c>
      <c r="M1752" s="4">
        <v>99.0</v>
      </c>
      <c r="N1752" s="4">
        <v>99.0</v>
      </c>
      <c r="O1752" s="4" t="s">
        <v>5522</v>
      </c>
      <c r="P1752" s="4" t="s">
        <v>3532</v>
      </c>
      <c r="Q1752" s="4">
        <v>3.3824769E7</v>
      </c>
      <c r="R1752" s="5">
        <v>45694.0</v>
      </c>
      <c r="S1752" s="4" t="s">
        <v>7248</v>
      </c>
      <c r="T1752" s="5">
        <v>45669.0</v>
      </c>
    </row>
    <row r="1753">
      <c r="A1753" s="4" t="s">
        <v>6404</v>
      </c>
      <c r="B1753" s="4">
        <v>2012.0</v>
      </c>
      <c r="C1753" s="4" t="s">
        <v>13</v>
      </c>
      <c r="D1753" s="4" t="s">
        <v>5563</v>
      </c>
      <c r="E1753" s="4">
        <v>99.0</v>
      </c>
      <c r="F1753" s="4">
        <v>19.0</v>
      </c>
      <c r="G1753" s="4" t="s">
        <v>5728</v>
      </c>
      <c r="H1753" s="4" t="s">
        <v>3533</v>
      </c>
      <c r="I1753" s="4">
        <v>99.0</v>
      </c>
      <c r="J1753" s="4">
        <v>668.0</v>
      </c>
      <c r="K1753" s="4" t="s">
        <v>5830</v>
      </c>
      <c r="L1753" s="4">
        <v>22.0</v>
      </c>
      <c r="M1753" s="4">
        <v>99.0</v>
      </c>
      <c r="N1753" s="4">
        <v>99.0</v>
      </c>
      <c r="O1753" s="4" t="s">
        <v>5522</v>
      </c>
      <c r="P1753" s="4" t="s">
        <v>3534</v>
      </c>
      <c r="Q1753" s="4">
        <v>3.3333789E7</v>
      </c>
      <c r="R1753" s="5">
        <v>45694.0</v>
      </c>
      <c r="S1753" s="4" t="s">
        <v>7297</v>
      </c>
      <c r="T1753" s="5">
        <v>45819.0</v>
      </c>
    </row>
    <row r="1754">
      <c r="A1754" s="4" t="s">
        <v>6404</v>
      </c>
      <c r="B1754" s="4">
        <v>2011.0</v>
      </c>
      <c r="C1754" s="4" t="s">
        <v>13</v>
      </c>
      <c r="D1754" s="4" t="s">
        <v>5561</v>
      </c>
      <c r="E1754" s="4">
        <v>14.0</v>
      </c>
      <c r="F1754" s="4">
        <v>19.0</v>
      </c>
      <c r="G1754" s="4" t="s">
        <v>6124</v>
      </c>
      <c r="H1754" s="4" t="s">
        <v>3535</v>
      </c>
      <c r="I1754" s="4">
        <v>98.0</v>
      </c>
      <c r="J1754" s="4">
        <v>982.0</v>
      </c>
      <c r="K1754" s="4" t="s">
        <v>5641</v>
      </c>
      <c r="L1754" s="4">
        <v>22.0</v>
      </c>
      <c r="M1754" s="4">
        <v>98.0</v>
      </c>
      <c r="N1754" s="4">
        <v>99.0</v>
      </c>
      <c r="O1754" s="4" t="s">
        <v>5522</v>
      </c>
      <c r="P1754" s="4" t="s">
        <v>3536</v>
      </c>
      <c r="Q1754" s="4">
        <v>3.2858823E7</v>
      </c>
      <c r="R1754" s="5">
        <v>45694.0</v>
      </c>
      <c r="S1754" s="4" t="s">
        <v>7298</v>
      </c>
      <c r="T1754" s="5">
        <v>45699.0</v>
      </c>
    </row>
    <row r="1755">
      <c r="A1755" s="4" t="s">
        <v>6404</v>
      </c>
      <c r="B1755" s="4">
        <v>2010.0</v>
      </c>
      <c r="C1755" s="4" t="s">
        <v>13</v>
      </c>
      <c r="D1755" s="4" t="s">
        <v>5559</v>
      </c>
      <c r="E1755" s="4">
        <v>11.0</v>
      </c>
      <c r="F1755" s="4">
        <v>20.0</v>
      </c>
      <c r="G1755" s="4" t="s">
        <v>5573</v>
      </c>
      <c r="H1755" s="4" t="s">
        <v>3537</v>
      </c>
      <c r="I1755" s="4">
        <v>98.0</v>
      </c>
      <c r="J1755" s="4">
        <v>633.0</v>
      </c>
      <c r="K1755" s="4" t="s">
        <v>5877</v>
      </c>
      <c r="L1755" s="4">
        <v>23.0</v>
      </c>
      <c r="M1755" s="4">
        <v>99.0</v>
      </c>
      <c r="N1755" s="4">
        <v>99.0</v>
      </c>
      <c r="O1755" s="4" t="s">
        <v>5522</v>
      </c>
      <c r="P1755" s="4" t="s">
        <v>3538</v>
      </c>
      <c r="Q1755" s="4">
        <v>3249639.0</v>
      </c>
      <c r="R1755" s="5">
        <v>45694.0</v>
      </c>
      <c r="S1755" s="4" t="s">
        <v>7369</v>
      </c>
      <c r="T1755" s="5">
        <v>45848.0</v>
      </c>
    </row>
    <row r="1756">
      <c r="A1756" s="4" t="s">
        <v>6404</v>
      </c>
      <c r="B1756" s="4">
        <v>2009.0</v>
      </c>
      <c r="C1756" s="4" t="s">
        <v>13</v>
      </c>
      <c r="D1756" s="4" t="s">
        <v>5589</v>
      </c>
      <c r="E1756" s="4">
        <v>116.0</v>
      </c>
      <c r="F1756" s="4">
        <v>20.0</v>
      </c>
      <c r="G1756" s="4" t="s">
        <v>5725</v>
      </c>
      <c r="H1756" s="4" t="s">
        <v>3539</v>
      </c>
      <c r="I1756" s="4">
        <v>98.0</v>
      </c>
      <c r="J1756" s="4">
        <v>834.0</v>
      </c>
      <c r="K1756" s="4" t="s">
        <v>5703</v>
      </c>
      <c r="L1756" s="4">
        <v>23.0</v>
      </c>
      <c r="M1756" s="4">
        <v>99.0</v>
      </c>
      <c r="N1756" s="4">
        <v>99.0</v>
      </c>
      <c r="O1756" s="4" t="s">
        <v>5522</v>
      </c>
      <c r="P1756" s="4" t="s">
        <v>3540</v>
      </c>
      <c r="Q1756" s="4">
        <v>3.1989897E7</v>
      </c>
      <c r="R1756" s="5">
        <v>45694.0</v>
      </c>
      <c r="S1756" s="4" t="s">
        <v>7095</v>
      </c>
      <c r="T1756" s="5">
        <v>45787.0</v>
      </c>
    </row>
    <row r="1757">
      <c r="A1757" s="4" t="s">
        <v>6404</v>
      </c>
      <c r="B1757" s="4">
        <v>2008.0</v>
      </c>
      <c r="C1757" s="4" t="s">
        <v>13</v>
      </c>
      <c r="D1757" s="4" t="s">
        <v>5767</v>
      </c>
      <c r="E1757" s="4">
        <v>123.0</v>
      </c>
      <c r="F1757" s="4">
        <v>21.0</v>
      </c>
      <c r="G1757" s="4" t="s">
        <v>5732</v>
      </c>
      <c r="H1757" s="4" t="s">
        <v>3541</v>
      </c>
      <c r="I1757" s="4">
        <v>97.0</v>
      </c>
      <c r="J1757" s="4">
        <v>1455.0</v>
      </c>
      <c r="K1757" s="4" t="s">
        <v>5554</v>
      </c>
      <c r="L1757" s="4">
        <v>24.0</v>
      </c>
      <c r="M1757" s="4">
        <v>99.0</v>
      </c>
      <c r="N1757" s="4">
        <v>99.0</v>
      </c>
      <c r="O1757" s="4" t="s">
        <v>5522</v>
      </c>
      <c r="P1757" s="4" t="s">
        <v>3542</v>
      </c>
      <c r="Q1757" s="4">
        <v>3.1596855E7</v>
      </c>
      <c r="R1757" s="5">
        <v>45722.0</v>
      </c>
      <c r="S1757" s="4" t="s">
        <v>7096</v>
      </c>
      <c r="T1757" s="5">
        <v>45726.0</v>
      </c>
    </row>
    <row r="1758">
      <c r="A1758" s="4" t="s">
        <v>6404</v>
      </c>
      <c r="B1758" s="4">
        <v>2007.0</v>
      </c>
      <c r="C1758" s="4" t="s">
        <v>13</v>
      </c>
      <c r="D1758" s="4" t="s">
        <v>5594</v>
      </c>
      <c r="E1758" s="4">
        <v>128.0</v>
      </c>
      <c r="F1758" s="4">
        <v>21.0</v>
      </c>
      <c r="G1758" s="4" t="s">
        <v>5573</v>
      </c>
      <c r="H1758" s="4" t="s">
        <v>3543</v>
      </c>
      <c r="I1758" s="4">
        <v>95.0</v>
      </c>
      <c r="J1758" s="4">
        <v>2248.0</v>
      </c>
      <c r="K1758" s="5">
        <v>45874.0</v>
      </c>
      <c r="L1758" s="4">
        <v>25.0</v>
      </c>
      <c r="M1758" s="4">
        <v>95.0</v>
      </c>
      <c r="N1758" s="4">
        <v>95.0</v>
      </c>
      <c r="O1758" s="4" t="s">
        <v>5522</v>
      </c>
      <c r="P1758" s="4" t="s">
        <v>3545</v>
      </c>
      <c r="Q1758" s="4">
        <v>3.1225881E7</v>
      </c>
      <c r="R1758" s="5">
        <v>45722.0</v>
      </c>
      <c r="S1758" s="4" t="s">
        <v>7097</v>
      </c>
      <c r="T1758" s="4">
        <v>10.0</v>
      </c>
    </row>
    <row r="1759">
      <c r="A1759" s="4" t="s">
        <v>6404</v>
      </c>
      <c r="B1759" s="4">
        <v>2006.0</v>
      </c>
      <c r="C1759" s="4" t="s">
        <v>13</v>
      </c>
      <c r="D1759" s="4">
        <v>71.0</v>
      </c>
      <c r="E1759" s="4">
        <v>133.0</v>
      </c>
      <c r="F1759" s="4">
        <v>22.0</v>
      </c>
      <c r="G1759" s="4" t="s">
        <v>6166</v>
      </c>
      <c r="H1759" s="4" t="s">
        <v>3546</v>
      </c>
      <c r="I1759" s="4">
        <v>95.0</v>
      </c>
      <c r="J1759" s="4">
        <v>1217.0</v>
      </c>
      <c r="K1759" s="4" t="s">
        <v>5557</v>
      </c>
      <c r="L1759" s="4">
        <v>25.0</v>
      </c>
      <c r="M1759" s="4">
        <v>97.0</v>
      </c>
      <c r="N1759" s="4">
        <v>97.0</v>
      </c>
      <c r="O1759" s="4" t="s">
        <v>5522</v>
      </c>
      <c r="P1759" s="4" t="s">
        <v>3547</v>
      </c>
      <c r="Q1759" s="4">
        <v>3869346.0</v>
      </c>
      <c r="R1759" s="5">
        <v>45722.0</v>
      </c>
      <c r="S1759" s="4" t="s">
        <v>7040</v>
      </c>
      <c r="T1759" s="4">
        <v>10.0</v>
      </c>
    </row>
    <row r="1760">
      <c r="A1760" s="4" t="s">
        <v>6404</v>
      </c>
      <c r="B1760" s="4">
        <v>2005.0</v>
      </c>
      <c r="C1760" s="4" t="s">
        <v>13</v>
      </c>
      <c r="D1760" s="4">
        <v>77.0</v>
      </c>
      <c r="E1760" s="4">
        <v>137.0</v>
      </c>
      <c r="F1760" s="4">
        <v>22.0</v>
      </c>
      <c r="G1760" s="4" t="s">
        <v>5920</v>
      </c>
      <c r="H1760" s="4" t="s">
        <v>3548</v>
      </c>
      <c r="I1760" s="4">
        <v>96.0</v>
      </c>
      <c r="J1760" s="4">
        <v>0.0</v>
      </c>
      <c r="K1760" s="4" t="s">
        <v>5603</v>
      </c>
      <c r="L1760" s="4">
        <v>26.0</v>
      </c>
      <c r="M1760" s="4">
        <v>98.0</v>
      </c>
      <c r="N1760" s="4">
        <v>98.0</v>
      </c>
      <c r="O1760" s="4" t="s">
        <v>5522</v>
      </c>
      <c r="P1760" s="4" t="s">
        <v>3549</v>
      </c>
      <c r="Q1760" s="4">
        <v>35217.0</v>
      </c>
      <c r="R1760" s="5">
        <v>45722.0</v>
      </c>
      <c r="S1760" s="4" t="s">
        <v>7198</v>
      </c>
      <c r="T1760" s="5">
        <v>45878.0</v>
      </c>
    </row>
    <row r="1761">
      <c r="A1761" s="4" t="s">
        <v>6404</v>
      </c>
      <c r="B1761" s="4">
        <v>2004.0</v>
      </c>
      <c r="C1761" s="4" t="s">
        <v>13</v>
      </c>
      <c r="D1761" s="4">
        <v>72.0</v>
      </c>
      <c r="E1761" s="4">
        <v>142.0</v>
      </c>
      <c r="F1761" s="4">
        <v>23.0</v>
      </c>
      <c r="G1761" s="4" t="s">
        <v>5573</v>
      </c>
      <c r="H1761" s="4" t="s">
        <v>3550</v>
      </c>
      <c r="I1761" s="4">
        <v>95.0</v>
      </c>
      <c r="J1761" s="4">
        <v>6399.0</v>
      </c>
      <c r="K1761" s="4" t="s">
        <v>5605</v>
      </c>
      <c r="L1761" s="4">
        <v>27.0</v>
      </c>
      <c r="M1761" s="4">
        <v>97.0</v>
      </c>
      <c r="N1761" s="4">
        <v>97.0</v>
      </c>
      <c r="O1761" s="4" t="s">
        <v>5522</v>
      </c>
      <c r="P1761" s="4" t="s">
        <v>3551</v>
      </c>
      <c r="Q1761" s="4">
        <v>3179285.0</v>
      </c>
      <c r="R1761" s="5">
        <v>45753.0</v>
      </c>
      <c r="S1761" s="4" t="s">
        <v>7374</v>
      </c>
      <c r="T1761" s="5">
        <v>45817.0</v>
      </c>
    </row>
    <row r="1762">
      <c r="A1762" s="4" t="s">
        <v>6404</v>
      </c>
      <c r="B1762" s="4">
        <v>2003.0</v>
      </c>
      <c r="C1762" s="4" t="s">
        <v>13</v>
      </c>
      <c r="D1762" s="4" t="s">
        <v>5768</v>
      </c>
      <c r="E1762" s="4">
        <v>146.0</v>
      </c>
      <c r="F1762" s="4">
        <v>24.0</v>
      </c>
      <c r="G1762" s="4" t="s">
        <v>6166</v>
      </c>
      <c r="H1762" s="4" t="s">
        <v>3552</v>
      </c>
      <c r="I1762" s="4">
        <v>9.0</v>
      </c>
      <c r="J1762" s="4">
        <v>10841.0</v>
      </c>
      <c r="K1762" s="4" t="s">
        <v>5717</v>
      </c>
      <c r="L1762" s="4">
        <v>28.0</v>
      </c>
      <c r="M1762" s="4">
        <v>91.0</v>
      </c>
      <c r="N1762" s="4">
        <v>91.0</v>
      </c>
      <c r="O1762" s="4" t="s">
        <v>5522</v>
      </c>
      <c r="P1762" s="4" t="s">
        <v>3553</v>
      </c>
      <c r="Q1762" s="4">
        <v>2.9843937E7</v>
      </c>
      <c r="R1762" s="5">
        <v>45753.0</v>
      </c>
      <c r="S1762" s="4" t="s">
        <v>7375</v>
      </c>
      <c r="T1762" s="5">
        <v>45725.0</v>
      </c>
    </row>
    <row r="1763">
      <c r="A1763" s="4" t="s">
        <v>6404</v>
      </c>
      <c r="B1763" s="4">
        <v>2002.0</v>
      </c>
      <c r="C1763" s="4" t="s">
        <v>13</v>
      </c>
      <c r="D1763" s="4" t="s">
        <v>5769</v>
      </c>
      <c r="E1763" s="4">
        <v>15.0</v>
      </c>
      <c r="F1763" s="4">
        <v>25.0</v>
      </c>
      <c r="G1763" s="4" t="s">
        <v>5581</v>
      </c>
      <c r="H1763" s="4" t="s">
        <v>3554</v>
      </c>
      <c r="I1763" s="4">
        <v>92.0</v>
      </c>
      <c r="J1763" s="4">
        <v>6000.0</v>
      </c>
      <c r="K1763" s="4" t="s">
        <v>5610</v>
      </c>
      <c r="L1763" s="4">
        <v>29.0</v>
      </c>
      <c r="M1763" s="4">
        <v>94.0</v>
      </c>
      <c r="N1763" s="4">
        <v>94.0</v>
      </c>
      <c r="O1763" s="4" t="s">
        <v>5522</v>
      </c>
      <c r="P1763" s="4" t="s">
        <v>3555</v>
      </c>
      <c r="Q1763" s="4">
        <v>2.9512368E7</v>
      </c>
      <c r="R1763" s="5">
        <v>45783.0</v>
      </c>
      <c r="S1763" s="4" t="s">
        <v>6124</v>
      </c>
      <c r="T1763" s="5">
        <v>45877.0</v>
      </c>
    </row>
    <row r="1764">
      <c r="A1764" s="4" t="s">
        <v>6404</v>
      </c>
      <c r="B1764" s="4">
        <v>2001.0</v>
      </c>
      <c r="C1764" s="4" t="s">
        <v>13</v>
      </c>
      <c r="D1764" s="4">
        <v>69.0</v>
      </c>
      <c r="E1764" s="4">
        <v>155.0</v>
      </c>
      <c r="F1764" s="4">
        <v>26.0</v>
      </c>
      <c r="G1764" s="4" t="s">
        <v>5581</v>
      </c>
      <c r="H1764" s="4" t="s">
        <v>3556</v>
      </c>
      <c r="I1764" s="4">
        <v>84.0</v>
      </c>
      <c r="J1764" s="4">
        <v>2724.0</v>
      </c>
      <c r="K1764" s="4" t="s">
        <v>5611</v>
      </c>
      <c r="L1764" s="4">
        <v>30.0</v>
      </c>
      <c r="M1764" s="4">
        <v>93.0</v>
      </c>
      <c r="N1764" s="4">
        <v>96.0</v>
      </c>
      <c r="O1764" s="4" t="s">
        <v>5522</v>
      </c>
      <c r="P1764" s="4" t="s">
        <v>3558</v>
      </c>
      <c r="Q1764" s="4">
        <v>2.9181832E7</v>
      </c>
      <c r="R1764" s="5">
        <v>45783.0</v>
      </c>
      <c r="S1764" s="4" t="s">
        <v>5568</v>
      </c>
      <c r="T1764" s="5">
        <v>45785.0</v>
      </c>
    </row>
    <row r="1765">
      <c r="A1765" s="4" t="s">
        <v>6404</v>
      </c>
      <c r="B1765" s="4">
        <v>2000.0</v>
      </c>
      <c r="C1765" s="4" t="s">
        <v>13</v>
      </c>
      <c r="D1765" s="4" t="s">
        <v>5771</v>
      </c>
      <c r="E1765" s="4">
        <v>16.0</v>
      </c>
      <c r="F1765" s="4">
        <v>27.0</v>
      </c>
      <c r="G1765" s="4" t="s">
        <v>5575</v>
      </c>
      <c r="H1765" s="4" t="s">
        <v>3559</v>
      </c>
      <c r="I1765" s="4">
        <v>43.0</v>
      </c>
      <c r="J1765" s="4">
        <v>7368.0</v>
      </c>
      <c r="K1765" s="4" t="s">
        <v>6125</v>
      </c>
      <c r="L1765" s="4">
        <v>32.0</v>
      </c>
      <c r="M1765" s="4">
        <v>95.0</v>
      </c>
      <c r="N1765" s="4">
        <v>95.0</v>
      </c>
      <c r="O1765" s="4" t="s">
        <v>5522</v>
      </c>
      <c r="P1765" s="4" t="s">
        <v>3561</v>
      </c>
      <c r="Q1765" s="4">
        <v>2.8849621E7</v>
      </c>
      <c r="R1765" s="5">
        <v>45814.0</v>
      </c>
      <c r="S1765" s="4" t="s">
        <v>7203</v>
      </c>
      <c r="T1765" s="4">
        <v>8.0</v>
      </c>
    </row>
    <row r="1766">
      <c r="A1766" s="4" t="s">
        <v>6405</v>
      </c>
      <c r="B1766" s="4">
        <v>2015.0</v>
      </c>
      <c r="C1766" s="4" t="s">
        <v>13</v>
      </c>
      <c r="D1766" s="4" t="s">
        <v>5688</v>
      </c>
      <c r="E1766" s="4">
        <v>355.0</v>
      </c>
      <c r="F1766" s="4">
        <v>60.0</v>
      </c>
      <c r="G1766" s="10"/>
      <c r="H1766" s="4">
        <v>0.0</v>
      </c>
      <c r="I1766" s="4">
        <v>8.0</v>
      </c>
      <c r="J1766" s="4">
        <v>79.0</v>
      </c>
      <c r="K1766" s="5">
        <v>45830.0</v>
      </c>
      <c r="L1766" s="4">
        <v>81.0</v>
      </c>
      <c r="M1766" s="4">
        <v>8.0</v>
      </c>
      <c r="N1766" s="4">
        <v>8.0</v>
      </c>
      <c r="O1766" s="5">
        <v>45903.0</v>
      </c>
      <c r="P1766" s="4" t="s">
        <v>3562</v>
      </c>
      <c r="Q1766" s="4">
        <v>281691.0</v>
      </c>
      <c r="R1766" s="5">
        <v>45780.0</v>
      </c>
      <c r="S1766" s="4" t="s">
        <v>7308</v>
      </c>
      <c r="T1766" s="5">
        <v>45666.0</v>
      </c>
    </row>
    <row r="1767">
      <c r="A1767" s="4" t="s">
        <v>6405</v>
      </c>
      <c r="B1767" s="4">
        <v>2014.0</v>
      </c>
      <c r="C1767" s="4" t="s">
        <v>13</v>
      </c>
      <c r="D1767" s="4" t="s">
        <v>5533</v>
      </c>
      <c r="E1767" s="4">
        <v>375.0</v>
      </c>
      <c r="F1767" s="4">
        <v>61.0</v>
      </c>
      <c r="G1767" s="4" t="s">
        <v>5521</v>
      </c>
      <c r="H1767" s="4" t="s">
        <v>3563</v>
      </c>
      <c r="I1767" s="4">
        <v>79.0</v>
      </c>
      <c r="J1767" s="4">
        <v>9.0</v>
      </c>
      <c r="K1767" s="5">
        <v>45710.0</v>
      </c>
      <c r="L1767" s="4">
        <v>84.0</v>
      </c>
      <c r="M1767" s="4">
        <v>79.0</v>
      </c>
      <c r="N1767" s="4">
        <v>79.0</v>
      </c>
      <c r="O1767" s="5">
        <v>45661.0</v>
      </c>
      <c r="P1767" s="4" t="s">
        <v>3564</v>
      </c>
      <c r="Q1767" s="4">
        <v>2.7212382E7</v>
      </c>
      <c r="R1767" s="5">
        <v>45780.0</v>
      </c>
      <c r="S1767" s="4" t="s">
        <v>7432</v>
      </c>
      <c r="T1767" s="5">
        <v>45666.0</v>
      </c>
    </row>
    <row r="1768">
      <c r="A1768" s="4" t="s">
        <v>6405</v>
      </c>
      <c r="B1768" s="4">
        <v>2013.0</v>
      </c>
      <c r="C1768" s="4" t="s">
        <v>13</v>
      </c>
      <c r="D1768" s="4" t="s">
        <v>5535</v>
      </c>
      <c r="E1768" s="4">
        <v>46.0</v>
      </c>
      <c r="F1768" s="4">
        <v>62.0</v>
      </c>
      <c r="G1768" s="4" t="s">
        <v>5828</v>
      </c>
      <c r="H1768" s="4" t="s">
        <v>3565</v>
      </c>
      <c r="I1768" s="4">
        <v>78.0</v>
      </c>
      <c r="J1768" s="4">
        <v>8.0</v>
      </c>
      <c r="K1768" s="5">
        <v>45890.0</v>
      </c>
      <c r="L1768" s="4">
        <v>87.0</v>
      </c>
      <c r="M1768" s="4">
        <v>78.0</v>
      </c>
      <c r="N1768" s="4">
        <v>78.0</v>
      </c>
      <c r="O1768" s="5">
        <v>45662.0</v>
      </c>
      <c r="P1768" s="4" t="s">
        <v>3566</v>
      </c>
      <c r="Q1768" s="4">
        <v>2.6434372E7</v>
      </c>
      <c r="R1768" s="5">
        <v>45780.0</v>
      </c>
      <c r="S1768" s="4" t="s">
        <v>6913</v>
      </c>
      <c r="T1768" s="5">
        <v>45666.0</v>
      </c>
    </row>
    <row r="1769">
      <c r="A1769" s="4" t="s">
        <v>6405</v>
      </c>
      <c r="B1769" s="4">
        <v>2012.0</v>
      </c>
      <c r="C1769" s="4" t="s">
        <v>13</v>
      </c>
      <c r="D1769" s="4" t="s">
        <v>5536</v>
      </c>
      <c r="E1769" s="4">
        <v>48.0</v>
      </c>
      <c r="F1769" s="4">
        <v>64.0</v>
      </c>
      <c r="G1769" s="4" t="s">
        <v>1479</v>
      </c>
      <c r="H1769" s="4" t="s">
        <v>3567</v>
      </c>
      <c r="I1769" s="4">
        <v>76.0</v>
      </c>
      <c r="J1769" s="4">
        <v>145.0</v>
      </c>
      <c r="K1769" s="5">
        <v>45737.0</v>
      </c>
      <c r="L1769" s="4">
        <v>90.0</v>
      </c>
      <c r="M1769" s="4">
        <v>73.0</v>
      </c>
      <c r="N1769" s="4">
        <v>76.0</v>
      </c>
      <c r="O1769" s="5">
        <v>45906.0</v>
      </c>
      <c r="P1769" s="4" t="s">
        <v>3568</v>
      </c>
      <c r="Q1769" s="4">
        <v>2567666.0</v>
      </c>
      <c r="R1769" s="5">
        <v>45780.0</v>
      </c>
      <c r="S1769" s="4" t="s">
        <v>5783</v>
      </c>
      <c r="T1769" s="5">
        <v>45697.0</v>
      </c>
    </row>
    <row r="1770">
      <c r="A1770" s="4" t="s">
        <v>6405</v>
      </c>
      <c r="B1770" s="4">
        <v>2011.0</v>
      </c>
      <c r="C1770" s="4" t="s">
        <v>13</v>
      </c>
      <c r="D1770" s="4" t="s">
        <v>5548</v>
      </c>
      <c r="E1770" s="4">
        <v>47.0</v>
      </c>
      <c r="F1770" s="4">
        <v>66.0</v>
      </c>
      <c r="G1770" s="4" t="s">
        <v>6167</v>
      </c>
      <c r="H1770" s="4" t="s">
        <v>3569</v>
      </c>
      <c r="I1770" s="4">
        <v>76.0</v>
      </c>
      <c r="J1770" s="4">
        <v>177.0</v>
      </c>
      <c r="K1770" s="5">
        <v>45902.0</v>
      </c>
      <c r="L1770" s="4">
        <v>94.0</v>
      </c>
      <c r="M1770" s="4">
        <v>73.0</v>
      </c>
      <c r="N1770" s="4">
        <v>76.0</v>
      </c>
      <c r="O1770" s="5">
        <v>45817.0</v>
      </c>
      <c r="P1770" s="4" t="s">
        <v>3571</v>
      </c>
      <c r="Q1770" s="4">
        <v>249395.0</v>
      </c>
      <c r="R1770" s="5">
        <v>45811.0</v>
      </c>
      <c r="S1770" s="4" t="s">
        <v>7433</v>
      </c>
      <c r="T1770" s="5">
        <v>45786.0</v>
      </c>
    </row>
    <row r="1771">
      <c r="A1771" s="4" t="s">
        <v>6405</v>
      </c>
      <c r="B1771" s="4">
        <v>2010.0</v>
      </c>
      <c r="C1771" s="4" t="s">
        <v>13</v>
      </c>
      <c r="D1771" s="4">
        <v>54.0</v>
      </c>
      <c r="E1771" s="4">
        <v>47.0</v>
      </c>
      <c r="F1771" s="4">
        <v>69.0</v>
      </c>
      <c r="G1771" s="4" t="s">
        <v>5841</v>
      </c>
      <c r="H1771" s="4" t="s">
        <v>3572</v>
      </c>
      <c r="I1771" s="4">
        <v>74.0</v>
      </c>
      <c r="J1771" s="4">
        <v>2321.0</v>
      </c>
      <c r="K1771" s="5">
        <v>45779.0</v>
      </c>
      <c r="L1771" s="4">
        <v>98.0</v>
      </c>
      <c r="M1771" s="4">
        <v>73.0</v>
      </c>
      <c r="N1771" s="4">
        <v>74.0</v>
      </c>
      <c r="O1771" s="5">
        <v>45879.0</v>
      </c>
      <c r="P1771" s="4" t="s">
        <v>3573</v>
      </c>
      <c r="Q1771" s="4">
        <v>2422145.0</v>
      </c>
      <c r="R1771" s="5">
        <v>45811.0</v>
      </c>
      <c r="S1771" s="4" t="s">
        <v>5992</v>
      </c>
      <c r="T1771" s="5">
        <v>45725.0</v>
      </c>
    </row>
    <row r="1772">
      <c r="A1772" s="4" t="s">
        <v>6405</v>
      </c>
      <c r="B1772" s="4">
        <v>2009.0</v>
      </c>
      <c r="C1772" s="4" t="s">
        <v>13</v>
      </c>
      <c r="D1772" s="4" t="s">
        <v>5959</v>
      </c>
      <c r="E1772" s="4">
        <v>4.0</v>
      </c>
      <c r="F1772" s="4">
        <v>70.0</v>
      </c>
      <c r="G1772" s="4" t="s">
        <v>1572</v>
      </c>
      <c r="H1772" s="4" t="s">
        <v>3574</v>
      </c>
      <c r="I1772" s="4">
        <v>74.0</v>
      </c>
      <c r="J1772" s="4">
        <v>60.0</v>
      </c>
      <c r="K1772" s="5">
        <v>45659.0</v>
      </c>
      <c r="L1772" s="4">
        <v>101.0</v>
      </c>
      <c r="M1772" s="4">
        <v>74.0</v>
      </c>
      <c r="N1772" s="4">
        <v>74.0</v>
      </c>
      <c r="O1772" s="5">
        <v>45727.0</v>
      </c>
      <c r="P1772" s="4" t="s">
        <v>3575</v>
      </c>
      <c r="Q1772" s="4">
        <v>2352463.0</v>
      </c>
      <c r="R1772" s="5">
        <v>45811.0</v>
      </c>
      <c r="S1772" s="4" t="s">
        <v>6962</v>
      </c>
      <c r="T1772" s="5">
        <v>45697.0</v>
      </c>
    </row>
    <row r="1773">
      <c r="A1773" s="4" t="s">
        <v>6405</v>
      </c>
      <c r="B1773" s="4">
        <v>2008.0</v>
      </c>
      <c r="C1773" s="4" t="s">
        <v>13</v>
      </c>
      <c r="D1773" s="4" t="s">
        <v>5701</v>
      </c>
      <c r="E1773" s="4">
        <v>45.0</v>
      </c>
      <c r="F1773" s="4">
        <v>72.0</v>
      </c>
      <c r="G1773" s="4" t="s">
        <v>386</v>
      </c>
      <c r="H1773" s="4" t="s">
        <v>3576</v>
      </c>
      <c r="I1773" s="4">
        <v>75.0</v>
      </c>
      <c r="J1773" s="4">
        <v>4.0</v>
      </c>
      <c r="K1773" s="5">
        <v>45857.0</v>
      </c>
      <c r="L1773" s="4">
        <v>104.0</v>
      </c>
      <c r="M1773" s="4">
        <v>74.0</v>
      </c>
      <c r="N1773" s="4">
        <v>75.0</v>
      </c>
      <c r="O1773" s="5">
        <v>45820.0</v>
      </c>
      <c r="P1773" s="4" t="s">
        <v>3577</v>
      </c>
      <c r="Q1773" s="4">
        <v>2.2846758E7</v>
      </c>
      <c r="R1773" s="5">
        <v>45841.0</v>
      </c>
      <c r="S1773" s="4" t="s">
        <v>7291</v>
      </c>
      <c r="T1773" s="5">
        <v>45877.0</v>
      </c>
    </row>
    <row r="1774">
      <c r="A1774" s="4" t="s">
        <v>6405</v>
      </c>
      <c r="B1774" s="4">
        <v>2007.0</v>
      </c>
      <c r="C1774" s="4" t="s">
        <v>13</v>
      </c>
      <c r="D1774" s="4" t="s">
        <v>5856</v>
      </c>
      <c r="E1774" s="4">
        <v>425.0</v>
      </c>
      <c r="F1774" s="4">
        <v>74.0</v>
      </c>
      <c r="G1774" s="58">
        <v>45717.0</v>
      </c>
      <c r="H1774" s="4" t="s">
        <v>3578</v>
      </c>
      <c r="I1774" s="4">
        <v>75.0</v>
      </c>
      <c r="J1774" s="4">
        <v>267.0</v>
      </c>
      <c r="K1774" s="5">
        <v>45735.0</v>
      </c>
      <c r="L1774" s="4">
        <v>108.0</v>
      </c>
      <c r="M1774" s="4">
        <v>75.0</v>
      </c>
      <c r="N1774" s="4">
        <v>75.0</v>
      </c>
      <c r="O1774" s="5">
        <v>45671.0</v>
      </c>
      <c r="P1774" s="4" t="s">
        <v>3579</v>
      </c>
      <c r="Q1774" s="4">
        <v>2.2188387E7</v>
      </c>
      <c r="R1774" s="5">
        <v>45841.0</v>
      </c>
      <c r="S1774" s="4" t="s">
        <v>5586</v>
      </c>
      <c r="T1774" s="5">
        <v>45696.0</v>
      </c>
    </row>
    <row r="1775">
      <c r="A1775" s="4" t="s">
        <v>6405</v>
      </c>
      <c r="B1775" s="4">
        <v>2006.0</v>
      </c>
      <c r="C1775" s="4" t="s">
        <v>13</v>
      </c>
      <c r="D1775" s="4" t="s">
        <v>5647</v>
      </c>
      <c r="E1775" s="4">
        <v>434.0</v>
      </c>
      <c r="F1775" s="4">
        <v>78.0</v>
      </c>
      <c r="G1775" s="5">
        <v>45689.0</v>
      </c>
      <c r="H1775" s="4" t="s">
        <v>3580</v>
      </c>
      <c r="I1775" s="4">
        <v>75.0</v>
      </c>
      <c r="J1775" s="4">
        <v>183.0</v>
      </c>
      <c r="K1775" s="5">
        <v>45918.0</v>
      </c>
      <c r="L1775" s="4">
        <v>113.0</v>
      </c>
      <c r="M1775" s="4">
        <v>73.0</v>
      </c>
      <c r="N1775" s="4">
        <v>78.0</v>
      </c>
      <c r="O1775" s="5">
        <v>45732.0</v>
      </c>
      <c r="P1775" s="4" t="s">
        <v>3581</v>
      </c>
      <c r="Q1775" s="4">
        <v>2.1547463E7</v>
      </c>
      <c r="R1775" s="5">
        <v>45841.0</v>
      </c>
      <c r="S1775" s="4" t="s">
        <v>7434</v>
      </c>
      <c r="T1775" s="5">
        <v>45907.0</v>
      </c>
    </row>
    <row r="1776">
      <c r="A1776" s="4" t="s">
        <v>6405</v>
      </c>
      <c r="B1776" s="4">
        <v>2005.0</v>
      </c>
      <c r="C1776" s="4" t="s">
        <v>13</v>
      </c>
      <c r="D1776" s="4">
        <v>58.0</v>
      </c>
      <c r="E1776" s="4">
        <v>434.0</v>
      </c>
      <c r="F1776" s="4">
        <v>80.0</v>
      </c>
      <c r="G1776" s="4" t="s">
        <v>2721</v>
      </c>
      <c r="H1776" s="4" t="s">
        <v>3582</v>
      </c>
      <c r="I1776" s="4">
        <v>75.0</v>
      </c>
      <c r="J1776" s="4">
        <v>12598.0</v>
      </c>
      <c r="K1776" s="5">
        <v>45795.0</v>
      </c>
      <c r="L1776" s="4">
        <v>117.0</v>
      </c>
      <c r="M1776" s="4">
        <v>71.0</v>
      </c>
      <c r="N1776" s="4">
        <v>8.0</v>
      </c>
      <c r="O1776" s="5">
        <v>45704.0</v>
      </c>
      <c r="P1776" s="4" t="s">
        <v>3583</v>
      </c>
      <c r="Q1776" s="4">
        <v>29237.0</v>
      </c>
      <c r="R1776" s="5">
        <v>45872.0</v>
      </c>
      <c r="S1776" s="4" t="s">
        <v>6917</v>
      </c>
      <c r="T1776" s="5">
        <v>45723.0</v>
      </c>
    </row>
    <row r="1777">
      <c r="A1777" s="4" t="s">
        <v>6405</v>
      </c>
      <c r="B1777" s="4">
        <v>2004.0</v>
      </c>
      <c r="C1777" s="4" t="s">
        <v>13</v>
      </c>
      <c r="D1777" s="4">
        <v>54.0</v>
      </c>
      <c r="E1777" s="4">
        <v>429.0</v>
      </c>
      <c r="F1777" s="4">
        <v>82.0</v>
      </c>
      <c r="G1777" s="4" t="s">
        <v>613</v>
      </c>
      <c r="H1777" s="4" t="s">
        <v>3584</v>
      </c>
      <c r="I1777" s="4">
        <v>76.0</v>
      </c>
      <c r="J1777" s="4">
        <v>9396.0</v>
      </c>
      <c r="K1777" s="5">
        <v>45675.0</v>
      </c>
      <c r="L1777" s="4">
        <v>120.0</v>
      </c>
      <c r="M1777" s="4">
        <v>69.0</v>
      </c>
      <c r="N1777" s="4">
        <v>83.0</v>
      </c>
      <c r="O1777" s="5">
        <v>45915.0</v>
      </c>
      <c r="P1777" s="4" t="s">
        <v>3585</v>
      </c>
      <c r="Q1777" s="4">
        <v>231275.0</v>
      </c>
      <c r="R1777" s="5">
        <v>45872.0</v>
      </c>
      <c r="S1777" s="4" t="s">
        <v>7435</v>
      </c>
      <c r="T1777" s="4">
        <v>7.0</v>
      </c>
    </row>
    <row r="1778">
      <c r="A1778" s="4" t="s">
        <v>6405</v>
      </c>
      <c r="B1778" s="4">
        <v>2003.0</v>
      </c>
      <c r="C1778" s="4" t="s">
        <v>13</v>
      </c>
      <c r="D1778" s="4">
        <v>51.0</v>
      </c>
      <c r="E1778" s="4">
        <v>424.0</v>
      </c>
      <c r="F1778" s="4">
        <v>85.0</v>
      </c>
      <c r="G1778" s="4" t="s">
        <v>3615</v>
      </c>
      <c r="H1778" s="4" t="s">
        <v>3586</v>
      </c>
      <c r="I1778" s="4">
        <v>76.0</v>
      </c>
      <c r="J1778" s="4">
        <v>28898.0</v>
      </c>
      <c r="K1778" s="5">
        <v>45855.0</v>
      </c>
      <c r="L1778" s="4">
        <v>124.0</v>
      </c>
      <c r="M1778" s="4">
        <v>67.0</v>
      </c>
      <c r="N1778" s="4">
        <v>85.0</v>
      </c>
      <c r="O1778" s="5">
        <v>45731.0</v>
      </c>
      <c r="P1778" s="4" t="s">
        <v>3587</v>
      </c>
      <c r="Q1778" s="4">
        <v>1.9716598E7</v>
      </c>
      <c r="R1778" s="5">
        <v>45903.0</v>
      </c>
      <c r="S1778" s="4" t="s">
        <v>7426</v>
      </c>
      <c r="T1778" s="5">
        <v>45844.0</v>
      </c>
    </row>
    <row r="1779">
      <c r="A1779" s="4" t="s">
        <v>6405</v>
      </c>
      <c r="B1779" s="4">
        <v>2002.0</v>
      </c>
      <c r="C1779" s="4" t="s">
        <v>13</v>
      </c>
      <c r="D1779" s="4" t="s">
        <v>5587</v>
      </c>
      <c r="E1779" s="4">
        <v>416.0</v>
      </c>
      <c r="F1779" s="4">
        <v>87.0</v>
      </c>
      <c r="G1779" s="4" t="s">
        <v>3600</v>
      </c>
      <c r="H1779" s="4" t="s">
        <v>3588</v>
      </c>
      <c r="I1779" s="4">
        <v>76.0</v>
      </c>
      <c r="J1779" s="4">
        <v>7155.0</v>
      </c>
      <c r="K1779" s="5">
        <v>45733.0</v>
      </c>
      <c r="L1779" s="4">
        <v>127.0</v>
      </c>
      <c r="M1779" s="4">
        <v>76.0</v>
      </c>
      <c r="N1779" s="4">
        <v>76.0</v>
      </c>
      <c r="O1779" s="5">
        <v>45791.0</v>
      </c>
      <c r="P1779" s="4" t="s">
        <v>3589</v>
      </c>
      <c r="Q1779" s="4">
        <v>1.9139658E7</v>
      </c>
      <c r="R1779" s="4">
        <v>4.0</v>
      </c>
      <c r="S1779" s="4" t="s">
        <v>7436</v>
      </c>
      <c r="T1779" s="5">
        <v>45694.0</v>
      </c>
    </row>
    <row r="1780">
      <c r="A1780" s="4" t="s">
        <v>6405</v>
      </c>
      <c r="B1780" s="4">
        <v>2001.0</v>
      </c>
      <c r="C1780" s="4" t="s">
        <v>13</v>
      </c>
      <c r="D1780" s="4" t="s">
        <v>6105</v>
      </c>
      <c r="E1780" s="4">
        <v>48.0</v>
      </c>
      <c r="F1780" s="4">
        <v>90.0</v>
      </c>
      <c r="G1780" s="58">
        <v>45902.0</v>
      </c>
      <c r="H1780" s="4" t="s">
        <v>3590</v>
      </c>
      <c r="I1780" s="4">
        <v>25.0</v>
      </c>
      <c r="J1780" s="4">
        <v>7085.0</v>
      </c>
      <c r="K1780" s="5">
        <v>45916.0</v>
      </c>
      <c r="L1780" s="4">
        <v>132.0</v>
      </c>
      <c r="M1780" s="4">
        <v>72.0</v>
      </c>
      <c r="N1780" s="4">
        <v>73.0</v>
      </c>
      <c r="O1780" s="5">
        <v>45760.0</v>
      </c>
      <c r="P1780" s="4" t="s">
        <v>3591</v>
      </c>
      <c r="Q1780" s="4">
        <v>1.8588758E7</v>
      </c>
      <c r="R1780" s="4">
        <v>4.0</v>
      </c>
      <c r="S1780" s="4" t="s">
        <v>7319</v>
      </c>
      <c r="T1780" s="5">
        <v>45874.0</v>
      </c>
    </row>
    <row r="1781">
      <c r="A1781" s="4" t="s">
        <v>6405</v>
      </c>
      <c r="B1781" s="4">
        <v>2000.0</v>
      </c>
      <c r="C1781" s="4" t="s">
        <v>13</v>
      </c>
      <c r="D1781" s="4">
        <v>49.0</v>
      </c>
      <c r="E1781" s="4">
        <v>43.0</v>
      </c>
      <c r="F1781" s="4">
        <v>93.0</v>
      </c>
      <c r="G1781" s="4" t="s">
        <v>6168</v>
      </c>
      <c r="H1781" s="4" t="s">
        <v>3592</v>
      </c>
      <c r="I1781" s="10"/>
      <c r="J1781" s="4">
        <v>7375.0</v>
      </c>
      <c r="K1781" s="5">
        <v>45793.0</v>
      </c>
      <c r="L1781" s="4">
        <v>136.0</v>
      </c>
      <c r="M1781" s="4">
        <v>69.0</v>
      </c>
      <c r="N1781" s="4">
        <v>7.0</v>
      </c>
      <c r="O1781" s="5">
        <v>45700.0</v>
      </c>
      <c r="P1781" s="4" t="s">
        <v>3594</v>
      </c>
      <c r="Q1781" s="4">
        <v>1867687.0</v>
      </c>
      <c r="R1781" s="5">
        <v>45661.0</v>
      </c>
      <c r="S1781" s="4" t="s">
        <v>7429</v>
      </c>
      <c r="T1781" s="5">
        <v>45752.0</v>
      </c>
    </row>
    <row r="1782">
      <c r="A1782" s="4" t="s">
        <v>6406</v>
      </c>
      <c r="B1782" s="4">
        <v>2015.0</v>
      </c>
      <c r="C1782" s="4" t="s">
        <v>13</v>
      </c>
      <c r="D1782" s="4" t="s">
        <v>5657</v>
      </c>
      <c r="E1782" s="4">
        <v>199.0</v>
      </c>
      <c r="F1782" s="4">
        <v>39.0</v>
      </c>
      <c r="G1782" s="10"/>
      <c r="H1782" s="4">
        <v>0.0</v>
      </c>
      <c r="I1782" s="4">
        <v>89.0</v>
      </c>
      <c r="J1782" s="4">
        <v>6.0</v>
      </c>
      <c r="K1782" s="5">
        <v>45892.0</v>
      </c>
      <c r="L1782" s="4">
        <v>50.0</v>
      </c>
      <c r="M1782" s="4">
        <v>89.0</v>
      </c>
      <c r="N1782" s="4">
        <v>89.0</v>
      </c>
      <c r="O1782" s="4" t="s">
        <v>5821</v>
      </c>
      <c r="P1782" s="4" t="s">
        <v>3595</v>
      </c>
      <c r="Q1782" s="4">
        <v>5243669.0</v>
      </c>
      <c r="R1782" s="4">
        <v>13.0</v>
      </c>
      <c r="S1782" s="4" t="s">
        <v>7437</v>
      </c>
      <c r="T1782" s="5">
        <v>45666.0</v>
      </c>
    </row>
    <row r="1783">
      <c r="A1783" s="4" t="s">
        <v>6406</v>
      </c>
      <c r="B1783" s="4">
        <v>2014.0</v>
      </c>
      <c r="C1783" s="4" t="s">
        <v>13</v>
      </c>
      <c r="D1783" s="4" t="s">
        <v>5910</v>
      </c>
      <c r="E1783" s="4">
        <v>21.0</v>
      </c>
      <c r="F1783" s="4">
        <v>40.0</v>
      </c>
      <c r="G1783" s="4" t="s">
        <v>5521</v>
      </c>
      <c r="H1783" s="4" t="s">
        <v>3596</v>
      </c>
      <c r="I1783" s="4">
        <v>88.0</v>
      </c>
      <c r="J1783" s="4">
        <v>122.0</v>
      </c>
      <c r="K1783" s="5">
        <v>45922.0</v>
      </c>
      <c r="L1783" s="4">
        <v>52.0</v>
      </c>
      <c r="M1783" s="4">
        <v>88.0</v>
      </c>
      <c r="N1783" s="4">
        <v>88.0</v>
      </c>
      <c r="O1783" s="4" t="s">
        <v>5821</v>
      </c>
      <c r="P1783" s="4" t="s">
        <v>3598</v>
      </c>
      <c r="Q1783" s="4">
        <v>5.1924182E7</v>
      </c>
      <c r="R1783" s="5">
        <v>45670.0</v>
      </c>
      <c r="S1783" s="4" t="s">
        <v>7336</v>
      </c>
      <c r="T1783" s="5">
        <v>45666.0</v>
      </c>
    </row>
    <row r="1784">
      <c r="A1784" s="4" t="s">
        <v>6406</v>
      </c>
      <c r="B1784" s="4">
        <v>2013.0</v>
      </c>
      <c r="C1784" s="4" t="s">
        <v>13</v>
      </c>
      <c r="D1784" s="4" t="s">
        <v>5847</v>
      </c>
      <c r="E1784" s="4">
        <v>22.0</v>
      </c>
      <c r="F1784" s="4">
        <v>42.0</v>
      </c>
      <c r="G1784" s="4" t="s">
        <v>5681</v>
      </c>
      <c r="H1784" s="4" t="s">
        <v>3599</v>
      </c>
      <c r="I1784" s="4">
        <v>75.0</v>
      </c>
      <c r="J1784" s="4">
        <v>1010.0</v>
      </c>
      <c r="K1784" s="5">
        <v>45679.0</v>
      </c>
      <c r="L1784" s="4">
        <v>55.0</v>
      </c>
      <c r="M1784" s="4">
        <v>76.0</v>
      </c>
      <c r="N1784" s="4">
        <v>75.0</v>
      </c>
      <c r="O1784" s="4" t="s">
        <v>5783</v>
      </c>
      <c r="P1784" s="4" t="s">
        <v>3601</v>
      </c>
      <c r="Q1784" s="4">
        <v>5.1448196E7</v>
      </c>
      <c r="R1784" s="5">
        <v>45701.0</v>
      </c>
      <c r="S1784" s="4" t="s">
        <v>6124</v>
      </c>
      <c r="T1784" s="5">
        <v>45666.0</v>
      </c>
    </row>
    <row r="1785">
      <c r="A1785" s="4" t="s">
        <v>6406</v>
      </c>
      <c r="B1785" s="4">
        <v>2012.0</v>
      </c>
      <c r="C1785" s="4" t="s">
        <v>13</v>
      </c>
      <c r="D1785" s="4" t="s">
        <v>6070</v>
      </c>
      <c r="E1785" s="4">
        <v>25.0</v>
      </c>
      <c r="F1785" s="4">
        <v>44.0</v>
      </c>
      <c r="G1785" s="4" t="s">
        <v>5728</v>
      </c>
      <c r="H1785" s="4" t="s">
        <v>3602</v>
      </c>
      <c r="I1785" s="4">
        <v>58.0</v>
      </c>
      <c r="J1785" s="4">
        <v>2175.0</v>
      </c>
      <c r="K1785" s="5">
        <v>45737.0</v>
      </c>
      <c r="L1785" s="4">
        <v>58.0</v>
      </c>
      <c r="M1785" s="4">
        <v>87.0</v>
      </c>
      <c r="N1785" s="4">
        <v>84.0</v>
      </c>
      <c r="O1785" s="4" t="s">
        <v>5578</v>
      </c>
      <c r="P1785" s="4" t="s">
        <v>3604</v>
      </c>
      <c r="Q1785" s="4">
        <v>5986514.0</v>
      </c>
      <c r="R1785" s="5">
        <v>45701.0</v>
      </c>
      <c r="S1785" s="4" t="s">
        <v>7202</v>
      </c>
      <c r="T1785" s="5">
        <v>45666.0</v>
      </c>
    </row>
    <row r="1786">
      <c r="A1786" s="4" t="s">
        <v>6406</v>
      </c>
      <c r="B1786" s="4">
        <v>2011.0</v>
      </c>
      <c r="C1786" s="4" t="s">
        <v>13</v>
      </c>
      <c r="D1786" s="4" t="s">
        <v>5901</v>
      </c>
      <c r="E1786" s="4">
        <v>27.0</v>
      </c>
      <c r="F1786" s="4">
        <v>47.0</v>
      </c>
      <c r="G1786" s="4" t="s">
        <v>6169</v>
      </c>
      <c r="H1786" s="4" t="s">
        <v>3605</v>
      </c>
      <c r="I1786" s="4">
        <v>4.0</v>
      </c>
      <c r="J1786" s="4">
        <v>2046.0</v>
      </c>
      <c r="K1786" s="5">
        <v>45779.0</v>
      </c>
      <c r="L1786" s="4">
        <v>61.0</v>
      </c>
      <c r="M1786" s="4">
        <v>9.0</v>
      </c>
      <c r="N1786" s="4">
        <v>84.0</v>
      </c>
      <c r="O1786" s="4" t="s">
        <v>5578</v>
      </c>
      <c r="P1786" s="4" t="s">
        <v>3606</v>
      </c>
      <c r="Q1786" s="4">
        <v>555331.0</v>
      </c>
      <c r="R1786" s="5">
        <v>45729.0</v>
      </c>
      <c r="S1786" s="4" t="s">
        <v>7385</v>
      </c>
      <c r="T1786" s="5">
        <v>45666.0</v>
      </c>
    </row>
    <row r="1787">
      <c r="A1787" s="4" t="s">
        <v>6406</v>
      </c>
      <c r="B1787" s="4">
        <v>2010.0</v>
      </c>
      <c r="C1787" s="4" t="s">
        <v>13</v>
      </c>
      <c r="D1787" s="4" t="s">
        <v>5984</v>
      </c>
      <c r="E1787" s="4">
        <v>29.0</v>
      </c>
      <c r="F1787" s="4">
        <v>49.0</v>
      </c>
      <c r="G1787" s="4" t="s">
        <v>5821</v>
      </c>
      <c r="H1787" s="4" t="s">
        <v>3607</v>
      </c>
      <c r="I1787" s="4">
        <v>92.0</v>
      </c>
      <c r="J1787" s="4">
        <v>190.0</v>
      </c>
      <c r="K1787" s="5">
        <v>45888.0</v>
      </c>
      <c r="L1787" s="4">
        <v>65.0</v>
      </c>
      <c r="M1787" s="4">
        <v>9.0</v>
      </c>
      <c r="N1787" s="4">
        <v>9.0</v>
      </c>
      <c r="O1787" s="4" t="s">
        <v>5578</v>
      </c>
      <c r="P1787" s="4" t="s">
        <v>3609</v>
      </c>
      <c r="Q1787" s="4">
        <v>5155896.0</v>
      </c>
      <c r="R1787" s="5">
        <v>45729.0</v>
      </c>
      <c r="S1787" s="4" t="s">
        <v>7438</v>
      </c>
      <c r="T1787" s="5">
        <v>45877.0</v>
      </c>
    </row>
    <row r="1788">
      <c r="A1788" s="4" t="s">
        <v>6406</v>
      </c>
      <c r="B1788" s="4">
        <v>2009.0</v>
      </c>
      <c r="C1788" s="4" t="s">
        <v>13</v>
      </c>
      <c r="D1788" s="4" t="s">
        <v>6072</v>
      </c>
      <c r="E1788" s="4">
        <v>211.0</v>
      </c>
      <c r="F1788" s="4">
        <v>52.0</v>
      </c>
      <c r="G1788" s="4" t="s">
        <v>5833</v>
      </c>
      <c r="H1788" s="4" t="s">
        <v>3610</v>
      </c>
      <c r="I1788" s="4">
        <v>91.0</v>
      </c>
      <c r="J1788" s="4">
        <v>329.0</v>
      </c>
      <c r="K1788" s="5">
        <v>45676.0</v>
      </c>
      <c r="L1788" s="4">
        <v>69.0</v>
      </c>
      <c r="M1788" s="4">
        <v>9.0</v>
      </c>
      <c r="N1788" s="4">
        <v>9.0</v>
      </c>
      <c r="O1788" s="4" t="s">
        <v>5658</v>
      </c>
      <c r="P1788" s="4" t="s">
        <v>3611</v>
      </c>
      <c r="Q1788" s="4">
        <v>49869.0</v>
      </c>
      <c r="R1788" s="5">
        <v>45760.0</v>
      </c>
      <c r="S1788" s="4" t="s">
        <v>7421</v>
      </c>
      <c r="T1788" s="5">
        <v>45785.0</v>
      </c>
    </row>
    <row r="1789">
      <c r="A1789" s="4" t="s">
        <v>6406</v>
      </c>
      <c r="B1789" s="4">
        <v>2008.0</v>
      </c>
      <c r="C1789" s="4" t="s">
        <v>13</v>
      </c>
      <c r="D1789" s="4" t="s">
        <v>5525</v>
      </c>
      <c r="E1789" s="4">
        <v>296.0</v>
      </c>
      <c r="F1789" s="4">
        <v>59.0</v>
      </c>
      <c r="G1789" s="4" t="s">
        <v>5821</v>
      </c>
      <c r="H1789" s="4" t="s">
        <v>3612</v>
      </c>
      <c r="I1789" s="4">
        <v>85.0</v>
      </c>
      <c r="J1789" s="4">
        <v>333.0</v>
      </c>
      <c r="K1789" s="5">
        <v>45734.0</v>
      </c>
      <c r="L1789" s="4">
        <v>96.0</v>
      </c>
      <c r="M1789" s="4">
        <v>85.0</v>
      </c>
      <c r="N1789" s="4">
        <v>85.0</v>
      </c>
      <c r="O1789" s="4" t="s">
        <v>5658</v>
      </c>
      <c r="P1789" s="4" t="s">
        <v>3613</v>
      </c>
      <c r="Q1789" s="4">
        <v>4.9479752E7</v>
      </c>
      <c r="R1789" s="5">
        <v>45760.0</v>
      </c>
      <c r="S1789" s="4" t="s">
        <v>7439</v>
      </c>
      <c r="T1789" s="5">
        <v>45696.0</v>
      </c>
    </row>
    <row r="1790">
      <c r="A1790" s="4" t="s">
        <v>6406</v>
      </c>
      <c r="B1790" s="4">
        <v>2007.0</v>
      </c>
      <c r="C1790" s="4" t="s">
        <v>13</v>
      </c>
      <c r="D1790" s="4" t="s">
        <v>5734</v>
      </c>
      <c r="E1790" s="4">
        <v>217.0</v>
      </c>
      <c r="F1790" s="4">
        <v>58.0</v>
      </c>
      <c r="G1790" s="4" t="s">
        <v>5940</v>
      </c>
      <c r="H1790" s="4" t="s">
        <v>3614</v>
      </c>
      <c r="I1790" s="4">
        <v>85.0</v>
      </c>
      <c r="J1790" s="4">
        <v>1088.0</v>
      </c>
      <c r="K1790" s="5">
        <v>45825.0</v>
      </c>
      <c r="L1790" s="4">
        <v>78.0</v>
      </c>
      <c r="M1790" s="4">
        <v>84.0</v>
      </c>
      <c r="N1790" s="4">
        <v>86.0</v>
      </c>
      <c r="O1790" s="4" t="s">
        <v>5658</v>
      </c>
      <c r="P1790" s="4" t="s">
        <v>3616</v>
      </c>
      <c r="Q1790" s="4">
        <v>4.9171586E7</v>
      </c>
      <c r="R1790" s="5">
        <v>45790.0</v>
      </c>
      <c r="S1790" s="4" t="s">
        <v>7049</v>
      </c>
      <c r="T1790" s="5">
        <v>45665.0</v>
      </c>
    </row>
    <row r="1791">
      <c r="A1791" s="4" t="s">
        <v>6406</v>
      </c>
      <c r="B1791" s="4">
        <v>2006.0</v>
      </c>
      <c r="C1791" s="4" t="s">
        <v>13</v>
      </c>
      <c r="D1791" s="4" t="s">
        <v>5840</v>
      </c>
      <c r="E1791" s="4">
        <v>22.0</v>
      </c>
      <c r="F1791" s="4">
        <v>61.0</v>
      </c>
      <c r="G1791" s="4" t="s">
        <v>5833</v>
      </c>
      <c r="H1791" s="4" t="s">
        <v>3617</v>
      </c>
      <c r="I1791" s="4">
        <v>75.0</v>
      </c>
      <c r="J1791" s="4">
        <v>760.0</v>
      </c>
      <c r="K1791" s="4">
        <v>17.0</v>
      </c>
      <c r="L1791" s="4">
        <v>83.0</v>
      </c>
      <c r="M1791" s="4">
        <v>82.0</v>
      </c>
      <c r="N1791" s="4">
        <v>82.0</v>
      </c>
      <c r="O1791" s="4" t="s">
        <v>5658</v>
      </c>
      <c r="P1791" s="4" t="s">
        <v>3618</v>
      </c>
      <c r="Q1791" s="4">
        <v>4.8846474E7</v>
      </c>
      <c r="R1791" s="5">
        <v>45790.0</v>
      </c>
      <c r="S1791" s="4" t="s">
        <v>7399</v>
      </c>
      <c r="T1791" s="4">
        <v>8.0</v>
      </c>
    </row>
    <row r="1792">
      <c r="A1792" s="4" t="s">
        <v>6406</v>
      </c>
      <c r="B1792" s="4">
        <v>2005.0</v>
      </c>
      <c r="C1792" s="4" t="s">
        <v>13</v>
      </c>
      <c r="D1792" s="4" t="s">
        <v>5668</v>
      </c>
      <c r="E1792" s="4">
        <v>224.0</v>
      </c>
      <c r="F1792" s="4">
        <v>64.0</v>
      </c>
      <c r="G1792" s="4" t="s">
        <v>5833</v>
      </c>
      <c r="H1792" s="4" t="s">
        <v>3619</v>
      </c>
      <c r="I1792" s="4">
        <v>62.0</v>
      </c>
      <c r="J1792" s="4">
        <v>314.0</v>
      </c>
      <c r="K1792" s="5">
        <v>45763.0</v>
      </c>
      <c r="L1792" s="4">
        <v>87.0</v>
      </c>
      <c r="M1792" s="4">
        <v>86.0</v>
      </c>
      <c r="N1792" s="4">
        <v>73.0</v>
      </c>
      <c r="O1792" s="4" t="s">
        <v>5578</v>
      </c>
      <c r="P1792" s="4" t="s">
        <v>3621</v>
      </c>
      <c r="Q1792" s="4">
        <v>4.8482614E7</v>
      </c>
      <c r="R1792" s="5">
        <v>45821.0</v>
      </c>
      <c r="S1792" s="4" t="s">
        <v>7256</v>
      </c>
      <c r="T1792" s="5">
        <v>45907.0</v>
      </c>
    </row>
    <row r="1793">
      <c r="A1793" s="4" t="s">
        <v>6406</v>
      </c>
      <c r="B1793" s="4">
        <v>2004.0</v>
      </c>
      <c r="C1793" s="4" t="s">
        <v>13</v>
      </c>
      <c r="D1793" s="4" t="s">
        <v>5935</v>
      </c>
      <c r="E1793" s="4">
        <v>228.0</v>
      </c>
      <c r="F1793" s="4">
        <v>66.0</v>
      </c>
      <c r="G1793" s="4" t="s">
        <v>5584</v>
      </c>
      <c r="H1793" s="4" t="s">
        <v>3622</v>
      </c>
      <c r="I1793" s="4">
        <v>39.0</v>
      </c>
      <c r="J1793" s="4">
        <v>1329.0</v>
      </c>
      <c r="K1793" s="5">
        <v>45853.0</v>
      </c>
      <c r="L1793" s="4">
        <v>90.0</v>
      </c>
      <c r="M1793" s="4">
        <v>92.0</v>
      </c>
      <c r="N1793" s="4">
        <v>82.0</v>
      </c>
      <c r="O1793" s="4" t="s">
        <v>5578</v>
      </c>
      <c r="P1793" s="4" t="s">
        <v>3624</v>
      </c>
      <c r="Q1793" s="4">
        <v>487377.0</v>
      </c>
      <c r="R1793" s="5">
        <v>45821.0</v>
      </c>
      <c r="S1793" s="4" t="s">
        <v>7216</v>
      </c>
      <c r="T1793" s="5">
        <v>45876.0</v>
      </c>
    </row>
    <row r="1794">
      <c r="A1794" s="4" t="s">
        <v>6406</v>
      </c>
      <c r="B1794" s="4">
        <v>2003.0</v>
      </c>
      <c r="C1794" s="4" t="s">
        <v>13</v>
      </c>
      <c r="D1794" s="4" t="s">
        <v>5737</v>
      </c>
      <c r="E1794" s="4">
        <v>231.0</v>
      </c>
      <c r="F1794" s="4">
        <v>69.0</v>
      </c>
      <c r="G1794" s="4" t="s">
        <v>5783</v>
      </c>
      <c r="H1794" s="4" t="s">
        <v>3625</v>
      </c>
      <c r="I1794" s="4">
        <v>8.0</v>
      </c>
      <c r="J1794" s="4">
        <v>830.0</v>
      </c>
      <c r="K1794" s="5">
        <v>45703.0</v>
      </c>
      <c r="L1794" s="4">
        <v>93.0</v>
      </c>
      <c r="M1794" s="4">
        <v>86.0</v>
      </c>
      <c r="N1794" s="4">
        <v>78.0</v>
      </c>
      <c r="O1794" s="4" t="s">
        <v>5578</v>
      </c>
      <c r="P1794" s="4" t="s">
        <v>3626</v>
      </c>
      <c r="Q1794" s="4">
        <v>4.7624894E7</v>
      </c>
      <c r="R1794" s="5">
        <v>45821.0</v>
      </c>
      <c r="S1794" s="4" t="s">
        <v>7206</v>
      </c>
      <c r="T1794" s="5">
        <v>45845.0</v>
      </c>
    </row>
    <row r="1795">
      <c r="A1795" s="4" t="s">
        <v>6406</v>
      </c>
      <c r="B1795" s="4">
        <v>2002.0</v>
      </c>
      <c r="C1795" s="4" t="s">
        <v>13</v>
      </c>
      <c r="D1795" s="4" t="s">
        <v>5630</v>
      </c>
      <c r="E1795" s="4">
        <v>235.0</v>
      </c>
      <c r="F1795" s="4">
        <v>71.0</v>
      </c>
      <c r="G1795" s="4" t="s">
        <v>5922</v>
      </c>
      <c r="H1795" s="4" t="s">
        <v>3627</v>
      </c>
      <c r="I1795" s="10"/>
      <c r="J1795" s="4">
        <v>736.0</v>
      </c>
      <c r="K1795" s="5">
        <v>45822.0</v>
      </c>
      <c r="L1795" s="4">
        <v>96.0</v>
      </c>
      <c r="M1795" s="4">
        <v>84.0</v>
      </c>
      <c r="N1795" s="4">
        <v>79.0</v>
      </c>
      <c r="O1795" s="4" t="s">
        <v>5783</v>
      </c>
      <c r="P1795" s="4" t="s">
        <v>3628</v>
      </c>
      <c r="Q1795" s="4">
        <v>471422.0</v>
      </c>
      <c r="R1795" s="5">
        <v>45851.0</v>
      </c>
      <c r="S1795" s="4" t="s">
        <v>7313</v>
      </c>
      <c r="T1795" s="5">
        <v>45815.0</v>
      </c>
    </row>
    <row r="1796">
      <c r="A1796" s="4" t="s">
        <v>6406</v>
      </c>
      <c r="B1796" s="4">
        <v>2001.0</v>
      </c>
      <c r="C1796" s="4" t="s">
        <v>13</v>
      </c>
      <c r="D1796" s="4" t="s">
        <v>5676</v>
      </c>
      <c r="E1796" s="4">
        <v>239.0</v>
      </c>
      <c r="F1796" s="4">
        <v>72.0</v>
      </c>
      <c r="G1796" s="4" t="s">
        <v>5989</v>
      </c>
      <c r="H1796" s="4" t="s">
        <v>3629</v>
      </c>
      <c r="I1796" s="10"/>
      <c r="J1796" s="4">
        <v>2519.0</v>
      </c>
      <c r="K1796" s="5">
        <v>45671.0</v>
      </c>
      <c r="L1796" s="4">
        <v>98.0</v>
      </c>
      <c r="M1796" s="4">
        <v>77.0</v>
      </c>
      <c r="N1796" s="4">
        <v>73.0</v>
      </c>
      <c r="O1796" s="4" t="s">
        <v>5783</v>
      </c>
      <c r="P1796" s="4" t="s">
        <v>3630</v>
      </c>
      <c r="Q1796" s="4">
        <v>4.6627994E7</v>
      </c>
      <c r="R1796" s="5">
        <v>45851.0</v>
      </c>
      <c r="S1796" s="4" t="s">
        <v>7207</v>
      </c>
      <c r="T1796" s="5">
        <v>45815.0</v>
      </c>
    </row>
    <row r="1797">
      <c r="A1797" s="4" t="s">
        <v>6406</v>
      </c>
      <c r="B1797" s="4">
        <v>2000.0</v>
      </c>
      <c r="C1797" s="4" t="s">
        <v>13</v>
      </c>
      <c r="D1797" s="4" t="s">
        <v>5886</v>
      </c>
      <c r="E1797" s="4">
        <v>243.0</v>
      </c>
      <c r="F1797" s="4">
        <v>73.0</v>
      </c>
      <c r="G1797" s="4" t="s">
        <v>6170</v>
      </c>
      <c r="H1797" s="4" t="s">
        <v>3631</v>
      </c>
      <c r="I1797" s="10"/>
      <c r="J1797" s="4">
        <v>845.0</v>
      </c>
      <c r="K1797" s="5">
        <v>45821.0</v>
      </c>
      <c r="L1797" s="4">
        <v>100.0</v>
      </c>
      <c r="M1797" s="4">
        <v>88.0</v>
      </c>
      <c r="N1797" s="4">
        <v>82.0</v>
      </c>
      <c r="O1797" s="4" t="s">
        <v>5783</v>
      </c>
      <c r="P1797" s="4" t="s">
        <v>3633</v>
      </c>
      <c r="Q1797" s="4">
        <v>4695462.0</v>
      </c>
      <c r="R1797" s="5">
        <v>45851.0</v>
      </c>
      <c r="S1797" s="4" t="s">
        <v>7440</v>
      </c>
      <c r="T1797" s="5">
        <v>45784.0</v>
      </c>
    </row>
    <row r="1798">
      <c r="A1798" s="4" t="s">
        <v>6407</v>
      </c>
      <c r="B1798" s="4">
        <v>2015.0</v>
      </c>
      <c r="C1798" s="4" t="s">
        <v>13</v>
      </c>
      <c r="D1798" s="4" t="s">
        <v>5776</v>
      </c>
      <c r="E1798" s="4">
        <v>248.0</v>
      </c>
      <c r="F1798" s="4">
        <v>2.0</v>
      </c>
      <c r="G1798" s="10"/>
      <c r="H1798" s="4">
        <v>0.0</v>
      </c>
      <c r="I1798" s="4">
        <v>92.0</v>
      </c>
      <c r="J1798" s="4">
        <v>212.0</v>
      </c>
      <c r="K1798" s="4" t="s">
        <v>5863</v>
      </c>
      <c r="L1798" s="4">
        <v>3.0</v>
      </c>
      <c r="M1798" s="4">
        <v>92.0</v>
      </c>
      <c r="N1798" s="4">
        <v>92.0</v>
      </c>
      <c r="O1798" s="5">
        <v>45659.0</v>
      </c>
      <c r="P1798" s="4" t="s">
        <v>3634</v>
      </c>
      <c r="Q1798" s="4">
        <v>2425561.0</v>
      </c>
      <c r="R1798" s="5">
        <v>45665.0</v>
      </c>
      <c r="S1798" s="4" t="s">
        <v>7331</v>
      </c>
      <c r="T1798" s="5">
        <v>45849.0</v>
      </c>
    </row>
    <row r="1799">
      <c r="A1799" s="4" t="s">
        <v>6407</v>
      </c>
      <c r="B1799" s="4">
        <v>2014.0</v>
      </c>
      <c r="C1799" s="4" t="s">
        <v>13</v>
      </c>
      <c r="D1799" s="4" t="s">
        <v>6070</v>
      </c>
      <c r="E1799" s="4">
        <v>242.0</v>
      </c>
      <c r="F1799" s="4">
        <v>2.0</v>
      </c>
      <c r="G1799" s="4" t="s">
        <v>5521</v>
      </c>
      <c r="H1799" s="4" t="s">
        <v>3635</v>
      </c>
      <c r="I1799" s="4">
        <v>88.0</v>
      </c>
      <c r="J1799" s="4">
        <v>477.0</v>
      </c>
      <c r="K1799" s="4" t="s">
        <v>6171</v>
      </c>
      <c r="L1799" s="4">
        <v>3.0</v>
      </c>
      <c r="M1799" s="4">
        <v>88.0</v>
      </c>
      <c r="N1799" s="4">
        <v>88.0</v>
      </c>
      <c r="O1799" s="5">
        <v>45690.0</v>
      </c>
      <c r="P1799" s="4" t="s">
        <v>3636</v>
      </c>
      <c r="Q1799" s="4">
        <v>237992.0</v>
      </c>
      <c r="R1799" s="5">
        <v>45785.0</v>
      </c>
      <c r="S1799" s="4" t="s">
        <v>7105</v>
      </c>
      <c r="T1799" s="5">
        <v>45849.0</v>
      </c>
    </row>
    <row r="1800">
      <c r="A1800" s="4" t="s">
        <v>6407</v>
      </c>
      <c r="B1800" s="4">
        <v>2013.0</v>
      </c>
      <c r="C1800" s="4" t="s">
        <v>13</v>
      </c>
      <c r="D1800" s="4" t="s">
        <v>5660</v>
      </c>
      <c r="E1800" s="4">
        <v>232.0</v>
      </c>
      <c r="F1800" s="4">
        <v>3.0</v>
      </c>
      <c r="G1800" s="4" t="s">
        <v>5521</v>
      </c>
      <c r="H1800" s="4" t="s">
        <v>3637</v>
      </c>
      <c r="I1800" s="4">
        <v>89.0</v>
      </c>
      <c r="J1800" s="4">
        <v>1028.0</v>
      </c>
      <c r="K1800" s="4" t="s">
        <v>6036</v>
      </c>
      <c r="L1800" s="4">
        <v>3.0</v>
      </c>
      <c r="M1800" s="4">
        <v>89.0</v>
      </c>
      <c r="N1800" s="4">
        <v>89.0</v>
      </c>
      <c r="O1800" s="5">
        <v>45779.0</v>
      </c>
      <c r="P1800" s="4" t="s">
        <v>3638</v>
      </c>
      <c r="Q1800" s="4">
        <v>231652.0</v>
      </c>
      <c r="R1800" s="5">
        <v>45908.0</v>
      </c>
      <c r="S1800" s="4" t="s">
        <v>7107</v>
      </c>
      <c r="T1800" s="5">
        <v>45819.0</v>
      </c>
    </row>
    <row r="1801">
      <c r="A1801" s="4" t="s">
        <v>6407</v>
      </c>
      <c r="B1801" s="4">
        <v>2012.0</v>
      </c>
      <c r="C1801" s="4" t="s">
        <v>13</v>
      </c>
      <c r="D1801" s="4" t="s">
        <v>5776</v>
      </c>
      <c r="E1801" s="4">
        <v>232.0</v>
      </c>
      <c r="F1801" s="4">
        <v>3.0</v>
      </c>
      <c r="G1801" s="4" t="s">
        <v>5521</v>
      </c>
      <c r="H1801" s="4" t="s">
        <v>3639</v>
      </c>
      <c r="I1801" s="4">
        <v>84.0</v>
      </c>
      <c r="J1801" s="4">
        <v>86.0</v>
      </c>
      <c r="K1801" s="4" t="s">
        <v>6159</v>
      </c>
      <c r="L1801" s="4">
        <v>4.0</v>
      </c>
      <c r="M1801" s="4">
        <v>84.0</v>
      </c>
      <c r="N1801" s="4">
        <v>84.0</v>
      </c>
      <c r="O1801" s="5">
        <v>45841.0</v>
      </c>
      <c r="P1801" s="4" t="s">
        <v>3640</v>
      </c>
      <c r="Q1801" s="4">
        <v>2263934.0</v>
      </c>
      <c r="R1801" s="5">
        <v>45756.0</v>
      </c>
      <c r="S1801" s="4" t="s">
        <v>7363</v>
      </c>
      <c r="T1801" s="5">
        <v>45788.0</v>
      </c>
    </row>
    <row r="1802">
      <c r="A1802" s="4" t="s">
        <v>6407</v>
      </c>
      <c r="B1802" s="4">
        <v>2011.0</v>
      </c>
      <c r="C1802" s="4" t="s">
        <v>13</v>
      </c>
      <c r="D1802" s="4" t="s">
        <v>6053</v>
      </c>
      <c r="E1802" s="4">
        <v>268.0</v>
      </c>
      <c r="F1802" s="4">
        <v>3.0</v>
      </c>
      <c r="G1802" s="4" t="s">
        <v>2421</v>
      </c>
      <c r="H1802" s="4" t="s">
        <v>3641</v>
      </c>
      <c r="I1802" s="4">
        <v>82.0</v>
      </c>
      <c r="J1802" s="4">
        <v>79.0</v>
      </c>
      <c r="K1802" s="4" t="s">
        <v>6140</v>
      </c>
      <c r="L1802" s="4">
        <v>4.0</v>
      </c>
      <c r="M1802" s="4">
        <v>85.0</v>
      </c>
      <c r="N1802" s="4">
        <v>82.0</v>
      </c>
      <c r="O1802" s="5">
        <v>45842.0</v>
      </c>
      <c r="P1802" s="4" t="s">
        <v>3642</v>
      </c>
      <c r="Q1802" s="4">
        <v>2215621.0</v>
      </c>
      <c r="R1802" s="5">
        <v>45909.0</v>
      </c>
      <c r="S1802" s="4" t="s">
        <v>7298</v>
      </c>
      <c r="T1802" s="5">
        <v>45788.0</v>
      </c>
    </row>
    <row r="1803">
      <c r="A1803" s="4" t="s">
        <v>6407</v>
      </c>
      <c r="B1803" s="4">
        <v>2010.0</v>
      </c>
      <c r="C1803" s="4" t="s">
        <v>13</v>
      </c>
      <c r="D1803" s="4">
        <v>63.0</v>
      </c>
      <c r="E1803" s="4">
        <v>299.0</v>
      </c>
      <c r="F1803" s="4">
        <v>3.0</v>
      </c>
      <c r="G1803" s="4" t="s">
        <v>3763</v>
      </c>
      <c r="H1803" s="4" t="s">
        <v>3643</v>
      </c>
      <c r="I1803" s="4">
        <v>83.0</v>
      </c>
      <c r="J1803" s="4">
        <v>3138.0</v>
      </c>
      <c r="K1803" s="5">
        <v>45900.0</v>
      </c>
      <c r="L1803" s="4">
        <v>4.0</v>
      </c>
      <c r="M1803" s="4">
        <v>83.0</v>
      </c>
      <c r="N1803" s="4">
        <v>83.0</v>
      </c>
      <c r="O1803" s="5">
        <v>45694.0</v>
      </c>
      <c r="P1803" s="4" t="s">
        <v>3644</v>
      </c>
      <c r="Q1803" s="4">
        <v>217317.0</v>
      </c>
      <c r="R1803" s="5">
        <v>45748.0</v>
      </c>
      <c r="S1803" s="4" t="s">
        <v>7094</v>
      </c>
      <c r="T1803" s="5">
        <v>45758.0</v>
      </c>
    </row>
    <row r="1804">
      <c r="A1804" s="4" t="s">
        <v>6407</v>
      </c>
      <c r="B1804" s="4">
        <v>2009.0</v>
      </c>
      <c r="C1804" s="4" t="s">
        <v>13</v>
      </c>
      <c r="D1804" s="4" t="s">
        <v>6049</v>
      </c>
      <c r="E1804" s="4">
        <v>36.0</v>
      </c>
      <c r="F1804" s="4">
        <v>3.0</v>
      </c>
      <c r="G1804" s="4" t="s">
        <v>4740</v>
      </c>
      <c r="H1804" s="4" t="s">
        <v>3645</v>
      </c>
      <c r="I1804" s="10"/>
      <c r="J1804" s="4">
        <v>4076.0</v>
      </c>
      <c r="K1804" s="4">
        <v>31.0</v>
      </c>
      <c r="L1804" s="4">
        <v>4.0</v>
      </c>
      <c r="M1804" s="4">
        <v>83.0</v>
      </c>
      <c r="N1804" s="4">
        <v>83.0</v>
      </c>
      <c r="O1804" s="5">
        <v>45846.0</v>
      </c>
      <c r="P1804" s="4" t="s">
        <v>3646</v>
      </c>
      <c r="Q1804" s="4">
        <v>21374.0</v>
      </c>
      <c r="R1804" s="5">
        <v>45901.0</v>
      </c>
      <c r="S1804" s="4" t="s">
        <v>7441</v>
      </c>
      <c r="T1804" s="5">
        <v>45758.0</v>
      </c>
    </row>
    <row r="1805">
      <c r="A1805" s="4" t="s">
        <v>6407</v>
      </c>
      <c r="B1805" s="4">
        <v>2008.0</v>
      </c>
      <c r="C1805" s="4" t="s">
        <v>13</v>
      </c>
      <c r="D1805" s="4" t="s">
        <v>5789</v>
      </c>
      <c r="E1805" s="4">
        <v>317.0</v>
      </c>
      <c r="F1805" s="4">
        <v>3.0</v>
      </c>
      <c r="G1805" s="4" t="s">
        <v>1232</v>
      </c>
      <c r="H1805" s="4" t="s">
        <v>3647</v>
      </c>
      <c r="I1805" s="10"/>
      <c r="J1805" s="4">
        <v>0.0</v>
      </c>
      <c r="K1805" s="5">
        <v>45691.0</v>
      </c>
      <c r="L1805" s="4">
        <v>4.0</v>
      </c>
      <c r="M1805" s="4">
        <v>83.0</v>
      </c>
      <c r="N1805" s="4">
        <v>83.0</v>
      </c>
      <c r="O1805" s="5">
        <v>45849.0</v>
      </c>
      <c r="P1805" s="4" t="s">
        <v>3649</v>
      </c>
      <c r="Q1805" s="4">
        <v>216375.0</v>
      </c>
      <c r="R1805" s="5">
        <v>45758.0</v>
      </c>
      <c r="S1805" s="4" t="s">
        <v>7096</v>
      </c>
      <c r="T1805" s="5">
        <v>45727.0</v>
      </c>
    </row>
    <row r="1806">
      <c r="A1806" s="4" t="s">
        <v>6407</v>
      </c>
      <c r="B1806" s="4">
        <v>2007.0</v>
      </c>
      <c r="C1806" s="4" t="s">
        <v>13</v>
      </c>
      <c r="D1806" s="4">
        <v>60.0</v>
      </c>
      <c r="E1806" s="4">
        <v>356.0</v>
      </c>
      <c r="F1806" s="4">
        <v>3.0</v>
      </c>
      <c r="G1806" s="5">
        <v>45996.0</v>
      </c>
      <c r="H1806" s="4" t="s">
        <v>3650</v>
      </c>
      <c r="I1806" s="10"/>
      <c r="J1806" s="4">
        <v>21.0</v>
      </c>
      <c r="K1806" s="5">
        <v>45776.0</v>
      </c>
      <c r="L1806" s="4">
        <v>4.0</v>
      </c>
      <c r="M1806" s="4">
        <v>81.0</v>
      </c>
      <c r="N1806" s="4">
        <v>86.0</v>
      </c>
      <c r="O1806" s="5">
        <v>45703.0</v>
      </c>
      <c r="P1806" s="4" t="s">
        <v>3651</v>
      </c>
      <c r="Q1806" s="4">
        <v>279915.0</v>
      </c>
      <c r="R1806" s="4">
        <v>12.0</v>
      </c>
      <c r="S1806" s="4" t="s">
        <v>7351</v>
      </c>
      <c r="T1806" s="5">
        <v>45727.0</v>
      </c>
    </row>
    <row r="1807">
      <c r="A1807" s="4" t="s">
        <v>6407</v>
      </c>
      <c r="B1807" s="4">
        <v>2006.0</v>
      </c>
      <c r="C1807" s="4" t="s">
        <v>13</v>
      </c>
      <c r="D1807" s="4">
        <v>57.0</v>
      </c>
      <c r="E1807" s="4">
        <v>431.0</v>
      </c>
      <c r="F1807" s="4">
        <v>3.0</v>
      </c>
      <c r="G1807" s="4" t="s">
        <v>2309</v>
      </c>
      <c r="H1807" s="4" t="s">
        <v>3652</v>
      </c>
      <c r="I1807" s="10"/>
      <c r="J1807" s="4">
        <v>3.0</v>
      </c>
      <c r="K1807" s="5">
        <v>45866.0</v>
      </c>
      <c r="L1807" s="4">
        <v>4.0</v>
      </c>
      <c r="M1807" s="4">
        <v>74.0</v>
      </c>
      <c r="N1807" s="4">
        <v>86.0</v>
      </c>
      <c r="O1807" s="5">
        <v>45707.0</v>
      </c>
      <c r="P1807" s="4" t="s">
        <v>3653</v>
      </c>
      <c r="Q1807" s="4">
        <v>255734.0</v>
      </c>
      <c r="R1807" s="5">
        <v>45820.0</v>
      </c>
      <c r="S1807" s="4" t="s">
        <v>6158</v>
      </c>
      <c r="T1807" s="5">
        <v>45758.0</v>
      </c>
    </row>
    <row r="1808">
      <c r="A1808" s="4" t="s">
        <v>6407</v>
      </c>
      <c r="B1808" s="4">
        <v>2005.0</v>
      </c>
      <c r="C1808" s="4" t="s">
        <v>13</v>
      </c>
      <c r="D1808" s="4" t="s">
        <v>5546</v>
      </c>
      <c r="E1808" s="4">
        <v>477.0</v>
      </c>
      <c r="F1808" s="4">
        <v>3.0</v>
      </c>
      <c r="G1808" s="4" t="s">
        <v>1284</v>
      </c>
      <c r="H1808" s="4" t="s">
        <v>3654</v>
      </c>
      <c r="I1808" s="10"/>
      <c r="J1808" s="4">
        <v>4.0</v>
      </c>
      <c r="K1808" s="5">
        <v>45927.0</v>
      </c>
      <c r="L1808" s="4">
        <v>4.0</v>
      </c>
      <c r="M1808" s="4">
        <v>86.0</v>
      </c>
      <c r="N1808" s="4">
        <v>86.0</v>
      </c>
      <c r="O1808" s="5">
        <v>45679.0</v>
      </c>
      <c r="P1808" s="4" t="s">
        <v>3655</v>
      </c>
      <c r="Q1808" s="4">
        <v>232196.0</v>
      </c>
      <c r="R1808" s="5">
        <v>45670.0</v>
      </c>
      <c r="S1808" s="4" t="s">
        <v>7041</v>
      </c>
      <c r="T1808" s="5">
        <v>45819.0</v>
      </c>
    </row>
    <row r="1809">
      <c r="A1809" s="4" t="s">
        <v>6407</v>
      </c>
      <c r="B1809" s="4">
        <v>2004.0</v>
      </c>
      <c r="C1809" s="4" t="s">
        <v>13</v>
      </c>
      <c r="D1809" s="4" t="s">
        <v>5697</v>
      </c>
      <c r="E1809" s="4">
        <v>483.0</v>
      </c>
      <c r="F1809" s="4">
        <v>3.0</v>
      </c>
      <c r="G1809" s="5">
        <v>45873.0</v>
      </c>
      <c r="H1809" s="4" t="s">
        <v>3656</v>
      </c>
      <c r="I1809" s="10"/>
      <c r="J1809" s="4">
        <v>4.0</v>
      </c>
      <c r="K1809" s="5">
        <v>45715.0</v>
      </c>
      <c r="L1809" s="4">
        <v>4.0</v>
      </c>
      <c r="M1809" s="4">
        <v>81.0</v>
      </c>
      <c r="N1809" s="4">
        <v>81.0</v>
      </c>
      <c r="O1809" s="4">
        <v>24.0</v>
      </c>
      <c r="P1809" s="4" t="s">
        <v>3657</v>
      </c>
      <c r="Q1809" s="4">
        <v>29228.0</v>
      </c>
      <c r="R1809" s="5">
        <v>45851.0</v>
      </c>
      <c r="S1809" s="4" t="s">
        <v>7123</v>
      </c>
      <c r="T1809" s="5">
        <v>45849.0</v>
      </c>
    </row>
    <row r="1810">
      <c r="A1810" s="4" t="s">
        <v>6407</v>
      </c>
      <c r="B1810" s="4">
        <v>2003.0</v>
      </c>
      <c r="C1810" s="4" t="s">
        <v>13</v>
      </c>
      <c r="D1810" s="4">
        <v>55.0</v>
      </c>
      <c r="E1810" s="4">
        <v>471.0</v>
      </c>
      <c r="F1810" s="4">
        <v>3.0</v>
      </c>
      <c r="G1810" s="4" t="s">
        <v>748</v>
      </c>
      <c r="H1810" s="4" t="s">
        <v>3658</v>
      </c>
      <c r="I1810" s="10"/>
      <c r="J1810" s="4">
        <v>262.0</v>
      </c>
      <c r="K1810" s="5">
        <v>45803.0</v>
      </c>
      <c r="L1810" s="4">
        <v>4.0</v>
      </c>
      <c r="M1810" s="4">
        <v>82.0</v>
      </c>
      <c r="N1810" s="4">
        <v>79.0</v>
      </c>
      <c r="O1810" s="5">
        <v>45862.0</v>
      </c>
      <c r="P1810" s="4" t="s">
        <v>3659</v>
      </c>
      <c r="Q1810" s="4">
        <v>1986535.0</v>
      </c>
      <c r="R1810" s="5">
        <v>45730.0</v>
      </c>
      <c r="S1810" s="4" t="s">
        <v>7305</v>
      </c>
      <c r="T1810" s="5">
        <v>45849.0</v>
      </c>
    </row>
    <row r="1811">
      <c r="A1811" s="4" t="s">
        <v>6407</v>
      </c>
      <c r="B1811" s="4">
        <v>2002.0</v>
      </c>
      <c r="C1811" s="4" t="s">
        <v>13</v>
      </c>
      <c r="D1811" s="4" t="s">
        <v>5640</v>
      </c>
      <c r="E1811" s="4">
        <v>452.0</v>
      </c>
      <c r="F1811" s="4">
        <v>3.0</v>
      </c>
      <c r="G1811" s="58">
        <v>45905.0</v>
      </c>
      <c r="H1811" s="4" t="s">
        <v>3660</v>
      </c>
      <c r="I1811" s="10"/>
      <c r="J1811" s="4">
        <v>1278.0</v>
      </c>
      <c r="K1811" s="5">
        <v>45894.0</v>
      </c>
      <c r="L1811" s="4">
        <v>4.0</v>
      </c>
      <c r="M1811" s="4">
        <v>78.0</v>
      </c>
      <c r="N1811" s="4">
        <v>77.0</v>
      </c>
      <c r="O1811" s="5">
        <v>45832.0</v>
      </c>
      <c r="P1811" s="4" t="s">
        <v>3661</v>
      </c>
      <c r="Q1811" s="4">
        <v>1962147.0</v>
      </c>
      <c r="R1811" s="5">
        <v>45883.0</v>
      </c>
      <c r="S1811" s="4" t="s">
        <v>7383</v>
      </c>
      <c r="T1811" s="5">
        <v>45880.0</v>
      </c>
    </row>
    <row r="1812">
      <c r="A1812" s="4" t="s">
        <v>6407</v>
      </c>
      <c r="B1812" s="4">
        <v>2001.0</v>
      </c>
      <c r="C1812" s="4" t="s">
        <v>13</v>
      </c>
      <c r="D1812" s="4" t="s">
        <v>5541</v>
      </c>
      <c r="E1812" s="4">
        <v>426.0</v>
      </c>
      <c r="F1812" s="4">
        <v>3.0</v>
      </c>
      <c r="G1812" s="58">
        <v>45905.0</v>
      </c>
      <c r="H1812" s="4" t="s">
        <v>3662</v>
      </c>
      <c r="I1812" s="10"/>
      <c r="J1812" s="4">
        <v>416.0</v>
      </c>
      <c r="K1812" s="5">
        <v>45682.0</v>
      </c>
      <c r="L1812" s="4">
        <v>4.0</v>
      </c>
      <c r="M1812" s="4">
        <v>79.0</v>
      </c>
      <c r="N1812" s="4">
        <v>78.0</v>
      </c>
      <c r="O1812" s="5">
        <v>45923.0</v>
      </c>
      <c r="P1812" s="4" t="s">
        <v>3663</v>
      </c>
      <c r="Q1812" s="4">
        <v>1933596.0</v>
      </c>
      <c r="R1812" s="5">
        <v>45762.0</v>
      </c>
      <c r="S1812" s="4" t="s">
        <v>7383</v>
      </c>
      <c r="T1812" s="5">
        <v>45849.0</v>
      </c>
    </row>
    <row r="1813">
      <c r="A1813" s="4" t="s">
        <v>6407</v>
      </c>
      <c r="B1813" s="4">
        <v>2000.0</v>
      </c>
      <c r="C1813" s="4" t="s">
        <v>13</v>
      </c>
      <c r="D1813" s="4" t="s">
        <v>5747</v>
      </c>
      <c r="E1813" s="4">
        <v>41.0</v>
      </c>
      <c r="F1813" s="4">
        <v>3.0</v>
      </c>
      <c r="G1813" s="4" t="s">
        <v>848</v>
      </c>
      <c r="H1813" s="4" t="s">
        <v>3664</v>
      </c>
      <c r="I1813" s="10"/>
      <c r="J1813" s="4">
        <v>469.0</v>
      </c>
      <c r="K1813" s="5">
        <v>45801.0</v>
      </c>
      <c r="L1813" s="4">
        <v>4.0</v>
      </c>
      <c r="M1813" s="4">
        <v>8.0</v>
      </c>
      <c r="N1813" s="4">
        <v>79.0</v>
      </c>
      <c r="O1813" s="5">
        <v>45891.0</v>
      </c>
      <c r="P1813" s="4" t="s">
        <v>3665</v>
      </c>
      <c r="Q1813" s="4">
        <v>1899257.0</v>
      </c>
      <c r="R1813" s="5">
        <v>45915.0</v>
      </c>
      <c r="S1813" s="4" t="s">
        <v>7123</v>
      </c>
      <c r="T1813" s="5">
        <v>45788.0</v>
      </c>
    </row>
    <row r="1814">
      <c r="A1814" s="4" t="s">
        <v>6408</v>
      </c>
      <c r="B1814" s="4">
        <v>2013.0</v>
      </c>
      <c r="C1814" s="4" t="s">
        <v>13</v>
      </c>
      <c r="D1814" s="10"/>
      <c r="E1814" s="10"/>
      <c r="F1814" s="4">
        <v>0.0</v>
      </c>
      <c r="G1814" s="4" t="s">
        <v>5521</v>
      </c>
      <c r="H1814" s="4" t="s">
        <v>3666</v>
      </c>
      <c r="I1814" s="4">
        <v>87.0</v>
      </c>
      <c r="J1814" s="4">
        <v>0.0</v>
      </c>
      <c r="K1814" s="4" t="s">
        <v>6172</v>
      </c>
      <c r="L1814" s="4">
        <v>0.0</v>
      </c>
      <c r="M1814" s="4">
        <v>87.0</v>
      </c>
      <c r="N1814" s="4">
        <v>87.0</v>
      </c>
      <c r="O1814" s="4" t="s">
        <v>5522</v>
      </c>
      <c r="P1814" s="4" t="s">
        <v>3667</v>
      </c>
      <c r="Q1814" s="10"/>
      <c r="R1814" s="4" t="s">
        <v>5522</v>
      </c>
      <c r="S1814" s="10"/>
      <c r="T1814" s="5">
        <v>45817.0</v>
      </c>
    </row>
    <row r="1815">
      <c r="A1815" s="4" t="s">
        <v>6409</v>
      </c>
      <c r="B1815" s="4">
        <v>2015.0</v>
      </c>
      <c r="C1815" s="4" t="s">
        <v>13</v>
      </c>
      <c r="D1815" s="4" t="s">
        <v>5720</v>
      </c>
      <c r="E1815" s="4">
        <v>165.0</v>
      </c>
      <c r="F1815" s="4">
        <v>17.0</v>
      </c>
      <c r="G1815" s="10"/>
      <c r="H1815" s="4">
        <v>0.0</v>
      </c>
      <c r="I1815" s="4">
        <v>91.0</v>
      </c>
      <c r="J1815" s="4">
        <v>1599.0</v>
      </c>
      <c r="K1815" s="5">
        <v>45676.0</v>
      </c>
      <c r="L1815" s="4">
        <v>21.0</v>
      </c>
      <c r="M1815" s="4">
        <v>9.0</v>
      </c>
      <c r="N1815" s="4">
        <v>91.0</v>
      </c>
      <c r="O1815" s="4" t="s">
        <v>5522</v>
      </c>
      <c r="P1815" s="4" t="s">
        <v>3668</v>
      </c>
      <c r="Q1815" s="4">
        <v>2.8656282E7</v>
      </c>
      <c r="R1815" s="5">
        <v>45673.0</v>
      </c>
      <c r="S1815" s="4" t="s">
        <v>7442</v>
      </c>
      <c r="T1815" s="5">
        <v>45700.0</v>
      </c>
    </row>
    <row r="1816">
      <c r="A1816" s="4" t="s">
        <v>6409</v>
      </c>
      <c r="B1816" s="4">
        <v>2014.0</v>
      </c>
      <c r="C1816" s="4" t="s">
        <v>13</v>
      </c>
      <c r="D1816" s="4" t="s">
        <v>5822</v>
      </c>
      <c r="E1816" s="4">
        <v>158.0</v>
      </c>
      <c r="F1816" s="4">
        <v>18.0</v>
      </c>
      <c r="G1816" s="4" t="s">
        <v>5521</v>
      </c>
      <c r="H1816" s="4" t="s">
        <v>3669</v>
      </c>
      <c r="I1816" s="4">
        <v>92.0</v>
      </c>
      <c r="J1816" s="4">
        <v>1279.0</v>
      </c>
      <c r="K1816" s="5">
        <v>45795.0</v>
      </c>
      <c r="L1816" s="4">
        <v>22.0</v>
      </c>
      <c r="M1816" s="4">
        <v>92.0</v>
      </c>
      <c r="N1816" s="4">
        <v>92.0</v>
      </c>
      <c r="O1816" s="4" t="s">
        <v>5522</v>
      </c>
      <c r="P1816" s="4" t="s">
        <v>3670</v>
      </c>
      <c r="Q1816" s="4">
        <v>2.8323241E7</v>
      </c>
      <c r="R1816" s="5">
        <v>45732.0</v>
      </c>
      <c r="S1816" s="4" t="s">
        <v>7375</v>
      </c>
      <c r="T1816" s="5">
        <v>45759.0</v>
      </c>
    </row>
    <row r="1817">
      <c r="A1817" s="4" t="s">
        <v>6409</v>
      </c>
      <c r="B1817" s="4">
        <v>2013.0</v>
      </c>
      <c r="C1817" s="4" t="s">
        <v>13</v>
      </c>
      <c r="D1817" s="4" t="s">
        <v>5845</v>
      </c>
      <c r="E1817" s="4">
        <v>162.0</v>
      </c>
      <c r="F1817" s="4">
        <v>19.0</v>
      </c>
      <c r="G1817" s="4" t="s">
        <v>5939</v>
      </c>
      <c r="H1817" s="4" t="s">
        <v>3671</v>
      </c>
      <c r="I1817" s="4">
        <v>92.0</v>
      </c>
      <c r="J1817" s="4">
        <v>1861.0</v>
      </c>
      <c r="K1817" s="4">
        <v>18.0</v>
      </c>
      <c r="L1817" s="4">
        <v>24.0</v>
      </c>
      <c r="M1817" s="4">
        <v>92.0</v>
      </c>
      <c r="N1817" s="4">
        <v>92.0</v>
      </c>
      <c r="O1817" s="4" t="s">
        <v>5522</v>
      </c>
      <c r="P1817" s="4" t="s">
        <v>3672</v>
      </c>
      <c r="Q1817" s="4">
        <v>2798531.0</v>
      </c>
      <c r="R1817" s="5">
        <v>45793.0</v>
      </c>
      <c r="S1817" s="4" t="s">
        <v>7043</v>
      </c>
      <c r="T1817" s="5">
        <v>45728.0</v>
      </c>
    </row>
    <row r="1818">
      <c r="A1818" s="4" t="s">
        <v>6409</v>
      </c>
      <c r="B1818" s="4">
        <v>2012.0</v>
      </c>
      <c r="C1818" s="4" t="s">
        <v>13</v>
      </c>
      <c r="D1818" s="4" t="s">
        <v>5799</v>
      </c>
      <c r="E1818" s="4">
        <v>167.0</v>
      </c>
      <c r="F1818" s="4">
        <v>20.0</v>
      </c>
      <c r="G1818" s="4" t="s">
        <v>5940</v>
      </c>
      <c r="H1818" s="4" t="s">
        <v>3673</v>
      </c>
      <c r="I1818" s="4">
        <v>9.0</v>
      </c>
      <c r="J1818" s="4">
        <v>3362.0</v>
      </c>
      <c r="K1818" s="5">
        <v>45764.0</v>
      </c>
      <c r="L1818" s="4">
        <v>25.0</v>
      </c>
      <c r="M1818" s="4">
        <v>9.0</v>
      </c>
      <c r="N1818" s="4">
        <v>9.0</v>
      </c>
      <c r="O1818" s="4" t="s">
        <v>5614</v>
      </c>
      <c r="P1818" s="4" t="s">
        <v>3674</v>
      </c>
      <c r="Q1818" s="4">
        <v>2.7649925E7</v>
      </c>
      <c r="R1818" s="5">
        <v>45854.0</v>
      </c>
      <c r="S1818" s="4" t="s">
        <v>7443</v>
      </c>
      <c r="T1818" s="5">
        <v>45728.0</v>
      </c>
    </row>
    <row r="1819">
      <c r="A1819" s="4" t="s">
        <v>6409</v>
      </c>
      <c r="B1819" s="4">
        <v>2011.0</v>
      </c>
      <c r="C1819" s="4" t="s">
        <v>13</v>
      </c>
      <c r="D1819" s="4" t="s">
        <v>5722</v>
      </c>
      <c r="E1819" s="4">
        <v>172.0</v>
      </c>
      <c r="F1819" s="4">
        <v>22.0</v>
      </c>
      <c r="G1819" s="4" t="s">
        <v>5939</v>
      </c>
      <c r="H1819" s="4" t="s">
        <v>3675</v>
      </c>
      <c r="I1819" s="4">
        <v>92.0</v>
      </c>
      <c r="J1819" s="4">
        <v>2359.0</v>
      </c>
      <c r="K1819" s="5">
        <v>45916.0</v>
      </c>
      <c r="L1819" s="4">
        <v>27.0</v>
      </c>
      <c r="M1819" s="4">
        <v>92.0</v>
      </c>
      <c r="N1819" s="4">
        <v>92.0</v>
      </c>
      <c r="O1819" s="4" t="s">
        <v>5614</v>
      </c>
      <c r="P1819" s="4" t="s">
        <v>3676</v>
      </c>
      <c r="Q1819" s="4">
        <v>2.7327147E7</v>
      </c>
      <c r="R1819" s="5">
        <v>45916.0</v>
      </c>
      <c r="S1819" s="4" t="s">
        <v>7444</v>
      </c>
      <c r="T1819" s="4">
        <v>12.0</v>
      </c>
    </row>
    <row r="1820">
      <c r="A1820" s="4" t="s">
        <v>6409</v>
      </c>
      <c r="B1820" s="4">
        <v>2010.0</v>
      </c>
      <c r="C1820" s="4" t="s">
        <v>13</v>
      </c>
      <c r="D1820" s="4">
        <v>68.0</v>
      </c>
      <c r="E1820" s="4">
        <v>178.0</v>
      </c>
      <c r="F1820" s="4">
        <v>23.0</v>
      </c>
      <c r="G1820" s="4" t="s">
        <v>5938</v>
      </c>
      <c r="H1820" s="4" t="s">
        <v>3677</v>
      </c>
      <c r="I1820" s="4">
        <v>82.0</v>
      </c>
      <c r="J1820" s="4">
        <v>190.0</v>
      </c>
      <c r="K1820" s="5">
        <v>45763.0</v>
      </c>
      <c r="L1820" s="4">
        <v>30.0</v>
      </c>
      <c r="M1820" s="4">
        <v>83.0</v>
      </c>
      <c r="N1820" s="4">
        <v>82.0</v>
      </c>
      <c r="O1820" s="4" t="s">
        <v>5614</v>
      </c>
      <c r="P1820" s="4" t="s">
        <v>3678</v>
      </c>
      <c r="Q1820" s="4">
        <v>2723137.0</v>
      </c>
      <c r="R1820" s="5">
        <v>45705.0</v>
      </c>
      <c r="S1820" s="4" t="s">
        <v>7438</v>
      </c>
      <c r="T1820" s="5">
        <v>45668.0</v>
      </c>
    </row>
    <row r="1821">
      <c r="A1821" s="4" t="s">
        <v>6409</v>
      </c>
      <c r="B1821" s="4">
        <v>2009.0</v>
      </c>
      <c r="C1821" s="4" t="s">
        <v>13</v>
      </c>
      <c r="D1821" s="4" t="s">
        <v>5731</v>
      </c>
      <c r="E1821" s="4">
        <v>183.0</v>
      </c>
      <c r="F1821" s="4">
        <v>25.0</v>
      </c>
      <c r="G1821" s="4" t="s">
        <v>6002</v>
      </c>
      <c r="H1821" s="4" t="s">
        <v>3679</v>
      </c>
      <c r="I1821" s="4">
        <v>89.0</v>
      </c>
      <c r="J1821" s="4">
        <v>189.0</v>
      </c>
      <c r="K1821" s="5">
        <v>45915.0</v>
      </c>
      <c r="L1821" s="4">
        <v>32.0</v>
      </c>
      <c r="M1821" s="4">
        <v>93.0</v>
      </c>
      <c r="N1821" s="4">
        <v>89.0</v>
      </c>
      <c r="O1821" s="4" t="s">
        <v>5614</v>
      </c>
      <c r="P1821" s="4" t="s">
        <v>3680</v>
      </c>
      <c r="Q1821" s="4">
        <v>2674113.0</v>
      </c>
      <c r="R1821" s="5">
        <v>45764.0</v>
      </c>
      <c r="S1821" s="4" t="s">
        <v>7445</v>
      </c>
      <c r="T1821" s="5">
        <v>45787.0</v>
      </c>
    </row>
    <row r="1822">
      <c r="A1822" s="4" t="s">
        <v>6409</v>
      </c>
      <c r="B1822" s="4">
        <v>2008.0</v>
      </c>
      <c r="C1822" s="4" t="s">
        <v>13</v>
      </c>
      <c r="D1822" s="4">
        <v>67.0</v>
      </c>
      <c r="E1822" s="4">
        <v>189.0</v>
      </c>
      <c r="F1822" s="4">
        <v>27.0</v>
      </c>
      <c r="G1822" s="4" t="s">
        <v>5836</v>
      </c>
      <c r="H1822" s="4" t="s">
        <v>3681</v>
      </c>
      <c r="I1822" s="4">
        <v>82.0</v>
      </c>
      <c r="J1822" s="4">
        <v>2089.0</v>
      </c>
      <c r="K1822" s="5">
        <v>45762.0</v>
      </c>
      <c r="L1822" s="4">
        <v>35.0</v>
      </c>
      <c r="M1822" s="4">
        <v>82.0</v>
      </c>
      <c r="N1822" s="4">
        <v>82.0</v>
      </c>
      <c r="O1822" s="4" t="s">
        <v>5614</v>
      </c>
      <c r="P1822" s="4" t="s">
        <v>3682</v>
      </c>
      <c r="Q1822" s="4">
        <v>2.6475859E7</v>
      </c>
      <c r="R1822" s="5">
        <v>45825.0</v>
      </c>
      <c r="S1822" s="4" t="s">
        <v>7261</v>
      </c>
      <c r="T1822" s="5">
        <v>45667.0</v>
      </c>
    </row>
    <row r="1823">
      <c r="A1823" s="4" t="s">
        <v>6409</v>
      </c>
      <c r="B1823" s="4">
        <v>2007.0</v>
      </c>
      <c r="C1823" s="4" t="s">
        <v>13</v>
      </c>
      <c r="D1823" s="4" t="s">
        <v>5657</v>
      </c>
      <c r="E1823" s="4">
        <v>194.0</v>
      </c>
      <c r="F1823" s="4">
        <v>29.0</v>
      </c>
      <c r="G1823" s="4" t="s">
        <v>5614</v>
      </c>
      <c r="H1823" s="4" t="s">
        <v>3683</v>
      </c>
      <c r="I1823" s="4">
        <v>82.0</v>
      </c>
      <c r="J1823" s="4">
        <v>1415.0</v>
      </c>
      <c r="K1823" s="5">
        <v>45914.0</v>
      </c>
      <c r="L1823" s="4">
        <v>38.0</v>
      </c>
      <c r="M1823" s="4">
        <v>82.0</v>
      </c>
      <c r="N1823" s="4">
        <v>82.0</v>
      </c>
      <c r="O1823" s="4" t="s">
        <v>5614</v>
      </c>
      <c r="P1823" s="4" t="s">
        <v>3684</v>
      </c>
      <c r="Q1823" s="4">
        <v>2.6214847E7</v>
      </c>
      <c r="R1823" s="5">
        <v>45886.0</v>
      </c>
      <c r="S1823" s="4" t="s">
        <v>7213</v>
      </c>
      <c r="T1823" s="4">
        <v>10.0</v>
      </c>
    </row>
    <row r="1824">
      <c r="A1824" s="4" t="s">
        <v>6409</v>
      </c>
      <c r="B1824" s="4">
        <v>2006.0</v>
      </c>
      <c r="C1824" s="4" t="s">
        <v>13</v>
      </c>
      <c r="D1824" s="4">
        <v>66.0</v>
      </c>
      <c r="E1824" s="4">
        <v>21.0</v>
      </c>
      <c r="F1824" s="4">
        <v>31.0</v>
      </c>
      <c r="G1824" s="4" t="s">
        <v>5614</v>
      </c>
      <c r="H1824" s="4" t="s">
        <v>3685</v>
      </c>
      <c r="I1824" s="4">
        <v>69.0</v>
      </c>
      <c r="J1824" s="4">
        <v>2838.0</v>
      </c>
      <c r="K1824" s="5">
        <v>45761.0</v>
      </c>
      <c r="L1824" s="4">
        <v>41.0</v>
      </c>
      <c r="M1824" s="4">
        <v>91.0</v>
      </c>
      <c r="N1824" s="4">
        <v>89.0</v>
      </c>
      <c r="O1824" s="4" t="s">
        <v>5614</v>
      </c>
      <c r="P1824" s="4" t="s">
        <v>3686</v>
      </c>
      <c r="Q1824" s="4">
        <v>2594618.0</v>
      </c>
      <c r="R1824" s="4">
        <v>18.0</v>
      </c>
      <c r="S1824" s="4" t="s">
        <v>6906</v>
      </c>
      <c r="T1824" s="5">
        <v>45817.0</v>
      </c>
    </row>
    <row r="1825">
      <c r="A1825" s="4" t="s">
        <v>6409</v>
      </c>
      <c r="B1825" s="4">
        <v>2005.0</v>
      </c>
      <c r="C1825" s="4" t="s">
        <v>13</v>
      </c>
      <c r="D1825" s="4" t="s">
        <v>5984</v>
      </c>
      <c r="E1825" s="4">
        <v>28.0</v>
      </c>
      <c r="F1825" s="4">
        <v>33.0</v>
      </c>
      <c r="G1825" s="4" t="s">
        <v>5614</v>
      </c>
      <c r="H1825" s="4" t="s">
        <v>3687</v>
      </c>
      <c r="I1825" s="4">
        <v>41.0</v>
      </c>
      <c r="J1825" s="4">
        <v>5023.0</v>
      </c>
      <c r="K1825" s="5">
        <v>45913.0</v>
      </c>
      <c r="L1825" s="4">
        <v>44.0</v>
      </c>
      <c r="M1825" s="4">
        <v>78.0</v>
      </c>
      <c r="N1825" s="4">
        <v>75.0</v>
      </c>
      <c r="O1825" s="4" t="s">
        <v>5614</v>
      </c>
      <c r="P1825" s="4" t="s">
        <v>3688</v>
      </c>
      <c r="Q1825" s="4">
        <v>2564287.0</v>
      </c>
      <c r="R1825" s="5">
        <v>45706.0</v>
      </c>
      <c r="S1825" s="4" t="s">
        <v>7411</v>
      </c>
      <c r="T1825" s="5">
        <v>45756.0</v>
      </c>
    </row>
    <row r="1826">
      <c r="A1826" s="4" t="s">
        <v>6409</v>
      </c>
      <c r="B1826" s="4">
        <v>2004.0</v>
      </c>
      <c r="C1826" s="4" t="s">
        <v>13</v>
      </c>
      <c r="D1826" s="4" t="s">
        <v>5913</v>
      </c>
      <c r="E1826" s="4">
        <v>218.0</v>
      </c>
      <c r="F1826" s="4">
        <v>35.0</v>
      </c>
      <c r="G1826" s="4" t="s">
        <v>5836</v>
      </c>
      <c r="H1826" s="4" t="s">
        <v>3689</v>
      </c>
      <c r="I1826" s="4">
        <v>27.0</v>
      </c>
      <c r="J1826" s="4">
        <v>12074.0</v>
      </c>
      <c r="K1826" s="5">
        <v>45760.0</v>
      </c>
      <c r="L1826" s="4">
        <v>47.0</v>
      </c>
      <c r="M1826" s="4">
        <v>8.0</v>
      </c>
      <c r="N1826" s="4">
        <v>8.0</v>
      </c>
      <c r="O1826" s="4" t="s">
        <v>5614</v>
      </c>
      <c r="P1826" s="4" t="s">
        <v>3690</v>
      </c>
      <c r="Q1826" s="4">
        <v>2539449.0</v>
      </c>
      <c r="R1826" s="5">
        <v>45765.0</v>
      </c>
      <c r="S1826" s="4" t="s">
        <v>6907</v>
      </c>
      <c r="T1826" s="5">
        <v>45725.0</v>
      </c>
    </row>
    <row r="1827">
      <c r="A1827" s="4" t="s">
        <v>6409</v>
      </c>
      <c r="B1827" s="4">
        <v>2003.0</v>
      </c>
      <c r="C1827" s="4" t="s">
        <v>13</v>
      </c>
      <c r="D1827" s="4" t="s">
        <v>6053</v>
      </c>
      <c r="E1827" s="4">
        <v>22.0</v>
      </c>
      <c r="F1827" s="4">
        <v>38.0</v>
      </c>
      <c r="G1827" s="4" t="s">
        <v>5614</v>
      </c>
      <c r="H1827" s="4" t="s">
        <v>3691</v>
      </c>
      <c r="I1827" s="4">
        <v>2.0</v>
      </c>
      <c r="J1827" s="4">
        <v>13344.0</v>
      </c>
      <c r="K1827" s="5">
        <v>45912.0</v>
      </c>
      <c r="L1827" s="4">
        <v>50.0</v>
      </c>
      <c r="M1827" s="4">
        <v>76.0</v>
      </c>
      <c r="N1827" s="4">
        <v>78.0</v>
      </c>
      <c r="O1827" s="4" t="s">
        <v>5522</v>
      </c>
      <c r="P1827" s="4" t="s">
        <v>3692</v>
      </c>
      <c r="Q1827" s="4">
        <v>2495623.0</v>
      </c>
      <c r="R1827" s="5">
        <v>45826.0</v>
      </c>
      <c r="S1827" s="4" t="s">
        <v>7423</v>
      </c>
      <c r="T1827" s="5">
        <v>45697.0</v>
      </c>
    </row>
    <row r="1828">
      <c r="A1828" s="4" t="s">
        <v>6409</v>
      </c>
      <c r="B1828" s="4">
        <v>2002.0</v>
      </c>
      <c r="C1828" s="4" t="s">
        <v>13</v>
      </c>
      <c r="D1828" s="4" t="s">
        <v>5923</v>
      </c>
      <c r="E1828" s="4">
        <v>238.0</v>
      </c>
      <c r="F1828" s="4">
        <v>40.0</v>
      </c>
      <c r="G1828" s="4" t="s">
        <v>6068</v>
      </c>
      <c r="H1828" s="4" t="s">
        <v>3693</v>
      </c>
      <c r="I1828" s="10"/>
      <c r="J1828" s="4">
        <v>6749.0</v>
      </c>
      <c r="K1828" s="5">
        <v>45759.0</v>
      </c>
      <c r="L1828" s="4">
        <v>54.0</v>
      </c>
      <c r="M1828" s="4">
        <v>72.0</v>
      </c>
      <c r="N1828" s="4">
        <v>72.0</v>
      </c>
      <c r="O1828" s="4" t="s">
        <v>5522</v>
      </c>
      <c r="P1828" s="4" t="s">
        <v>3694</v>
      </c>
      <c r="Q1828" s="4">
        <v>2.4566342E7</v>
      </c>
      <c r="R1828" s="5">
        <v>45887.0</v>
      </c>
      <c r="S1828" s="4" t="s">
        <v>7367</v>
      </c>
      <c r="T1828" s="5">
        <v>45816.0</v>
      </c>
    </row>
    <row r="1829">
      <c r="A1829" s="4" t="s">
        <v>6409</v>
      </c>
      <c r="B1829" s="4">
        <v>2001.0</v>
      </c>
      <c r="C1829" s="4" t="s">
        <v>13</v>
      </c>
      <c r="D1829" s="4" t="s">
        <v>5737</v>
      </c>
      <c r="E1829" s="4">
        <v>23.0</v>
      </c>
      <c r="F1829" s="4">
        <v>43.0</v>
      </c>
      <c r="G1829" s="4" t="s">
        <v>5942</v>
      </c>
      <c r="H1829" s="4" t="s">
        <v>3695</v>
      </c>
      <c r="I1829" s="10"/>
      <c r="J1829" s="4">
        <v>10849.0</v>
      </c>
      <c r="K1829" s="5">
        <v>45911.0</v>
      </c>
      <c r="L1829" s="4">
        <v>58.0</v>
      </c>
      <c r="M1829" s="4">
        <v>73.0</v>
      </c>
      <c r="N1829" s="4">
        <v>72.0</v>
      </c>
      <c r="O1829" s="4" t="s">
        <v>5522</v>
      </c>
      <c r="P1829" s="4" t="s">
        <v>3696</v>
      </c>
      <c r="Q1829" s="4">
        <v>2.4161777E7</v>
      </c>
      <c r="R1829" s="4">
        <v>19.0</v>
      </c>
      <c r="S1829" s="4" t="s">
        <v>7413</v>
      </c>
      <c r="T1829" s="4">
        <v>9.0</v>
      </c>
    </row>
    <row r="1830">
      <c r="A1830" s="4" t="s">
        <v>6409</v>
      </c>
      <c r="B1830" s="4">
        <v>2000.0</v>
      </c>
      <c r="C1830" s="4" t="s">
        <v>13</v>
      </c>
      <c r="D1830" s="4" t="s">
        <v>5676</v>
      </c>
      <c r="E1830" s="4">
        <v>238.0</v>
      </c>
      <c r="F1830" s="4">
        <v>46.0</v>
      </c>
      <c r="G1830" s="4" t="s">
        <v>5941</v>
      </c>
      <c r="H1830" s="4" t="s">
        <v>3697</v>
      </c>
      <c r="I1830" s="10"/>
      <c r="J1830" s="4">
        <v>9397.0</v>
      </c>
      <c r="K1830" s="5">
        <v>45758.0</v>
      </c>
      <c r="L1830" s="4">
        <v>62.0</v>
      </c>
      <c r="M1830" s="4">
        <v>74.0</v>
      </c>
      <c r="N1830" s="4">
        <v>74.0</v>
      </c>
      <c r="O1830" s="4" t="s">
        <v>5522</v>
      </c>
      <c r="P1830" s="4" t="s">
        <v>3698</v>
      </c>
      <c r="Q1830" s="4">
        <v>2374911.0</v>
      </c>
      <c r="R1830" s="5">
        <v>45707.0</v>
      </c>
      <c r="S1830" s="4" t="s">
        <v>6957</v>
      </c>
      <c r="T1830" s="5">
        <v>45908.0</v>
      </c>
    </row>
    <row r="1831">
      <c r="A1831" s="4" t="s">
        <v>6410</v>
      </c>
      <c r="B1831" s="4">
        <v>2015.0</v>
      </c>
      <c r="C1831" s="4" t="s">
        <v>314</v>
      </c>
      <c r="D1831" s="4" t="s">
        <v>5666</v>
      </c>
      <c r="E1831" s="4">
        <v>57.0</v>
      </c>
      <c r="F1831" s="4">
        <v>1.0</v>
      </c>
      <c r="G1831" s="10"/>
      <c r="H1831" s="4">
        <v>0.0</v>
      </c>
      <c r="I1831" s="4">
        <v>94.0</v>
      </c>
      <c r="J1831" s="4">
        <v>7.0</v>
      </c>
      <c r="K1831" s="4" t="s">
        <v>5886</v>
      </c>
      <c r="L1831" s="4">
        <v>1.0</v>
      </c>
      <c r="M1831" s="4">
        <v>95.0</v>
      </c>
      <c r="N1831" s="4">
        <v>95.0</v>
      </c>
      <c r="O1831" s="4" t="s">
        <v>5522</v>
      </c>
      <c r="P1831" s="4" t="s">
        <v>3699</v>
      </c>
      <c r="Q1831" s="4">
        <v>1.6939923E7</v>
      </c>
      <c r="R1831" s="4" t="s">
        <v>5631</v>
      </c>
      <c r="S1831" s="4" t="s">
        <v>7276</v>
      </c>
      <c r="T1831" s="5">
        <v>45675.0</v>
      </c>
    </row>
    <row r="1832">
      <c r="A1832" s="4" t="s">
        <v>6410</v>
      </c>
      <c r="B1832" s="4">
        <v>2014.0</v>
      </c>
      <c r="C1832" s="4" t="s">
        <v>314</v>
      </c>
      <c r="D1832" s="4" t="s">
        <v>5669</v>
      </c>
      <c r="E1832" s="4">
        <v>58.0</v>
      </c>
      <c r="F1832" s="4">
        <v>1.0</v>
      </c>
      <c r="G1832" s="4" t="s">
        <v>5521</v>
      </c>
      <c r="H1832" s="4" t="s">
        <v>3700</v>
      </c>
      <c r="I1832" s="4">
        <v>92.0</v>
      </c>
      <c r="J1832" s="4">
        <v>140.0</v>
      </c>
      <c r="K1832" s="4" t="s">
        <v>5633</v>
      </c>
      <c r="L1832" s="4">
        <v>1.0</v>
      </c>
      <c r="M1832" s="4">
        <v>96.0</v>
      </c>
      <c r="N1832" s="4">
        <v>96.0</v>
      </c>
      <c r="O1832" s="4" t="s">
        <v>5522</v>
      </c>
      <c r="P1832" s="4" t="s">
        <v>3701</v>
      </c>
      <c r="Q1832" s="4">
        <v>168658.0</v>
      </c>
      <c r="R1832" s="4" t="s">
        <v>5631</v>
      </c>
      <c r="S1832" s="4" t="s">
        <v>7276</v>
      </c>
      <c r="T1832" s="5">
        <v>45675.0</v>
      </c>
    </row>
    <row r="1833">
      <c r="A1833" s="4" t="s">
        <v>6410</v>
      </c>
      <c r="B1833" s="4">
        <v>2013.0</v>
      </c>
      <c r="C1833" s="4" t="s">
        <v>314</v>
      </c>
      <c r="D1833" s="4" t="s">
        <v>5689</v>
      </c>
      <c r="E1833" s="4">
        <v>6.0</v>
      </c>
      <c r="F1833" s="4">
        <v>1.0</v>
      </c>
      <c r="G1833" s="4" t="s">
        <v>2456</v>
      </c>
      <c r="H1833" s="4" t="s">
        <v>3702</v>
      </c>
      <c r="I1833" s="4">
        <v>51.0</v>
      </c>
      <c r="J1833" s="4">
        <v>2632.0</v>
      </c>
      <c r="K1833" s="4">
        <v>61.0</v>
      </c>
      <c r="L1833" s="4">
        <v>1.0</v>
      </c>
      <c r="M1833" s="4">
        <v>97.0</v>
      </c>
      <c r="N1833" s="4">
        <v>97.0</v>
      </c>
      <c r="O1833" s="4" t="s">
        <v>5522</v>
      </c>
      <c r="P1833" s="4" t="s">
        <v>3703</v>
      </c>
      <c r="Q1833" s="4">
        <v>1684432.0</v>
      </c>
      <c r="R1833" s="4" t="s">
        <v>5631</v>
      </c>
      <c r="S1833" s="4" t="s">
        <v>7279</v>
      </c>
      <c r="T1833" s="5">
        <v>45675.0</v>
      </c>
    </row>
    <row r="1834">
      <c r="A1834" s="4" t="s">
        <v>6410</v>
      </c>
      <c r="B1834" s="4">
        <v>2012.0</v>
      </c>
      <c r="C1834" s="4" t="s">
        <v>314</v>
      </c>
      <c r="D1834" s="4" t="s">
        <v>5692</v>
      </c>
      <c r="E1834" s="4">
        <v>62.0</v>
      </c>
      <c r="F1834" s="4">
        <v>1.0</v>
      </c>
      <c r="G1834" s="58">
        <v>45786.0</v>
      </c>
      <c r="H1834" s="4" t="s">
        <v>3704</v>
      </c>
      <c r="I1834" s="4">
        <v>2.0</v>
      </c>
      <c r="J1834" s="4">
        <v>10.0</v>
      </c>
      <c r="K1834" s="5">
        <v>45783.0</v>
      </c>
      <c r="L1834" s="4">
        <v>1.0</v>
      </c>
      <c r="M1834" s="4">
        <v>97.0</v>
      </c>
      <c r="N1834" s="4">
        <v>97.0</v>
      </c>
      <c r="O1834" s="4" t="s">
        <v>5522</v>
      </c>
      <c r="P1834" s="4" t="s">
        <v>3705</v>
      </c>
      <c r="Q1834" s="4">
        <v>1.6754962E7</v>
      </c>
      <c r="R1834" s="4" t="s">
        <v>5631</v>
      </c>
      <c r="S1834" s="4" t="s">
        <v>6999</v>
      </c>
      <c r="T1834" s="5">
        <v>45675.0</v>
      </c>
    </row>
    <row r="1835">
      <c r="A1835" s="4" t="s">
        <v>6410</v>
      </c>
      <c r="B1835" s="4">
        <v>2011.0</v>
      </c>
      <c r="C1835" s="4" t="s">
        <v>314</v>
      </c>
      <c r="D1835" s="4" t="s">
        <v>5692</v>
      </c>
      <c r="E1835" s="4">
        <v>63.0</v>
      </c>
      <c r="F1835" s="4">
        <v>1.0</v>
      </c>
      <c r="G1835" s="4" t="s">
        <v>2469</v>
      </c>
      <c r="H1835" s="4" t="s">
        <v>3706</v>
      </c>
      <c r="I1835" s="4">
        <v>2.0</v>
      </c>
      <c r="J1835" s="4">
        <v>51.0</v>
      </c>
      <c r="K1835" s="4" t="s">
        <v>5523</v>
      </c>
      <c r="L1835" s="4">
        <v>1.0</v>
      </c>
      <c r="M1835" s="4">
        <v>97.0</v>
      </c>
      <c r="N1835" s="4">
        <v>97.0</v>
      </c>
      <c r="O1835" s="4" t="s">
        <v>5522</v>
      </c>
      <c r="P1835" s="4" t="s">
        <v>3707</v>
      </c>
      <c r="Q1835" s="4">
        <v>1669374.0</v>
      </c>
      <c r="R1835" s="4" t="s">
        <v>5631</v>
      </c>
      <c r="S1835" s="4" t="s">
        <v>7446</v>
      </c>
      <c r="T1835" s="5">
        <v>45705.0</v>
      </c>
    </row>
    <row r="1836">
      <c r="A1836" s="4" t="s">
        <v>6410</v>
      </c>
      <c r="B1836" s="4">
        <v>2010.0</v>
      </c>
      <c r="C1836" s="4" t="s">
        <v>314</v>
      </c>
      <c r="D1836" s="4">
        <v>88.0</v>
      </c>
      <c r="E1836" s="4">
        <v>64.0</v>
      </c>
      <c r="F1836" s="4">
        <v>1.0</v>
      </c>
      <c r="G1836" s="4" t="s">
        <v>1590</v>
      </c>
      <c r="H1836" s="4" t="s">
        <v>3708</v>
      </c>
      <c r="I1836" s="10"/>
      <c r="J1836" s="4">
        <v>15.0</v>
      </c>
      <c r="K1836" s="4" t="s">
        <v>5761</v>
      </c>
      <c r="L1836" s="4">
        <v>1.0</v>
      </c>
      <c r="M1836" s="4">
        <v>97.0</v>
      </c>
      <c r="N1836" s="4">
        <v>97.0</v>
      </c>
      <c r="O1836" s="4" t="s">
        <v>5522</v>
      </c>
      <c r="P1836" s="4" t="s">
        <v>3709</v>
      </c>
      <c r="Q1836" s="4">
        <v>1.6615394E7</v>
      </c>
      <c r="R1836" s="4" t="s">
        <v>5631</v>
      </c>
      <c r="S1836" s="4" t="s">
        <v>7280</v>
      </c>
      <c r="T1836" s="4">
        <v>17.0</v>
      </c>
    </row>
    <row r="1837">
      <c r="A1837" s="4" t="s">
        <v>6410</v>
      </c>
      <c r="B1837" s="4">
        <v>2009.0</v>
      </c>
      <c r="C1837" s="4" t="s">
        <v>314</v>
      </c>
      <c r="D1837" s="4">
        <v>86.0</v>
      </c>
      <c r="E1837" s="4">
        <v>65.0</v>
      </c>
      <c r="F1837" s="4">
        <v>1.0</v>
      </c>
      <c r="G1837" s="4" t="s">
        <v>4593</v>
      </c>
      <c r="H1837" s="4" t="s">
        <v>3710</v>
      </c>
      <c r="I1837" s="10"/>
      <c r="J1837" s="4">
        <v>15.0</v>
      </c>
      <c r="K1837" s="4" t="s">
        <v>5527</v>
      </c>
      <c r="L1837" s="4">
        <v>1.0</v>
      </c>
      <c r="M1837" s="4">
        <v>97.0</v>
      </c>
      <c r="N1837" s="4">
        <v>97.0</v>
      </c>
      <c r="O1837" s="4" t="s">
        <v>5522</v>
      </c>
      <c r="P1837" s="4" t="s">
        <v>3712</v>
      </c>
      <c r="Q1837" s="4">
        <v>1653388.0</v>
      </c>
      <c r="R1837" s="4" t="s">
        <v>5631</v>
      </c>
      <c r="S1837" s="4" t="s">
        <v>7280</v>
      </c>
      <c r="T1837" s="5">
        <v>45916.0</v>
      </c>
    </row>
    <row r="1838">
      <c r="A1838" s="4" t="s">
        <v>6410</v>
      </c>
      <c r="B1838" s="4">
        <v>2008.0</v>
      </c>
      <c r="C1838" s="4" t="s">
        <v>314</v>
      </c>
      <c r="D1838" s="4">
        <v>83.0</v>
      </c>
      <c r="E1838" s="4">
        <v>68.0</v>
      </c>
      <c r="F1838" s="4">
        <v>1.0</v>
      </c>
      <c r="G1838" s="4" t="s">
        <v>3895</v>
      </c>
      <c r="H1838" s="4" t="s">
        <v>3713</v>
      </c>
      <c r="I1838" s="10"/>
      <c r="J1838" s="4">
        <v>109.0</v>
      </c>
      <c r="K1838" s="4" t="s">
        <v>5932</v>
      </c>
      <c r="L1838" s="4">
        <v>1.0</v>
      </c>
      <c r="M1838" s="4">
        <v>97.0</v>
      </c>
      <c r="N1838" s="4">
        <v>97.0</v>
      </c>
      <c r="O1838" s="4" t="s">
        <v>5522</v>
      </c>
      <c r="P1838" s="4" t="s">
        <v>3714</v>
      </c>
      <c r="Q1838" s="4">
        <v>1.6445593E7</v>
      </c>
      <c r="R1838" s="4" t="s">
        <v>5631</v>
      </c>
      <c r="S1838" s="4" t="s">
        <v>7003</v>
      </c>
      <c r="T1838" s="5">
        <v>45885.0</v>
      </c>
    </row>
    <row r="1839">
      <c r="A1839" s="4" t="s">
        <v>6410</v>
      </c>
      <c r="B1839" s="4">
        <v>2007.0</v>
      </c>
      <c r="C1839" s="4" t="s">
        <v>314</v>
      </c>
      <c r="D1839" s="4">
        <v>82.0</v>
      </c>
      <c r="E1839" s="4">
        <v>68.0</v>
      </c>
      <c r="F1839" s="4">
        <v>1.0</v>
      </c>
      <c r="G1839" s="4" t="s">
        <v>2595</v>
      </c>
      <c r="H1839" s="4" t="s">
        <v>3715</v>
      </c>
      <c r="I1839" s="10"/>
      <c r="J1839" s="4">
        <v>10.0</v>
      </c>
      <c r="K1839" s="4" t="s">
        <v>5532</v>
      </c>
      <c r="L1839" s="4">
        <v>1.0</v>
      </c>
      <c r="M1839" s="4">
        <v>97.0</v>
      </c>
      <c r="N1839" s="4">
        <v>97.0</v>
      </c>
      <c r="O1839" s="4" t="s">
        <v>5522</v>
      </c>
      <c r="P1839" s="4" t="s">
        <v>3716</v>
      </c>
      <c r="Q1839" s="4">
        <v>1.6381696E7</v>
      </c>
      <c r="R1839" s="4">
        <v>1.0</v>
      </c>
      <c r="S1839" s="4" t="s">
        <v>7005</v>
      </c>
      <c r="T1839" s="5">
        <v>45824.0</v>
      </c>
    </row>
    <row r="1840">
      <c r="A1840" s="4" t="s">
        <v>6410</v>
      </c>
      <c r="B1840" s="4">
        <v>2006.0</v>
      </c>
      <c r="C1840" s="4" t="s">
        <v>314</v>
      </c>
      <c r="D1840" s="4" t="s">
        <v>5700</v>
      </c>
      <c r="E1840" s="4">
        <v>71.0</v>
      </c>
      <c r="F1840" s="4">
        <v>1.0</v>
      </c>
      <c r="G1840" s="4" t="s">
        <v>6173</v>
      </c>
      <c r="H1840" s="4" t="s">
        <v>3717</v>
      </c>
      <c r="I1840" s="10"/>
      <c r="J1840" s="4">
        <v>1.0</v>
      </c>
      <c r="K1840" s="4" t="s">
        <v>5541</v>
      </c>
      <c r="L1840" s="4">
        <v>1.0</v>
      </c>
      <c r="M1840" s="4">
        <v>96.0</v>
      </c>
      <c r="N1840" s="4">
        <v>96.0</v>
      </c>
      <c r="O1840" s="4" t="s">
        <v>5522</v>
      </c>
      <c r="P1840" s="4" t="s">
        <v>3718</v>
      </c>
      <c r="Q1840" s="4">
        <v>1634611.0</v>
      </c>
      <c r="R1840" s="4">
        <v>1.0</v>
      </c>
      <c r="S1840" s="4" t="s">
        <v>7282</v>
      </c>
      <c r="T1840" s="5">
        <v>45793.0</v>
      </c>
    </row>
    <row r="1841">
      <c r="A1841" s="4" t="s">
        <v>6410</v>
      </c>
      <c r="B1841" s="4">
        <v>2005.0</v>
      </c>
      <c r="C1841" s="4" t="s">
        <v>314</v>
      </c>
      <c r="D1841" s="4" t="s">
        <v>5702</v>
      </c>
      <c r="E1841" s="4">
        <v>72.0</v>
      </c>
      <c r="F1841" s="4">
        <v>1.0</v>
      </c>
      <c r="G1841" s="4" t="s">
        <v>1408</v>
      </c>
      <c r="H1841" s="4" t="s">
        <v>3719</v>
      </c>
      <c r="I1841" s="10"/>
      <c r="J1841" s="4">
        <v>4.0</v>
      </c>
      <c r="K1841" s="4" t="s">
        <v>5544</v>
      </c>
      <c r="L1841" s="4">
        <v>1.0</v>
      </c>
      <c r="M1841" s="4">
        <v>96.0</v>
      </c>
      <c r="N1841" s="4">
        <v>96.0</v>
      </c>
      <c r="O1841" s="4" t="s">
        <v>5522</v>
      </c>
      <c r="P1841" s="4" t="s">
        <v>3720</v>
      </c>
      <c r="Q1841" s="4">
        <v>1.6319868E7</v>
      </c>
      <c r="R1841" s="4">
        <v>1.0</v>
      </c>
      <c r="S1841" s="4" t="s">
        <v>7420</v>
      </c>
      <c r="T1841" s="5">
        <v>45763.0</v>
      </c>
    </row>
    <row r="1842">
      <c r="A1842" s="4" t="s">
        <v>6410</v>
      </c>
      <c r="B1842" s="4">
        <v>2004.0</v>
      </c>
      <c r="C1842" s="4" t="s">
        <v>314</v>
      </c>
      <c r="D1842" s="4" t="s">
        <v>5945</v>
      </c>
      <c r="E1842" s="4">
        <v>77.0</v>
      </c>
      <c r="F1842" s="4">
        <v>1.0</v>
      </c>
      <c r="G1842" s="4" t="s">
        <v>1147</v>
      </c>
      <c r="H1842" s="4" t="s">
        <v>3721</v>
      </c>
      <c r="I1842" s="10"/>
      <c r="J1842" s="4">
        <v>11.0</v>
      </c>
      <c r="K1842" s="4">
        <v>55.0</v>
      </c>
      <c r="L1842" s="4">
        <v>1.0</v>
      </c>
      <c r="M1842" s="4">
        <v>98.0</v>
      </c>
      <c r="N1842" s="4">
        <v>98.0</v>
      </c>
      <c r="O1842" s="4" t="s">
        <v>5522</v>
      </c>
      <c r="P1842" s="4" t="s">
        <v>3722</v>
      </c>
      <c r="Q1842" s="4">
        <v>1.6281779E7</v>
      </c>
      <c r="R1842" s="4">
        <v>1.0</v>
      </c>
      <c r="S1842" s="4" t="s">
        <v>7323</v>
      </c>
      <c r="T1842" s="5">
        <v>45793.0</v>
      </c>
    </row>
    <row r="1843">
      <c r="A1843" s="4" t="s">
        <v>6410</v>
      </c>
      <c r="B1843" s="4">
        <v>2003.0</v>
      </c>
      <c r="C1843" s="4" t="s">
        <v>314</v>
      </c>
      <c r="D1843" s="4" t="s">
        <v>5707</v>
      </c>
      <c r="E1843" s="4">
        <v>8.0</v>
      </c>
      <c r="F1843" s="4">
        <v>1.0</v>
      </c>
      <c r="G1843" s="4" t="s">
        <v>1147</v>
      </c>
      <c r="H1843" s="4" t="s">
        <v>3723</v>
      </c>
      <c r="I1843" s="10"/>
      <c r="J1843" s="4">
        <v>4.0</v>
      </c>
      <c r="K1843" s="4" t="s">
        <v>5698</v>
      </c>
      <c r="L1843" s="4">
        <v>1.0</v>
      </c>
      <c r="M1843" s="4">
        <v>98.0</v>
      </c>
      <c r="N1843" s="4">
        <v>98.0</v>
      </c>
      <c r="O1843" s="4" t="s">
        <v>5522</v>
      </c>
      <c r="P1843" s="4" t="s">
        <v>3724</v>
      </c>
      <c r="Q1843" s="4">
        <v>1622532.0</v>
      </c>
      <c r="R1843" s="4">
        <v>1.0</v>
      </c>
      <c r="S1843" s="4" t="s">
        <v>7226</v>
      </c>
      <c r="T1843" s="5">
        <v>45793.0</v>
      </c>
    </row>
    <row r="1844">
      <c r="A1844" s="4" t="s">
        <v>6410</v>
      </c>
      <c r="B1844" s="4">
        <v>2002.0</v>
      </c>
      <c r="C1844" s="4" t="s">
        <v>314</v>
      </c>
      <c r="D1844" s="4" t="s">
        <v>5927</v>
      </c>
      <c r="E1844" s="4">
        <v>81.0</v>
      </c>
      <c r="F1844" s="4">
        <v>1.0</v>
      </c>
      <c r="G1844" s="4" t="s">
        <v>1915</v>
      </c>
      <c r="H1844" s="4" t="s">
        <v>3725</v>
      </c>
      <c r="I1844" s="10"/>
      <c r="J1844" s="4">
        <v>3.0</v>
      </c>
      <c r="K1844" s="4" t="s">
        <v>5894</v>
      </c>
      <c r="L1844" s="4">
        <v>1.0</v>
      </c>
      <c r="M1844" s="4">
        <v>97.0</v>
      </c>
      <c r="N1844" s="4">
        <v>97.0</v>
      </c>
      <c r="O1844" s="4" t="s">
        <v>5522</v>
      </c>
      <c r="P1844" s="4" t="s">
        <v>3727</v>
      </c>
      <c r="Q1844" s="4">
        <v>1.6148929E7</v>
      </c>
      <c r="R1844" s="4">
        <v>1.0</v>
      </c>
      <c r="S1844" s="4" t="s">
        <v>7283</v>
      </c>
      <c r="T1844" s="5">
        <v>45916.0</v>
      </c>
    </row>
    <row r="1845">
      <c r="A1845" s="4" t="s">
        <v>6410</v>
      </c>
      <c r="B1845" s="4">
        <v>2001.0</v>
      </c>
      <c r="C1845" s="4" t="s">
        <v>314</v>
      </c>
      <c r="D1845" s="4" t="s">
        <v>5814</v>
      </c>
      <c r="E1845" s="4">
        <v>82.0</v>
      </c>
      <c r="F1845" s="4">
        <v>1.0</v>
      </c>
      <c r="G1845" s="4" t="s">
        <v>3328</v>
      </c>
      <c r="H1845" s="4" t="s">
        <v>3728</v>
      </c>
      <c r="I1845" s="10"/>
      <c r="J1845" s="4">
        <v>0.0</v>
      </c>
      <c r="K1845" s="4" t="s">
        <v>5552</v>
      </c>
      <c r="L1845" s="4">
        <v>1.0</v>
      </c>
      <c r="M1845" s="4">
        <v>97.0</v>
      </c>
      <c r="N1845" s="4">
        <v>97.0</v>
      </c>
      <c r="O1845" s="4" t="s">
        <v>5522</v>
      </c>
      <c r="P1845" s="4" t="s">
        <v>3729</v>
      </c>
      <c r="Q1845" s="4">
        <v>164618.0</v>
      </c>
      <c r="R1845" s="5">
        <v>45658.0</v>
      </c>
      <c r="S1845" s="4" t="s">
        <v>7066</v>
      </c>
      <c r="T1845" s="5">
        <v>45854.0</v>
      </c>
    </row>
    <row r="1846">
      <c r="A1846" s="4" t="s">
        <v>6410</v>
      </c>
      <c r="B1846" s="4">
        <v>2000.0</v>
      </c>
      <c r="C1846" s="4" t="s">
        <v>314</v>
      </c>
      <c r="D1846" s="4" t="s">
        <v>5709</v>
      </c>
      <c r="E1846" s="4">
        <v>84.0</v>
      </c>
      <c r="F1846" s="4">
        <v>1.0</v>
      </c>
      <c r="G1846" s="58">
        <v>45818.0</v>
      </c>
      <c r="H1846" s="4" t="s">
        <v>3730</v>
      </c>
      <c r="I1846" s="10"/>
      <c r="J1846" s="4">
        <v>1019.0</v>
      </c>
      <c r="K1846" s="4" t="s">
        <v>5582</v>
      </c>
      <c r="L1846" s="4">
        <v>1.0</v>
      </c>
      <c r="M1846" s="4">
        <v>97.0</v>
      </c>
      <c r="N1846" s="4">
        <v>97.0</v>
      </c>
      <c r="O1846" s="4" t="s">
        <v>5522</v>
      </c>
      <c r="P1846" s="4" t="s">
        <v>3731</v>
      </c>
      <c r="Q1846" s="4">
        <v>1.5925513E7</v>
      </c>
      <c r="R1846" s="5">
        <v>45658.0</v>
      </c>
      <c r="S1846" s="4" t="s">
        <v>7073</v>
      </c>
      <c r="T1846" s="5">
        <v>45793.0</v>
      </c>
    </row>
    <row r="1847">
      <c r="A1847" s="4" t="s">
        <v>6412</v>
      </c>
      <c r="B1847" s="4">
        <v>2015.0</v>
      </c>
      <c r="C1847" s="4" t="s">
        <v>314</v>
      </c>
      <c r="D1847" s="4" t="s">
        <v>5912</v>
      </c>
      <c r="E1847" s="4">
        <v>66.0</v>
      </c>
      <c r="F1847" s="4">
        <v>0.0</v>
      </c>
      <c r="G1847" s="5">
        <v>45846.0</v>
      </c>
      <c r="H1847" s="4">
        <v>0.0</v>
      </c>
      <c r="I1847" s="4">
        <v>92.0</v>
      </c>
      <c r="J1847" s="4">
        <v>10.0</v>
      </c>
      <c r="K1847" s="4" t="s">
        <v>5731</v>
      </c>
      <c r="L1847" s="4">
        <v>0.0</v>
      </c>
      <c r="M1847" s="4">
        <v>92.0</v>
      </c>
      <c r="N1847" s="4">
        <v>92.0</v>
      </c>
      <c r="O1847" s="4" t="s">
        <v>5522</v>
      </c>
      <c r="P1847" s="4" t="s">
        <v>3732</v>
      </c>
      <c r="Q1847" s="10"/>
      <c r="R1847" s="4" t="s">
        <v>5821</v>
      </c>
      <c r="S1847" s="4" t="s">
        <v>7447</v>
      </c>
      <c r="T1847" s="5">
        <v>45707.0</v>
      </c>
    </row>
    <row r="1848">
      <c r="A1848" s="4" t="s">
        <v>6412</v>
      </c>
      <c r="B1848" s="4">
        <v>2014.0</v>
      </c>
      <c r="C1848" s="4" t="s">
        <v>314</v>
      </c>
      <c r="D1848" s="4" t="s">
        <v>5687</v>
      </c>
      <c r="E1848" s="4">
        <v>67.0</v>
      </c>
      <c r="F1848" s="4">
        <v>0.0</v>
      </c>
      <c r="G1848" s="58">
        <v>45847.0</v>
      </c>
      <c r="H1848" s="4" t="s">
        <v>3733</v>
      </c>
      <c r="I1848" s="4">
        <v>93.0</v>
      </c>
      <c r="J1848" s="4">
        <v>280.0</v>
      </c>
      <c r="K1848" s="4" t="s">
        <v>6099</v>
      </c>
      <c r="L1848" s="4">
        <v>0.0</v>
      </c>
      <c r="M1848" s="4">
        <v>93.0</v>
      </c>
      <c r="N1848" s="4">
        <v>93.0</v>
      </c>
      <c r="O1848" s="4" t="s">
        <v>5522</v>
      </c>
      <c r="P1848" s="4" t="s">
        <v>3734</v>
      </c>
      <c r="Q1848" s="10"/>
      <c r="R1848" s="4" t="s">
        <v>5821</v>
      </c>
      <c r="S1848" s="4" t="s">
        <v>6150</v>
      </c>
      <c r="T1848" s="5">
        <v>45707.0</v>
      </c>
    </row>
    <row r="1849">
      <c r="A1849" s="4" t="s">
        <v>6412</v>
      </c>
      <c r="B1849" s="4">
        <v>2013.0</v>
      </c>
      <c r="C1849" s="4" t="s">
        <v>314</v>
      </c>
      <c r="D1849" s="4" t="s">
        <v>5672</v>
      </c>
      <c r="E1849" s="4">
        <v>69.0</v>
      </c>
      <c r="F1849" s="4">
        <v>0.0</v>
      </c>
      <c r="G1849" s="4" t="s">
        <v>2149</v>
      </c>
      <c r="H1849" s="4" t="s">
        <v>3735</v>
      </c>
      <c r="I1849" s="4">
        <v>93.0</v>
      </c>
      <c r="J1849" s="4">
        <v>8.0</v>
      </c>
      <c r="K1849" s="4" t="s">
        <v>5910</v>
      </c>
      <c r="L1849" s="4">
        <v>0.0</v>
      </c>
      <c r="M1849" s="4">
        <v>92.0</v>
      </c>
      <c r="N1849" s="4">
        <v>92.0</v>
      </c>
      <c r="O1849" s="4" t="s">
        <v>5522</v>
      </c>
      <c r="P1849" s="4" t="s">
        <v>3736</v>
      </c>
      <c r="Q1849" s="10"/>
      <c r="R1849" s="4" t="s">
        <v>5821</v>
      </c>
      <c r="S1849" s="4" t="s">
        <v>7002</v>
      </c>
      <c r="T1849" s="5">
        <v>45735.0</v>
      </c>
    </row>
    <row r="1850">
      <c r="A1850" s="4" t="s">
        <v>6412</v>
      </c>
      <c r="B1850" s="4">
        <v>2012.0</v>
      </c>
      <c r="C1850" s="4" t="s">
        <v>314</v>
      </c>
      <c r="D1850" s="4" t="s">
        <v>5692</v>
      </c>
      <c r="E1850" s="4">
        <v>7.0</v>
      </c>
      <c r="F1850" s="4">
        <v>0.0</v>
      </c>
      <c r="G1850" s="5">
        <v>45697.0</v>
      </c>
      <c r="H1850" s="4" t="s">
        <v>3737</v>
      </c>
      <c r="I1850" s="4">
        <v>93.0</v>
      </c>
      <c r="J1850" s="4">
        <v>68.0</v>
      </c>
      <c r="K1850" s="4" t="s">
        <v>6070</v>
      </c>
      <c r="L1850" s="4">
        <v>0.0</v>
      </c>
      <c r="M1850" s="4">
        <v>93.0</v>
      </c>
      <c r="N1850" s="4">
        <v>93.0</v>
      </c>
      <c r="O1850" s="4" t="s">
        <v>5522</v>
      </c>
      <c r="P1850" s="4" t="s">
        <v>3739</v>
      </c>
      <c r="Q1850" s="10"/>
      <c r="R1850" s="4" t="s">
        <v>5821</v>
      </c>
      <c r="S1850" s="4" t="s">
        <v>7281</v>
      </c>
      <c r="T1850" s="5">
        <v>45796.0</v>
      </c>
    </row>
    <row r="1851">
      <c r="A1851" s="4" t="s">
        <v>6412</v>
      </c>
      <c r="B1851" s="4">
        <v>2011.0</v>
      </c>
      <c r="C1851" s="4" t="s">
        <v>314</v>
      </c>
      <c r="D1851" s="4">
        <v>86.0</v>
      </c>
      <c r="E1851" s="4">
        <v>72.0</v>
      </c>
      <c r="F1851" s="4">
        <v>0.0</v>
      </c>
      <c r="G1851" s="4" t="s">
        <v>1397</v>
      </c>
      <c r="H1851" s="4" t="s">
        <v>3740</v>
      </c>
      <c r="I1851" s="4">
        <v>95.0</v>
      </c>
      <c r="J1851" s="4">
        <v>597.0</v>
      </c>
      <c r="K1851" s="4" t="s">
        <v>5777</v>
      </c>
      <c r="L1851" s="4">
        <v>0.0</v>
      </c>
      <c r="M1851" s="4">
        <v>95.0</v>
      </c>
      <c r="N1851" s="4">
        <v>95.0</v>
      </c>
      <c r="O1851" s="4" t="s">
        <v>5522</v>
      </c>
      <c r="P1851" s="4" t="s">
        <v>3742</v>
      </c>
      <c r="Q1851" s="10"/>
      <c r="R1851" s="4" t="s">
        <v>5821</v>
      </c>
      <c r="S1851" s="4" t="s">
        <v>7381</v>
      </c>
      <c r="T1851" s="5">
        <v>45857.0</v>
      </c>
    </row>
    <row r="1852">
      <c r="A1852" s="4" t="s">
        <v>6412</v>
      </c>
      <c r="B1852" s="4">
        <v>2010.0</v>
      </c>
      <c r="C1852" s="4" t="s">
        <v>314</v>
      </c>
      <c r="D1852" s="4">
        <v>89.0</v>
      </c>
      <c r="E1852" s="4">
        <v>71.0</v>
      </c>
      <c r="F1852" s="4">
        <v>0.0</v>
      </c>
      <c r="G1852" s="4" t="s">
        <v>3895</v>
      </c>
      <c r="H1852" s="4" t="s">
        <v>3743</v>
      </c>
      <c r="I1852" s="4">
        <v>9.0</v>
      </c>
      <c r="J1852" s="4">
        <v>43.0</v>
      </c>
      <c r="K1852" s="4" t="s">
        <v>6018</v>
      </c>
      <c r="L1852" s="4">
        <v>0.0</v>
      </c>
      <c r="M1852" s="4">
        <v>93.0</v>
      </c>
      <c r="N1852" s="4">
        <v>93.0</v>
      </c>
      <c r="O1852" s="4" t="s">
        <v>5522</v>
      </c>
      <c r="P1852" s="4" t="s">
        <v>3744</v>
      </c>
      <c r="Q1852" s="10"/>
      <c r="R1852" s="4" t="s">
        <v>5821</v>
      </c>
      <c r="S1852" s="4" t="s">
        <v>7005</v>
      </c>
      <c r="T1852" s="5">
        <v>45736.0</v>
      </c>
    </row>
    <row r="1853">
      <c r="A1853" s="4" t="s">
        <v>6412</v>
      </c>
      <c r="B1853" s="4">
        <v>2009.0</v>
      </c>
      <c r="C1853" s="4" t="s">
        <v>314</v>
      </c>
      <c r="D1853" s="4">
        <v>85.0</v>
      </c>
      <c r="E1853" s="4">
        <v>73.0</v>
      </c>
      <c r="F1853" s="4">
        <v>0.0</v>
      </c>
      <c r="G1853" s="4" t="s">
        <v>633</v>
      </c>
      <c r="H1853" s="4" t="s">
        <v>3745</v>
      </c>
      <c r="I1853" s="4">
        <v>93.0</v>
      </c>
      <c r="J1853" s="4">
        <v>198.0</v>
      </c>
      <c r="K1853" s="4" t="s">
        <v>6053</v>
      </c>
      <c r="L1853" s="4">
        <v>0.0</v>
      </c>
      <c r="M1853" s="4">
        <v>92.0</v>
      </c>
      <c r="N1853" s="4">
        <v>92.0</v>
      </c>
      <c r="O1853" s="4" t="s">
        <v>5522</v>
      </c>
      <c r="P1853" s="4" t="s">
        <v>3746</v>
      </c>
      <c r="Q1853" s="10"/>
      <c r="R1853" s="4" t="s">
        <v>5821</v>
      </c>
      <c r="S1853" s="4" t="s">
        <v>7062</v>
      </c>
      <c r="T1853" s="5">
        <v>45735.0</v>
      </c>
    </row>
    <row r="1854">
      <c r="A1854" s="4" t="s">
        <v>6412</v>
      </c>
      <c r="B1854" s="4">
        <v>2008.0</v>
      </c>
      <c r="C1854" s="4" t="s">
        <v>314</v>
      </c>
      <c r="D1854" s="4">
        <v>81.0</v>
      </c>
      <c r="E1854" s="4">
        <v>75.0</v>
      </c>
      <c r="F1854" s="4">
        <v>0.0</v>
      </c>
      <c r="G1854" s="4" t="s">
        <v>3878</v>
      </c>
      <c r="H1854" s="4" t="s">
        <v>3747</v>
      </c>
      <c r="I1854" s="4">
        <v>9.0</v>
      </c>
      <c r="J1854" s="4">
        <v>0.0</v>
      </c>
      <c r="K1854" s="4" t="s">
        <v>5736</v>
      </c>
      <c r="L1854" s="4">
        <v>0.0</v>
      </c>
      <c r="M1854" s="4">
        <v>89.0</v>
      </c>
      <c r="N1854" s="4">
        <v>89.0</v>
      </c>
      <c r="O1854" s="4" t="s">
        <v>5522</v>
      </c>
      <c r="P1854" s="4" t="s">
        <v>3748</v>
      </c>
      <c r="Q1854" s="10"/>
      <c r="R1854" s="4" t="s">
        <v>5821</v>
      </c>
      <c r="S1854" s="4" t="s">
        <v>7224</v>
      </c>
      <c r="T1854" s="5">
        <v>45796.0</v>
      </c>
    </row>
    <row r="1855">
      <c r="A1855" s="4" t="s">
        <v>6412</v>
      </c>
      <c r="B1855" s="4">
        <v>2007.0</v>
      </c>
      <c r="C1855" s="4" t="s">
        <v>314</v>
      </c>
      <c r="D1855" s="4">
        <v>81.0</v>
      </c>
      <c r="E1855" s="4">
        <v>76.0</v>
      </c>
      <c r="F1855" s="4">
        <v>0.0</v>
      </c>
      <c r="G1855" s="4" t="s">
        <v>5739</v>
      </c>
      <c r="H1855" s="4" t="s">
        <v>3749</v>
      </c>
      <c r="I1855" s="4">
        <v>88.0</v>
      </c>
      <c r="J1855" s="4">
        <v>25.0</v>
      </c>
      <c r="K1855" s="4" t="s">
        <v>5737</v>
      </c>
      <c r="L1855" s="4">
        <v>0.0</v>
      </c>
      <c r="M1855" s="4">
        <v>88.0</v>
      </c>
      <c r="N1855" s="4">
        <v>88.0</v>
      </c>
      <c r="O1855" s="4" t="s">
        <v>5522</v>
      </c>
      <c r="P1855" s="4" t="s">
        <v>3750</v>
      </c>
      <c r="Q1855" s="10"/>
      <c r="R1855" s="4" t="s">
        <v>5821</v>
      </c>
      <c r="S1855" s="4" t="s">
        <v>7225</v>
      </c>
      <c r="T1855" s="5">
        <v>45707.0</v>
      </c>
    </row>
    <row r="1856">
      <c r="A1856" s="4" t="s">
        <v>6412</v>
      </c>
      <c r="B1856" s="4">
        <v>2006.0</v>
      </c>
      <c r="C1856" s="4" t="s">
        <v>314</v>
      </c>
      <c r="D1856" s="4" t="s">
        <v>5682</v>
      </c>
      <c r="E1856" s="4">
        <v>76.0</v>
      </c>
      <c r="F1856" s="4">
        <v>0.0</v>
      </c>
      <c r="G1856" s="4" t="s">
        <v>2160</v>
      </c>
      <c r="H1856" s="4" t="s">
        <v>3751</v>
      </c>
      <c r="I1856" s="4">
        <v>87.0</v>
      </c>
      <c r="J1856" s="4">
        <v>20.0</v>
      </c>
      <c r="K1856" s="4" t="s">
        <v>5738</v>
      </c>
      <c r="L1856" s="4">
        <v>0.0</v>
      </c>
      <c r="M1856" s="4">
        <v>89.0</v>
      </c>
      <c r="N1856" s="4">
        <v>89.0</v>
      </c>
      <c r="O1856" s="4" t="s">
        <v>5522</v>
      </c>
      <c r="P1856" s="4" t="s">
        <v>3752</v>
      </c>
      <c r="Q1856" s="10"/>
      <c r="R1856" s="4" t="s">
        <v>5821</v>
      </c>
      <c r="S1856" s="4" t="s">
        <v>7420</v>
      </c>
      <c r="T1856" s="5">
        <v>45676.0</v>
      </c>
    </row>
    <row r="1857">
      <c r="A1857" s="4" t="s">
        <v>6412</v>
      </c>
      <c r="B1857" s="4">
        <v>2005.0</v>
      </c>
      <c r="C1857" s="4" t="s">
        <v>314</v>
      </c>
      <c r="D1857" s="4" t="s">
        <v>5682</v>
      </c>
      <c r="E1857" s="4">
        <v>78.0</v>
      </c>
      <c r="F1857" s="4">
        <v>0.0</v>
      </c>
      <c r="G1857" s="4" t="s">
        <v>1394</v>
      </c>
      <c r="H1857" s="4" t="s">
        <v>3753</v>
      </c>
      <c r="I1857" s="4">
        <v>87.0</v>
      </c>
      <c r="J1857" s="4">
        <v>20.0</v>
      </c>
      <c r="K1857" s="4" t="s">
        <v>5886</v>
      </c>
      <c r="L1857" s="4">
        <v>0.0</v>
      </c>
      <c r="M1857" s="4">
        <v>89.0</v>
      </c>
      <c r="N1857" s="4">
        <v>89.0</v>
      </c>
      <c r="O1857" s="4" t="s">
        <v>5522</v>
      </c>
      <c r="P1857" s="4" t="s">
        <v>3754</v>
      </c>
      <c r="Q1857" s="10"/>
      <c r="R1857" s="4" t="s">
        <v>5821</v>
      </c>
      <c r="S1857" s="4" t="s">
        <v>7065</v>
      </c>
      <c r="T1857" s="5">
        <v>45918.0</v>
      </c>
    </row>
    <row r="1858">
      <c r="A1858" s="4" t="s">
        <v>6412</v>
      </c>
      <c r="B1858" s="4">
        <v>2004.0</v>
      </c>
      <c r="C1858" s="4" t="s">
        <v>314</v>
      </c>
      <c r="D1858" s="4" t="s">
        <v>5945</v>
      </c>
      <c r="E1858" s="4">
        <v>79.0</v>
      </c>
      <c r="F1858" s="4">
        <v>0.0</v>
      </c>
      <c r="G1858" s="4" t="s">
        <v>2382</v>
      </c>
      <c r="H1858" s="4" t="s">
        <v>3755</v>
      </c>
      <c r="I1858" s="4">
        <v>88.0</v>
      </c>
      <c r="J1858" s="4">
        <v>33.0</v>
      </c>
      <c r="K1858" s="4" t="s">
        <v>5679</v>
      </c>
      <c r="L1858" s="4">
        <v>0.0</v>
      </c>
      <c r="M1858" s="4">
        <v>87.0</v>
      </c>
      <c r="N1858" s="4">
        <v>89.0</v>
      </c>
      <c r="O1858" s="4" t="s">
        <v>5522</v>
      </c>
      <c r="P1858" s="4" t="s">
        <v>3756</v>
      </c>
      <c r="Q1858" s="10"/>
      <c r="R1858" s="4" t="s">
        <v>5821</v>
      </c>
      <c r="S1858" s="4" t="s">
        <v>7009</v>
      </c>
      <c r="T1858" s="5">
        <v>45765.0</v>
      </c>
    </row>
    <row r="1859">
      <c r="A1859" s="4" t="s">
        <v>6412</v>
      </c>
      <c r="B1859" s="4">
        <v>2003.0</v>
      </c>
      <c r="C1859" s="4" t="s">
        <v>314</v>
      </c>
      <c r="D1859" s="4" t="s">
        <v>5915</v>
      </c>
      <c r="E1859" s="4">
        <v>82.0</v>
      </c>
      <c r="F1859" s="4">
        <v>0.0</v>
      </c>
      <c r="G1859" s="4" t="s">
        <v>2987</v>
      </c>
      <c r="H1859" s="4" t="s">
        <v>3757</v>
      </c>
      <c r="I1859" s="4">
        <v>89.0</v>
      </c>
      <c r="J1859" s="4">
        <v>66.0</v>
      </c>
      <c r="K1859" s="5">
        <v>45906.0</v>
      </c>
      <c r="L1859" s="4">
        <v>0.0</v>
      </c>
      <c r="M1859" s="4">
        <v>86.0</v>
      </c>
      <c r="N1859" s="4">
        <v>9.0</v>
      </c>
      <c r="O1859" s="4" t="s">
        <v>5522</v>
      </c>
      <c r="P1859" s="4" t="s">
        <v>3759</v>
      </c>
      <c r="Q1859" s="10"/>
      <c r="R1859" s="4" t="s">
        <v>5821</v>
      </c>
      <c r="S1859" s="4" t="s">
        <v>7226</v>
      </c>
      <c r="T1859" s="5">
        <v>45706.0</v>
      </c>
    </row>
    <row r="1860">
      <c r="A1860" s="4" t="s">
        <v>6412</v>
      </c>
      <c r="B1860" s="4">
        <v>2002.0</v>
      </c>
      <c r="C1860" s="4" t="s">
        <v>314</v>
      </c>
      <c r="D1860" s="4" t="s">
        <v>5707</v>
      </c>
      <c r="E1860" s="4">
        <v>83.0</v>
      </c>
      <c r="F1860" s="4">
        <v>0.0</v>
      </c>
      <c r="G1860" s="4" t="s">
        <v>6174</v>
      </c>
      <c r="H1860" s="4" t="s">
        <v>3760</v>
      </c>
      <c r="I1860" s="4">
        <v>89.0</v>
      </c>
      <c r="J1860" s="4">
        <v>21.0</v>
      </c>
      <c r="K1860" s="5">
        <v>45722.0</v>
      </c>
      <c r="L1860" s="4">
        <v>0.0</v>
      </c>
      <c r="M1860" s="4">
        <v>84.0</v>
      </c>
      <c r="N1860" s="4">
        <v>9.0</v>
      </c>
      <c r="O1860" s="4" t="s">
        <v>5522</v>
      </c>
      <c r="P1860" s="4" t="s">
        <v>3761</v>
      </c>
      <c r="Q1860" s="10"/>
      <c r="R1860" s="4" t="s">
        <v>5821</v>
      </c>
      <c r="S1860" s="4" t="s">
        <v>7073</v>
      </c>
      <c r="T1860" s="5">
        <v>45794.0</v>
      </c>
    </row>
    <row r="1861">
      <c r="A1861" s="4" t="s">
        <v>6412</v>
      </c>
      <c r="B1861" s="4">
        <v>2001.0</v>
      </c>
      <c r="C1861" s="4" t="s">
        <v>314</v>
      </c>
      <c r="D1861" s="4" t="s">
        <v>5964</v>
      </c>
      <c r="E1861" s="4">
        <v>83.0</v>
      </c>
      <c r="F1861" s="4">
        <v>0.0</v>
      </c>
      <c r="G1861" s="4" t="s">
        <v>2453</v>
      </c>
      <c r="H1861" s="4" t="s">
        <v>3762</v>
      </c>
      <c r="I1861" s="4">
        <v>9.0</v>
      </c>
      <c r="J1861" s="4">
        <v>65.0</v>
      </c>
      <c r="K1861" s="4" t="s">
        <v>5683</v>
      </c>
      <c r="L1861" s="4">
        <v>0.0</v>
      </c>
      <c r="M1861" s="4">
        <v>82.0</v>
      </c>
      <c r="N1861" s="4">
        <v>9.0</v>
      </c>
      <c r="O1861" s="4" t="s">
        <v>5522</v>
      </c>
      <c r="P1861" s="4" t="s">
        <v>3764</v>
      </c>
      <c r="Q1861" s="10"/>
      <c r="R1861" s="4" t="s">
        <v>5821</v>
      </c>
      <c r="S1861" s="4" t="s">
        <v>7395</v>
      </c>
      <c r="T1861" s="5">
        <v>45764.0</v>
      </c>
    </row>
    <row r="1862">
      <c r="A1862" s="4" t="s">
        <v>6412</v>
      </c>
      <c r="B1862" s="4">
        <v>2000.0</v>
      </c>
      <c r="C1862" s="4" t="s">
        <v>314</v>
      </c>
      <c r="D1862" s="4" t="s">
        <v>5708</v>
      </c>
      <c r="E1862" s="4">
        <v>87.0</v>
      </c>
      <c r="F1862" s="4">
        <v>0.0</v>
      </c>
      <c r="G1862" s="4" t="s">
        <v>2987</v>
      </c>
      <c r="H1862" s="4" t="s">
        <v>3765</v>
      </c>
      <c r="I1862" s="4">
        <v>9.0</v>
      </c>
      <c r="J1862" s="4">
        <v>65.0</v>
      </c>
      <c r="K1862" s="4" t="s">
        <v>5995</v>
      </c>
      <c r="L1862" s="4">
        <v>0.0</v>
      </c>
      <c r="M1862" s="4">
        <v>82.0</v>
      </c>
      <c r="N1862" s="4">
        <v>9.0</v>
      </c>
      <c r="O1862" s="4" t="s">
        <v>5522</v>
      </c>
      <c r="P1862" s="4" t="s">
        <v>3766</v>
      </c>
      <c r="Q1862" s="10"/>
      <c r="R1862" s="4" t="s">
        <v>5821</v>
      </c>
      <c r="S1862" s="4" t="s">
        <v>7011</v>
      </c>
      <c r="T1862" s="5">
        <v>45705.0</v>
      </c>
    </row>
    <row r="1863">
      <c r="A1863" s="4" t="s">
        <v>6413</v>
      </c>
      <c r="B1863" s="4">
        <v>2015.0</v>
      </c>
      <c r="C1863" s="4" t="s">
        <v>13</v>
      </c>
      <c r="D1863" s="4" t="s">
        <v>5623</v>
      </c>
      <c r="E1863" s="4">
        <v>145.0</v>
      </c>
      <c r="F1863" s="4">
        <v>2.0</v>
      </c>
      <c r="G1863" s="10"/>
      <c r="H1863" s="4">
        <v>0.0</v>
      </c>
      <c r="I1863" s="4">
        <v>98.0</v>
      </c>
      <c r="J1863" s="4">
        <v>0.0</v>
      </c>
      <c r="K1863" s="4">
        <v>54.0</v>
      </c>
      <c r="L1863" s="4">
        <v>2.0</v>
      </c>
      <c r="M1863" s="4">
        <v>99.0</v>
      </c>
      <c r="N1863" s="4">
        <v>98.0</v>
      </c>
      <c r="O1863" s="4" t="s">
        <v>5522</v>
      </c>
      <c r="P1863" s="4" t="s">
        <v>3767</v>
      </c>
      <c r="Q1863" s="4">
        <v>68235.0</v>
      </c>
      <c r="R1863" s="5">
        <v>45839.0</v>
      </c>
      <c r="S1863" s="4" t="s">
        <v>7028</v>
      </c>
      <c r="T1863" s="5">
        <v>45849.0</v>
      </c>
    </row>
    <row r="1864">
      <c r="A1864" s="4" t="s">
        <v>6413</v>
      </c>
      <c r="B1864" s="4">
        <v>2014.0</v>
      </c>
      <c r="C1864" s="4" t="s">
        <v>13</v>
      </c>
      <c r="D1864" s="4" t="s">
        <v>5741</v>
      </c>
      <c r="E1864" s="4">
        <v>148.0</v>
      </c>
      <c r="F1864" s="4">
        <v>2.0</v>
      </c>
      <c r="G1864" s="4" t="s">
        <v>3903</v>
      </c>
      <c r="H1864" s="4" t="s">
        <v>3768</v>
      </c>
      <c r="I1864" s="4">
        <v>98.0</v>
      </c>
      <c r="J1864" s="4">
        <v>0.0</v>
      </c>
      <c r="K1864" s="4" t="s">
        <v>5701</v>
      </c>
      <c r="L1864" s="4">
        <v>3.0</v>
      </c>
      <c r="M1864" s="4">
        <v>99.0</v>
      </c>
      <c r="N1864" s="4">
        <v>98.0</v>
      </c>
      <c r="O1864" s="4" t="s">
        <v>5522</v>
      </c>
      <c r="P1864" s="4" t="s">
        <v>3769</v>
      </c>
      <c r="Q1864" s="4">
        <v>613997.0</v>
      </c>
      <c r="R1864" s="5">
        <v>45839.0</v>
      </c>
      <c r="S1864" s="4" t="s">
        <v>6949</v>
      </c>
      <c r="T1864" s="5">
        <v>45819.0</v>
      </c>
    </row>
    <row r="1865">
      <c r="A1865" s="4" t="s">
        <v>6413</v>
      </c>
      <c r="B1865" s="4">
        <v>2013.0</v>
      </c>
      <c r="C1865" s="4" t="s">
        <v>13</v>
      </c>
      <c r="D1865" s="4" t="s">
        <v>5645</v>
      </c>
      <c r="E1865" s="4">
        <v>157.0</v>
      </c>
      <c r="F1865" s="4">
        <v>2.0</v>
      </c>
      <c r="G1865" s="4" t="s">
        <v>1173</v>
      </c>
      <c r="H1865" s="4" t="s">
        <v>3770</v>
      </c>
      <c r="I1865" s="4">
        <v>98.0</v>
      </c>
      <c r="J1865" s="4">
        <v>0.0</v>
      </c>
      <c r="K1865" s="4" t="s">
        <v>5600</v>
      </c>
      <c r="L1865" s="4">
        <v>3.0</v>
      </c>
      <c r="M1865" s="4">
        <v>99.0</v>
      </c>
      <c r="N1865" s="4">
        <v>98.0</v>
      </c>
      <c r="O1865" s="4" t="s">
        <v>5522</v>
      </c>
      <c r="P1865" s="4" t="s">
        <v>3771</v>
      </c>
      <c r="Q1865" s="4">
        <v>5945747.0</v>
      </c>
      <c r="R1865" s="5">
        <v>45839.0</v>
      </c>
      <c r="S1865" s="4" t="s">
        <v>6009</v>
      </c>
      <c r="T1865" s="5">
        <v>45788.0</v>
      </c>
    </row>
    <row r="1866">
      <c r="A1866" s="4" t="s">
        <v>6413</v>
      </c>
      <c r="B1866" s="4">
        <v>2012.0</v>
      </c>
      <c r="C1866" s="4" t="s">
        <v>13</v>
      </c>
      <c r="D1866" s="4" t="s">
        <v>5645</v>
      </c>
      <c r="E1866" s="4">
        <v>157.0</v>
      </c>
      <c r="F1866" s="4">
        <v>2.0</v>
      </c>
      <c r="G1866" s="4" t="s">
        <v>177</v>
      </c>
      <c r="H1866" s="4" t="s">
        <v>3772</v>
      </c>
      <c r="I1866" s="4">
        <v>98.0</v>
      </c>
      <c r="J1866" s="4">
        <v>0.0</v>
      </c>
      <c r="K1866" s="4" t="s">
        <v>5554</v>
      </c>
      <c r="L1866" s="4">
        <v>3.0</v>
      </c>
      <c r="M1866" s="4">
        <v>99.0</v>
      </c>
      <c r="N1866" s="4">
        <v>98.0</v>
      </c>
      <c r="O1866" s="4" t="s">
        <v>5522</v>
      </c>
      <c r="P1866" s="4" t="s">
        <v>3773</v>
      </c>
      <c r="Q1866" s="4">
        <v>587718.0</v>
      </c>
      <c r="R1866" s="5">
        <v>45839.0</v>
      </c>
      <c r="S1866" s="4" t="s">
        <v>7107</v>
      </c>
      <c r="T1866" s="5">
        <v>45788.0</v>
      </c>
    </row>
    <row r="1867">
      <c r="A1867" s="4" t="s">
        <v>6413</v>
      </c>
      <c r="B1867" s="4">
        <v>2011.0</v>
      </c>
      <c r="C1867" s="4" t="s">
        <v>13</v>
      </c>
      <c r="D1867" s="4" t="s">
        <v>5741</v>
      </c>
      <c r="E1867" s="4">
        <v>147.0</v>
      </c>
      <c r="F1867" s="4">
        <v>3.0</v>
      </c>
      <c r="G1867" s="4" t="s">
        <v>156</v>
      </c>
      <c r="H1867" s="4" t="s">
        <v>3774</v>
      </c>
      <c r="I1867" s="4">
        <v>98.0</v>
      </c>
      <c r="J1867" s="4">
        <v>0.0</v>
      </c>
      <c r="K1867" s="5">
        <v>45905.0</v>
      </c>
      <c r="L1867" s="4">
        <v>3.0</v>
      </c>
      <c r="M1867" s="4">
        <v>99.0</v>
      </c>
      <c r="N1867" s="4">
        <v>98.0</v>
      </c>
      <c r="O1867" s="4" t="s">
        <v>5522</v>
      </c>
      <c r="P1867" s="4" t="s">
        <v>3775</v>
      </c>
      <c r="Q1867" s="4">
        <v>58782.0</v>
      </c>
      <c r="R1867" s="5">
        <v>45870.0</v>
      </c>
      <c r="S1867" s="4" t="s">
        <v>5725</v>
      </c>
      <c r="T1867" s="5">
        <v>45788.0</v>
      </c>
    </row>
    <row r="1868">
      <c r="A1868" s="4" t="s">
        <v>6413</v>
      </c>
      <c r="B1868" s="4">
        <v>2010.0</v>
      </c>
      <c r="C1868" s="4" t="s">
        <v>13</v>
      </c>
      <c r="D1868" s="4" t="s">
        <v>5648</v>
      </c>
      <c r="E1868" s="4">
        <v>154.0</v>
      </c>
      <c r="F1868" s="4">
        <v>3.0</v>
      </c>
      <c r="G1868" s="4" t="s">
        <v>153</v>
      </c>
      <c r="H1868" s="4" t="s">
        <v>3776</v>
      </c>
      <c r="I1868" s="4">
        <v>98.0</v>
      </c>
      <c r="J1868" s="4">
        <v>0.0</v>
      </c>
      <c r="K1868" s="5">
        <v>45693.0</v>
      </c>
      <c r="L1868" s="4">
        <v>3.0</v>
      </c>
      <c r="M1868" s="4">
        <v>99.0</v>
      </c>
      <c r="N1868" s="4">
        <v>98.0</v>
      </c>
      <c r="O1868" s="4" t="s">
        <v>5522</v>
      </c>
      <c r="P1868" s="4" t="s">
        <v>3777</v>
      </c>
      <c r="Q1868" s="4">
        <v>5737723.0</v>
      </c>
      <c r="R1868" s="5">
        <v>45870.0</v>
      </c>
      <c r="S1868" s="4" t="s">
        <v>7347</v>
      </c>
      <c r="T1868" s="5">
        <v>45758.0</v>
      </c>
    </row>
    <row r="1869">
      <c r="A1869" s="4" t="s">
        <v>6413</v>
      </c>
      <c r="B1869" s="4">
        <v>2009.0</v>
      </c>
      <c r="C1869" s="4" t="s">
        <v>13</v>
      </c>
      <c r="D1869" s="4" t="s">
        <v>5648</v>
      </c>
      <c r="E1869" s="4">
        <v>163.0</v>
      </c>
      <c r="F1869" s="4">
        <v>3.0</v>
      </c>
      <c r="G1869" s="4" t="s">
        <v>124</v>
      </c>
      <c r="H1869" s="4" t="s">
        <v>3778</v>
      </c>
      <c r="I1869" s="4">
        <v>98.0</v>
      </c>
      <c r="J1869" s="4">
        <v>0.0</v>
      </c>
      <c r="K1869" s="4" t="s">
        <v>5857</v>
      </c>
      <c r="L1869" s="4">
        <v>3.0</v>
      </c>
      <c r="M1869" s="4">
        <v>99.0</v>
      </c>
      <c r="N1869" s="4">
        <v>98.0</v>
      </c>
      <c r="O1869" s="4" t="s">
        <v>5614</v>
      </c>
      <c r="P1869" s="4" t="s">
        <v>3779</v>
      </c>
      <c r="Q1869" s="4">
        <v>5666581.0</v>
      </c>
      <c r="R1869" s="5">
        <v>45870.0</v>
      </c>
      <c r="S1869" s="4" t="s">
        <v>7364</v>
      </c>
      <c r="T1869" s="5">
        <v>45727.0</v>
      </c>
    </row>
    <row r="1870">
      <c r="A1870" s="4" t="s">
        <v>6413</v>
      </c>
      <c r="B1870" s="4">
        <v>2008.0</v>
      </c>
      <c r="C1870" s="4" t="s">
        <v>13</v>
      </c>
      <c r="D1870" s="4" t="s">
        <v>5711</v>
      </c>
      <c r="E1870" s="4">
        <v>169.0</v>
      </c>
      <c r="F1870" s="4">
        <v>3.0</v>
      </c>
      <c r="G1870" s="4" t="s">
        <v>453</v>
      </c>
      <c r="H1870" s="4" t="s">
        <v>3780</v>
      </c>
      <c r="I1870" s="4">
        <v>97.0</v>
      </c>
      <c r="J1870" s="4">
        <v>0.0</v>
      </c>
      <c r="K1870" s="4" t="s">
        <v>5846</v>
      </c>
      <c r="L1870" s="4">
        <v>3.0</v>
      </c>
      <c r="M1870" s="4">
        <v>97.0</v>
      </c>
      <c r="N1870" s="4">
        <v>97.0</v>
      </c>
      <c r="O1870" s="4" t="s">
        <v>5614</v>
      </c>
      <c r="P1870" s="4" t="s">
        <v>3781</v>
      </c>
      <c r="Q1870" s="4">
        <v>559456.0</v>
      </c>
      <c r="R1870" s="5">
        <v>45870.0</v>
      </c>
      <c r="S1870" s="4" t="s">
        <v>7110</v>
      </c>
      <c r="T1870" s="5">
        <v>45668.0</v>
      </c>
    </row>
    <row r="1871">
      <c r="A1871" s="4" t="s">
        <v>6413</v>
      </c>
      <c r="B1871" s="4">
        <v>2007.0</v>
      </c>
      <c r="C1871" s="4" t="s">
        <v>13</v>
      </c>
      <c r="D1871" s="4" t="s">
        <v>5711</v>
      </c>
      <c r="E1871" s="4">
        <v>173.0</v>
      </c>
      <c r="F1871" s="4">
        <v>3.0</v>
      </c>
      <c r="G1871" s="4" t="s">
        <v>729</v>
      </c>
      <c r="H1871" s="4" t="s">
        <v>3782</v>
      </c>
      <c r="I1871" s="4">
        <v>93.0</v>
      </c>
      <c r="J1871" s="4">
        <v>0.0</v>
      </c>
      <c r="K1871" s="4" t="s">
        <v>5560</v>
      </c>
      <c r="L1871" s="4">
        <v>4.0</v>
      </c>
      <c r="M1871" s="4">
        <v>93.0</v>
      </c>
      <c r="N1871" s="4">
        <v>93.0</v>
      </c>
      <c r="O1871" s="4" t="s">
        <v>5614</v>
      </c>
      <c r="P1871" s="4" t="s">
        <v>3783</v>
      </c>
      <c r="Q1871" s="4">
        <v>552216.0</v>
      </c>
      <c r="R1871" s="5">
        <v>45901.0</v>
      </c>
      <c r="S1871" s="4" t="s">
        <v>7404</v>
      </c>
      <c r="T1871" s="4">
        <v>11.0</v>
      </c>
    </row>
    <row r="1872">
      <c r="A1872" s="4" t="s">
        <v>6413</v>
      </c>
      <c r="B1872" s="4">
        <v>2006.0</v>
      </c>
      <c r="C1872" s="4" t="s">
        <v>13</v>
      </c>
      <c r="D1872" s="4">
        <v>73.0</v>
      </c>
      <c r="E1872" s="4">
        <v>17.0</v>
      </c>
      <c r="F1872" s="4">
        <v>3.0</v>
      </c>
      <c r="G1872" s="4" t="s">
        <v>1789</v>
      </c>
      <c r="H1872" s="4" t="s">
        <v>3784</v>
      </c>
      <c r="I1872" s="4">
        <v>88.0</v>
      </c>
      <c r="J1872" s="4">
        <v>0.0</v>
      </c>
      <c r="K1872" s="4" t="s">
        <v>5608</v>
      </c>
      <c r="L1872" s="4">
        <v>4.0</v>
      </c>
      <c r="M1872" s="4">
        <v>88.0</v>
      </c>
      <c r="N1872" s="4">
        <v>88.0</v>
      </c>
      <c r="O1872" s="4" t="s">
        <v>5821</v>
      </c>
      <c r="P1872" s="4" t="s">
        <v>3785</v>
      </c>
      <c r="Q1872" s="4">
        <v>545211.0</v>
      </c>
      <c r="R1872" s="5">
        <v>45901.0</v>
      </c>
      <c r="S1872" s="4" t="s">
        <v>7370</v>
      </c>
      <c r="T1872" s="4">
        <v>11.0</v>
      </c>
    </row>
    <row r="1873">
      <c r="A1873" s="4" t="s">
        <v>6413</v>
      </c>
      <c r="B1873" s="4">
        <v>2005.0</v>
      </c>
      <c r="C1873" s="4" t="s">
        <v>13</v>
      </c>
      <c r="D1873" s="4" t="s">
        <v>5998</v>
      </c>
      <c r="E1873" s="4">
        <v>194.0</v>
      </c>
      <c r="F1873" s="4">
        <v>3.0</v>
      </c>
      <c r="G1873" s="5">
        <v>45841.0</v>
      </c>
      <c r="H1873" s="4" t="s">
        <v>3786</v>
      </c>
      <c r="I1873" s="4">
        <v>86.0</v>
      </c>
      <c r="J1873" s="4">
        <v>0.0</v>
      </c>
      <c r="K1873" s="4" t="s">
        <v>5616</v>
      </c>
      <c r="L1873" s="4">
        <v>4.0</v>
      </c>
      <c r="M1873" s="4">
        <v>87.0</v>
      </c>
      <c r="N1873" s="4">
        <v>86.0</v>
      </c>
      <c r="O1873" s="4" t="s">
        <v>5821</v>
      </c>
      <c r="P1873" s="4" t="s">
        <v>3787</v>
      </c>
      <c r="Q1873" s="4">
        <v>5379328.0</v>
      </c>
      <c r="R1873" s="5">
        <v>45901.0</v>
      </c>
      <c r="S1873" s="4" t="s">
        <v>7249</v>
      </c>
      <c r="T1873" s="4">
        <v>11.0</v>
      </c>
    </row>
    <row r="1874">
      <c r="A1874" s="4" t="s">
        <v>6413</v>
      </c>
      <c r="B1874" s="4">
        <v>2004.0</v>
      </c>
      <c r="C1874" s="4" t="s">
        <v>13</v>
      </c>
      <c r="D1874" s="4">
        <v>71.0</v>
      </c>
      <c r="E1874" s="4">
        <v>194.0</v>
      </c>
      <c r="F1874" s="4">
        <v>4.0</v>
      </c>
      <c r="G1874" s="4" t="s">
        <v>4776</v>
      </c>
      <c r="H1874" s="4" t="s">
        <v>3788</v>
      </c>
      <c r="I1874" s="4">
        <v>79.0</v>
      </c>
      <c r="J1874" s="4">
        <v>0.0</v>
      </c>
      <c r="K1874" s="4" t="s">
        <v>5611</v>
      </c>
      <c r="L1874" s="4">
        <v>4.0</v>
      </c>
      <c r="M1874" s="4">
        <v>8.0</v>
      </c>
      <c r="N1874" s="4">
        <v>79.0</v>
      </c>
      <c r="O1874" s="4" t="s">
        <v>5821</v>
      </c>
      <c r="P1874" s="4" t="s">
        <v>3789</v>
      </c>
      <c r="Q1874" s="4">
        <v>53973.0</v>
      </c>
      <c r="R1874" s="4">
        <v>2.0</v>
      </c>
      <c r="S1874" s="4" t="s">
        <v>7303</v>
      </c>
      <c r="T1874" s="4">
        <v>11.0</v>
      </c>
    </row>
    <row r="1875">
      <c r="A1875" s="4" t="s">
        <v>6413</v>
      </c>
      <c r="B1875" s="4">
        <v>2003.0</v>
      </c>
      <c r="C1875" s="4" t="s">
        <v>13</v>
      </c>
      <c r="D1875" s="4">
        <v>76.0</v>
      </c>
      <c r="E1875" s="4">
        <v>198.0</v>
      </c>
      <c r="F1875" s="4">
        <v>4.0</v>
      </c>
      <c r="G1875" s="4" t="s">
        <v>1548</v>
      </c>
      <c r="H1875" s="4" t="s">
        <v>3790</v>
      </c>
      <c r="I1875" s="4">
        <v>86.0</v>
      </c>
      <c r="J1875" s="4">
        <v>0.0</v>
      </c>
      <c r="K1875" s="4" t="s">
        <v>6103</v>
      </c>
      <c r="L1875" s="4">
        <v>5.0</v>
      </c>
      <c r="M1875" s="4">
        <v>86.0</v>
      </c>
      <c r="N1875" s="4">
        <v>86.0</v>
      </c>
      <c r="O1875" s="4" t="s">
        <v>5821</v>
      </c>
      <c r="P1875" s="4" t="s">
        <v>3791</v>
      </c>
      <c r="Q1875" s="4">
        <v>524879.0</v>
      </c>
      <c r="R1875" s="4">
        <v>2.0</v>
      </c>
      <c r="S1875" s="4" t="s">
        <v>7250</v>
      </c>
      <c r="T1875" s="4">
        <v>11.0</v>
      </c>
    </row>
    <row r="1876">
      <c r="A1876" s="4" t="s">
        <v>6413</v>
      </c>
      <c r="B1876" s="4">
        <v>2002.0</v>
      </c>
      <c r="C1876" s="4" t="s">
        <v>13</v>
      </c>
      <c r="D1876" s="4">
        <v>75.0</v>
      </c>
      <c r="E1876" s="4">
        <v>197.0</v>
      </c>
      <c r="F1876" s="4">
        <v>4.0</v>
      </c>
      <c r="G1876" s="5">
        <v>45780.0</v>
      </c>
      <c r="H1876" s="4" t="s">
        <v>3792</v>
      </c>
      <c r="I1876" s="4">
        <v>85.0</v>
      </c>
      <c r="J1876" s="4">
        <v>0.0</v>
      </c>
      <c r="K1876" s="4" t="s">
        <v>5726</v>
      </c>
      <c r="L1876" s="4">
        <v>5.0</v>
      </c>
      <c r="M1876" s="4">
        <v>85.0</v>
      </c>
      <c r="N1876" s="4">
        <v>85.0</v>
      </c>
      <c r="O1876" s="4" t="s">
        <v>5783</v>
      </c>
      <c r="P1876" s="4" t="s">
        <v>3793</v>
      </c>
      <c r="Q1876" s="4">
        <v>5171734.0</v>
      </c>
      <c r="R1876" s="5">
        <v>45659.0</v>
      </c>
      <c r="S1876" s="4" t="s">
        <v>7371</v>
      </c>
      <c r="T1876" s="5">
        <v>45848.0</v>
      </c>
    </row>
    <row r="1877">
      <c r="A1877" s="4" t="s">
        <v>6413</v>
      </c>
      <c r="B1877" s="4">
        <v>2001.0</v>
      </c>
      <c r="C1877" s="4" t="s">
        <v>13</v>
      </c>
      <c r="D1877" s="4">
        <v>73.0</v>
      </c>
      <c r="E1877" s="4">
        <v>193.0</v>
      </c>
      <c r="F1877" s="4">
        <v>4.0</v>
      </c>
      <c r="G1877" s="4" t="s">
        <v>480</v>
      </c>
      <c r="H1877" s="4" t="s">
        <v>3794</v>
      </c>
      <c r="I1877" s="4">
        <v>87.0</v>
      </c>
      <c r="J1877" s="4">
        <v>0.0</v>
      </c>
      <c r="K1877" s="4" t="s">
        <v>6083</v>
      </c>
      <c r="L1877" s="4">
        <v>5.0</v>
      </c>
      <c r="M1877" s="4">
        <v>89.0</v>
      </c>
      <c r="N1877" s="4">
        <v>87.0</v>
      </c>
      <c r="O1877" s="4" t="s">
        <v>5783</v>
      </c>
      <c r="P1877" s="4" t="s">
        <v>3795</v>
      </c>
      <c r="Q1877" s="4">
        <v>5175.0</v>
      </c>
      <c r="R1877" s="5">
        <v>45659.0</v>
      </c>
      <c r="S1877" s="4" t="s">
        <v>6158</v>
      </c>
      <c r="T1877" s="5">
        <v>45757.0</v>
      </c>
    </row>
    <row r="1878">
      <c r="A1878" s="4" t="s">
        <v>6413</v>
      </c>
      <c r="B1878" s="4">
        <v>2000.0</v>
      </c>
      <c r="C1878" s="4" t="s">
        <v>13</v>
      </c>
      <c r="D1878" s="4">
        <v>73.0</v>
      </c>
      <c r="E1878" s="4">
        <v>192.0</v>
      </c>
      <c r="F1878" s="4">
        <v>4.0</v>
      </c>
      <c r="G1878" s="4" t="s">
        <v>1550</v>
      </c>
      <c r="H1878" s="4" t="s">
        <v>3796</v>
      </c>
      <c r="I1878" s="4">
        <v>83.0</v>
      </c>
      <c r="J1878" s="4">
        <v>0.0</v>
      </c>
      <c r="K1878" s="4" t="s">
        <v>6084</v>
      </c>
      <c r="L1878" s="4">
        <v>5.0</v>
      </c>
      <c r="M1878" s="4">
        <v>85.0</v>
      </c>
      <c r="N1878" s="4">
        <v>83.0</v>
      </c>
      <c r="O1878" s="4" t="s">
        <v>5783</v>
      </c>
      <c r="P1878" s="4" t="s">
        <v>3797</v>
      </c>
      <c r="Q1878" s="4">
        <v>526796.0</v>
      </c>
      <c r="R1878" s="5">
        <v>45659.0</v>
      </c>
      <c r="S1878" s="4" t="s">
        <v>7199</v>
      </c>
      <c r="T1878" s="5">
        <v>45667.0</v>
      </c>
    </row>
    <row r="1879">
      <c r="A1879" s="4" t="s">
        <v>6414</v>
      </c>
      <c r="B1879" s="4">
        <v>2015.0</v>
      </c>
      <c r="C1879" s="4" t="s">
        <v>13</v>
      </c>
      <c r="D1879" s="4" t="s">
        <v>5924</v>
      </c>
      <c r="E1879" s="4">
        <v>22.0</v>
      </c>
      <c r="F1879" s="4">
        <v>49.0</v>
      </c>
      <c r="G1879" s="10"/>
      <c r="H1879" s="4">
        <v>0.0</v>
      </c>
      <c r="I1879" s="4">
        <v>65.0</v>
      </c>
      <c r="J1879" s="4">
        <v>7693.0</v>
      </c>
      <c r="K1879" s="5">
        <v>45735.0</v>
      </c>
      <c r="L1879" s="4">
        <v>87.0</v>
      </c>
      <c r="M1879" s="4">
        <v>65.0</v>
      </c>
      <c r="N1879" s="4">
        <v>65.0</v>
      </c>
      <c r="O1879" s="4" t="s">
        <v>5783</v>
      </c>
      <c r="P1879" s="4" t="s">
        <v>3798</v>
      </c>
      <c r="Q1879" s="4">
        <v>1.9896965E7</v>
      </c>
      <c r="R1879" s="5">
        <v>45756.0</v>
      </c>
      <c r="S1879" s="4" t="s">
        <v>7448</v>
      </c>
      <c r="T1879" s="5">
        <v>45752.0</v>
      </c>
    </row>
    <row r="1880">
      <c r="A1880" s="4" t="s">
        <v>6414</v>
      </c>
      <c r="B1880" s="4">
        <v>2014.0</v>
      </c>
      <c r="C1880" s="4" t="s">
        <v>13</v>
      </c>
      <c r="D1880" s="4" t="s">
        <v>5958</v>
      </c>
      <c r="E1880" s="4">
        <v>223.0</v>
      </c>
      <c r="F1880" s="4">
        <v>49.0</v>
      </c>
      <c r="G1880" s="4" t="s">
        <v>5521</v>
      </c>
      <c r="H1880" s="4" t="s">
        <v>3799</v>
      </c>
      <c r="I1880" s="4">
        <v>68.0</v>
      </c>
      <c r="J1880" s="4">
        <v>1142.0</v>
      </c>
      <c r="K1880" s="5">
        <v>45918.0</v>
      </c>
      <c r="L1880" s="4">
        <v>88.0</v>
      </c>
      <c r="M1880" s="4">
        <v>67.0</v>
      </c>
      <c r="N1880" s="4">
        <v>68.0</v>
      </c>
      <c r="O1880" s="4" t="s">
        <v>5578</v>
      </c>
      <c r="P1880" s="4" t="s">
        <v>3800</v>
      </c>
      <c r="Q1880" s="4">
        <v>1.9148219E7</v>
      </c>
      <c r="R1880" s="5">
        <v>45817.0</v>
      </c>
      <c r="S1880" s="4" t="s">
        <v>7178</v>
      </c>
      <c r="T1880" s="5">
        <v>45721.0</v>
      </c>
    </row>
    <row r="1881">
      <c r="A1881" s="4" t="s">
        <v>6414</v>
      </c>
      <c r="B1881" s="4">
        <v>2013.0</v>
      </c>
      <c r="C1881" s="4" t="s">
        <v>13</v>
      </c>
      <c r="D1881" s="4">
        <v>69.0</v>
      </c>
      <c r="E1881" s="4">
        <v>227.0</v>
      </c>
      <c r="F1881" s="4">
        <v>49.0</v>
      </c>
      <c r="G1881" s="4" t="s">
        <v>5521</v>
      </c>
      <c r="H1881" s="4" t="s">
        <v>3801</v>
      </c>
      <c r="I1881" s="4">
        <v>67.0</v>
      </c>
      <c r="J1881" s="4">
        <v>1224.0</v>
      </c>
      <c r="K1881" s="5">
        <v>45795.0</v>
      </c>
      <c r="L1881" s="4">
        <v>89.0</v>
      </c>
      <c r="M1881" s="4">
        <v>56.0</v>
      </c>
      <c r="N1881" s="4">
        <v>67.0</v>
      </c>
      <c r="O1881" s="4" t="s">
        <v>5658</v>
      </c>
      <c r="P1881" s="4" t="s">
        <v>3802</v>
      </c>
      <c r="Q1881" s="4">
        <v>1.8426372E7</v>
      </c>
      <c r="R1881" s="5">
        <v>45909.0</v>
      </c>
      <c r="S1881" s="4" t="s">
        <v>6917</v>
      </c>
      <c r="T1881" s="5">
        <v>45721.0</v>
      </c>
    </row>
    <row r="1882">
      <c r="A1882" s="4" t="s">
        <v>6414</v>
      </c>
      <c r="B1882" s="4">
        <v>2012.0</v>
      </c>
      <c r="C1882" s="4" t="s">
        <v>13</v>
      </c>
      <c r="D1882" s="4">
        <v>63.0</v>
      </c>
      <c r="E1882" s="4">
        <v>232.0</v>
      </c>
      <c r="F1882" s="4">
        <v>49.0</v>
      </c>
      <c r="G1882" s="4" t="s">
        <v>5521</v>
      </c>
      <c r="H1882" s="4" t="s">
        <v>3803</v>
      </c>
      <c r="I1882" s="4">
        <v>71.0</v>
      </c>
      <c r="J1882" s="4">
        <v>272.0</v>
      </c>
      <c r="K1882" s="5">
        <v>45675.0</v>
      </c>
      <c r="L1882" s="4">
        <v>90.0</v>
      </c>
      <c r="M1882" s="4">
        <v>71.0</v>
      </c>
      <c r="N1882" s="4">
        <v>71.0</v>
      </c>
      <c r="O1882" s="4" t="s">
        <v>5681</v>
      </c>
      <c r="P1882" s="4" t="s">
        <v>3804</v>
      </c>
      <c r="Q1882" s="4">
        <v>1.7731634E7</v>
      </c>
      <c r="R1882" s="5">
        <v>45658.0</v>
      </c>
      <c r="S1882" s="4" t="s">
        <v>7449</v>
      </c>
      <c r="T1882" s="5">
        <v>45662.0</v>
      </c>
    </row>
    <row r="1883">
      <c r="A1883" s="4" t="s">
        <v>6414</v>
      </c>
      <c r="B1883" s="4">
        <v>2011.0</v>
      </c>
      <c r="C1883" s="4" t="s">
        <v>13</v>
      </c>
      <c r="D1883" s="4" t="s">
        <v>5744</v>
      </c>
      <c r="E1883" s="4">
        <v>241.0</v>
      </c>
      <c r="F1883" s="4">
        <v>50.0</v>
      </c>
      <c r="G1883" s="4" t="s">
        <v>5937</v>
      </c>
      <c r="H1883" s="4" t="s">
        <v>3805</v>
      </c>
      <c r="I1883" s="4">
        <v>75.0</v>
      </c>
      <c r="J1883" s="4">
        <v>771.0</v>
      </c>
      <c r="K1883" s="5">
        <v>45855.0</v>
      </c>
      <c r="L1883" s="4">
        <v>93.0</v>
      </c>
      <c r="M1883" s="4">
        <v>4.0</v>
      </c>
      <c r="N1883" s="4">
        <v>75.0</v>
      </c>
      <c r="O1883" s="4" t="s">
        <v>5681</v>
      </c>
      <c r="P1883" s="4" t="s">
        <v>3806</v>
      </c>
      <c r="Q1883" s="4">
        <v>1764636.0</v>
      </c>
      <c r="R1883" s="5">
        <v>45717.0</v>
      </c>
      <c r="S1883" s="4" t="s">
        <v>7232</v>
      </c>
      <c r="T1883" s="5">
        <v>45873.0</v>
      </c>
    </row>
    <row r="1884">
      <c r="A1884" s="4" t="s">
        <v>6414</v>
      </c>
      <c r="B1884" s="4">
        <v>2010.0</v>
      </c>
      <c r="C1884" s="4" t="s">
        <v>13</v>
      </c>
      <c r="D1884" s="4" t="s">
        <v>5686</v>
      </c>
      <c r="E1884" s="4">
        <v>252.0</v>
      </c>
      <c r="F1884" s="4">
        <v>50.0</v>
      </c>
      <c r="G1884" s="4" t="s">
        <v>5936</v>
      </c>
      <c r="H1884" s="4" t="s">
        <v>3807</v>
      </c>
      <c r="I1884" s="4">
        <v>7.0</v>
      </c>
      <c r="J1884" s="4">
        <v>372.0</v>
      </c>
      <c r="K1884" s="5">
        <v>45733.0</v>
      </c>
      <c r="L1884" s="4">
        <v>95.0</v>
      </c>
      <c r="M1884" s="4">
        <v>75.0</v>
      </c>
      <c r="N1884" s="4">
        <v>7.0</v>
      </c>
      <c r="O1884" s="4" t="s">
        <v>5631</v>
      </c>
      <c r="P1884" s="4" t="s">
        <v>3808</v>
      </c>
      <c r="Q1884" s="4">
        <v>1.6425578E7</v>
      </c>
      <c r="R1884" s="5">
        <v>45809.0</v>
      </c>
      <c r="S1884" s="4" t="s">
        <v>7236</v>
      </c>
      <c r="T1884" s="5">
        <v>45781.0</v>
      </c>
    </row>
    <row r="1885">
      <c r="A1885" s="4" t="s">
        <v>6414</v>
      </c>
      <c r="B1885" s="4">
        <v>2009.0</v>
      </c>
      <c r="C1885" s="4" t="s">
        <v>13</v>
      </c>
      <c r="D1885" s="4" t="s">
        <v>5691</v>
      </c>
      <c r="E1885" s="4">
        <v>263.0</v>
      </c>
      <c r="F1885" s="4">
        <v>51.0</v>
      </c>
      <c r="G1885" s="4" t="s">
        <v>6175</v>
      </c>
      <c r="H1885" s="4" t="s">
        <v>3809</v>
      </c>
      <c r="I1885" s="4">
        <v>71.0</v>
      </c>
      <c r="J1885" s="4">
        <v>801.0</v>
      </c>
      <c r="K1885" s="5">
        <v>45916.0</v>
      </c>
      <c r="L1885" s="4">
        <v>99.0</v>
      </c>
      <c r="M1885" s="4">
        <v>71.0</v>
      </c>
      <c r="N1885" s="4">
        <v>71.0</v>
      </c>
      <c r="O1885" s="5">
        <v>45658.0</v>
      </c>
      <c r="P1885" s="4" t="s">
        <v>3810</v>
      </c>
      <c r="Q1885" s="4">
        <v>1.5813913E7</v>
      </c>
      <c r="R1885" s="5">
        <v>45870.0</v>
      </c>
      <c r="S1885" s="4" t="s">
        <v>7450</v>
      </c>
      <c r="T1885" s="5">
        <v>45692.0</v>
      </c>
    </row>
    <row r="1886">
      <c r="A1886" s="4" t="s">
        <v>6414</v>
      </c>
      <c r="B1886" s="4">
        <v>2008.0</v>
      </c>
      <c r="C1886" s="4" t="s">
        <v>13</v>
      </c>
      <c r="D1886" s="4">
        <v>56.0</v>
      </c>
      <c r="E1886" s="4">
        <v>272.0</v>
      </c>
      <c r="F1886" s="4">
        <v>52.0</v>
      </c>
      <c r="G1886" s="4" t="s">
        <v>5936</v>
      </c>
      <c r="H1886" s="4" t="s">
        <v>3811</v>
      </c>
      <c r="I1886" s="10"/>
      <c r="J1886" s="4">
        <v>1317.0</v>
      </c>
      <c r="K1886" s="5">
        <v>45793.0</v>
      </c>
      <c r="L1886" s="4">
        <v>102.0</v>
      </c>
      <c r="M1886" s="4">
        <v>68.0</v>
      </c>
      <c r="N1886" s="4">
        <v>67.0</v>
      </c>
      <c r="O1886" s="5">
        <v>45717.0</v>
      </c>
      <c r="P1886" s="4" t="s">
        <v>3812</v>
      </c>
      <c r="Q1886" s="4">
        <v>1.5228525E7</v>
      </c>
      <c r="R1886" s="4">
        <v>11.0</v>
      </c>
      <c r="S1886" s="4" t="s">
        <v>7319</v>
      </c>
      <c r="T1886" s="4">
        <v>4.0</v>
      </c>
    </row>
    <row r="1887">
      <c r="A1887" s="4" t="s">
        <v>6414</v>
      </c>
      <c r="B1887" s="4">
        <v>2007.0</v>
      </c>
      <c r="C1887" s="4" t="s">
        <v>13</v>
      </c>
      <c r="D1887" s="4" t="s">
        <v>5696</v>
      </c>
      <c r="E1887" s="4">
        <v>276.0</v>
      </c>
      <c r="F1887" s="4">
        <v>53.0</v>
      </c>
      <c r="G1887" s="4" t="s">
        <v>5522</v>
      </c>
      <c r="H1887" s="4" t="s">
        <v>3813</v>
      </c>
      <c r="I1887" s="10"/>
      <c r="J1887" s="4">
        <v>282.0</v>
      </c>
      <c r="K1887" s="5">
        <v>45673.0</v>
      </c>
      <c r="L1887" s="4">
        <v>106.0</v>
      </c>
      <c r="M1887" s="4">
        <v>57.0</v>
      </c>
      <c r="N1887" s="4">
        <v>57.0</v>
      </c>
      <c r="O1887" s="5">
        <v>45748.0</v>
      </c>
      <c r="P1887" s="4" t="s">
        <v>3814</v>
      </c>
      <c r="Q1887" s="4">
        <v>1.4668338E7</v>
      </c>
      <c r="R1887" s="5">
        <v>45727.0</v>
      </c>
      <c r="S1887" s="4" t="s">
        <v>7451</v>
      </c>
      <c r="T1887" s="5">
        <v>45872.0</v>
      </c>
    </row>
    <row r="1888">
      <c r="A1888" s="4" t="s">
        <v>6414</v>
      </c>
      <c r="B1888" s="4">
        <v>2006.0</v>
      </c>
      <c r="C1888" s="4" t="s">
        <v>13</v>
      </c>
      <c r="D1888" s="4" t="s">
        <v>5766</v>
      </c>
      <c r="E1888" s="4">
        <v>277.0</v>
      </c>
      <c r="F1888" s="4">
        <v>54.0</v>
      </c>
      <c r="G1888" s="4" t="s">
        <v>6175</v>
      </c>
      <c r="H1888" s="4" t="s">
        <v>3815</v>
      </c>
      <c r="I1888" s="10"/>
      <c r="J1888" s="4">
        <v>59.0</v>
      </c>
      <c r="K1888" s="5">
        <v>45853.0</v>
      </c>
      <c r="L1888" s="4">
        <v>110.0</v>
      </c>
      <c r="M1888" s="4">
        <v>52.0</v>
      </c>
      <c r="N1888" s="4">
        <v>51.0</v>
      </c>
      <c r="O1888" s="5">
        <v>45778.0</v>
      </c>
      <c r="P1888" s="4" t="s">
        <v>3816</v>
      </c>
      <c r="Q1888" s="4">
        <v>1413264.0</v>
      </c>
      <c r="R1888" s="5">
        <v>45788.0</v>
      </c>
      <c r="S1888" s="4" t="s">
        <v>7188</v>
      </c>
      <c r="T1888" s="5">
        <v>45841.0</v>
      </c>
    </row>
    <row r="1889">
      <c r="A1889" s="4" t="s">
        <v>6414</v>
      </c>
      <c r="B1889" s="4">
        <v>2005.0</v>
      </c>
      <c r="C1889" s="4" t="s">
        <v>13</v>
      </c>
      <c r="D1889" s="4" t="s">
        <v>5699</v>
      </c>
      <c r="E1889" s="4">
        <v>278.0</v>
      </c>
      <c r="F1889" s="4">
        <v>55.0</v>
      </c>
      <c r="G1889" s="4" t="s">
        <v>6175</v>
      </c>
      <c r="H1889" s="4" t="s">
        <v>3817</v>
      </c>
      <c r="I1889" s="10"/>
      <c r="J1889" s="4">
        <v>2183.0</v>
      </c>
      <c r="K1889" s="5">
        <v>45762.0</v>
      </c>
      <c r="L1889" s="4">
        <v>114.0</v>
      </c>
      <c r="M1889" s="4">
        <v>46.0</v>
      </c>
      <c r="N1889" s="4">
        <v>45.0</v>
      </c>
      <c r="O1889" s="5">
        <v>45809.0</v>
      </c>
      <c r="P1889" s="4" t="s">
        <v>3818</v>
      </c>
      <c r="Q1889" s="4">
        <v>1.3618449E7</v>
      </c>
      <c r="R1889" s="5">
        <v>45880.0</v>
      </c>
      <c r="S1889" s="4" t="s">
        <v>7452</v>
      </c>
      <c r="T1889" s="5">
        <v>45780.0</v>
      </c>
    </row>
    <row r="1890">
      <c r="A1890" s="4" t="s">
        <v>6414</v>
      </c>
      <c r="B1890" s="4">
        <v>2004.0</v>
      </c>
      <c r="C1890" s="4" t="s">
        <v>13</v>
      </c>
      <c r="D1890" s="4" t="s">
        <v>5944</v>
      </c>
      <c r="E1890" s="4">
        <v>279.0</v>
      </c>
      <c r="F1890" s="4">
        <v>56.0</v>
      </c>
      <c r="G1890" s="4" t="s">
        <v>6175</v>
      </c>
      <c r="H1890" s="4" t="s">
        <v>3819</v>
      </c>
      <c r="I1890" s="10"/>
      <c r="J1890" s="4">
        <v>63057.0</v>
      </c>
      <c r="K1890" s="4">
        <v>15.0</v>
      </c>
      <c r="L1890" s="4">
        <v>118.0</v>
      </c>
      <c r="M1890" s="4">
        <v>45.0</v>
      </c>
      <c r="N1890" s="4">
        <v>43.0</v>
      </c>
      <c r="O1890" s="5">
        <v>45809.0</v>
      </c>
      <c r="P1890" s="4" t="s">
        <v>3820</v>
      </c>
      <c r="Q1890" s="4">
        <v>1312712.0</v>
      </c>
      <c r="R1890" s="4">
        <v>12.0</v>
      </c>
      <c r="S1890" s="4" t="s">
        <v>5939</v>
      </c>
      <c r="T1890" s="5">
        <v>45660.0</v>
      </c>
    </row>
    <row r="1891">
      <c r="A1891" s="4" t="s">
        <v>6414</v>
      </c>
      <c r="B1891" s="4">
        <v>2003.0</v>
      </c>
      <c r="C1891" s="4" t="s">
        <v>13</v>
      </c>
      <c r="D1891" s="4" t="s">
        <v>5856</v>
      </c>
      <c r="E1891" s="4">
        <v>28.0</v>
      </c>
      <c r="F1891" s="4">
        <v>56.0</v>
      </c>
      <c r="G1891" s="4" t="s">
        <v>5522</v>
      </c>
      <c r="H1891" s="4" t="s">
        <v>3821</v>
      </c>
      <c r="I1891" s="10"/>
      <c r="J1891" s="4">
        <v>54190.0</v>
      </c>
      <c r="K1891" s="5">
        <v>45822.0</v>
      </c>
      <c r="L1891" s="4">
        <v>121.0</v>
      </c>
      <c r="M1891" s="4">
        <v>44.0</v>
      </c>
      <c r="N1891" s="4">
        <v>41.0</v>
      </c>
      <c r="O1891" s="5">
        <v>45809.0</v>
      </c>
      <c r="P1891" s="4" t="s">
        <v>3822</v>
      </c>
      <c r="Q1891" s="4">
        <v>1265687.0</v>
      </c>
      <c r="R1891" s="5">
        <v>45700.0</v>
      </c>
      <c r="S1891" s="4" t="s">
        <v>7453</v>
      </c>
      <c r="T1891" s="4">
        <v>3.0</v>
      </c>
    </row>
    <row r="1892">
      <c r="A1892" s="4" t="s">
        <v>6414</v>
      </c>
      <c r="B1892" s="4">
        <v>2002.0</v>
      </c>
      <c r="C1892" s="4" t="s">
        <v>13</v>
      </c>
      <c r="D1892" s="4" t="s">
        <v>5778</v>
      </c>
      <c r="E1892" s="4">
        <v>282.0</v>
      </c>
      <c r="F1892" s="4">
        <v>57.0</v>
      </c>
      <c r="G1892" s="4" t="s">
        <v>5522</v>
      </c>
      <c r="H1892" s="4" t="s">
        <v>3823</v>
      </c>
      <c r="I1892" s="10"/>
      <c r="J1892" s="4">
        <v>31584.0</v>
      </c>
      <c r="K1892" s="5">
        <v>45730.0</v>
      </c>
      <c r="L1892" s="4">
        <v>124.0</v>
      </c>
      <c r="M1892" s="4">
        <v>43.0</v>
      </c>
      <c r="N1892" s="4">
        <v>39.0</v>
      </c>
      <c r="O1892" s="5">
        <v>45809.0</v>
      </c>
      <c r="P1892" s="4" t="s">
        <v>3824</v>
      </c>
      <c r="Q1892" s="4">
        <v>12262.0</v>
      </c>
      <c r="R1892" s="5">
        <v>45789.0</v>
      </c>
      <c r="S1892" s="4" t="s">
        <v>7454</v>
      </c>
      <c r="T1892" s="5">
        <v>45902.0</v>
      </c>
    </row>
    <row r="1893">
      <c r="A1893" s="4" t="s">
        <v>6414</v>
      </c>
      <c r="B1893" s="4">
        <v>2001.0</v>
      </c>
      <c r="C1893" s="4" t="s">
        <v>13</v>
      </c>
      <c r="D1893" s="4">
        <v>56.0</v>
      </c>
      <c r="E1893" s="4">
        <v>283.0</v>
      </c>
      <c r="F1893" s="4">
        <v>57.0</v>
      </c>
      <c r="G1893" s="4" t="s">
        <v>6175</v>
      </c>
      <c r="H1893" s="4" t="s">
        <v>3825</v>
      </c>
      <c r="I1893" s="10"/>
      <c r="J1893" s="4">
        <v>61208.0</v>
      </c>
      <c r="K1893" s="5">
        <v>45913.0</v>
      </c>
      <c r="L1893" s="4">
        <v>127.0</v>
      </c>
      <c r="M1893" s="4">
        <v>42.0</v>
      </c>
      <c r="N1893" s="4">
        <v>36.0</v>
      </c>
      <c r="O1893" s="5">
        <v>45809.0</v>
      </c>
      <c r="P1893" s="4" t="s">
        <v>3826</v>
      </c>
      <c r="Q1893" s="4">
        <v>1.1771976E7</v>
      </c>
      <c r="R1893" s="5">
        <v>45850.0</v>
      </c>
      <c r="S1893" s="4" t="s">
        <v>7455</v>
      </c>
      <c r="T1893" s="5">
        <v>45902.0</v>
      </c>
    </row>
    <row r="1894">
      <c r="A1894" s="4" t="s">
        <v>6414</v>
      </c>
      <c r="B1894" s="4">
        <v>2000.0</v>
      </c>
      <c r="C1894" s="4" t="s">
        <v>13</v>
      </c>
      <c r="D1894" s="4">
        <v>50.0</v>
      </c>
      <c r="E1894" s="4">
        <v>284.0</v>
      </c>
      <c r="F1894" s="4">
        <v>58.0</v>
      </c>
      <c r="G1894" s="4" t="s">
        <v>5522</v>
      </c>
      <c r="H1894" s="4" t="s">
        <v>3827</v>
      </c>
      <c r="I1894" s="10"/>
      <c r="J1894" s="4">
        <v>21319.0</v>
      </c>
      <c r="K1894" s="5">
        <v>45821.0</v>
      </c>
      <c r="L1894" s="4">
        <v>128.0</v>
      </c>
      <c r="M1894" s="4">
        <v>41.0</v>
      </c>
      <c r="N1894" s="4">
        <v>34.0</v>
      </c>
      <c r="O1894" s="5">
        <v>45778.0</v>
      </c>
      <c r="P1894" s="4" t="s">
        <v>3828</v>
      </c>
      <c r="Q1894" s="4">
        <v>1.1352973E7</v>
      </c>
      <c r="R1894" s="5">
        <v>45912.0</v>
      </c>
      <c r="S1894" s="4" t="s">
        <v>7456</v>
      </c>
      <c r="T1894" s="5">
        <v>45871.0</v>
      </c>
    </row>
    <row r="1895">
      <c r="A1895" s="4" t="s">
        <v>6415</v>
      </c>
      <c r="B1895" s="4">
        <v>2015.0</v>
      </c>
      <c r="C1895" s="4" t="s">
        <v>13</v>
      </c>
      <c r="D1895" s="4" t="s">
        <v>5766</v>
      </c>
      <c r="E1895" s="4">
        <v>344.0</v>
      </c>
      <c r="F1895" s="4">
        <v>483.0</v>
      </c>
      <c r="G1895" s="10"/>
      <c r="H1895" s="4">
        <v>0.0</v>
      </c>
      <c r="I1895" s="4">
        <v>49.0</v>
      </c>
      <c r="J1895" s="4">
        <v>12423.0</v>
      </c>
      <c r="K1895" s="5">
        <v>45772.0</v>
      </c>
      <c r="L1895" s="4">
        <v>747.0</v>
      </c>
      <c r="M1895" s="4">
        <v>49.0</v>
      </c>
      <c r="N1895" s="4">
        <v>49.0</v>
      </c>
      <c r="O1895" s="5">
        <v>45841.0</v>
      </c>
      <c r="P1895" s="4" t="s">
        <v>3829</v>
      </c>
      <c r="Q1895" s="4">
        <v>1.81181744E8</v>
      </c>
      <c r="R1895" s="5">
        <v>45847.0</v>
      </c>
      <c r="S1895" s="4" t="s">
        <v>7406</v>
      </c>
      <c r="T1895" s="4">
        <v>10.0</v>
      </c>
    </row>
    <row r="1896">
      <c r="A1896" s="4" t="s">
        <v>6415</v>
      </c>
      <c r="B1896" s="4">
        <v>2014.0</v>
      </c>
      <c r="C1896" s="4" t="s">
        <v>13</v>
      </c>
      <c r="D1896" s="4" t="s">
        <v>5877</v>
      </c>
      <c r="E1896" s="4">
        <v>362.0</v>
      </c>
      <c r="F1896" s="4">
        <v>490.0</v>
      </c>
      <c r="G1896" s="4" t="s">
        <v>5521</v>
      </c>
      <c r="H1896" s="4" t="s">
        <v>3830</v>
      </c>
      <c r="I1896" s="4">
        <v>49.0</v>
      </c>
      <c r="J1896" s="4">
        <v>6855.0</v>
      </c>
      <c r="K1896" s="5">
        <v>45862.0</v>
      </c>
      <c r="L1896" s="4">
        <v>759.0</v>
      </c>
      <c r="M1896" s="4">
        <v>49.0</v>
      </c>
      <c r="N1896" s="4">
        <v>49.0</v>
      </c>
      <c r="O1896" s="5">
        <v>45903.0</v>
      </c>
      <c r="P1896" s="4" t="s">
        <v>3832</v>
      </c>
      <c r="Q1896" s="4">
        <v>1764652.0</v>
      </c>
      <c r="R1896" s="5">
        <v>45909.0</v>
      </c>
      <c r="S1896" s="4" t="s">
        <v>7457</v>
      </c>
      <c r="T1896" s="4">
        <v>10.0</v>
      </c>
    </row>
    <row r="1897">
      <c r="A1897" s="4" t="s">
        <v>6415</v>
      </c>
      <c r="B1897" s="4">
        <v>2013.0</v>
      </c>
      <c r="C1897" s="4" t="s">
        <v>13</v>
      </c>
      <c r="D1897" s="4" t="s">
        <v>5701</v>
      </c>
      <c r="E1897" s="4">
        <v>367.0</v>
      </c>
      <c r="F1897" s="4">
        <v>498.0</v>
      </c>
      <c r="G1897" s="5">
        <v>45724.0</v>
      </c>
      <c r="H1897" s="4" t="s">
        <v>3833</v>
      </c>
      <c r="I1897" s="4">
        <v>46.0</v>
      </c>
      <c r="J1897" s="4">
        <v>52852.0</v>
      </c>
      <c r="K1897" s="5">
        <v>45681.0</v>
      </c>
      <c r="L1897" s="4">
        <v>773.0</v>
      </c>
      <c r="M1897" s="4">
        <v>46.0</v>
      </c>
      <c r="N1897" s="4">
        <v>46.0</v>
      </c>
      <c r="O1897" s="5">
        <v>45903.0</v>
      </c>
      <c r="P1897" s="4" t="s">
        <v>3834</v>
      </c>
      <c r="Q1897" s="4">
        <v>1.7182933E7</v>
      </c>
      <c r="R1897" s="5">
        <v>45689.0</v>
      </c>
      <c r="S1897" s="4" t="s">
        <v>7209</v>
      </c>
      <c r="T1897" s="5">
        <v>45878.0</v>
      </c>
    </row>
    <row r="1898">
      <c r="A1898" s="4" t="s">
        <v>6415</v>
      </c>
      <c r="B1898" s="4">
        <v>2012.0</v>
      </c>
      <c r="C1898" s="4" t="s">
        <v>13</v>
      </c>
      <c r="D1898" s="4" t="s">
        <v>5703</v>
      </c>
      <c r="E1898" s="4">
        <v>374.0</v>
      </c>
      <c r="F1898" s="4">
        <v>505.0</v>
      </c>
      <c r="G1898" s="4" t="s">
        <v>6176</v>
      </c>
      <c r="H1898" s="4" t="s">
        <v>3835</v>
      </c>
      <c r="I1898" s="4">
        <v>42.0</v>
      </c>
      <c r="J1898" s="4">
        <v>6447.0</v>
      </c>
      <c r="K1898" s="5">
        <v>45800.0</v>
      </c>
      <c r="L1898" s="4">
        <v>788.0</v>
      </c>
      <c r="M1898" s="4">
        <v>42.0</v>
      </c>
      <c r="N1898" s="4">
        <v>42.0</v>
      </c>
      <c r="O1898" s="5">
        <v>45751.0</v>
      </c>
      <c r="P1898" s="4" t="s">
        <v>3836</v>
      </c>
      <c r="Q1898" s="4">
        <v>1.67297284E8</v>
      </c>
      <c r="R1898" s="5">
        <v>45809.0</v>
      </c>
      <c r="S1898" s="4" t="s">
        <v>7210</v>
      </c>
      <c r="T1898" s="5">
        <v>45847.0</v>
      </c>
    </row>
    <row r="1899">
      <c r="A1899" s="4" t="s">
        <v>6415</v>
      </c>
      <c r="B1899" s="4">
        <v>2011.0</v>
      </c>
      <c r="C1899" s="4" t="s">
        <v>13</v>
      </c>
      <c r="D1899" s="4" t="s">
        <v>5896</v>
      </c>
      <c r="E1899" s="4">
        <v>375.0</v>
      </c>
      <c r="F1899" s="4">
        <v>513.0</v>
      </c>
      <c r="G1899" s="4" t="s">
        <v>2453</v>
      </c>
      <c r="H1899" s="4" t="s">
        <v>3837</v>
      </c>
      <c r="I1899" s="4">
        <v>46.0</v>
      </c>
      <c r="J1899" s="4">
        <v>18843.0</v>
      </c>
      <c r="K1899" s="5">
        <v>45891.0</v>
      </c>
      <c r="L1899" s="4">
        <v>802.0</v>
      </c>
      <c r="M1899" s="4">
        <v>48.0</v>
      </c>
      <c r="N1899" s="4">
        <v>48.0</v>
      </c>
      <c r="O1899" s="5">
        <v>45842.0</v>
      </c>
      <c r="P1899" s="4" t="s">
        <v>3838</v>
      </c>
      <c r="Q1899" s="4">
        <v>1.6287776E7</v>
      </c>
      <c r="R1899" s="5">
        <v>45901.0</v>
      </c>
      <c r="S1899" s="4" t="s">
        <v>5578</v>
      </c>
      <c r="T1899" s="5">
        <v>45817.0</v>
      </c>
    </row>
    <row r="1900">
      <c r="A1900" s="4" t="s">
        <v>6415</v>
      </c>
      <c r="B1900" s="4">
        <v>2010.0</v>
      </c>
      <c r="C1900" s="4" t="s">
        <v>13</v>
      </c>
      <c r="D1900" s="4">
        <v>52.0</v>
      </c>
      <c r="E1900" s="4">
        <v>374.0</v>
      </c>
      <c r="F1900" s="4">
        <v>521.0</v>
      </c>
      <c r="G1900" s="5">
        <v>45908.0</v>
      </c>
      <c r="H1900" s="4" t="s">
        <v>3839</v>
      </c>
      <c r="I1900" s="4">
        <v>49.0</v>
      </c>
      <c r="J1900" s="4">
        <v>8491.0</v>
      </c>
      <c r="K1900" s="5">
        <v>45710.0</v>
      </c>
      <c r="L1900" s="4">
        <v>817.0</v>
      </c>
      <c r="M1900" s="4">
        <v>54.0</v>
      </c>
      <c r="N1900" s="4">
        <v>54.0</v>
      </c>
      <c r="O1900" s="5">
        <v>45873.0</v>
      </c>
      <c r="P1900" s="4" t="s">
        <v>3840</v>
      </c>
      <c r="Q1900" s="4">
        <v>1.58578261E8</v>
      </c>
      <c r="R1900" s="5">
        <v>45699.0</v>
      </c>
      <c r="S1900" s="4" t="s">
        <v>7261</v>
      </c>
      <c r="T1900" s="5">
        <v>45786.0</v>
      </c>
    </row>
    <row r="1901">
      <c r="A1901" s="4" t="s">
        <v>6415</v>
      </c>
      <c r="B1901" s="4">
        <v>2009.0</v>
      </c>
      <c r="C1901" s="4" t="s">
        <v>13</v>
      </c>
      <c r="D1901" s="4" t="s">
        <v>5893</v>
      </c>
      <c r="E1901" s="4">
        <v>376.0</v>
      </c>
      <c r="F1901" s="4">
        <v>527.0</v>
      </c>
      <c r="G1901" s="58">
        <v>45786.0</v>
      </c>
      <c r="H1901" s="4" t="s">
        <v>3841</v>
      </c>
      <c r="I1901" s="4">
        <v>63.0</v>
      </c>
      <c r="J1901" s="4">
        <v>1272.0</v>
      </c>
      <c r="K1901" s="5">
        <v>45829.0</v>
      </c>
      <c r="L1901" s="4">
        <v>832.0</v>
      </c>
      <c r="M1901" s="4">
        <v>66.0</v>
      </c>
      <c r="N1901" s="4">
        <v>63.0</v>
      </c>
      <c r="O1901" s="5">
        <v>45904.0</v>
      </c>
      <c r="P1901" s="4" t="s">
        <v>3842</v>
      </c>
      <c r="Q1901" s="4">
        <v>1.5442181E7</v>
      </c>
      <c r="R1901" s="5">
        <v>45819.0</v>
      </c>
      <c r="S1901" s="4" t="s">
        <v>7262</v>
      </c>
      <c r="T1901" s="5">
        <v>45725.0</v>
      </c>
    </row>
    <row r="1902">
      <c r="A1902" s="4" t="s">
        <v>6415</v>
      </c>
      <c r="B1902" s="4">
        <v>2008.0</v>
      </c>
      <c r="C1902" s="4" t="s">
        <v>13</v>
      </c>
      <c r="D1902" s="4">
        <v>59.0</v>
      </c>
      <c r="E1902" s="4">
        <v>386.0</v>
      </c>
      <c r="F1902" s="4">
        <v>536.0</v>
      </c>
      <c r="G1902" s="5">
        <v>45725.0</v>
      </c>
      <c r="H1902" s="4" t="s">
        <v>3843</v>
      </c>
      <c r="I1902" s="4">
        <v>41.0</v>
      </c>
      <c r="J1902" s="4">
        <v>9960.0</v>
      </c>
      <c r="K1902" s="4">
        <v>21.0</v>
      </c>
      <c r="L1902" s="4">
        <v>848.0</v>
      </c>
      <c r="M1902" s="4">
        <v>6.0</v>
      </c>
      <c r="N1902" s="4">
        <v>53.0</v>
      </c>
      <c r="O1902" s="4">
        <v>5.0</v>
      </c>
      <c r="P1902" s="4" t="s">
        <v>3844</v>
      </c>
      <c r="Q1902" s="4">
        <v>1534739.0</v>
      </c>
      <c r="R1902" s="5">
        <v>45911.0</v>
      </c>
      <c r="S1902" s="4" t="s">
        <v>7082</v>
      </c>
      <c r="T1902" s="5">
        <v>45697.0</v>
      </c>
    </row>
    <row r="1903">
      <c r="A1903" s="4" t="s">
        <v>6415</v>
      </c>
      <c r="B1903" s="4">
        <v>2007.0</v>
      </c>
      <c r="C1903" s="4" t="s">
        <v>13</v>
      </c>
      <c r="D1903" s="4">
        <v>55.0</v>
      </c>
      <c r="E1903" s="4">
        <v>388.0</v>
      </c>
      <c r="F1903" s="4">
        <v>542.0</v>
      </c>
      <c r="G1903" s="4" t="s">
        <v>1918</v>
      </c>
      <c r="H1903" s="4" t="s">
        <v>3845</v>
      </c>
      <c r="I1903" s="4">
        <v>42.0</v>
      </c>
      <c r="J1903" s="4">
        <v>2613.0</v>
      </c>
      <c r="K1903" s="5">
        <v>45749.0</v>
      </c>
      <c r="L1903" s="4">
        <v>863.0</v>
      </c>
      <c r="M1903" s="4">
        <v>54.0</v>
      </c>
      <c r="N1903" s="4">
        <v>42.0</v>
      </c>
      <c r="O1903" s="5">
        <v>45693.0</v>
      </c>
      <c r="P1903" s="4" t="s">
        <v>3846</v>
      </c>
      <c r="Q1903" s="4">
        <v>1.4641724E7</v>
      </c>
      <c r="R1903" s="5">
        <v>45728.0</v>
      </c>
      <c r="S1903" s="4" t="s">
        <v>7365</v>
      </c>
      <c r="T1903" s="5">
        <v>45666.0</v>
      </c>
    </row>
    <row r="1904">
      <c r="A1904" s="4" t="s">
        <v>6415</v>
      </c>
      <c r="B1904" s="4">
        <v>2006.0</v>
      </c>
      <c r="C1904" s="4" t="s">
        <v>13</v>
      </c>
      <c r="D1904" s="4" t="s">
        <v>5587</v>
      </c>
      <c r="E1904" s="4">
        <v>396.0</v>
      </c>
      <c r="F1904" s="4">
        <v>549.0</v>
      </c>
      <c r="G1904" s="4" t="s">
        <v>1405</v>
      </c>
      <c r="H1904" s="4" t="s">
        <v>3847</v>
      </c>
      <c r="I1904" s="4">
        <v>27.0</v>
      </c>
      <c r="J1904" s="4">
        <v>704.0</v>
      </c>
      <c r="K1904" s="5">
        <v>45919.0</v>
      </c>
      <c r="L1904" s="4">
        <v>879.0</v>
      </c>
      <c r="M1904" s="4">
        <v>46.0</v>
      </c>
      <c r="N1904" s="4">
        <v>4.0</v>
      </c>
      <c r="O1904" s="5">
        <v>45721.0</v>
      </c>
      <c r="P1904" s="4" t="s">
        <v>3849</v>
      </c>
      <c r="Q1904" s="4">
        <v>1.4261494E7</v>
      </c>
      <c r="R1904" s="5">
        <v>45820.0</v>
      </c>
      <c r="S1904" s="4" t="s">
        <v>7084</v>
      </c>
      <c r="T1904" s="4">
        <v>9.0</v>
      </c>
    </row>
    <row r="1905">
      <c r="A1905" s="4" t="s">
        <v>6415</v>
      </c>
      <c r="B1905" s="4">
        <v>2005.0</v>
      </c>
      <c r="C1905" s="4" t="s">
        <v>13</v>
      </c>
      <c r="D1905" s="4" t="s">
        <v>5650</v>
      </c>
      <c r="E1905" s="4">
        <v>4.0</v>
      </c>
      <c r="F1905" s="4">
        <v>556.0</v>
      </c>
      <c r="G1905" s="4" t="s">
        <v>784</v>
      </c>
      <c r="H1905" s="4" t="s">
        <v>3850</v>
      </c>
      <c r="I1905" s="4">
        <v>18.0</v>
      </c>
      <c r="J1905" s="4">
        <v>110927.0</v>
      </c>
      <c r="K1905" s="5">
        <v>45735.0</v>
      </c>
      <c r="L1905" s="4">
        <v>893.0</v>
      </c>
      <c r="M1905" s="4">
        <v>45.0</v>
      </c>
      <c r="N1905" s="4">
        <v>36.0</v>
      </c>
      <c r="O1905" s="5">
        <v>45752.0</v>
      </c>
      <c r="P1905" s="4" t="s">
        <v>3851</v>
      </c>
      <c r="Q1905" s="4">
        <v>1.38939478E8</v>
      </c>
      <c r="R1905" s="5">
        <v>45912.0</v>
      </c>
      <c r="S1905" s="4" t="s">
        <v>6907</v>
      </c>
      <c r="T1905" s="5">
        <v>45908.0</v>
      </c>
    </row>
    <row r="1906">
      <c r="A1906" s="4" t="s">
        <v>6415</v>
      </c>
      <c r="B1906" s="4">
        <v>2004.0</v>
      </c>
      <c r="C1906" s="4" t="s">
        <v>13</v>
      </c>
      <c r="D1906" s="4" t="s">
        <v>5819</v>
      </c>
      <c r="E1906" s="4">
        <v>47.0</v>
      </c>
      <c r="F1906" s="4">
        <v>563.0</v>
      </c>
      <c r="G1906" s="4" t="s">
        <v>2152</v>
      </c>
      <c r="H1906" s="4" t="s">
        <v>3852</v>
      </c>
      <c r="I1906" s="10"/>
      <c r="J1906" s="4">
        <v>31521.0</v>
      </c>
      <c r="K1906" s="5">
        <v>45887.0</v>
      </c>
      <c r="L1906" s="4">
        <v>907.0</v>
      </c>
      <c r="M1906" s="4">
        <v>43.0</v>
      </c>
      <c r="N1906" s="4">
        <v>33.0</v>
      </c>
      <c r="O1906" s="5">
        <v>45752.0</v>
      </c>
      <c r="P1906" s="4" t="s">
        <v>3853</v>
      </c>
      <c r="Q1906" s="4">
        <v>1.35393616E8</v>
      </c>
      <c r="R1906" s="5">
        <v>45701.0</v>
      </c>
      <c r="S1906" s="4" t="s">
        <v>7206</v>
      </c>
      <c r="T1906" s="5">
        <v>45785.0</v>
      </c>
    </row>
    <row r="1907">
      <c r="A1907" s="4" t="s">
        <v>6415</v>
      </c>
      <c r="B1907" s="4">
        <v>2003.0</v>
      </c>
      <c r="C1907" s="4" t="s">
        <v>13</v>
      </c>
      <c r="D1907" s="4" t="s">
        <v>5654</v>
      </c>
      <c r="E1907" s="4">
        <v>41.0</v>
      </c>
      <c r="F1907" s="4">
        <v>567.0</v>
      </c>
      <c r="G1907" s="4" t="s">
        <v>1142</v>
      </c>
      <c r="H1907" s="4" t="s">
        <v>3854</v>
      </c>
      <c r="I1907" s="10"/>
      <c r="J1907" s="4">
        <v>141258.0</v>
      </c>
      <c r="K1907" s="5">
        <v>45734.0</v>
      </c>
      <c r="L1907" s="4">
        <v>918.0</v>
      </c>
      <c r="M1907" s="4">
        <v>42.0</v>
      </c>
      <c r="N1907" s="4">
        <v>29.0</v>
      </c>
      <c r="O1907" s="5">
        <v>45752.0</v>
      </c>
      <c r="P1907" s="4" t="s">
        <v>3855</v>
      </c>
      <c r="Q1907" s="4">
        <v>1.31972533E8</v>
      </c>
      <c r="R1907" s="5">
        <v>45821.0</v>
      </c>
      <c r="S1907" s="4">
        <v>0.0</v>
      </c>
      <c r="T1907" s="5">
        <v>45665.0</v>
      </c>
    </row>
    <row r="1908">
      <c r="A1908" s="4" t="s">
        <v>6415</v>
      </c>
      <c r="B1908" s="4">
        <v>2002.0</v>
      </c>
      <c r="C1908" s="4" t="s">
        <v>13</v>
      </c>
      <c r="D1908" s="4" t="s">
        <v>5606</v>
      </c>
      <c r="E1908" s="4">
        <v>49.0</v>
      </c>
      <c r="F1908" s="4">
        <v>571.0</v>
      </c>
      <c r="G1908" s="4" t="s">
        <v>6061</v>
      </c>
      <c r="H1908" s="4" t="s">
        <v>3856</v>
      </c>
      <c r="I1908" s="10"/>
      <c r="J1908" s="4">
        <v>42007.0</v>
      </c>
      <c r="K1908" s="5">
        <v>45886.0</v>
      </c>
      <c r="L1908" s="4">
        <v>928.0</v>
      </c>
      <c r="M1908" s="4">
        <v>4.0</v>
      </c>
      <c r="N1908" s="4">
        <v>25.0</v>
      </c>
      <c r="O1908" s="5">
        <v>45721.0</v>
      </c>
      <c r="P1908" s="4" t="s">
        <v>3858</v>
      </c>
      <c r="Q1908" s="4">
        <v>1.2866671E7</v>
      </c>
      <c r="R1908" s="5">
        <v>45882.0</v>
      </c>
      <c r="S1908" s="4">
        <v>0.0</v>
      </c>
      <c r="T1908" s="5">
        <v>45845.0</v>
      </c>
    </row>
    <row r="1909">
      <c r="A1909" s="4" t="s">
        <v>6415</v>
      </c>
      <c r="B1909" s="4">
        <v>2001.0</v>
      </c>
      <c r="C1909" s="4" t="s">
        <v>13</v>
      </c>
      <c r="D1909" s="4" t="s">
        <v>5607</v>
      </c>
      <c r="E1909" s="4">
        <v>48.0</v>
      </c>
      <c r="F1909" s="4">
        <v>574.0</v>
      </c>
      <c r="G1909" s="4" t="s">
        <v>787</v>
      </c>
      <c r="H1909" s="4" t="s">
        <v>3859</v>
      </c>
      <c r="I1909" s="10"/>
      <c r="J1909" s="4">
        <v>168107.0</v>
      </c>
      <c r="K1909" s="5">
        <v>45733.0</v>
      </c>
      <c r="L1909" s="4">
        <v>936.0</v>
      </c>
      <c r="M1909" s="4">
        <v>36.0</v>
      </c>
      <c r="N1909" s="4">
        <v>27.0</v>
      </c>
      <c r="O1909" s="5">
        <v>45662.0</v>
      </c>
      <c r="P1909" s="4" t="s">
        <v>3861</v>
      </c>
      <c r="Q1909" s="4">
        <v>1.25463434E8</v>
      </c>
      <c r="R1909" s="5">
        <v>45671.0</v>
      </c>
      <c r="S1909" s="4">
        <v>0.0</v>
      </c>
      <c r="T1909" s="4">
        <v>8.0</v>
      </c>
    </row>
    <row r="1910">
      <c r="A1910" s="4" t="s">
        <v>6415</v>
      </c>
      <c r="B1910" s="4">
        <v>2000.0</v>
      </c>
      <c r="C1910" s="4" t="s">
        <v>13</v>
      </c>
      <c r="D1910" s="4" t="s">
        <v>5608</v>
      </c>
      <c r="E1910" s="4">
        <v>45.0</v>
      </c>
      <c r="F1910" s="4">
        <v>576.0</v>
      </c>
      <c r="G1910" s="4" t="s">
        <v>4593</v>
      </c>
      <c r="H1910" s="4" t="s">
        <v>3862</v>
      </c>
      <c r="I1910" s="10"/>
      <c r="J1910" s="4">
        <v>212183.0</v>
      </c>
      <c r="K1910" s="5">
        <v>45916.0</v>
      </c>
      <c r="L1910" s="4">
        <v>943.0</v>
      </c>
      <c r="M1910" s="4">
        <v>31.0</v>
      </c>
      <c r="N1910" s="4">
        <v>29.0</v>
      </c>
      <c r="O1910" s="5">
        <v>45904.0</v>
      </c>
      <c r="P1910" s="4" t="s">
        <v>3864</v>
      </c>
      <c r="Q1910" s="4">
        <v>1223529.0</v>
      </c>
      <c r="R1910" s="5">
        <v>45761.0</v>
      </c>
      <c r="S1910" s="4">
        <v>0.0</v>
      </c>
      <c r="T1910" s="5">
        <v>45815.0</v>
      </c>
    </row>
    <row r="1911">
      <c r="A1911" s="4" t="s">
        <v>6416</v>
      </c>
      <c r="B1911" s="4">
        <v>2013.0</v>
      </c>
      <c r="C1911" s="4" t="s">
        <v>13</v>
      </c>
      <c r="D1911" s="10"/>
      <c r="E1911" s="10"/>
      <c r="F1911" s="4">
        <v>0.0</v>
      </c>
      <c r="G1911" s="4" t="s">
        <v>5521</v>
      </c>
      <c r="H1911" s="4">
        <v>0.0</v>
      </c>
      <c r="I1911" s="4">
        <v>99.0</v>
      </c>
      <c r="J1911" s="4">
        <v>0.0</v>
      </c>
      <c r="K1911" s="4" t="s">
        <v>5929</v>
      </c>
      <c r="L1911" s="4">
        <v>0.0</v>
      </c>
      <c r="M1911" s="4">
        <v>99.0</v>
      </c>
      <c r="N1911" s="4">
        <v>99.0</v>
      </c>
      <c r="O1911" s="4" t="s">
        <v>5522</v>
      </c>
      <c r="P1911" s="10"/>
      <c r="Q1911" s="10"/>
      <c r="R1911" s="4" t="s">
        <v>5522</v>
      </c>
      <c r="S1911" s="10"/>
      <c r="T1911" s="10"/>
    </row>
    <row r="1912">
      <c r="A1912" s="4" t="s">
        <v>6420</v>
      </c>
      <c r="B1912" s="4">
        <v>2015.0</v>
      </c>
      <c r="C1912" s="4" t="s">
        <v>314</v>
      </c>
      <c r="D1912" s="4" t="s">
        <v>5911</v>
      </c>
      <c r="E1912" s="4">
        <v>59.0</v>
      </c>
      <c r="F1912" s="4">
        <v>0.0</v>
      </c>
      <c r="G1912" s="4" t="s">
        <v>1708</v>
      </c>
      <c r="H1912" s="4">
        <v>0.0</v>
      </c>
      <c r="I1912" s="10"/>
      <c r="J1912" s="4">
        <v>14.0</v>
      </c>
      <c r="K1912" s="4" t="s">
        <v>5925</v>
      </c>
      <c r="L1912" s="4">
        <v>0.0</v>
      </c>
      <c r="M1912" s="4">
        <v>95.0</v>
      </c>
      <c r="N1912" s="4">
        <v>95.0</v>
      </c>
      <c r="O1912" s="4" t="s">
        <v>5522</v>
      </c>
      <c r="P1912" s="4" t="s">
        <v>3865</v>
      </c>
      <c r="Q1912" s="4">
        <v>518867.0</v>
      </c>
      <c r="R1912" s="4" t="s">
        <v>5681</v>
      </c>
      <c r="S1912" s="4" t="s">
        <v>7458</v>
      </c>
      <c r="T1912" s="5">
        <v>45855.0</v>
      </c>
    </row>
    <row r="1913">
      <c r="A1913" s="4" t="s">
        <v>6420</v>
      </c>
      <c r="B1913" s="4">
        <v>2014.0</v>
      </c>
      <c r="C1913" s="4" t="s">
        <v>314</v>
      </c>
      <c r="D1913" s="4" t="s">
        <v>5912</v>
      </c>
      <c r="E1913" s="4">
        <v>61.0</v>
      </c>
      <c r="F1913" s="4">
        <v>0.0</v>
      </c>
      <c r="G1913" s="58">
        <v>45814.0</v>
      </c>
      <c r="H1913" s="4" t="s">
        <v>3866</v>
      </c>
      <c r="I1913" s="10"/>
      <c r="J1913" s="4">
        <v>3.0</v>
      </c>
      <c r="K1913" s="5">
        <v>45875.0</v>
      </c>
      <c r="L1913" s="4">
        <v>0.0</v>
      </c>
      <c r="M1913" s="4">
        <v>93.0</v>
      </c>
      <c r="N1913" s="4">
        <v>93.0</v>
      </c>
      <c r="O1913" s="4" t="s">
        <v>5522</v>
      </c>
      <c r="P1913" s="4" t="s">
        <v>3868</v>
      </c>
      <c r="Q1913" s="4">
        <v>5137232.0</v>
      </c>
      <c r="R1913" s="4" t="s">
        <v>5681</v>
      </c>
      <c r="S1913" s="4" t="s">
        <v>7459</v>
      </c>
      <c r="T1913" s="5">
        <v>45855.0</v>
      </c>
    </row>
    <row r="1914">
      <c r="A1914" s="4" t="s">
        <v>6420</v>
      </c>
      <c r="B1914" s="4">
        <v>2013.0</v>
      </c>
      <c r="C1914" s="4" t="s">
        <v>314</v>
      </c>
      <c r="D1914" s="4" t="s">
        <v>5687</v>
      </c>
      <c r="E1914" s="4">
        <v>62.0</v>
      </c>
      <c r="F1914" s="4">
        <v>0.0</v>
      </c>
      <c r="G1914" s="4" t="s">
        <v>538</v>
      </c>
      <c r="H1914" s="4" t="s">
        <v>3869</v>
      </c>
      <c r="I1914" s="10"/>
      <c r="J1914" s="4">
        <v>8.0</v>
      </c>
      <c r="K1914" s="5">
        <v>45722.0</v>
      </c>
      <c r="L1914" s="4">
        <v>0.0</v>
      </c>
      <c r="M1914" s="4">
        <v>94.0</v>
      </c>
      <c r="N1914" s="4">
        <v>94.0</v>
      </c>
      <c r="O1914" s="4" t="s">
        <v>5522</v>
      </c>
      <c r="P1914" s="4" t="s">
        <v>3870</v>
      </c>
      <c r="Q1914" s="4">
        <v>579623.0</v>
      </c>
      <c r="R1914" s="4" t="s">
        <v>5681</v>
      </c>
      <c r="S1914" s="4" t="s">
        <v>7460</v>
      </c>
      <c r="T1914" s="5">
        <v>45794.0</v>
      </c>
    </row>
    <row r="1915">
      <c r="A1915" s="4" t="s">
        <v>6420</v>
      </c>
      <c r="B1915" s="4">
        <v>2012.0</v>
      </c>
      <c r="C1915" s="4" t="s">
        <v>314</v>
      </c>
      <c r="D1915" s="4" t="s">
        <v>5672</v>
      </c>
      <c r="E1915" s="4">
        <v>61.0</v>
      </c>
      <c r="F1915" s="4">
        <v>0.0</v>
      </c>
      <c r="G1915" s="4" t="s">
        <v>538</v>
      </c>
      <c r="H1915" s="4" t="s">
        <v>3871</v>
      </c>
      <c r="I1915" s="10"/>
      <c r="J1915" s="4">
        <v>4.0</v>
      </c>
      <c r="K1915" s="4" t="s">
        <v>5635</v>
      </c>
      <c r="L1915" s="4">
        <v>0.0</v>
      </c>
      <c r="M1915" s="4">
        <v>95.0</v>
      </c>
      <c r="N1915" s="4">
        <v>95.0</v>
      </c>
      <c r="O1915" s="4" t="s">
        <v>5522</v>
      </c>
      <c r="P1915" s="4" t="s">
        <v>3872</v>
      </c>
      <c r="Q1915" s="4">
        <v>518573.0</v>
      </c>
      <c r="R1915" s="4" t="s">
        <v>5681</v>
      </c>
      <c r="S1915" s="4" t="s">
        <v>7461</v>
      </c>
      <c r="T1915" s="5">
        <v>45825.0</v>
      </c>
    </row>
    <row r="1916">
      <c r="A1916" s="4" t="s">
        <v>6420</v>
      </c>
      <c r="B1916" s="4">
        <v>2011.0</v>
      </c>
      <c r="C1916" s="4" t="s">
        <v>314</v>
      </c>
      <c r="D1916" s="4" t="s">
        <v>5692</v>
      </c>
      <c r="E1916" s="4">
        <v>67.0</v>
      </c>
      <c r="F1916" s="4">
        <v>0.0</v>
      </c>
      <c r="G1916" s="4" t="s">
        <v>771</v>
      </c>
      <c r="H1916" s="4" t="s">
        <v>3873</v>
      </c>
      <c r="I1916" s="10"/>
      <c r="J1916" s="4">
        <v>39.0</v>
      </c>
      <c r="K1916" s="4" t="s">
        <v>5744</v>
      </c>
      <c r="L1916" s="4">
        <v>0.0</v>
      </c>
      <c r="M1916" s="4">
        <v>94.0</v>
      </c>
      <c r="N1916" s="4">
        <v>94.0</v>
      </c>
      <c r="O1916" s="4" t="s">
        <v>5522</v>
      </c>
      <c r="P1916" s="4" t="s">
        <v>3874</v>
      </c>
      <c r="Q1916" s="4">
        <v>495388.0</v>
      </c>
      <c r="R1916" s="4" t="s">
        <v>5681</v>
      </c>
      <c r="S1916" s="4" t="s">
        <v>7462</v>
      </c>
      <c r="T1916" s="5">
        <v>45825.0</v>
      </c>
    </row>
    <row r="1917">
      <c r="A1917" s="4" t="s">
        <v>6420</v>
      </c>
      <c r="B1917" s="4">
        <v>2010.0</v>
      </c>
      <c r="C1917" s="4" t="s">
        <v>314</v>
      </c>
      <c r="D1917" s="4">
        <v>81.0</v>
      </c>
      <c r="E1917" s="4">
        <v>66.0</v>
      </c>
      <c r="F1917" s="4">
        <v>0.0</v>
      </c>
      <c r="G1917" s="4" t="s">
        <v>592</v>
      </c>
      <c r="H1917" s="4" t="s">
        <v>3875</v>
      </c>
      <c r="I1917" s="10"/>
      <c r="J1917" s="4">
        <v>3.0</v>
      </c>
      <c r="K1917" s="4" t="s">
        <v>5995</v>
      </c>
      <c r="L1917" s="4">
        <v>0.0</v>
      </c>
      <c r="M1917" s="4">
        <v>93.0</v>
      </c>
      <c r="N1917" s="4">
        <v>93.0</v>
      </c>
      <c r="O1917" s="4" t="s">
        <v>5522</v>
      </c>
      <c r="P1917" s="4" t="s">
        <v>3876</v>
      </c>
      <c r="Q1917" s="4">
        <v>4889252.0</v>
      </c>
      <c r="R1917" s="4" t="s">
        <v>5681</v>
      </c>
      <c r="S1917" s="4" t="s">
        <v>6995</v>
      </c>
      <c r="T1917" s="5">
        <v>45764.0</v>
      </c>
    </row>
    <row r="1918">
      <c r="A1918" s="4" t="s">
        <v>6420</v>
      </c>
      <c r="B1918" s="4">
        <v>2009.0</v>
      </c>
      <c r="C1918" s="4" t="s">
        <v>314</v>
      </c>
      <c r="D1918" s="4">
        <v>89.0</v>
      </c>
      <c r="E1918" s="4">
        <v>67.0</v>
      </c>
      <c r="F1918" s="4">
        <v>0.0</v>
      </c>
      <c r="G1918" s="4" t="s">
        <v>254</v>
      </c>
      <c r="H1918" s="4" t="s">
        <v>3877</v>
      </c>
      <c r="I1918" s="10"/>
      <c r="J1918" s="4">
        <v>2.0</v>
      </c>
      <c r="K1918" s="4" t="s">
        <v>5763</v>
      </c>
      <c r="L1918" s="4">
        <v>0.0</v>
      </c>
      <c r="M1918" s="4">
        <v>94.0</v>
      </c>
      <c r="N1918" s="4">
        <v>94.0</v>
      </c>
      <c r="O1918" s="4" t="s">
        <v>5522</v>
      </c>
      <c r="P1918" s="4" t="s">
        <v>3879</v>
      </c>
      <c r="Q1918" s="4">
        <v>4828726.0</v>
      </c>
      <c r="R1918" s="4" t="s">
        <v>5681</v>
      </c>
      <c r="S1918" s="4" t="s">
        <v>6995</v>
      </c>
      <c r="T1918" s="5">
        <v>45764.0</v>
      </c>
    </row>
    <row r="1919">
      <c r="A1919" s="4" t="s">
        <v>6420</v>
      </c>
      <c r="B1919" s="4">
        <v>2008.0</v>
      </c>
      <c r="C1919" s="4" t="s">
        <v>314</v>
      </c>
      <c r="D1919" s="4">
        <v>86.0</v>
      </c>
      <c r="E1919" s="4">
        <v>67.0</v>
      </c>
      <c r="F1919" s="4">
        <v>0.0</v>
      </c>
      <c r="G1919" s="4" t="s">
        <v>1347</v>
      </c>
      <c r="H1919" s="4" t="s">
        <v>3880</v>
      </c>
      <c r="I1919" s="10"/>
      <c r="J1919" s="4">
        <v>4.0</v>
      </c>
      <c r="K1919" s="4">
        <v>58.0</v>
      </c>
      <c r="L1919" s="4">
        <v>0.0</v>
      </c>
      <c r="M1919" s="4">
        <v>94.0</v>
      </c>
      <c r="N1919" s="4">
        <v>94.0</v>
      </c>
      <c r="O1919" s="4" t="s">
        <v>5522</v>
      </c>
      <c r="P1919" s="4" t="s">
        <v>3881</v>
      </c>
      <c r="Q1919" s="4">
        <v>4768212.0</v>
      </c>
      <c r="R1919" s="4" t="s">
        <v>5681</v>
      </c>
      <c r="S1919" s="4" t="s">
        <v>6995</v>
      </c>
      <c r="T1919" s="5">
        <v>45825.0</v>
      </c>
    </row>
    <row r="1920">
      <c r="A1920" s="4" t="s">
        <v>6420</v>
      </c>
      <c r="B1920" s="4">
        <v>2007.0</v>
      </c>
      <c r="C1920" s="4" t="s">
        <v>314</v>
      </c>
      <c r="D1920" s="4">
        <v>85.0</v>
      </c>
      <c r="E1920" s="4">
        <v>67.0</v>
      </c>
      <c r="F1920" s="4">
        <v>0.0</v>
      </c>
      <c r="G1920" s="5">
        <v>45814.0</v>
      </c>
      <c r="H1920" s="4" t="s">
        <v>3882</v>
      </c>
      <c r="I1920" s="10"/>
      <c r="J1920" s="4">
        <v>0.0</v>
      </c>
      <c r="K1920" s="4" t="s">
        <v>5530</v>
      </c>
      <c r="L1920" s="4">
        <v>0.0</v>
      </c>
      <c r="M1920" s="4">
        <v>93.0</v>
      </c>
      <c r="N1920" s="4">
        <v>93.0</v>
      </c>
      <c r="O1920" s="4" t="s">
        <v>5522</v>
      </c>
      <c r="P1920" s="4" t="s">
        <v>3883</v>
      </c>
      <c r="Q1920" s="4">
        <v>479153.0</v>
      </c>
      <c r="R1920" s="4" t="s">
        <v>5681</v>
      </c>
      <c r="S1920" s="4" t="s">
        <v>7463</v>
      </c>
      <c r="T1920" s="5">
        <v>45825.0</v>
      </c>
    </row>
    <row r="1921">
      <c r="A1921" s="4" t="s">
        <v>6420</v>
      </c>
      <c r="B1921" s="4">
        <v>2006.0</v>
      </c>
      <c r="C1921" s="4" t="s">
        <v>314</v>
      </c>
      <c r="D1921" s="4">
        <v>84.0</v>
      </c>
      <c r="E1921" s="4">
        <v>7.0</v>
      </c>
      <c r="F1921" s="4">
        <v>0.0</v>
      </c>
      <c r="G1921" s="4" t="s">
        <v>597</v>
      </c>
      <c r="H1921" s="4" t="s">
        <v>3884</v>
      </c>
      <c r="I1921" s="10"/>
      <c r="J1921" s="4">
        <v>0.0</v>
      </c>
      <c r="K1921" s="4">
        <v>57.0</v>
      </c>
      <c r="L1921" s="4">
        <v>0.0</v>
      </c>
      <c r="M1921" s="4">
        <v>94.0</v>
      </c>
      <c r="N1921" s="4">
        <v>94.0</v>
      </c>
      <c r="O1921" s="4" t="s">
        <v>5522</v>
      </c>
      <c r="P1921" s="4" t="s">
        <v>3885</v>
      </c>
      <c r="Q1921" s="4">
        <v>466677.0</v>
      </c>
      <c r="R1921" s="4" t="s">
        <v>5681</v>
      </c>
      <c r="S1921" s="4" t="s">
        <v>7464</v>
      </c>
      <c r="T1921" s="5">
        <v>45794.0</v>
      </c>
    </row>
    <row r="1922">
      <c r="A1922" s="4" t="s">
        <v>6420</v>
      </c>
      <c r="B1922" s="4">
        <v>2005.0</v>
      </c>
      <c r="C1922" s="4" t="s">
        <v>314</v>
      </c>
      <c r="D1922" s="4">
        <v>81.0</v>
      </c>
      <c r="E1922" s="4">
        <v>73.0</v>
      </c>
      <c r="F1922" s="4">
        <v>0.0</v>
      </c>
      <c r="G1922" s="4" t="s">
        <v>1527</v>
      </c>
      <c r="H1922" s="4" t="s">
        <v>3886</v>
      </c>
      <c r="I1922" s="10"/>
      <c r="J1922" s="4">
        <v>0.0</v>
      </c>
      <c r="K1922" s="4" t="s">
        <v>5541</v>
      </c>
      <c r="L1922" s="4">
        <v>0.0</v>
      </c>
      <c r="M1922" s="4">
        <v>91.0</v>
      </c>
      <c r="N1922" s="4">
        <v>91.0</v>
      </c>
      <c r="O1922" s="4" t="s">
        <v>5522</v>
      </c>
      <c r="P1922" s="4" t="s">
        <v>3887</v>
      </c>
      <c r="Q1922" s="4">
        <v>4623291.0</v>
      </c>
      <c r="R1922" s="4" t="s">
        <v>5681</v>
      </c>
      <c r="S1922" s="4" t="s">
        <v>7465</v>
      </c>
      <c r="T1922" s="5">
        <v>45825.0</v>
      </c>
    </row>
    <row r="1923">
      <c r="A1923" s="4" t="s">
        <v>6420</v>
      </c>
      <c r="B1923" s="4">
        <v>2004.0</v>
      </c>
      <c r="C1923" s="4" t="s">
        <v>314</v>
      </c>
      <c r="D1923" s="4" t="s">
        <v>5700</v>
      </c>
      <c r="E1923" s="4">
        <v>77.0</v>
      </c>
      <c r="F1923" s="4">
        <v>0.0</v>
      </c>
      <c r="G1923" s="4" t="s">
        <v>1625</v>
      </c>
      <c r="H1923" s="4" t="s">
        <v>3888</v>
      </c>
      <c r="I1923" s="10"/>
      <c r="J1923" s="4">
        <v>7.0</v>
      </c>
      <c r="K1923" s="4" t="s">
        <v>5908</v>
      </c>
      <c r="L1923" s="4">
        <v>0.0</v>
      </c>
      <c r="M1923" s="4">
        <v>92.0</v>
      </c>
      <c r="N1923" s="4">
        <v>92.0</v>
      </c>
      <c r="O1923" s="4" t="s">
        <v>5522</v>
      </c>
      <c r="P1923" s="4" t="s">
        <v>3890</v>
      </c>
      <c r="Q1923" s="4">
        <v>459191.0</v>
      </c>
      <c r="R1923" s="4" t="s">
        <v>5681</v>
      </c>
      <c r="S1923" s="4" t="s">
        <v>7278</v>
      </c>
      <c r="T1923" s="5">
        <v>45794.0</v>
      </c>
    </row>
    <row r="1924">
      <c r="A1924" s="4" t="s">
        <v>6420</v>
      </c>
      <c r="B1924" s="4">
        <v>2003.0</v>
      </c>
      <c r="C1924" s="4" t="s">
        <v>314</v>
      </c>
      <c r="D1924" s="4" t="s">
        <v>5702</v>
      </c>
      <c r="E1924" s="4">
        <v>78.0</v>
      </c>
      <c r="F1924" s="4">
        <v>0.0</v>
      </c>
      <c r="G1924" s="58">
        <v>45753.0</v>
      </c>
      <c r="H1924" s="4" t="s">
        <v>3891</v>
      </c>
      <c r="I1924" s="10"/>
      <c r="J1924" s="4">
        <v>8.0</v>
      </c>
      <c r="K1924" s="4" t="s">
        <v>5535</v>
      </c>
      <c r="L1924" s="4">
        <v>0.0</v>
      </c>
      <c r="M1924" s="4">
        <v>92.0</v>
      </c>
      <c r="N1924" s="4">
        <v>92.0</v>
      </c>
      <c r="O1924" s="4" t="s">
        <v>5522</v>
      </c>
      <c r="P1924" s="4" t="s">
        <v>3893</v>
      </c>
      <c r="Q1924" s="4">
        <v>4564855.0</v>
      </c>
      <c r="R1924" s="4" t="s">
        <v>5681</v>
      </c>
      <c r="S1924" s="4" t="s">
        <v>7000</v>
      </c>
      <c r="T1924" s="5">
        <v>45674.0</v>
      </c>
    </row>
    <row r="1925">
      <c r="A1925" s="4" t="s">
        <v>6420</v>
      </c>
      <c r="B1925" s="4">
        <v>2002.0</v>
      </c>
      <c r="C1925" s="4" t="s">
        <v>314</v>
      </c>
      <c r="D1925" s="4" t="s">
        <v>5812</v>
      </c>
      <c r="E1925" s="4">
        <v>81.0</v>
      </c>
      <c r="F1925" s="4">
        <v>0.0</v>
      </c>
      <c r="G1925" s="4" t="s">
        <v>239</v>
      </c>
      <c r="H1925" s="4" t="s">
        <v>3894</v>
      </c>
      <c r="I1925" s="10"/>
      <c r="J1925" s="4">
        <v>5.0</v>
      </c>
      <c r="K1925" s="4" t="s">
        <v>5641</v>
      </c>
      <c r="L1925" s="4">
        <v>0.0</v>
      </c>
      <c r="M1925" s="4">
        <v>93.0</v>
      </c>
      <c r="N1925" s="4">
        <v>93.0</v>
      </c>
      <c r="O1925" s="4" t="s">
        <v>5522</v>
      </c>
      <c r="P1925" s="4" t="s">
        <v>3896</v>
      </c>
      <c r="Q1925" s="4">
        <v>4538159.0</v>
      </c>
      <c r="R1925" s="4" t="s">
        <v>5681</v>
      </c>
      <c r="S1925" s="4" t="s">
        <v>7334</v>
      </c>
      <c r="T1925" s="5">
        <v>45674.0</v>
      </c>
    </row>
    <row r="1926">
      <c r="A1926" s="4" t="s">
        <v>6420</v>
      </c>
      <c r="B1926" s="4">
        <v>2001.0</v>
      </c>
      <c r="C1926" s="4" t="s">
        <v>314</v>
      </c>
      <c r="D1926" s="4" t="s">
        <v>5706</v>
      </c>
      <c r="E1926" s="4">
        <v>82.0</v>
      </c>
      <c r="F1926" s="4">
        <v>0.0</v>
      </c>
      <c r="G1926" s="4" t="s">
        <v>765</v>
      </c>
      <c r="H1926" s="4" t="s">
        <v>3897</v>
      </c>
      <c r="I1926" s="10"/>
      <c r="J1926" s="4">
        <v>4.0</v>
      </c>
      <c r="K1926" s="4">
        <v>54.0</v>
      </c>
      <c r="L1926" s="4">
        <v>0.0</v>
      </c>
      <c r="M1926" s="4">
        <v>91.0</v>
      </c>
      <c r="N1926" s="4">
        <v>91.0</v>
      </c>
      <c r="O1926" s="4" t="s">
        <v>5522</v>
      </c>
      <c r="P1926" s="4" t="s">
        <v>3898</v>
      </c>
      <c r="Q1926" s="4">
        <v>4513751.0</v>
      </c>
      <c r="R1926" s="4" t="s">
        <v>5681</v>
      </c>
      <c r="S1926" s="4" t="s">
        <v>7466</v>
      </c>
      <c r="T1926" s="5">
        <v>45794.0</v>
      </c>
    </row>
    <row r="1927">
      <c r="A1927" s="4" t="s">
        <v>6420</v>
      </c>
      <c r="B1927" s="4">
        <v>2000.0</v>
      </c>
      <c r="C1927" s="4" t="s">
        <v>314</v>
      </c>
      <c r="D1927" s="4" t="s">
        <v>5964</v>
      </c>
      <c r="E1927" s="4">
        <v>85.0</v>
      </c>
      <c r="F1927" s="4">
        <v>0.0</v>
      </c>
      <c r="G1927" s="4" t="s">
        <v>769</v>
      </c>
      <c r="H1927" s="4" t="s">
        <v>3899</v>
      </c>
      <c r="I1927" s="10"/>
      <c r="J1927" s="4">
        <v>0.0</v>
      </c>
      <c r="K1927" s="4" t="s">
        <v>5644</v>
      </c>
      <c r="L1927" s="4">
        <v>0.0</v>
      </c>
      <c r="M1927" s="4">
        <v>91.0</v>
      </c>
      <c r="N1927" s="4">
        <v>9.0</v>
      </c>
      <c r="O1927" s="4" t="s">
        <v>5522</v>
      </c>
      <c r="P1927" s="4" t="s">
        <v>3900</v>
      </c>
      <c r="Q1927" s="4">
        <v>449967.0</v>
      </c>
      <c r="R1927" s="4" t="s">
        <v>5681</v>
      </c>
      <c r="S1927" s="4" t="s">
        <v>7446</v>
      </c>
      <c r="T1927" s="5">
        <v>45674.0</v>
      </c>
    </row>
    <row r="1928">
      <c r="A1928" s="4" t="s">
        <v>6421</v>
      </c>
      <c r="B1928" s="4">
        <v>2015.0</v>
      </c>
      <c r="C1928" s="4" t="s">
        <v>13</v>
      </c>
      <c r="D1928" s="4" t="s">
        <v>5545</v>
      </c>
      <c r="E1928" s="4">
        <v>99.0</v>
      </c>
      <c r="F1928" s="4">
        <v>1.0</v>
      </c>
      <c r="G1928" s="10"/>
      <c r="H1928" s="4">
        <v>0.0</v>
      </c>
      <c r="I1928" s="4">
        <v>99.0</v>
      </c>
      <c r="J1928" s="4">
        <v>0.0</v>
      </c>
      <c r="K1928" s="4" t="s">
        <v>5641</v>
      </c>
      <c r="L1928" s="4">
        <v>1.0</v>
      </c>
      <c r="M1928" s="4">
        <v>99.0</v>
      </c>
      <c r="N1928" s="4">
        <v>99.0</v>
      </c>
      <c r="O1928" s="4" t="s">
        <v>5522</v>
      </c>
      <c r="P1928" s="4" t="s">
        <v>3901</v>
      </c>
      <c r="Q1928" s="10"/>
      <c r="R1928" s="5">
        <v>45906.0</v>
      </c>
      <c r="S1928" s="4" t="s">
        <v>7379</v>
      </c>
      <c r="T1928" s="5">
        <v>45851.0</v>
      </c>
    </row>
    <row r="1929">
      <c r="A1929" s="4" t="s">
        <v>6421</v>
      </c>
      <c r="B1929" s="4">
        <v>2014.0</v>
      </c>
      <c r="C1929" s="4" t="s">
        <v>13</v>
      </c>
      <c r="D1929" s="4" t="s">
        <v>5613</v>
      </c>
      <c r="E1929" s="4">
        <v>11.0</v>
      </c>
      <c r="F1929" s="4">
        <v>1.0</v>
      </c>
      <c r="G1929" s="4" t="s">
        <v>5783</v>
      </c>
      <c r="H1929" s="4" t="s">
        <v>3902</v>
      </c>
      <c r="I1929" s="4">
        <v>99.0</v>
      </c>
      <c r="J1929" s="4">
        <v>0.0</v>
      </c>
      <c r="K1929" s="4" t="s">
        <v>5550</v>
      </c>
      <c r="L1929" s="4">
        <v>1.0</v>
      </c>
      <c r="M1929" s="4">
        <v>99.0</v>
      </c>
      <c r="N1929" s="4">
        <v>99.0</v>
      </c>
      <c r="O1929" s="4" t="s">
        <v>5522</v>
      </c>
      <c r="P1929" s="4" t="s">
        <v>3904</v>
      </c>
      <c r="Q1929" s="10"/>
      <c r="R1929" s="5">
        <v>45906.0</v>
      </c>
      <c r="S1929" s="4" t="s">
        <v>7039</v>
      </c>
      <c r="T1929" s="5">
        <v>45851.0</v>
      </c>
    </row>
    <row r="1930">
      <c r="A1930" s="4" t="s">
        <v>6421</v>
      </c>
      <c r="B1930" s="4">
        <v>2013.0</v>
      </c>
      <c r="C1930" s="4" t="s">
        <v>13</v>
      </c>
      <c r="D1930" s="4" t="s">
        <v>5547</v>
      </c>
      <c r="E1930" s="4">
        <v>12.0</v>
      </c>
      <c r="F1930" s="4">
        <v>1.0</v>
      </c>
      <c r="G1930" s="4" t="s">
        <v>5581</v>
      </c>
      <c r="H1930" s="4" t="s">
        <v>3905</v>
      </c>
      <c r="I1930" s="4">
        <v>98.0</v>
      </c>
      <c r="J1930" s="4">
        <v>0.0</v>
      </c>
      <c r="K1930" s="4" t="s">
        <v>5579</v>
      </c>
      <c r="L1930" s="4">
        <v>1.0</v>
      </c>
      <c r="M1930" s="4">
        <v>99.0</v>
      </c>
      <c r="N1930" s="4">
        <v>98.0</v>
      </c>
      <c r="O1930" s="4" t="s">
        <v>5522</v>
      </c>
      <c r="P1930" s="4" t="s">
        <v>3906</v>
      </c>
      <c r="Q1930" s="10"/>
      <c r="R1930" s="5">
        <v>45875.0</v>
      </c>
      <c r="S1930" s="4" t="s">
        <v>7039</v>
      </c>
      <c r="T1930" s="5">
        <v>45851.0</v>
      </c>
    </row>
    <row r="1931">
      <c r="A1931" s="4" t="s">
        <v>6421</v>
      </c>
      <c r="B1931" s="4">
        <v>2012.0</v>
      </c>
      <c r="C1931" s="4" t="s">
        <v>13</v>
      </c>
      <c r="D1931" s="4">
        <v>76.0</v>
      </c>
      <c r="E1931" s="4">
        <v>14.0</v>
      </c>
      <c r="F1931" s="4">
        <v>1.0</v>
      </c>
      <c r="G1931" s="4" t="s">
        <v>5732</v>
      </c>
      <c r="H1931" s="4" t="s">
        <v>3907</v>
      </c>
      <c r="I1931" s="4">
        <v>98.0</v>
      </c>
      <c r="J1931" s="4">
        <v>13.0</v>
      </c>
      <c r="K1931" s="4" t="s">
        <v>5896</v>
      </c>
      <c r="L1931" s="4">
        <v>1.0</v>
      </c>
      <c r="M1931" s="4">
        <v>99.0</v>
      </c>
      <c r="N1931" s="4">
        <v>98.0</v>
      </c>
      <c r="O1931" s="4" t="s">
        <v>5522</v>
      </c>
      <c r="P1931" s="4" t="s">
        <v>3909</v>
      </c>
      <c r="Q1931" s="10"/>
      <c r="R1931" s="5">
        <v>45875.0</v>
      </c>
      <c r="S1931" s="4" t="s">
        <v>7246</v>
      </c>
      <c r="T1931" s="5">
        <v>45851.0</v>
      </c>
    </row>
    <row r="1932">
      <c r="A1932" s="4" t="s">
        <v>6421</v>
      </c>
      <c r="B1932" s="4">
        <v>2011.0</v>
      </c>
      <c r="C1932" s="4" t="s">
        <v>13</v>
      </c>
      <c r="D1932" s="4" t="s">
        <v>5762</v>
      </c>
      <c r="E1932" s="4">
        <v>15.0</v>
      </c>
      <c r="F1932" s="4">
        <v>1.0</v>
      </c>
      <c r="G1932" s="4" t="s">
        <v>6124</v>
      </c>
      <c r="H1932" s="4" t="s">
        <v>3910</v>
      </c>
      <c r="I1932" s="4">
        <v>99.0</v>
      </c>
      <c r="J1932" s="4">
        <v>5.0</v>
      </c>
      <c r="K1932" s="4">
        <v>52.0</v>
      </c>
      <c r="L1932" s="4">
        <v>1.0</v>
      </c>
      <c r="M1932" s="4">
        <v>99.0</v>
      </c>
      <c r="N1932" s="4">
        <v>99.0</v>
      </c>
      <c r="O1932" s="4" t="s">
        <v>5522</v>
      </c>
      <c r="P1932" s="4" t="s">
        <v>3912</v>
      </c>
      <c r="Q1932" s="10"/>
      <c r="R1932" s="5">
        <v>45875.0</v>
      </c>
      <c r="S1932" s="4" t="s">
        <v>7246</v>
      </c>
      <c r="T1932" s="5">
        <v>45821.0</v>
      </c>
    </row>
    <row r="1933">
      <c r="A1933" s="4" t="s">
        <v>6421</v>
      </c>
      <c r="B1933" s="4">
        <v>2010.0</v>
      </c>
      <c r="C1933" s="4" t="s">
        <v>13</v>
      </c>
      <c r="D1933" s="4" t="s">
        <v>5565</v>
      </c>
      <c r="E1933" s="4">
        <v>16.0</v>
      </c>
      <c r="F1933" s="4">
        <v>1.0</v>
      </c>
      <c r="G1933" s="4" t="s">
        <v>5573</v>
      </c>
      <c r="H1933" s="4" t="s">
        <v>3913</v>
      </c>
      <c r="I1933" s="4">
        <v>99.0</v>
      </c>
      <c r="J1933" s="4">
        <v>3.0</v>
      </c>
      <c r="K1933" s="4" t="s">
        <v>5582</v>
      </c>
      <c r="L1933" s="4">
        <v>1.0</v>
      </c>
      <c r="M1933" s="4">
        <v>99.0</v>
      </c>
      <c r="N1933" s="4">
        <v>99.0</v>
      </c>
      <c r="O1933" s="4" t="s">
        <v>5522</v>
      </c>
      <c r="P1933" s="4" t="s">
        <v>3914</v>
      </c>
      <c r="Q1933" s="10"/>
      <c r="R1933" s="5">
        <v>45875.0</v>
      </c>
      <c r="S1933" s="4" t="s">
        <v>7246</v>
      </c>
      <c r="T1933" s="5">
        <v>45790.0</v>
      </c>
    </row>
    <row r="1934">
      <c r="A1934" s="4" t="s">
        <v>6421</v>
      </c>
      <c r="B1934" s="4">
        <v>2009.0</v>
      </c>
      <c r="C1934" s="4" t="s">
        <v>13</v>
      </c>
      <c r="D1934" s="4" t="s">
        <v>5566</v>
      </c>
      <c r="E1934" s="4">
        <v>18.0</v>
      </c>
      <c r="F1934" s="4">
        <v>1.0</v>
      </c>
      <c r="G1934" s="4" t="s">
        <v>5573</v>
      </c>
      <c r="H1934" s="4" t="s">
        <v>3915</v>
      </c>
      <c r="I1934" s="4">
        <v>98.0</v>
      </c>
      <c r="J1934" s="4">
        <v>19.0</v>
      </c>
      <c r="K1934" s="4" t="s">
        <v>5712</v>
      </c>
      <c r="L1934" s="4">
        <v>1.0</v>
      </c>
      <c r="M1934" s="4">
        <v>96.0</v>
      </c>
      <c r="N1934" s="4">
        <v>98.0</v>
      </c>
      <c r="O1934" s="4" t="s">
        <v>5522</v>
      </c>
      <c r="P1934" s="4" t="s">
        <v>3916</v>
      </c>
      <c r="Q1934" s="10"/>
      <c r="R1934" s="5">
        <v>45875.0</v>
      </c>
      <c r="S1934" s="4" t="s">
        <v>6964</v>
      </c>
      <c r="T1934" s="5">
        <v>45759.0</v>
      </c>
    </row>
    <row r="1935">
      <c r="A1935" s="4" t="s">
        <v>6421</v>
      </c>
      <c r="B1935" s="4">
        <v>2008.0</v>
      </c>
      <c r="C1935" s="4" t="s">
        <v>13</v>
      </c>
      <c r="D1935" s="4" t="s">
        <v>5620</v>
      </c>
      <c r="E1935" s="4">
        <v>19.0</v>
      </c>
      <c r="F1935" s="4">
        <v>1.0</v>
      </c>
      <c r="G1935" s="4" t="s">
        <v>6158</v>
      </c>
      <c r="H1935" s="4" t="s">
        <v>3917</v>
      </c>
      <c r="I1935" s="4">
        <v>99.0</v>
      </c>
      <c r="J1935" s="4">
        <v>18.0</v>
      </c>
      <c r="K1935" s="4" t="s">
        <v>5601</v>
      </c>
      <c r="L1935" s="4">
        <v>1.0</v>
      </c>
      <c r="M1935" s="4">
        <v>97.0</v>
      </c>
      <c r="N1935" s="4">
        <v>99.0</v>
      </c>
      <c r="O1935" s="4" t="s">
        <v>5522</v>
      </c>
      <c r="P1935" s="4" t="s">
        <v>3918</v>
      </c>
      <c r="Q1935" s="10"/>
      <c r="R1935" s="5">
        <v>45875.0</v>
      </c>
      <c r="S1935" s="4" t="s">
        <v>7268</v>
      </c>
      <c r="T1935" s="5">
        <v>45911.0</v>
      </c>
    </row>
    <row r="1936">
      <c r="A1936" s="4" t="s">
        <v>6421</v>
      </c>
      <c r="B1936" s="4">
        <v>2007.0</v>
      </c>
      <c r="C1936" s="4" t="s">
        <v>13</v>
      </c>
      <c r="D1936" s="4" t="s">
        <v>5572</v>
      </c>
      <c r="E1936" s="4">
        <v>113.0</v>
      </c>
      <c r="F1936" s="4">
        <v>1.0</v>
      </c>
      <c r="G1936" s="4" t="s">
        <v>6158</v>
      </c>
      <c r="H1936" s="4" t="s">
        <v>3919</v>
      </c>
      <c r="I1936" s="4">
        <v>99.0</v>
      </c>
      <c r="J1936" s="4">
        <v>24.0</v>
      </c>
      <c r="K1936" s="5">
        <v>45813.0</v>
      </c>
      <c r="L1936" s="4">
        <v>1.0</v>
      </c>
      <c r="M1936" s="4">
        <v>97.0</v>
      </c>
      <c r="N1936" s="4">
        <v>99.0</v>
      </c>
      <c r="O1936" s="4" t="s">
        <v>5522</v>
      </c>
      <c r="P1936" s="4" t="s">
        <v>3920</v>
      </c>
      <c r="Q1936" s="10"/>
      <c r="R1936" s="5">
        <v>45875.0</v>
      </c>
      <c r="S1936" s="4" t="s">
        <v>7055</v>
      </c>
      <c r="T1936" s="5">
        <v>45788.0</v>
      </c>
    </row>
    <row r="1937">
      <c r="A1937" s="4" t="s">
        <v>6421</v>
      </c>
      <c r="B1937" s="4">
        <v>2006.0</v>
      </c>
      <c r="C1937" s="4" t="s">
        <v>13</v>
      </c>
      <c r="D1937" s="4" t="s">
        <v>5574</v>
      </c>
      <c r="E1937" s="4">
        <v>115.0</v>
      </c>
      <c r="F1937" s="4">
        <v>1.0</v>
      </c>
      <c r="G1937" s="4" t="s">
        <v>6166</v>
      </c>
      <c r="H1937" s="4" t="s">
        <v>3921</v>
      </c>
      <c r="I1937" s="4">
        <v>99.0</v>
      </c>
      <c r="J1937" s="4">
        <v>13.0</v>
      </c>
      <c r="K1937" s="5">
        <v>45662.0</v>
      </c>
      <c r="L1937" s="4">
        <v>1.0</v>
      </c>
      <c r="M1937" s="4">
        <v>98.0</v>
      </c>
      <c r="N1937" s="4">
        <v>98.0</v>
      </c>
      <c r="O1937" s="4" t="s">
        <v>5522</v>
      </c>
      <c r="P1937" s="4" t="s">
        <v>3922</v>
      </c>
      <c r="Q1937" s="10"/>
      <c r="R1937" s="5">
        <v>45875.0</v>
      </c>
      <c r="S1937" s="4" t="s">
        <v>7419</v>
      </c>
      <c r="T1937" s="5">
        <v>45819.0</v>
      </c>
    </row>
    <row r="1938">
      <c r="A1938" s="4" t="s">
        <v>6421</v>
      </c>
      <c r="B1938" s="4">
        <v>2005.0</v>
      </c>
      <c r="C1938" s="4" t="s">
        <v>13</v>
      </c>
      <c r="D1938" s="4" t="s">
        <v>5881</v>
      </c>
      <c r="E1938" s="4">
        <v>118.0</v>
      </c>
      <c r="F1938" s="4">
        <v>1.0</v>
      </c>
      <c r="G1938" s="4" t="s">
        <v>6009</v>
      </c>
      <c r="H1938" s="4" t="s">
        <v>3923</v>
      </c>
      <c r="I1938" s="4">
        <v>99.0</v>
      </c>
      <c r="J1938" s="4">
        <v>25.0</v>
      </c>
      <c r="K1938" s="4" t="s">
        <v>6105</v>
      </c>
      <c r="L1938" s="4">
        <v>1.0</v>
      </c>
      <c r="M1938" s="4">
        <v>99.0</v>
      </c>
      <c r="N1938" s="4">
        <v>99.0</v>
      </c>
      <c r="O1938" s="4" t="s">
        <v>5522</v>
      </c>
      <c r="P1938" s="4" t="s">
        <v>3924</v>
      </c>
      <c r="Q1938" s="10"/>
      <c r="R1938" s="5">
        <v>45875.0</v>
      </c>
      <c r="S1938" s="4" t="s">
        <v>7020</v>
      </c>
      <c r="T1938" s="5">
        <v>45788.0</v>
      </c>
    </row>
    <row r="1939">
      <c r="A1939" s="4" t="s">
        <v>6421</v>
      </c>
      <c r="B1939" s="4">
        <v>2004.0</v>
      </c>
      <c r="C1939" s="4" t="s">
        <v>13</v>
      </c>
      <c r="D1939" s="4">
        <v>74.0</v>
      </c>
      <c r="E1939" s="4">
        <v>122.0</v>
      </c>
      <c r="F1939" s="4">
        <v>1.0</v>
      </c>
      <c r="G1939" s="4" t="s">
        <v>6008</v>
      </c>
      <c r="H1939" s="4" t="s">
        <v>3925</v>
      </c>
      <c r="I1939" s="4">
        <v>99.0</v>
      </c>
      <c r="J1939" s="4">
        <v>18.0</v>
      </c>
      <c r="K1939" s="4" t="s">
        <v>5558</v>
      </c>
      <c r="L1939" s="4">
        <v>1.0</v>
      </c>
      <c r="M1939" s="4">
        <v>99.0</v>
      </c>
      <c r="N1939" s="4">
        <v>99.0</v>
      </c>
      <c r="O1939" s="4" t="s">
        <v>5522</v>
      </c>
      <c r="P1939" s="4" t="s">
        <v>3926</v>
      </c>
      <c r="Q1939" s="10"/>
      <c r="R1939" s="5">
        <v>45875.0</v>
      </c>
      <c r="S1939" s="4" t="s">
        <v>7125</v>
      </c>
      <c r="T1939" s="5">
        <v>45788.0</v>
      </c>
    </row>
    <row r="1940">
      <c r="A1940" s="4" t="s">
        <v>6421</v>
      </c>
      <c r="B1940" s="4">
        <v>2003.0</v>
      </c>
      <c r="C1940" s="4" t="s">
        <v>13</v>
      </c>
      <c r="D1940" s="4" t="s">
        <v>5563</v>
      </c>
      <c r="E1940" s="4">
        <v>127.0</v>
      </c>
      <c r="F1940" s="4">
        <v>1.0</v>
      </c>
      <c r="G1940" s="4" t="s">
        <v>5573</v>
      </c>
      <c r="H1940" s="4" t="s">
        <v>3927</v>
      </c>
      <c r="I1940" s="4">
        <v>99.0</v>
      </c>
      <c r="J1940" s="4">
        <v>1.0</v>
      </c>
      <c r="K1940" s="4" t="s">
        <v>5654</v>
      </c>
      <c r="L1940" s="4">
        <v>1.0</v>
      </c>
      <c r="M1940" s="4">
        <v>99.0</v>
      </c>
      <c r="N1940" s="4">
        <v>99.0</v>
      </c>
      <c r="O1940" s="4" t="s">
        <v>5522</v>
      </c>
      <c r="P1940" s="4" t="s">
        <v>3928</v>
      </c>
      <c r="Q1940" s="10"/>
      <c r="R1940" s="5">
        <v>45875.0</v>
      </c>
      <c r="S1940" s="4" t="s">
        <v>6924</v>
      </c>
      <c r="T1940" s="5">
        <v>45699.0</v>
      </c>
    </row>
    <row r="1941">
      <c r="A1941" s="4" t="s">
        <v>6421</v>
      </c>
      <c r="B1941" s="4">
        <v>2002.0</v>
      </c>
      <c r="C1941" s="4" t="s">
        <v>13</v>
      </c>
      <c r="D1941" s="4" t="s">
        <v>5561</v>
      </c>
      <c r="E1941" s="4">
        <v>13.0</v>
      </c>
      <c r="F1941" s="4">
        <v>1.0</v>
      </c>
      <c r="G1941" s="4" t="s">
        <v>6124</v>
      </c>
      <c r="H1941" s="4" t="s">
        <v>3929</v>
      </c>
      <c r="I1941" s="4">
        <v>99.0</v>
      </c>
      <c r="J1941" s="4">
        <v>5.0</v>
      </c>
      <c r="K1941" s="4" t="s">
        <v>5717</v>
      </c>
      <c r="L1941" s="4">
        <v>1.0</v>
      </c>
      <c r="M1941" s="4">
        <v>99.0</v>
      </c>
      <c r="N1941" s="4">
        <v>99.0</v>
      </c>
      <c r="O1941" s="4" t="s">
        <v>5522</v>
      </c>
      <c r="P1941" s="4" t="s">
        <v>3931</v>
      </c>
      <c r="Q1941" s="10"/>
      <c r="R1941" s="5">
        <v>45875.0</v>
      </c>
      <c r="S1941" s="4" t="s">
        <v>7115</v>
      </c>
      <c r="T1941" s="4">
        <v>11.0</v>
      </c>
    </row>
    <row r="1942">
      <c r="A1942" s="4" t="s">
        <v>6421</v>
      </c>
      <c r="B1942" s="4">
        <v>2001.0</v>
      </c>
      <c r="C1942" s="4" t="s">
        <v>13</v>
      </c>
      <c r="D1942" s="4" t="s">
        <v>5588</v>
      </c>
      <c r="E1942" s="4">
        <v>134.0</v>
      </c>
      <c r="F1942" s="4">
        <v>1.0</v>
      </c>
      <c r="G1942" s="4" t="s">
        <v>5728</v>
      </c>
      <c r="H1942" s="4" t="s">
        <v>3932</v>
      </c>
      <c r="I1942" s="4">
        <v>99.0</v>
      </c>
      <c r="J1942" s="4">
        <v>15.0</v>
      </c>
      <c r="K1942" s="4" t="s">
        <v>5610</v>
      </c>
      <c r="L1942" s="4">
        <v>1.0</v>
      </c>
      <c r="M1942" s="4">
        <v>99.0</v>
      </c>
      <c r="N1942" s="4">
        <v>99.0</v>
      </c>
      <c r="O1942" s="4" t="s">
        <v>5522</v>
      </c>
      <c r="P1942" s="4" t="s">
        <v>3933</v>
      </c>
      <c r="Q1942" s="10"/>
      <c r="R1942" s="5">
        <v>45906.0</v>
      </c>
      <c r="S1942" s="4" t="s">
        <v>6941</v>
      </c>
      <c r="T1942" s="5">
        <v>45848.0</v>
      </c>
    </row>
    <row r="1943">
      <c r="A1943" s="4" t="s">
        <v>6421</v>
      </c>
      <c r="B1943" s="4">
        <v>2000.0</v>
      </c>
      <c r="C1943" s="4" t="s">
        <v>13</v>
      </c>
      <c r="D1943" s="4" t="s">
        <v>5564</v>
      </c>
      <c r="E1943" s="4">
        <v>138.0</v>
      </c>
      <c r="F1943" s="4">
        <v>1.0</v>
      </c>
      <c r="G1943" s="4" t="s">
        <v>5989</v>
      </c>
      <c r="H1943" s="4" t="s">
        <v>3934</v>
      </c>
      <c r="I1943" s="4">
        <v>99.0</v>
      </c>
      <c r="J1943" s="4">
        <v>15.0</v>
      </c>
      <c r="K1943" s="4" t="s">
        <v>5719</v>
      </c>
      <c r="L1943" s="4">
        <v>1.0</v>
      </c>
      <c r="M1943" s="4">
        <v>99.0</v>
      </c>
      <c r="N1943" s="4">
        <v>99.0</v>
      </c>
      <c r="O1943" s="4" t="s">
        <v>5522</v>
      </c>
      <c r="P1943" s="4" t="s">
        <v>3935</v>
      </c>
      <c r="Q1943" s="10"/>
      <c r="R1943" s="5">
        <v>45906.0</v>
      </c>
      <c r="S1943" s="4">
        <v>0.0</v>
      </c>
      <c r="T1943" s="5">
        <v>45757.0</v>
      </c>
    </row>
    <row r="1944">
      <c r="A1944" s="4" t="s">
        <v>6422</v>
      </c>
      <c r="B1944" s="4">
        <v>2015.0</v>
      </c>
      <c r="C1944" s="4" t="s">
        <v>13</v>
      </c>
      <c r="D1944" s="4" t="s">
        <v>5910</v>
      </c>
      <c r="E1944" s="4">
        <v>161.0</v>
      </c>
      <c r="F1944" s="4">
        <v>352.0</v>
      </c>
      <c r="G1944" s="10"/>
      <c r="H1944" s="4">
        <v>0.0</v>
      </c>
      <c r="I1944" s="4">
        <v>72.0</v>
      </c>
      <c r="J1944" s="4">
        <v>386.0</v>
      </c>
      <c r="K1944" s="5">
        <v>45772.0</v>
      </c>
      <c r="L1944" s="4">
        <v>433.0</v>
      </c>
      <c r="M1944" s="4">
        <v>72.0</v>
      </c>
      <c r="N1944" s="4">
        <v>72.0</v>
      </c>
      <c r="O1944" s="4" t="s">
        <v>5522</v>
      </c>
      <c r="P1944" s="4" t="s">
        <v>3936</v>
      </c>
      <c r="Q1944" s="4">
        <v>1.8938513E7</v>
      </c>
      <c r="R1944" s="5">
        <v>45827.0</v>
      </c>
      <c r="S1944" s="4" t="s">
        <v>7259</v>
      </c>
      <c r="T1944" s="5">
        <v>45665.0</v>
      </c>
    </row>
    <row r="1945">
      <c r="A1945" s="4" t="s">
        <v>6422</v>
      </c>
      <c r="B1945" s="4">
        <v>2014.0</v>
      </c>
      <c r="C1945" s="4" t="s">
        <v>13</v>
      </c>
      <c r="D1945" s="4" t="s">
        <v>5847</v>
      </c>
      <c r="E1945" s="4">
        <v>162.0</v>
      </c>
      <c r="F1945" s="4">
        <v>359.0</v>
      </c>
      <c r="G1945" s="4" t="s">
        <v>5521</v>
      </c>
      <c r="H1945" s="4" t="s">
        <v>3937</v>
      </c>
      <c r="I1945" s="4">
        <v>72.0</v>
      </c>
      <c r="J1945" s="4">
        <v>1370.0</v>
      </c>
      <c r="K1945" s="5">
        <v>45862.0</v>
      </c>
      <c r="L1945" s="4">
        <v>442.0</v>
      </c>
      <c r="M1945" s="4">
        <v>72.0</v>
      </c>
      <c r="N1945" s="4">
        <v>72.0</v>
      </c>
      <c r="O1945" s="4" t="s">
        <v>5522</v>
      </c>
      <c r="P1945" s="4" t="s">
        <v>3938</v>
      </c>
      <c r="Q1945" s="4">
        <v>1.85546257E8</v>
      </c>
      <c r="R1945" s="5">
        <v>45888.0</v>
      </c>
      <c r="S1945" s="4" t="s">
        <v>7306</v>
      </c>
      <c r="T1945" s="5">
        <v>45876.0</v>
      </c>
    </row>
    <row r="1946">
      <c r="A1946" s="4" t="s">
        <v>6422</v>
      </c>
      <c r="B1946" s="4">
        <v>2013.0</v>
      </c>
      <c r="C1946" s="4" t="s">
        <v>13</v>
      </c>
      <c r="D1946" s="4">
        <v>66.0</v>
      </c>
      <c r="E1946" s="4">
        <v>163.0</v>
      </c>
      <c r="F1946" s="4">
        <v>365.0</v>
      </c>
      <c r="G1946" s="4" t="s">
        <v>6177</v>
      </c>
      <c r="H1946" s="4" t="s">
        <v>3939</v>
      </c>
      <c r="I1946" s="4">
        <v>72.0</v>
      </c>
      <c r="J1946" s="4">
        <v>8749.0</v>
      </c>
      <c r="K1946" s="5">
        <v>45923.0</v>
      </c>
      <c r="L1946" s="4">
        <v>450.0</v>
      </c>
      <c r="M1946" s="4">
        <v>72.0</v>
      </c>
      <c r="N1946" s="4">
        <v>72.0</v>
      </c>
      <c r="O1946" s="4" t="s">
        <v>5522</v>
      </c>
      <c r="P1946" s="4" t="s">
        <v>3940</v>
      </c>
      <c r="Q1946" s="4">
        <v>1.81712595E8</v>
      </c>
      <c r="R1946" s="4">
        <v>2.0</v>
      </c>
      <c r="S1946" s="4" t="s">
        <v>7443</v>
      </c>
      <c r="T1946" s="5">
        <v>45845.0</v>
      </c>
    </row>
    <row r="1947">
      <c r="A1947" s="4" t="s">
        <v>6422</v>
      </c>
      <c r="B1947" s="4">
        <v>2012.0</v>
      </c>
      <c r="C1947" s="4" t="s">
        <v>13</v>
      </c>
      <c r="D1947" s="4" t="s">
        <v>5849</v>
      </c>
      <c r="E1947" s="4">
        <v>165.0</v>
      </c>
      <c r="F1947" s="4">
        <v>369.0</v>
      </c>
      <c r="G1947" s="4" t="s">
        <v>6177</v>
      </c>
      <c r="H1947" s="4" t="s">
        <v>3941</v>
      </c>
      <c r="I1947" s="4">
        <v>72.0</v>
      </c>
      <c r="J1947" s="4">
        <v>8046.0</v>
      </c>
      <c r="K1947" s="5">
        <v>45711.0</v>
      </c>
      <c r="L1947" s="4">
        <v>456.0</v>
      </c>
      <c r="M1947" s="4">
        <v>72.0</v>
      </c>
      <c r="N1947" s="4">
        <v>72.0</v>
      </c>
      <c r="O1947" s="4" t="s">
        <v>5522</v>
      </c>
      <c r="P1947" s="4" t="s">
        <v>3942</v>
      </c>
      <c r="Q1947" s="4">
        <v>1.77911533E8</v>
      </c>
      <c r="R1947" s="5">
        <v>45690.0</v>
      </c>
      <c r="S1947" s="4" t="s">
        <v>7444</v>
      </c>
      <c r="T1947" s="5">
        <v>45815.0</v>
      </c>
    </row>
    <row r="1948">
      <c r="A1948" s="4" t="s">
        <v>6422</v>
      </c>
      <c r="B1948" s="4">
        <v>2011.0</v>
      </c>
      <c r="C1948" s="4" t="s">
        <v>13</v>
      </c>
      <c r="D1948" s="4" t="s">
        <v>5663</v>
      </c>
      <c r="E1948" s="4">
        <v>167.0</v>
      </c>
      <c r="F1948" s="4">
        <v>371.0</v>
      </c>
      <c r="G1948" s="4" t="s">
        <v>6177</v>
      </c>
      <c r="H1948" s="4" t="s">
        <v>3943</v>
      </c>
      <c r="I1948" s="4">
        <v>74.0</v>
      </c>
      <c r="J1948" s="4">
        <v>4386.0</v>
      </c>
      <c r="K1948" s="5">
        <v>45799.0</v>
      </c>
      <c r="L1948" s="4">
        <v>459.0</v>
      </c>
      <c r="M1948" s="4">
        <v>75.0</v>
      </c>
      <c r="N1948" s="4">
        <v>74.0</v>
      </c>
      <c r="O1948" s="4" t="s">
        <v>5522</v>
      </c>
      <c r="P1948" s="4" t="s">
        <v>3944</v>
      </c>
      <c r="Q1948" s="4">
        <v>1.74184265E8</v>
      </c>
      <c r="R1948" s="5">
        <v>45749.0</v>
      </c>
      <c r="S1948" s="4" t="s">
        <v>7406</v>
      </c>
      <c r="T1948" s="5">
        <v>45784.0</v>
      </c>
    </row>
    <row r="1949">
      <c r="A1949" s="4" t="s">
        <v>6422</v>
      </c>
      <c r="B1949" s="4">
        <v>2010.0</v>
      </c>
      <c r="C1949" s="4" t="s">
        <v>13</v>
      </c>
      <c r="D1949" s="4" t="s">
        <v>5850</v>
      </c>
      <c r="E1949" s="4">
        <v>172.0</v>
      </c>
      <c r="F1949" s="4">
        <v>372.0</v>
      </c>
      <c r="G1949" s="4" t="s">
        <v>6177</v>
      </c>
      <c r="H1949" s="4" t="s">
        <v>3945</v>
      </c>
      <c r="I1949" s="4">
        <v>82.0</v>
      </c>
      <c r="J1949" s="4">
        <v>4321.0</v>
      </c>
      <c r="K1949" s="5">
        <v>45921.0</v>
      </c>
      <c r="L1949" s="4">
        <v>461.0</v>
      </c>
      <c r="M1949" s="4">
        <v>82.0</v>
      </c>
      <c r="N1949" s="4">
        <v>82.0</v>
      </c>
      <c r="O1949" s="4" t="s">
        <v>5522</v>
      </c>
      <c r="P1949" s="4" t="s">
        <v>3946</v>
      </c>
      <c r="Q1949" s="4">
        <v>1756182.0</v>
      </c>
      <c r="R1949" s="5">
        <v>45840.0</v>
      </c>
      <c r="S1949" s="4" t="s">
        <v>7457</v>
      </c>
      <c r="T1949" s="5">
        <v>45784.0</v>
      </c>
    </row>
    <row r="1950">
      <c r="A1950" s="4" t="s">
        <v>6422</v>
      </c>
      <c r="B1950" s="4">
        <v>2009.0</v>
      </c>
      <c r="C1950" s="4" t="s">
        <v>13</v>
      </c>
      <c r="D1950" s="4" t="s">
        <v>6018</v>
      </c>
      <c r="E1950" s="4">
        <v>175.0</v>
      </c>
      <c r="F1950" s="4">
        <v>371.0</v>
      </c>
      <c r="G1950" s="4" t="s">
        <v>5529</v>
      </c>
      <c r="H1950" s="4" t="s">
        <v>3947</v>
      </c>
      <c r="I1950" s="4">
        <v>78.0</v>
      </c>
      <c r="J1950" s="4">
        <v>863.0</v>
      </c>
      <c r="K1950" s="5">
        <v>45737.0</v>
      </c>
      <c r="L1950" s="4">
        <v>460.0</v>
      </c>
      <c r="M1950" s="4">
        <v>7.0</v>
      </c>
      <c r="N1950" s="4">
        <v>71.0</v>
      </c>
      <c r="O1950" s="4" t="s">
        <v>5522</v>
      </c>
      <c r="P1950" s="4" t="s">
        <v>3949</v>
      </c>
      <c r="Q1950" s="4">
        <v>1674958.0</v>
      </c>
      <c r="R1950" s="5">
        <v>45902.0</v>
      </c>
      <c r="S1950" s="4" t="s">
        <v>7209</v>
      </c>
      <c r="T1950" s="5">
        <v>45723.0</v>
      </c>
    </row>
    <row r="1951">
      <c r="A1951" s="4" t="s">
        <v>6422</v>
      </c>
      <c r="B1951" s="4">
        <v>2008.0</v>
      </c>
      <c r="C1951" s="4" t="s">
        <v>13</v>
      </c>
      <c r="D1951" s="4" t="s">
        <v>6035</v>
      </c>
      <c r="E1951" s="4">
        <v>177.0</v>
      </c>
      <c r="F1951" s="4">
        <v>369.0</v>
      </c>
      <c r="G1951" s="4" t="s">
        <v>5529</v>
      </c>
      <c r="H1951" s="4" t="s">
        <v>3950</v>
      </c>
      <c r="I1951" s="4">
        <v>65.0</v>
      </c>
      <c r="J1951" s="4">
        <v>1129.0</v>
      </c>
      <c r="K1951" s="5">
        <v>45810.0</v>
      </c>
      <c r="L1951" s="4">
        <v>460.0</v>
      </c>
      <c r="M1951" s="4">
        <v>7.0</v>
      </c>
      <c r="N1951" s="4">
        <v>62.0</v>
      </c>
      <c r="O1951" s="4" t="s">
        <v>5522</v>
      </c>
      <c r="P1951" s="4" t="s">
        <v>3951</v>
      </c>
      <c r="Q1951" s="4">
        <v>1.6364463E7</v>
      </c>
      <c r="R1951" s="5">
        <v>45678.0</v>
      </c>
      <c r="S1951" s="4" t="s">
        <v>7045</v>
      </c>
      <c r="T1951" s="5">
        <v>45723.0</v>
      </c>
    </row>
    <row r="1952">
      <c r="A1952" s="4" t="s">
        <v>6422</v>
      </c>
      <c r="B1952" s="4">
        <v>2007.0</v>
      </c>
      <c r="C1952" s="4" t="s">
        <v>13</v>
      </c>
      <c r="D1952" s="4" t="s">
        <v>5665</v>
      </c>
      <c r="E1952" s="4">
        <v>178.0</v>
      </c>
      <c r="F1952" s="4">
        <v>367.0</v>
      </c>
      <c r="G1952" s="4" t="s">
        <v>5529</v>
      </c>
      <c r="H1952" s="4" t="s">
        <v>3952</v>
      </c>
      <c r="I1952" s="4">
        <v>75.0</v>
      </c>
      <c r="J1952" s="4">
        <v>2801.0</v>
      </c>
      <c r="K1952" s="5">
        <v>45659.0</v>
      </c>
      <c r="L1952" s="4">
        <v>459.0</v>
      </c>
      <c r="M1952" s="4">
        <v>75.0</v>
      </c>
      <c r="N1952" s="4">
        <v>75.0</v>
      </c>
      <c r="O1952" s="4" t="s">
        <v>5522</v>
      </c>
      <c r="P1952" s="4" t="s">
        <v>3953</v>
      </c>
      <c r="Q1952" s="4">
        <v>1.6332974E7</v>
      </c>
      <c r="R1952" s="5">
        <v>45737.0</v>
      </c>
      <c r="S1952" s="4" t="s">
        <v>7387</v>
      </c>
      <c r="T1952" s="5">
        <v>45844.0</v>
      </c>
    </row>
    <row r="1953">
      <c r="A1953" s="4" t="s">
        <v>6422</v>
      </c>
      <c r="B1953" s="4">
        <v>2006.0</v>
      </c>
      <c r="C1953" s="4" t="s">
        <v>13</v>
      </c>
      <c r="D1953" s="4" t="s">
        <v>5840</v>
      </c>
      <c r="E1953" s="4">
        <v>179.0</v>
      </c>
      <c r="F1953" s="4">
        <v>365.0</v>
      </c>
      <c r="G1953" s="4" t="s">
        <v>5529</v>
      </c>
      <c r="H1953" s="4" t="s">
        <v>3954</v>
      </c>
      <c r="I1953" s="4">
        <v>78.0</v>
      </c>
      <c r="J1953" s="4">
        <v>7641.0</v>
      </c>
      <c r="K1953" s="5">
        <v>45796.0</v>
      </c>
      <c r="L1953" s="4">
        <v>458.0</v>
      </c>
      <c r="M1953" s="4">
        <v>77.0</v>
      </c>
      <c r="N1953" s="4">
        <v>78.0</v>
      </c>
      <c r="O1953" s="4" t="s">
        <v>5522</v>
      </c>
      <c r="P1953" s="4" t="s">
        <v>3955</v>
      </c>
      <c r="Q1953" s="4">
        <v>1.5793993E7</v>
      </c>
      <c r="R1953" s="5">
        <v>45798.0</v>
      </c>
      <c r="S1953" s="4" t="s">
        <v>7211</v>
      </c>
      <c r="T1953" s="5">
        <v>45783.0</v>
      </c>
    </row>
    <row r="1954">
      <c r="A1954" s="4" t="s">
        <v>6422</v>
      </c>
      <c r="B1954" s="4">
        <v>2005.0</v>
      </c>
      <c r="C1954" s="4" t="s">
        <v>13</v>
      </c>
      <c r="D1954" s="4" t="s">
        <v>5674</v>
      </c>
      <c r="E1954" s="4">
        <v>2.0</v>
      </c>
      <c r="F1954" s="4">
        <v>364.0</v>
      </c>
      <c r="G1954" s="4" t="s">
        <v>6177</v>
      </c>
      <c r="H1954" s="4" t="s">
        <v>3956</v>
      </c>
      <c r="I1954" s="4">
        <v>7.0</v>
      </c>
      <c r="J1954" s="4">
        <v>2981.0</v>
      </c>
      <c r="K1954" s="5">
        <v>45918.0</v>
      </c>
      <c r="L1954" s="4">
        <v>459.0</v>
      </c>
      <c r="M1954" s="4">
        <v>78.0</v>
      </c>
      <c r="N1954" s="4">
        <v>77.0</v>
      </c>
      <c r="O1954" s="4" t="s">
        <v>5522</v>
      </c>
      <c r="P1954" s="4" t="s">
        <v>3957</v>
      </c>
      <c r="Q1954" s="4">
        <v>1.5399667E7</v>
      </c>
      <c r="R1954" s="5">
        <v>45859.0</v>
      </c>
      <c r="S1954" s="4" t="s">
        <v>7262</v>
      </c>
      <c r="T1954" s="5">
        <v>45663.0</v>
      </c>
    </row>
    <row r="1955">
      <c r="A1955" s="4" t="s">
        <v>6422</v>
      </c>
      <c r="B1955" s="4">
        <v>2004.0</v>
      </c>
      <c r="C1955" s="4" t="s">
        <v>13</v>
      </c>
      <c r="D1955" s="4" t="s">
        <v>5805</v>
      </c>
      <c r="E1955" s="4">
        <v>183.0</v>
      </c>
      <c r="F1955" s="4">
        <v>364.0</v>
      </c>
      <c r="G1955" s="4" t="s">
        <v>5521</v>
      </c>
      <c r="H1955" s="4" t="s">
        <v>3958</v>
      </c>
      <c r="I1955" s="4">
        <v>65.0</v>
      </c>
      <c r="J1955" s="4">
        <v>4248.0</v>
      </c>
      <c r="K1955" s="5">
        <v>45765.0</v>
      </c>
      <c r="L1955" s="4">
        <v>461.0</v>
      </c>
      <c r="M1955" s="4">
        <v>65.0</v>
      </c>
      <c r="N1955" s="4">
        <v>65.0</v>
      </c>
      <c r="O1955" s="4" t="s">
        <v>5522</v>
      </c>
      <c r="P1955" s="4" t="s">
        <v>3959</v>
      </c>
      <c r="Q1955" s="4">
        <v>15783.0</v>
      </c>
      <c r="R1955" s="5">
        <v>45890.0</v>
      </c>
      <c r="S1955" s="4" t="s">
        <v>7399</v>
      </c>
      <c r="T1955" s="5">
        <v>45813.0</v>
      </c>
    </row>
    <row r="1956">
      <c r="A1956" s="4" t="s">
        <v>6422</v>
      </c>
      <c r="B1956" s="4">
        <v>2003.0</v>
      </c>
      <c r="C1956" s="4" t="s">
        <v>13</v>
      </c>
      <c r="D1956" s="4" t="s">
        <v>5935</v>
      </c>
      <c r="E1956" s="4">
        <v>185.0</v>
      </c>
      <c r="F1956" s="4">
        <v>366.0</v>
      </c>
      <c r="G1956" s="4" t="s">
        <v>5521</v>
      </c>
      <c r="H1956" s="4" t="s">
        <v>3960</v>
      </c>
      <c r="I1956" s="4">
        <v>63.0</v>
      </c>
      <c r="J1956" s="4">
        <v>4740.0</v>
      </c>
      <c r="K1956" s="5">
        <v>45917.0</v>
      </c>
      <c r="L1956" s="4">
        <v>466.0</v>
      </c>
      <c r="M1956" s="4">
        <v>69.0</v>
      </c>
      <c r="N1956" s="4">
        <v>67.0</v>
      </c>
      <c r="O1956" s="4" t="s">
        <v>5522</v>
      </c>
      <c r="P1956" s="4" t="s">
        <v>3961</v>
      </c>
      <c r="Q1956" s="4">
        <v>1477341.0</v>
      </c>
      <c r="R1956" s="4">
        <v>22.0</v>
      </c>
      <c r="S1956" s="4" t="s">
        <v>7256</v>
      </c>
      <c r="T1956" s="5">
        <v>45813.0</v>
      </c>
    </row>
    <row r="1957">
      <c r="A1957" s="4" t="s">
        <v>6422</v>
      </c>
      <c r="B1957" s="4">
        <v>2002.0</v>
      </c>
      <c r="C1957" s="4" t="s">
        <v>13</v>
      </c>
      <c r="D1957" s="4" t="s">
        <v>5737</v>
      </c>
      <c r="E1957" s="4">
        <v>187.0</v>
      </c>
      <c r="F1957" s="4">
        <v>371.0</v>
      </c>
      <c r="G1957" s="4" t="s">
        <v>5521</v>
      </c>
      <c r="H1957" s="4" t="s">
        <v>3962</v>
      </c>
      <c r="I1957" s="10"/>
      <c r="J1957" s="4">
        <v>3903.0</v>
      </c>
      <c r="K1957" s="5">
        <v>45764.0</v>
      </c>
      <c r="L1957" s="4">
        <v>474.0</v>
      </c>
      <c r="M1957" s="4">
        <v>71.0</v>
      </c>
      <c r="N1957" s="4">
        <v>68.0</v>
      </c>
      <c r="O1957" s="4" t="s">
        <v>5522</v>
      </c>
      <c r="P1957" s="4" t="s">
        <v>3963</v>
      </c>
      <c r="Q1957" s="4">
        <v>1.44654143E8</v>
      </c>
      <c r="R1957" s="5">
        <v>45710.0</v>
      </c>
      <c r="S1957" s="4" t="s">
        <v>7423</v>
      </c>
      <c r="T1957" s="5">
        <v>45782.0</v>
      </c>
    </row>
    <row r="1958">
      <c r="A1958" s="4" t="s">
        <v>6422</v>
      </c>
      <c r="B1958" s="4">
        <v>2001.0</v>
      </c>
      <c r="C1958" s="4" t="s">
        <v>13</v>
      </c>
      <c r="D1958" s="4">
        <v>63.0</v>
      </c>
      <c r="E1958" s="4">
        <v>189.0</v>
      </c>
      <c r="F1958" s="4">
        <v>377.0</v>
      </c>
      <c r="G1958" s="4" t="s">
        <v>5521</v>
      </c>
      <c r="H1958" s="4" t="s">
        <v>3964</v>
      </c>
      <c r="I1958" s="10"/>
      <c r="J1958" s="4">
        <v>3849.0</v>
      </c>
      <c r="K1958" s="5">
        <v>45916.0</v>
      </c>
      <c r="L1958" s="4">
        <v>483.0</v>
      </c>
      <c r="M1958" s="4">
        <v>68.0</v>
      </c>
      <c r="N1958" s="4">
        <v>65.0</v>
      </c>
      <c r="O1958" s="4" t="s">
        <v>5522</v>
      </c>
      <c r="P1958" s="4" t="s">
        <v>3965</v>
      </c>
      <c r="Q1958" s="4">
        <v>1.4161437E7</v>
      </c>
      <c r="R1958" s="5">
        <v>45769.0</v>
      </c>
      <c r="S1958" s="4" t="s">
        <v>5575</v>
      </c>
      <c r="T1958" s="5">
        <v>45752.0</v>
      </c>
    </row>
    <row r="1959">
      <c r="A1959" s="4" t="s">
        <v>6422</v>
      </c>
      <c r="B1959" s="4">
        <v>2000.0</v>
      </c>
      <c r="C1959" s="4" t="s">
        <v>13</v>
      </c>
      <c r="D1959" s="4" t="s">
        <v>5630</v>
      </c>
      <c r="E1959" s="4">
        <v>19.0</v>
      </c>
      <c r="F1959" s="4">
        <v>385.0</v>
      </c>
      <c r="G1959" s="4" t="s">
        <v>5531</v>
      </c>
      <c r="H1959" s="4" t="s">
        <v>3966</v>
      </c>
      <c r="I1959" s="10"/>
      <c r="J1959" s="4">
        <v>2064.0</v>
      </c>
      <c r="K1959" s="5">
        <v>45763.0</v>
      </c>
      <c r="L1959" s="4">
        <v>495.0</v>
      </c>
      <c r="M1959" s="4">
        <v>65.0</v>
      </c>
      <c r="N1959" s="4">
        <v>62.0</v>
      </c>
      <c r="O1959" s="4" t="s">
        <v>5522</v>
      </c>
      <c r="P1959" s="4" t="s">
        <v>3967</v>
      </c>
      <c r="Q1959" s="4">
        <v>1.38523285E8</v>
      </c>
      <c r="R1959" s="5">
        <v>45830.0</v>
      </c>
      <c r="S1959" s="4" t="s">
        <v>7206</v>
      </c>
      <c r="T1959" s="5">
        <v>45721.0</v>
      </c>
    </row>
    <row r="1960">
      <c r="A1960" s="4" t="s">
        <v>6423</v>
      </c>
      <c r="B1960" s="4">
        <v>2013.0</v>
      </c>
      <c r="C1960" s="4" t="s">
        <v>13</v>
      </c>
      <c r="D1960" s="10"/>
      <c r="E1960" s="10"/>
      <c r="F1960" s="4">
        <v>0.0</v>
      </c>
      <c r="G1960" s="10"/>
      <c r="H1960" s="4" t="s">
        <v>3968</v>
      </c>
      <c r="I1960" s="4">
        <v>99.0</v>
      </c>
      <c r="J1960" s="4">
        <v>0.0</v>
      </c>
      <c r="K1960" s="4" t="s">
        <v>6120</v>
      </c>
      <c r="L1960" s="4">
        <v>0.0</v>
      </c>
      <c r="M1960" s="4">
        <v>99.0</v>
      </c>
      <c r="N1960" s="4">
        <v>99.0</v>
      </c>
      <c r="O1960" s="4" t="s">
        <v>5522</v>
      </c>
      <c r="P1960" s="4" t="s">
        <v>3969</v>
      </c>
      <c r="Q1960" s="4">
        <v>292.0</v>
      </c>
      <c r="R1960" s="4" t="s">
        <v>5522</v>
      </c>
      <c r="S1960" s="4" t="s">
        <v>7031</v>
      </c>
      <c r="T1960" s="5">
        <v>45702.0</v>
      </c>
    </row>
    <row r="1961">
      <c r="A1961" s="4" t="s">
        <v>6425</v>
      </c>
      <c r="B1961" s="4">
        <v>2015.0</v>
      </c>
      <c r="C1961" s="4" t="s">
        <v>13</v>
      </c>
      <c r="D1961" s="4" t="s">
        <v>5537</v>
      </c>
      <c r="E1961" s="4">
        <v>118.0</v>
      </c>
      <c r="F1961" s="4">
        <v>1.0</v>
      </c>
      <c r="G1961" s="10"/>
      <c r="H1961" s="4">
        <v>0.0</v>
      </c>
      <c r="I1961" s="4">
        <v>73.0</v>
      </c>
      <c r="J1961" s="4">
        <v>0.0</v>
      </c>
      <c r="K1961" s="4" t="s">
        <v>5916</v>
      </c>
      <c r="L1961" s="4">
        <v>1.0</v>
      </c>
      <c r="M1961" s="4">
        <v>72.0</v>
      </c>
      <c r="N1961" s="4">
        <v>73.0</v>
      </c>
      <c r="O1961" s="4" t="s">
        <v>5522</v>
      </c>
      <c r="P1961" s="4" t="s">
        <v>3970</v>
      </c>
      <c r="Q1961" s="4">
        <v>3969249.0</v>
      </c>
      <c r="R1961" s="5">
        <v>45870.0</v>
      </c>
      <c r="S1961" s="4" t="s">
        <v>7052</v>
      </c>
      <c r="T1961" s="4">
        <v>13.0</v>
      </c>
    </row>
    <row r="1962">
      <c r="A1962" s="4" t="s">
        <v>6425</v>
      </c>
      <c r="B1962" s="4">
        <v>2014.0</v>
      </c>
      <c r="C1962" s="4" t="s">
        <v>13</v>
      </c>
      <c r="D1962" s="4" t="s">
        <v>5816</v>
      </c>
      <c r="E1962" s="4">
        <v>119.0</v>
      </c>
      <c r="F1962" s="4">
        <v>1.0</v>
      </c>
      <c r="G1962" s="4" t="s">
        <v>1078</v>
      </c>
      <c r="H1962" s="4" t="s">
        <v>3971</v>
      </c>
      <c r="I1962" s="4">
        <v>8.0</v>
      </c>
      <c r="J1962" s="4">
        <v>0.0</v>
      </c>
      <c r="K1962" s="4" t="s">
        <v>5691</v>
      </c>
      <c r="L1962" s="4">
        <v>1.0</v>
      </c>
      <c r="M1962" s="4">
        <v>8.0</v>
      </c>
      <c r="N1962" s="4">
        <v>8.0</v>
      </c>
      <c r="O1962" s="4" t="s">
        <v>5522</v>
      </c>
      <c r="P1962" s="4" t="s">
        <v>3972</v>
      </c>
      <c r="Q1962" s="4">
        <v>393986.0</v>
      </c>
      <c r="R1962" s="5">
        <v>45870.0</v>
      </c>
      <c r="S1962" s="4" t="s">
        <v>6234</v>
      </c>
      <c r="T1962" s="4">
        <v>13.0</v>
      </c>
    </row>
    <row r="1963">
      <c r="A1963" s="4" t="s">
        <v>6425</v>
      </c>
      <c r="B1963" s="4">
        <v>2013.0</v>
      </c>
      <c r="C1963" s="4" t="s">
        <v>13</v>
      </c>
      <c r="D1963" s="4" t="s">
        <v>5538</v>
      </c>
      <c r="E1963" s="4">
        <v>118.0</v>
      </c>
      <c r="F1963" s="4">
        <v>1.0</v>
      </c>
      <c r="G1963" s="4" t="s">
        <v>589</v>
      </c>
      <c r="H1963" s="4" t="s">
        <v>3973</v>
      </c>
      <c r="I1963" s="4">
        <v>8.0</v>
      </c>
      <c r="J1963" s="4">
        <v>0.0</v>
      </c>
      <c r="K1963" s="4" t="s">
        <v>5638</v>
      </c>
      <c r="L1963" s="4">
        <v>1.0</v>
      </c>
      <c r="M1963" s="4">
        <v>81.0</v>
      </c>
      <c r="N1963" s="4">
        <v>8.0</v>
      </c>
      <c r="O1963" s="4" t="s">
        <v>5522</v>
      </c>
      <c r="P1963" s="4" t="s">
        <v>3974</v>
      </c>
      <c r="Q1963" s="4">
        <v>3838462.0</v>
      </c>
      <c r="R1963" s="5">
        <v>45901.0</v>
      </c>
      <c r="S1963" s="4" t="s">
        <v>6970</v>
      </c>
      <c r="T1963" s="5">
        <v>45912.0</v>
      </c>
    </row>
    <row r="1964">
      <c r="A1964" s="4" t="s">
        <v>6425</v>
      </c>
      <c r="B1964" s="4">
        <v>2012.0</v>
      </c>
      <c r="C1964" s="4" t="s">
        <v>13</v>
      </c>
      <c r="D1964" s="4" t="s">
        <v>5540</v>
      </c>
      <c r="E1964" s="4">
        <v>12.0</v>
      </c>
      <c r="F1964" s="4">
        <v>1.0</v>
      </c>
      <c r="G1964" s="4" t="s">
        <v>1451</v>
      </c>
      <c r="H1964" s="4" t="s">
        <v>3975</v>
      </c>
      <c r="I1964" s="4">
        <v>85.0</v>
      </c>
      <c r="J1964" s="4">
        <v>0.0</v>
      </c>
      <c r="K1964" s="4" t="s">
        <v>5765</v>
      </c>
      <c r="L1964" s="4">
        <v>1.0</v>
      </c>
      <c r="M1964" s="4">
        <v>87.0</v>
      </c>
      <c r="N1964" s="4">
        <v>85.0</v>
      </c>
      <c r="O1964" s="4" t="s">
        <v>5522</v>
      </c>
      <c r="P1964" s="4" t="s">
        <v>3976</v>
      </c>
      <c r="Q1964" s="4">
        <v>3772938.0</v>
      </c>
      <c r="R1964" s="5">
        <v>45901.0</v>
      </c>
      <c r="S1964" s="4" t="s">
        <v>7268</v>
      </c>
      <c r="T1964" s="5">
        <v>45881.0</v>
      </c>
    </row>
    <row r="1965">
      <c r="A1965" s="4" t="s">
        <v>6425</v>
      </c>
      <c r="B1965" s="4">
        <v>2011.0</v>
      </c>
      <c r="C1965" s="4" t="s">
        <v>13</v>
      </c>
      <c r="D1965" s="4" t="s">
        <v>5929</v>
      </c>
      <c r="E1965" s="4">
        <v>121.0</v>
      </c>
      <c r="F1965" s="4">
        <v>1.0</v>
      </c>
      <c r="G1965" s="5">
        <v>45906.0</v>
      </c>
      <c r="H1965" s="4" t="s">
        <v>3977</v>
      </c>
      <c r="I1965" s="4">
        <v>87.0</v>
      </c>
      <c r="J1965" s="4">
        <v>4.0</v>
      </c>
      <c r="K1965" s="4" t="s">
        <v>5642</v>
      </c>
      <c r="L1965" s="4">
        <v>1.0</v>
      </c>
      <c r="M1965" s="4">
        <v>91.0</v>
      </c>
      <c r="N1965" s="4">
        <v>87.0</v>
      </c>
      <c r="O1965" s="4" t="s">
        <v>5522</v>
      </c>
      <c r="P1965" s="4" t="s">
        <v>3978</v>
      </c>
      <c r="Q1965" s="4">
        <v>377782.0</v>
      </c>
      <c r="R1965" s="5">
        <v>45901.0</v>
      </c>
      <c r="S1965" s="4" t="s">
        <v>7018</v>
      </c>
      <c r="T1965" s="5">
        <v>45912.0</v>
      </c>
    </row>
    <row r="1966">
      <c r="A1966" s="4" t="s">
        <v>6425</v>
      </c>
      <c r="B1966" s="4">
        <v>2010.0</v>
      </c>
      <c r="C1966" s="4" t="s">
        <v>13</v>
      </c>
      <c r="D1966" s="4" t="s">
        <v>5758</v>
      </c>
      <c r="E1966" s="4">
        <v>122.0</v>
      </c>
      <c r="F1966" s="4">
        <v>1.0</v>
      </c>
      <c r="G1966" s="4" t="s">
        <v>883</v>
      </c>
      <c r="H1966" s="4" t="s">
        <v>3979</v>
      </c>
      <c r="I1966" s="4">
        <v>94.0</v>
      </c>
      <c r="J1966" s="4">
        <v>0.0</v>
      </c>
      <c r="K1966" s="4" t="s">
        <v>5698</v>
      </c>
      <c r="L1966" s="4">
        <v>2.0</v>
      </c>
      <c r="M1966" s="4">
        <v>95.0</v>
      </c>
      <c r="N1966" s="4">
        <v>94.0</v>
      </c>
      <c r="O1966" s="4" t="s">
        <v>5522</v>
      </c>
      <c r="P1966" s="4" t="s">
        <v>3980</v>
      </c>
      <c r="Q1966" s="4">
        <v>3643222.0</v>
      </c>
      <c r="R1966" s="5">
        <v>45901.0</v>
      </c>
      <c r="S1966" s="4" t="s">
        <v>7418</v>
      </c>
      <c r="T1966" s="5">
        <v>45881.0</v>
      </c>
    </row>
    <row r="1967">
      <c r="A1967" s="4" t="s">
        <v>6425</v>
      </c>
      <c r="B1967" s="4">
        <v>2009.0</v>
      </c>
      <c r="C1967" s="4" t="s">
        <v>13</v>
      </c>
      <c r="D1967" s="4" t="s">
        <v>5755</v>
      </c>
      <c r="E1967" s="4">
        <v>127.0</v>
      </c>
      <c r="F1967" s="4">
        <v>1.0</v>
      </c>
      <c r="G1967" s="4" t="s">
        <v>956</v>
      </c>
      <c r="H1967" s="4" t="s">
        <v>3981</v>
      </c>
      <c r="I1967" s="4">
        <v>85.0</v>
      </c>
      <c r="J1967" s="4">
        <v>0.0</v>
      </c>
      <c r="K1967" s="4" t="s">
        <v>5894</v>
      </c>
      <c r="L1967" s="4">
        <v>2.0</v>
      </c>
      <c r="M1967" s="4">
        <v>85.0</v>
      </c>
      <c r="N1967" s="4">
        <v>85.0</v>
      </c>
      <c r="O1967" s="4" t="s">
        <v>5522</v>
      </c>
      <c r="P1967" s="4" t="s">
        <v>3982</v>
      </c>
      <c r="Q1967" s="4">
        <v>3579385.0</v>
      </c>
      <c r="R1967" s="5">
        <v>45901.0</v>
      </c>
      <c r="S1967" s="4" t="s">
        <v>7058</v>
      </c>
      <c r="T1967" s="5">
        <v>45881.0</v>
      </c>
    </row>
    <row r="1968">
      <c r="A1968" s="4" t="s">
        <v>6425</v>
      </c>
      <c r="B1968" s="4">
        <v>2008.0</v>
      </c>
      <c r="C1968" s="4" t="s">
        <v>13</v>
      </c>
      <c r="D1968" s="4" t="s">
        <v>5758</v>
      </c>
      <c r="E1968" s="4">
        <v>127.0</v>
      </c>
      <c r="F1968" s="4">
        <v>1.0</v>
      </c>
      <c r="G1968" s="4" t="s">
        <v>1078</v>
      </c>
      <c r="H1968" s="4" t="s">
        <v>3983</v>
      </c>
      <c r="I1968" s="4">
        <v>86.0</v>
      </c>
      <c r="J1968" s="4">
        <v>0.0</v>
      </c>
      <c r="K1968" s="4" t="s">
        <v>5703</v>
      </c>
      <c r="L1968" s="4">
        <v>2.0</v>
      </c>
      <c r="M1968" s="4">
        <v>86.0</v>
      </c>
      <c r="N1968" s="4">
        <v>86.0</v>
      </c>
      <c r="O1968" s="4" t="s">
        <v>5522</v>
      </c>
      <c r="P1968" s="4" t="s">
        <v>3984</v>
      </c>
      <c r="Q1968" s="4">
        <v>3516268.0</v>
      </c>
      <c r="R1968" s="4">
        <v>2.0</v>
      </c>
      <c r="S1968" s="4" t="s">
        <v>6846</v>
      </c>
      <c r="T1968" s="5">
        <v>45881.0</v>
      </c>
    </row>
    <row r="1969">
      <c r="A1969" s="4" t="s">
        <v>6425</v>
      </c>
      <c r="B1969" s="4">
        <v>2007.0</v>
      </c>
      <c r="C1969" s="4" t="s">
        <v>13</v>
      </c>
      <c r="D1969" s="4" t="s">
        <v>5613</v>
      </c>
      <c r="E1969" s="4">
        <v>124.0</v>
      </c>
      <c r="F1969" s="4">
        <v>1.0</v>
      </c>
      <c r="G1969" s="4" t="s">
        <v>3593</v>
      </c>
      <c r="H1969" s="4" t="s">
        <v>3985</v>
      </c>
      <c r="I1969" s="4">
        <v>85.0</v>
      </c>
      <c r="J1969" s="4">
        <v>0.0</v>
      </c>
      <c r="K1969" s="4" t="s">
        <v>5646</v>
      </c>
      <c r="L1969" s="4">
        <v>2.0</v>
      </c>
      <c r="M1969" s="4">
        <v>84.0</v>
      </c>
      <c r="N1969" s="4">
        <v>85.0</v>
      </c>
      <c r="O1969" s="4" t="s">
        <v>5614</v>
      </c>
      <c r="P1969" s="4" t="s">
        <v>3986</v>
      </c>
      <c r="Q1969" s="4">
        <v>345387.0</v>
      </c>
      <c r="R1969" s="4">
        <v>2.0</v>
      </c>
      <c r="S1969" s="4" t="s">
        <v>6935</v>
      </c>
      <c r="T1969" s="5">
        <v>45912.0</v>
      </c>
    </row>
    <row r="1970">
      <c r="A1970" s="4" t="s">
        <v>6425</v>
      </c>
      <c r="B1970" s="4">
        <v>2006.0</v>
      </c>
      <c r="C1970" s="4" t="s">
        <v>13</v>
      </c>
      <c r="D1970" s="4" t="s">
        <v>5547</v>
      </c>
      <c r="E1970" s="4">
        <v>125.0</v>
      </c>
      <c r="F1970" s="4">
        <v>1.0</v>
      </c>
      <c r="G1970" s="4" t="s">
        <v>1006</v>
      </c>
      <c r="H1970" s="4" t="s">
        <v>3987</v>
      </c>
      <c r="I1970" s="4">
        <v>88.0</v>
      </c>
      <c r="J1970" s="4">
        <v>0.0</v>
      </c>
      <c r="K1970" s="4" t="s">
        <v>5601</v>
      </c>
      <c r="L1970" s="4">
        <v>2.0</v>
      </c>
      <c r="M1970" s="4">
        <v>98.0</v>
      </c>
      <c r="N1970" s="4">
        <v>88.0</v>
      </c>
      <c r="O1970" s="4" t="s">
        <v>5522</v>
      </c>
      <c r="P1970" s="4" t="s">
        <v>3988</v>
      </c>
      <c r="Q1970" s="4">
        <v>339195.0</v>
      </c>
      <c r="R1970" s="4">
        <v>2.0</v>
      </c>
      <c r="S1970" s="4" t="s">
        <v>7346</v>
      </c>
      <c r="T1970" s="5">
        <v>45912.0</v>
      </c>
    </row>
    <row r="1971">
      <c r="A1971" s="4" t="s">
        <v>6425</v>
      </c>
      <c r="B1971" s="4">
        <v>2005.0</v>
      </c>
      <c r="C1971" s="4" t="s">
        <v>13</v>
      </c>
      <c r="D1971" s="4" t="s">
        <v>5762</v>
      </c>
      <c r="E1971" s="4">
        <v>122.0</v>
      </c>
      <c r="F1971" s="4">
        <v>1.0</v>
      </c>
      <c r="G1971" s="4" t="s">
        <v>1663</v>
      </c>
      <c r="H1971" s="4" t="s">
        <v>3989</v>
      </c>
      <c r="I1971" s="4">
        <v>92.0</v>
      </c>
      <c r="J1971" s="4">
        <v>0.0</v>
      </c>
      <c r="K1971" s="5">
        <v>45721.0</v>
      </c>
      <c r="L1971" s="4">
        <v>2.0</v>
      </c>
      <c r="M1971" s="4">
        <v>88.0</v>
      </c>
      <c r="N1971" s="4">
        <v>92.0</v>
      </c>
      <c r="O1971" s="4" t="s">
        <v>5522</v>
      </c>
      <c r="P1971" s="4" t="s">
        <v>3990</v>
      </c>
      <c r="Q1971" s="4">
        <v>333465.0</v>
      </c>
      <c r="R1971" s="5">
        <v>45659.0</v>
      </c>
      <c r="S1971" s="4" t="s">
        <v>5038</v>
      </c>
      <c r="T1971" s="5">
        <v>45912.0</v>
      </c>
    </row>
    <row r="1972">
      <c r="A1972" s="4" t="s">
        <v>6425</v>
      </c>
      <c r="B1972" s="4">
        <v>2004.0</v>
      </c>
      <c r="C1972" s="4" t="s">
        <v>13</v>
      </c>
      <c r="D1972" s="4" t="s">
        <v>5762</v>
      </c>
      <c r="E1972" s="4">
        <v>123.0</v>
      </c>
      <c r="F1972" s="4">
        <v>1.0</v>
      </c>
      <c r="G1972" s="4" t="s">
        <v>566</v>
      </c>
      <c r="H1972" s="4" t="s">
        <v>3991</v>
      </c>
      <c r="I1972" s="4">
        <v>95.0</v>
      </c>
      <c r="J1972" s="4">
        <v>0.0</v>
      </c>
      <c r="K1972" s="4" t="s">
        <v>6105</v>
      </c>
      <c r="L1972" s="4">
        <v>2.0</v>
      </c>
      <c r="M1972" s="4">
        <v>92.0</v>
      </c>
      <c r="N1972" s="4">
        <v>95.0</v>
      </c>
      <c r="O1972" s="4" t="s">
        <v>5614</v>
      </c>
      <c r="P1972" s="4" t="s">
        <v>3992</v>
      </c>
      <c r="Q1972" s="4">
        <v>3269541.0</v>
      </c>
      <c r="R1972" s="5">
        <v>45659.0</v>
      </c>
      <c r="S1972" s="4" t="s">
        <v>7396</v>
      </c>
      <c r="T1972" s="5">
        <v>45881.0</v>
      </c>
    </row>
    <row r="1973">
      <c r="A1973" s="4" t="s">
        <v>6425</v>
      </c>
      <c r="B1973" s="4">
        <v>2003.0</v>
      </c>
      <c r="C1973" s="4" t="s">
        <v>13</v>
      </c>
      <c r="D1973" s="4" t="s">
        <v>5634</v>
      </c>
      <c r="E1973" s="4">
        <v>126.0</v>
      </c>
      <c r="F1973" s="4">
        <v>1.0</v>
      </c>
      <c r="G1973" s="4" t="s">
        <v>2031</v>
      </c>
      <c r="H1973" s="4" t="s">
        <v>3993</v>
      </c>
      <c r="I1973" s="4">
        <v>98.0</v>
      </c>
      <c r="J1973" s="4">
        <v>0.0</v>
      </c>
      <c r="K1973" s="4" t="s">
        <v>5846</v>
      </c>
      <c r="L1973" s="4">
        <v>2.0</v>
      </c>
      <c r="M1973" s="4">
        <v>95.0</v>
      </c>
      <c r="N1973" s="4">
        <v>98.0</v>
      </c>
      <c r="O1973" s="4" t="s">
        <v>5522</v>
      </c>
      <c r="P1973" s="4" t="s">
        <v>3994</v>
      </c>
      <c r="Q1973" s="4">
        <v>329174.0</v>
      </c>
      <c r="R1973" s="5">
        <v>45690.0</v>
      </c>
      <c r="S1973" s="4" t="s">
        <v>7021</v>
      </c>
      <c r="T1973" s="5">
        <v>45881.0</v>
      </c>
    </row>
    <row r="1974">
      <c r="A1974" s="4" t="s">
        <v>6425</v>
      </c>
      <c r="B1974" s="4">
        <v>2002.0</v>
      </c>
      <c r="C1974" s="4" t="s">
        <v>13</v>
      </c>
      <c r="D1974" s="4" t="s">
        <v>5617</v>
      </c>
      <c r="E1974" s="4">
        <v>125.0</v>
      </c>
      <c r="F1974" s="4">
        <v>1.0</v>
      </c>
      <c r="G1974" s="4" t="s">
        <v>2031</v>
      </c>
      <c r="H1974" s="4" t="s">
        <v>3995</v>
      </c>
      <c r="I1974" s="4">
        <v>98.0</v>
      </c>
      <c r="J1974" s="4">
        <v>0.0</v>
      </c>
      <c r="K1974" s="4" t="s">
        <v>5655</v>
      </c>
      <c r="L1974" s="4">
        <v>2.0</v>
      </c>
      <c r="M1974" s="4">
        <v>99.0</v>
      </c>
      <c r="N1974" s="4">
        <v>99.0</v>
      </c>
      <c r="O1974" s="4" t="s">
        <v>5614</v>
      </c>
      <c r="P1974" s="4" t="s">
        <v>3996</v>
      </c>
      <c r="Q1974" s="4">
        <v>3149265.0</v>
      </c>
      <c r="R1974" s="5">
        <v>45690.0</v>
      </c>
      <c r="S1974" s="4" t="s">
        <v>6924</v>
      </c>
      <c r="T1974" s="5">
        <v>45820.0</v>
      </c>
    </row>
    <row r="1975">
      <c r="A1975" s="4" t="s">
        <v>6425</v>
      </c>
      <c r="B1975" s="4">
        <v>2001.0</v>
      </c>
      <c r="C1975" s="4" t="s">
        <v>13</v>
      </c>
      <c r="D1975" s="4" t="s">
        <v>5634</v>
      </c>
      <c r="E1975" s="4">
        <v>124.0</v>
      </c>
      <c r="F1975" s="4">
        <v>2.0</v>
      </c>
      <c r="G1975" s="4" t="s">
        <v>2926</v>
      </c>
      <c r="H1975" s="4" t="s">
        <v>3997</v>
      </c>
      <c r="I1975" s="4">
        <v>98.0</v>
      </c>
      <c r="J1975" s="4">
        <v>0.0</v>
      </c>
      <c r="K1975" s="4" t="s">
        <v>5562</v>
      </c>
      <c r="L1975" s="4">
        <v>2.0</v>
      </c>
      <c r="M1975" s="4">
        <v>95.0</v>
      </c>
      <c r="N1975" s="4">
        <v>99.0</v>
      </c>
      <c r="O1975" s="4" t="s">
        <v>5522</v>
      </c>
      <c r="P1975" s="4" t="s">
        <v>3998</v>
      </c>
      <c r="Q1975" s="4">
        <v>389684.0</v>
      </c>
      <c r="R1975" s="5">
        <v>45718.0</v>
      </c>
      <c r="S1975" s="4" t="s">
        <v>6925</v>
      </c>
      <c r="T1975" s="5">
        <v>45759.0</v>
      </c>
    </row>
    <row r="1976">
      <c r="A1976" s="4" t="s">
        <v>6425</v>
      </c>
      <c r="B1976" s="4">
        <v>2000.0</v>
      </c>
      <c r="C1976" s="4" t="s">
        <v>13</v>
      </c>
      <c r="D1976" s="4" t="s">
        <v>5617</v>
      </c>
      <c r="E1976" s="4">
        <v>121.0</v>
      </c>
      <c r="F1976" s="4">
        <v>2.0</v>
      </c>
      <c r="G1976" s="4" t="s">
        <v>1635</v>
      </c>
      <c r="H1976" s="4" t="s">
        <v>3999</v>
      </c>
      <c r="I1976" s="10"/>
      <c r="J1976" s="4">
        <v>0.0</v>
      </c>
      <c r="K1976" s="4" t="s">
        <v>5719</v>
      </c>
      <c r="L1976" s="4">
        <v>2.0</v>
      </c>
      <c r="M1976" s="4">
        <v>99.0</v>
      </c>
      <c r="N1976" s="4">
        <v>98.0</v>
      </c>
      <c r="O1976" s="4" t="s">
        <v>5614</v>
      </c>
      <c r="P1976" s="4" t="s">
        <v>4000</v>
      </c>
      <c r="Q1976" s="4">
        <v>33347.0</v>
      </c>
      <c r="R1976" s="5">
        <v>45718.0</v>
      </c>
      <c r="S1976" s="4" t="s">
        <v>7115</v>
      </c>
      <c r="T1976" s="5">
        <v>45669.0</v>
      </c>
    </row>
    <row r="1977">
      <c r="A1977" s="4" t="s">
        <v>6426</v>
      </c>
      <c r="B1977" s="4">
        <v>2015.0</v>
      </c>
      <c r="C1977" s="4" t="s">
        <v>13</v>
      </c>
      <c r="D1977" s="4" t="s">
        <v>5674</v>
      </c>
      <c r="E1977" s="4">
        <v>275.0</v>
      </c>
      <c r="F1977" s="4">
        <v>10.0</v>
      </c>
      <c r="G1977" s="10"/>
      <c r="H1977" s="4">
        <v>0.0</v>
      </c>
      <c r="I1977" s="4">
        <v>67.0</v>
      </c>
      <c r="J1977" s="4">
        <v>38.0</v>
      </c>
      <c r="K1977" s="4" t="s">
        <v>5846</v>
      </c>
      <c r="L1977" s="4">
        <v>12.0</v>
      </c>
      <c r="M1977" s="4">
        <v>74.0</v>
      </c>
      <c r="N1977" s="4">
        <v>73.0</v>
      </c>
      <c r="O1977" s="4" t="s">
        <v>5658</v>
      </c>
      <c r="P1977" s="10"/>
      <c r="Q1977" s="4">
        <v>7919825.0</v>
      </c>
      <c r="R1977" s="5">
        <v>45717.0</v>
      </c>
      <c r="S1977" s="4" t="s">
        <v>7438</v>
      </c>
      <c r="T1977" s="4">
        <v>10.0</v>
      </c>
    </row>
    <row r="1978">
      <c r="A1978" s="4" t="s">
        <v>6426</v>
      </c>
      <c r="B1978" s="4">
        <v>2014.0</v>
      </c>
      <c r="C1978" s="4" t="s">
        <v>13</v>
      </c>
      <c r="D1978" s="4" t="s">
        <v>5884</v>
      </c>
      <c r="E1978" s="4">
        <v>278.0</v>
      </c>
      <c r="F1978" s="4">
        <v>10.0</v>
      </c>
      <c r="G1978" s="4" t="s">
        <v>5521</v>
      </c>
      <c r="H1978" s="4" t="s">
        <v>4001</v>
      </c>
      <c r="I1978" s="4">
        <v>67.0</v>
      </c>
      <c r="J1978" s="4">
        <v>2299.0</v>
      </c>
      <c r="K1978" s="4" t="s">
        <v>5560</v>
      </c>
      <c r="L1978" s="4">
        <v>13.0</v>
      </c>
      <c r="M1978" s="4">
        <v>64.0</v>
      </c>
      <c r="N1978" s="4">
        <v>73.0</v>
      </c>
      <c r="O1978" s="4" t="s">
        <v>5681</v>
      </c>
      <c r="P1978" s="4" t="s">
        <v>4002</v>
      </c>
      <c r="Q1978" s="4">
        <v>7755785.0</v>
      </c>
      <c r="R1978" s="5">
        <v>45717.0</v>
      </c>
      <c r="S1978" s="4" t="s">
        <v>7204</v>
      </c>
      <c r="T1978" s="4">
        <v>10.0</v>
      </c>
    </row>
    <row r="1979">
      <c r="A1979" s="4" t="s">
        <v>6426</v>
      </c>
      <c r="B1979" s="4">
        <v>2013.0</v>
      </c>
      <c r="C1979" s="4" t="s">
        <v>13</v>
      </c>
      <c r="D1979" s="4" t="s">
        <v>6049</v>
      </c>
      <c r="E1979" s="4">
        <v>281.0</v>
      </c>
      <c r="F1979" s="4">
        <v>10.0</v>
      </c>
      <c r="G1979" s="4" t="s">
        <v>5521</v>
      </c>
      <c r="H1979" s="4" t="s">
        <v>4003</v>
      </c>
      <c r="I1979" s="4">
        <v>73.0</v>
      </c>
      <c r="J1979" s="4">
        <v>12.0</v>
      </c>
      <c r="K1979" s="4" t="s">
        <v>5997</v>
      </c>
      <c r="L1979" s="4">
        <v>13.0</v>
      </c>
      <c r="M1979" s="4">
        <v>8.0</v>
      </c>
      <c r="N1979" s="4">
        <v>79.0</v>
      </c>
      <c r="O1979" s="4" t="s">
        <v>5786</v>
      </c>
      <c r="P1979" s="4" t="s">
        <v>4005</v>
      </c>
      <c r="Q1979" s="4">
        <v>7592865.0</v>
      </c>
      <c r="R1979" s="5">
        <v>45717.0</v>
      </c>
      <c r="S1979" s="4" t="s">
        <v>7046</v>
      </c>
      <c r="T1979" s="4">
        <v>10.0</v>
      </c>
    </row>
    <row r="1980">
      <c r="A1980" s="4" t="s">
        <v>6426</v>
      </c>
      <c r="B1980" s="4">
        <v>2012.0</v>
      </c>
      <c r="C1980" s="4" t="s">
        <v>13</v>
      </c>
      <c r="D1980" s="4" t="s">
        <v>5632</v>
      </c>
      <c r="E1980" s="4">
        <v>284.0</v>
      </c>
      <c r="F1980" s="4">
        <v>10.0</v>
      </c>
      <c r="G1980" s="4" t="s">
        <v>5521</v>
      </c>
      <c r="H1980" s="4" t="s">
        <v>4006</v>
      </c>
      <c r="I1980" s="4">
        <v>68.0</v>
      </c>
      <c r="J1980" s="4">
        <v>0.0</v>
      </c>
      <c r="K1980" s="4" t="s">
        <v>5616</v>
      </c>
      <c r="L1980" s="4">
        <v>13.0</v>
      </c>
      <c r="M1980" s="4">
        <v>81.0</v>
      </c>
      <c r="N1980" s="4">
        <v>74.0</v>
      </c>
      <c r="O1980" s="4">
        <v>1.0</v>
      </c>
      <c r="P1980" s="4" t="s">
        <v>4007</v>
      </c>
      <c r="Q1980" s="4">
        <v>743836.0</v>
      </c>
      <c r="R1980" s="5">
        <v>45717.0</v>
      </c>
      <c r="S1980" s="4" t="s">
        <v>7211</v>
      </c>
      <c r="T1980" s="5">
        <v>45909.0</v>
      </c>
    </row>
    <row r="1981">
      <c r="A1981" s="4" t="s">
        <v>6426</v>
      </c>
      <c r="B1981" s="4">
        <v>2011.0</v>
      </c>
      <c r="C1981" s="4" t="s">
        <v>13</v>
      </c>
      <c r="D1981" s="4">
        <v>62.0</v>
      </c>
      <c r="E1981" s="4">
        <v>285.0</v>
      </c>
      <c r="F1981" s="4">
        <v>10.0</v>
      </c>
      <c r="G1981" s="4" t="s">
        <v>6022</v>
      </c>
      <c r="H1981" s="4" t="s">
        <v>4008</v>
      </c>
      <c r="I1981" s="4">
        <v>66.0</v>
      </c>
      <c r="J1981" s="4">
        <v>0.0</v>
      </c>
      <c r="K1981" s="4" t="s">
        <v>5611</v>
      </c>
      <c r="L1981" s="4">
        <v>13.0</v>
      </c>
      <c r="M1981" s="4">
        <v>69.0</v>
      </c>
      <c r="N1981" s="4">
        <v>72.0</v>
      </c>
      <c r="O1981" s="4">
        <v>1.0</v>
      </c>
      <c r="P1981" s="4" t="s">
        <v>4009</v>
      </c>
      <c r="Q1981" s="4">
        <v>7269348.0</v>
      </c>
      <c r="R1981" s="5">
        <v>45717.0</v>
      </c>
      <c r="S1981" s="4" t="s">
        <v>7388</v>
      </c>
      <c r="T1981" s="5">
        <v>45909.0</v>
      </c>
    </row>
    <row r="1982">
      <c r="A1982" s="4" t="s">
        <v>6426</v>
      </c>
      <c r="B1982" s="4">
        <v>2010.0</v>
      </c>
      <c r="C1982" s="4" t="s">
        <v>13</v>
      </c>
      <c r="D1982" s="4" t="s">
        <v>5924</v>
      </c>
      <c r="E1982" s="4">
        <v>286.0</v>
      </c>
      <c r="F1982" s="4">
        <v>10.0</v>
      </c>
      <c r="G1982" s="4" t="s">
        <v>6021</v>
      </c>
      <c r="H1982" s="4" t="s">
        <v>4010</v>
      </c>
      <c r="I1982" s="4">
        <v>56.0</v>
      </c>
      <c r="J1982" s="4">
        <v>0.0</v>
      </c>
      <c r="K1982" s="4" t="s">
        <v>6103</v>
      </c>
      <c r="L1982" s="4">
        <v>14.0</v>
      </c>
      <c r="M1982" s="4">
        <v>72.0</v>
      </c>
      <c r="N1982" s="4">
        <v>67.0</v>
      </c>
      <c r="O1982" s="5">
        <v>45658.0</v>
      </c>
      <c r="P1982" s="4" t="s">
        <v>4011</v>
      </c>
      <c r="Q1982" s="4">
        <v>718239.0</v>
      </c>
      <c r="R1982" s="5">
        <v>45717.0</v>
      </c>
      <c r="S1982" s="4" t="s">
        <v>7338</v>
      </c>
      <c r="T1982" s="5">
        <v>45817.0</v>
      </c>
    </row>
    <row r="1983">
      <c r="A1983" s="4" t="s">
        <v>6426</v>
      </c>
      <c r="B1983" s="4">
        <v>2009.0</v>
      </c>
      <c r="C1983" s="4" t="s">
        <v>13</v>
      </c>
      <c r="D1983" s="4" t="s">
        <v>5633</v>
      </c>
      <c r="E1983" s="4">
        <v>288.0</v>
      </c>
      <c r="F1983" s="4">
        <v>11.0</v>
      </c>
      <c r="G1983" s="4" t="s">
        <v>6178</v>
      </c>
      <c r="H1983" s="4" t="s">
        <v>4012</v>
      </c>
      <c r="I1983" s="4">
        <v>66.0</v>
      </c>
      <c r="J1983" s="4">
        <v>0.0</v>
      </c>
      <c r="K1983" s="4" t="s">
        <v>5726</v>
      </c>
      <c r="L1983" s="4">
        <v>14.0</v>
      </c>
      <c r="M1983" s="4">
        <v>79.0</v>
      </c>
      <c r="N1983" s="4">
        <v>73.0</v>
      </c>
      <c r="O1983" s="5">
        <v>45658.0</v>
      </c>
      <c r="P1983" s="4" t="s">
        <v>4013</v>
      </c>
      <c r="Q1983" s="4">
        <v>6947447.0</v>
      </c>
      <c r="R1983" s="5">
        <v>45717.0</v>
      </c>
      <c r="S1983" s="4" t="s">
        <v>7365</v>
      </c>
      <c r="T1983" s="5">
        <v>45697.0</v>
      </c>
    </row>
    <row r="1984">
      <c r="A1984" s="4" t="s">
        <v>6426</v>
      </c>
      <c r="B1984" s="4">
        <v>2008.0</v>
      </c>
      <c r="C1984" s="4" t="s">
        <v>13</v>
      </c>
      <c r="D1984" s="4" t="s">
        <v>5958</v>
      </c>
      <c r="E1984" s="4">
        <v>29.0</v>
      </c>
      <c r="F1984" s="4">
        <v>11.0</v>
      </c>
      <c r="G1984" s="4" t="s">
        <v>6153</v>
      </c>
      <c r="H1984" s="4" t="s">
        <v>4014</v>
      </c>
      <c r="I1984" s="4">
        <v>59.0</v>
      </c>
      <c r="J1984" s="4">
        <v>0.0</v>
      </c>
      <c r="K1984" s="4" t="s">
        <v>6179</v>
      </c>
      <c r="L1984" s="4">
        <v>14.0</v>
      </c>
      <c r="M1984" s="4">
        <v>76.0</v>
      </c>
      <c r="N1984" s="4">
        <v>63.0</v>
      </c>
      <c r="O1984" s="5">
        <v>45717.0</v>
      </c>
      <c r="P1984" s="4" t="s">
        <v>4015</v>
      </c>
      <c r="Q1984" s="4">
        <v>6787187.0</v>
      </c>
      <c r="R1984" s="5">
        <v>45717.0</v>
      </c>
      <c r="S1984" s="4" t="s">
        <v>7411</v>
      </c>
      <c r="T1984" s="5">
        <v>45908.0</v>
      </c>
    </row>
    <row r="1985">
      <c r="A1985" s="4" t="s">
        <v>6426</v>
      </c>
      <c r="B1985" s="4">
        <v>2007.0</v>
      </c>
      <c r="C1985" s="4" t="s">
        <v>13</v>
      </c>
      <c r="D1985" s="4" t="s">
        <v>5791</v>
      </c>
      <c r="E1985" s="4">
        <v>295.0</v>
      </c>
      <c r="F1985" s="4">
        <v>11.0</v>
      </c>
      <c r="G1985" s="4" t="s">
        <v>6151</v>
      </c>
      <c r="H1985" s="4" t="s">
        <v>4016</v>
      </c>
      <c r="I1985" s="4">
        <v>61.0</v>
      </c>
      <c r="J1985" s="4">
        <v>0.0</v>
      </c>
      <c r="K1985" s="4" t="s">
        <v>6180</v>
      </c>
      <c r="L1985" s="4">
        <v>14.0</v>
      </c>
      <c r="M1985" s="4">
        <v>72.0</v>
      </c>
      <c r="N1985" s="4">
        <v>71.0</v>
      </c>
      <c r="O1985" s="5">
        <v>45748.0</v>
      </c>
      <c r="P1985" s="4" t="s">
        <v>4017</v>
      </c>
      <c r="Q1985" s="4">
        <v>6627922.0</v>
      </c>
      <c r="R1985" s="5">
        <v>45717.0</v>
      </c>
      <c r="S1985" s="4" t="s">
        <v>7257</v>
      </c>
      <c r="T1985" s="5">
        <v>45816.0</v>
      </c>
    </row>
    <row r="1986">
      <c r="A1986" s="4" t="s">
        <v>6426</v>
      </c>
      <c r="B1986" s="4">
        <v>2006.0</v>
      </c>
      <c r="C1986" s="4" t="s">
        <v>13</v>
      </c>
      <c r="D1986" s="4">
        <v>68.0</v>
      </c>
      <c r="E1986" s="4">
        <v>299.0</v>
      </c>
      <c r="F1986" s="4">
        <v>11.0</v>
      </c>
      <c r="G1986" s="4" t="s">
        <v>5919</v>
      </c>
      <c r="H1986" s="4" t="s">
        <v>4018</v>
      </c>
      <c r="I1986" s="4">
        <v>71.0</v>
      </c>
      <c r="J1986" s="4">
        <v>1.0</v>
      </c>
      <c r="K1986" s="4" t="s">
        <v>6181</v>
      </c>
      <c r="L1986" s="4">
        <v>14.0</v>
      </c>
      <c r="M1986" s="4">
        <v>67.0</v>
      </c>
      <c r="N1986" s="4">
        <v>72.0</v>
      </c>
      <c r="O1986" s="5">
        <v>45778.0</v>
      </c>
      <c r="P1986" s="4" t="s">
        <v>4019</v>
      </c>
      <c r="Q1986" s="4">
        <v>647272.0</v>
      </c>
      <c r="R1986" s="5">
        <v>45748.0</v>
      </c>
      <c r="S1986" s="4" t="s">
        <v>6908</v>
      </c>
      <c r="T1986" s="5">
        <v>45696.0</v>
      </c>
    </row>
    <row r="1987">
      <c r="A1987" s="4" t="s">
        <v>6426</v>
      </c>
      <c r="B1987" s="4">
        <v>2005.0</v>
      </c>
      <c r="C1987" s="4" t="s">
        <v>13</v>
      </c>
      <c r="D1987" s="4">
        <v>64.0</v>
      </c>
      <c r="E1987" s="4">
        <v>37.0</v>
      </c>
      <c r="F1987" s="4">
        <v>11.0</v>
      </c>
      <c r="G1987" s="4" t="s">
        <v>6182</v>
      </c>
      <c r="H1987" s="4" t="s">
        <v>4020</v>
      </c>
      <c r="I1987" s="4">
        <v>63.0</v>
      </c>
      <c r="J1987" s="4">
        <v>1222.0</v>
      </c>
      <c r="K1987" s="4" t="s">
        <v>6057</v>
      </c>
      <c r="L1987" s="4">
        <v>15.0</v>
      </c>
      <c r="M1987" s="4">
        <v>61.0</v>
      </c>
      <c r="N1987" s="4">
        <v>72.0</v>
      </c>
      <c r="O1987" s="5">
        <v>45778.0</v>
      </c>
      <c r="P1987" s="4" t="s">
        <v>4021</v>
      </c>
      <c r="Q1987" s="4">
        <v>631479.0</v>
      </c>
      <c r="R1987" s="5">
        <v>45748.0</v>
      </c>
      <c r="S1987" s="4" t="s">
        <v>7413</v>
      </c>
      <c r="T1987" s="5">
        <v>45907.0</v>
      </c>
    </row>
    <row r="1988">
      <c r="A1988" s="4" t="s">
        <v>6426</v>
      </c>
      <c r="B1988" s="4">
        <v>2004.0</v>
      </c>
      <c r="C1988" s="4" t="s">
        <v>13</v>
      </c>
      <c r="D1988" s="4" t="s">
        <v>5523</v>
      </c>
      <c r="E1988" s="4">
        <v>314.0</v>
      </c>
      <c r="F1988" s="4">
        <v>11.0</v>
      </c>
      <c r="G1988" s="4" t="s">
        <v>6166</v>
      </c>
      <c r="H1988" s="4" t="s">
        <v>4022</v>
      </c>
      <c r="I1988" s="4">
        <v>6.0</v>
      </c>
      <c r="J1988" s="4">
        <v>1385.0</v>
      </c>
      <c r="K1988" s="5">
        <v>45751.0</v>
      </c>
      <c r="L1988" s="4">
        <v>15.0</v>
      </c>
      <c r="M1988" s="4">
        <v>59.0</v>
      </c>
      <c r="N1988" s="4">
        <v>62.0</v>
      </c>
      <c r="O1988" s="5">
        <v>45778.0</v>
      </c>
      <c r="P1988" s="4" t="s">
        <v>4023</v>
      </c>
      <c r="Q1988" s="4">
        <v>6161517.0</v>
      </c>
      <c r="R1988" s="5">
        <v>45748.0</v>
      </c>
      <c r="S1988" s="4" t="s">
        <v>6957</v>
      </c>
      <c r="T1988" s="5">
        <v>45815.0</v>
      </c>
    </row>
    <row r="1989">
      <c r="A1989" s="4" t="s">
        <v>6426</v>
      </c>
      <c r="B1989" s="4">
        <v>2003.0</v>
      </c>
      <c r="C1989" s="4" t="s">
        <v>13</v>
      </c>
      <c r="D1989" s="4" t="s">
        <v>5683</v>
      </c>
      <c r="E1989" s="4">
        <v>321.0</v>
      </c>
      <c r="F1989" s="4">
        <v>11.0</v>
      </c>
      <c r="G1989" s="4" t="s">
        <v>6123</v>
      </c>
      <c r="H1989" s="4" t="s">
        <v>4024</v>
      </c>
      <c r="I1989" s="4">
        <v>67.0</v>
      </c>
      <c r="J1989" s="4">
        <v>3863.0</v>
      </c>
      <c r="K1989" s="4" t="s">
        <v>6073</v>
      </c>
      <c r="L1989" s="4">
        <v>14.0</v>
      </c>
      <c r="M1989" s="4">
        <v>62.0</v>
      </c>
      <c r="N1989" s="4">
        <v>68.0</v>
      </c>
      <c r="O1989" s="5">
        <v>45748.0</v>
      </c>
      <c r="P1989" s="4" t="s">
        <v>4025</v>
      </c>
      <c r="Q1989" s="4">
        <v>61724.0</v>
      </c>
      <c r="R1989" s="5">
        <v>45748.0</v>
      </c>
      <c r="S1989" s="4" t="s">
        <v>6911</v>
      </c>
      <c r="T1989" s="5">
        <v>45695.0</v>
      </c>
    </row>
    <row r="1990">
      <c r="A1990" s="4" t="s">
        <v>6426</v>
      </c>
      <c r="B1990" s="4">
        <v>2002.0</v>
      </c>
      <c r="C1990" s="4" t="s">
        <v>13</v>
      </c>
      <c r="D1990" s="4" t="s">
        <v>5761</v>
      </c>
      <c r="E1990" s="4">
        <v>327.0</v>
      </c>
      <c r="F1990" s="4">
        <v>11.0</v>
      </c>
      <c r="G1990" s="4" t="s">
        <v>6008</v>
      </c>
      <c r="H1990" s="4" t="s">
        <v>4026</v>
      </c>
      <c r="I1990" s="4">
        <v>6.0</v>
      </c>
      <c r="J1990" s="4">
        <v>17620.0</v>
      </c>
      <c r="K1990" s="4" t="s">
        <v>5627</v>
      </c>
      <c r="L1990" s="4">
        <v>14.0</v>
      </c>
      <c r="M1990" s="4">
        <v>54.0</v>
      </c>
      <c r="N1990" s="4">
        <v>61.0</v>
      </c>
      <c r="O1990" s="5">
        <v>45748.0</v>
      </c>
      <c r="P1990" s="4" t="s">
        <v>4028</v>
      </c>
      <c r="Q1990" s="4">
        <v>5862316.0</v>
      </c>
      <c r="R1990" s="5">
        <v>45778.0</v>
      </c>
      <c r="S1990" s="4" t="s">
        <v>7467</v>
      </c>
      <c r="T1990" s="5">
        <v>45906.0</v>
      </c>
    </row>
    <row r="1991">
      <c r="A1991" s="4" t="s">
        <v>6426</v>
      </c>
      <c r="B1991" s="4">
        <v>2001.0</v>
      </c>
      <c r="C1991" s="4" t="s">
        <v>13</v>
      </c>
      <c r="D1991" s="4" t="s">
        <v>5827</v>
      </c>
      <c r="E1991" s="4">
        <v>331.0</v>
      </c>
      <c r="F1991" s="4">
        <v>11.0</v>
      </c>
      <c r="G1991" s="4" t="s">
        <v>6128</v>
      </c>
      <c r="H1991" s="4" t="s">
        <v>4029</v>
      </c>
      <c r="I1991" s="4">
        <v>59.0</v>
      </c>
      <c r="J1991" s="4">
        <v>4023.0</v>
      </c>
      <c r="K1991" s="4" t="s">
        <v>5628</v>
      </c>
      <c r="L1991" s="4">
        <v>14.0</v>
      </c>
      <c r="M1991" s="4">
        <v>52.0</v>
      </c>
      <c r="N1991" s="4">
        <v>55.0</v>
      </c>
      <c r="O1991" s="5">
        <v>45717.0</v>
      </c>
      <c r="P1991" s="4" t="s">
        <v>4030</v>
      </c>
      <c r="Q1991" s="4">
        <v>5716152.0</v>
      </c>
      <c r="R1991" s="5">
        <v>45778.0</v>
      </c>
      <c r="S1991" s="4" t="s">
        <v>7314</v>
      </c>
      <c r="T1991" s="5">
        <v>45814.0</v>
      </c>
    </row>
    <row r="1992">
      <c r="A1992" s="4" t="s">
        <v>6426</v>
      </c>
      <c r="B1992" s="4">
        <v>2000.0</v>
      </c>
      <c r="C1992" s="4" t="s">
        <v>13</v>
      </c>
      <c r="D1992" s="4" t="s">
        <v>5995</v>
      </c>
      <c r="E1992" s="4">
        <v>335.0</v>
      </c>
      <c r="F1992" s="4">
        <v>11.0</v>
      </c>
      <c r="G1992" s="4" t="s">
        <v>5723</v>
      </c>
      <c r="H1992" s="4" t="s">
        <v>4031</v>
      </c>
      <c r="I1992" s="4">
        <v>57.0</v>
      </c>
      <c r="J1992" s="4">
        <v>7135.0</v>
      </c>
      <c r="K1992" s="4" t="s">
        <v>6079</v>
      </c>
      <c r="L1992" s="4">
        <v>14.0</v>
      </c>
      <c r="M1992" s="4">
        <v>51.0</v>
      </c>
      <c r="N1992" s="4">
        <v>59.0</v>
      </c>
      <c r="O1992" s="5">
        <v>45658.0</v>
      </c>
      <c r="P1992" s="4" t="s">
        <v>4032</v>
      </c>
      <c r="Q1992" s="4">
        <v>5572222.0</v>
      </c>
      <c r="R1992" s="5">
        <v>45778.0</v>
      </c>
      <c r="S1992" s="4" t="s">
        <v>7307</v>
      </c>
      <c r="T1992" s="5">
        <v>45694.0</v>
      </c>
    </row>
    <row r="1993">
      <c r="A1993" s="4" t="s">
        <v>6427</v>
      </c>
      <c r="B1993" s="4">
        <v>2015.0</v>
      </c>
      <c r="C1993" s="4" t="s">
        <v>13</v>
      </c>
      <c r="D1993" s="4">
        <v>74.0</v>
      </c>
      <c r="E1993" s="4">
        <v>146.0</v>
      </c>
      <c r="F1993" s="4">
        <v>2.0</v>
      </c>
      <c r="G1993" s="10"/>
      <c r="H1993" s="4">
        <v>0.0</v>
      </c>
      <c r="I1993" s="4">
        <v>93.0</v>
      </c>
      <c r="J1993" s="4">
        <v>0.0</v>
      </c>
      <c r="K1993" s="5">
        <v>45693.0</v>
      </c>
      <c r="L1993" s="4">
        <v>3.0</v>
      </c>
      <c r="M1993" s="4">
        <v>89.0</v>
      </c>
      <c r="N1993" s="4">
        <v>93.0</v>
      </c>
      <c r="O1993" s="4" t="s">
        <v>5614</v>
      </c>
      <c r="P1993" s="4" t="s">
        <v>4033</v>
      </c>
      <c r="Q1993" s="4">
        <v>6639119.0</v>
      </c>
      <c r="R1993" s="5">
        <v>45901.0</v>
      </c>
      <c r="S1993" s="4" t="s">
        <v>6988</v>
      </c>
      <c r="T1993" s="5">
        <v>45728.0</v>
      </c>
    </row>
    <row r="1994">
      <c r="A1994" s="4" t="s">
        <v>6427</v>
      </c>
      <c r="B1994" s="4">
        <v>2014.0</v>
      </c>
      <c r="C1994" s="4" t="s">
        <v>13</v>
      </c>
      <c r="D1994" s="4" t="s">
        <v>5645</v>
      </c>
      <c r="E1994" s="4">
        <v>147.0</v>
      </c>
      <c r="F1994" s="4">
        <v>3.0</v>
      </c>
      <c r="G1994" s="4" t="s">
        <v>5521</v>
      </c>
      <c r="H1994" s="4" t="s">
        <v>4034</v>
      </c>
      <c r="I1994" s="4">
        <v>87.0</v>
      </c>
      <c r="J1994" s="4">
        <v>0.0</v>
      </c>
      <c r="K1994" s="4" t="s">
        <v>5857</v>
      </c>
      <c r="L1994" s="4">
        <v>3.0</v>
      </c>
      <c r="M1994" s="4">
        <v>83.0</v>
      </c>
      <c r="N1994" s="4">
        <v>87.0</v>
      </c>
      <c r="O1994" s="4" t="s">
        <v>5614</v>
      </c>
      <c r="P1994" s="4" t="s">
        <v>4036</v>
      </c>
      <c r="Q1994" s="4">
        <v>6552584.0</v>
      </c>
      <c r="R1994" s="5">
        <v>45901.0</v>
      </c>
      <c r="S1994" s="4" t="s">
        <v>7295</v>
      </c>
      <c r="T1994" s="5">
        <v>45728.0</v>
      </c>
    </row>
    <row r="1995">
      <c r="A1995" s="4" t="s">
        <v>6427</v>
      </c>
      <c r="B1995" s="4">
        <v>2013.0</v>
      </c>
      <c r="C1995" s="4" t="s">
        <v>13</v>
      </c>
      <c r="D1995" s="4" t="s">
        <v>5583</v>
      </c>
      <c r="E1995" s="4">
        <v>148.0</v>
      </c>
      <c r="F1995" s="4">
        <v>3.0</v>
      </c>
      <c r="G1995" s="58">
        <v>45721.0</v>
      </c>
      <c r="H1995" s="4" t="s">
        <v>4037</v>
      </c>
      <c r="I1995" s="4">
        <v>86.0</v>
      </c>
      <c r="J1995" s="4">
        <v>0.0</v>
      </c>
      <c r="K1995" s="4" t="s">
        <v>5846</v>
      </c>
      <c r="L1995" s="4">
        <v>3.0</v>
      </c>
      <c r="M1995" s="4">
        <v>8.0</v>
      </c>
      <c r="N1995" s="4">
        <v>86.0</v>
      </c>
      <c r="O1995" s="4" t="s">
        <v>5614</v>
      </c>
      <c r="P1995" s="4" t="s">
        <v>4039</v>
      </c>
      <c r="Q1995" s="4">
        <v>646574.0</v>
      </c>
      <c r="R1995" s="5">
        <v>45901.0</v>
      </c>
      <c r="S1995" s="4" t="s">
        <v>6989</v>
      </c>
      <c r="T1995" s="5">
        <v>45728.0</v>
      </c>
    </row>
    <row r="1996">
      <c r="A1996" s="4" t="s">
        <v>6427</v>
      </c>
      <c r="B1996" s="4">
        <v>2012.0</v>
      </c>
      <c r="C1996" s="4" t="s">
        <v>13</v>
      </c>
      <c r="D1996" s="4" t="s">
        <v>5563</v>
      </c>
      <c r="E1996" s="4">
        <v>148.0</v>
      </c>
      <c r="F1996" s="4">
        <v>3.0</v>
      </c>
      <c r="G1996" s="4" t="s">
        <v>116</v>
      </c>
      <c r="H1996" s="4" t="s">
        <v>4040</v>
      </c>
      <c r="I1996" s="4">
        <v>87.0</v>
      </c>
      <c r="J1996" s="4">
        <v>0.0</v>
      </c>
      <c r="K1996" s="4" t="s">
        <v>5560</v>
      </c>
      <c r="L1996" s="4">
        <v>3.0</v>
      </c>
      <c r="M1996" s="4">
        <v>83.0</v>
      </c>
      <c r="N1996" s="4">
        <v>87.0</v>
      </c>
      <c r="O1996" s="4" t="s">
        <v>5522</v>
      </c>
      <c r="P1996" s="4" t="s">
        <v>4042</v>
      </c>
      <c r="Q1996" s="4">
        <v>6379219.0</v>
      </c>
      <c r="R1996" s="4">
        <v>2.0</v>
      </c>
      <c r="S1996" s="4" t="s">
        <v>6989</v>
      </c>
      <c r="T1996" s="5">
        <v>45728.0</v>
      </c>
    </row>
    <row r="1997">
      <c r="A1997" s="4" t="s">
        <v>6427</v>
      </c>
      <c r="B1997" s="4">
        <v>2011.0</v>
      </c>
      <c r="C1997" s="4" t="s">
        <v>13</v>
      </c>
      <c r="D1997" s="4" t="s">
        <v>5585</v>
      </c>
      <c r="E1997" s="4">
        <v>15.0</v>
      </c>
      <c r="F1997" s="4">
        <v>3.0</v>
      </c>
      <c r="G1997" s="4" t="s">
        <v>76</v>
      </c>
      <c r="H1997" s="4" t="s">
        <v>4043</v>
      </c>
      <c r="I1997" s="4">
        <v>89.0</v>
      </c>
      <c r="J1997" s="4">
        <v>0.0</v>
      </c>
      <c r="K1997" s="4" t="s">
        <v>5608</v>
      </c>
      <c r="L1997" s="4">
        <v>3.0</v>
      </c>
      <c r="M1997" s="4">
        <v>84.0</v>
      </c>
      <c r="N1997" s="4">
        <v>89.0</v>
      </c>
      <c r="O1997" s="4" t="s">
        <v>5522</v>
      </c>
      <c r="P1997" s="4" t="s">
        <v>4044</v>
      </c>
      <c r="Q1997" s="4">
        <v>6293783.0</v>
      </c>
      <c r="R1997" s="4">
        <v>2.0</v>
      </c>
      <c r="S1997" s="4" t="s">
        <v>7025</v>
      </c>
      <c r="T1997" s="5">
        <v>45728.0</v>
      </c>
    </row>
    <row r="1998">
      <c r="A1998" s="4" t="s">
        <v>6427</v>
      </c>
      <c r="B1998" s="4">
        <v>2010.0</v>
      </c>
      <c r="C1998" s="4" t="s">
        <v>13</v>
      </c>
      <c r="D1998" s="4" t="s">
        <v>5648</v>
      </c>
      <c r="E1998" s="4">
        <v>152.0</v>
      </c>
      <c r="F1998" s="4">
        <v>3.0</v>
      </c>
      <c r="G1998" s="4" t="s">
        <v>196</v>
      </c>
      <c r="H1998" s="4" t="s">
        <v>4045</v>
      </c>
      <c r="I1998" s="4">
        <v>89.0</v>
      </c>
      <c r="J1998" s="4">
        <v>0.0</v>
      </c>
      <c r="K1998" s="4" t="s">
        <v>5616</v>
      </c>
      <c r="L1998" s="4">
        <v>3.0</v>
      </c>
      <c r="M1998" s="4">
        <v>85.0</v>
      </c>
      <c r="N1998" s="4">
        <v>89.0</v>
      </c>
      <c r="O1998" s="4" t="s">
        <v>5522</v>
      </c>
      <c r="P1998" s="4" t="s">
        <v>4046</v>
      </c>
      <c r="Q1998" s="4">
        <v>629877.0</v>
      </c>
      <c r="R1998" s="4">
        <v>2.0</v>
      </c>
      <c r="S1998" s="4" t="s">
        <v>7327</v>
      </c>
      <c r="T1998" s="5">
        <v>45759.0</v>
      </c>
    </row>
    <row r="1999">
      <c r="A1999" s="4" t="s">
        <v>6427</v>
      </c>
      <c r="B1999" s="4">
        <v>2009.0</v>
      </c>
      <c r="C1999" s="4" t="s">
        <v>13</v>
      </c>
      <c r="D1999" s="4">
        <v>73.0</v>
      </c>
      <c r="E1999" s="4">
        <v>155.0</v>
      </c>
      <c r="F1999" s="4">
        <v>3.0</v>
      </c>
      <c r="G1999" s="4" t="s">
        <v>193</v>
      </c>
      <c r="H1999" s="4" t="s">
        <v>4047</v>
      </c>
      <c r="I1999" s="4">
        <v>85.0</v>
      </c>
      <c r="J1999" s="4">
        <v>0.0</v>
      </c>
      <c r="K1999" s="4" t="s">
        <v>5917</v>
      </c>
      <c r="L1999" s="4">
        <v>3.0</v>
      </c>
      <c r="M1999" s="4">
        <v>81.0</v>
      </c>
      <c r="N1999" s="4">
        <v>85.0</v>
      </c>
      <c r="O1999" s="4" t="s">
        <v>5522</v>
      </c>
      <c r="P1999" s="4" t="s">
        <v>4048</v>
      </c>
      <c r="Q1999" s="4">
        <v>6127837.0</v>
      </c>
      <c r="R1999" s="4">
        <v>2.0</v>
      </c>
      <c r="S1999" s="4" t="s">
        <v>6946</v>
      </c>
      <c r="T1999" s="5">
        <v>45669.0</v>
      </c>
    </row>
    <row r="2000">
      <c r="A2000" s="4" t="s">
        <v>6427</v>
      </c>
      <c r="B2000" s="4">
        <v>2008.0</v>
      </c>
      <c r="C2000" s="4" t="s">
        <v>13</v>
      </c>
      <c r="D2000" s="4" t="s">
        <v>5653</v>
      </c>
      <c r="E2000" s="4">
        <v>157.0</v>
      </c>
      <c r="F2000" s="4">
        <v>3.0</v>
      </c>
      <c r="G2000" s="4" t="s">
        <v>108</v>
      </c>
      <c r="H2000" s="4" t="s">
        <v>4049</v>
      </c>
      <c r="I2000" s="4">
        <v>87.0</v>
      </c>
      <c r="J2000" s="4">
        <v>0.0</v>
      </c>
      <c r="K2000" s="4" t="s">
        <v>6103</v>
      </c>
      <c r="L2000" s="4">
        <v>4.0</v>
      </c>
      <c r="M2000" s="4">
        <v>85.0</v>
      </c>
      <c r="N2000" s="4">
        <v>89.0</v>
      </c>
      <c r="O2000" s="4" t="s">
        <v>5522</v>
      </c>
      <c r="P2000" s="4" t="s">
        <v>4050</v>
      </c>
      <c r="Q2000" s="4">
        <v>647117.0</v>
      </c>
      <c r="R2000" s="5">
        <v>45659.0</v>
      </c>
      <c r="S2000" s="4" t="s">
        <v>7468</v>
      </c>
      <c r="T2000" s="5">
        <v>45911.0</v>
      </c>
    </row>
    <row r="2001">
      <c r="A2001" s="4" t="s">
        <v>6427</v>
      </c>
      <c r="B2001" s="4">
        <v>2007.0</v>
      </c>
      <c r="C2001" s="4" t="s">
        <v>13</v>
      </c>
      <c r="D2001" s="4" t="s">
        <v>5711</v>
      </c>
      <c r="E2001" s="4">
        <v>159.0</v>
      </c>
      <c r="F2001" s="4">
        <v>3.0</v>
      </c>
      <c r="G2001" s="4" t="s">
        <v>657</v>
      </c>
      <c r="H2001" s="4" t="s">
        <v>4051</v>
      </c>
      <c r="I2001" s="4">
        <v>86.0</v>
      </c>
      <c r="J2001" s="4">
        <v>0.0</v>
      </c>
      <c r="K2001" s="4" t="s">
        <v>5726</v>
      </c>
      <c r="L2001" s="4">
        <v>4.0</v>
      </c>
      <c r="M2001" s="4">
        <v>95.0</v>
      </c>
      <c r="N2001" s="4">
        <v>95.0</v>
      </c>
      <c r="O2001" s="4" t="s">
        <v>5522</v>
      </c>
      <c r="P2001" s="4" t="s">
        <v>4052</v>
      </c>
      <c r="Q2001" s="4">
        <v>5966159.0</v>
      </c>
      <c r="R2001" s="5">
        <v>45659.0</v>
      </c>
      <c r="S2001" s="4" t="s">
        <v>7103</v>
      </c>
      <c r="T2001" s="4">
        <v>12.0</v>
      </c>
    </row>
    <row r="2002">
      <c r="A2002" s="4" t="s">
        <v>6427</v>
      </c>
      <c r="B2002" s="4">
        <v>2006.0</v>
      </c>
      <c r="C2002" s="4" t="s">
        <v>13</v>
      </c>
      <c r="D2002" s="4" t="s">
        <v>5589</v>
      </c>
      <c r="E2002" s="4">
        <v>161.0</v>
      </c>
      <c r="F2002" s="4">
        <v>3.0</v>
      </c>
      <c r="G2002" s="4" t="s">
        <v>657</v>
      </c>
      <c r="H2002" s="4" t="s">
        <v>4053</v>
      </c>
      <c r="I2002" s="4">
        <v>92.0</v>
      </c>
      <c r="J2002" s="4">
        <v>0.0</v>
      </c>
      <c r="K2002" s="4" t="s">
        <v>6083</v>
      </c>
      <c r="L2002" s="4">
        <v>4.0</v>
      </c>
      <c r="M2002" s="4">
        <v>98.0</v>
      </c>
      <c r="N2002" s="4">
        <v>98.0</v>
      </c>
      <c r="O2002" s="4" t="s">
        <v>5614</v>
      </c>
      <c r="P2002" s="4" t="s">
        <v>4054</v>
      </c>
      <c r="Q2002" s="4">
        <v>5882796.0</v>
      </c>
      <c r="R2002" s="5">
        <v>45690.0</v>
      </c>
      <c r="S2002" s="4" t="s">
        <v>7469</v>
      </c>
      <c r="T2002" s="5">
        <v>45669.0</v>
      </c>
    </row>
    <row r="2003">
      <c r="A2003" s="4" t="s">
        <v>6427</v>
      </c>
      <c r="B2003" s="4">
        <v>2005.0</v>
      </c>
      <c r="C2003" s="4" t="s">
        <v>13</v>
      </c>
      <c r="D2003" s="4" t="s">
        <v>5889</v>
      </c>
      <c r="E2003" s="4">
        <v>163.0</v>
      </c>
      <c r="F2003" s="4">
        <v>3.0</v>
      </c>
      <c r="G2003" s="4" t="s">
        <v>89</v>
      </c>
      <c r="H2003" s="4" t="s">
        <v>4055</v>
      </c>
      <c r="I2003" s="4">
        <v>92.0</v>
      </c>
      <c r="J2003" s="4">
        <v>0.0</v>
      </c>
      <c r="K2003" s="4" t="s">
        <v>6084</v>
      </c>
      <c r="L2003" s="4">
        <v>4.0</v>
      </c>
      <c r="M2003" s="4">
        <v>96.0</v>
      </c>
      <c r="N2003" s="4">
        <v>96.0</v>
      </c>
      <c r="O2003" s="4" t="s">
        <v>5614</v>
      </c>
      <c r="P2003" s="4" t="s">
        <v>4056</v>
      </c>
      <c r="Q2003" s="4">
        <v>5795494.0</v>
      </c>
      <c r="R2003" s="5">
        <v>45690.0</v>
      </c>
      <c r="S2003" s="4" t="s">
        <v>7119</v>
      </c>
      <c r="T2003" s="5">
        <v>45728.0</v>
      </c>
    </row>
    <row r="2004">
      <c r="A2004" s="4" t="s">
        <v>6427</v>
      </c>
      <c r="B2004" s="4">
        <v>2004.0</v>
      </c>
      <c r="C2004" s="4" t="s">
        <v>13</v>
      </c>
      <c r="D2004" s="4" t="s">
        <v>5715</v>
      </c>
      <c r="E2004" s="4">
        <v>165.0</v>
      </c>
      <c r="F2004" s="4">
        <v>3.0</v>
      </c>
      <c r="G2004" s="5">
        <v>45694.0</v>
      </c>
      <c r="H2004" s="4" t="s">
        <v>4057</v>
      </c>
      <c r="I2004" s="4">
        <v>9.0</v>
      </c>
      <c r="J2004" s="4">
        <v>0.0</v>
      </c>
      <c r="K2004" s="4">
        <v>42.0</v>
      </c>
      <c r="L2004" s="4">
        <v>4.0</v>
      </c>
      <c r="M2004" s="4">
        <v>92.0</v>
      </c>
      <c r="N2004" s="4">
        <v>92.0</v>
      </c>
      <c r="O2004" s="4" t="s">
        <v>5614</v>
      </c>
      <c r="P2004" s="4" t="s">
        <v>4058</v>
      </c>
      <c r="Q2004" s="4">
        <v>57374.0</v>
      </c>
      <c r="R2004" s="5">
        <v>45690.0</v>
      </c>
      <c r="S2004" s="4" t="s">
        <v>6993</v>
      </c>
      <c r="T2004" s="5">
        <v>45669.0</v>
      </c>
    </row>
    <row r="2005">
      <c r="A2005" s="4" t="s">
        <v>6427</v>
      </c>
      <c r="B2005" s="4">
        <v>2003.0</v>
      </c>
      <c r="C2005" s="4" t="s">
        <v>13</v>
      </c>
      <c r="D2005" s="4" t="s">
        <v>5590</v>
      </c>
      <c r="E2005" s="4">
        <v>166.0</v>
      </c>
      <c r="F2005" s="4">
        <v>4.0</v>
      </c>
      <c r="G2005" s="4" t="s">
        <v>1319</v>
      </c>
      <c r="H2005" s="4" t="s">
        <v>4059</v>
      </c>
      <c r="I2005" s="4">
        <v>86.0</v>
      </c>
      <c r="J2005" s="4">
        <v>0.0</v>
      </c>
      <c r="K2005" s="4" t="s">
        <v>6163</v>
      </c>
      <c r="L2005" s="4">
        <v>4.0</v>
      </c>
      <c r="M2005" s="4">
        <v>86.0</v>
      </c>
      <c r="N2005" s="4">
        <v>86.0</v>
      </c>
      <c r="O2005" s="4" t="s">
        <v>5522</v>
      </c>
      <c r="P2005" s="4" t="s">
        <v>4060</v>
      </c>
      <c r="Q2005" s="4">
        <v>56795.0</v>
      </c>
      <c r="R2005" s="5">
        <v>45718.0</v>
      </c>
      <c r="S2005" s="4" t="s">
        <v>7028</v>
      </c>
      <c r="T2005" s="5">
        <v>45850.0</v>
      </c>
    </row>
    <row r="2006">
      <c r="A2006" s="4" t="s">
        <v>6427</v>
      </c>
      <c r="B2006" s="4">
        <v>2002.0</v>
      </c>
      <c r="C2006" s="4" t="s">
        <v>13</v>
      </c>
      <c r="D2006" s="4" t="s">
        <v>5933</v>
      </c>
      <c r="E2006" s="4">
        <v>168.0</v>
      </c>
      <c r="F2006" s="4">
        <v>4.0</v>
      </c>
      <c r="G2006" s="4" t="s">
        <v>64</v>
      </c>
      <c r="H2006" s="4" t="s">
        <v>4061</v>
      </c>
      <c r="I2006" s="10"/>
      <c r="J2006" s="4">
        <v>0.0</v>
      </c>
      <c r="K2006" s="5">
        <v>45812.0</v>
      </c>
      <c r="L2006" s="4">
        <v>4.0</v>
      </c>
      <c r="M2006" s="4">
        <v>87.0</v>
      </c>
      <c r="N2006" s="4">
        <v>87.0</v>
      </c>
      <c r="O2006" s="4" t="s">
        <v>5522</v>
      </c>
      <c r="P2006" s="4" t="s">
        <v>4062</v>
      </c>
      <c r="Q2006" s="4">
        <v>558611.0</v>
      </c>
      <c r="R2006" s="5">
        <v>45718.0</v>
      </c>
      <c r="S2006" s="4" t="s">
        <v>7105</v>
      </c>
      <c r="T2006" s="5">
        <v>45700.0</v>
      </c>
    </row>
    <row r="2007">
      <c r="A2007" s="4" t="s">
        <v>6427</v>
      </c>
      <c r="B2007" s="4">
        <v>2001.0</v>
      </c>
      <c r="C2007" s="4" t="s">
        <v>13</v>
      </c>
      <c r="D2007" s="4" t="s">
        <v>5998</v>
      </c>
      <c r="E2007" s="4">
        <v>17.0</v>
      </c>
      <c r="F2007" s="4">
        <v>4.0</v>
      </c>
      <c r="G2007" s="4" t="s">
        <v>248</v>
      </c>
      <c r="H2007" s="4" t="s">
        <v>4063</v>
      </c>
      <c r="I2007" s="10"/>
      <c r="J2007" s="4">
        <v>0.0</v>
      </c>
      <c r="K2007" s="4" t="s">
        <v>6164</v>
      </c>
      <c r="L2007" s="4">
        <v>5.0</v>
      </c>
      <c r="M2007" s="4">
        <v>9.0</v>
      </c>
      <c r="N2007" s="4">
        <v>89.0</v>
      </c>
      <c r="O2007" s="4" t="s">
        <v>5522</v>
      </c>
      <c r="P2007" s="4" t="s">
        <v>4064</v>
      </c>
      <c r="Q2007" s="4">
        <v>546624.0</v>
      </c>
      <c r="R2007" s="5">
        <v>45749.0</v>
      </c>
      <c r="S2007" s="4" t="s">
        <v>7361</v>
      </c>
      <c r="T2007" s="5">
        <v>45880.0</v>
      </c>
    </row>
    <row r="2008">
      <c r="A2008" s="4" t="s">
        <v>6427</v>
      </c>
      <c r="B2008" s="4">
        <v>2000.0</v>
      </c>
      <c r="C2008" s="4" t="s">
        <v>13</v>
      </c>
      <c r="D2008" s="4">
        <v>79.0</v>
      </c>
      <c r="E2008" s="4">
        <v>172.0</v>
      </c>
      <c r="F2008" s="4">
        <v>4.0</v>
      </c>
      <c r="G2008" s="4" t="s">
        <v>909</v>
      </c>
      <c r="H2008" s="4" t="s">
        <v>4065</v>
      </c>
      <c r="I2008" s="10"/>
      <c r="J2008" s="4">
        <v>0.0</v>
      </c>
      <c r="K2008" s="4" t="s">
        <v>6165</v>
      </c>
      <c r="L2008" s="4">
        <v>5.0</v>
      </c>
      <c r="M2008" s="4">
        <v>86.0</v>
      </c>
      <c r="N2008" s="4">
        <v>86.0</v>
      </c>
      <c r="O2008" s="4" t="s">
        <v>5522</v>
      </c>
      <c r="P2008" s="4" t="s">
        <v>4066</v>
      </c>
      <c r="Q2008" s="4">
        <v>5327.0</v>
      </c>
      <c r="R2008" s="5">
        <v>45749.0</v>
      </c>
      <c r="S2008" s="4" t="s">
        <v>7107</v>
      </c>
      <c r="T2008" s="5">
        <v>45819.0</v>
      </c>
    </row>
    <row r="2009">
      <c r="A2009" s="4" t="s">
        <v>6428</v>
      </c>
      <c r="B2009" s="4">
        <v>2015.0</v>
      </c>
      <c r="C2009" s="4" t="s">
        <v>13</v>
      </c>
      <c r="D2009" s="4" t="s">
        <v>5634</v>
      </c>
      <c r="E2009" s="4">
        <v>123.0</v>
      </c>
      <c r="F2009" s="4">
        <v>8.0</v>
      </c>
      <c r="G2009" s="10"/>
      <c r="H2009" s="4">
        <v>0.0</v>
      </c>
      <c r="I2009" s="4">
        <v>9.0</v>
      </c>
      <c r="J2009" s="4">
        <v>4.0</v>
      </c>
      <c r="K2009" s="4" t="s">
        <v>5765</v>
      </c>
      <c r="L2009" s="4">
        <v>10.0</v>
      </c>
      <c r="M2009" s="4">
        <v>88.0</v>
      </c>
      <c r="N2009" s="4">
        <v>9.0</v>
      </c>
      <c r="O2009" s="4" t="s">
        <v>5522</v>
      </c>
      <c r="P2009" s="4" t="s">
        <v>4067</v>
      </c>
      <c r="Q2009" s="4">
        <v>3.1376671E7</v>
      </c>
      <c r="R2009" s="5">
        <v>45658.0</v>
      </c>
      <c r="S2009" s="4" t="s">
        <v>6937</v>
      </c>
      <c r="T2009" s="5">
        <v>45760.0</v>
      </c>
    </row>
    <row r="2010">
      <c r="A2010" s="4" t="s">
        <v>6428</v>
      </c>
      <c r="B2010" s="4">
        <v>2014.0</v>
      </c>
      <c r="C2010" s="4" t="s">
        <v>13</v>
      </c>
      <c r="D2010" s="4" t="s">
        <v>5551</v>
      </c>
      <c r="E2010" s="4">
        <v>125.0</v>
      </c>
      <c r="F2010" s="4">
        <v>8.0</v>
      </c>
      <c r="G2010" s="4" t="s">
        <v>5521</v>
      </c>
      <c r="H2010" s="4" t="s">
        <v>4068</v>
      </c>
      <c r="I2010" s="4">
        <v>88.0</v>
      </c>
      <c r="J2010" s="4">
        <v>0.0</v>
      </c>
      <c r="K2010" s="4" t="s">
        <v>5642</v>
      </c>
      <c r="L2010" s="4">
        <v>10.0</v>
      </c>
      <c r="M2010" s="4">
        <v>78.0</v>
      </c>
      <c r="N2010" s="4">
        <v>88.0</v>
      </c>
      <c r="O2010" s="4" t="s">
        <v>5522</v>
      </c>
      <c r="P2010" s="4" t="s">
        <v>4069</v>
      </c>
      <c r="Q2010" s="4">
        <v>3973354.0</v>
      </c>
      <c r="R2010" s="5">
        <v>45658.0</v>
      </c>
      <c r="S2010" s="4" t="s">
        <v>7112</v>
      </c>
      <c r="T2010" s="5">
        <v>45760.0</v>
      </c>
    </row>
    <row r="2011">
      <c r="A2011" s="4" t="s">
        <v>6428</v>
      </c>
      <c r="B2011" s="4">
        <v>2013.0</v>
      </c>
      <c r="C2011" s="4" t="s">
        <v>13</v>
      </c>
      <c r="D2011" s="4" t="s">
        <v>5551</v>
      </c>
      <c r="E2011" s="4">
        <v>125.0</v>
      </c>
      <c r="F2011" s="4">
        <v>8.0</v>
      </c>
      <c r="G2011" s="4" t="s">
        <v>180</v>
      </c>
      <c r="H2011" s="4" t="s">
        <v>4070</v>
      </c>
      <c r="I2011" s="4">
        <v>88.0</v>
      </c>
      <c r="J2011" s="4">
        <v>0.0</v>
      </c>
      <c r="K2011" s="4" t="s">
        <v>5698</v>
      </c>
      <c r="L2011" s="4">
        <v>11.0</v>
      </c>
      <c r="M2011" s="4">
        <v>71.0</v>
      </c>
      <c r="N2011" s="4">
        <v>88.0</v>
      </c>
      <c r="O2011" s="4" t="s">
        <v>5522</v>
      </c>
      <c r="P2011" s="4" t="s">
        <v>4071</v>
      </c>
      <c r="Q2011" s="4">
        <v>3565716.0</v>
      </c>
      <c r="R2011" s="5">
        <v>45658.0</v>
      </c>
      <c r="S2011" s="4" t="s">
        <v>7410</v>
      </c>
      <c r="T2011" s="5">
        <v>45760.0</v>
      </c>
    </row>
    <row r="2012">
      <c r="A2012" s="4" t="s">
        <v>6428</v>
      </c>
      <c r="B2012" s="4">
        <v>2012.0</v>
      </c>
      <c r="C2012" s="4" t="s">
        <v>13</v>
      </c>
      <c r="D2012" s="4" t="s">
        <v>5572</v>
      </c>
      <c r="E2012" s="4">
        <v>129.0</v>
      </c>
      <c r="F2012" s="4">
        <v>9.0</v>
      </c>
      <c r="G2012" s="4" t="s">
        <v>5543</v>
      </c>
      <c r="H2012" s="4" t="s">
        <v>4072</v>
      </c>
      <c r="I2012" s="4">
        <v>95.0</v>
      </c>
      <c r="J2012" s="4">
        <v>0.0</v>
      </c>
      <c r="K2012" s="4" t="s">
        <v>5877</v>
      </c>
      <c r="L2012" s="4">
        <v>11.0</v>
      </c>
      <c r="M2012" s="4">
        <v>94.0</v>
      </c>
      <c r="N2012" s="4">
        <v>95.0</v>
      </c>
      <c r="O2012" s="4" t="s">
        <v>5522</v>
      </c>
      <c r="P2012" s="4" t="s">
        <v>4073</v>
      </c>
      <c r="Q2012" s="4">
        <v>3158966.0</v>
      </c>
      <c r="R2012" s="5">
        <v>45658.0</v>
      </c>
      <c r="S2012" s="4" t="s">
        <v>6924</v>
      </c>
      <c r="T2012" s="5">
        <v>45760.0</v>
      </c>
    </row>
    <row r="2013">
      <c r="A2013" s="4" t="s">
        <v>6428</v>
      </c>
      <c r="B2013" s="4">
        <v>2011.0</v>
      </c>
      <c r="C2013" s="4" t="s">
        <v>13</v>
      </c>
      <c r="D2013" s="4" t="s">
        <v>5741</v>
      </c>
      <c r="E2013" s="4">
        <v>133.0</v>
      </c>
      <c r="F2013" s="4">
        <v>9.0</v>
      </c>
      <c r="G2013" s="4" t="s">
        <v>1023</v>
      </c>
      <c r="H2013" s="4" t="s">
        <v>4074</v>
      </c>
      <c r="I2013" s="4">
        <v>91.0</v>
      </c>
      <c r="J2013" s="4">
        <v>0.0</v>
      </c>
      <c r="K2013" s="4" t="s">
        <v>5944</v>
      </c>
      <c r="L2013" s="4">
        <v>12.0</v>
      </c>
      <c r="M2013" s="4">
        <v>91.0</v>
      </c>
      <c r="N2013" s="4">
        <v>91.0</v>
      </c>
      <c r="O2013" s="4" t="s">
        <v>5614</v>
      </c>
      <c r="P2013" s="4" t="s">
        <v>4075</v>
      </c>
      <c r="Q2013" s="4">
        <v>2.9759989E7</v>
      </c>
      <c r="R2013" s="5">
        <v>45658.0</v>
      </c>
      <c r="S2013" s="4" t="s">
        <v>6925</v>
      </c>
      <c r="T2013" s="5">
        <v>45760.0</v>
      </c>
    </row>
    <row r="2014">
      <c r="A2014" s="4" t="s">
        <v>6428</v>
      </c>
      <c r="B2014" s="4">
        <v>2010.0</v>
      </c>
      <c r="C2014" s="4" t="s">
        <v>13</v>
      </c>
      <c r="D2014" s="4" t="s">
        <v>5780</v>
      </c>
      <c r="E2014" s="4">
        <v>14.0</v>
      </c>
      <c r="F2014" s="4">
        <v>10.0</v>
      </c>
      <c r="G2014" s="4" t="s">
        <v>1300</v>
      </c>
      <c r="H2014" s="4" t="s">
        <v>4076</v>
      </c>
      <c r="I2014" s="4">
        <v>93.0</v>
      </c>
      <c r="J2014" s="4">
        <v>0.0</v>
      </c>
      <c r="K2014" s="4" t="s">
        <v>5705</v>
      </c>
      <c r="L2014" s="4">
        <v>12.0</v>
      </c>
      <c r="M2014" s="4">
        <v>92.0</v>
      </c>
      <c r="N2014" s="4">
        <v>93.0</v>
      </c>
      <c r="O2014" s="4" t="s">
        <v>5614</v>
      </c>
      <c r="P2014" s="4" t="s">
        <v>4077</v>
      </c>
      <c r="Q2014" s="4">
        <v>2.9373646E7</v>
      </c>
      <c r="R2014" s="5">
        <v>45658.0</v>
      </c>
      <c r="S2014" s="4" t="s">
        <v>7023</v>
      </c>
      <c r="T2014" s="5">
        <v>45729.0</v>
      </c>
    </row>
    <row r="2015">
      <c r="A2015" s="4" t="s">
        <v>6428</v>
      </c>
      <c r="B2015" s="4">
        <v>2009.0</v>
      </c>
      <c r="C2015" s="4" t="s">
        <v>13</v>
      </c>
      <c r="D2015" s="4" t="s">
        <v>5583</v>
      </c>
      <c r="E2015" s="4">
        <v>14.0</v>
      </c>
      <c r="F2015" s="4">
        <v>10.0</v>
      </c>
      <c r="G2015" s="4" t="s">
        <v>205</v>
      </c>
      <c r="H2015" s="4" t="s">
        <v>4078</v>
      </c>
      <c r="I2015" s="4">
        <v>93.0</v>
      </c>
      <c r="J2015" s="4">
        <v>0.0</v>
      </c>
      <c r="K2015" s="4" t="s">
        <v>5712</v>
      </c>
      <c r="L2015" s="4">
        <v>13.0</v>
      </c>
      <c r="M2015" s="4">
        <v>92.0</v>
      </c>
      <c r="N2015" s="4">
        <v>93.0</v>
      </c>
      <c r="O2015" s="4" t="s">
        <v>5821</v>
      </c>
      <c r="P2015" s="4" t="s">
        <v>4079</v>
      </c>
      <c r="Q2015" s="4">
        <v>29157.0</v>
      </c>
      <c r="R2015" s="5">
        <v>45689.0</v>
      </c>
      <c r="S2015" s="4" t="s">
        <v>7075</v>
      </c>
      <c r="T2015" s="5">
        <v>45729.0</v>
      </c>
    </row>
    <row r="2016">
      <c r="A2016" s="4" t="s">
        <v>6428</v>
      </c>
      <c r="B2016" s="4">
        <v>2008.0</v>
      </c>
      <c r="C2016" s="4" t="s">
        <v>13</v>
      </c>
      <c r="D2016" s="4" t="s">
        <v>5645</v>
      </c>
      <c r="E2016" s="4">
        <v>138.0</v>
      </c>
      <c r="F2016" s="4">
        <v>11.0</v>
      </c>
      <c r="G2016" s="4" t="s">
        <v>966</v>
      </c>
      <c r="H2016" s="4" t="s">
        <v>4080</v>
      </c>
      <c r="I2016" s="4">
        <v>93.0</v>
      </c>
      <c r="J2016" s="4">
        <v>1.0</v>
      </c>
      <c r="K2016" s="5">
        <v>45874.0</v>
      </c>
      <c r="L2016" s="4">
        <v>14.0</v>
      </c>
      <c r="M2016" s="4">
        <v>93.0</v>
      </c>
      <c r="N2016" s="4">
        <v>93.0</v>
      </c>
      <c r="O2016" s="4" t="s">
        <v>5821</v>
      </c>
      <c r="P2016" s="4" t="s">
        <v>4081</v>
      </c>
      <c r="Q2016" s="4">
        <v>2864198.0</v>
      </c>
      <c r="R2016" s="5">
        <v>45689.0</v>
      </c>
      <c r="S2016" s="4" t="s">
        <v>5681</v>
      </c>
      <c r="T2016" s="5">
        <v>45701.0</v>
      </c>
    </row>
    <row r="2017">
      <c r="A2017" s="4" t="s">
        <v>6428</v>
      </c>
      <c r="B2017" s="4">
        <v>2007.0</v>
      </c>
      <c r="C2017" s="4" t="s">
        <v>13</v>
      </c>
      <c r="D2017" s="4">
        <v>74.0</v>
      </c>
      <c r="E2017" s="4">
        <v>133.0</v>
      </c>
      <c r="F2017" s="4">
        <v>11.0</v>
      </c>
      <c r="G2017" s="4" t="s">
        <v>1015</v>
      </c>
      <c r="H2017" s="4" t="s">
        <v>4082</v>
      </c>
      <c r="I2017" s="4">
        <v>93.0</v>
      </c>
      <c r="J2017" s="4">
        <v>0.0</v>
      </c>
      <c r="K2017" s="5">
        <v>45693.0</v>
      </c>
      <c r="L2017" s="4">
        <v>15.0</v>
      </c>
      <c r="M2017" s="4">
        <v>93.0</v>
      </c>
      <c r="N2017" s="4">
        <v>93.0</v>
      </c>
      <c r="O2017" s="4" t="s">
        <v>5821</v>
      </c>
      <c r="P2017" s="4" t="s">
        <v>4083</v>
      </c>
      <c r="Q2017" s="4">
        <v>2.8292724E7</v>
      </c>
      <c r="R2017" s="5">
        <v>45689.0</v>
      </c>
      <c r="S2017" s="4" t="s">
        <v>6928</v>
      </c>
      <c r="T2017" s="5">
        <v>45701.0</v>
      </c>
    </row>
    <row r="2018">
      <c r="A2018" s="4" t="s">
        <v>6428</v>
      </c>
      <c r="B2018" s="4">
        <v>2006.0</v>
      </c>
      <c r="C2018" s="4" t="s">
        <v>13</v>
      </c>
      <c r="D2018" s="4" t="s">
        <v>5555</v>
      </c>
      <c r="E2018" s="4">
        <v>134.0</v>
      </c>
      <c r="F2018" s="4">
        <v>12.0</v>
      </c>
      <c r="G2018" s="4" t="s">
        <v>1645</v>
      </c>
      <c r="H2018" s="4" t="s">
        <v>4084</v>
      </c>
      <c r="I2018" s="4">
        <v>94.0</v>
      </c>
      <c r="J2018" s="4">
        <v>0.0</v>
      </c>
      <c r="K2018" s="4" t="s">
        <v>6105</v>
      </c>
      <c r="L2018" s="4">
        <v>15.0</v>
      </c>
      <c r="M2018" s="4">
        <v>94.0</v>
      </c>
      <c r="N2018" s="4">
        <v>94.0</v>
      </c>
      <c r="O2018" s="4" t="s">
        <v>5783</v>
      </c>
      <c r="P2018" s="4" t="s">
        <v>4085</v>
      </c>
      <c r="Q2018" s="4">
        <v>2.7949944E7</v>
      </c>
      <c r="R2018" s="5">
        <v>45689.0</v>
      </c>
      <c r="S2018" s="4" t="s">
        <v>7117</v>
      </c>
      <c r="T2018" s="4">
        <v>13.0</v>
      </c>
    </row>
    <row r="2019">
      <c r="A2019" s="4" t="s">
        <v>6428</v>
      </c>
      <c r="B2019" s="4">
        <v>2005.0</v>
      </c>
      <c r="C2019" s="4" t="s">
        <v>13</v>
      </c>
      <c r="D2019" s="4" t="s">
        <v>5559</v>
      </c>
      <c r="E2019" s="4">
        <v>148.0</v>
      </c>
      <c r="F2019" s="4">
        <v>13.0</v>
      </c>
      <c r="G2019" s="4" t="s">
        <v>3557</v>
      </c>
      <c r="H2019" s="4" t="s">
        <v>4086</v>
      </c>
      <c r="I2019" s="4">
        <v>94.0</v>
      </c>
      <c r="J2019" s="4">
        <v>0.0</v>
      </c>
      <c r="K2019" s="4" t="s">
        <v>5651</v>
      </c>
      <c r="L2019" s="4">
        <v>16.0</v>
      </c>
      <c r="M2019" s="4">
        <v>66.0</v>
      </c>
      <c r="N2019" s="4">
        <v>77.0</v>
      </c>
      <c r="O2019" s="4" t="s">
        <v>5783</v>
      </c>
      <c r="P2019" s="4" t="s">
        <v>4087</v>
      </c>
      <c r="Q2019" s="4">
        <v>276141.0</v>
      </c>
      <c r="R2019" s="5">
        <v>45717.0</v>
      </c>
      <c r="S2019" s="4" t="s">
        <v>6988</v>
      </c>
      <c r="T2019" s="4">
        <v>13.0</v>
      </c>
    </row>
    <row r="2020">
      <c r="A2020" s="4" t="s">
        <v>6428</v>
      </c>
      <c r="B2020" s="4">
        <v>2004.0</v>
      </c>
      <c r="C2020" s="4" t="s">
        <v>13</v>
      </c>
      <c r="D2020" s="4" t="s">
        <v>5713</v>
      </c>
      <c r="E2020" s="4">
        <v>151.0</v>
      </c>
      <c r="F2020" s="4">
        <v>14.0</v>
      </c>
      <c r="G2020" s="4" t="s">
        <v>208</v>
      </c>
      <c r="H2020" s="4" t="s">
        <v>4088</v>
      </c>
      <c r="I2020" s="4">
        <v>92.0</v>
      </c>
      <c r="J2020" s="4">
        <v>0.0</v>
      </c>
      <c r="K2020" s="4" t="s">
        <v>5654</v>
      </c>
      <c r="L2020" s="4">
        <v>18.0</v>
      </c>
      <c r="M2020" s="4">
        <v>81.0</v>
      </c>
      <c r="N2020" s="4">
        <v>86.0</v>
      </c>
      <c r="O2020" s="4" t="s">
        <v>5783</v>
      </c>
      <c r="P2020" s="4" t="s">
        <v>4089</v>
      </c>
      <c r="Q2020" s="4">
        <v>2.7273194E7</v>
      </c>
      <c r="R2020" s="5">
        <v>45717.0</v>
      </c>
      <c r="S2020" s="4" t="s">
        <v>6929</v>
      </c>
      <c r="T2020" s="5">
        <v>45881.0</v>
      </c>
    </row>
    <row r="2021">
      <c r="A2021" s="4" t="s">
        <v>6428</v>
      </c>
      <c r="B2021" s="4">
        <v>2003.0</v>
      </c>
      <c r="C2021" s="4" t="s">
        <v>13</v>
      </c>
      <c r="D2021" s="4" t="s">
        <v>5889</v>
      </c>
      <c r="E2021" s="4">
        <v>152.0</v>
      </c>
      <c r="F2021" s="4">
        <v>15.0</v>
      </c>
      <c r="G2021" s="5">
        <v>45781.0</v>
      </c>
      <c r="H2021" s="4" t="s">
        <v>4090</v>
      </c>
      <c r="I2021" s="4">
        <v>65.0</v>
      </c>
      <c r="J2021" s="4">
        <v>0.0</v>
      </c>
      <c r="K2021" s="4" t="s">
        <v>5607</v>
      </c>
      <c r="L2021" s="4">
        <v>19.0</v>
      </c>
      <c r="M2021" s="4">
        <v>95.0</v>
      </c>
      <c r="N2021" s="4">
        <v>94.0</v>
      </c>
      <c r="O2021" s="4" t="s">
        <v>5783</v>
      </c>
      <c r="P2021" s="4" t="s">
        <v>4091</v>
      </c>
      <c r="Q2021" s="4">
        <v>2.6937738E7</v>
      </c>
      <c r="R2021" s="5">
        <v>45717.0</v>
      </c>
      <c r="S2021" s="4" t="s">
        <v>6944</v>
      </c>
      <c r="T2021" s="5">
        <v>45729.0</v>
      </c>
    </row>
    <row r="2022">
      <c r="A2022" s="4" t="s">
        <v>6428</v>
      </c>
      <c r="B2022" s="4">
        <v>2002.0</v>
      </c>
      <c r="C2022" s="4" t="s">
        <v>13</v>
      </c>
      <c r="D2022" s="4" t="s">
        <v>5564</v>
      </c>
      <c r="E2022" s="4">
        <v>144.0</v>
      </c>
      <c r="F2022" s="4">
        <v>16.0</v>
      </c>
      <c r="G2022" s="58">
        <v>45720.0</v>
      </c>
      <c r="H2022" s="4" t="s">
        <v>4092</v>
      </c>
      <c r="I2022" s="10"/>
      <c r="J2022" s="4">
        <v>0.0</v>
      </c>
      <c r="K2022" s="4" t="s">
        <v>5848</v>
      </c>
      <c r="L2022" s="4">
        <v>20.0</v>
      </c>
      <c r="M2022" s="4">
        <v>95.0</v>
      </c>
      <c r="N2022" s="4">
        <v>95.0</v>
      </c>
      <c r="O2022" s="4" t="s">
        <v>5783</v>
      </c>
      <c r="P2022" s="4" t="s">
        <v>4093</v>
      </c>
      <c r="Q2022" s="4">
        <v>2661467.0</v>
      </c>
      <c r="R2022" s="5">
        <v>45748.0</v>
      </c>
      <c r="S2022" s="4" t="s">
        <v>6944</v>
      </c>
      <c r="T2022" s="5">
        <v>45913.0</v>
      </c>
    </row>
    <row r="2023">
      <c r="A2023" s="4" t="s">
        <v>6428</v>
      </c>
      <c r="B2023" s="4">
        <v>2001.0</v>
      </c>
      <c r="C2023" s="4" t="s">
        <v>13</v>
      </c>
      <c r="D2023" s="4" t="s">
        <v>5899</v>
      </c>
      <c r="E2023" s="4">
        <v>142.0</v>
      </c>
      <c r="F2023" s="4">
        <v>17.0</v>
      </c>
      <c r="G2023" s="4" t="s">
        <v>1645</v>
      </c>
      <c r="H2023" s="4" t="s">
        <v>4094</v>
      </c>
      <c r="I2023" s="10"/>
      <c r="J2023" s="4">
        <v>0.0</v>
      </c>
      <c r="K2023" s="4" t="s">
        <v>5593</v>
      </c>
      <c r="L2023" s="4">
        <v>22.0</v>
      </c>
      <c r="M2023" s="4">
        <v>9.0</v>
      </c>
      <c r="N2023" s="4">
        <v>9.0</v>
      </c>
      <c r="O2023" s="4" t="s">
        <v>5578</v>
      </c>
      <c r="P2023" s="4" t="s">
        <v>4095</v>
      </c>
      <c r="Q2023" s="4">
        <v>2.6261363E7</v>
      </c>
      <c r="R2023" s="5">
        <v>45748.0</v>
      </c>
      <c r="S2023" s="4" t="s">
        <v>7081</v>
      </c>
      <c r="T2023" s="5">
        <v>45760.0</v>
      </c>
    </row>
    <row r="2024">
      <c r="A2024" s="4" t="s">
        <v>6428</v>
      </c>
      <c r="B2024" s="4">
        <v>2000.0</v>
      </c>
      <c r="C2024" s="4" t="s">
        <v>13</v>
      </c>
      <c r="D2024" s="4" t="s">
        <v>5594</v>
      </c>
      <c r="E2024" s="4">
        <v>154.0</v>
      </c>
      <c r="F2024" s="4">
        <v>18.0</v>
      </c>
      <c r="G2024" s="4" t="s">
        <v>689</v>
      </c>
      <c r="H2024" s="4" t="s">
        <v>4096</v>
      </c>
      <c r="I2024" s="10"/>
      <c r="J2024" s="4">
        <v>1.0</v>
      </c>
      <c r="K2024" s="4" t="s">
        <v>5782</v>
      </c>
      <c r="L2024" s="4">
        <v>24.0</v>
      </c>
      <c r="M2024" s="4">
        <v>93.0</v>
      </c>
      <c r="N2024" s="4">
        <v>98.0</v>
      </c>
      <c r="O2024" s="4" t="s">
        <v>5578</v>
      </c>
      <c r="P2024" s="4" t="s">
        <v>4097</v>
      </c>
      <c r="Q2024" s="4">
        <v>2.5914879E7</v>
      </c>
      <c r="R2024" s="5">
        <v>45748.0</v>
      </c>
      <c r="S2024" s="4" t="s">
        <v>6931</v>
      </c>
      <c r="T2024" s="5">
        <v>45790.0</v>
      </c>
    </row>
    <row r="2025">
      <c r="A2025" s="4" t="s">
        <v>6429</v>
      </c>
      <c r="B2025" s="4">
        <v>2015.0</v>
      </c>
      <c r="C2025" s="4" t="s">
        <v>13</v>
      </c>
      <c r="D2025" s="4" t="s">
        <v>5824</v>
      </c>
      <c r="E2025" s="4">
        <v>211.0</v>
      </c>
      <c r="F2025" s="4">
        <v>52.0</v>
      </c>
      <c r="G2025" s="10"/>
      <c r="H2025" s="4">
        <v>0.0</v>
      </c>
      <c r="I2025" s="4">
        <v>6.0</v>
      </c>
      <c r="J2025" s="4">
        <v>619.0</v>
      </c>
      <c r="K2025" s="5">
        <v>45772.0</v>
      </c>
      <c r="L2025" s="4">
        <v>66.0</v>
      </c>
      <c r="M2025" s="4">
        <v>79.0</v>
      </c>
      <c r="N2025" s="4">
        <v>6.0</v>
      </c>
      <c r="O2025" s="4" t="s">
        <v>5522</v>
      </c>
      <c r="P2025" s="4" t="s">
        <v>4098</v>
      </c>
      <c r="Q2025" s="4">
        <v>1.1716359E7</v>
      </c>
      <c r="R2025" s="5">
        <v>45847.0</v>
      </c>
      <c r="S2025" s="4" t="s">
        <v>6989</v>
      </c>
      <c r="T2025" s="5">
        <v>45849.0</v>
      </c>
    </row>
    <row r="2026">
      <c r="A2026" s="4" t="s">
        <v>6429</v>
      </c>
      <c r="B2026" s="4">
        <v>2014.0</v>
      </c>
      <c r="C2026" s="4" t="s">
        <v>13</v>
      </c>
      <c r="D2026" s="4" t="s">
        <v>5722</v>
      </c>
      <c r="E2026" s="4">
        <v>214.0</v>
      </c>
      <c r="F2026" s="4">
        <v>54.0</v>
      </c>
      <c r="G2026" s="4" t="s">
        <v>1294</v>
      </c>
      <c r="H2026" s="4" t="s">
        <v>4099</v>
      </c>
      <c r="I2026" s="4">
        <v>67.0</v>
      </c>
      <c r="J2026" s="4">
        <v>58848.0</v>
      </c>
      <c r="K2026" s="5">
        <v>45893.0</v>
      </c>
      <c r="L2026" s="4">
        <v>68.0</v>
      </c>
      <c r="M2026" s="4">
        <v>77.0</v>
      </c>
      <c r="N2026" s="4">
        <v>67.0</v>
      </c>
      <c r="O2026" s="4" t="s">
        <v>5522</v>
      </c>
      <c r="P2026" s="4" t="s">
        <v>4100</v>
      </c>
      <c r="Q2026" s="4">
        <v>112249.0</v>
      </c>
      <c r="R2026" s="5">
        <v>45847.0</v>
      </c>
      <c r="S2026" s="4" t="s">
        <v>7300</v>
      </c>
      <c r="T2026" s="5">
        <v>45849.0</v>
      </c>
    </row>
    <row r="2027">
      <c r="A2027" s="4" t="s">
        <v>6429</v>
      </c>
      <c r="B2027" s="4">
        <v>2013.0</v>
      </c>
      <c r="C2027" s="4" t="s">
        <v>13</v>
      </c>
      <c r="D2027" s="4" t="s">
        <v>5800</v>
      </c>
      <c r="E2027" s="4">
        <v>219.0</v>
      </c>
      <c r="F2027" s="4">
        <v>55.0</v>
      </c>
      <c r="G2027" s="4" t="s">
        <v>1018</v>
      </c>
      <c r="H2027" s="4" t="s">
        <v>4101</v>
      </c>
      <c r="I2027" s="4">
        <v>89.0</v>
      </c>
      <c r="J2027" s="4">
        <v>2920.0</v>
      </c>
      <c r="K2027" s="5">
        <v>45740.0</v>
      </c>
      <c r="L2027" s="4">
        <v>69.0</v>
      </c>
      <c r="M2027" s="4">
        <v>84.0</v>
      </c>
      <c r="N2027" s="4">
        <v>89.0</v>
      </c>
      <c r="O2027" s="4" t="s">
        <v>5522</v>
      </c>
      <c r="P2027" s="4" t="s">
        <v>4102</v>
      </c>
      <c r="Q2027" s="4">
        <v>9848132.0</v>
      </c>
      <c r="R2027" s="5">
        <v>45847.0</v>
      </c>
      <c r="S2027" s="4" t="s">
        <v>7099</v>
      </c>
      <c r="T2027" s="5">
        <v>45849.0</v>
      </c>
    </row>
    <row r="2028">
      <c r="A2028" s="4" t="s">
        <v>6429</v>
      </c>
      <c r="B2028" s="4">
        <v>2012.0</v>
      </c>
      <c r="C2028" s="4" t="s">
        <v>13</v>
      </c>
      <c r="D2028" s="4" t="s">
        <v>5800</v>
      </c>
      <c r="E2028" s="4">
        <v>217.0</v>
      </c>
      <c r="F2028" s="4">
        <v>56.0</v>
      </c>
      <c r="G2028" s="58">
        <v>45693.0</v>
      </c>
      <c r="H2028" s="4" t="s">
        <v>4103</v>
      </c>
      <c r="I2028" s="4">
        <v>88.0</v>
      </c>
      <c r="J2028" s="4">
        <v>1536.0</v>
      </c>
      <c r="K2028" s="5">
        <v>45861.0</v>
      </c>
      <c r="L2028" s="4">
        <v>71.0</v>
      </c>
      <c r="M2028" s="4">
        <v>88.0</v>
      </c>
      <c r="N2028" s="4">
        <v>88.0</v>
      </c>
      <c r="O2028" s="4" t="s">
        <v>5522</v>
      </c>
      <c r="P2028" s="4" t="s">
        <v>4104</v>
      </c>
      <c r="Q2028" s="4">
        <v>9.6866642E7</v>
      </c>
      <c r="R2028" s="5">
        <v>45847.0</v>
      </c>
      <c r="S2028" s="4" t="s">
        <v>7100</v>
      </c>
      <c r="T2028" s="5">
        <v>45819.0</v>
      </c>
    </row>
    <row r="2029">
      <c r="A2029" s="4" t="s">
        <v>6429</v>
      </c>
      <c r="B2029" s="4">
        <v>2011.0</v>
      </c>
      <c r="C2029" s="4" t="s">
        <v>13</v>
      </c>
      <c r="D2029" s="4">
        <v>68.0</v>
      </c>
      <c r="E2029" s="4">
        <v>218.0</v>
      </c>
      <c r="F2029" s="4">
        <v>57.0</v>
      </c>
      <c r="G2029" s="4" t="s">
        <v>767</v>
      </c>
      <c r="H2029" s="4" t="s">
        <v>4105</v>
      </c>
      <c r="I2029" s="4">
        <v>87.0</v>
      </c>
      <c r="J2029" s="4">
        <v>6538.0</v>
      </c>
      <c r="K2029" s="5">
        <v>45680.0</v>
      </c>
      <c r="L2029" s="4">
        <v>72.0</v>
      </c>
      <c r="M2029" s="4">
        <v>87.0</v>
      </c>
      <c r="N2029" s="4">
        <v>87.0</v>
      </c>
      <c r="O2029" s="4" t="s">
        <v>5522</v>
      </c>
      <c r="P2029" s="4" t="s">
        <v>4106</v>
      </c>
      <c r="Q2029" s="4">
        <v>9527794.0</v>
      </c>
      <c r="R2029" s="5">
        <v>45847.0</v>
      </c>
      <c r="S2029" s="4" t="s">
        <v>7118</v>
      </c>
      <c r="T2029" s="5">
        <v>45788.0</v>
      </c>
    </row>
    <row r="2030">
      <c r="A2030" s="4" t="s">
        <v>6429</v>
      </c>
      <c r="B2030" s="4">
        <v>2010.0</v>
      </c>
      <c r="C2030" s="4" t="s">
        <v>13</v>
      </c>
      <c r="D2030" s="4" t="s">
        <v>5832</v>
      </c>
      <c r="E2030" s="4">
        <v>218.0</v>
      </c>
      <c r="F2030" s="4">
        <v>58.0</v>
      </c>
      <c r="G2030" s="4" t="s">
        <v>966</v>
      </c>
      <c r="H2030" s="4" t="s">
        <v>4107</v>
      </c>
      <c r="I2030" s="4">
        <v>77.0</v>
      </c>
      <c r="J2030" s="4">
        <v>6368.0</v>
      </c>
      <c r="K2030" s="5">
        <v>45830.0</v>
      </c>
      <c r="L2030" s="4">
        <v>74.0</v>
      </c>
      <c r="M2030" s="4">
        <v>78.0</v>
      </c>
      <c r="N2030" s="4">
        <v>79.0</v>
      </c>
      <c r="O2030" s="4" t="s">
        <v>5522</v>
      </c>
      <c r="P2030" s="4" t="s">
        <v>4108</v>
      </c>
      <c r="Q2030" s="4">
        <v>9.3726624E7</v>
      </c>
      <c r="R2030" s="5">
        <v>45847.0</v>
      </c>
      <c r="S2030" s="4" t="s">
        <v>6933</v>
      </c>
      <c r="T2030" s="5">
        <v>45758.0</v>
      </c>
    </row>
    <row r="2031">
      <c r="A2031" s="4" t="s">
        <v>6429</v>
      </c>
      <c r="B2031" s="4">
        <v>2009.0</v>
      </c>
      <c r="C2031" s="4" t="s">
        <v>13</v>
      </c>
      <c r="D2031" s="4">
        <v>68.0</v>
      </c>
      <c r="E2031" s="4">
        <v>219.0</v>
      </c>
      <c r="F2031" s="4">
        <v>59.0</v>
      </c>
      <c r="G2031" s="4" t="s">
        <v>2797</v>
      </c>
      <c r="H2031" s="4" t="s">
        <v>4109</v>
      </c>
      <c r="I2031" s="4">
        <v>85.0</v>
      </c>
      <c r="J2031" s="4">
        <v>1469.0</v>
      </c>
      <c r="K2031" s="5">
        <v>45679.0</v>
      </c>
      <c r="L2031" s="4">
        <v>76.0</v>
      </c>
      <c r="M2031" s="4">
        <v>86.0</v>
      </c>
      <c r="N2031" s="4">
        <v>87.0</v>
      </c>
      <c r="O2031" s="4" t="s">
        <v>5522</v>
      </c>
      <c r="P2031" s="4" t="s">
        <v>4110</v>
      </c>
      <c r="Q2031" s="4">
        <v>9222879.0</v>
      </c>
      <c r="R2031" s="5">
        <v>45847.0</v>
      </c>
      <c r="S2031" s="4" t="s">
        <v>7101</v>
      </c>
      <c r="T2031" s="5">
        <v>45849.0</v>
      </c>
    </row>
    <row r="2032">
      <c r="A2032" s="4" t="s">
        <v>6429</v>
      </c>
      <c r="B2032" s="4">
        <v>2008.0</v>
      </c>
      <c r="C2032" s="4" t="s">
        <v>13</v>
      </c>
      <c r="D2032" s="4" t="s">
        <v>5731</v>
      </c>
      <c r="E2032" s="4">
        <v>217.0</v>
      </c>
      <c r="F2032" s="4">
        <v>60.0</v>
      </c>
      <c r="G2032" s="4" t="s">
        <v>216</v>
      </c>
      <c r="H2032" s="4" t="s">
        <v>4111</v>
      </c>
      <c r="I2032" s="4">
        <v>88.0</v>
      </c>
      <c r="J2032" s="4">
        <v>341.0</v>
      </c>
      <c r="K2032" s="5">
        <v>45829.0</v>
      </c>
      <c r="L2032" s="4">
        <v>78.0</v>
      </c>
      <c r="M2032" s="4">
        <v>91.0</v>
      </c>
      <c r="N2032" s="4">
        <v>91.0</v>
      </c>
      <c r="O2032" s="4" t="s">
        <v>5522</v>
      </c>
      <c r="P2032" s="4" t="s">
        <v>4112</v>
      </c>
      <c r="Q2032" s="4">
        <v>9751864.0</v>
      </c>
      <c r="R2032" s="5">
        <v>45847.0</v>
      </c>
      <c r="S2032" s="4" t="s">
        <v>7102</v>
      </c>
      <c r="T2032" s="5">
        <v>45788.0</v>
      </c>
    </row>
    <row r="2033">
      <c r="A2033" s="4" t="s">
        <v>6429</v>
      </c>
      <c r="B2033" s="4">
        <v>2007.0</v>
      </c>
      <c r="C2033" s="4" t="s">
        <v>13</v>
      </c>
      <c r="D2033" s="4" t="s">
        <v>5731</v>
      </c>
      <c r="E2033" s="4">
        <v>216.0</v>
      </c>
      <c r="F2033" s="4">
        <v>62.0</v>
      </c>
      <c r="G2033" s="4" t="s">
        <v>5900</v>
      </c>
      <c r="H2033" s="4" t="s">
        <v>4113</v>
      </c>
      <c r="I2033" s="4">
        <v>87.0</v>
      </c>
      <c r="J2033" s="4">
        <v>530.0</v>
      </c>
      <c r="K2033" s="5">
        <v>45678.0</v>
      </c>
      <c r="L2033" s="4">
        <v>80.0</v>
      </c>
      <c r="M2033" s="4">
        <v>87.0</v>
      </c>
      <c r="N2033" s="4">
        <v>87.0</v>
      </c>
      <c r="O2033" s="4" t="s">
        <v>5522</v>
      </c>
      <c r="P2033" s="4" t="s">
        <v>4115</v>
      </c>
      <c r="Q2033" s="4">
        <v>8929349.0</v>
      </c>
      <c r="R2033" s="5">
        <v>45847.0</v>
      </c>
      <c r="S2033" s="4" t="s">
        <v>7469</v>
      </c>
      <c r="T2033" s="5">
        <v>45758.0</v>
      </c>
    </row>
    <row r="2034">
      <c r="A2034" s="4" t="s">
        <v>6429</v>
      </c>
      <c r="B2034" s="4">
        <v>2006.0</v>
      </c>
      <c r="C2034" s="4" t="s">
        <v>13</v>
      </c>
      <c r="D2034" s="4" t="s">
        <v>5773</v>
      </c>
      <c r="E2034" s="4">
        <v>219.0</v>
      </c>
      <c r="F2034" s="4">
        <v>63.0</v>
      </c>
      <c r="G2034" s="58">
        <v>45873.0</v>
      </c>
      <c r="H2034" s="4" t="s">
        <v>4116</v>
      </c>
      <c r="I2034" s="4">
        <v>77.0</v>
      </c>
      <c r="J2034" s="4">
        <v>9.0</v>
      </c>
      <c r="K2034" s="5">
        <v>45810.0</v>
      </c>
      <c r="L2034" s="4">
        <v>82.0</v>
      </c>
      <c r="M2034" s="4">
        <v>88.0</v>
      </c>
      <c r="N2034" s="4">
        <v>88.0</v>
      </c>
      <c r="O2034" s="4" t="s">
        <v>5522</v>
      </c>
      <c r="P2034" s="4" t="s">
        <v>4117</v>
      </c>
      <c r="Q2034" s="4">
        <v>8789419.0</v>
      </c>
      <c r="R2034" s="5">
        <v>45847.0</v>
      </c>
      <c r="S2034" s="4" t="s">
        <v>7119</v>
      </c>
      <c r="T2034" s="5">
        <v>45788.0</v>
      </c>
    </row>
    <row r="2035">
      <c r="A2035" s="4" t="s">
        <v>6429</v>
      </c>
      <c r="B2035" s="4">
        <v>2005.0</v>
      </c>
      <c r="C2035" s="4" t="s">
        <v>13</v>
      </c>
      <c r="D2035" s="4">
        <v>67.0</v>
      </c>
      <c r="E2035" s="4">
        <v>223.0</v>
      </c>
      <c r="F2035" s="4">
        <v>65.0</v>
      </c>
      <c r="G2035" s="4" t="s">
        <v>1645</v>
      </c>
      <c r="H2035" s="4" t="s">
        <v>4118</v>
      </c>
      <c r="I2035" s="4">
        <v>49.0</v>
      </c>
      <c r="J2035" s="4">
        <v>118.0</v>
      </c>
      <c r="K2035" s="5">
        <v>45659.0</v>
      </c>
      <c r="L2035" s="4">
        <v>84.0</v>
      </c>
      <c r="M2035" s="4">
        <v>9.0</v>
      </c>
      <c r="N2035" s="4">
        <v>89.0</v>
      </c>
      <c r="O2035" s="4" t="s">
        <v>5522</v>
      </c>
      <c r="P2035" s="4" t="s">
        <v>4119</v>
      </c>
      <c r="Q2035" s="4">
        <v>8.6274237E7</v>
      </c>
      <c r="R2035" s="5">
        <v>45847.0</v>
      </c>
      <c r="S2035" s="4" t="s">
        <v>7028</v>
      </c>
      <c r="T2035" s="5">
        <v>45819.0</v>
      </c>
    </row>
    <row r="2036">
      <c r="A2036" s="4" t="s">
        <v>6429</v>
      </c>
      <c r="B2036" s="4">
        <v>2004.0</v>
      </c>
      <c r="C2036" s="4" t="s">
        <v>13</v>
      </c>
      <c r="D2036" s="4" t="s">
        <v>5773</v>
      </c>
      <c r="E2036" s="4">
        <v>218.0</v>
      </c>
      <c r="F2036" s="4">
        <v>66.0</v>
      </c>
      <c r="G2036" s="4" t="s">
        <v>672</v>
      </c>
      <c r="H2036" s="4" t="s">
        <v>4120</v>
      </c>
      <c r="I2036" s="4">
        <v>48.0</v>
      </c>
      <c r="J2036" s="4">
        <v>3025.0</v>
      </c>
      <c r="K2036" s="5">
        <v>45827.0</v>
      </c>
      <c r="L2036" s="4">
        <v>86.0</v>
      </c>
      <c r="M2036" s="4">
        <v>85.0</v>
      </c>
      <c r="N2036" s="4">
        <v>88.0</v>
      </c>
      <c r="O2036" s="4" t="s">
        <v>5522</v>
      </c>
      <c r="P2036" s="4" t="s">
        <v>4121</v>
      </c>
      <c r="Q2036" s="4">
        <v>8.4678493E7</v>
      </c>
      <c r="R2036" s="5">
        <v>45847.0</v>
      </c>
      <c r="S2036" s="4" t="s">
        <v>6949</v>
      </c>
      <c r="T2036" s="5">
        <v>45819.0</v>
      </c>
    </row>
    <row r="2037">
      <c r="A2037" s="4" t="s">
        <v>6429</v>
      </c>
      <c r="B2037" s="4">
        <v>2003.0</v>
      </c>
      <c r="C2037" s="4" t="s">
        <v>13</v>
      </c>
      <c r="D2037" s="4" t="s">
        <v>5802</v>
      </c>
      <c r="E2037" s="4">
        <v>217.0</v>
      </c>
      <c r="F2037" s="4">
        <v>67.0</v>
      </c>
      <c r="G2037" s="4" t="s">
        <v>3557</v>
      </c>
      <c r="H2037" s="4" t="s">
        <v>4122</v>
      </c>
      <c r="I2037" s="4">
        <v>52.0</v>
      </c>
      <c r="J2037" s="4">
        <v>10511.0</v>
      </c>
      <c r="K2037" s="5">
        <v>45707.0</v>
      </c>
      <c r="L2037" s="4">
        <v>87.0</v>
      </c>
      <c r="M2037" s="4">
        <v>85.0</v>
      </c>
      <c r="N2037" s="4">
        <v>84.0</v>
      </c>
      <c r="O2037" s="4" t="s">
        <v>5522</v>
      </c>
      <c r="P2037" s="4" t="s">
        <v>4123</v>
      </c>
      <c r="Q2037" s="4">
        <v>8331954.0</v>
      </c>
      <c r="R2037" s="5">
        <v>45847.0</v>
      </c>
      <c r="S2037" s="4" t="s">
        <v>7392</v>
      </c>
      <c r="T2037" s="5">
        <v>45819.0</v>
      </c>
    </row>
    <row r="2038">
      <c r="A2038" s="4" t="s">
        <v>6429</v>
      </c>
      <c r="B2038" s="4">
        <v>2002.0</v>
      </c>
      <c r="C2038" s="4" t="s">
        <v>13</v>
      </c>
      <c r="D2038" s="4" t="s">
        <v>5774</v>
      </c>
      <c r="E2038" s="4">
        <v>221.0</v>
      </c>
      <c r="F2038" s="4">
        <v>68.0</v>
      </c>
      <c r="G2038" s="4" t="s">
        <v>2797</v>
      </c>
      <c r="H2038" s="4" t="s">
        <v>4124</v>
      </c>
      <c r="I2038" s="4">
        <v>42.0</v>
      </c>
      <c r="J2038" s="4">
        <v>7003.0</v>
      </c>
      <c r="K2038" s="5">
        <v>45856.0</v>
      </c>
      <c r="L2038" s="4">
        <v>89.0</v>
      </c>
      <c r="M2038" s="4">
        <v>77.0</v>
      </c>
      <c r="N2038" s="4">
        <v>79.0</v>
      </c>
      <c r="O2038" s="4" t="s">
        <v>5522</v>
      </c>
      <c r="P2038" s="4" t="s">
        <v>4125</v>
      </c>
      <c r="Q2038" s="4">
        <v>813526.0</v>
      </c>
      <c r="R2038" s="5">
        <v>45847.0</v>
      </c>
      <c r="S2038" s="4" t="s">
        <v>7107</v>
      </c>
      <c r="T2038" s="5">
        <v>45758.0</v>
      </c>
    </row>
    <row r="2039">
      <c r="A2039" s="4" t="s">
        <v>6429</v>
      </c>
      <c r="B2039" s="4">
        <v>2001.0</v>
      </c>
      <c r="C2039" s="4" t="s">
        <v>13</v>
      </c>
      <c r="D2039" s="4" t="s">
        <v>5774</v>
      </c>
      <c r="E2039" s="4">
        <v>221.0</v>
      </c>
      <c r="F2039" s="4">
        <v>68.0</v>
      </c>
      <c r="G2039" s="4" t="s">
        <v>166</v>
      </c>
      <c r="H2039" s="4" t="s">
        <v>4126</v>
      </c>
      <c r="I2039" s="4">
        <v>45.0</v>
      </c>
      <c r="J2039" s="4">
        <v>7360.0</v>
      </c>
      <c r="K2039" s="5">
        <v>45734.0</v>
      </c>
      <c r="L2039" s="4">
        <v>89.0</v>
      </c>
      <c r="M2039" s="4">
        <v>76.0</v>
      </c>
      <c r="N2039" s="4">
        <v>79.0</v>
      </c>
      <c r="O2039" s="4" t="s">
        <v>5522</v>
      </c>
      <c r="P2039" s="4" t="s">
        <v>4127</v>
      </c>
      <c r="Q2039" s="4">
        <v>7.9665315E7</v>
      </c>
      <c r="R2039" s="5">
        <v>45847.0</v>
      </c>
      <c r="S2039" s="4" t="s">
        <v>7108</v>
      </c>
      <c r="T2039" s="5">
        <v>45758.0</v>
      </c>
    </row>
    <row r="2040">
      <c r="A2040" s="4" t="s">
        <v>6429</v>
      </c>
      <c r="B2040" s="4">
        <v>2000.0</v>
      </c>
      <c r="C2040" s="4" t="s">
        <v>13</v>
      </c>
      <c r="D2040" s="4" t="s">
        <v>5774</v>
      </c>
      <c r="E2040" s="4">
        <v>219.0</v>
      </c>
      <c r="F2040" s="4">
        <v>69.0</v>
      </c>
      <c r="G2040" s="4" t="s">
        <v>711</v>
      </c>
      <c r="H2040" s="4" t="s">
        <v>4128</v>
      </c>
      <c r="I2040" s="4">
        <v>7.0</v>
      </c>
      <c r="J2040" s="4">
        <v>7120.0</v>
      </c>
      <c r="K2040" s="5">
        <v>45886.0</v>
      </c>
      <c r="L2040" s="4">
        <v>90.0</v>
      </c>
      <c r="M2040" s="4">
        <v>74.0</v>
      </c>
      <c r="N2040" s="4">
        <v>78.0</v>
      </c>
      <c r="O2040" s="4" t="s">
        <v>5522</v>
      </c>
      <c r="P2040" s="4" t="s">
        <v>4129</v>
      </c>
      <c r="Q2040" s="4">
        <v>7.7991569E7</v>
      </c>
      <c r="R2040" s="5">
        <v>45817.0</v>
      </c>
      <c r="S2040" s="4" t="s">
        <v>7362</v>
      </c>
      <c r="T2040" s="5">
        <v>45758.0</v>
      </c>
    </row>
    <row r="2041">
      <c r="A2041" s="4" t="s">
        <v>6430</v>
      </c>
      <c r="B2041" s="4">
        <v>2015.0</v>
      </c>
      <c r="C2041" s="4" t="s">
        <v>314</v>
      </c>
      <c r="D2041" s="4" t="s">
        <v>5538</v>
      </c>
      <c r="E2041" s="4">
        <v>117.0</v>
      </c>
      <c r="F2041" s="4">
        <v>2.0</v>
      </c>
      <c r="G2041" s="10"/>
      <c r="H2041" s="4">
        <v>0.0</v>
      </c>
      <c r="I2041" s="4">
        <v>96.0</v>
      </c>
      <c r="J2041" s="4">
        <v>0.0</v>
      </c>
      <c r="K2041" s="4" t="s">
        <v>5789</v>
      </c>
      <c r="L2041" s="4">
        <v>2.0</v>
      </c>
      <c r="M2041" s="4">
        <v>92.0</v>
      </c>
      <c r="N2041" s="4">
        <v>98.0</v>
      </c>
      <c r="O2041" s="4" t="s">
        <v>5522</v>
      </c>
      <c r="P2041" s="4" t="s">
        <v>4130</v>
      </c>
      <c r="Q2041" s="4">
        <v>3.7986412E7</v>
      </c>
      <c r="R2041" s="4">
        <v>2.0</v>
      </c>
      <c r="S2041" s="4" t="s">
        <v>7138</v>
      </c>
      <c r="T2041" s="5">
        <v>45763.0</v>
      </c>
    </row>
    <row r="2042">
      <c r="A2042" s="4" t="s">
        <v>6430</v>
      </c>
      <c r="B2042" s="4">
        <v>2014.0</v>
      </c>
      <c r="C2042" s="4" t="s">
        <v>314</v>
      </c>
      <c r="D2042" s="4" t="s">
        <v>5929</v>
      </c>
      <c r="E2042" s="4">
        <v>12.0</v>
      </c>
      <c r="F2042" s="4">
        <v>2.0</v>
      </c>
      <c r="G2042" s="4" t="s">
        <v>6060</v>
      </c>
      <c r="H2042" s="4" t="s">
        <v>4131</v>
      </c>
      <c r="I2042" s="4">
        <v>96.0</v>
      </c>
      <c r="J2042" s="4">
        <v>0.0</v>
      </c>
      <c r="K2042" s="4" t="s">
        <v>5791</v>
      </c>
      <c r="L2042" s="4">
        <v>2.0</v>
      </c>
      <c r="M2042" s="4">
        <v>94.0</v>
      </c>
      <c r="N2042" s="4">
        <v>98.0</v>
      </c>
      <c r="O2042" s="4" t="s">
        <v>5522</v>
      </c>
      <c r="P2042" s="4" t="s">
        <v>4132</v>
      </c>
      <c r="Q2042" s="4">
        <v>3811735.0</v>
      </c>
      <c r="R2042" s="5">
        <v>45659.0</v>
      </c>
      <c r="S2042" s="4" t="s">
        <v>5721</v>
      </c>
      <c r="T2042" s="5">
        <v>45763.0</v>
      </c>
    </row>
    <row r="2043">
      <c r="A2043" s="4" t="s">
        <v>6430</v>
      </c>
      <c r="B2043" s="4">
        <v>2013.0</v>
      </c>
      <c r="C2043" s="4" t="s">
        <v>314</v>
      </c>
      <c r="D2043" s="4" t="s">
        <v>5950</v>
      </c>
      <c r="E2043" s="4">
        <v>12.0</v>
      </c>
      <c r="F2043" s="4">
        <v>2.0</v>
      </c>
      <c r="G2043" s="4" t="s">
        <v>6183</v>
      </c>
      <c r="H2043" s="4" t="s">
        <v>4133</v>
      </c>
      <c r="I2043" s="4">
        <v>96.0</v>
      </c>
      <c r="J2043" s="4">
        <v>84.0</v>
      </c>
      <c r="K2043" s="5">
        <v>45753.0</v>
      </c>
      <c r="L2043" s="4">
        <v>2.0</v>
      </c>
      <c r="M2043" s="4">
        <v>95.0</v>
      </c>
      <c r="N2043" s="4">
        <v>99.0</v>
      </c>
      <c r="O2043" s="4" t="s">
        <v>5522</v>
      </c>
      <c r="P2043" s="4" t="s">
        <v>4134</v>
      </c>
      <c r="Q2043" s="4">
        <v>384196.0</v>
      </c>
      <c r="R2043" s="5">
        <v>45659.0</v>
      </c>
      <c r="S2043" s="4" t="s">
        <v>7311</v>
      </c>
      <c r="T2043" s="5">
        <v>45762.0</v>
      </c>
    </row>
    <row r="2044">
      <c r="A2044" s="4" t="s">
        <v>6430</v>
      </c>
      <c r="B2044" s="4">
        <v>2012.0</v>
      </c>
      <c r="C2044" s="4" t="s">
        <v>314</v>
      </c>
      <c r="D2044" s="4" t="s">
        <v>5755</v>
      </c>
      <c r="E2044" s="4">
        <v>125.0</v>
      </c>
      <c r="F2044" s="4">
        <v>2.0</v>
      </c>
      <c r="G2044" s="4" t="s">
        <v>6184</v>
      </c>
      <c r="H2044" s="4" t="s">
        <v>4135</v>
      </c>
      <c r="I2044" s="4">
        <v>97.0</v>
      </c>
      <c r="J2044" s="4">
        <v>71.0</v>
      </c>
      <c r="K2044" s="4" t="s">
        <v>5826</v>
      </c>
      <c r="L2044" s="4">
        <v>2.0</v>
      </c>
      <c r="M2044" s="4">
        <v>95.0</v>
      </c>
      <c r="N2044" s="4">
        <v>99.0</v>
      </c>
      <c r="O2044" s="4" t="s">
        <v>5522</v>
      </c>
      <c r="P2044" s="4" t="s">
        <v>4136</v>
      </c>
      <c r="Q2044" s="4">
        <v>3863164.0</v>
      </c>
      <c r="R2044" s="5">
        <v>45659.0</v>
      </c>
      <c r="S2044" s="4" t="s">
        <v>7155</v>
      </c>
      <c r="T2044" s="5">
        <v>45731.0</v>
      </c>
    </row>
    <row r="2045">
      <c r="A2045" s="4" t="s">
        <v>6430</v>
      </c>
      <c r="B2045" s="4">
        <v>2011.0</v>
      </c>
      <c r="C2045" s="4" t="s">
        <v>314</v>
      </c>
      <c r="D2045" s="4" t="s">
        <v>5756</v>
      </c>
      <c r="E2045" s="4">
        <v>128.0</v>
      </c>
      <c r="F2045" s="4">
        <v>2.0</v>
      </c>
      <c r="G2045" s="4" t="s">
        <v>5885</v>
      </c>
      <c r="H2045" s="4" t="s">
        <v>4137</v>
      </c>
      <c r="I2045" s="4">
        <v>98.0</v>
      </c>
      <c r="J2045" s="4">
        <v>0.0</v>
      </c>
      <c r="K2045" s="4" t="s">
        <v>5827</v>
      </c>
      <c r="L2045" s="4">
        <v>2.0</v>
      </c>
      <c r="M2045" s="4">
        <v>96.0</v>
      </c>
      <c r="N2045" s="4">
        <v>99.0</v>
      </c>
      <c r="O2045" s="4" t="s">
        <v>5522</v>
      </c>
      <c r="P2045" s="4" t="s">
        <v>4138</v>
      </c>
      <c r="Q2045" s="4">
        <v>3863255.0</v>
      </c>
      <c r="R2045" s="5">
        <v>45690.0</v>
      </c>
      <c r="S2045" s="4" t="s">
        <v>7274</v>
      </c>
      <c r="T2045" s="5">
        <v>45762.0</v>
      </c>
    </row>
    <row r="2046">
      <c r="A2046" s="4" t="s">
        <v>6430</v>
      </c>
      <c r="B2046" s="4">
        <v>2010.0</v>
      </c>
      <c r="C2046" s="4" t="s">
        <v>314</v>
      </c>
      <c r="D2046" s="4" t="s">
        <v>5629</v>
      </c>
      <c r="E2046" s="4">
        <v>13.0</v>
      </c>
      <c r="F2046" s="4">
        <v>2.0</v>
      </c>
      <c r="G2046" s="4" t="s">
        <v>6185</v>
      </c>
      <c r="H2046" s="4" t="s">
        <v>4139</v>
      </c>
      <c r="I2046" s="4">
        <v>98.0</v>
      </c>
      <c r="J2046" s="4">
        <v>13.0</v>
      </c>
      <c r="K2046" s="4" t="s">
        <v>5567</v>
      </c>
      <c r="L2046" s="4">
        <v>2.0</v>
      </c>
      <c r="M2046" s="4">
        <v>96.0</v>
      </c>
      <c r="N2046" s="4">
        <v>99.0</v>
      </c>
      <c r="O2046" s="4" t="s">
        <v>5522</v>
      </c>
      <c r="P2046" s="4" t="s">
        <v>4140</v>
      </c>
      <c r="Q2046" s="4">
        <v>3842794.0</v>
      </c>
      <c r="R2046" s="5">
        <v>45690.0</v>
      </c>
      <c r="S2046" s="4" t="s">
        <v>6974</v>
      </c>
      <c r="T2046" s="5">
        <v>45672.0</v>
      </c>
    </row>
    <row r="2047">
      <c r="A2047" s="4" t="s">
        <v>6430</v>
      </c>
      <c r="B2047" s="4">
        <v>2009.0</v>
      </c>
      <c r="C2047" s="4" t="s">
        <v>314</v>
      </c>
      <c r="D2047" s="4" t="s">
        <v>5617</v>
      </c>
      <c r="E2047" s="4">
        <v>136.0</v>
      </c>
      <c r="F2047" s="4">
        <v>2.0</v>
      </c>
      <c r="G2047" s="5">
        <v>45848.0</v>
      </c>
      <c r="H2047" s="4" t="s">
        <v>4141</v>
      </c>
      <c r="I2047" s="4">
        <v>98.0</v>
      </c>
      <c r="J2047" s="4">
        <v>115.0</v>
      </c>
      <c r="K2047" s="4" t="s">
        <v>5916</v>
      </c>
      <c r="L2047" s="4">
        <v>3.0</v>
      </c>
      <c r="M2047" s="4">
        <v>96.0</v>
      </c>
      <c r="N2047" s="4">
        <v>99.0</v>
      </c>
      <c r="O2047" s="4" t="s">
        <v>5522</v>
      </c>
      <c r="P2047" s="4" t="s">
        <v>4142</v>
      </c>
      <c r="Q2047" s="4">
        <v>3815163.0</v>
      </c>
      <c r="R2047" s="5">
        <v>45718.0</v>
      </c>
      <c r="S2047" s="4" t="s">
        <v>7168</v>
      </c>
      <c r="T2047" s="5">
        <v>45672.0</v>
      </c>
    </row>
    <row r="2048">
      <c r="A2048" s="4" t="s">
        <v>6430</v>
      </c>
      <c r="B2048" s="4">
        <v>2008.0</v>
      </c>
      <c r="C2048" s="4" t="s">
        <v>314</v>
      </c>
      <c r="D2048" s="4" t="s">
        <v>5634</v>
      </c>
      <c r="E2048" s="4">
        <v>14.0</v>
      </c>
      <c r="F2048" s="4">
        <v>2.0</v>
      </c>
      <c r="G2048" s="5">
        <v>45758.0</v>
      </c>
      <c r="H2048" s="4" t="s">
        <v>4143</v>
      </c>
      <c r="I2048" s="4">
        <v>98.0</v>
      </c>
      <c r="J2048" s="4">
        <v>0.0</v>
      </c>
      <c r="K2048" s="4" t="s">
        <v>5539</v>
      </c>
      <c r="L2048" s="4">
        <v>3.0</v>
      </c>
      <c r="M2048" s="4">
        <v>96.0</v>
      </c>
      <c r="N2048" s="4">
        <v>99.0</v>
      </c>
      <c r="O2048" s="4" t="s">
        <v>5522</v>
      </c>
      <c r="P2048" s="4" t="s">
        <v>4144</v>
      </c>
      <c r="Q2048" s="4">
        <v>3.8125759E7</v>
      </c>
      <c r="R2048" s="5">
        <v>45718.0</v>
      </c>
      <c r="S2048" s="4" t="s">
        <v>7035</v>
      </c>
      <c r="T2048" s="4">
        <v>15.0</v>
      </c>
    </row>
    <row r="2049">
      <c r="A2049" s="4" t="s">
        <v>6430</v>
      </c>
      <c r="B2049" s="4">
        <v>2007.0</v>
      </c>
      <c r="C2049" s="4" t="s">
        <v>314</v>
      </c>
      <c r="D2049" s="4" t="s">
        <v>5551</v>
      </c>
      <c r="E2049" s="4">
        <v>144.0</v>
      </c>
      <c r="F2049" s="4">
        <v>2.0</v>
      </c>
      <c r="G2049" s="5">
        <v>45910.0</v>
      </c>
      <c r="H2049" s="4" t="s">
        <v>4145</v>
      </c>
      <c r="I2049" s="4">
        <v>98.0</v>
      </c>
      <c r="J2049" s="4">
        <v>40.0</v>
      </c>
      <c r="K2049" s="4" t="s">
        <v>5694</v>
      </c>
      <c r="L2049" s="4">
        <v>3.0</v>
      </c>
      <c r="M2049" s="4">
        <v>99.0</v>
      </c>
      <c r="N2049" s="4">
        <v>99.0</v>
      </c>
      <c r="O2049" s="4" t="s">
        <v>5522</v>
      </c>
      <c r="P2049" s="4" t="s">
        <v>4146</v>
      </c>
      <c r="Q2049" s="4">
        <v>381256.0</v>
      </c>
      <c r="R2049" s="5">
        <v>45749.0</v>
      </c>
      <c r="S2049" s="4" t="s">
        <v>7266</v>
      </c>
      <c r="T2049" s="4">
        <v>15.0</v>
      </c>
    </row>
    <row r="2050">
      <c r="A2050" s="4" t="s">
        <v>6430</v>
      </c>
      <c r="B2050" s="4">
        <v>2006.0</v>
      </c>
      <c r="C2050" s="4" t="s">
        <v>314</v>
      </c>
      <c r="D2050" s="4" t="s">
        <v>5620</v>
      </c>
      <c r="E2050" s="4">
        <v>144.0</v>
      </c>
      <c r="F2050" s="4">
        <v>2.0</v>
      </c>
      <c r="G2050" s="5">
        <v>45757.0</v>
      </c>
      <c r="H2050" s="4" t="s">
        <v>4147</v>
      </c>
      <c r="I2050" s="4">
        <v>98.0</v>
      </c>
      <c r="J2050" s="4">
        <v>120.0</v>
      </c>
      <c r="K2050" s="4">
        <v>56.0</v>
      </c>
      <c r="L2050" s="4">
        <v>3.0</v>
      </c>
      <c r="M2050" s="4">
        <v>99.0</v>
      </c>
      <c r="N2050" s="4">
        <v>99.0</v>
      </c>
      <c r="O2050" s="4" t="s">
        <v>5522</v>
      </c>
      <c r="P2050" s="4" t="s">
        <v>4148</v>
      </c>
      <c r="Q2050" s="4">
        <v>3.8141267E7</v>
      </c>
      <c r="R2050" s="5">
        <v>45749.0</v>
      </c>
      <c r="S2050" s="4" t="s">
        <v>7037</v>
      </c>
      <c r="T2050" s="4">
        <v>15.0</v>
      </c>
    </row>
    <row r="2051">
      <c r="A2051" s="4" t="s">
        <v>6430</v>
      </c>
      <c r="B2051" s="4">
        <v>2005.0</v>
      </c>
      <c r="C2051" s="4" t="s">
        <v>314</v>
      </c>
      <c r="D2051" s="4">
        <v>75.0</v>
      </c>
      <c r="E2051" s="4">
        <v>144.0</v>
      </c>
      <c r="F2051" s="4">
        <v>2.0</v>
      </c>
      <c r="G2051" s="5">
        <v>45786.0</v>
      </c>
      <c r="H2051" s="4" t="s">
        <v>4149</v>
      </c>
      <c r="I2051" s="4">
        <v>98.0</v>
      </c>
      <c r="J2051" s="4">
        <v>13.0</v>
      </c>
      <c r="K2051" s="4" t="s">
        <v>5830</v>
      </c>
      <c r="L2051" s="4">
        <v>3.0</v>
      </c>
      <c r="M2051" s="4">
        <v>99.0</v>
      </c>
      <c r="N2051" s="4">
        <v>99.0</v>
      </c>
      <c r="O2051" s="4" t="s">
        <v>5522</v>
      </c>
      <c r="P2051" s="4" t="s">
        <v>4150</v>
      </c>
      <c r="Q2051" s="4">
        <v>3.8165445E7</v>
      </c>
      <c r="R2051" s="5">
        <v>45779.0</v>
      </c>
      <c r="S2051" s="4" t="s">
        <v>7246</v>
      </c>
      <c r="T2051" s="5">
        <v>45883.0</v>
      </c>
    </row>
    <row r="2052">
      <c r="A2052" s="4" t="s">
        <v>6430</v>
      </c>
      <c r="B2052" s="4">
        <v>2004.0</v>
      </c>
      <c r="C2052" s="4" t="s">
        <v>314</v>
      </c>
      <c r="D2052" s="4" t="s">
        <v>5572</v>
      </c>
      <c r="E2052" s="4">
        <v>143.0</v>
      </c>
      <c r="F2052" s="4">
        <v>2.0</v>
      </c>
      <c r="G2052" s="4" t="s">
        <v>5739</v>
      </c>
      <c r="H2052" s="4" t="s">
        <v>4151</v>
      </c>
      <c r="I2052" s="4">
        <v>98.0</v>
      </c>
      <c r="J2052" s="4">
        <v>11.0</v>
      </c>
      <c r="K2052" s="4">
        <v>55.0</v>
      </c>
      <c r="L2052" s="4">
        <v>3.0</v>
      </c>
      <c r="M2052" s="4">
        <v>99.0</v>
      </c>
      <c r="N2052" s="4">
        <v>99.0</v>
      </c>
      <c r="O2052" s="4" t="s">
        <v>5522</v>
      </c>
      <c r="P2052" s="4" t="s">
        <v>4152</v>
      </c>
      <c r="Q2052" s="4">
        <v>3.8182222E7</v>
      </c>
      <c r="R2052" s="5">
        <v>45779.0</v>
      </c>
      <c r="S2052" s="4" t="s">
        <v>5786</v>
      </c>
      <c r="T2052" s="5">
        <v>45792.0</v>
      </c>
    </row>
    <row r="2053">
      <c r="A2053" s="4" t="s">
        <v>6430</v>
      </c>
      <c r="B2053" s="4">
        <v>2003.0</v>
      </c>
      <c r="C2053" s="4" t="s">
        <v>314</v>
      </c>
      <c r="D2053" s="4" t="s">
        <v>5574</v>
      </c>
      <c r="E2053" s="4">
        <v>142.0</v>
      </c>
      <c r="F2053" s="4">
        <v>3.0</v>
      </c>
      <c r="G2053" s="58">
        <v>45817.0</v>
      </c>
      <c r="H2053" s="4" t="s">
        <v>4153</v>
      </c>
      <c r="I2053" s="4">
        <v>97.0</v>
      </c>
      <c r="J2053" s="4">
        <v>48.0</v>
      </c>
      <c r="K2053" s="4" t="s">
        <v>5766</v>
      </c>
      <c r="L2053" s="4">
        <v>3.0</v>
      </c>
      <c r="M2053" s="4">
        <v>98.0</v>
      </c>
      <c r="N2053" s="4">
        <v>99.0</v>
      </c>
      <c r="O2053" s="4" t="s">
        <v>5522</v>
      </c>
      <c r="P2053" s="4" t="s">
        <v>4154</v>
      </c>
      <c r="Q2053" s="4">
        <v>382457.0</v>
      </c>
      <c r="R2053" s="5">
        <v>45810.0</v>
      </c>
      <c r="S2053" s="4" t="s">
        <v>7039</v>
      </c>
      <c r="T2053" s="5">
        <v>45731.0</v>
      </c>
    </row>
    <row r="2054">
      <c r="A2054" s="4" t="s">
        <v>6430</v>
      </c>
      <c r="B2054" s="4">
        <v>2002.0</v>
      </c>
      <c r="C2054" s="4" t="s">
        <v>314</v>
      </c>
      <c r="D2054" s="4" t="s">
        <v>5741</v>
      </c>
      <c r="E2054" s="4">
        <v>145.0</v>
      </c>
      <c r="F2054" s="4">
        <v>3.0</v>
      </c>
      <c r="G2054" s="58">
        <v>45696.0</v>
      </c>
      <c r="H2054" s="4" t="s">
        <v>4155</v>
      </c>
      <c r="I2054" s="4">
        <v>98.0</v>
      </c>
      <c r="J2054" s="4">
        <v>34.0</v>
      </c>
      <c r="K2054" s="4">
        <v>54.0</v>
      </c>
      <c r="L2054" s="4">
        <v>3.0</v>
      </c>
      <c r="M2054" s="4">
        <v>98.0</v>
      </c>
      <c r="N2054" s="4">
        <v>99.0</v>
      </c>
      <c r="O2054" s="4" t="s">
        <v>5522</v>
      </c>
      <c r="P2054" s="4" t="s">
        <v>4156</v>
      </c>
      <c r="Q2054" s="4">
        <v>3823364.0</v>
      </c>
      <c r="R2054" s="5">
        <v>45810.0</v>
      </c>
      <c r="S2054" s="4" t="s">
        <v>6021</v>
      </c>
      <c r="T2054" s="4">
        <v>15.0</v>
      </c>
    </row>
    <row r="2055">
      <c r="A2055" s="4" t="s">
        <v>6430</v>
      </c>
      <c r="B2055" s="4">
        <v>2001.0</v>
      </c>
      <c r="C2055" s="4" t="s">
        <v>314</v>
      </c>
      <c r="D2055" s="4" t="s">
        <v>5555</v>
      </c>
      <c r="E2055" s="4">
        <v>149.0</v>
      </c>
      <c r="F2055" s="4">
        <v>3.0</v>
      </c>
      <c r="G2055" s="4" t="s">
        <v>434</v>
      </c>
      <c r="H2055" s="4" t="s">
        <v>4157</v>
      </c>
      <c r="I2055" s="4">
        <v>95.0</v>
      </c>
      <c r="J2055" s="4">
        <v>133.0</v>
      </c>
      <c r="K2055" s="4" t="s">
        <v>5877</v>
      </c>
      <c r="L2055" s="4">
        <v>3.0</v>
      </c>
      <c r="M2055" s="4">
        <v>98.0</v>
      </c>
      <c r="N2055" s="4">
        <v>98.0</v>
      </c>
      <c r="O2055" s="4" t="s">
        <v>5522</v>
      </c>
      <c r="P2055" s="4" t="s">
        <v>4158</v>
      </c>
      <c r="Q2055" s="4">
        <v>3824876.0</v>
      </c>
      <c r="R2055" s="5">
        <v>45840.0</v>
      </c>
      <c r="S2055" s="4" t="s">
        <v>6963</v>
      </c>
      <c r="T2055" s="5">
        <v>45852.0</v>
      </c>
    </row>
    <row r="2056">
      <c r="A2056" s="4" t="s">
        <v>6430</v>
      </c>
      <c r="B2056" s="4">
        <v>2000.0</v>
      </c>
      <c r="C2056" s="4" t="s">
        <v>314</v>
      </c>
      <c r="D2056" s="4" t="s">
        <v>5780</v>
      </c>
      <c r="E2056" s="4">
        <v>153.0</v>
      </c>
      <c r="F2056" s="4">
        <v>3.0</v>
      </c>
      <c r="G2056" s="5">
        <v>45755.0</v>
      </c>
      <c r="H2056" s="4" t="s">
        <v>4159</v>
      </c>
      <c r="I2056" s="4">
        <v>99.0</v>
      </c>
      <c r="J2056" s="4">
        <v>77.0</v>
      </c>
      <c r="K2056" s="4" t="s">
        <v>5855</v>
      </c>
      <c r="L2056" s="4">
        <v>4.0</v>
      </c>
      <c r="M2056" s="4">
        <v>98.0</v>
      </c>
      <c r="N2056" s="4">
        <v>98.0</v>
      </c>
      <c r="O2056" s="4" t="s">
        <v>5522</v>
      </c>
      <c r="P2056" s="4" t="s">
        <v>4160</v>
      </c>
      <c r="Q2056" s="4">
        <v>3.8258629E7</v>
      </c>
      <c r="R2056" s="5">
        <v>45871.0</v>
      </c>
      <c r="S2056" s="4" t="s">
        <v>7267</v>
      </c>
      <c r="T2056" s="5">
        <v>45822.0</v>
      </c>
    </row>
    <row r="2057">
      <c r="A2057" s="4" t="s">
        <v>6431</v>
      </c>
      <c r="B2057" s="4">
        <v>2015.0</v>
      </c>
      <c r="C2057" s="4" t="s">
        <v>314</v>
      </c>
      <c r="D2057" s="4" t="s">
        <v>5692</v>
      </c>
      <c r="E2057" s="4">
        <v>76.0</v>
      </c>
      <c r="F2057" s="4">
        <v>0.0</v>
      </c>
      <c r="G2057" s="10"/>
      <c r="H2057" s="4">
        <v>0.0</v>
      </c>
      <c r="I2057" s="4">
        <v>98.0</v>
      </c>
      <c r="J2057" s="4">
        <v>8.0</v>
      </c>
      <c r="K2057" s="4" t="s">
        <v>5633</v>
      </c>
      <c r="L2057" s="4">
        <v>0.0</v>
      </c>
      <c r="M2057" s="4">
        <v>98.0</v>
      </c>
      <c r="N2057" s="4">
        <v>98.0</v>
      </c>
      <c r="O2057" s="4" t="s">
        <v>5522</v>
      </c>
      <c r="P2057" s="4" t="s">
        <v>4161</v>
      </c>
      <c r="Q2057" s="4">
        <v>135876.0</v>
      </c>
      <c r="R2057" s="4" t="s">
        <v>5578</v>
      </c>
      <c r="S2057" s="4" t="s">
        <v>7014</v>
      </c>
      <c r="T2057" s="5">
        <v>45824.0</v>
      </c>
    </row>
    <row r="2058">
      <c r="A2058" s="4" t="s">
        <v>6431</v>
      </c>
      <c r="B2058" s="4">
        <v>2014.0</v>
      </c>
      <c r="C2058" s="4" t="s">
        <v>314</v>
      </c>
      <c r="D2058" s="4">
        <v>89.0</v>
      </c>
      <c r="E2058" s="4">
        <v>78.0</v>
      </c>
      <c r="F2058" s="4">
        <v>0.0</v>
      </c>
      <c r="G2058" s="4" t="s">
        <v>2351</v>
      </c>
      <c r="H2058" s="4" t="s">
        <v>4162</v>
      </c>
      <c r="I2058" s="4">
        <v>98.0</v>
      </c>
      <c r="J2058" s="4">
        <v>0.0</v>
      </c>
      <c r="K2058" s="5">
        <v>45906.0</v>
      </c>
      <c r="L2058" s="4">
        <v>0.0</v>
      </c>
      <c r="M2058" s="4">
        <v>98.0</v>
      </c>
      <c r="N2058" s="4">
        <v>98.0</v>
      </c>
      <c r="O2058" s="4" t="s">
        <v>5522</v>
      </c>
      <c r="P2058" s="4" t="s">
        <v>4163</v>
      </c>
      <c r="Q2058" s="4">
        <v>14162.0</v>
      </c>
      <c r="R2058" s="4" t="s">
        <v>5578</v>
      </c>
      <c r="S2058" s="4" t="s">
        <v>7015</v>
      </c>
      <c r="T2058" s="5">
        <v>45885.0</v>
      </c>
    </row>
    <row r="2059">
      <c r="A2059" s="4" t="s">
        <v>6431</v>
      </c>
      <c r="B2059" s="4">
        <v>2013.0</v>
      </c>
      <c r="C2059" s="4" t="s">
        <v>314</v>
      </c>
      <c r="D2059" s="4">
        <v>86.0</v>
      </c>
      <c r="E2059" s="4">
        <v>79.0</v>
      </c>
      <c r="F2059" s="4">
        <v>0.0</v>
      </c>
      <c r="G2059" s="4">
        <v>10.0</v>
      </c>
      <c r="H2059" s="4" t="s">
        <v>4164</v>
      </c>
      <c r="I2059" s="4">
        <v>98.0</v>
      </c>
      <c r="J2059" s="4">
        <v>1.0</v>
      </c>
      <c r="K2059" s="5">
        <v>45694.0</v>
      </c>
      <c r="L2059" s="4">
        <v>0.0</v>
      </c>
      <c r="M2059" s="4">
        <v>98.0</v>
      </c>
      <c r="N2059" s="4">
        <v>98.0</v>
      </c>
      <c r="O2059" s="4" t="s">
        <v>5522</v>
      </c>
      <c r="P2059" s="4" t="s">
        <v>4165</v>
      </c>
      <c r="Q2059" s="4">
        <v>1457295.0</v>
      </c>
      <c r="R2059" s="4" t="s">
        <v>5578</v>
      </c>
      <c r="S2059" s="4" t="s">
        <v>7470</v>
      </c>
      <c r="T2059" s="5">
        <v>45732.0</v>
      </c>
    </row>
    <row r="2060">
      <c r="A2060" s="4" t="s">
        <v>6431</v>
      </c>
      <c r="B2060" s="4">
        <v>2012.0</v>
      </c>
      <c r="C2060" s="4" t="s">
        <v>314</v>
      </c>
      <c r="D2060" s="4">
        <v>83.0</v>
      </c>
      <c r="E2060" s="4">
        <v>81.0</v>
      </c>
      <c r="F2060" s="4">
        <v>0.0</v>
      </c>
      <c r="G2060" s="4" t="s">
        <v>4551</v>
      </c>
      <c r="H2060" s="4" t="s">
        <v>4166</v>
      </c>
      <c r="I2060" s="4">
        <v>98.0</v>
      </c>
      <c r="J2060" s="4">
        <v>23.0</v>
      </c>
      <c r="K2060" s="4" t="s">
        <v>5524</v>
      </c>
      <c r="L2060" s="4">
        <v>0.0</v>
      </c>
      <c r="M2060" s="4">
        <v>98.0</v>
      </c>
      <c r="N2060" s="4">
        <v>98.0</v>
      </c>
      <c r="O2060" s="4" t="s">
        <v>5522</v>
      </c>
      <c r="P2060" s="4" t="s">
        <v>4168</v>
      </c>
      <c r="Q2060" s="4">
        <v>1514844.0</v>
      </c>
      <c r="R2060" s="4" t="s">
        <v>5578</v>
      </c>
      <c r="S2060" s="4" t="s">
        <v>7376</v>
      </c>
      <c r="T2060" s="5">
        <v>45732.0</v>
      </c>
    </row>
    <row r="2061">
      <c r="A2061" s="4" t="s">
        <v>6431</v>
      </c>
      <c r="B2061" s="4">
        <v>2011.0</v>
      </c>
      <c r="C2061" s="4" t="s">
        <v>314</v>
      </c>
      <c r="D2061" s="4">
        <v>82.0</v>
      </c>
      <c r="E2061" s="4">
        <v>85.0</v>
      </c>
      <c r="F2061" s="4">
        <v>0.0</v>
      </c>
      <c r="G2061" s="4" t="s">
        <v>3463</v>
      </c>
      <c r="H2061" s="4" t="s">
        <v>4169</v>
      </c>
      <c r="I2061" s="4">
        <v>97.0</v>
      </c>
      <c r="J2061" s="4">
        <v>2.0</v>
      </c>
      <c r="K2061" s="4" t="s">
        <v>5526</v>
      </c>
      <c r="L2061" s="4">
        <v>0.0</v>
      </c>
      <c r="M2061" s="4">
        <v>97.0</v>
      </c>
      <c r="N2061" s="4">
        <v>97.0</v>
      </c>
      <c r="O2061" s="4" t="s">
        <v>5522</v>
      </c>
      <c r="P2061" s="4" t="s">
        <v>4170</v>
      </c>
      <c r="Q2061" s="4">
        <v>155756.0</v>
      </c>
      <c r="R2061" s="4" t="s">
        <v>5578</v>
      </c>
      <c r="S2061" s="4" t="s">
        <v>7168</v>
      </c>
      <c r="T2061" s="5">
        <v>45704.0</v>
      </c>
    </row>
    <row r="2062">
      <c r="A2062" s="4" t="s">
        <v>6431</v>
      </c>
      <c r="B2062" s="4">
        <v>2010.0</v>
      </c>
      <c r="C2062" s="4" t="s">
        <v>314</v>
      </c>
      <c r="D2062" s="4" t="s">
        <v>5926</v>
      </c>
      <c r="E2062" s="4">
        <v>88.0</v>
      </c>
      <c r="F2062" s="4">
        <v>0.0</v>
      </c>
      <c r="G2062" s="4" t="s">
        <v>4542</v>
      </c>
      <c r="H2062" s="4" t="s">
        <v>4171</v>
      </c>
      <c r="I2062" s="4">
        <v>97.0</v>
      </c>
      <c r="J2062" s="4">
        <v>5.0</v>
      </c>
      <c r="K2062" s="4" t="s">
        <v>5528</v>
      </c>
      <c r="L2062" s="4">
        <v>0.0</v>
      </c>
      <c r="M2062" s="4">
        <v>97.0</v>
      </c>
      <c r="N2062" s="4">
        <v>98.0</v>
      </c>
      <c r="O2062" s="4" t="s">
        <v>5522</v>
      </c>
      <c r="P2062" s="4" t="s">
        <v>4173</v>
      </c>
      <c r="Q2062" s="4">
        <v>15731.0</v>
      </c>
      <c r="R2062" s="4" t="s">
        <v>5578</v>
      </c>
      <c r="S2062" s="4" t="s">
        <v>7033</v>
      </c>
      <c r="T2062" s="4">
        <v>16.0</v>
      </c>
    </row>
    <row r="2063">
      <c r="A2063" s="4" t="s">
        <v>6431</v>
      </c>
      <c r="B2063" s="4">
        <v>2009.0</v>
      </c>
      <c r="C2063" s="4" t="s">
        <v>314</v>
      </c>
      <c r="D2063" s="4" t="s">
        <v>5704</v>
      </c>
      <c r="E2063" s="4">
        <v>9.0</v>
      </c>
      <c r="F2063" s="4">
        <v>0.0</v>
      </c>
      <c r="G2063" s="58">
        <v>45728.0</v>
      </c>
      <c r="H2063" s="4" t="s">
        <v>4174</v>
      </c>
      <c r="I2063" s="4">
        <v>96.0</v>
      </c>
      <c r="J2063" s="4">
        <v>3.0</v>
      </c>
      <c r="K2063" s="4" t="s">
        <v>5532</v>
      </c>
      <c r="L2063" s="4">
        <v>0.0</v>
      </c>
      <c r="M2063" s="4">
        <v>96.0</v>
      </c>
      <c r="N2063" s="4">
        <v>96.0</v>
      </c>
      <c r="O2063" s="4" t="s">
        <v>5522</v>
      </c>
      <c r="P2063" s="4" t="s">
        <v>4175</v>
      </c>
      <c r="Q2063" s="4">
        <v>1568247.0</v>
      </c>
      <c r="R2063" s="4" t="s">
        <v>5578</v>
      </c>
      <c r="S2063" s="4" t="s">
        <v>7378</v>
      </c>
      <c r="T2063" s="4">
        <v>16.0</v>
      </c>
    </row>
    <row r="2064">
      <c r="A2064" s="4" t="s">
        <v>6431</v>
      </c>
      <c r="B2064" s="4">
        <v>2008.0</v>
      </c>
      <c r="C2064" s="4" t="s">
        <v>314</v>
      </c>
      <c r="D2064" s="4">
        <v>79.0</v>
      </c>
      <c r="E2064" s="4">
        <v>92.0</v>
      </c>
      <c r="F2064" s="4">
        <v>0.0</v>
      </c>
      <c r="G2064" s="4" t="s">
        <v>6186</v>
      </c>
      <c r="H2064" s="4" t="s">
        <v>4176</v>
      </c>
      <c r="I2064" s="4">
        <v>97.0</v>
      </c>
      <c r="J2064" s="4">
        <v>1.0</v>
      </c>
      <c r="K2064" s="4" t="s">
        <v>5541</v>
      </c>
      <c r="L2064" s="4">
        <v>0.0</v>
      </c>
      <c r="M2064" s="4">
        <v>97.0</v>
      </c>
      <c r="N2064" s="4">
        <v>97.0</v>
      </c>
      <c r="O2064" s="4" t="s">
        <v>5522</v>
      </c>
      <c r="P2064" s="4" t="s">
        <v>4177</v>
      </c>
      <c r="Q2064" s="4">
        <v>1558177.0</v>
      </c>
      <c r="R2064" s="4" t="s">
        <v>5578</v>
      </c>
      <c r="S2064" s="4" t="s">
        <v>7245</v>
      </c>
      <c r="T2064" s="5">
        <v>45884.0</v>
      </c>
    </row>
    <row r="2065">
      <c r="A2065" s="4" t="s">
        <v>6431</v>
      </c>
      <c r="B2065" s="4">
        <v>2007.0</v>
      </c>
      <c r="C2065" s="4" t="s">
        <v>314</v>
      </c>
      <c r="D2065" s="4" t="s">
        <v>5707</v>
      </c>
      <c r="E2065" s="4">
        <v>94.0</v>
      </c>
      <c r="F2065" s="4">
        <v>0.0</v>
      </c>
      <c r="G2065" s="4" t="s">
        <v>6187</v>
      </c>
      <c r="H2065" s="4" t="s">
        <v>4178</v>
      </c>
      <c r="I2065" s="4">
        <v>97.0</v>
      </c>
      <c r="J2065" s="4">
        <v>0.0</v>
      </c>
      <c r="K2065" s="4" t="s">
        <v>5640</v>
      </c>
      <c r="L2065" s="4">
        <v>0.0</v>
      </c>
      <c r="M2065" s="4">
        <v>96.0</v>
      </c>
      <c r="N2065" s="4">
        <v>97.0</v>
      </c>
      <c r="O2065" s="4" t="s">
        <v>5522</v>
      </c>
      <c r="P2065" s="4" t="s">
        <v>4179</v>
      </c>
      <c r="Q2065" s="4">
        <v>1542964.0</v>
      </c>
      <c r="R2065" s="4" t="s">
        <v>5578</v>
      </c>
      <c r="S2065" s="4" t="s">
        <v>7246</v>
      </c>
      <c r="T2065" s="5">
        <v>45762.0</v>
      </c>
    </row>
    <row r="2066">
      <c r="A2066" s="4" t="s">
        <v>6431</v>
      </c>
      <c r="B2066" s="4">
        <v>2006.0</v>
      </c>
      <c r="C2066" s="4" t="s">
        <v>314</v>
      </c>
      <c r="D2066" s="4" t="s">
        <v>5964</v>
      </c>
      <c r="E2066" s="4">
        <v>96.0</v>
      </c>
      <c r="F2066" s="4">
        <v>0.0</v>
      </c>
      <c r="G2066" s="5">
        <v>45974.0</v>
      </c>
      <c r="H2066" s="4" t="s">
        <v>4180</v>
      </c>
      <c r="I2066" s="4">
        <v>97.0</v>
      </c>
      <c r="J2066" s="4">
        <v>0.0</v>
      </c>
      <c r="K2066" s="4" t="s">
        <v>5642</v>
      </c>
      <c r="L2066" s="4">
        <v>0.0</v>
      </c>
      <c r="M2066" s="4">
        <v>97.0</v>
      </c>
      <c r="N2066" s="4">
        <v>97.0</v>
      </c>
      <c r="O2066" s="4" t="s">
        <v>5522</v>
      </c>
      <c r="P2066" s="4" t="s">
        <v>4181</v>
      </c>
      <c r="Q2066" s="4">
        <v>1522288.0</v>
      </c>
      <c r="R2066" s="4" t="s">
        <v>5578</v>
      </c>
      <c r="S2066" s="4" t="s">
        <v>7051</v>
      </c>
      <c r="T2066" s="5">
        <v>45762.0</v>
      </c>
    </row>
    <row r="2067">
      <c r="A2067" s="4" t="s">
        <v>6431</v>
      </c>
      <c r="B2067" s="4">
        <v>2005.0</v>
      </c>
      <c r="C2067" s="4" t="s">
        <v>314</v>
      </c>
      <c r="D2067" s="4" t="s">
        <v>5946</v>
      </c>
      <c r="E2067" s="4">
        <v>11.0</v>
      </c>
      <c r="F2067" s="4">
        <v>0.0</v>
      </c>
      <c r="G2067" s="4" t="s">
        <v>6188</v>
      </c>
      <c r="H2067" s="4" t="s">
        <v>4182</v>
      </c>
      <c r="I2067" s="4">
        <v>94.0</v>
      </c>
      <c r="J2067" s="4">
        <v>7.0</v>
      </c>
      <c r="K2067" s="4" t="s">
        <v>5643</v>
      </c>
      <c r="L2067" s="4">
        <v>1.0</v>
      </c>
      <c r="M2067" s="4">
        <v>93.0</v>
      </c>
      <c r="N2067" s="4">
        <v>93.0</v>
      </c>
      <c r="O2067" s="4" t="s">
        <v>5522</v>
      </c>
      <c r="P2067" s="4" t="s">
        <v>4183</v>
      </c>
      <c r="Q2067" s="4">
        <v>15333.0</v>
      </c>
      <c r="R2067" s="4" t="s">
        <v>5658</v>
      </c>
      <c r="S2067" s="4" t="s">
        <v>6021</v>
      </c>
      <c r="T2067" s="5">
        <v>45762.0</v>
      </c>
    </row>
    <row r="2068">
      <c r="A2068" s="4" t="s">
        <v>6431</v>
      </c>
      <c r="B2068" s="4">
        <v>2004.0</v>
      </c>
      <c r="C2068" s="4" t="s">
        <v>314</v>
      </c>
      <c r="D2068" s="4">
        <v>78.0</v>
      </c>
      <c r="E2068" s="4">
        <v>99.0</v>
      </c>
      <c r="F2068" s="4">
        <v>0.0</v>
      </c>
      <c r="G2068" s="4" t="s">
        <v>6189</v>
      </c>
      <c r="H2068" s="4" t="s">
        <v>4184</v>
      </c>
      <c r="I2068" s="4">
        <v>94.0</v>
      </c>
      <c r="J2068" s="4">
        <v>5.0</v>
      </c>
      <c r="K2068" s="4" t="s">
        <v>5644</v>
      </c>
      <c r="L2068" s="4">
        <v>1.0</v>
      </c>
      <c r="M2068" s="4">
        <v>95.0</v>
      </c>
      <c r="N2068" s="4">
        <v>95.0</v>
      </c>
      <c r="O2068" s="4" t="s">
        <v>5522</v>
      </c>
      <c r="P2068" s="4" t="s">
        <v>4185</v>
      </c>
      <c r="Q2068" s="4">
        <v>1483861.0</v>
      </c>
      <c r="R2068" s="4" t="s">
        <v>5658</v>
      </c>
      <c r="S2068" s="4" t="s">
        <v>6978</v>
      </c>
      <c r="T2068" s="5">
        <v>45915.0</v>
      </c>
    </row>
    <row r="2069">
      <c r="A2069" s="4" t="s">
        <v>6431</v>
      </c>
      <c r="B2069" s="4">
        <v>2003.0</v>
      </c>
      <c r="C2069" s="4" t="s">
        <v>314</v>
      </c>
      <c r="D2069" s="4" t="s">
        <v>5929</v>
      </c>
      <c r="E2069" s="4">
        <v>15.0</v>
      </c>
      <c r="F2069" s="4">
        <v>0.0</v>
      </c>
      <c r="G2069" s="4" t="s">
        <v>6190</v>
      </c>
      <c r="H2069" s="4" t="s">
        <v>4186</v>
      </c>
      <c r="I2069" s="4">
        <v>94.0</v>
      </c>
      <c r="J2069" s="4">
        <v>8.0</v>
      </c>
      <c r="K2069" s="4" t="s">
        <v>5710</v>
      </c>
      <c r="L2069" s="4">
        <v>1.0</v>
      </c>
      <c r="M2069" s="4">
        <v>96.0</v>
      </c>
      <c r="N2069" s="4">
        <v>99.0</v>
      </c>
      <c r="O2069" s="4" t="s">
        <v>5522</v>
      </c>
      <c r="P2069" s="4" t="s">
        <v>4187</v>
      </c>
      <c r="Q2069" s="4">
        <v>1458821.0</v>
      </c>
      <c r="R2069" s="4" t="s">
        <v>5658</v>
      </c>
      <c r="S2069" s="4" t="s">
        <v>7029</v>
      </c>
      <c r="T2069" s="5">
        <v>45884.0</v>
      </c>
    </row>
    <row r="2070">
      <c r="A2070" s="4" t="s">
        <v>6431</v>
      </c>
      <c r="B2070" s="4">
        <v>2002.0</v>
      </c>
      <c r="C2070" s="4" t="s">
        <v>314</v>
      </c>
      <c r="D2070" s="4" t="s">
        <v>5540</v>
      </c>
      <c r="E2070" s="4">
        <v>17.0</v>
      </c>
      <c r="F2070" s="4">
        <v>1.0</v>
      </c>
      <c r="G2070" s="4">
        <v>12.0</v>
      </c>
      <c r="H2070" s="4" t="s">
        <v>4188</v>
      </c>
      <c r="I2070" s="4">
        <v>82.0</v>
      </c>
      <c r="J2070" s="4">
        <v>8.0</v>
      </c>
      <c r="K2070" s="4" t="s">
        <v>5554</v>
      </c>
      <c r="L2070" s="4">
        <v>1.0</v>
      </c>
      <c r="M2070" s="4">
        <v>96.0</v>
      </c>
      <c r="N2070" s="4">
        <v>98.0</v>
      </c>
      <c r="O2070" s="4" t="s">
        <v>5522</v>
      </c>
      <c r="P2070" s="4" t="s">
        <v>4189</v>
      </c>
      <c r="Q2070" s="4">
        <v>1419631.0</v>
      </c>
      <c r="R2070" s="4" t="s">
        <v>5658</v>
      </c>
      <c r="S2070" s="4" t="s">
        <v>6968</v>
      </c>
      <c r="T2070" s="5">
        <v>45915.0</v>
      </c>
    </row>
    <row r="2071">
      <c r="A2071" s="4" t="s">
        <v>6431</v>
      </c>
      <c r="B2071" s="4">
        <v>2001.0</v>
      </c>
      <c r="C2071" s="4" t="s">
        <v>314</v>
      </c>
      <c r="D2071" s="4" t="s">
        <v>5542</v>
      </c>
      <c r="E2071" s="4">
        <v>11.0</v>
      </c>
      <c r="F2071" s="4">
        <v>1.0</v>
      </c>
      <c r="G2071" s="4" t="s">
        <v>6094</v>
      </c>
      <c r="H2071" s="4" t="s">
        <v>4190</v>
      </c>
      <c r="I2071" s="4">
        <v>7.0</v>
      </c>
      <c r="J2071" s="4">
        <v>0.0</v>
      </c>
      <c r="K2071" s="5">
        <v>45905.0</v>
      </c>
      <c r="L2071" s="4">
        <v>1.0</v>
      </c>
      <c r="M2071" s="4">
        <v>96.0</v>
      </c>
      <c r="N2071" s="4">
        <v>97.0</v>
      </c>
      <c r="O2071" s="4" t="s">
        <v>5522</v>
      </c>
      <c r="P2071" s="4" t="s">
        <v>4191</v>
      </c>
      <c r="Q2071" s="4">
        <v>1362722.0</v>
      </c>
      <c r="R2071" s="4" t="s">
        <v>5658</v>
      </c>
      <c r="S2071" s="4" t="s">
        <v>6964</v>
      </c>
      <c r="T2071" s="5">
        <v>45853.0</v>
      </c>
    </row>
    <row r="2072">
      <c r="A2072" s="4" t="s">
        <v>6431</v>
      </c>
      <c r="B2072" s="4">
        <v>2000.0</v>
      </c>
      <c r="C2072" s="4" t="s">
        <v>314</v>
      </c>
      <c r="D2072" s="4" t="s">
        <v>5545</v>
      </c>
      <c r="E2072" s="4">
        <v>11.0</v>
      </c>
      <c r="F2072" s="4">
        <v>1.0</v>
      </c>
      <c r="G2072" s="4" t="s">
        <v>6006</v>
      </c>
      <c r="H2072" s="4" t="s">
        <v>4192</v>
      </c>
      <c r="I2072" s="4">
        <v>58.0</v>
      </c>
      <c r="J2072" s="4">
        <v>45.0</v>
      </c>
      <c r="K2072" s="5">
        <v>45662.0</v>
      </c>
      <c r="L2072" s="4">
        <v>1.0</v>
      </c>
      <c r="M2072" s="4">
        <v>96.0</v>
      </c>
      <c r="N2072" s="4">
        <v>96.0</v>
      </c>
      <c r="O2072" s="4" t="s">
        <v>5522</v>
      </c>
      <c r="P2072" s="4" t="s">
        <v>4193</v>
      </c>
      <c r="Q2072" s="4">
        <v>1289898.0</v>
      </c>
      <c r="R2072" s="4" t="s">
        <v>5658</v>
      </c>
      <c r="S2072" s="4" t="s">
        <v>7267</v>
      </c>
      <c r="T2072" s="5">
        <v>45792.0</v>
      </c>
    </row>
    <row r="2073">
      <c r="A2073" s="4" t="s">
        <v>6433</v>
      </c>
      <c r="B2073" s="4">
        <v>2015.0</v>
      </c>
      <c r="C2073" s="4" t="s">
        <v>13</v>
      </c>
      <c r="D2073" s="4" t="s">
        <v>5966</v>
      </c>
      <c r="E2073" s="4">
        <v>68.0</v>
      </c>
      <c r="F2073" s="4">
        <v>0.0</v>
      </c>
      <c r="G2073" s="10"/>
      <c r="H2073" s="4">
        <v>0.0</v>
      </c>
      <c r="I2073" s="4">
        <v>99.0</v>
      </c>
      <c r="J2073" s="4">
        <v>18.0</v>
      </c>
      <c r="K2073" s="4" t="s">
        <v>5845</v>
      </c>
      <c r="L2073" s="4">
        <v>0.0</v>
      </c>
      <c r="M2073" s="4">
        <v>99.0</v>
      </c>
      <c r="N2073" s="4">
        <v>99.0</v>
      </c>
      <c r="O2073" s="4" t="s">
        <v>5522</v>
      </c>
      <c r="P2073" s="4" t="s">
        <v>4194</v>
      </c>
      <c r="Q2073" s="10"/>
      <c r="R2073" s="5">
        <v>45904.0</v>
      </c>
      <c r="S2073" s="4" t="s">
        <v>7335</v>
      </c>
      <c r="T2073" s="5">
        <v>45760.0</v>
      </c>
    </row>
    <row r="2074">
      <c r="A2074" s="4" t="s">
        <v>6433</v>
      </c>
      <c r="B2074" s="4">
        <v>2014.0</v>
      </c>
      <c r="C2074" s="4" t="s">
        <v>13</v>
      </c>
      <c r="D2074" s="4" t="s">
        <v>5709</v>
      </c>
      <c r="E2074" s="4">
        <v>69.0</v>
      </c>
      <c r="F2074" s="4">
        <v>0.0</v>
      </c>
      <c r="G2074" s="4" t="s">
        <v>2102</v>
      </c>
      <c r="H2074" s="4" t="s">
        <v>4195</v>
      </c>
      <c r="I2074" s="4">
        <v>89.0</v>
      </c>
      <c r="J2074" s="4">
        <v>46.0</v>
      </c>
      <c r="K2074" s="4" t="s">
        <v>5722</v>
      </c>
      <c r="L2074" s="4">
        <v>0.0</v>
      </c>
      <c r="M2074" s="4">
        <v>99.0</v>
      </c>
      <c r="N2074" s="4">
        <v>89.0</v>
      </c>
      <c r="O2074" s="4" t="s">
        <v>5522</v>
      </c>
      <c r="P2074" s="4" t="s">
        <v>4197</v>
      </c>
      <c r="Q2074" s="10"/>
      <c r="R2074" s="5">
        <v>45873.0</v>
      </c>
      <c r="S2074" s="4" t="s">
        <v>7012</v>
      </c>
      <c r="T2074" s="5">
        <v>45760.0</v>
      </c>
    </row>
    <row r="2075">
      <c r="A2075" s="4" t="s">
        <v>6433</v>
      </c>
      <c r="B2075" s="4">
        <v>2013.0</v>
      </c>
      <c r="C2075" s="4" t="s">
        <v>13</v>
      </c>
      <c r="D2075" s="4" t="s">
        <v>5928</v>
      </c>
      <c r="E2075" s="4">
        <v>7.0</v>
      </c>
      <c r="F2075" s="4">
        <v>0.0</v>
      </c>
      <c r="G2075" s="5">
        <v>45689.0</v>
      </c>
      <c r="H2075" s="4" t="s">
        <v>4198</v>
      </c>
      <c r="I2075" s="4">
        <v>97.0</v>
      </c>
      <c r="J2075" s="4">
        <v>73.0</v>
      </c>
      <c r="K2075" s="4" t="s">
        <v>5801</v>
      </c>
      <c r="L2075" s="4">
        <v>0.0</v>
      </c>
      <c r="M2075" s="4">
        <v>99.0</v>
      </c>
      <c r="N2075" s="4">
        <v>97.0</v>
      </c>
      <c r="O2075" s="4" t="s">
        <v>5522</v>
      </c>
      <c r="P2075" s="4" t="s">
        <v>4200</v>
      </c>
      <c r="Q2075" s="10"/>
      <c r="R2075" s="5">
        <v>45842.0</v>
      </c>
      <c r="S2075" s="4" t="s">
        <v>7471</v>
      </c>
      <c r="T2075" s="5">
        <v>45760.0</v>
      </c>
    </row>
    <row r="2076">
      <c r="A2076" s="4" t="s">
        <v>6433</v>
      </c>
      <c r="B2076" s="4">
        <v>2012.0</v>
      </c>
      <c r="C2076" s="4" t="s">
        <v>13</v>
      </c>
      <c r="D2076" s="4" t="s">
        <v>5537</v>
      </c>
      <c r="E2076" s="4">
        <v>72.0</v>
      </c>
      <c r="F2076" s="4">
        <v>0.0</v>
      </c>
      <c r="G2076" s="4" t="s">
        <v>5829</v>
      </c>
      <c r="H2076" s="4" t="s">
        <v>4201</v>
      </c>
      <c r="I2076" s="4">
        <v>93.0</v>
      </c>
      <c r="J2076" s="4">
        <v>160.0</v>
      </c>
      <c r="K2076" s="4">
        <v>67.0</v>
      </c>
      <c r="L2076" s="4">
        <v>0.0</v>
      </c>
      <c r="M2076" s="4">
        <v>93.0</v>
      </c>
      <c r="N2076" s="4">
        <v>92.0</v>
      </c>
      <c r="O2076" s="4" t="s">
        <v>5522</v>
      </c>
      <c r="P2076" s="4" t="s">
        <v>4202</v>
      </c>
      <c r="Q2076" s="10"/>
      <c r="R2076" s="5">
        <v>45842.0</v>
      </c>
      <c r="S2076" s="4" t="s">
        <v>7015</v>
      </c>
      <c r="T2076" s="5">
        <v>45760.0</v>
      </c>
    </row>
    <row r="2077">
      <c r="A2077" s="4" t="s">
        <v>6433</v>
      </c>
      <c r="B2077" s="4">
        <v>2011.0</v>
      </c>
      <c r="C2077" s="4" t="s">
        <v>13</v>
      </c>
      <c r="D2077" s="4" t="s">
        <v>5538</v>
      </c>
      <c r="E2077" s="4">
        <v>74.0</v>
      </c>
      <c r="F2077" s="4">
        <v>0.0</v>
      </c>
      <c r="G2077" s="4" t="s">
        <v>5828</v>
      </c>
      <c r="H2077" s="4" t="s">
        <v>4203</v>
      </c>
      <c r="I2077" s="4">
        <v>93.0</v>
      </c>
      <c r="J2077" s="4">
        <v>101.0</v>
      </c>
      <c r="K2077" s="4" t="s">
        <v>5837</v>
      </c>
      <c r="L2077" s="4">
        <v>0.0</v>
      </c>
      <c r="M2077" s="4">
        <v>92.0</v>
      </c>
      <c r="N2077" s="4">
        <v>93.0</v>
      </c>
      <c r="O2077" s="4" t="s">
        <v>5522</v>
      </c>
      <c r="P2077" s="4" t="s">
        <v>4204</v>
      </c>
      <c r="Q2077" s="10"/>
      <c r="R2077" s="5">
        <v>45812.0</v>
      </c>
      <c r="S2077" s="4" t="s">
        <v>7470</v>
      </c>
      <c r="T2077" s="5">
        <v>45759.0</v>
      </c>
    </row>
    <row r="2078">
      <c r="A2078" s="4" t="s">
        <v>6433</v>
      </c>
      <c r="B2078" s="4">
        <v>2010.0</v>
      </c>
      <c r="C2078" s="4" t="s">
        <v>13</v>
      </c>
      <c r="D2078" s="4" t="s">
        <v>5929</v>
      </c>
      <c r="E2078" s="4">
        <v>76.0</v>
      </c>
      <c r="F2078" s="4">
        <v>0.0</v>
      </c>
      <c r="G2078" s="4" t="s">
        <v>5828</v>
      </c>
      <c r="H2078" s="4" t="s">
        <v>4205</v>
      </c>
      <c r="I2078" s="4">
        <v>97.0</v>
      </c>
      <c r="J2078" s="4">
        <v>295.0</v>
      </c>
      <c r="K2078" s="4">
        <v>66.0</v>
      </c>
      <c r="L2078" s="4">
        <v>0.0</v>
      </c>
      <c r="M2078" s="4">
        <v>98.0</v>
      </c>
      <c r="N2078" s="4">
        <v>97.0</v>
      </c>
      <c r="O2078" s="4" t="s">
        <v>5522</v>
      </c>
      <c r="P2078" s="4" t="s">
        <v>4206</v>
      </c>
      <c r="Q2078" s="10"/>
      <c r="R2078" s="5">
        <v>45812.0</v>
      </c>
      <c r="S2078" s="4" t="s">
        <v>6972</v>
      </c>
      <c r="T2078" s="4">
        <v>12.0</v>
      </c>
    </row>
    <row r="2079">
      <c r="A2079" s="4" t="s">
        <v>6433</v>
      </c>
      <c r="B2079" s="4">
        <v>2009.0</v>
      </c>
      <c r="C2079" s="4" t="s">
        <v>13</v>
      </c>
      <c r="D2079" s="4">
        <v>77.0</v>
      </c>
      <c r="E2079" s="4">
        <v>79.0</v>
      </c>
      <c r="F2079" s="4">
        <v>0.0</v>
      </c>
      <c r="G2079" s="5">
        <v>45962.0</v>
      </c>
      <c r="H2079" s="4" t="s">
        <v>4207</v>
      </c>
      <c r="I2079" s="4">
        <v>99.0</v>
      </c>
      <c r="J2079" s="4">
        <v>112.0</v>
      </c>
      <c r="K2079" s="4" t="s">
        <v>5901</v>
      </c>
      <c r="L2079" s="4">
        <v>0.0</v>
      </c>
      <c r="M2079" s="4">
        <v>98.0</v>
      </c>
      <c r="N2079" s="4">
        <v>99.0</v>
      </c>
      <c r="O2079" s="4" t="s">
        <v>5522</v>
      </c>
      <c r="P2079" s="4" t="s">
        <v>4208</v>
      </c>
      <c r="Q2079" s="10"/>
      <c r="R2079" s="5">
        <v>45812.0</v>
      </c>
      <c r="S2079" s="4" t="s">
        <v>7158</v>
      </c>
      <c r="T2079" s="5">
        <v>45880.0</v>
      </c>
    </row>
    <row r="2080">
      <c r="A2080" s="4" t="s">
        <v>6433</v>
      </c>
      <c r="B2080" s="4">
        <v>2008.0</v>
      </c>
      <c r="C2080" s="4" t="s">
        <v>13</v>
      </c>
      <c r="D2080" s="4" t="s">
        <v>5755</v>
      </c>
      <c r="E2080" s="4">
        <v>82.0</v>
      </c>
      <c r="F2080" s="4">
        <v>0.0</v>
      </c>
      <c r="G2080" s="4" t="s">
        <v>2094</v>
      </c>
      <c r="H2080" s="4" t="s">
        <v>4209</v>
      </c>
      <c r="I2080" s="4">
        <v>97.0</v>
      </c>
      <c r="J2080" s="4">
        <v>0.0</v>
      </c>
      <c r="K2080" s="4" t="s">
        <v>6072</v>
      </c>
      <c r="L2080" s="4">
        <v>0.0</v>
      </c>
      <c r="M2080" s="4">
        <v>98.0</v>
      </c>
      <c r="N2080" s="4">
        <v>97.0</v>
      </c>
      <c r="O2080" s="4" t="s">
        <v>5522</v>
      </c>
      <c r="P2080" s="4" t="s">
        <v>4210</v>
      </c>
      <c r="Q2080" s="10"/>
      <c r="R2080" s="5">
        <v>45781.0</v>
      </c>
      <c r="S2080" s="4" t="s">
        <v>6972</v>
      </c>
      <c r="T2080" s="5">
        <v>45849.0</v>
      </c>
    </row>
    <row r="2081">
      <c r="A2081" s="4" t="s">
        <v>6433</v>
      </c>
      <c r="B2081" s="4">
        <v>2007.0</v>
      </c>
      <c r="C2081" s="4" t="s">
        <v>13</v>
      </c>
      <c r="D2081" s="4" t="s">
        <v>5756</v>
      </c>
      <c r="E2081" s="4">
        <v>83.0</v>
      </c>
      <c r="F2081" s="4">
        <v>0.0</v>
      </c>
      <c r="G2081" s="4" t="s">
        <v>3052</v>
      </c>
      <c r="H2081" s="4" t="s">
        <v>4211</v>
      </c>
      <c r="I2081" s="4">
        <v>94.0</v>
      </c>
      <c r="J2081" s="4">
        <v>361.0</v>
      </c>
      <c r="K2081" s="4" t="s">
        <v>5850</v>
      </c>
      <c r="L2081" s="4">
        <v>0.0</v>
      </c>
      <c r="M2081" s="4">
        <v>97.0</v>
      </c>
      <c r="N2081" s="4">
        <v>94.0</v>
      </c>
      <c r="O2081" s="4" t="s">
        <v>5522</v>
      </c>
      <c r="P2081" s="4" t="s">
        <v>4212</v>
      </c>
      <c r="Q2081" s="10"/>
      <c r="R2081" s="5">
        <v>45781.0</v>
      </c>
      <c r="S2081" s="4" t="s">
        <v>6011</v>
      </c>
      <c r="T2081" s="5">
        <v>45820.0</v>
      </c>
    </row>
    <row r="2082">
      <c r="A2082" s="4" t="s">
        <v>6433</v>
      </c>
      <c r="B2082" s="4">
        <v>2006.0</v>
      </c>
      <c r="C2082" s="4" t="s">
        <v>13</v>
      </c>
      <c r="D2082" s="4" t="s">
        <v>5545</v>
      </c>
      <c r="E2082" s="4">
        <v>83.0</v>
      </c>
      <c r="F2082" s="4">
        <v>0.0</v>
      </c>
      <c r="G2082" s="4" t="s">
        <v>4391</v>
      </c>
      <c r="H2082" s="4" t="s">
        <v>4213</v>
      </c>
      <c r="I2082" s="4">
        <v>96.0</v>
      </c>
      <c r="J2082" s="4">
        <v>144.0</v>
      </c>
      <c r="K2082" s="4">
        <v>65.0</v>
      </c>
      <c r="L2082" s="4">
        <v>0.0</v>
      </c>
      <c r="M2082" s="4">
        <v>95.0</v>
      </c>
      <c r="N2082" s="4">
        <v>96.0</v>
      </c>
      <c r="O2082" s="4" t="s">
        <v>5522</v>
      </c>
      <c r="P2082" s="4" t="s">
        <v>4215</v>
      </c>
      <c r="Q2082" s="10"/>
      <c r="R2082" s="5">
        <v>45781.0</v>
      </c>
      <c r="S2082" s="4" t="s">
        <v>7312</v>
      </c>
      <c r="T2082" s="5">
        <v>45851.0</v>
      </c>
    </row>
    <row r="2083">
      <c r="A2083" s="4" t="s">
        <v>6433</v>
      </c>
      <c r="B2083" s="4">
        <v>2005.0</v>
      </c>
      <c r="C2083" s="4" t="s">
        <v>13</v>
      </c>
      <c r="D2083" s="4" t="s">
        <v>5545</v>
      </c>
      <c r="E2083" s="4">
        <v>84.0</v>
      </c>
      <c r="F2083" s="4">
        <v>0.0</v>
      </c>
      <c r="G2083" s="4" t="s">
        <v>1572</v>
      </c>
      <c r="H2083" s="4" t="s">
        <v>4216</v>
      </c>
      <c r="I2083" s="4">
        <v>97.0</v>
      </c>
      <c r="J2083" s="4">
        <v>74.0</v>
      </c>
      <c r="K2083" s="4" t="s">
        <v>5850</v>
      </c>
      <c r="L2083" s="4">
        <v>0.0</v>
      </c>
      <c r="M2083" s="4">
        <v>98.0</v>
      </c>
      <c r="N2083" s="4">
        <v>97.0</v>
      </c>
      <c r="O2083" s="4" t="s">
        <v>5522</v>
      </c>
      <c r="P2083" s="4" t="s">
        <v>4217</v>
      </c>
      <c r="Q2083" s="10"/>
      <c r="R2083" s="5">
        <v>45781.0</v>
      </c>
      <c r="S2083" s="4" t="s">
        <v>6011</v>
      </c>
      <c r="T2083" s="5">
        <v>45851.0</v>
      </c>
    </row>
    <row r="2084">
      <c r="A2084" s="4" t="s">
        <v>6433</v>
      </c>
      <c r="B2084" s="4">
        <v>2004.0</v>
      </c>
      <c r="C2084" s="4" t="s">
        <v>13</v>
      </c>
      <c r="D2084" s="4" t="s">
        <v>5545</v>
      </c>
      <c r="E2084" s="4">
        <v>84.0</v>
      </c>
      <c r="F2084" s="4">
        <v>0.0</v>
      </c>
      <c r="G2084" s="5">
        <v>45962.0</v>
      </c>
      <c r="H2084" s="4" t="s">
        <v>4218</v>
      </c>
      <c r="I2084" s="4">
        <v>97.0</v>
      </c>
      <c r="J2084" s="4">
        <v>29.0</v>
      </c>
      <c r="K2084" s="4">
        <v>65.0</v>
      </c>
      <c r="L2084" s="4">
        <v>0.0</v>
      </c>
      <c r="M2084" s="4">
        <v>95.0</v>
      </c>
      <c r="N2084" s="4">
        <v>96.0</v>
      </c>
      <c r="O2084" s="4" t="s">
        <v>5522</v>
      </c>
      <c r="P2084" s="4" t="s">
        <v>4219</v>
      </c>
      <c r="Q2084" s="10"/>
      <c r="R2084" s="5">
        <v>45781.0</v>
      </c>
      <c r="S2084" s="4" t="s">
        <v>6971</v>
      </c>
      <c r="T2084" s="5">
        <v>45790.0</v>
      </c>
    </row>
    <row r="2085">
      <c r="A2085" s="4" t="s">
        <v>6433</v>
      </c>
      <c r="B2085" s="4">
        <v>2003.0</v>
      </c>
      <c r="C2085" s="4" t="s">
        <v>13</v>
      </c>
      <c r="D2085" s="4" t="s">
        <v>5758</v>
      </c>
      <c r="E2085" s="4">
        <v>85.0</v>
      </c>
      <c r="F2085" s="4">
        <v>0.0</v>
      </c>
      <c r="G2085" s="4">
        <v>1.0</v>
      </c>
      <c r="H2085" s="4" t="s">
        <v>4220</v>
      </c>
      <c r="I2085" s="4">
        <v>93.0</v>
      </c>
      <c r="J2085" s="4">
        <v>24.0</v>
      </c>
      <c r="K2085" s="4" t="s">
        <v>5913</v>
      </c>
      <c r="L2085" s="4">
        <v>0.0</v>
      </c>
      <c r="M2085" s="4">
        <v>93.0</v>
      </c>
      <c r="N2085" s="4">
        <v>92.0</v>
      </c>
      <c r="O2085" s="4" t="s">
        <v>5522</v>
      </c>
      <c r="P2085" s="4" t="s">
        <v>4221</v>
      </c>
      <c r="Q2085" s="10"/>
      <c r="R2085" s="5">
        <v>45781.0</v>
      </c>
      <c r="S2085" s="4" t="s">
        <v>7032</v>
      </c>
      <c r="T2085" s="5">
        <v>45881.0</v>
      </c>
    </row>
    <row r="2086">
      <c r="A2086" s="4" t="s">
        <v>6433</v>
      </c>
      <c r="B2086" s="4">
        <v>2002.0</v>
      </c>
      <c r="C2086" s="4" t="s">
        <v>13</v>
      </c>
      <c r="D2086" s="4" t="s">
        <v>5613</v>
      </c>
      <c r="E2086" s="4">
        <v>85.0</v>
      </c>
      <c r="F2086" s="4">
        <v>0.0</v>
      </c>
      <c r="G2086" s="4" t="s">
        <v>6149</v>
      </c>
      <c r="H2086" s="4" t="s">
        <v>4222</v>
      </c>
      <c r="I2086" s="4">
        <v>98.0</v>
      </c>
      <c r="J2086" s="4">
        <v>34.0</v>
      </c>
      <c r="K2086" s="4" t="s">
        <v>5903</v>
      </c>
      <c r="L2086" s="4">
        <v>0.0</v>
      </c>
      <c r="M2086" s="4">
        <v>96.0</v>
      </c>
      <c r="N2086" s="4">
        <v>96.0</v>
      </c>
      <c r="O2086" s="4" t="s">
        <v>5522</v>
      </c>
      <c r="P2086" s="4" t="s">
        <v>4223</v>
      </c>
      <c r="Q2086" s="10"/>
      <c r="R2086" s="5">
        <v>45781.0</v>
      </c>
      <c r="S2086" s="4" t="s">
        <v>7409</v>
      </c>
      <c r="T2086" s="5">
        <v>45700.0</v>
      </c>
    </row>
    <row r="2087">
      <c r="A2087" s="4" t="s">
        <v>6433</v>
      </c>
      <c r="B2087" s="4">
        <v>2001.0</v>
      </c>
      <c r="C2087" s="4" t="s">
        <v>13</v>
      </c>
      <c r="D2087" s="4" t="s">
        <v>5629</v>
      </c>
      <c r="E2087" s="4">
        <v>87.0</v>
      </c>
      <c r="F2087" s="4">
        <v>0.0</v>
      </c>
      <c r="G2087" s="4" t="s">
        <v>5030</v>
      </c>
      <c r="H2087" s="4" t="s">
        <v>4224</v>
      </c>
      <c r="I2087" s="4">
        <v>93.0</v>
      </c>
      <c r="J2087" s="4">
        <v>23.0</v>
      </c>
      <c r="K2087" s="4" t="s">
        <v>5842</v>
      </c>
      <c r="L2087" s="4">
        <v>0.0</v>
      </c>
      <c r="M2087" s="4">
        <v>93.0</v>
      </c>
      <c r="N2087" s="4">
        <v>93.0</v>
      </c>
      <c r="O2087" s="4" t="s">
        <v>5522</v>
      </c>
      <c r="P2087" s="4" t="s">
        <v>4225</v>
      </c>
      <c r="Q2087" s="10"/>
      <c r="R2087" s="5">
        <v>45781.0</v>
      </c>
      <c r="S2087" s="4" t="s">
        <v>7378</v>
      </c>
      <c r="T2087" s="5">
        <v>45820.0</v>
      </c>
    </row>
    <row r="2088">
      <c r="A2088" s="4" t="s">
        <v>6433</v>
      </c>
      <c r="B2088" s="4">
        <v>2000.0</v>
      </c>
      <c r="C2088" s="4" t="s">
        <v>13</v>
      </c>
      <c r="D2088" s="4" t="s">
        <v>5547</v>
      </c>
      <c r="E2088" s="4">
        <v>88.0</v>
      </c>
      <c r="F2088" s="4">
        <v>0.0</v>
      </c>
      <c r="G2088" s="4" t="s">
        <v>5578</v>
      </c>
      <c r="H2088" s="4" t="s">
        <v>4226</v>
      </c>
      <c r="I2088" s="4">
        <v>89.0</v>
      </c>
      <c r="J2088" s="4">
        <v>46.0</v>
      </c>
      <c r="K2088" s="4" t="s">
        <v>6049</v>
      </c>
      <c r="L2088" s="4">
        <v>0.0</v>
      </c>
      <c r="M2088" s="4">
        <v>91.0</v>
      </c>
      <c r="N2088" s="4">
        <v>8.0</v>
      </c>
      <c r="O2088" s="4" t="s">
        <v>5522</v>
      </c>
      <c r="P2088" s="4" t="s">
        <v>4228</v>
      </c>
      <c r="Q2088" s="10"/>
      <c r="R2088" s="5">
        <v>45781.0</v>
      </c>
      <c r="S2088" s="4" t="s">
        <v>7266</v>
      </c>
      <c r="T2088" s="4">
        <v>13.0</v>
      </c>
    </row>
    <row r="2089">
      <c r="A2089" s="4" t="s">
        <v>6417</v>
      </c>
      <c r="B2089" s="4">
        <v>2015.0</v>
      </c>
      <c r="C2089" s="4" t="s">
        <v>13</v>
      </c>
      <c r="D2089" s="4" t="s">
        <v>5664</v>
      </c>
      <c r="E2089" s="4">
        <v>64.0</v>
      </c>
      <c r="F2089" s="4">
        <v>1.0</v>
      </c>
      <c r="G2089" s="10"/>
      <c r="H2089" s="4">
        <v>0.0</v>
      </c>
      <c r="I2089" s="4">
        <v>98.0</v>
      </c>
      <c r="J2089" s="4">
        <v>7.0</v>
      </c>
      <c r="K2089" s="5">
        <v>45869.0</v>
      </c>
      <c r="L2089" s="4">
        <v>2.0</v>
      </c>
      <c r="M2089" s="4">
        <v>98.0</v>
      </c>
      <c r="N2089" s="4">
        <v>98.0</v>
      </c>
      <c r="O2089" s="4" t="s">
        <v>5522</v>
      </c>
      <c r="P2089" s="10"/>
      <c r="Q2089" s="10"/>
      <c r="R2089" s="4">
        <v>1.0</v>
      </c>
      <c r="S2089" s="10"/>
      <c r="T2089" s="10"/>
    </row>
    <row r="2090">
      <c r="A2090" s="4" t="s">
        <v>6417</v>
      </c>
      <c r="B2090" s="4">
        <v>2014.0</v>
      </c>
      <c r="C2090" s="4" t="s">
        <v>13</v>
      </c>
      <c r="D2090" s="4">
        <v>82.0</v>
      </c>
      <c r="E2090" s="4">
        <v>66.0</v>
      </c>
      <c r="F2090" s="4">
        <v>1.0</v>
      </c>
      <c r="G2090" s="4" t="s">
        <v>5521</v>
      </c>
      <c r="H2090" s="4">
        <v>0.0</v>
      </c>
      <c r="I2090" s="4">
        <v>99.0</v>
      </c>
      <c r="J2090" s="4">
        <v>442.0</v>
      </c>
      <c r="K2090" s="4" t="s">
        <v>6141</v>
      </c>
      <c r="L2090" s="4">
        <v>2.0</v>
      </c>
      <c r="M2090" s="4">
        <v>99.0</v>
      </c>
      <c r="N2090" s="4">
        <v>99.0</v>
      </c>
      <c r="O2090" s="4" t="s">
        <v>5522</v>
      </c>
      <c r="P2090" s="10"/>
      <c r="Q2090" s="10"/>
      <c r="R2090" s="4">
        <v>1.0</v>
      </c>
      <c r="S2090" s="10"/>
      <c r="T2090" s="10"/>
    </row>
    <row r="2091">
      <c r="A2091" s="4" t="s">
        <v>6417</v>
      </c>
      <c r="B2091" s="4">
        <v>2013.0</v>
      </c>
      <c r="C2091" s="4" t="s">
        <v>13</v>
      </c>
      <c r="D2091" s="4" t="s">
        <v>5669</v>
      </c>
      <c r="E2091" s="4">
        <v>68.0</v>
      </c>
      <c r="F2091" s="4">
        <v>1.0</v>
      </c>
      <c r="G2091" s="4" t="s">
        <v>1590</v>
      </c>
      <c r="H2091" s="4">
        <v>0.0</v>
      </c>
      <c r="I2091" s="4">
        <v>99.0</v>
      </c>
      <c r="J2091" s="4">
        <v>107.0</v>
      </c>
      <c r="K2091" s="5">
        <v>45872.0</v>
      </c>
      <c r="L2091" s="4">
        <v>2.0</v>
      </c>
      <c r="M2091" s="4">
        <v>99.0</v>
      </c>
      <c r="N2091" s="4">
        <v>99.0</v>
      </c>
      <c r="O2091" s="4" t="s">
        <v>5522</v>
      </c>
      <c r="P2091" s="10"/>
      <c r="Q2091" s="10"/>
      <c r="R2091" s="4">
        <v>1.0</v>
      </c>
      <c r="S2091" s="10"/>
      <c r="T2091" s="10"/>
    </row>
    <row r="2092">
      <c r="A2092" s="4" t="s">
        <v>6417</v>
      </c>
      <c r="B2092" s="4">
        <v>2012.0</v>
      </c>
      <c r="C2092" s="4" t="s">
        <v>13</v>
      </c>
      <c r="D2092" s="4" t="s">
        <v>5677</v>
      </c>
      <c r="E2092" s="4">
        <v>69.0</v>
      </c>
      <c r="F2092" s="4">
        <v>1.0</v>
      </c>
      <c r="G2092" s="4" t="s">
        <v>1147</v>
      </c>
      <c r="H2092" s="4">
        <v>0.0</v>
      </c>
      <c r="I2092" s="4">
        <v>99.0</v>
      </c>
      <c r="J2092" s="4">
        <v>2.0</v>
      </c>
      <c r="K2092" s="5">
        <v>45750.0</v>
      </c>
      <c r="L2092" s="4">
        <v>2.0</v>
      </c>
      <c r="M2092" s="4">
        <v>99.0</v>
      </c>
      <c r="N2092" s="4">
        <v>99.0</v>
      </c>
      <c r="O2092" s="4" t="s">
        <v>5522</v>
      </c>
      <c r="P2092" s="10"/>
      <c r="Q2092" s="10"/>
      <c r="R2092" s="4">
        <v>1.0</v>
      </c>
      <c r="S2092" s="10"/>
      <c r="T2092" s="10"/>
    </row>
    <row r="2093">
      <c r="A2093" s="4" t="s">
        <v>6417</v>
      </c>
      <c r="B2093" s="4">
        <v>2011.0</v>
      </c>
      <c r="C2093" s="4" t="s">
        <v>13</v>
      </c>
      <c r="D2093" s="4" t="s">
        <v>5692</v>
      </c>
      <c r="E2093" s="4">
        <v>72.0</v>
      </c>
      <c r="F2093" s="4">
        <v>2.0</v>
      </c>
      <c r="G2093" s="4" t="s">
        <v>2160</v>
      </c>
      <c r="H2093" s="4">
        <v>0.0</v>
      </c>
      <c r="I2093" s="4">
        <v>99.0</v>
      </c>
      <c r="J2093" s="4">
        <v>42.0</v>
      </c>
      <c r="K2093" s="4">
        <v>3.0</v>
      </c>
      <c r="L2093" s="4">
        <v>2.0</v>
      </c>
      <c r="M2093" s="4">
        <v>98.0</v>
      </c>
      <c r="N2093" s="4">
        <v>99.0</v>
      </c>
      <c r="O2093" s="4" t="s">
        <v>5522</v>
      </c>
      <c r="P2093" s="10"/>
      <c r="Q2093" s="10"/>
      <c r="R2093" s="4">
        <v>1.0</v>
      </c>
      <c r="S2093" s="10"/>
      <c r="T2093" s="10"/>
    </row>
    <row r="2094">
      <c r="A2094" s="4" t="s">
        <v>6417</v>
      </c>
      <c r="B2094" s="4">
        <v>2010.0</v>
      </c>
      <c r="C2094" s="4" t="s">
        <v>13</v>
      </c>
      <c r="D2094" s="4">
        <v>87.0</v>
      </c>
      <c r="E2094" s="4">
        <v>74.0</v>
      </c>
      <c r="F2094" s="4">
        <v>2.0</v>
      </c>
      <c r="G2094" s="4" t="s">
        <v>4593</v>
      </c>
      <c r="H2094" s="4">
        <v>0.0</v>
      </c>
      <c r="I2094" s="4">
        <v>94.0</v>
      </c>
      <c r="J2094" s="4">
        <v>114.0</v>
      </c>
      <c r="K2094" s="5">
        <v>45806.0</v>
      </c>
      <c r="L2094" s="4">
        <v>2.0</v>
      </c>
      <c r="M2094" s="4">
        <v>95.0</v>
      </c>
      <c r="N2094" s="4">
        <v>94.0</v>
      </c>
      <c r="O2094" s="4" t="s">
        <v>5522</v>
      </c>
      <c r="P2094" s="10"/>
      <c r="Q2094" s="10"/>
      <c r="R2094" s="4">
        <v>1.0</v>
      </c>
      <c r="S2094" s="10"/>
      <c r="T2094" s="10"/>
    </row>
    <row r="2095">
      <c r="A2095" s="4" t="s">
        <v>6417</v>
      </c>
      <c r="B2095" s="4">
        <v>2009.0</v>
      </c>
      <c r="C2095" s="4" t="s">
        <v>13</v>
      </c>
      <c r="D2095" s="4">
        <v>86.0</v>
      </c>
      <c r="E2095" s="4">
        <v>75.0</v>
      </c>
      <c r="F2095" s="4">
        <v>2.0</v>
      </c>
      <c r="G2095" s="4" t="s">
        <v>6024</v>
      </c>
      <c r="H2095" s="4">
        <v>0.0</v>
      </c>
      <c r="I2095" s="4">
        <v>94.0</v>
      </c>
      <c r="J2095" s="4">
        <v>17.0</v>
      </c>
      <c r="K2095" s="5">
        <v>45686.0</v>
      </c>
      <c r="L2095" s="4">
        <v>2.0</v>
      </c>
      <c r="M2095" s="4">
        <v>95.0</v>
      </c>
      <c r="N2095" s="4">
        <v>94.0</v>
      </c>
      <c r="O2095" s="4" t="s">
        <v>5522</v>
      </c>
      <c r="P2095" s="10"/>
      <c r="Q2095" s="10"/>
      <c r="R2095" s="4">
        <v>1.0</v>
      </c>
      <c r="S2095" s="10"/>
      <c r="T2095" s="10"/>
    </row>
    <row r="2096">
      <c r="A2096" s="4" t="s">
        <v>6417</v>
      </c>
      <c r="B2096" s="4">
        <v>2008.0</v>
      </c>
      <c r="C2096" s="4" t="s">
        <v>13</v>
      </c>
      <c r="D2096" s="4">
        <v>83.0</v>
      </c>
      <c r="E2096" s="4">
        <v>75.0</v>
      </c>
      <c r="F2096" s="4">
        <v>2.0</v>
      </c>
      <c r="G2096" s="4" t="s">
        <v>1394</v>
      </c>
      <c r="H2096" s="4">
        <v>0.0</v>
      </c>
      <c r="I2096" s="4">
        <v>94.0</v>
      </c>
      <c r="J2096" s="4">
        <v>2.0</v>
      </c>
      <c r="K2096" s="5">
        <v>45836.0</v>
      </c>
      <c r="L2096" s="4">
        <v>2.0</v>
      </c>
      <c r="M2096" s="4">
        <v>92.0</v>
      </c>
      <c r="N2096" s="4">
        <v>94.0</v>
      </c>
      <c r="O2096" s="4" t="s">
        <v>5522</v>
      </c>
      <c r="P2096" s="10"/>
      <c r="Q2096" s="10"/>
      <c r="R2096" s="4">
        <v>1.0</v>
      </c>
      <c r="S2096" s="10"/>
      <c r="T2096" s="10"/>
    </row>
    <row r="2097">
      <c r="A2097" s="4" t="s">
        <v>6417</v>
      </c>
      <c r="B2097" s="4">
        <v>2007.0</v>
      </c>
      <c r="C2097" s="4" t="s">
        <v>13</v>
      </c>
      <c r="D2097" s="4" t="s">
        <v>5700</v>
      </c>
      <c r="E2097" s="4">
        <v>77.0</v>
      </c>
      <c r="F2097" s="4">
        <v>2.0</v>
      </c>
      <c r="G2097" s="58">
        <v>45786.0</v>
      </c>
      <c r="H2097" s="4">
        <v>0.0</v>
      </c>
      <c r="I2097" s="4">
        <v>91.0</v>
      </c>
      <c r="J2097" s="4">
        <v>194.0</v>
      </c>
      <c r="K2097" s="5">
        <v>45716.0</v>
      </c>
      <c r="L2097" s="4">
        <v>2.0</v>
      </c>
      <c r="M2097" s="4">
        <v>91.0</v>
      </c>
      <c r="N2097" s="4">
        <v>91.0</v>
      </c>
      <c r="O2097" s="4" t="s">
        <v>5522</v>
      </c>
      <c r="P2097" s="10"/>
      <c r="Q2097" s="10"/>
      <c r="R2097" s="4">
        <v>1.0</v>
      </c>
      <c r="S2097" s="10"/>
      <c r="T2097" s="10"/>
    </row>
    <row r="2098">
      <c r="A2098" s="4" t="s">
        <v>6417</v>
      </c>
      <c r="B2098" s="4">
        <v>2006.0</v>
      </c>
      <c r="C2098" s="4" t="s">
        <v>13</v>
      </c>
      <c r="D2098" s="4" t="s">
        <v>5702</v>
      </c>
      <c r="E2098" s="4">
        <v>79.0</v>
      </c>
      <c r="F2098" s="4">
        <v>2.0</v>
      </c>
      <c r="G2098" s="4" t="s">
        <v>2982</v>
      </c>
      <c r="H2098" s="4">
        <v>0.0</v>
      </c>
      <c r="I2098" s="4">
        <v>99.0</v>
      </c>
      <c r="J2098" s="4">
        <v>28.0</v>
      </c>
      <c r="K2098" s="5">
        <v>45865.0</v>
      </c>
      <c r="L2098" s="4">
        <v>2.0</v>
      </c>
      <c r="M2098" s="4">
        <v>98.0</v>
      </c>
      <c r="N2098" s="4">
        <v>98.0</v>
      </c>
      <c r="O2098" s="4" t="s">
        <v>5522</v>
      </c>
      <c r="P2098" s="10"/>
      <c r="Q2098" s="10"/>
      <c r="R2098" s="4">
        <v>1.0</v>
      </c>
      <c r="S2098" s="10"/>
      <c r="T2098" s="10"/>
    </row>
    <row r="2099">
      <c r="A2099" s="4" t="s">
        <v>6417</v>
      </c>
      <c r="B2099" s="4">
        <v>2005.0</v>
      </c>
      <c r="C2099" s="4" t="s">
        <v>13</v>
      </c>
      <c r="D2099" s="4" t="s">
        <v>5707</v>
      </c>
      <c r="E2099" s="4">
        <v>84.0</v>
      </c>
      <c r="F2099" s="4">
        <v>2.0</v>
      </c>
      <c r="G2099" s="58">
        <v>45725.0</v>
      </c>
      <c r="H2099" s="4">
        <v>0.0</v>
      </c>
      <c r="I2099" s="4">
        <v>99.0</v>
      </c>
      <c r="J2099" s="4">
        <v>7.0</v>
      </c>
      <c r="K2099" s="5">
        <v>45715.0</v>
      </c>
      <c r="L2099" s="4">
        <v>3.0</v>
      </c>
      <c r="M2099" s="4">
        <v>96.0</v>
      </c>
      <c r="N2099" s="4">
        <v>96.0</v>
      </c>
      <c r="O2099" s="4" t="s">
        <v>5522</v>
      </c>
      <c r="P2099" s="10"/>
      <c r="Q2099" s="10"/>
      <c r="R2099" s="4">
        <v>1.0</v>
      </c>
      <c r="S2099" s="10"/>
      <c r="T2099" s="10"/>
    </row>
    <row r="2100">
      <c r="A2100" s="4" t="s">
        <v>6417</v>
      </c>
      <c r="B2100" s="4">
        <v>2004.0</v>
      </c>
      <c r="C2100" s="4" t="s">
        <v>13</v>
      </c>
      <c r="D2100" s="4" t="s">
        <v>5966</v>
      </c>
      <c r="E2100" s="4">
        <v>89.0</v>
      </c>
      <c r="F2100" s="4">
        <v>3.0</v>
      </c>
      <c r="G2100" s="4" t="s">
        <v>2149</v>
      </c>
      <c r="H2100" s="4">
        <v>0.0</v>
      </c>
      <c r="I2100" s="4">
        <v>92.0</v>
      </c>
      <c r="J2100" s="4">
        <v>11.0</v>
      </c>
      <c r="K2100" s="5">
        <v>45864.0</v>
      </c>
      <c r="L2100" s="4">
        <v>3.0</v>
      </c>
      <c r="M2100" s="4">
        <v>9.0</v>
      </c>
      <c r="N2100" s="4">
        <v>88.0</v>
      </c>
      <c r="O2100" s="4" t="s">
        <v>5522</v>
      </c>
      <c r="P2100" s="10"/>
      <c r="Q2100" s="10"/>
      <c r="R2100" s="4">
        <v>1.0</v>
      </c>
      <c r="S2100" s="10"/>
      <c r="T2100" s="10"/>
    </row>
    <row r="2101">
      <c r="A2101" s="4" t="s">
        <v>6417</v>
      </c>
      <c r="B2101" s="4">
        <v>2003.0</v>
      </c>
      <c r="C2101" s="4" t="s">
        <v>13</v>
      </c>
      <c r="D2101" s="4" t="s">
        <v>5816</v>
      </c>
      <c r="E2101" s="4">
        <v>95.0</v>
      </c>
      <c r="F2101" s="4">
        <v>3.0</v>
      </c>
      <c r="G2101" s="4" t="s">
        <v>1405</v>
      </c>
      <c r="H2101" s="4">
        <v>0.0</v>
      </c>
      <c r="I2101" s="4">
        <v>91.0</v>
      </c>
      <c r="J2101" s="4">
        <v>33.0</v>
      </c>
      <c r="K2101" s="5">
        <v>45714.0</v>
      </c>
      <c r="L2101" s="4">
        <v>3.0</v>
      </c>
      <c r="M2101" s="4">
        <v>94.0</v>
      </c>
      <c r="N2101" s="4">
        <v>97.0</v>
      </c>
      <c r="O2101" s="4" t="s">
        <v>5522</v>
      </c>
      <c r="P2101" s="10"/>
      <c r="Q2101" s="10"/>
      <c r="R2101" s="4">
        <v>1.0</v>
      </c>
      <c r="S2101" s="10"/>
      <c r="T2101" s="10"/>
    </row>
    <row r="2102">
      <c r="A2102" s="4" t="s">
        <v>6417</v>
      </c>
      <c r="B2102" s="4">
        <v>2002.0</v>
      </c>
      <c r="C2102" s="4" t="s">
        <v>13</v>
      </c>
      <c r="D2102" s="4" t="s">
        <v>5950</v>
      </c>
      <c r="E2102" s="4">
        <v>99.0</v>
      </c>
      <c r="F2102" s="4">
        <v>3.0</v>
      </c>
      <c r="G2102" s="4" t="s">
        <v>1918</v>
      </c>
      <c r="H2102" s="4">
        <v>0.0</v>
      </c>
      <c r="I2102" s="4">
        <v>92.0</v>
      </c>
      <c r="J2102" s="4">
        <v>62.0</v>
      </c>
      <c r="K2102" s="5">
        <v>45863.0</v>
      </c>
      <c r="L2102" s="4">
        <v>4.0</v>
      </c>
      <c r="M2102" s="4">
        <v>99.0</v>
      </c>
      <c r="N2102" s="4">
        <v>97.0</v>
      </c>
      <c r="O2102" s="4" t="s">
        <v>5522</v>
      </c>
      <c r="P2102" s="10"/>
      <c r="Q2102" s="10"/>
      <c r="R2102" s="5">
        <v>45658.0</v>
      </c>
      <c r="S2102" s="10"/>
      <c r="T2102" s="10"/>
    </row>
    <row r="2103">
      <c r="A2103" s="4" t="s">
        <v>6417</v>
      </c>
      <c r="B2103" s="4">
        <v>2001.0</v>
      </c>
      <c r="C2103" s="4" t="s">
        <v>13</v>
      </c>
      <c r="D2103" s="4" t="s">
        <v>5756</v>
      </c>
      <c r="E2103" s="4">
        <v>17.0</v>
      </c>
      <c r="F2103" s="4">
        <v>3.0</v>
      </c>
      <c r="G2103" s="4" t="s">
        <v>6191</v>
      </c>
      <c r="H2103" s="4">
        <v>0.0</v>
      </c>
      <c r="I2103" s="4">
        <v>89.0</v>
      </c>
      <c r="J2103" s="4">
        <v>23060.0</v>
      </c>
      <c r="K2103" s="5">
        <v>45713.0</v>
      </c>
      <c r="L2103" s="4">
        <v>4.0</v>
      </c>
      <c r="M2103" s="4">
        <v>99.0</v>
      </c>
      <c r="N2103" s="4">
        <v>97.0</v>
      </c>
      <c r="O2103" s="4" t="s">
        <v>5522</v>
      </c>
      <c r="P2103" s="10"/>
      <c r="Q2103" s="10"/>
      <c r="R2103" s="5">
        <v>45658.0</v>
      </c>
      <c r="S2103" s="10"/>
      <c r="T2103" s="10"/>
    </row>
    <row r="2104">
      <c r="A2104" s="4" t="s">
        <v>6417</v>
      </c>
      <c r="B2104" s="4">
        <v>2000.0</v>
      </c>
      <c r="C2104" s="4" t="s">
        <v>13</v>
      </c>
      <c r="D2104" s="4">
        <v>76.0</v>
      </c>
      <c r="E2104" s="4">
        <v>116.0</v>
      </c>
      <c r="F2104" s="4">
        <v>4.0</v>
      </c>
      <c r="G2104" s="4" t="s">
        <v>6192</v>
      </c>
      <c r="H2104" s="4">
        <v>0.0</v>
      </c>
      <c r="I2104" s="4">
        <v>93.0</v>
      </c>
      <c r="J2104" s="4">
        <v>32647.0</v>
      </c>
      <c r="K2104" s="5">
        <v>45862.0</v>
      </c>
      <c r="L2104" s="4">
        <v>4.0</v>
      </c>
      <c r="M2104" s="4">
        <v>99.0</v>
      </c>
      <c r="N2104" s="4">
        <v>97.0</v>
      </c>
      <c r="O2104" s="4" t="s">
        <v>5522</v>
      </c>
      <c r="P2104" s="10"/>
      <c r="Q2104" s="10"/>
      <c r="R2104" s="5">
        <v>45658.0</v>
      </c>
      <c r="S2104" s="10"/>
      <c r="T2104" s="10"/>
    </row>
    <row r="2105">
      <c r="A2105" s="4" t="s">
        <v>6399</v>
      </c>
      <c r="B2105" s="4">
        <v>2015.0</v>
      </c>
      <c r="C2105" s="4" t="s">
        <v>13</v>
      </c>
      <c r="D2105" s="4" t="s">
        <v>5889</v>
      </c>
      <c r="E2105" s="4">
        <v>157.0</v>
      </c>
      <c r="F2105" s="4">
        <v>1.0</v>
      </c>
      <c r="G2105" s="10"/>
      <c r="H2105" s="4">
        <v>0.0</v>
      </c>
      <c r="I2105" s="4">
        <v>88.0</v>
      </c>
      <c r="J2105" s="4">
        <v>0.0</v>
      </c>
      <c r="K2105" s="4" t="s">
        <v>5894</v>
      </c>
      <c r="L2105" s="4">
        <v>1.0</v>
      </c>
      <c r="M2105" s="4">
        <v>88.0</v>
      </c>
      <c r="N2105" s="4">
        <v>87.0</v>
      </c>
      <c r="O2105" s="4" t="s">
        <v>5522</v>
      </c>
      <c r="P2105" s="10"/>
      <c r="Q2105" s="10"/>
      <c r="R2105" s="5">
        <v>45871.0</v>
      </c>
      <c r="S2105" s="10"/>
      <c r="T2105" s="10"/>
    </row>
    <row r="2106">
      <c r="A2106" s="4" t="s">
        <v>6399</v>
      </c>
      <c r="B2106" s="4">
        <v>2014.0</v>
      </c>
      <c r="C2106" s="4" t="s">
        <v>13</v>
      </c>
      <c r="D2106" s="4" t="s">
        <v>5767</v>
      </c>
      <c r="E2106" s="4">
        <v>162.0</v>
      </c>
      <c r="F2106" s="4">
        <v>1.0</v>
      </c>
      <c r="G2106" s="4" t="s">
        <v>1575</v>
      </c>
      <c r="H2106" s="4">
        <v>0.0</v>
      </c>
      <c r="I2106" s="4">
        <v>92.0</v>
      </c>
      <c r="J2106" s="4">
        <v>2.0</v>
      </c>
      <c r="K2106" s="4" t="s">
        <v>5703</v>
      </c>
      <c r="L2106" s="4">
        <v>1.0</v>
      </c>
      <c r="M2106" s="4">
        <v>92.0</v>
      </c>
      <c r="N2106" s="4">
        <v>9.0</v>
      </c>
      <c r="O2106" s="4" t="s">
        <v>5522</v>
      </c>
      <c r="P2106" s="10"/>
      <c r="Q2106" s="10"/>
      <c r="R2106" s="5">
        <v>45871.0</v>
      </c>
      <c r="S2106" s="10"/>
      <c r="T2106" s="10"/>
    </row>
    <row r="2107">
      <c r="A2107" s="4" t="s">
        <v>6399</v>
      </c>
      <c r="B2107" s="4">
        <v>2013.0</v>
      </c>
      <c r="C2107" s="4" t="s">
        <v>13</v>
      </c>
      <c r="D2107" s="4" t="s">
        <v>5590</v>
      </c>
      <c r="E2107" s="4">
        <v>163.0</v>
      </c>
      <c r="F2107" s="4">
        <v>1.0</v>
      </c>
      <c r="G2107" s="4" t="s">
        <v>5746</v>
      </c>
      <c r="H2107" s="4">
        <v>0.0</v>
      </c>
      <c r="I2107" s="4">
        <v>91.0</v>
      </c>
      <c r="J2107" s="4">
        <v>27.0</v>
      </c>
      <c r="K2107" s="4" t="s">
        <v>5856</v>
      </c>
      <c r="L2107" s="4">
        <v>1.0</v>
      </c>
      <c r="M2107" s="4">
        <v>92.0</v>
      </c>
      <c r="N2107" s="4">
        <v>9.0</v>
      </c>
      <c r="O2107" s="4" t="s">
        <v>5522</v>
      </c>
      <c r="P2107" s="10"/>
      <c r="Q2107" s="10"/>
      <c r="R2107" s="5">
        <v>45902.0</v>
      </c>
      <c r="S2107" s="10"/>
      <c r="T2107" s="10"/>
    </row>
    <row r="2108">
      <c r="A2108" s="4" t="s">
        <v>6399</v>
      </c>
      <c r="B2108" s="4">
        <v>2012.0</v>
      </c>
      <c r="C2108" s="4" t="s">
        <v>13</v>
      </c>
      <c r="D2108" s="4">
        <v>79.0</v>
      </c>
      <c r="E2108" s="4">
        <v>175.0</v>
      </c>
      <c r="F2108" s="4">
        <v>1.0</v>
      </c>
      <c r="G2108" s="4" t="s">
        <v>5748</v>
      </c>
      <c r="H2108" s="4">
        <v>0.0</v>
      </c>
      <c r="I2108" s="4">
        <v>94.0</v>
      </c>
      <c r="J2108" s="4">
        <v>11.0</v>
      </c>
      <c r="K2108" s="4" t="s">
        <v>5712</v>
      </c>
      <c r="L2108" s="4">
        <v>1.0</v>
      </c>
      <c r="M2108" s="4">
        <v>92.0</v>
      </c>
      <c r="N2108" s="4">
        <v>92.0</v>
      </c>
      <c r="O2108" s="4" t="s">
        <v>5522</v>
      </c>
      <c r="P2108" s="10"/>
      <c r="Q2108" s="10"/>
      <c r="R2108" s="5">
        <v>45902.0</v>
      </c>
      <c r="S2108" s="10"/>
      <c r="T2108" s="10"/>
    </row>
    <row r="2109">
      <c r="A2109" s="4" t="s">
        <v>6399</v>
      </c>
      <c r="B2109" s="4">
        <v>2011.0</v>
      </c>
      <c r="C2109" s="4" t="s">
        <v>13</v>
      </c>
      <c r="D2109" s="4">
        <v>77.0</v>
      </c>
      <c r="E2109" s="4">
        <v>177.0</v>
      </c>
      <c r="F2109" s="4">
        <v>1.0</v>
      </c>
      <c r="G2109" s="4" t="s">
        <v>5735</v>
      </c>
      <c r="H2109" s="4">
        <v>0.0</v>
      </c>
      <c r="I2109" s="4">
        <v>96.0</v>
      </c>
      <c r="J2109" s="4">
        <v>0.0</v>
      </c>
      <c r="K2109" s="5">
        <v>45905.0</v>
      </c>
      <c r="L2109" s="4">
        <v>1.0</v>
      </c>
      <c r="M2109" s="4">
        <v>96.0</v>
      </c>
      <c r="N2109" s="4">
        <v>93.0</v>
      </c>
      <c r="O2109" s="4" t="s">
        <v>5522</v>
      </c>
      <c r="P2109" s="10"/>
      <c r="Q2109" s="10"/>
      <c r="R2109" s="4">
        <v>3.0</v>
      </c>
      <c r="S2109" s="10"/>
      <c r="T2109" s="10"/>
    </row>
    <row r="2110">
      <c r="A2110" s="4" t="s">
        <v>6399</v>
      </c>
      <c r="B2110" s="4">
        <v>2010.0</v>
      </c>
      <c r="C2110" s="4" t="s">
        <v>13</v>
      </c>
      <c r="D2110" s="4" t="s">
        <v>6004</v>
      </c>
      <c r="E2110" s="4">
        <v>219.0</v>
      </c>
      <c r="F2110" s="4">
        <v>1.0</v>
      </c>
      <c r="G2110" s="4" t="s">
        <v>1442</v>
      </c>
      <c r="H2110" s="4">
        <v>0.0</v>
      </c>
      <c r="I2110" s="4">
        <v>98.0</v>
      </c>
      <c r="J2110" s="4">
        <v>0.0</v>
      </c>
      <c r="K2110" s="5">
        <v>45752.0</v>
      </c>
      <c r="L2110" s="4">
        <v>1.0</v>
      </c>
      <c r="M2110" s="4">
        <v>97.0</v>
      </c>
      <c r="N2110" s="4">
        <v>9.0</v>
      </c>
      <c r="O2110" s="4" t="s">
        <v>5522</v>
      </c>
      <c r="P2110" s="10"/>
      <c r="Q2110" s="10"/>
      <c r="R2110" s="4">
        <v>3.0</v>
      </c>
      <c r="S2110" s="10"/>
      <c r="T2110" s="10"/>
    </row>
    <row r="2111">
      <c r="A2111" s="4" t="s">
        <v>6399</v>
      </c>
      <c r="B2111" s="4">
        <v>2009.0</v>
      </c>
      <c r="C2111" s="4" t="s">
        <v>13</v>
      </c>
      <c r="D2111" s="4">
        <v>69.0</v>
      </c>
      <c r="E2111" s="4">
        <v>218.0</v>
      </c>
      <c r="F2111" s="4">
        <v>1.0</v>
      </c>
      <c r="G2111" s="4" t="s">
        <v>339</v>
      </c>
      <c r="H2111" s="4">
        <v>0.0</v>
      </c>
      <c r="I2111" s="4">
        <v>89.0</v>
      </c>
      <c r="J2111" s="4">
        <v>0.0</v>
      </c>
      <c r="K2111" s="4" t="s">
        <v>5557</v>
      </c>
      <c r="L2111" s="4">
        <v>1.0</v>
      </c>
      <c r="M2111" s="4">
        <v>87.0</v>
      </c>
      <c r="N2111" s="4">
        <v>85.0</v>
      </c>
      <c r="O2111" s="4" t="s">
        <v>5522</v>
      </c>
      <c r="P2111" s="10"/>
      <c r="Q2111" s="10"/>
      <c r="R2111" s="5">
        <v>45660.0</v>
      </c>
      <c r="S2111" s="10"/>
      <c r="T2111" s="10"/>
    </row>
    <row r="2112">
      <c r="A2112" s="4" t="s">
        <v>6399</v>
      </c>
      <c r="B2112" s="4">
        <v>2008.0</v>
      </c>
      <c r="C2112" s="4" t="s">
        <v>13</v>
      </c>
      <c r="D2112" s="4" t="s">
        <v>5799</v>
      </c>
      <c r="E2112" s="4">
        <v>228.0</v>
      </c>
      <c r="F2112" s="4">
        <v>1.0</v>
      </c>
      <c r="G2112" s="58">
        <v>45847.0</v>
      </c>
      <c r="H2112" s="4">
        <v>0.0</v>
      </c>
      <c r="I2112" s="4">
        <v>97.0</v>
      </c>
      <c r="J2112" s="4">
        <v>0.0</v>
      </c>
      <c r="K2112" s="4" t="s">
        <v>6105</v>
      </c>
      <c r="L2112" s="4">
        <v>1.0</v>
      </c>
      <c r="M2112" s="4">
        <v>96.0</v>
      </c>
      <c r="N2112" s="4">
        <v>9.0</v>
      </c>
      <c r="O2112" s="4" t="s">
        <v>5522</v>
      </c>
      <c r="P2112" s="10"/>
      <c r="Q2112" s="10"/>
      <c r="R2112" s="5">
        <v>45660.0</v>
      </c>
      <c r="S2112" s="10"/>
      <c r="T2112" s="10"/>
    </row>
    <row r="2113">
      <c r="A2113" s="4" t="s">
        <v>6399</v>
      </c>
      <c r="B2113" s="4">
        <v>2007.0</v>
      </c>
      <c r="C2113" s="4" t="s">
        <v>13</v>
      </c>
      <c r="D2113" s="4" t="s">
        <v>5825</v>
      </c>
      <c r="E2113" s="4">
        <v>237.0</v>
      </c>
      <c r="F2113" s="4">
        <v>1.0</v>
      </c>
      <c r="G2113" s="4" t="s">
        <v>1405</v>
      </c>
      <c r="H2113" s="4">
        <v>0.0</v>
      </c>
      <c r="I2113" s="4">
        <v>95.0</v>
      </c>
      <c r="J2113" s="4">
        <v>10.0</v>
      </c>
      <c r="K2113" s="4" t="s">
        <v>5603</v>
      </c>
      <c r="L2113" s="4">
        <v>1.0</v>
      </c>
      <c r="M2113" s="4">
        <v>93.0</v>
      </c>
      <c r="N2113" s="4">
        <v>92.0</v>
      </c>
      <c r="O2113" s="4" t="s">
        <v>5522</v>
      </c>
      <c r="P2113" s="10"/>
      <c r="Q2113" s="10"/>
      <c r="R2113" s="5">
        <v>45691.0</v>
      </c>
      <c r="S2113" s="10"/>
      <c r="T2113" s="10"/>
    </row>
    <row r="2114">
      <c r="A2114" s="4" t="s">
        <v>6399</v>
      </c>
      <c r="B2114" s="4">
        <v>2006.0</v>
      </c>
      <c r="C2114" s="4" t="s">
        <v>13</v>
      </c>
      <c r="D2114" s="4">
        <v>68.0</v>
      </c>
      <c r="E2114" s="4">
        <v>242.0</v>
      </c>
      <c r="F2114" s="4">
        <v>1.0</v>
      </c>
      <c r="G2114" s="4" t="s">
        <v>876</v>
      </c>
      <c r="H2114" s="4">
        <v>0.0</v>
      </c>
      <c r="I2114" s="4">
        <v>98.0</v>
      </c>
      <c r="J2114" s="4">
        <v>34.0</v>
      </c>
      <c r="K2114" s="4" t="s">
        <v>5604</v>
      </c>
      <c r="L2114" s="4">
        <v>1.0</v>
      </c>
      <c r="M2114" s="4">
        <v>98.0</v>
      </c>
      <c r="N2114" s="4">
        <v>97.0</v>
      </c>
      <c r="O2114" s="4" t="s">
        <v>5522</v>
      </c>
      <c r="P2114" s="10"/>
      <c r="Q2114" s="10"/>
      <c r="R2114" s="5">
        <v>45719.0</v>
      </c>
      <c r="S2114" s="10"/>
      <c r="T2114" s="10"/>
    </row>
    <row r="2115">
      <c r="A2115" s="4" t="s">
        <v>6399</v>
      </c>
      <c r="B2115" s="4">
        <v>2005.0</v>
      </c>
      <c r="C2115" s="4" t="s">
        <v>13</v>
      </c>
      <c r="D2115" s="4" t="s">
        <v>5773</v>
      </c>
      <c r="E2115" s="4">
        <v>248.0</v>
      </c>
      <c r="F2115" s="4">
        <v>1.0</v>
      </c>
      <c r="G2115" s="4" t="s">
        <v>6088</v>
      </c>
      <c r="H2115" s="4">
        <v>0.0</v>
      </c>
      <c r="I2115" s="4">
        <v>99.0</v>
      </c>
      <c r="J2115" s="4">
        <v>6.0</v>
      </c>
      <c r="K2115" s="4" t="s">
        <v>5947</v>
      </c>
      <c r="L2115" s="4">
        <v>1.0</v>
      </c>
      <c r="M2115" s="4">
        <v>99.0</v>
      </c>
      <c r="N2115" s="4">
        <v>98.0</v>
      </c>
      <c r="O2115" s="4" t="s">
        <v>5522</v>
      </c>
      <c r="P2115" s="10"/>
      <c r="Q2115" s="10"/>
      <c r="R2115" s="5">
        <v>45719.0</v>
      </c>
      <c r="S2115" s="10"/>
      <c r="T2115" s="10"/>
    </row>
    <row r="2116">
      <c r="A2116" s="4" t="s">
        <v>6399</v>
      </c>
      <c r="B2116" s="4">
        <v>2004.0</v>
      </c>
      <c r="C2116" s="4" t="s">
        <v>13</v>
      </c>
      <c r="D2116" s="4">
        <v>68.0</v>
      </c>
      <c r="E2116" s="4">
        <v>225.0</v>
      </c>
      <c r="F2116" s="4">
        <v>1.0</v>
      </c>
      <c r="G2116" s="4" t="s">
        <v>5813</v>
      </c>
      <c r="H2116" s="4">
        <v>0.0</v>
      </c>
      <c r="I2116" s="4">
        <v>99.0</v>
      </c>
      <c r="J2116" s="4">
        <v>4.0</v>
      </c>
      <c r="K2116" s="4" t="s">
        <v>5560</v>
      </c>
      <c r="L2116" s="4">
        <v>1.0</v>
      </c>
      <c r="M2116" s="4">
        <v>98.0</v>
      </c>
      <c r="N2116" s="4">
        <v>98.0</v>
      </c>
      <c r="O2116" s="4" t="s">
        <v>5522</v>
      </c>
      <c r="P2116" s="10"/>
      <c r="Q2116" s="10"/>
      <c r="R2116" s="5">
        <v>45750.0</v>
      </c>
      <c r="S2116" s="10"/>
      <c r="T2116" s="10"/>
    </row>
    <row r="2117">
      <c r="A2117" s="4" t="s">
        <v>6399</v>
      </c>
      <c r="B2117" s="4">
        <v>2003.0</v>
      </c>
      <c r="C2117" s="4" t="s">
        <v>13</v>
      </c>
      <c r="D2117" s="4" t="s">
        <v>5983</v>
      </c>
      <c r="E2117" s="4">
        <v>226.0</v>
      </c>
      <c r="F2117" s="4">
        <v>1.0</v>
      </c>
      <c r="G2117" s="4" t="s">
        <v>1942</v>
      </c>
      <c r="H2117" s="4">
        <v>0.0</v>
      </c>
      <c r="I2117" s="4">
        <v>99.0</v>
      </c>
      <c r="J2117" s="4">
        <v>87.0</v>
      </c>
      <c r="K2117" s="4" t="s">
        <v>5858</v>
      </c>
      <c r="L2117" s="4">
        <v>1.0</v>
      </c>
      <c r="M2117" s="4">
        <v>98.0</v>
      </c>
      <c r="N2117" s="4">
        <v>98.0</v>
      </c>
      <c r="O2117" s="4" t="s">
        <v>5522</v>
      </c>
      <c r="P2117" s="10"/>
      <c r="Q2117" s="10"/>
      <c r="R2117" s="5">
        <v>45780.0</v>
      </c>
      <c r="S2117" s="10"/>
      <c r="T2117" s="10"/>
    </row>
    <row r="2118">
      <c r="A2118" s="4" t="s">
        <v>6399</v>
      </c>
      <c r="B2118" s="4">
        <v>2002.0</v>
      </c>
      <c r="C2118" s="4" t="s">
        <v>13</v>
      </c>
      <c r="D2118" s="4" t="s">
        <v>5731</v>
      </c>
      <c r="E2118" s="4">
        <v>225.0</v>
      </c>
      <c r="F2118" s="4">
        <v>1.0</v>
      </c>
      <c r="G2118" s="4" t="s">
        <v>2237</v>
      </c>
      <c r="H2118" s="4">
        <v>0.0</v>
      </c>
      <c r="I2118" s="4">
        <v>99.0</v>
      </c>
      <c r="J2118" s="4">
        <v>4929.0</v>
      </c>
      <c r="K2118" s="4" t="s">
        <v>5997</v>
      </c>
      <c r="L2118" s="4">
        <v>1.0</v>
      </c>
      <c r="M2118" s="4">
        <v>98.0</v>
      </c>
      <c r="N2118" s="4">
        <v>97.0</v>
      </c>
      <c r="O2118" s="4" t="s">
        <v>5522</v>
      </c>
      <c r="P2118" s="10"/>
      <c r="Q2118" s="10"/>
      <c r="R2118" s="5">
        <v>45811.0</v>
      </c>
      <c r="S2118" s="10"/>
      <c r="T2118" s="10"/>
    </row>
    <row r="2119">
      <c r="A2119" s="4" t="s">
        <v>6399</v>
      </c>
      <c r="B2119" s="4">
        <v>2001.0</v>
      </c>
      <c r="C2119" s="4" t="s">
        <v>13</v>
      </c>
      <c r="D2119" s="4" t="s">
        <v>5983</v>
      </c>
      <c r="E2119" s="4">
        <v>228.0</v>
      </c>
      <c r="F2119" s="4">
        <v>1.0</v>
      </c>
      <c r="G2119" s="4" t="s">
        <v>5811</v>
      </c>
      <c r="H2119" s="4">
        <v>0.0</v>
      </c>
      <c r="I2119" s="4">
        <v>94.0</v>
      </c>
      <c r="J2119" s="4">
        <v>457.0</v>
      </c>
      <c r="K2119" s="4" t="s">
        <v>5609</v>
      </c>
      <c r="L2119" s="4">
        <v>1.0</v>
      </c>
      <c r="M2119" s="4">
        <v>98.0</v>
      </c>
      <c r="N2119" s="4">
        <v>97.0</v>
      </c>
      <c r="O2119" s="4" t="s">
        <v>5522</v>
      </c>
      <c r="P2119" s="10"/>
      <c r="Q2119" s="10"/>
      <c r="R2119" s="5">
        <v>45811.0</v>
      </c>
      <c r="S2119" s="10"/>
      <c r="T2119" s="10"/>
    </row>
    <row r="2120">
      <c r="A2120" s="4" t="s">
        <v>6399</v>
      </c>
      <c r="B2120" s="4">
        <v>2000.0</v>
      </c>
      <c r="C2120" s="4" t="s">
        <v>13</v>
      </c>
      <c r="D2120" s="4" t="s">
        <v>6129</v>
      </c>
      <c r="E2120" s="4">
        <v>235.0</v>
      </c>
      <c r="F2120" s="4">
        <v>1.0</v>
      </c>
      <c r="G2120" s="4" t="s">
        <v>1987</v>
      </c>
      <c r="H2120" s="4">
        <v>0.0</v>
      </c>
      <c r="I2120" s="4">
        <v>92.0</v>
      </c>
      <c r="J2120" s="4">
        <v>687.0</v>
      </c>
      <c r="K2120" s="4" t="s">
        <v>5610</v>
      </c>
      <c r="L2120" s="4">
        <v>2.0</v>
      </c>
      <c r="M2120" s="4">
        <v>97.0</v>
      </c>
      <c r="N2120" s="4">
        <v>95.0</v>
      </c>
      <c r="O2120" s="4" t="s">
        <v>5522</v>
      </c>
      <c r="P2120" s="10"/>
      <c r="Q2120" s="10"/>
      <c r="R2120" s="5">
        <v>45841.0</v>
      </c>
      <c r="S2120" s="10"/>
      <c r="T2120" s="10"/>
    </row>
    <row r="2121">
      <c r="A2121" s="4" t="s">
        <v>6436</v>
      </c>
      <c r="B2121" s="4">
        <v>2015.0</v>
      </c>
      <c r="C2121" s="4" t="s">
        <v>314</v>
      </c>
      <c r="D2121" s="4">
        <v>75.0</v>
      </c>
      <c r="E2121" s="4">
        <v>133.0</v>
      </c>
      <c r="F2121" s="4">
        <v>2.0</v>
      </c>
      <c r="G2121" s="10"/>
      <c r="H2121" s="4">
        <v>0.0</v>
      </c>
      <c r="I2121" s="4">
        <v>9.0</v>
      </c>
      <c r="J2121" s="4">
        <v>4.0</v>
      </c>
      <c r="K2121" s="5">
        <v>45844.0</v>
      </c>
      <c r="L2121" s="4">
        <v>2.0</v>
      </c>
      <c r="M2121" s="4">
        <v>89.0</v>
      </c>
      <c r="N2121" s="4">
        <v>89.0</v>
      </c>
      <c r="O2121" s="4" t="s">
        <v>5522</v>
      </c>
      <c r="P2121" s="4" t="s">
        <v>4234</v>
      </c>
      <c r="Q2121" s="4">
        <v>1.9815481E7</v>
      </c>
      <c r="R2121" s="5">
        <v>45840.0</v>
      </c>
      <c r="S2121" s="4" t="s">
        <v>7038</v>
      </c>
      <c r="T2121" s="5">
        <v>45852.0</v>
      </c>
    </row>
    <row r="2122">
      <c r="A2122" s="4" t="s">
        <v>6436</v>
      </c>
      <c r="B2122" s="4">
        <v>2014.0</v>
      </c>
      <c r="C2122" s="4" t="s">
        <v>314</v>
      </c>
      <c r="D2122" s="4" t="s">
        <v>5623</v>
      </c>
      <c r="E2122" s="4">
        <v>135.0</v>
      </c>
      <c r="F2122" s="4">
        <v>2.0</v>
      </c>
      <c r="G2122" s="4" t="s">
        <v>5521</v>
      </c>
      <c r="H2122" s="4" t="s">
        <v>4235</v>
      </c>
      <c r="I2122" s="4">
        <v>94.0</v>
      </c>
      <c r="J2122" s="4">
        <v>59.0</v>
      </c>
      <c r="K2122" s="4" t="s">
        <v>5523</v>
      </c>
      <c r="L2122" s="4">
        <v>2.0</v>
      </c>
      <c r="M2122" s="4">
        <v>94.0</v>
      </c>
      <c r="N2122" s="4">
        <v>94.0</v>
      </c>
      <c r="O2122" s="4" t="s">
        <v>5522</v>
      </c>
      <c r="P2122" s="4" t="s">
        <v>4236</v>
      </c>
      <c r="Q2122" s="4">
        <v>1998979.0</v>
      </c>
      <c r="R2122" s="5">
        <v>45871.0</v>
      </c>
      <c r="S2122" s="4" t="s">
        <v>7246</v>
      </c>
      <c r="T2122" s="5">
        <v>45852.0</v>
      </c>
    </row>
    <row r="2123">
      <c r="A2123" s="4" t="s">
        <v>6436</v>
      </c>
      <c r="B2123" s="4">
        <v>2013.0</v>
      </c>
      <c r="C2123" s="4" t="s">
        <v>314</v>
      </c>
      <c r="D2123" s="4" t="s">
        <v>5624</v>
      </c>
      <c r="E2123" s="4">
        <v>138.0</v>
      </c>
      <c r="F2123" s="4">
        <v>2.0</v>
      </c>
      <c r="G2123" s="4" t="s">
        <v>2474</v>
      </c>
      <c r="H2123" s="4" t="s">
        <v>4237</v>
      </c>
      <c r="I2123" s="4">
        <v>96.0</v>
      </c>
      <c r="J2123" s="4">
        <v>1159.0</v>
      </c>
      <c r="K2123" s="4" t="s">
        <v>5525</v>
      </c>
      <c r="L2123" s="4">
        <v>2.0</v>
      </c>
      <c r="M2123" s="4">
        <v>88.0</v>
      </c>
      <c r="N2123" s="4">
        <v>92.0</v>
      </c>
      <c r="O2123" s="4" t="s">
        <v>5522</v>
      </c>
      <c r="P2123" s="4" t="s">
        <v>4238</v>
      </c>
      <c r="Q2123" s="4">
        <v>1.9983693E7</v>
      </c>
      <c r="R2123" s="5">
        <v>45902.0</v>
      </c>
      <c r="S2123" s="4" t="s">
        <v>6977</v>
      </c>
      <c r="T2123" s="5">
        <v>45852.0</v>
      </c>
    </row>
    <row r="2124">
      <c r="A2124" s="4" t="s">
        <v>6436</v>
      </c>
      <c r="B2124" s="4">
        <v>2012.0</v>
      </c>
      <c r="C2124" s="4" t="s">
        <v>314</v>
      </c>
      <c r="D2124" s="4" t="s">
        <v>5577</v>
      </c>
      <c r="E2124" s="4">
        <v>138.0</v>
      </c>
      <c r="F2124" s="4">
        <v>2.0</v>
      </c>
      <c r="G2124" s="4" t="s">
        <v>787</v>
      </c>
      <c r="H2124" s="4" t="s">
        <v>4239</v>
      </c>
      <c r="I2124" s="4">
        <v>96.0</v>
      </c>
      <c r="J2124" s="4">
        <v>7450.0</v>
      </c>
      <c r="K2124" s="4" t="s">
        <v>5567</v>
      </c>
      <c r="L2124" s="4">
        <v>2.0</v>
      </c>
      <c r="M2124" s="4">
        <v>92.0</v>
      </c>
      <c r="N2124" s="4">
        <v>91.0</v>
      </c>
      <c r="O2124" s="4" t="s">
        <v>5522</v>
      </c>
      <c r="P2124" s="4" t="s">
        <v>4240</v>
      </c>
      <c r="Q2124" s="4">
        <v>25835.0</v>
      </c>
      <c r="R2124" s="4">
        <v>3.0</v>
      </c>
      <c r="S2124" s="4" t="s">
        <v>7246</v>
      </c>
      <c r="T2124" s="5">
        <v>45731.0</v>
      </c>
    </row>
    <row r="2125">
      <c r="A2125" s="4" t="s">
        <v>6436</v>
      </c>
      <c r="B2125" s="4">
        <v>2011.0</v>
      </c>
      <c r="C2125" s="4" t="s">
        <v>314</v>
      </c>
      <c r="D2125" s="4" t="s">
        <v>5881</v>
      </c>
      <c r="E2125" s="4">
        <v>139.0</v>
      </c>
      <c r="F2125" s="4">
        <v>2.0</v>
      </c>
      <c r="G2125" s="5">
        <v>45666.0</v>
      </c>
      <c r="H2125" s="4" t="s">
        <v>4241</v>
      </c>
      <c r="I2125" s="4">
        <v>96.0</v>
      </c>
      <c r="J2125" s="4">
        <v>4189.0</v>
      </c>
      <c r="K2125" s="4" t="s">
        <v>5798</v>
      </c>
      <c r="L2125" s="4">
        <v>2.0</v>
      </c>
      <c r="M2125" s="4">
        <v>89.0</v>
      </c>
      <c r="N2125" s="4">
        <v>89.0</v>
      </c>
      <c r="O2125" s="4" t="s">
        <v>5522</v>
      </c>
      <c r="P2125" s="4" t="s">
        <v>4242</v>
      </c>
      <c r="Q2125" s="4">
        <v>2147528.0</v>
      </c>
      <c r="R2125" s="5">
        <v>45660.0</v>
      </c>
      <c r="S2125" s="4" t="s">
        <v>7038</v>
      </c>
      <c r="T2125" s="5">
        <v>45853.0</v>
      </c>
    </row>
    <row r="2126">
      <c r="A2126" s="4" t="s">
        <v>6436</v>
      </c>
      <c r="B2126" s="4">
        <v>2010.0</v>
      </c>
      <c r="C2126" s="4" t="s">
        <v>314</v>
      </c>
      <c r="D2126" s="4" t="s">
        <v>5585</v>
      </c>
      <c r="E2126" s="4">
        <v>153.0</v>
      </c>
      <c r="F2126" s="4">
        <v>2.0</v>
      </c>
      <c r="G2126" s="4">
        <v>9.0</v>
      </c>
      <c r="H2126" s="4" t="s">
        <v>4243</v>
      </c>
      <c r="I2126" s="4">
        <v>98.0</v>
      </c>
      <c r="J2126" s="4">
        <v>193.0</v>
      </c>
      <c r="K2126" s="4" t="s">
        <v>5637</v>
      </c>
      <c r="L2126" s="4">
        <v>2.0</v>
      </c>
      <c r="M2126" s="4">
        <v>94.0</v>
      </c>
      <c r="N2126" s="4">
        <v>94.0</v>
      </c>
      <c r="O2126" s="4" t="s">
        <v>5522</v>
      </c>
      <c r="P2126" s="4" t="s">
        <v>4244</v>
      </c>
      <c r="Q2126" s="4">
        <v>2246871.0</v>
      </c>
      <c r="R2126" s="5">
        <v>45691.0</v>
      </c>
      <c r="S2126" s="4" t="s">
        <v>7246</v>
      </c>
      <c r="T2126" s="5">
        <v>45884.0</v>
      </c>
    </row>
    <row r="2127">
      <c r="A2127" s="4" t="s">
        <v>6436</v>
      </c>
      <c r="B2127" s="4">
        <v>2009.0</v>
      </c>
      <c r="C2127" s="4" t="s">
        <v>314</v>
      </c>
      <c r="D2127" s="4" t="s">
        <v>5749</v>
      </c>
      <c r="E2127" s="4">
        <v>158.0</v>
      </c>
      <c r="F2127" s="4">
        <v>2.0</v>
      </c>
      <c r="G2127" s="5">
        <v>45757.0</v>
      </c>
      <c r="H2127" s="4" t="s">
        <v>4245</v>
      </c>
      <c r="I2127" s="4">
        <v>95.0</v>
      </c>
      <c r="J2127" s="4">
        <v>8.0</v>
      </c>
      <c r="K2127" s="4" t="s">
        <v>5638</v>
      </c>
      <c r="L2127" s="4">
        <v>3.0</v>
      </c>
      <c r="M2127" s="4">
        <v>95.0</v>
      </c>
      <c r="N2127" s="4">
        <v>95.0</v>
      </c>
      <c r="O2127" s="4" t="s">
        <v>5522</v>
      </c>
      <c r="P2127" s="4" t="s">
        <v>4246</v>
      </c>
      <c r="Q2127" s="4">
        <v>2367487.0</v>
      </c>
      <c r="R2127" s="5">
        <v>45719.0</v>
      </c>
      <c r="S2127" s="4" t="s">
        <v>7379</v>
      </c>
      <c r="T2127" s="5">
        <v>45762.0</v>
      </c>
    </row>
    <row r="2128">
      <c r="A2128" s="4" t="s">
        <v>6436</v>
      </c>
      <c r="B2128" s="4">
        <v>2008.0</v>
      </c>
      <c r="C2128" s="4" t="s">
        <v>314</v>
      </c>
      <c r="D2128" s="4" t="s">
        <v>5749</v>
      </c>
      <c r="E2128" s="4">
        <v>159.0</v>
      </c>
      <c r="F2128" s="4">
        <v>2.0</v>
      </c>
      <c r="G2128" s="5">
        <v>45911.0</v>
      </c>
      <c r="H2128" s="4" t="s">
        <v>4247</v>
      </c>
      <c r="I2128" s="4">
        <v>97.0</v>
      </c>
      <c r="J2128" s="4">
        <v>12.0</v>
      </c>
      <c r="K2128" s="4" t="s">
        <v>5765</v>
      </c>
      <c r="L2128" s="4">
        <v>3.0</v>
      </c>
      <c r="M2128" s="4">
        <v>95.0</v>
      </c>
      <c r="N2128" s="4">
        <v>96.0</v>
      </c>
      <c r="O2128" s="4" t="s">
        <v>5522</v>
      </c>
      <c r="P2128" s="4" t="s">
        <v>4248</v>
      </c>
      <c r="Q2128" s="4">
        <v>2537875.0</v>
      </c>
      <c r="R2128" s="5">
        <v>45780.0</v>
      </c>
      <c r="S2128" s="4" t="s">
        <v>6234</v>
      </c>
      <c r="T2128" s="5">
        <v>45852.0</v>
      </c>
    </row>
    <row r="2129">
      <c r="A2129" s="4" t="s">
        <v>6436</v>
      </c>
      <c r="B2129" s="4">
        <v>2007.0</v>
      </c>
      <c r="C2129" s="4" t="s">
        <v>314</v>
      </c>
      <c r="D2129" s="4" t="s">
        <v>5588</v>
      </c>
      <c r="E2129" s="4">
        <v>154.0</v>
      </c>
      <c r="F2129" s="4">
        <v>3.0</v>
      </c>
      <c r="G2129" s="5">
        <v>45818.0</v>
      </c>
      <c r="H2129" s="4" t="s">
        <v>4249</v>
      </c>
      <c r="I2129" s="4">
        <v>99.0</v>
      </c>
      <c r="J2129" s="4">
        <v>353.0</v>
      </c>
      <c r="K2129" s="4">
        <v>55.0</v>
      </c>
      <c r="L2129" s="4">
        <v>3.0</v>
      </c>
      <c r="M2129" s="4">
        <v>96.0</v>
      </c>
      <c r="N2129" s="4">
        <v>96.0</v>
      </c>
      <c r="O2129" s="4" t="s">
        <v>5522</v>
      </c>
      <c r="P2129" s="4" t="s">
        <v>4250</v>
      </c>
      <c r="Q2129" s="4">
        <v>2882982.0</v>
      </c>
      <c r="R2129" s="5">
        <v>45811.0</v>
      </c>
      <c r="S2129" s="4" t="s">
        <v>7053</v>
      </c>
      <c r="T2129" s="5">
        <v>45671.0</v>
      </c>
    </row>
    <row r="2130">
      <c r="A2130" s="4" t="s">
        <v>6436</v>
      </c>
      <c r="B2130" s="4">
        <v>2006.0</v>
      </c>
      <c r="C2130" s="4" t="s">
        <v>314</v>
      </c>
      <c r="D2130" s="4" t="s">
        <v>5711</v>
      </c>
      <c r="E2130" s="4">
        <v>157.0</v>
      </c>
      <c r="F2130" s="4">
        <v>3.0</v>
      </c>
      <c r="G2130" s="4" t="s">
        <v>4590</v>
      </c>
      <c r="H2130" s="4" t="s">
        <v>4251</v>
      </c>
      <c r="I2130" s="4">
        <v>99.0</v>
      </c>
      <c r="J2130" s="4">
        <v>3196.0</v>
      </c>
      <c r="K2130" s="4" t="s">
        <v>5753</v>
      </c>
      <c r="L2130" s="4">
        <v>4.0</v>
      </c>
      <c r="M2130" s="4">
        <v>97.0</v>
      </c>
      <c r="N2130" s="4">
        <v>97.0</v>
      </c>
      <c r="O2130" s="4" t="s">
        <v>5522</v>
      </c>
      <c r="P2130" s="4" t="s">
        <v>4252</v>
      </c>
      <c r="Q2130" s="4">
        <v>2119376.0</v>
      </c>
      <c r="R2130" s="5">
        <v>45841.0</v>
      </c>
      <c r="S2130" s="4" t="s">
        <v>7058</v>
      </c>
      <c r="T2130" s="5">
        <v>45851.0</v>
      </c>
    </row>
    <row r="2131">
      <c r="A2131" s="4" t="s">
        <v>6436</v>
      </c>
      <c r="B2131" s="4">
        <v>2005.0</v>
      </c>
      <c r="C2131" s="4" t="s">
        <v>314</v>
      </c>
      <c r="D2131" s="4" t="s">
        <v>5715</v>
      </c>
      <c r="E2131" s="4">
        <v>162.0</v>
      </c>
      <c r="F2131" s="4">
        <v>3.0</v>
      </c>
      <c r="G2131" s="4" t="s">
        <v>3137</v>
      </c>
      <c r="H2131" s="4" t="s">
        <v>4253</v>
      </c>
      <c r="I2131" s="4">
        <v>98.0</v>
      </c>
      <c r="J2131" s="4">
        <v>5043.0</v>
      </c>
      <c r="K2131" s="4" t="s">
        <v>5576</v>
      </c>
      <c r="L2131" s="4">
        <v>4.0</v>
      </c>
      <c r="M2131" s="4">
        <v>97.0</v>
      </c>
      <c r="N2131" s="4">
        <v>97.0</v>
      </c>
      <c r="O2131" s="4" t="s">
        <v>5522</v>
      </c>
      <c r="P2131" s="4" t="s">
        <v>4254</v>
      </c>
      <c r="Q2131" s="4">
        <v>2.1319685E7</v>
      </c>
      <c r="R2131" s="5">
        <v>45872.0</v>
      </c>
      <c r="S2131" s="4" t="s">
        <v>7019</v>
      </c>
      <c r="T2131" s="5">
        <v>45760.0</v>
      </c>
    </row>
    <row r="2132">
      <c r="A2132" s="4" t="s">
        <v>6436</v>
      </c>
      <c r="B2132" s="4">
        <v>2004.0</v>
      </c>
      <c r="C2132" s="4" t="s">
        <v>314</v>
      </c>
      <c r="D2132" s="4" t="s">
        <v>5590</v>
      </c>
      <c r="E2132" s="4">
        <v>165.0</v>
      </c>
      <c r="F2132" s="4">
        <v>4.0</v>
      </c>
      <c r="G2132" s="4" t="s">
        <v>6193</v>
      </c>
      <c r="H2132" s="4" t="s">
        <v>4255</v>
      </c>
      <c r="I2132" s="4">
        <v>99.0</v>
      </c>
      <c r="J2132" s="4">
        <v>117.0</v>
      </c>
      <c r="K2132" s="4" t="s">
        <v>5894</v>
      </c>
      <c r="L2132" s="4">
        <v>4.0</v>
      </c>
      <c r="M2132" s="4">
        <v>97.0</v>
      </c>
      <c r="N2132" s="4">
        <v>97.0</v>
      </c>
      <c r="O2132" s="4" t="s">
        <v>5522</v>
      </c>
      <c r="P2132" s="4" t="s">
        <v>4256</v>
      </c>
      <c r="Q2132" s="4">
        <v>2.1451748E7</v>
      </c>
      <c r="R2132" s="5">
        <v>45903.0</v>
      </c>
      <c r="S2132" s="4" t="s">
        <v>7396</v>
      </c>
      <c r="T2132" s="5">
        <v>45912.0</v>
      </c>
    </row>
    <row r="2133">
      <c r="A2133" s="4" t="s">
        <v>6436</v>
      </c>
      <c r="B2133" s="4">
        <v>2003.0</v>
      </c>
      <c r="C2133" s="4" t="s">
        <v>314</v>
      </c>
      <c r="D2133" s="4" t="s">
        <v>5716</v>
      </c>
      <c r="E2133" s="4">
        <v>174.0</v>
      </c>
      <c r="F2133" s="4">
        <v>4.0</v>
      </c>
      <c r="G2133" s="4" t="s">
        <v>330</v>
      </c>
      <c r="H2133" s="4" t="s">
        <v>4257</v>
      </c>
      <c r="I2133" s="4">
        <v>98.0</v>
      </c>
      <c r="J2133" s="4">
        <v>9.0</v>
      </c>
      <c r="K2133" s="4" t="s">
        <v>5944</v>
      </c>
      <c r="L2133" s="4">
        <v>4.0</v>
      </c>
      <c r="M2133" s="4">
        <v>97.0</v>
      </c>
      <c r="N2133" s="4">
        <v>97.0</v>
      </c>
      <c r="O2133" s="4" t="s">
        <v>5522</v>
      </c>
      <c r="P2133" s="4" t="s">
        <v>4258</v>
      </c>
      <c r="Q2133" s="4">
        <v>2.1574326E7</v>
      </c>
      <c r="R2133" s="4">
        <v>4.0</v>
      </c>
      <c r="S2133" s="4" t="s">
        <v>7333</v>
      </c>
      <c r="T2133" s="5">
        <v>45789.0</v>
      </c>
    </row>
    <row r="2134">
      <c r="A2134" s="4" t="s">
        <v>6436</v>
      </c>
      <c r="B2134" s="4">
        <v>2002.0</v>
      </c>
      <c r="C2134" s="4" t="s">
        <v>314</v>
      </c>
      <c r="D2134" s="4">
        <v>77.0</v>
      </c>
      <c r="E2134" s="4">
        <v>178.0</v>
      </c>
      <c r="F2134" s="4">
        <v>4.0</v>
      </c>
      <c r="G2134" s="4" t="s">
        <v>3895</v>
      </c>
      <c r="H2134" s="4" t="s">
        <v>4259</v>
      </c>
      <c r="I2134" s="4">
        <v>99.0</v>
      </c>
      <c r="J2134" s="4">
        <v>14.0</v>
      </c>
      <c r="K2134" s="4" t="s">
        <v>5600</v>
      </c>
      <c r="L2134" s="4">
        <v>5.0</v>
      </c>
      <c r="M2134" s="4">
        <v>98.0</v>
      </c>
      <c r="N2134" s="4">
        <v>98.0</v>
      </c>
      <c r="O2134" s="4" t="s">
        <v>5522</v>
      </c>
      <c r="P2134" s="4" t="s">
        <v>4260</v>
      </c>
      <c r="Q2134" s="4">
        <v>2173496.0</v>
      </c>
      <c r="R2134" s="5">
        <v>45661.0</v>
      </c>
      <c r="S2134" s="4" t="s">
        <v>6940</v>
      </c>
      <c r="T2134" s="4">
        <v>12.0</v>
      </c>
    </row>
    <row r="2135">
      <c r="A2135" s="4" t="s">
        <v>6436</v>
      </c>
      <c r="B2135" s="4">
        <v>2001.0</v>
      </c>
      <c r="C2135" s="4" t="s">
        <v>314</v>
      </c>
      <c r="D2135" s="4">
        <v>78.0</v>
      </c>
      <c r="E2135" s="4">
        <v>179.0</v>
      </c>
      <c r="F2135" s="4">
        <v>4.0</v>
      </c>
      <c r="G2135" s="4" t="s">
        <v>2385</v>
      </c>
      <c r="H2135" s="4" t="s">
        <v>4261</v>
      </c>
      <c r="I2135" s="4">
        <v>98.0</v>
      </c>
      <c r="J2135" s="4">
        <v>10.0</v>
      </c>
      <c r="K2135" s="4" t="s">
        <v>5646</v>
      </c>
      <c r="L2135" s="4">
        <v>5.0</v>
      </c>
      <c r="M2135" s="4">
        <v>99.0</v>
      </c>
      <c r="N2135" s="4">
        <v>99.0</v>
      </c>
      <c r="O2135" s="4" t="s">
        <v>5522</v>
      </c>
      <c r="P2135" s="4" t="s">
        <v>4262</v>
      </c>
      <c r="Q2135" s="4">
        <v>2213197.0</v>
      </c>
      <c r="R2135" s="5">
        <v>45692.0</v>
      </c>
      <c r="S2135" s="4" t="s">
        <v>7023</v>
      </c>
      <c r="T2135" s="5">
        <v>45849.0</v>
      </c>
    </row>
    <row r="2136">
      <c r="A2136" s="4" t="s">
        <v>6436</v>
      </c>
      <c r="B2136" s="4">
        <v>2000.0</v>
      </c>
      <c r="C2136" s="4" t="s">
        <v>314</v>
      </c>
      <c r="D2136" s="4">
        <v>77.0</v>
      </c>
      <c r="E2136" s="4">
        <v>175.0</v>
      </c>
      <c r="F2136" s="4">
        <v>4.0</v>
      </c>
      <c r="G2136" s="4" t="s">
        <v>5967</v>
      </c>
      <c r="H2136" s="4" t="s">
        <v>4263</v>
      </c>
      <c r="I2136" s="4">
        <v>98.0</v>
      </c>
      <c r="J2136" s="4">
        <v>35.0</v>
      </c>
      <c r="K2136" s="4" t="s">
        <v>5778</v>
      </c>
      <c r="L2136" s="4">
        <v>5.0</v>
      </c>
      <c r="M2136" s="4">
        <v>99.0</v>
      </c>
      <c r="N2136" s="4">
        <v>99.0</v>
      </c>
      <c r="O2136" s="4" t="s">
        <v>5522</v>
      </c>
      <c r="P2136" s="4" t="s">
        <v>4264</v>
      </c>
      <c r="Q2136" s="4">
        <v>2.2442971E7</v>
      </c>
      <c r="R2136" s="5">
        <v>45720.0</v>
      </c>
      <c r="S2136" s="4" t="s">
        <v>6927</v>
      </c>
      <c r="T2136" s="5">
        <v>45788.0</v>
      </c>
    </row>
    <row r="2137">
      <c r="A2137" s="8" t="s">
        <v>6437</v>
      </c>
      <c r="B2137" s="4">
        <v>2015.0</v>
      </c>
      <c r="C2137" s="4" t="s">
        <v>13</v>
      </c>
      <c r="D2137" s="4">
        <v>75.0</v>
      </c>
      <c r="E2137" s="4">
        <v>222.0</v>
      </c>
      <c r="F2137" s="4">
        <v>13.0</v>
      </c>
      <c r="G2137" s="10"/>
      <c r="H2137" s="4">
        <v>0.0</v>
      </c>
      <c r="I2137" s="4">
        <v>97.0</v>
      </c>
      <c r="J2137" s="4">
        <v>843.0</v>
      </c>
      <c r="K2137" s="5">
        <v>45783.0</v>
      </c>
      <c r="L2137" s="4">
        <v>15.0</v>
      </c>
      <c r="M2137" s="4">
        <v>97.0</v>
      </c>
      <c r="N2137" s="4">
        <v>97.0</v>
      </c>
      <c r="O2137" s="4" t="s">
        <v>5522</v>
      </c>
      <c r="P2137" s="4" t="s">
        <v>4265</v>
      </c>
      <c r="Q2137" s="4">
        <v>1449687.0</v>
      </c>
      <c r="R2137" s="5">
        <v>45718.0</v>
      </c>
      <c r="S2137" s="4" t="s">
        <v>7275</v>
      </c>
      <c r="T2137" s="4">
        <v>15.0</v>
      </c>
    </row>
    <row r="2138">
      <c r="A2138" s="8" t="s">
        <v>6437</v>
      </c>
      <c r="B2138" s="4">
        <v>2014.0</v>
      </c>
      <c r="C2138" s="4" t="s">
        <v>13</v>
      </c>
      <c r="D2138" s="4">
        <v>73.0</v>
      </c>
      <c r="E2138" s="4">
        <v>225.0</v>
      </c>
      <c r="F2138" s="4">
        <v>13.0</v>
      </c>
      <c r="G2138" s="5">
        <v>46001.0</v>
      </c>
      <c r="H2138" s="4" t="s">
        <v>4266</v>
      </c>
      <c r="I2138" s="4">
        <v>97.0</v>
      </c>
      <c r="J2138" s="4">
        <v>4711.0</v>
      </c>
      <c r="K2138" s="4" t="s">
        <v>5523</v>
      </c>
      <c r="L2138" s="4">
        <v>15.0</v>
      </c>
      <c r="M2138" s="4">
        <v>97.0</v>
      </c>
      <c r="N2138" s="4">
        <v>97.0</v>
      </c>
      <c r="O2138" s="4" t="s">
        <v>5522</v>
      </c>
      <c r="P2138" s="4" t="s">
        <v>4267</v>
      </c>
      <c r="Q2138" s="4">
        <v>1.43819666E8</v>
      </c>
      <c r="R2138" s="5">
        <v>45718.0</v>
      </c>
      <c r="S2138" s="4" t="s">
        <v>7037</v>
      </c>
      <c r="T2138" s="5">
        <v>45914.0</v>
      </c>
    </row>
    <row r="2139">
      <c r="A2139" s="8" t="s">
        <v>6437</v>
      </c>
      <c r="B2139" s="4">
        <v>2013.0</v>
      </c>
      <c r="C2139" s="4" t="s">
        <v>13</v>
      </c>
      <c r="D2139" s="4">
        <v>70.0</v>
      </c>
      <c r="E2139" s="4">
        <v>229.0</v>
      </c>
      <c r="F2139" s="4">
        <v>14.0</v>
      </c>
      <c r="G2139" s="4" t="s">
        <v>6194</v>
      </c>
      <c r="H2139" s="4" t="s">
        <v>4268</v>
      </c>
      <c r="I2139" s="4">
        <v>97.0</v>
      </c>
      <c r="J2139" s="4">
        <v>2339.0</v>
      </c>
      <c r="K2139" s="4" t="s">
        <v>5761</v>
      </c>
      <c r="L2139" s="4">
        <v>16.0</v>
      </c>
      <c r="M2139" s="4">
        <v>98.0</v>
      </c>
      <c r="N2139" s="4">
        <v>97.0</v>
      </c>
      <c r="O2139" s="4" t="s">
        <v>5614</v>
      </c>
      <c r="P2139" s="4" t="s">
        <v>4269</v>
      </c>
      <c r="Q2139" s="4">
        <v>1.4356911E7</v>
      </c>
      <c r="R2139" s="5">
        <v>45718.0</v>
      </c>
      <c r="S2139" s="4" t="s">
        <v>7402</v>
      </c>
      <c r="T2139" s="5">
        <v>45822.0</v>
      </c>
    </row>
    <row r="2140">
      <c r="A2140" s="8" t="s">
        <v>6437</v>
      </c>
      <c r="B2140" s="4">
        <v>2012.0</v>
      </c>
      <c r="C2140" s="4" t="s">
        <v>13</v>
      </c>
      <c r="D2140" s="4" t="s">
        <v>5822</v>
      </c>
      <c r="E2140" s="4">
        <v>237.0</v>
      </c>
      <c r="F2140" s="4">
        <v>14.0</v>
      </c>
      <c r="G2140" s="4" t="s">
        <v>5882</v>
      </c>
      <c r="H2140" s="4" t="s">
        <v>4270</v>
      </c>
      <c r="I2140" s="4">
        <v>97.0</v>
      </c>
      <c r="J2140" s="4">
        <v>2123.0</v>
      </c>
      <c r="K2140" s="4" t="s">
        <v>5745</v>
      </c>
      <c r="L2140" s="4">
        <v>16.0</v>
      </c>
      <c r="M2140" s="4">
        <v>98.0</v>
      </c>
      <c r="N2140" s="4">
        <v>97.0</v>
      </c>
      <c r="O2140" s="4" t="s">
        <v>5821</v>
      </c>
      <c r="P2140" s="4" t="s">
        <v>4271</v>
      </c>
      <c r="Q2140" s="4">
        <v>1.4321676E7</v>
      </c>
      <c r="R2140" s="5">
        <v>45749.0</v>
      </c>
      <c r="S2140" s="4" t="s">
        <v>6978</v>
      </c>
      <c r="T2140" s="5">
        <v>45730.0</v>
      </c>
    </row>
    <row r="2141">
      <c r="A2141" s="8" t="s">
        <v>6437</v>
      </c>
      <c r="B2141" s="4">
        <v>2011.0</v>
      </c>
      <c r="C2141" s="4" t="s">
        <v>13</v>
      </c>
      <c r="D2141" s="4" t="s">
        <v>5818</v>
      </c>
      <c r="E2141" s="4">
        <v>242.0</v>
      </c>
      <c r="F2141" s="4">
        <v>14.0</v>
      </c>
      <c r="G2141" s="58">
        <v>45758.0</v>
      </c>
      <c r="H2141" s="4" t="s">
        <v>4272</v>
      </c>
      <c r="I2141" s="4">
        <v>97.0</v>
      </c>
      <c r="J2141" s="4">
        <v>629.0</v>
      </c>
      <c r="K2141" s="4" t="s">
        <v>5528</v>
      </c>
      <c r="L2141" s="4">
        <v>17.0</v>
      </c>
      <c r="M2141" s="4">
        <v>97.0</v>
      </c>
      <c r="N2141" s="4">
        <v>97.0</v>
      </c>
      <c r="O2141" s="4" t="s">
        <v>5821</v>
      </c>
      <c r="P2141" s="4" t="s">
        <v>4273</v>
      </c>
      <c r="Q2141" s="4">
        <v>1.4296868E7</v>
      </c>
      <c r="R2141" s="5">
        <v>45749.0</v>
      </c>
      <c r="S2141" s="4" t="s">
        <v>7052</v>
      </c>
      <c r="T2141" s="4">
        <v>14.0</v>
      </c>
    </row>
    <row r="2142">
      <c r="A2142" s="8" t="s">
        <v>6437</v>
      </c>
      <c r="B2142" s="4">
        <v>2010.0</v>
      </c>
      <c r="C2142" s="4" t="s">
        <v>13</v>
      </c>
      <c r="D2142" s="4" t="s">
        <v>5722</v>
      </c>
      <c r="E2142" s="4">
        <v>256.0</v>
      </c>
      <c r="F2142" s="4">
        <v>15.0</v>
      </c>
      <c r="G2142" s="58">
        <v>45788.0</v>
      </c>
      <c r="H2142" s="4" t="s">
        <v>4274</v>
      </c>
      <c r="I2142" s="4">
        <v>97.0</v>
      </c>
      <c r="J2142" s="4">
        <v>129.0</v>
      </c>
      <c r="K2142" s="4" t="s">
        <v>5530</v>
      </c>
      <c r="L2142" s="4">
        <v>17.0</v>
      </c>
      <c r="M2142" s="4">
        <v>98.0</v>
      </c>
      <c r="N2142" s="4">
        <v>97.0</v>
      </c>
      <c r="O2142" s="4" t="s">
        <v>5614</v>
      </c>
      <c r="P2142" s="4" t="s">
        <v>4275</v>
      </c>
      <c r="Q2142" s="4">
        <v>1.42849449E8</v>
      </c>
      <c r="R2142" s="5">
        <v>45779.0</v>
      </c>
      <c r="S2142" s="4" t="s">
        <v>6970</v>
      </c>
      <c r="T2142" s="5">
        <v>45851.0</v>
      </c>
    </row>
    <row r="2143">
      <c r="A2143" s="8" t="s">
        <v>6437</v>
      </c>
      <c r="B2143" s="4">
        <v>2009.0</v>
      </c>
      <c r="C2143" s="4" t="s">
        <v>13</v>
      </c>
      <c r="D2143" s="4" t="s">
        <v>5772</v>
      </c>
      <c r="E2143" s="4">
        <v>261.0</v>
      </c>
      <c r="F2143" s="4">
        <v>15.0</v>
      </c>
      <c r="G2143" s="4" t="s">
        <v>356</v>
      </c>
      <c r="H2143" s="4" t="s">
        <v>4276</v>
      </c>
      <c r="I2143" s="4">
        <v>98.0</v>
      </c>
      <c r="J2143" s="4">
        <v>101.0</v>
      </c>
      <c r="K2143" s="4">
        <v>57.0</v>
      </c>
      <c r="L2143" s="4">
        <v>18.0</v>
      </c>
      <c r="M2143" s="4">
        <v>98.0</v>
      </c>
      <c r="N2143" s="4">
        <v>98.0</v>
      </c>
      <c r="O2143" s="4" t="s">
        <v>5821</v>
      </c>
      <c r="P2143" s="4" t="s">
        <v>4277</v>
      </c>
      <c r="Q2143" s="4">
        <v>1.42785342E8</v>
      </c>
      <c r="R2143" s="5">
        <v>45779.0</v>
      </c>
      <c r="S2143" s="4" t="s">
        <v>6981</v>
      </c>
      <c r="T2143" s="4">
        <v>14.0</v>
      </c>
    </row>
    <row r="2144">
      <c r="A2144" s="8" t="s">
        <v>6437</v>
      </c>
      <c r="B2144" s="4">
        <v>2008.0</v>
      </c>
      <c r="C2144" s="4" t="s">
        <v>13</v>
      </c>
      <c r="D2144" s="4" t="s">
        <v>5731</v>
      </c>
      <c r="E2144" s="4">
        <v>278.0</v>
      </c>
      <c r="F2144" s="4">
        <v>16.0</v>
      </c>
      <c r="G2144" s="58">
        <v>45759.0</v>
      </c>
      <c r="H2144" s="4" t="s">
        <v>4278</v>
      </c>
      <c r="I2144" s="4">
        <v>98.0</v>
      </c>
      <c r="J2144" s="4">
        <v>27.0</v>
      </c>
      <c r="K2144" s="4" t="s">
        <v>5694</v>
      </c>
      <c r="L2144" s="4">
        <v>18.0</v>
      </c>
      <c r="M2144" s="4">
        <v>98.0</v>
      </c>
      <c r="N2144" s="4">
        <v>98.0</v>
      </c>
      <c r="O2144" s="4" t="s">
        <v>5821</v>
      </c>
      <c r="P2144" s="4" t="s">
        <v>4279</v>
      </c>
      <c r="Q2144" s="4">
        <v>1.4274235E7</v>
      </c>
      <c r="R2144" s="5">
        <v>45779.0</v>
      </c>
      <c r="S2144" s="4" t="s">
        <v>7380</v>
      </c>
      <c r="T2144" s="5">
        <v>45913.0</v>
      </c>
    </row>
    <row r="2145">
      <c r="A2145" s="8" t="s">
        <v>6437</v>
      </c>
      <c r="B2145" s="4">
        <v>2007.0</v>
      </c>
      <c r="C2145" s="4" t="s">
        <v>13</v>
      </c>
      <c r="D2145" s="4" t="s">
        <v>5773</v>
      </c>
      <c r="E2145" s="4">
        <v>282.0</v>
      </c>
      <c r="F2145" s="4">
        <v>16.0</v>
      </c>
      <c r="G2145" s="4" t="s">
        <v>5951</v>
      </c>
      <c r="H2145" s="4" t="s">
        <v>4280</v>
      </c>
      <c r="I2145" s="4">
        <v>98.0</v>
      </c>
      <c r="J2145" s="4">
        <v>173.0</v>
      </c>
      <c r="K2145" s="4" t="s">
        <v>5571</v>
      </c>
      <c r="L2145" s="4">
        <v>19.0</v>
      </c>
      <c r="M2145" s="4">
        <v>98.0</v>
      </c>
      <c r="N2145" s="4">
        <v>98.0</v>
      </c>
      <c r="O2145" s="4" t="s">
        <v>5821</v>
      </c>
      <c r="P2145" s="4" t="s">
        <v>4281</v>
      </c>
      <c r="Q2145" s="4">
        <v>1428588.0</v>
      </c>
      <c r="R2145" s="5">
        <v>45810.0</v>
      </c>
      <c r="S2145" s="4" t="s">
        <v>6920</v>
      </c>
      <c r="T2145" s="5">
        <v>45882.0</v>
      </c>
    </row>
    <row r="2146">
      <c r="A2146" s="8" t="s">
        <v>6437</v>
      </c>
      <c r="B2146" s="4">
        <v>2006.0</v>
      </c>
      <c r="C2146" s="4" t="s">
        <v>13</v>
      </c>
      <c r="D2146" s="4" t="s">
        <v>5910</v>
      </c>
      <c r="E2146" s="4">
        <v>3.0</v>
      </c>
      <c r="F2146" s="4">
        <v>17.0</v>
      </c>
      <c r="G2146" s="4" t="s">
        <v>3006</v>
      </c>
      <c r="H2146" s="4" t="s">
        <v>4282</v>
      </c>
      <c r="I2146" s="4">
        <v>98.0</v>
      </c>
      <c r="J2146" s="4">
        <v>1147.0</v>
      </c>
      <c r="K2146" s="4" t="s">
        <v>5640</v>
      </c>
      <c r="L2146" s="4">
        <v>20.0</v>
      </c>
      <c r="M2146" s="4">
        <v>98.0</v>
      </c>
      <c r="N2146" s="4">
        <v>98.0</v>
      </c>
      <c r="O2146" s="4" t="s">
        <v>5821</v>
      </c>
      <c r="P2146" s="4" t="s">
        <v>4283</v>
      </c>
      <c r="Q2146" s="4">
        <v>1.4349528E7</v>
      </c>
      <c r="R2146" s="5">
        <v>45840.0</v>
      </c>
      <c r="S2146" s="4" t="s">
        <v>7124</v>
      </c>
      <c r="T2146" s="5">
        <v>45882.0</v>
      </c>
    </row>
    <row r="2147">
      <c r="A2147" s="8" t="s">
        <v>6437</v>
      </c>
      <c r="B2147" s="4">
        <v>2005.0</v>
      </c>
      <c r="C2147" s="4" t="s">
        <v>13</v>
      </c>
      <c r="D2147" s="4">
        <v>65.0</v>
      </c>
      <c r="E2147" s="4">
        <v>327.0</v>
      </c>
      <c r="F2147" s="4">
        <v>18.0</v>
      </c>
      <c r="G2147" s="4" t="s">
        <v>6195</v>
      </c>
      <c r="H2147" s="4" t="s">
        <v>4284</v>
      </c>
      <c r="I2147" s="4">
        <v>97.0</v>
      </c>
      <c r="J2147" s="4">
        <v>454.0</v>
      </c>
      <c r="K2147" s="4" t="s">
        <v>5535</v>
      </c>
      <c r="L2147" s="4">
        <v>20.0</v>
      </c>
      <c r="M2147" s="4">
        <v>98.0</v>
      </c>
      <c r="N2147" s="4">
        <v>98.0</v>
      </c>
      <c r="O2147" s="4" t="s">
        <v>5821</v>
      </c>
      <c r="P2147" s="4" t="s">
        <v>4285</v>
      </c>
      <c r="Q2147" s="4">
        <v>1.43518523E8</v>
      </c>
      <c r="R2147" s="5">
        <v>45840.0</v>
      </c>
      <c r="S2147" s="4" t="s">
        <v>7419</v>
      </c>
      <c r="T2147" s="5">
        <v>45851.0</v>
      </c>
    </row>
    <row r="2148">
      <c r="A2148" s="8" t="s">
        <v>6437</v>
      </c>
      <c r="B2148" s="4">
        <v>2004.0</v>
      </c>
      <c r="C2148" s="4" t="s">
        <v>13</v>
      </c>
      <c r="D2148" s="4" t="s">
        <v>6052</v>
      </c>
      <c r="E2148" s="4">
        <v>321.0</v>
      </c>
      <c r="F2148" s="4">
        <v>19.0</v>
      </c>
      <c r="G2148" s="5">
        <v>45788.0</v>
      </c>
      <c r="H2148" s="4" t="s">
        <v>4286</v>
      </c>
      <c r="I2148" s="4">
        <v>96.0</v>
      </c>
      <c r="J2148" s="4">
        <v>2444.0</v>
      </c>
      <c r="K2148" s="4">
        <v>55.0</v>
      </c>
      <c r="L2148" s="4">
        <v>21.0</v>
      </c>
      <c r="M2148" s="4">
        <v>98.0</v>
      </c>
      <c r="N2148" s="4">
        <v>97.0</v>
      </c>
      <c r="O2148" s="4" t="s">
        <v>5821</v>
      </c>
      <c r="P2148" s="4" t="s">
        <v>4287</v>
      </c>
      <c r="Q2148" s="4">
        <v>1446754.0</v>
      </c>
      <c r="R2148" s="5">
        <v>45871.0</v>
      </c>
      <c r="S2148" s="4" t="s">
        <v>6936</v>
      </c>
      <c r="T2148" s="5">
        <v>45821.0</v>
      </c>
    </row>
    <row r="2149">
      <c r="A2149" s="8" t="s">
        <v>6437</v>
      </c>
      <c r="B2149" s="4">
        <v>2003.0</v>
      </c>
      <c r="C2149" s="4" t="s">
        <v>13</v>
      </c>
      <c r="D2149" s="4" t="s">
        <v>6035</v>
      </c>
      <c r="E2149" s="4">
        <v>322.0</v>
      </c>
      <c r="F2149" s="4">
        <v>20.0</v>
      </c>
      <c r="G2149" s="4" t="s">
        <v>5963</v>
      </c>
      <c r="H2149" s="4" t="s">
        <v>4288</v>
      </c>
      <c r="I2149" s="4">
        <v>94.0</v>
      </c>
      <c r="J2149" s="4">
        <v>3291.0</v>
      </c>
      <c r="K2149" s="4" t="s">
        <v>5697</v>
      </c>
      <c r="L2149" s="4">
        <v>22.0</v>
      </c>
      <c r="M2149" s="4">
        <v>97.0</v>
      </c>
      <c r="N2149" s="4">
        <v>96.0</v>
      </c>
      <c r="O2149" s="4" t="s">
        <v>5783</v>
      </c>
      <c r="P2149" s="4" t="s">
        <v>4289</v>
      </c>
      <c r="Q2149" s="4">
        <v>1.44648257E8</v>
      </c>
      <c r="R2149" s="5">
        <v>45871.0</v>
      </c>
      <c r="S2149" s="4" t="s">
        <v>7396</v>
      </c>
      <c r="T2149" s="5">
        <v>45701.0</v>
      </c>
    </row>
    <row r="2150">
      <c r="A2150" s="8" t="s">
        <v>6437</v>
      </c>
      <c r="B2150" s="4">
        <v>2002.0</v>
      </c>
      <c r="C2150" s="4" t="s">
        <v>13</v>
      </c>
      <c r="D2150" s="4" t="s">
        <v>6018</v>
      </c>
      <c r="E2150" s="4">
        <v>313.0</v>
      </c>
      <c r="F2150" s="4">
        <v>20.0</v>
      </c>
      <c r="G2150" s="4" t="s">
        <v>6196</v>
      </c>
      <c r="H2150" s="4" t="s">
        <v>4290</v>
      </c>
      <c r="I2150" s="4">
        <v>81.0</v>
      </c>
      <c r="J2150" s="4">
        <v>580.0</v>
      </c>
      <c r="K2150" s="4" t="s">
        <v>5766</v>
      </c>
      <c r="L2150" s="4">
        <v>24.0</v>
      </c>
      <c r="M2150" s="4">
        <v>97.0</v>
      </c>
      <c r="N2150" s="4">
        <v>97.0</v>
      </c>
      <c r="O2150" s="4" t="s">
        <v>5821</v>
      </c>
      <c r="P2150" s="4" t="s">
        <v>4291</v>
      </c>
      <c r="Q2150" s="4">
        <v>1453646.0</v>
      </c>
      <c r="R2150" s="5">
        <v>45902.0</v>
      </c>
      <c r="S2150" s="4" t="s">
        <v>7263</v>
      </c>
      <c r="T2150" s="5">
        <v>45881.0</v>
      </c>
    </row>
    <row r="2151">
      <c r="A2151" s="8" t="s">
        <v>6437</v>
      </c>
      <c r="B2151" s="4">
        <v>2001.0</v>
      </c>
      <c r="C2151" s="4" t="s">
        <v>13</v>
      </c>
      <c r="D2151" s="4" t="s">
        <v>5850</v>
      </c>
      <c r="E2151" s="4">
        <v>38.0</v>
      </c>
      <c r="F2151" s="4">
        <v>21.0</v>
      </c>
      <c r="G2151" s="4" t="s">
        <v>5809</v>
      </c>
      <c r="H2151" s="4" t="s">
        <v>4292</v>
      </c>
      <c r="I2151" s="4">
        <v>43.0</v>
      </c>
      <c r="J2151" s="4">
        <v>2072.0</v>
      </c>
      <c r="K2151" s="4" t="s">
        <v>5698</v>
      </c>
      <c r="L2151" s="4">
        <v>25.0</v>
      </c>
      <c r="M2151" s="4">
        <v>97.0</v>
      </c>
      <c r="N2151" s="4">
        <v>96.0</v>
      </c>
      <c r="O2151" s="4" t="s">
        <v>5821</v>
      </c>
      <c r="P2151" s="4" t="s">
        <v>4293</v>
      </c>
      <c r="Q2151" s="4">
        <v>1.4597683E7</v>
      </c>
      <c r="R2151" s="4">
        <v>3.0</v>
      </c>
      <c r="S2151" s="4" t="s">
        <v>6152</v>
      </c>
      <c r="T2151" s="5">
        <v>45789.0</v>
      </c>
    </row>
    <row r="2152">
      <c r="A2152" s="8" t="s">
        <v>6437</v>
      </c>
      <c r="B2152" s="4">
        <v>2000.0</v>
      </c>
      <c r="C2152" s="4" t="s">
        <v>13</v>
      </c>
      <c r="D2152" s="4">
        <v>65.0</v>
      </c>
      <c r="E2152" s="4">
        <v>37.0</v>
      </c>
      <c r="F2152" s="4">
        <v>22.0</v>
      </c>
      <c r="G2152" s="4" t="s">
        <v>6197</v>
      </c>
      <c r="H2152" s="4" t="s">
        <v>4294</v>
      </c>
      <c r="I2152" s="10"/>
      <c r="J2152" s="4">
        <v>4800.0</v>
      </c>
      <c r="K2152" s="4">
        <v>54.0</v>
      </c>
      <c r="L2152" s="4">
        <v>26.0</v>
      </c>
      <c r="M2152" s="4">
        <v>97.0</v>
      </c>
      <c r="N2152" s="4">
        <v>96.0</v>
      </c>
      <c r="O2152" s="4" t="s">
        <v>5614</v>
      </c>
      <c r="P2152" s="4" t="s">
        <v>4295</v>
      </c>
      <c r="Q2152" s="4">
        <v>1.46596557E8</v>
      </c>
      <c r="R2152" s="4">
        <v>3.0</v>
      </c>
      <c r="S2152" s="4" t="s">
        <v>7170</v>
      </c>
      <c r="T2152" s="5">
        <v>45669.0</v>
      </c>
    </row>
    <row r="2153">
      <c r="A2153" s="4" t="s">
        <v>6438</v>
      </c>
      <c r="B2153" s="4">
        <v>2015.0</v>
      </c>
      <c r="C2153" s="4" t="s">
        <v>13</v>
      </c>
      <c r="D2153" s="4" t="s">
        <v>5660</v>
      </c>
      <c r="E2153" s="4">
        <v>227.0</v>
      </c>
      <c r="F2153" s="4">
        <v>11.0</v>
      </c>
      <c r="G2153" s="10"/>
      <c r="H2153" s="4">
        <v>0.0</v>
      </c>
      <c r="I2153" s="4">
        <v>98.0</v>
      </c>
      <c r="J2153" s="4">
        <v>1.0</v>
      </c>
      <c r="K2153" s="5">
        <v>45768.0</v>
      </c>
      <c r="L2153" s="4">
        <v>15.0</v>
      </c>
      <c r="M2153" s="4">
        <v>99.0</v>
      </c>
      <c r="N2153" s="4">
        <v>98.0</v>
      </c>
      <c r="O2153" s="4" t="s">
        <v>5783</v>
      </c>
      <c r="P2153" s="4" t="s">
        <v>4296</v>
      </c>
      <c r="Q2153" s="4">
        <v>1.1629553E7</v>
      </c>
      <c r="R2153" s="5">
        <v>45843.0</v>
      </c>
      <c r="S2153" s="4" t="s">
        <v>7439</v>
      </c>
      <c r="T2153" s="5">
        <v>45879.0</v>
      </c>
    </row>
    <row r="2154">
      <c r="A2154" s="4" t="s">
        <v>6438</v>
      </c>
      <c r="B2154" s="4">
        <v>2014.0</v>
      </c>
      <c r="C2154" s="4" t="s">
        <v>13</v>
      </c>
      <c r="D2154" s="4" t="s">
        <v>5849</v>
      </c>
      <c r="E2154" s="4">
        <v>23.0</v>
      </c>
      <c r="F2154" s="4">
        <v>12.0</v>
      </c>
      <c r="G2154" s="4" t="s">
        <v>5521</v>
      </c>
      <c r="H2154" s="4" t="s">
        <v>4297</v>
      </c>
      <c r="I2154" s="4">
        <v>98.0</v>
      </c>
      <c r="J2154" s="4">
        <v>10.0</v>
      </c>
      <c r="K2154" s="5">
        <v>45871.0</v>
      </c>
      <c r="L2154" s="4">
        <v>16.0</v>
      </c>
      <c r="M2154" s="4">
        <v>98.0</v>
      </c>
      <c r="N2154" s="4">
        <v>98.0</v>
      </c>
      <c r="O2154" s="4" t="s">
        <v>5783</v>
      </c>
      <c r="P2154" s="4" t="s">
        <v>4298</v>
      </c>
      <c r="Q2154" s="4">
        <v>1.1345357E7</v>
      </c>
      <c r="R2154" s="5">
        <v>45874.0</v>
      </c>
      <c r="S2154" s="4" t="s">
        <v>6955</v>
      </c>
      <c r="T2154" s="5">
        <v>45879.0</v>
      </c>
    </row>
    <row r="2155">
      <c r="A2155" s="4" t="s">
        <v>6438</v>
      </c>
      <c r="B2155" s="4">
        <v>2013.0</v>
      </c>
      <c r="C2155" s="4" t="s">
        <v>13</v>
      </c>
      <c r="D2155" s="4" t="s">
        <v>6072</v>
      </c>
      <c r="E2155" s="4">
        <v>233.0</v>
      </c>
      <c r="F2155" s="4">
        <v>12.0</v>
      </c>
      <c r="G2155" s="4" t="s">
        <v>5521</v>
      </c>
      <c r="H2155" s="4" t="s">
        <v>4299</v>
      </c>
      <c r="I2155" s="4">
        <v>98.0</v>
      </c>
      <c r="J2155" s="4">
        <v>17.0</v>
      </c>
      <c r="K2155" s="5">
        <v>45659.0</v>
      </c>
      <c r="L2155" s="4">
        <v>17.0</v>
      </c>
      <c r="M2155" s="4">
        <v>98.0</v>
      </c>
      <c r="N2155" s="4">
        <v>98.0</v>
      </c>
      <c r="O2155" s="4" t="s">
        <v>5578</v>
      </c>
      <c r="P2155" s="4" t="s">
        <v>4300</v>
      </c>
      <c r="Q2155" s="4">
        <v>1165151.0</v>
      </c>
      <c r="R2155" s="5">
        <v>45905.0</v>
      </c>
      <c r="S2155" s="4" t="s">
        <v>7338</v>
      </c>
      <c r="T2155" s="5">
        <v>45879.0</v>
      </c>
    </row>
    <row r="2156">
      <c r="A2156" s="4" t="s">
        <v>6438</v>
      </c>
      <c r="B2156" s="4">
        <v>2012.0</v>
      </c>
      <c r="C2156" s="4" t="s">
        <v>13</v>
      </c>
      <c r="D2156" s="4" t="s">
        <v>6035</v>
      </c>
      <c r="E2156" s="4">
        <v>239.0</v>
      </c>
      <c r="F2156" s="4">
        <v>13.0</v>
      </c>
      <c r="G2156" s="4" t="s">
        <v>5521</v>
      </c>
      <c r="H2156" s="4" t="s">
        <v>4301</v>
      </c>
      <c r="I2156" s="4">
        <v>98.0</v>
      </c>
      <c r="J2156" s="4">
        <v>75.0</v>
      </c>
      <c r="K2156" s="5">
        <v>45796.0</v>
      </c>
      <c r="L2156" s="4">
        <v>18.0</v>
      </c>
      <c r="M2156" s="4">
        <v>98.0</v>
      </c>
      <c r="N2156" s="4">
        <v>98.0</v>
      </c>
      <c r="O2156" s="4" t="s">
        <v>5681</v>
      </c>
      <c r="P2156" s="4" t="s">
        <v>4302</v>
      </c>
      <c r="Q2156" s="4">
        <v>1788853.0</v>
      </c>
      <c r="R2156" s="5">
        <v>45663.0</v>
      </c>
      <c r="S2156" s="4" t="s">
        <v>7083</v>
      </c>
      <c r="T2156" s="5">
        <v>45787.0</v>
      </c>
    </row>
    <row r="2157">
      <c r="A2157" s="4" t="s">
        <v>6438</v>
      </c>
      <c r="B2157" s="4">
        <v>2011.0</v>
      </c>
      <c r="C2157" s="4" t="s">
        <v>13</v>
      </c>
      <c r="D2157" s="4" t="s">
        <v>5736</v>
      </c>
      <c r="E2157" s="4">
        <v>247.0</v>
      </c>
      <c r="F2157" s="4">
        <v>14.0</v>
      </c>
      <c r="G2157" s="4" t="s">
        <v>3726</v>
      </c>
      <c r="H2157" s="4" t="s">
        <v>4303</v>
      </c>
      <c r="I2157" s="4">
        <v>97.0</v>
      </c>
      <c r="J2157" s="4">
        <v>31.0</v>
      </c>
      <c r="K2157" s="5">
        <v>45918.0</v>
      </c>
      <c r="L2157" s="4">
        <v>20.0</v>
      </c>
      <c r="M2157" s="4">
        <v>93.0</v>
      </c>
      <c r="N2157" s="4">
        <v>97.0</v>
      </c>
      <c r="O2157" s="5">
        <v>45717.0</v>
      </c>
      <c r="P2157" s="4" t="s">
        <v>4304</v>
      </c>
      <c r="Q2157" s="4">
        <v>151671.0</v>
      </c>
      <c r="R2157" s="5">
        <v>45694.0</v>
      </c>
      <c r="S2157" s="4" t="s">
        <v>7286</v>
      </c>
      <c r="T2157" s="5">
        <v>45698.0</v>
      </c>
    </row>
    <row r="2158">
      <c r="A2158" s="4" t="s">
        <v>6438</v>
      </c>
      <c r="B2158" s="4">
        <v>2010.0</v>
      </c>
      <c r="C2158" s="4" t="s">
        <v>13</v>
      </c>
      <c r="D2158" s="4" t="s">
        <v>5630</v>
      </c>
      <c r="E2158" s="4">
        <v>26.0</v>
      </c>
      <c r="F2158" s="4">
        <v>16.0</v>
      </c>
      <c r="G2158" s="4" t="s">
        <v>421</v>
      </c>
      <c r="H2158" s="4" t="s">
        <v>4305</v>
      </c>
      <c r="I2158" s="4">
        <v>97.0</v>
      </c>
      <c r="J2158" s="4">
        <v>121.0</v>
      </c>
      <c r="K2158" s="5">
        <v>45734.0</v>
      </c>
      <c r="L2158" s="4">
        <v>23.0</v>
      </c>
      <c r="M2158" s="4">
        <v>93.0</v>
      </c>
      <c r="N2158" s="4">
        <v>97.0</v>
      </c>
      <c r="O2158" s="5">
        <v>45718.0</v>
      </c>
      <c r="P2158" s="4" t="s">
        <v>4306</v>
      </c>
      <c r="Q2158" s="4">
        <v>1246842.0</v>
      </c>
      <c r="R2158" s="5">
        <v>45722.0</v>
      </c>
      <c r="S2158" s="4" t="s">
        <v>6908</v>
      </c>
      <c r="T2158" s="4">
        <v>10.0</v>
      </c>
    </row>
    <row r="2159">
      <c r="A2159" s="4" t="s">
        <v>6438</v>
      </c>
      <c r="B2159" s="4">
        <v>2009.0</v>
      </c>
      <c r="C2159" s="4" t="s">
        <v>13</v>
      </c>
      <c r="D2159" s="4">
        <v>61.0</v>
      </c>
      <c r="E2159" s="4">
        <v>288.0</v>
      </c>
      <c r="F2159" s="4">
        <v>17.0</v>
      </c>
      <c r="G2159" s="5">
        <v>45968.0</v>
      </c>
      <c r="H2159" s="4" t="s">
        <v>4307</v>
      </c>
      <c r="I2159" s="4">
        <v>97.0</v>
      </c>
      <c r="J2159" s="4">
        <v>5.0</v>
      </c>
      <c r="K2159" s="5">
        <v>45855.0</v>
      </c>
      <c r="L2159" s="4">
        <v>25.0</v>
      </c>
      <c r="M2159" s="4">
        <v>93.0</v>
      </c>
      <c r="N2159" s="4">
        <v>97.0</v>
      </c>
      <c r="O2159" s="5">
        <v>45871.0</v>
      </c>
      <c r="P2159" s="4" t="s">
        <v>4308</v>
      </c>
      <c r="Q2159" s="4">
        <v>9977446.0</v>
      </c>
      <c r="R2159" s="5">
        <v>45753.0</v>
      </c>
      <c r="S2159" s="4" t="s">
        <v>7367</v>
      </c>
      <c r="T2159" s="5">
        <v>45698.0</v>
      </c>
    </row>
    <row r="2160">
      <c r="A2160" s="4" t="s">
        <v>6438</v>
      </c>
      <c r="B2160" s="4">
        <v>2008.0</v>
      </c>
      <c r="C2160" s="4" t="s">
        <v>13</v>
      </c>
      <c r="D2160" s="4">
        <v>68.0</v>
      </c>
      <c r="E2160" s="4">
        <v>282.0</v>
      </c>
      <c r="F2160" s="4">
        <v>18.0</v>
      </c>
      <c r="G2160" s="4" t="s">
        <v>829</v>
      </c>
      <c r="H2160" s="4" t="s">
        <v>4309</v>
      </c>
      <c r="I2160" s="4">
        <v>97.0</v>
      </c>
      <c r="J2160" s="4">
        <v>6.0</v>
      </c>
      <c r="K2160" s="5">
        <v>45674.0</v>
      </c>
      <c r="L2160" s="4">
        <v>28.0</v>
      </c>
      <c r="M2160" s="4">
        <v>97.0</v>
      </c>
      <c r="N2160" s="4">
        <v>97.0</v>
      </c>
      <c r="O2160" s="5">
        <v>45841.0</v>
      </c>
      <c r="P2160" s="4" t="s">
        <v>4310</v>
      </c>
      <c r="Q2160" s="4">
        <v>978169.0</v>
      </c>
      <c r="R2160" s="5">
        <v>45814.0</v>
      </c>
      <c r="S2160" s="4" t="s">
        <v>7088</v>
      </c>
      <c r="T2160" s="5">
        <v>45757.0</v>
      </c>
    </row>
    <row r="2161">
      <c r="A2161" s="4" t="s">
        <v>6438</v>
      </c>
      <c r="B2161" s="4">
        <v>2007.0</v>
      </c>
      <c r="C2161" s="4" t="s">
        <v>13</v>
      </c>
      <c r="D2161" s="4" t="s">
        <v>5683</v>
      </c>
      <c r="E2161" s="4">
        <v>295.0</v>
      </c>
      <c r="F2161" s="4">
        <v>20.0</v>
      </c>
      <c r="G2161" s="4" t="s">
        <v>909</v>
      </c>
      <c r="H2161" s="4" t="s">
        <v>4311</v>
      </c>
      <c r="I2161" s="4">
        <v>97.0</v>
      </c>
      <c r="J2161" s="4">
        <v>26.0</v>
      </c>
      <c r="K2161" s="5">
        <v>45793.0</v>
      </c>
      <c r="L2161" s="4">
        <v>30.0</v>
      </c>
      <c r="M2161" s="4">
        <v>98.0</v>
      </c>
      <c r="N2161" s="4">
        <v>97.0</v>
      </c>
      <c r="O2161" s="4">
        <v>5.0</v>
      </c>
      <c r="P2161" s="4" t="s">
        <v>4312</v>
      </c>
      <c r="Q2161" s="4">
        <v>944742.0</v>
      </c>
      <c r="R2161" s="5">
        <v>45844.0</v>
      </c>
      <c r="S2161" s="4" t="s">
        <v>7472</v>
      </c>
      <c r="T2161" s="5">
        <v>45667.0</v>
      </c>
    </row>
    <row r="2162">
      <c r="A2162" s="4" t="s">
        <v>6438</v>
      </c>
      <c r="B2162" s="4">
        <v>2006.0</v>
      </c>
      <c r="C2162" s="4" t="s">
        <v>13</v>
      </c>
      <c r="D2162" s="4" t="s">
        <v>5688</v>
      </c>
      <c r="E2162" s="4">
        <v>328.0</v>
      </c>
      <c r="F2162" s="4">
        <v>22.0</v>
      </c>
      <c r="G2162" s="4" t="s">
        <v>903</v>
      </c>
      <c r="H2162" s="4" t="s">
        <v>4313</v>
      </c>
      <c r="I2162" s="4">
        <v>99.0</v>
      </c>
      <c r="J2162" s="4">
        <v>494.0</v>
      </c>
      <c r="K2162" s="5">
        <v>45915.0</v>
      </c>
      <c r="L2162" s="4">
        <v>34.0</v>
      </c>
      <c r="M2162" s="4">
        <v>99.0</v>
      </c>
      <c r="N2162" s="4">
        <v>99.0</v>
      </c>
      <c r="O2162" s="5">
        <v>45694.0</v>
      </c>
      <c r="P2162" s="4" t="s">
        <v>4314</v>
      </c>
      <c r="Q2162" s="4">
        <v>92658.0</v>
      </c>
      <c r="R2162" s="5">
        <v>45875.0</v>
      </c>
      <c r="S2162" s="4" t="s">
        <v>7181</v>
      </c>
      <c r="T2162" s="5">
        <v>45725.0</v>
      </c>
    </row>
    <row r="2163">
      <c r="A2163" s="4" t="s">
        <v>6438</v>
      </c>
      <c r="B2163" s="4">
        <v>2005.0</v>
      </c>
      <c r="C2163" s="4" t="s">
        <v>13</v>
      </c>
      <c r="D2163" s="4" t="s">
        <v>5535</v>
      </c>
      <c r="E2163" s="4">
        <v>37.0</v>
      </c>
      <c r="F2163" s="4">
        <v>24.0</v>
      </c>
      <c r="G2163" s="58">
        <v>45664.0</v>
      </c>
      <c r="H2163" s="4" t="s">
        <v>4315</v>
      </c>
      <c r="I2163" s="4">
        <v>95.0</v>
      </c>
      <c r="J2163" s="4">
        <v>129.0</v>
      </c>
      <c r="K2163" s="5">
        <v>45762.0</v>
      </c>
      <c r="L2163" s="4">
        <v>38.0</v>
      </c>
      <c r="M2163" s="4">
        <v>95.0</v>
      </c>
      <c r="N2163" s="4">
        <v>95.0</v>
      </c>
      <c r="O2163" s="5">
        <v>45664.0</v>
      </c>
      <c r="P2163" s="4" t="s">
        <v>4316</v>
      </c>
      <c r="Q2163" s="4">
        <v>8991735.0</v>
      </c>
      <c r="R2163" s="4">
        <v>7.0</v>
      </c>
      <c r="S2163" s="4" t="s">
        <v>7289</v>
      </c>
      <c r="T2163" s="5">
        <v>45877.0</v>
      </c>
    </row>
    <row r="2164">
      <c r="A2164" s="4" t="s">
        <v>6438</v>
      </c>
      <c r="B2164" s="4">
        <v>2004.0</v>
      </c>
      <c r="C2164" s="4" t="s">
        <v>13</v>
      </c>
      <c r="D2164" s="4" t="s">
        <v>5894</v>
      </c>
      <c r="E2164" s="4">
        <v>397.0</v>
      </c>
      <c r="F2164" s="4">
        <v>26.0</v>
      </c>
      <c r="G2164" s="4" t="s">
        <v>1347</v>
      </c>
      <c r="H2164" s="4" t="s">
        <v>4317</v>
      </c>
      <c r="I2164" s="4">
        <v>89.0</v>
      </c>
      <c r="J2164" s="4">
        <v>386.0</v>
      </c>
      <c r="K2164" s="5">
        <v>45914.0</v>
      </c>
      <c r="L2164" s="4">
        <v>42.0</v>
      </c>
      <c r="M2164" s="4">
        <v>89.0</v>
      </c>
      <c r="N2164" s="4">
        <v>89.0</v>
      </c>
      <c r="O2164" s="5">
        <v>45845.0</v>
      </c>
      <c r="P2164" s="4" t="s">
        <v>4318</v>
      </c>
      <c r="Q2164" s="4">
        <v>8818438.0</v>
      </c>
      <c r="R2164" s="5">
        <v>45664.0</v>
      </c>
      <c r="S2164" s="4" t="s">
        <v>7355</v>
      </c>
      <c r="T2164" s="5">
        <v>45696.0</v>
      </c>
    </row>
    <row r="2165">
      <c r="A2165" s="4" t="s">
        <v>6438</v>
      </c>
      <c r="B2165" s="4">
        <v>2003.0</v>
      </c>
      <c r="C2165" s="4" t="s">
        <v>13</v>
      </c>
      <c r="D2165" s="4">
        <v>52.0</v>
      </c>
      <c r="E2165" s="4">
        <v>48.0</v>
      </c>
      <c r="F2165" s="4">
        <v>29.0</v>
      </c>
      <c r="G2165" s="4" t="s">
        <v>248</v>
      </c>
      <c r="H2165" s="4" t="s">
        <v>4319</v>
      </c>
      <c r="I2165" s="4">
        <v>96.0</v>
      </c>
      <c r="J2165" s="4">
        <v>1064.0</v>
      </c>
      <c r="K2165" s="5">
        <v>45791.0</v>
      </c>
      <c r="L2165" s="4">
        <v>46.0</v>
      </c>
      <c r="M2165" s="4">
        <v>96.0</v>
      </c>
      <c r="N2165" s="4">
        <v>96.0</v>
      </c>
      <c r="O2165" s="5">
        <v>45665.0</v>
      </c>
      <c r="P2165" s="4" t="s">
        <v>4320</v>
      </c>
      <c r="Q2165" s="4">
        <v>868346.0</v>
      </c>
      <c r="R2165" s="5">
        <v>45723.0</v>
      </c>
      <c r="S2165" s="4" t="s">
        <v>7473</v>
      </c>
      <c r="T2165" s="5">
        <v>45815.0</v>
      </c>
    </row>
    <row r="2166">
      <c r="A2166" s="4" t="s">
        <v>6438</v>
      </c>
      <c r="B2166" s="4">
        <v>2002.0</v>
      </c>
      <c r="C2166" s="4" t="s">
        <v>13</v>
      </c>
      <c r="D2166" s="4">
        <v>57.0</v>
      </c>
      <c r="E2166" s="4">
        <v>415.0</v>
      </c>
      <c r="F2166" s="4">
        <v>31.0</v>
      </c>
      <c r="G2166" s="4" t="s">
        <v>1415</v>
      </c>
      <c r="H2166" s="4" t="s">
        <v>4321</v>
      </c>
      <c r="I2166" s="4">
        <v>88.0</v>
      </c>
      <c r="J2166" s="4">
        <v>2738.0</v>
      </c>
      <c r="K2166" s="5">
        <v>45671.0</v>
      </c>
      <c r="L2166" s="4">
        <v>50.0</v>
      </c>
      <c r="M2166" s="4">
        <v>85.0</v>
      </c>
      <c r="N2166" s="4">
        <v>88.0</v>
      </c>
      <c r="O2166" s="4">
        <v>8.0</v>
      </c>
      <c r="P2166" s="4" t="s">
        <v>4322</v>
      </c>
      <c r="Q2166" s="4">
        <v>853625.0</v>
      </c>
      <c r="R2166" s="5">
        <v>45754.0</v>
      </c>
      <c r="S2166" s="4" t="s">
        <v>7239</v>
      </c>
      <c r="T2166" s="5">
        <v>45695.0</v>
      </c>
    </row>
    <row r="2167">
      <c r="A2167" s="4" t="s">
        <v>6438</v>
      </c>
      <c r="B2167" s="4">
        <v>2001.0</v>
      </c>
      <c r="C2167" s="4" t="s">
        <v>13</v>
      </c>
      <c r="D2167" s="4" t="s">
        <v>5846</v>
      </c>
      <c r="E2167" s="4">
        <v>438.0</v>
      </c>
      <c r="F2167" s="4">
        <v>33.0</v>
      </c>
      <c r="G2167" s="4" t="s">
        <v>1006</v>
      </c>
      <c r="H2167" s="4" t="s">
        <v>4323</v>
      </c>
      <c r="I2167" s="10"/>
      <c r="J2167" s="4">
        <v>896.0</v>
      </c>
      <c r="K2167" s="5">
        <v>45851.0</v>
      </c>
      <c r="L2167" s="4">
        <v>54.0</v>
      </c>
      <c r="M2167" s="4">
        <v>76.0</v>
      </c>
      <c r="N2167" s="4">
        <v>77.0</v>
      </c>
      <c r="O2167" s="5">
        <v>45665.0</v>
      </c>
      <c r="P2167" s="4" t="s">
        <v>4324</v>
      </c>
      <c r="Q2167" s="4">
        <v>832946.0</v>
      </c>
      <c r="R2167" s="5">
        <v>45784.0</v>
      </c>
      <c r="S2167" s="4" t="s">
        <v>7435</v>
      </c>
      <c r="T2167" s="5">
        <v>45664.0</v>
      </c>
    </row>
    <row r="2168">
      <c r="A2168" s="4" t="s">
        <v>6438</v>
      </c>
      <c r="B2168" s="4">
        <v>2000.0</v>
      </c>
      <c r="C2168" s="4" t="s">
        <v>13</v>
      </c>
      <c r="D2168" s="4" t="s">
        <v>5947</v>
      </c>
      <c r="E2168" s="4">
        <v>426.0</v>
      </c>
      <c r="F2168" s="4">
        <v>34.0</v>
      </c>
      <c r="G2168" s="4" t="s">
        <v>886</v>
      </c>
      <c r="H2168" s="4" t="s">
        <v>4325</v>
      </c>
      <c r="I2168" s="10"/>
      <c r="J2168" s="4">
        <v>2095.0</v>
      </c>
      <c r="K2168" s="5">
        <v>45701.0</v>
      </c>
      <c r="L2168" s="4">
        <v>57.0</v>
      </c>
      <c r="M2168" s="4">
        <v>9.0</v>
      </c>
      <c r="N2168" s="4">
        <v>9.0</v>
      </c>
      <c r="O2168" s="5">
        <v>45785.0</v>
      </c>
      <c r="P2168" s="4" t="s">
        <v>4326</v>
      </c>
      <c r="Q2168" s="4">
        <v>82573.0</v>
      </c>
      <c r="R2168" s="5">
        <v>45845.0</v>
      </c>
      <c r="S2168" s="4" t="s">
        <v>7426</v>
      </c>
      <c r="T2168" s="5">
        <v>45814.0</v>
      </c>
    </row>
    <row r="2169">
      <c r="A2169" s="4" t="s">
        <v>6440</v>
      </c>
      <c r="B2169" s="4">
        <v>2013.0</v>
      </c>
      <c r="C2169" s="4" t="s">
        <v>13</v>
      </c>
      <c r="D2169" s="10"/>
      <c r="E2169" s="10"/>
      <c r="F2169" s="4">
        <v>0.0</v>
      </c>
      <c r="G2169" s="4" t="s">
        <v>6176</v>
      </c>
      <c r="H2169" s="4">
        <v>0.0</v>
      </c>
      <c r="I2169" s="4">
        <v>97.0</v>
      </c>
      <c r="J2169" s="4">
        <v>0.0</v>
      </c>
      <c r="K2169" s="5">
        <v>45693.0</v>
      </c>
      <c r="L2169" s="4">
        <v>0.0</v>
      </c>
      <c r="M2169" s="4">
        <v>96.0</v>
      </c>
      <c r="N2169" s="4">
        <v>96.0</v>
      </c>
      <c r="O2169" s="4" t="s">
        <v>5522</v>
      </c>
      <c r="P2169" s="10"/>
      <c r="Q2169" s="10"/>
      <c r="R2169" s="5">
        <v>45811.0</v>
      </c>
      <c r="S2169" s="4" t="s">
        <v>7056</v>
      </c>
      <c r="T2169" s="5">
        <v>45760.0</v>
      </c>
    </row>
    <row r="2170">
      <c r="A2170" s="4" t="s">
        <v>6441</v>
      </c>
      <c r="B2170" s="4">
        <v>2015.0</v>
      </c>
      <c r="C2170" s="4" t="s">
        <v>13</v>
      </c>
      <c r="D2170" s="4" t="s">
        <v>5620</v>
      </c>
      <c r="E2170" s="4">
        <v>138.0</v>
      </c>
      <c r="F2170" s="4">
        <v>0.0</v>
      </c>
      <c r="G2170" s="10"/>
      <c r="H2170" s="4">
        <v>0.0</v>
      </c>
      <c r="I2170" s="4">
        <v>99.0</v>
      </c>
      <c r="J2170" s="4">
        <v>0.0</v>
      </c>
      <c r="K2170" s="4" t="s">
        <v>5934</v>
      </c>
      <c r="L2170" s="4">
        <v>0.0</v>
      </c>
      <c r="M2170" s="4">
        <v>99.0</v>
      </c>
      <c r="N2170" s="4">
        <v>99.0</v>
      </c>
      <c r="O2170" s="4" t="s">
        <v>5522</v>
      </c>
      <c r="P2170" s="10"/>
      <c r="Q2170" s="10"/>
      <c r="R2170" s="5">
        <v>45720.0</v>
      </c>
      <c r="S2170" s="4" t="s">
        <v>7112</v>
      </c>
      <c r="T2170" s="5">
        <v>45670.0</v>
      </c>
    </row>
    <row r="2171">
      <c r="A2171" s="4" t="s">
        <v>6441</v>
      </c>
      <c r="B2171" s="4">
        <v>2014.0</v>
      </c>
      <c r="C2171" s="4" t="s">
        <v>13</v>
      </c>
      <c r="D2171" s="4">
        <v>75.0</v>
      </c>
      <c r="E2171" s="4">
        <v>139.0</v>
      </c>
      <c r="F2171" s="4">
        <v>0.0</v>
      </c>
      <c r="G2171" s="4" t="s">
        <v>5680</v>
      </c>
      <c r="H2171" s="4">
        <v>0.0</v>
      </c>
      <c r="I2171" s="4">
        <v>99.0</v>
      </c>
      <c r="J2171" s="4">
        <v>0.0</v>
      </c>
      <c r="K2171" s="4" t="s">
        <v>5848</v>
      </c>
      <c r="L2171" s="4">
        <v>0.0</v>
      </c>
      <c r="M2171" s="4">
        <v>99.0</v>
      </c>
      <c r="N2171" s="4">
        <v>99.0</v>
      </c>
      <c r="O2171" s="4" t="s">
        <v>5522</v>
      </c>
      <c r="P2171" s="10"/>
      <c r="Q2171" s="10"/>
      <c r="R2171" s="5">
        <v>45720.0</v>
      </c>
      <c r="S2171" s="4" t="s">
        <v>7059</v>
      </c>
      <c r="T2171" s="5">
        <v>45670.0</v>
      </c>
    </row>
    <row r="2172">
      <c r="A2172" s="4" t="s">
        <v>6441</v>
      </c>
      <c r="B2172" s="4">
        <v>2013.0</v>
      </c>
      <c r="C2172" s="4" t="s">
        <v>13</v>
      </c>
      <c r="D2172" s="4" t="s">
        <v>5623</v>
      </c>
      <c r="E2172" s="4">
        <v>141.0</v>
      </c>
      <c r="F2172" s="4">
        <v>0.0</v>
      </c>
      <c r="G2172" s="4" t="s">
        <v>1402</v>
      </c>
      <c r="H2172" s="4">
        <v>0.0</v>
      </c>
      <c r="I2172" s="4">
        <v>99.0</v>
      </c>
      <c r="J2172" s="4">
        <v>0.0</v>
      </c>
      <c r="K2172" s="4" t="s">
        <v>5719</v>
      </c>
      <c r="L2172" s="4">
        <v>0.0</v>
      </c>
      <c r="M2172" s="4">
        <v>99.0</v>
      </c>
      <c r="N2172" s="4">
        <v>99.0</v>
      </c>
      <c r="O2172" s="4" t="s">
        <v>5522</v>
      </c>
      <c r="P2172" s="10"/>
      <c r="Q2172" s="10"/>
      <c r="R2172" s="5">
        <v>45720.0</v>
      </c>
      <c r="S2172" s="4" t="s">
        <v>7125</v>
      </c>
      <c r="T2172" s="5">
        <v>45670.0</v>
      </c>
    </row>
    <row r="2173">
      <c r="A2173" s="4" t="s">
        <v>6441</v>
      </c>
      <c r="B2173" s="4">
        <v>2012.0</v>
      </c>
      <c r="C2173" s="4" t="s">
        <v>13</v>
      </c>
      <c r="D2173" s="4" t="s">
        <v>5574</v>
      </c>
      <c r="E2173" s="4">
        <v>142.0</v>
      </c>
      <c r="F2173" s="4">
        <v>0.0</v>
      </c>
      <c r="G2173" s="4" t="s">
        <v>1575</v>
      </c>
      <c r="H2173" s="4">
        <v>0.0</v>
      </c>
      <c r="I2173" s="4">
        <v>98.0</v>
      </c>
      <c r="J2173" s="4">
        <v>0.0</v>
      </c>
      <c r="K2173" s="4" t="s">
        <v>6064</v>
      </c>
      <c r="L2173" s="4">
        <v>0.0</v>
      </c>
      <c r="M2173" s="4">
        <v>98.0</v>
      </c>
      <c r="N2173" s="4">
        <v>98.0</v>
      </c>
      <c r="O2173" s="4" t="s">
        <v>5522</v>
      </c>
      <c r="P2173" s="10"/>
      <c r="Q2173" s="10"/>
      <c r="R2173" s="5">
        <v>45720.0</v>
      </c>
      <c r="S2173" s="4" t="s">
        <v>7112</v>
      </c>
      <c r="T2173" s="4">
        <v>13.0</v>
      </c>
    </row>
    <row r="2174">
      <c r="A2174" s="4" t="s">
        <v>6441</v>
      </c>
      <c r="B2174" s="4">
        <v>2011.0</v>
      </c>
      <c r="C2174" s="4" t="s">
        <v>13</v>
      </c>
      <c r="D2174" s="4" t="s">
        <v>5624</v>
      </c>
      <c r="E2174" s="4">
        <v>143.0</v>
      </c>
      <c r="F2174" s="4">
        <v>0.0</v>
      </c>
      <c r="G2174" s="4" t="s">
        <v>6198</v>
      </c>
      <c r="H2174" s="4">
        <v>0.0</v>
      </c>
      <c r="I2174" s="4">
        <v>99.0</v>
      </c>
      <c r="J2174" s="4">
        <v>0.0</v>
      </c>
      <c r="K2174" s="4" t="s">
        <v>5879</v>
      </c>
      <c r="L2174" s="4">
        <v>0.0</v>
      </c>
      <c r="M2174" s="4">
        <v>99.0</v>
      </c>
      <c r="N2174" s="4">
        <v>99.0</v>
      </c>
      <c r="O2174" s="4" t="s">
        <v>5522</v>
      </c>
      <c r="P2174" s="10"/>
      <c r="Q2174" s="10"/>
      <c r="R2174" s="5">
        <v>45720.0</v>
      </c>
      <c r="S2174" s="4" t="s">
        <v>7396</v>
      </c>
      <c r="T2174" s="5">
        <v>45912.0</v>
      </c>
    </row>
    <row r="2175">
      <c r="A2175" s="4" t="s">
        <v>6441</v>
      </c>
      <c r="B2175" s="4">
        <v>2010.0</v>
      </c>
      <c r="C2175" s="4" t="s">
        <v>13</v>
      </c>
      <c r="D2175" s="4" t="s">
        <v>5555</v>
      </c>
      <c r="E2175" s="4">
        <v>147.0</v>
      </c>
      <c r="F2175" s="4">
        <v>0.0</v>
      </c>
      <c r="G2175" s="4" t="s">
        <v>6196</v>
      </c>
      <c r="H2175" s="4">
        <v>0.0</v>
      </c>
      <c r="I2175" s="4">
        <v>97.0</v>
      </c>
      <c r="J2175" s="4">
        <v>0.0</v>
      </c>
      <c r="K2175" s="4" t="s">
        <v>5619</v>
      </c>
      <c r="L2175" s="4">
        <v>0.0</v>
      </c>
      <c r="M2175" s="4">
        <v>97.0</v>
      </c>
      <c r="N2175" s="4">
        <v>97.0</v>
      </c>
      <c r="O2175" s="4" t="s">
        <v>5522</v>
      </c>
      <c r="P2175" s="10"/>
      <c r="Q2175" s="10"/>
      <c r="R2175" s="5">
        <v>45720.0</v>
      </c>
      <c r="S2175" s="4" t="s">
        <v>6939</v>
      </c>
      <c r="T2175" s="5">
        <v>45881.0</v>
      </c>
    </row>
    <row r="2176">
      <c r="A2176" s="4" t="s">
        <v>6441</v>
      </c>
      <c r="B2176" s="4">
        <v>2009.0</v>
      </c>
      <c r="C2176" s="4" t="s">
        <v>13</v>
      </c>
      <c r="D2176" s="4" t="s">
        <v>5881</v>
      </c>
      <c r="E2176" s="4">
        <v>147.0</v>
      </c>
      <c r="F2176" s="4">
        <v>0.0</v>
      </c>
      <c r="G2176" s="58">
        <v>45911.0</v>
      </c>
      <c r="H2176" s="4">
        <v>0.0</v>
      </c>
      <c r="I2176" s="4">
        <v>95.0</v>
      </c>
      <c r="J2176" s="4">
        <v>0.0</v>
      </c>
      <c r="K2176" s="4">
        <v>43.0</v>
      </c>
      <c r="L2176" s="4">
        <v>0.0</v>
      </c>
      <c r="M2176" s="4">
        <v>95.0</v>
      </c>
      <c r="N2176" s="4">
        <v>95.0</v>
      </c>
      <c r="O2176" s="4" t="s">
        <v>5522</v>
      </c>
      <c r="P2176" s="10"/>
      <c r="Q2176" s="10"/>
      <c r="R2176" s="5">
        <v>45751.0</v>
      </c>
      <c r="S2176" s="4" t="s">
        <v>7114</v>
      </c>
      <c r="T2176" s="5">
        <v>45850.0</v>
      </c>
    </row>
    <row r="2177">
      <c r="A2177" s="4" t="s">
        <v>6441</v>
      </c>
      <c r="B2177" s="4">
        <v>2008.0</v>
      </c>
      <c r="C2177" s="4" t="s">
        <v>13</v>
      </c>
      <c r="D2177" s="4" t="s">
        <v>5580</v>
      </c>
      <c r="E2177" s="4">
        <v>149.0</v>
      </c>
      <c r="F2177" s="4">
        <v>0.0</v>
      </c>
      <c r="G2177" s="58">
        <v>45912.0</v>
      </c>
      <c r="H2177" s="4">
        <v>0.0</v>
      </c>
      <c r="I2177" s="4">
        <v>96.0</v>
      </c>
      <c r="J2177" s="4">
        <v>0.0</v>
      </c>
      <c r="K2177" s="4" t="s">
        <v>6130</v>
      </c>
      <c r="L2177" s="4">
        <v>0.0</v>
      </c>
      <c r="M2177" s="4">
        <v>96.0</v>
      </c>
      <c r="N2177" s="4">
        <v>96.0</v>
      </c>
      <c r="O2177" s="4" t="s">
        <v>5522</v>
      </c>
      <c r="P2177" s="10"/>
      <c r="Q2177" s="10"/>
      <c r="R2177" s="5">
        <v>45751.0</v>
      </c>
      <c r="S2177" s="4" t="s">
        <v>6151</v>
      </c>
      <c r="T2177" s="5">
        <v>45820.0</v>
      </c>
    </row>
    <row r="2178">
      <c r="A2178" s="4" t="s">
        <v>6441</v>
      </c>
      <c r="B2178" s="4">
        <v>2007.0</v>
      </c>
      <c r="C2178" s="4" t="s">
        <v>13</v>
      </c>
      <c r="D2178" s="4" t="s">
        <v>5645</v>
      </c>
      <c r="E2178" s="4">
        <v>151.0</v>
      </c>
      <c r="F2178" s="4">
        <v>0.0</v>
      </c>
      <c r="G2178" s="4" t="s">
        <v>5968</v>
      </c>
      <c r="H2178" s="4">
        <v>0.0</v>
      </c>
      <c r="I2178" s="4">
        <v>99.0</v>
      </c>
      <c r="J2178" s="4">
        <v>0.0</v>
      </c>
      <c r="K2178" s="4" t="s">
        <v>6163</v>
      </c>
      <c r="L2178" s="4">
        <v>0.0</v>
      </c>
      <c r="M2178" s="4">
        <v>99.0</v>
      </c>
      <c r="N2178" s="4">
        <v>99.0</v>
      </c>
      <c r="O2178" s="4" t="s">
        <v>5522</v>
      </c>
      <c r="P2178" s="10"/>
      <c r="Q2178" s="10"/>
      <c r="R2178" s="5">
        <v>45751.0</v>
      </c>
      <c r="S2178" s="4" t="s">
        <v>6987</v>
      </c>
      <c r="T2178" s="5">
        <v>45881.0</v>
      </c>
    </row>
    <row r="2179">
      <c r="A2179" s="4" t="s">
        <v>6441</v>
      </c>
      <c r="B2179" s="4">
        <v>2006.0</v>
      </c>
      <c r="C2179" s="4" t="s">
        <v>13</v>
      </c>
      <c r="D2179" s="4" t="s">
        <v>5556</v>
      </c>
      <c r="E2179" s="4">
        <v>155.0</v>
      </c>
      <c r="F2179" s="4">
        <v>0.0</v>
      </c>
      <c r="G2179" s="4" t="s">
        <v>6189</v>
      </c>
      <c r="H2179" s="4">
        <v>0.0</v>
      </c>
      <c r="I2179" s="4">
        <v>85.0</v>
      </c>
      <c r="J2179" s="4">
        <v>0.0</v>
      </c>
      <c r="K2179" s="5">
        <v>45751.0</v>
      </c>
      <c r="L2179" s="4">
        <v>0.0</v>
      </c>
      <c r="M2179" s="4">
        <v>85.0</v>
      </c>
      <c r="N2179" s="4">
        <v>85.0</v>
      </c>
      <c r="O2179" s="4" t="s">
        <v>5522</v>
      </c>
      <c r="P2179" s="10"/>
      <c r="Q2179" s="10"/>
      <c r="R2179" s="5">
        <v>45751.0</v>
      </c>
      <c r="S2179" s="4" t="s">
        <v>7127</v>
      </c>
      <c r="T2179" s="5">
        <v>45759.0</v>
      </c>
    </row>
    <row r="2180">
      <c r="A2180" s="4" t="s">
        <v>6441</v>
      </c>
      <c r="B2180" s="4">
        <v>2005.0</v>
      </c>
      <c r="C2180" s="4" t="s">
        <v>13</v>
      </c>
      <c r="D2180" s="4" t="s">
        <v>5749</v>
      </c>
      <c r="E2180" s="4">
        <v>16.0</v>
      </c>
      <c r="F2180" s="4">
        <v>0.0</v>
      </c>
      <c r="G2180" s="4" t="s">
        <v>5690</v>
      </c>
      <c r="H2180" s="4">
        <v>0.0</v>
      </c>
      <c r="I2180" s="4">
        <v>95.0</v>
      </c>
      <c r="J2180" s="4">
        <v>0.0</v>
      </c>
      <c r="K2180" s="4" t="s">
        <v>6073</v>
      </c>
      <c r="L2180" s="4">
        <v>0.0</v>
      </c>
      <c r="M2180" s="4">
        <v>95.0</v>
      </c>
      <c r="N2180" s="4">
        <v>95.0</v>
      </c>
      <c r="O2180" s="4" t="s">
        <v>5614</v>
      </c>
      <c r="P2180" s="10"/>
      <c r="Q2180" s="10"/>
      <c r="R2180" s="5">
        <v>45751.0</v>
      </c>
      <c r="S2180" s="4" t="s">
        <v>7321</v>
      </c>
      <c r="T2180" s="5">
        <v>45700.0</v>
      </c>
    </row>
    <row r="2181">
      <c r="A2181" s="4" t="s">
        <v>6441</v>
      </c>
      <c r="B2181" s="4">
        <v>2004.0</v>
      </c>
      <c r="C2181" s="4" t="s">
        <v>13</v>
      </c>
      <c r="D2181" s="4" t="s">
        <v>5564</v>
      </c>
      <c r="E2181" s="4">
        <v>166.0</v>
      </c>
      <c r="F2181" s="4">
        <v>0.0</v>
      </c>
      <c r="G2181" s="4" t="s">
        <v>4878</v>
      </c>
      <c r="H2181" s="4">
        <v>0.0</v>
      </c>
      <c r="I2181" s="4">
        <v>91.0</v>
      </c>
      <c r="J2181" s="4">
        <v>0.0</v>
      </c>
      <c r="K2181" s="4">
        <v>39.0</v>
      </c>
      <c r="L2181" s="4">
        <v>0.0</v>
      </c>
      <c r="M2181" s="4">
        <v>91.0</v>
      </c>
      <c r="N2181" s="4">
        <v>91.0</v>
      </c>
      <c r="O2181" s="4" t="s">
        <v>5614</v>
      </c>
      <c r="P2181" s="10"/>
      <c r="Q2181" s="10"/>
      <c r="R2181" s="5">
        <v>45751.0</v>
      </c>
      <c r="S2181" s="4" t="s">
        <v>6944</v>
      </c>
      <c r="T2181" s="5">
        <v>45728.0</v>
      </c>
    </row>
    <row r="2182">
      <c r="A2182" s="4" t="s">
        <v>6441</v>
      </c>
      <c r="B2182" s="4">
        <v>2003.0</v>
      </c>
      <c r="C2182" s="4" t="s">
        <v>13</v>
      </c>
      <c r="D2182" s="4" t="s">
        <v>5713</v>
      </c>
      <c r="E2182" s="4">
        <v>171.0</v>
      </c>
      <c r="F2182" s="4">
        <v>0.0</v>
      </c>
      <c r="G2182" s="4" t="s">
        <v>6090</v>
      </c>
      <c r="H2182" s="4">
        <v>0.0</v>
      </c>
      <c r="I2182" s="4">
        <v>84.0</v>
      </c>
      <c r="J2182" s="4">
        <v>0.0</v>
      </c>
      <c r="K2182" s="4" t="s">
        <v>6074</v>
      </c>
      <c r="L2182" s="4">
        <v>0.0</v>
      </c>
      <c r="M2182" s="4">
        <v>91.0</v>
      </c>
      <c r="N2182" s="4">
        <v>9.0</v>
      </c>
      <c r="O2182" s="4" t="s">
        <v>5614</v>
      </c>
      <c r="P2182" s="10"/>
      <c r="Q2182" s="10"/>
      <c r="R2182" s="5">
        <v>45751.0</v>
      </c>
      <c r="S2182" s="4" t="s">
        <v>7079</v>
      </c>
      <c r="T2182" s="5">
        <v>45759.0</v>
      </c>
    </row>
    <row r="2183">
      <c r="A2183" s="4" t="s">
        <v>6441</v>
      </c>
      <c r="B2183" s="4">
        <v>2002.0</v>
      </c>
      <c r="C2183" s="4" t="s">
        <v>13</v>
      </c>
      <c r="D2183" s="4">
        <v>72.0</v>
      </c>
      <c r="E2183" s="4">
        <v>174.0</v>
      </c>
      <c r="F2183" s="4">
        <v>0.0</v>
      </c>
      <c r="G2183" s="4" t="s">
        <v>6199</v>
      </c>
      <c r="H2183" s="4">
        <v>0.0</v>
      </c>
      <c r="I2183" s="4">
        <v>14.0</v>
      </c>
      <c r="J2183" s="4">
        <v>0.0</v>
      </c>
      <c r="K2183" s="4" t="s">
        <v>5859</v>
      </c>
      <c r="L2183" s="4">
        <v>0.0</v>
      </c>
      <c r="M2183" s="4">
        <v>9.0</v>
      </c>
      <c r="N2183" s="4">
        <v>74.0</v>
      </c>
      <c r="O2183" s="4" t="s">
        <v>5522</v>
      </c>
      <c r="P2183" s="10"/>
      <c r="Q2183" s="10"/>
      <c r="R2183" s="5">
        <v>45781.0</v>
      </c>
      <c r="S2183" s="4" t="s">
        <v>6930</v>
      </c>
      <c r="T2183" s="5">
        <v>45789.0</v>
      </c>
    </row>
    <row r="2184">
      <c r="A2184" s="4" t="s">
        <v>6441</v>
      </c>
      <c r="B2184" s="4">
        <v>2001.0</v>
      </c>
      <c r="C2184" s="4" t="s">
        <v>13</v>
      </c>
      <c r="D2184" s="4" t="s">
        <v>5767</v>
      </c>
      <c r="E2184" s="4">
        <v>178.0</v>
      </c>
      <c r="F2184" s="4">
        <v>0.0</v>
      </c>
      <c r="G2184" s="58">
        <v>45728.0</v>
      </c>
      <c r="H2184" s="4">
        <v>0.0</v>
      </c>
      <c r="I2184" s="10"/>
      <c r="J2184" s="4">
        <v>0.0</v>
      </c>
      <c r="K2184" s="4" t="s">
        <v>5860</v>
      </c>
      <c r="L2184" s="4">
        <v>0.0</v>
      </c>
      <c r="M2184" s="4">
        <v>99.0</v>
      </c>
      <c r="N2184" s="4">
        <v>99.0</v>
      </c>
      <c r="O2184" s="4" t="s">
        <v>5821</v>
      </c>
      <c r="P2184" s="10"/>
      <c r="Q2184" s="10"/>
      <c r="R2184" s="5">
        <v>45781.0</v>
      </c>
      <c r="S2184" s="4" t="s">
        <v>7079</v>
      </c>
      <c r="T2184" s="5">
        <v>45820.0</v>
      </c>
    </row>
    <row r="2185">
      <c r="A2185" s="4" t="s">
        <v>6441</v>
      </c>
      <c r="B2185" s="4">
        <v>2000.0</v>
      </c>
      <c r="C2185" s="4" t="s">
        <v>13</v>
      </c>
      <c r="D2185" s="4" t="s">
        <v>5592</v>
      </c>
      <c r="E2185" s="4">
        <v>183.0</v>
      </c>
      <c r="F2185" s="4">
        <v>0.0</v>
      </c>
      <c r="G2185" s="4" t="s">
        <v>4548</v>
      </c>
      <c r="H2185" s="4">
        <v>0.0</v>
      </c>
      <c r="I2185" s="10"/>
      <c r="J2185" s="4">
        <v>0.0</v>
      </c>
      <c r="K2185" s="4" t="s">
        <v>5861</v>
      </c>
      <c r="L2185" s="4">
        <v>0.0</v>
      </c>
      <c r="M2185" s="4">
        <v>7.0</v>
      </c>
      <c r="N2185" s="4">
        <v>7.0</v>
      </c>
      <c r="O2185" s="4" t="s">
        <v>5783</v>
      </c>
      <c r="P2185" s="10"/>
      <c r="Q2185" s="10"/>
      <c r="R2185" s="5">
        <v>45781.0</v>
      </c>
      <c r="S2185" s="4">
        <v>0.0</v>
      </c>
      <c r="T2185" s="5">
        <v>45881.0</v>
      </c>
    </row>
    <row r="2186">
      <c r="A2186" s="4" t="s">
        <v>6444</v>
      </c>
      <c r="B2186" s="4">
        <v>2015.0</v>
      </c>
      <c r="C2186" s="4" t="s">
        <v>13</v>
      </c>
      <c r="D2186" s="4" t="s">
        <v>5648</v>
      </c>
      <c r="E2186" s="4">
        <v>156.0</v>
      </c>
      <c r="F2186" s="4">
        <v>0.0</v>
      </c>
      <c r="G2186" s="10"/>
      <c r="H2186" s="4">
        <v>0.0</v>
      </c>
      <c r="I2186" s="4">
        <v>98.0</v>
      </c>
      <c r="J2186" s="4">
        <v>0.0</v>
      </c>
      <c r="K2186" s="4" t="s">
        <v>5643</v>
      </c>
      <c r="L2186" s="4">
        <v>0.0</v>
      </c>
      <c r="M2186" s="4">
        <v>97.0</v>
      </c>
      <c r="N2186" s="4">
        <v>98.0</v>
      </c>
      <c r="O2186" s="4" t="s">
        <v>5522</v>
      </c>
      <c r="P2186" s="10"/>
      <c r="Q2186" s="10"/>
      <c r="R2186" s="5">
        <v>45750.0</v>
      </c>
      <c r="S2186" s="4" t="s">
        <v>6152</v>
      </c>
      <c r="T2186" s="5">
        <v>45729.0</v>
      </c>
    </row>
    <row r="2187">
      <c r="A2187" s="4" t="s">
        <v>6444</v>
      </c>
      <c r="B2187" s="4">
        <v>2014.0</v>
      </c>
      <c r="C2187" s="4" t="s">
        <v>13</v>
      </c>
      <c r="D2187" s="4" t="s">
        <v>5749</v>
      </c>
      <c r="E2187" s="4">
        <v>157.0</v>
      </c>
      <c r="F2187" s="4">
        <v>0.0</v>
      </c>
      <c r="G2187" s="58">
        <v>45664.0</v>
      </c>
      <c r="H2187" s="4">
        <v>0.0</v>
      </c>
      <c r="I2187" s="4">
        <v>98.0</v>
      </c>
      <c r="J2187" s="4">
        <v>0.0</v>
      </c>
      <c r="K2187" s="4" t="s">
        <v>5855</v>
      </c>
      <c r="L2187" s="4">
        <v>0.0</v>
      </c>
      <c r="M2187" s="4">
        <v>97.0</v>
      </c>
      <c r="N2187" s="4">
        <v>98.0</v>
      </c>
      <c r="O2187" s="4" t="s">
        <v>5522</v>
      </c>
      <c r="P2187" s="10"/>
      <c r="Q2187" s="10"/>
      <c r="R2187" s="5">
        <v>45750.0</v>
      </c>
      <c r="S2187" s="4" t="s">
        <v>6152</v>
      </c>
      <c r="T2187" s="5">
        <v>45729.0</v>
      </c>
    </row>
    <row r="2188">
      <c r="A2188" s="4" t="s">
        <v>6444</v>
      </c>
      <c r="B2188" s="4">
        <v>2013.0</v>
      </c>
      <c r="C2188" s="4" t="s">
        <v>13</v>
      </c>
      <c r="D2188" s="4" t="s">
        <v>5653</v>
      </c>
      <c r="E2188" s="4">
        <v>161.0</v>
      </c>
      <c r="F2188" s="4">
        <v>0.0</v>
      </c>
      <c r="G2188" s="58">
        <v>45845.0</v>
      </c>
      <c r="H2188" s="4">
        <v>0.0</v>
      </c>
      <c r="I2188" s="4">
        <v>97.0</v>
      </c>
      <c r="J2188" s="4">
        <v>0.0</v>
      </c>
      <c r="K2188" s="4" t="s">
        <v>5705</v>
      </c>
      <c r="L2188" s="4">
        <v>0.0</v>
      </c>
      <c r="M2188" s="4">
        <v>97.0</v>
      </c>
      <c r="N2188" s="4">
        <v>97.0</v>
      </c>
      <c r="O2188" s="4" t="s">
        <v>5522</v>
      </c>
      <c r="P2188" s="10"/>
      <c r="Q2188" s="10"/>
      <c r="R2188" s="5">
        <v>45750.0</v>
      </c>
      <c r="S2188" s="4" t="s">
        <v>7114</v>
      </c>
      <c r="T2188" s="5">
        <v>45729.0</v>
      </c>
    </row>
    <row r="2189">
      <c r="A2189" s="4" t="s">
        <v>6444</v>
      </c>
      <c r="B2189" s="4">
        <v>2012.0</v>
      </c>
      <c r="C2189" s="4" t="s">
        <v>13</v>
      </c>
      <c r="D2189" s="4" t="s">
        <v>5559</v>
      </c>
      <c r="E2189" s="4">
        <v>159.0</v>
      </c>
      <c r="F2189" s="4">
        <v>0.0</v>
      </c>
      <c r="G2189" s="4" t="s">
        <v>436</v>
      </c>
      <c r="H2189" s="4">
        <v>0.0</v>
      </c>
      <c r="I2189" s="4">
        <v>96.0</v>
      </c>
      <c r="J2189" s="4">
        <v>0.0</v>
      </c>
      <c r="K2189" s="4" t="s">
        <v>5647</v>
      </c>
      <c r="L2189" s="4">
        <v>0.0</v>
      </c>
      <c r="M2189" s="4">
        <v>96.0</v>
      </c>
      <c r="N2189" s="4">
        <v>96.0</v>
      </c>
      <c r="O2189" s="4" t="s">
        <v>5522</v>
      </c>
      <c r="P2189" s="10"/>
      <c r="Q2189" s="10"/>
      <c r="R2189" s="5">
        <v>45780.0</v>
      </c>
      <c r="S2189" s="4" t="s">
        <v>6926</v>
      </c>
      <c r="T2189" s="5">
        <v>45729.0</v>
      </c>
    </row>
    <row r="2190">
      <c r="A2190" s="4" t="s">
        <v>6444</v>
      </c>
      <c r="B2190" s="4">
        <v>2011.0</v>
      </c>
      <c r="C2190" s="4" t="s">
        <v>13</v>
      </c>
      <c r="D2190" s="4" t="s">
        <v>5653</v>
      </c>
      <c r="E2190" s="4">
        <v>16.0</v>
      </c>
      <c r="F2190" s="4">
        <v>0.0</v>
      </c>
      <c r="G2190" s="58">
        <v>45695.0</v>
      </c>
      <c r="H2190" s="4">
        <v>0.0</v>
      </c>
      <c r="I2190" s="4">
        <v>96.0</v>
      </c>
      <c r="J2190" s="4">
        <v>0.0</v>
      </c>
      <c r="K2190" s="5">
        <v>45721.0</v>
      </c>
      <c r="L2190" s="4">
        <v>0.0</v>
      </c>
      <c r="M2190" s="4">
        <v>96.0</v>
      </c>
      <c r="N2190" s="4">
        <v>96.0</v>
      </c>
      <c r="O2190" s="4" t="s">
        <v>5522</v>
      </c>
      <c r="P2190" s="10"/>
      <c r="Q2190" s="10"/>
      <c r="R2190" s="5">
        <v>45780.0</v>
      </c>
      <c r="S2190" s="4" t="s">
        <v>7251</v>
      </c>
      <c r="T2190" s="5">
        <v>45729.0</v>
      </c>
    </row>
    <row r="2191">
      <c r="A2191" s="4" t="s">
        <v>6444</v>
      </c>
      <c r="B2191" s="4">
        <v>2010.0</v>
      </c>
      <c r="C2191" s="4" t="s">
        <v>13</v>
      </c>
      <c r="D2191" s="4" t="s">
        <v>5711</v>
      </c>
      <c r="E2191" s="4">
        <v>162.0</v>
      </c>
      <c r="F2191" s="4">
        <v>0.0</v>
      </c>
      <c r="G2191" s="4">
        <v>7.0</v>
      </c>
      <c r="H2191" s="4">
        <v>0.0</v>
      </c>
      <c r="I2191" s="4">
        <v>99.0</v>
      </c>
      <c r="J2191" s="4">
        <v>0.0</v>
      </c>
      <c r="K2191" s="4" t="s">
        <v>5817</v>
      </c>
      <c r="L2191" s="4">
        <v>0.0</v>
      </c>
      <c r="M2191" s="4">
        <v>99.0</v>
      </c>
      <c r="N2191" s="4">
        <v>99.0</v>
      </c>
      <c r="O2191" s="4" t="s">
        <v>5522</v>
      </c>
      <c r="P2191" s="10"/>
      <c r="Q2191" s="10"/>
      <c r="R2191" s="5">
        <v>45780.0</v>
      </c>
      <c r="S2191" s="4" t="s">
        <v>7113</v>
      </c>
      <c r="T2191" s="5">
        <v>45729.0</v>
      </c>
    </row>
    <row r="2192">
      <c r="A2192" s="4" t="s">
        <v>6444</v>
      </c>
      <c r="B2192" s="4">
        <v>2009.0</v>
      </c>
      <c r="C2192" s="4" t="s">
        <v>13</v>
      </c>
      <c r="D2192" s="4" t="s">
        <v>5589</v>
      </c>
      <c r="E2192" s="4">
        <v>165.0</v>
      </c>
      <c r="F2192" s="4">
        <v>0.0</v>
      </c>
      <c r="G2192" s="4" t="s">
        <v>257</v>
      </c>
      <c r="H2192" s="4">
        <v>0.0</v>
      </c>
      <c r="I2192" s="4">
        <v>99.0</v>
      </c>
      <c r="J2192" s="4">
        <v>0.0</v>
      </c>
      <c r="K2192" s="4" t="s">
        <v>5652</v>
      </c>
      <c r="L2192" s="4">
        <v>0.0</v>
      </c>
      <c r="M2192" s="4">
        <v>99.0</v>
      </c>
      <c r="N2192" s="4">
        <v>99.0</v>
      </c>
      <c r="O2192" s="4" t="s">
        <v>5614</v>
      </c>
      <c r="P2192" s="10"/>
      <c r="Q2192" s="10"/>
      <c r="R2192" s="5">
        <v>45780.0</v>
      </c>
      <c r="S2192" s="4" t="s">
        <v>7170</v>
      </c>
      <c r="T2192" s="5">
        <v>45729.0</v>
      </c>
    </row>
    <row r="2193">
      <c r="A2193" s="4" t="s">
        <v>6444</v>
      </c>
      <c r="B2193" s="4">
        <v>2008.0</v>
      </c>
      <c r="C2193" s="4" t="s">
        <v>13</v>
      </c>
      <c r="D2193" s="4" t="s">
        <v>5889</v>
      </c>
      <c r="E2193" s="4">
        <v>167.0</v>
      </c>
      <c r="F2193" s="4">
        <v>0.0</v>
      </c>
      <c r="G2193" s="4" t="s">
        <v>3030</v>
      </c>
      <c r="H2193" s="4">
        <v>0.0</v>
      </c>
      <c r="I2193" s="4">
        <v>99.0</v>
      </c>
      <c r="J2193" s="4">
        <v>0.0</v>
      </c>
      <c r="K2193" s="4" t="s">
        <v>5934</v>
      </c>
      <c r="L2193" s="4">
        <v>0.0</v>
      </c>
      <c r="M2193" s="4">
        <v>99.0</v>
      </c>
      <c r="N2193" s="4">
        <v>99.0</v>
      </c>
      <c r="O2193" s="4" t="s">
        <v>5821</v>
      </c>
      <c r="P2193" s="10"/>
      <c r="Q2193" s="10"/>
      <c r="R2193" s="5">
        <v>45811.0</v>
      </c>
      <c r="S2193" s="4" t="s">
        <v>7126</v>
      </c>
      <c r="T2193" s="5">
        <v>45729.0</v>
      </c>
    </row>
    <row r="2194">
      <c r="A2194" s="4" t="s">
        <v>6444</v>
      </c>
      <c r="B2194" s="4">
        <v>2007.0</v>
      </c>
      <c r="C2194" s="4" t="s">
        <v>13</v>
      </c>
      <c r="D2194" s="4" t="s">
        <v>5715</v>
      </c>
      <c r="E2194" s="4">
        <v>17.0</v>
      </c>
      <c r="F2194" s="4">
        <v>0.0</v>
      </c>
      <c r="G2194" s="4" t="s">
        <v>239</v>
      </c>
      <c r="H2194" s="4">
        <v>0.0</v>
      </c>
      <c r="I2194" s="4">
        <v>99.0</v>
      </c>
      <c r="J2194" s="4">
        <v>0.0</v>
      </c>
      <c r="K2194" s="4" t="s">
        <v>5718</v>
      </c>
      <c r="L2194" s="4">
        <v>0.0</v>
      </c>
      <c r="M2194" s="4">
        <v>99.0</v>
      </c>
      <c r="N2194" s="4">
        <v>99.0</v>
      </c>
      <c r="O2194" s="4" t="s">
        <v>5821</v>
      </c>
      <c r="P2194" s="10"/>
      <c r="Q2194" s="10"/>
      <c r="R2194" s="5">
        <v>45811.0</v>
      </c>
      <c r="S2194" s="4" t="s">
        <v>7076</v>
      </c>
      <c r="T2194" s="5">
        <v>45729.0</v>
      </c>
    </row>
    <row r="2195">
      <c r="A2195" s="4" t="s">
        <v>6444</v>
      </c>
      <c r="B2195" s="4">
        <v>2006.0</v>
      </c>
      <c r="C2195" s="4" t="s">
        <v>13</v>
      </c>
      <c r="D2195" s="4" t="s">
        <v>5590</v>
      </c>
      <c r="E2195" s="4">
        <v>173.0</v>
      </c>
      <c r="F2195" s="4">
        <v>0.0</v>
      </c>
      <c r="G2195" s="4" t="s">
        <v>1053</v>
      </c>
      <c r="H2195" s="4">
        <v>0.0</v>
      </c>
      <c r="I2195" s="4">
        <v>99.0</v>
      </c>
      <c r="J2195" s="4">
        <v>0.0</v>
      </c>
      <c r="K2195" s="4" t="s">
        <v>5611</v>
      </c>
      <c r="L2195" s="4">
        <v>0.0</v>
      </c>
      <c r="M2195" s="4">
        <v>99.0</v>
      </c>
      <c r="N2195" s="4">
        <v>99.0</v>
      </c>
      <c r="O2195" s="4" t="s">
        <v>5821</v>
      </c>
      <c r="P2195" s="10"/>
      <c r="Q2195" s="10"/>
      <c r="R2195" s="5">
        <v>45811.0</v>
      </c>
      <c r="S2195" s="4" t="s">
        <v>7060</v>
      </c>
      <c r="T2195" s="5">
        <v>45729.0</v>
      </c>
    </row>
    <row r="2196">
      <c r="A2196" s="4" t="s">
        <v>6444</v>
      </c>
      <c r="B2196" s="4">
        <v>2005.0</v>
      </c>
      <c r="C2196" s="4" t="s">
        <v>13</v>
      </c>
      <c r="D2196" s="4" t="s">
        <v>5594</v>
      </c>
      <c r="E2196" s="4">
        <v>177.0</v>
      </c>
      <c r="F2196" s="4">
        <v>0.0</v>
      </c>
      <c r="G2196" s="58">
        <v>45753.0</v>
      </c>
      <c r="H2196" s="4">
        <v>0.0</v>
      </c>
      <c r="I2196" s="4">
        <v>99.0</v>
      </c>
      <c r="J2196" s="4">
        <v>0.0</v>
      </c>
      <c r="K2196" s="4" t="s">
        <v>5724</v>
      </c>
      <c r="L2196" s="4">
        <v>0.0</v>
      </c>
      <c r="M2196" s="4">
        <v>93.0</v>
      </c>
      <c r="N2196" s="4">
        <v>99.0</v>
      </c>
      <c r="O2196" s="4" t="s">
        <v>5614</v>
      </c>
      <c r="P2196" s="10"/>
      <c r="Q2196" s="10"/>
      <c r="R2196" s="5">
        <v>45841.0</v>
      </c>
      <c r="S2196" s="4" t="s">
        <v>6988</v>
      </c>
      <c r="T2196" s="5">
        <v>45729.0</v>
      </c>
    </row>
    <row r="2197">
      <c r="A2197" s="4" t="s">
        <v>6444</v>
      </c>
      <c r="B2197" s="4">
        <v>2004.0</v>
      </c>
      <c r="C2197" s="4" t="s">
        <v>13</v>
      </c>
      <c r="D2197" s="4" t="s">
        <v>5998</v>
      </c>
      <c r="E2197" s="4">
        <v>181.0</v>
      </c>
      <c r="F2197" s="4">
        <v>0.0</v>
      </c>
      <c r="G2197" s="4" t="s">
        <v>2556</v>
      </c>
      <c r="H2197" s="4">
        <v>0.0</v>
      </c>
      <c r="I2197" s="4">
        <v>99.0</v>
      </c>
      <c r="J2197" s="4">
        <v>0.0</v>
      </c>
      <c r="K2197" s="4" t="s">
        <v>5619</v>
      </c>
      <c r="L2197" s="4">
        <v>0.0</v>
      </c>
      <c r="M2197" s="4">
        <v>99.0</v>
      </c>
      <c r="N2197" s="4">
        <v>99.0</v>
      </c>
      <c r="O2197" s="4" t="s">
        <v>5783</v>
      </c>
      <c r="P2197" s="10"/>
      <c r="Q2197" s="10"/>
      <c r="R2197" s="5">
        <v>45841.0</v>
      </c>
      <c r="S2197" s="4" t="s">
        <v>7321</v>
      </c>
      <c r="T2197" s="5">
        <v>45701.0</v>
      </c>
    </row>
    <row r="2198">
      <c r="A2198" s="4" t="s">
        <v>6444</v>
      </c>
      <c r="B2198" s="4">
        <v>2003.0</v>
      </c>
      <c r="C2198" s="4" t="s">
        <v>13</v>
      </c>
      <c r="D2198" s="4">
        <v>71.0</v>
      </c>
      <c r="E2198" s="4">
        <v>184.0</v>
      </c>
      <c r="F2198" s="4">
        <v>0.0</v>
      </c>
      <c r="G2198" s="5">
        <v>45662.0</v>
      </c>
      <c r="H2198" s="4">
        <v>0.0</v>
      </c>
      <c r="I2198" s="4">
        <v>31.0</v>
      </c>
      <c r="J2198" s="4">
        <v>0.0</v>
      </c>
      <c r="K2198" s="4" t="s">
        <v>6200</v>
      </c>
      <c r="L2198" s="4">
        <v>0.0</v>
      </c>
      <c r="M2198" s="4">
        <v>99.0</v>
      </c>
      <c r="N2198" s="4">
        <v>99.0</v>
      </c>
      <c r="O2198" s="4" t="s">
        <v>5783</v>
      </c>
      <c r="P2198" s="10"/>
      <c r="Q2198" s="10"/>
      <c r="R2198" s="5">
        <v>45872.0</v>
      </c>
      <c r="S2198" s="4" t="s">
        <v>7024</v>
      </c>
      <c r="T2198" s="4">
        <v>13.0</v>
      </c>
    </row>
    <row r="2199">
      <c r="A2199" s="4" t="s">
        <v>6444</v>
      </c>
      <c r="B2199" s="4">
        <v>2002.0</v>
      </c>
      <c r="C2199" s="4" t="s">
        <v>13</v>
      </c>
      <c r="D2199" s="4">
        <v>79.0</v>
      </c>
      <c r="E2199" s="4">
        <v>186.0</v>
      </c>
      <c r="F2199" s="4">
        <v>0.0</v>
      </c>
      <c r="G2199" s="4" t="s">
        <v>2309</v>
      </c>
      <c r="H2199" s="4">
        <v>0.0</v>
      </c>
      <c r="I2199" s="10"/>
      <c r="J2199" s="4">
        <v>0.0</v>
      </c>
      <c r="K2199" s="4">
        <v>42.0</v>
      </c>
      <c r="L2199" s="4">
        <v>0.0</v>
      </c>
      <c r="M2199" s="4">
        <v>99.0</v>
      </c>
      <c r="N2199" s="4">
        <v>99.0</v>
      </c>
      <c r="O2199" s="4" t="s">
        <v>5783</v>
      </c>
      <c r="P2199" s="10"/>
      <c r="Q2199" s="10"/>
      <c r="R2199" s="5">
        <v>45872.0</v>
      </c>
      <c r="S2199" s="4" t="s">
        <v>7081</v>
      </c>
      <c r="T2199" s="5">
        <v>45912.0</v>
      </c>
    </row>
    <row r="2200">
      <c r="A2200" s="4" t="s">
        <v>6444</v>
      </c>
      <c r="B2200" s="4">
        <v>2001.0</v>
      </c>
      <c r="C2200" s="4" t="s">
        <v>13</v>
      </c>
      <c r="D2200" s="4">
        <v>79.0</v>
      </c>
      <c r="E2200" s="4">
        <v>186.0</v>
      </c>
      <c r="F2200" s="4">
        <v>0.0</v>
      </c>
      <c r="G2200" s="4" t="s">
        <v>711</v>
      </c>
      <c r="H2200" s="4">
        <v>0.0</v>
      </c>
      <c r="I2200" s="10"/>
      <c r="J2200" s="4">
        <v>0.0</v>
      </c>
      <c r="K2200" s="4">
        <v>41.0</v>
      </c>
      <c r="L2200" s="4">
        <v>0.0</v>
      </c>
      <c r="M2200" s="4">
        <v>99.0</v>
      </c>
      <c r="N2200" s="4">
        <v>99.0</v>
      </c>
      <c r="O2200" s="4" t="s">
        <v>5681</v>
      </c>
      <c r="P2200" s="10"/>
      <c r="Q2200" s="10"/>
      <c r="R2200" s="5">
        <v>45903.0</v>
      </c>
      <c r="S2200" s="4" t="s">
        <v>6945</v>
      </c>
      <c r="T2200" s="5">
        <v>45881.0</v>
      </c>
    </row>
    <row r="2201">
      <c r="A2201" s="4" t="s">
        <v>6444</v>
      </c>
      <c r="B2201" s="4">
        <v>2000.0</v>
      </c>
      <c r="C2201" s="4" t="s">
        <v>13</v>
      </c>
      <c r="D2201" s="4">
        <v>79.0</v>
      </c>
      <c r="E2201" s="4">
        <v>186.0</v>
      </c>
      <c r="F2201" s="4">
        <v>0.0</v>
      </c>
      <c r="G2201" s="5">
        <v>45873.0</v>
      </c>
      <c r="H2201" s="4">
        <v>0.0</v>
      </c>
      <c r="I2201" s="10"/>
      <c r="J2201" s="4">
        <v>0.0</v>
      </c>
      <c r="K2201" s="5">
        <v>45661.0</v>
      </c>
      <c r="L2201" s="4">
        <v>0.0</v>
      </c>
      <c r="M2201" s="4">
        <v>99.0</v>
      </c>
      <c r="N2201" s="4">
        <v>98.0</v>
      </c>
      <c r="O2201" s="4" t="s">
        <v>5681</v>
      </c>
      <c r="P2201" s="10"/>
      <c r="Q2201" s="10"/>
      <c r="R2201" s="5">
        <v>45903.0</v>
      </c>
      <c r="S2201" s="4">
        <v>0.0</v>
      </c>
      <c r="T2201" s="5">
        <v>45850.0</v>
      </c>
    </row>
    <row r="2202">
      <c r="A2202" s="4" t="s">
        <v>6445</v>
      </c>
      <c r="B2202" s="4">
        <v>2015.0</v>
      </c>
      <c r="C2202" s="4" t="s">
        <v>13</v>
      </c>
      <c r="D2202" s="4">
        <v>74.0</v>
      </c>
      <c r="E2202" s="4">
        <v>125.0</v>
      </c>
      <c r="F2202" s="4">
        <v>0.0</v>
      </c>
      <c r="G2202" s="10"/>
      <c r="H2202" s="4">
        <v>0.0</v>
      </c>
      <c r="I2202" s="4">
        <v>59.0</v>
      </c>
      <c r="J2202" s="4">
        <v>0.0</v>
      </c>
      <c r="K2202" s="4" t="s">
        <v>5574</v>
      </c>
      <c r="L2202" s="4">
        <v>0.0</v>
      </c>
      <c r="M2202" s="4">
        <v>61.0</v>
      </c>
      <c r="N2202" s="4">
        <v>66.0</v>
      </c>
      <c r="O2202" s="4" t="s">
        <v>5522</v>
      </c>
      <c r="P2202" s="4" t="s">
        <v>4332</v>
      </c>
      <c r="Q2202" s="4">
        <v>193759.0</v>
      </c>
      <c r="R2202" s="4" t="s">
        <v>5522</v>
      </c>
      <c r="S2202" s="4" t="s">
        <v>7076</v>
      </c>
      <c r="T2202" s="5">
        <v>45912.0</v>
      </c>
    </row>
    <row r="2203">
      <c r="A2203" s="4" t="s">
        <v>6445</v>
      </c>
      <c r="B2203" s="4">
        <v>2014.0</v>
      </c>
      <c r="C2203" s="4" t="s">
        <v>13</v>
      </c>
      <c r="D2203" s="4" t="s">
        <v>5583</v>
      </c>
      <c r="E2203" s="4">
        <v>128.0</v>
      </c>
      <c r="F2203" s="4">
        <v>0.0</v>
      </c>
      <c r="G2203" s="4" t="s">
        <v>5521</v>
      </c>
      <c r="H2203" s="4" t="s">
        <v>4333</v>
      </c>
      <c r="I2203" s="4">
        <v>56.0</v>
      </c>
      <c r="J2203" s="4">
        <v>0.0</v>
      </c>
      <c r="K2203" s="4" t="s">
        <v>5881</v>
      </c>
      <c r="L2203" s="4">
        <v>0.0</v>
      </c>
      <c r="M2203" s="4">
        <v>58.0</v>
      </c>
      <c r="N2203" s="4">
        <v>63.0</v>
      </c>
      <c r="O2203" s="4" t="s">
        <v>5522</v>
      </c>
      <c r="P2203" s="4" t="s">
        <v>4334</v>
      </c>
      <c r="Q2203" s="4">
        <v>19229.0</v>
      </c>
      <c r="R2203" s="4" t="s">
        <v>5522</v>
      </c>
      <c r="S2203" s="4" t="s">
        <v>7424</v>
      </c>
      <c r="T2203" s="5">
        <v>45912.0</v>
      </c>
    </row>
    <row r="2204">
      <c r="A2204" s="4" t="s">
        <v>6445</v>
      </c>
      <c r="B2204" s="4">
        <v>2013.0</v>
      </c>
      <c r="C2204" s="4" t="s">
        <v>13</v>
      </c>
      <c r="D2204" s="4" t="s">
        <v>5563</v>
      </c>
      <c r="E2204" s="4">
        <v>131.0</v>
      </c>
      <c r="F2204" s="4">
        <v>0.0</v>
      </c>
      <c r="G2204" s="4" t="s">
        <v>5521</v>
      </c>
      <c r="H2204" s="4" t="s">
        <v>4335</v>
      </c>
      <c r="I2204" s="4">
        <v>6.0</v>
      </c>
      <c r="J2204" s="4">
        <v>0.0</v>
      </c>
      <c r="K2204" s="4" t="s">
        <v>5583</v>
      </c>
      <c r="L2204" s="4">
        <v>0.0</v>
      </c>
      <c r="M2204" s="4">
        <v>62.0</v>
      </c>
      <c r="N2204" s="4">
        <v>67.0</v>
      </c>
      <c r="O2204" s="4" t="s">
        <v>5522</v>
      </c>
      <c r="P2204" s="4" t="s">
        <v>4336</v>
      </c>
      <c r="Q2204" s="4">
        <v>19757.0</v>
      </c>
      <c r="R2204" s="4" t="s">
        <v>5522</v>
      </c>
      <c r="S2204" s="4" t="s">
        <v>5681</v>
      </c>
      <c r="T2204" s="5">
        <v>45912.0</v>
      </c>
    </row>
    <row r="2205">
      <c r="A2205" s="4" t="s">
        <v>6445</v>
      </c>
      <c r="B2205" s="4">
        <v>2012.0</v>
      </c>
      <c r="C2205" s="4" t="s">
        <v>13</v>
      </c>
      <c r="D2205" s="4" t="s">
        <v>5648</v>
      </c>
      <c r="E2205" s="4">
        <v>136.0</v>
      </c>
      <c r="F2205" s="4">
        <v>0.0</v>
      </c>
      <c r="G2205" s="4" t="s">
        <v>5521</v>
      </c>
      <c r="H2205" s="4" t="s">
        <v>4337</v>
      </c>
      <c r="I2205" s="4">
        <v>64.0</v>
      </c>
      <c r="J2205" s="4">
        <v>1.0</v>
      </c>
      <c r="K2205" s="4" t="s">
        <v>5585</v>
      </c>
      <c r="L2205" s="4">
        <v>0.0</v>
      </c>
      <c r="M2205" s="4">
        <v>62.0</v>
      </c>
      <c r="N2205" s="4">
        <v>64.0</v>
      </c>
      <c r="O2205" s="4" t="s">
        <v>5522</v>
      </c>
      <c r="P2205" s="4" t="s">
        <v>4338</v>
      </c>
      <c r="Q2205" s="4">
        <v>189194.0</v>
      </c>
      <c r="R2205" s="4" t="s">
        <v>5522</v>
      </c>
      <c r="S2205" s="4" t="s">
        <v>7116</v>
      </c>
      <c r="T2205" s="5">
        <v>45912.0</v>
      </c>
    </row>
    <row r="2206">
      <c r="A2206" s="4" t="s">
        <v>6445</v>
      </c>
      <c r="B2206" s="4">
        <v>2011.0</v>
      </c>
      <c r="C2206" s="4" t="s">
        <v>13</v>
      </c>
      <c r="D2206" s="4">
        <v>73.0</v>
      </c>
      <c r="E2206" s="4">
        <v>139.0</v>
      </c>
      <c r="F2206" s="4">
        <v>0.0</v>
      </c>
      <c r="G2206" s="4" t="s">
        <v>4199</v>
      </c>
      <c r="H2206" s="4" t="s">
        <v>4339</v>
      </c>
      <c r="I2206" s="4">
        <v>58.0</v>
      </c>
      <c r="J2206" s="4">
        <v>0.0</v>
      </c>
      <c r="K2206" s="4" t="s">
        <v>5588</v>
      </c>
      <c r="L2206" s="4">
        <v>0.0</v>
      </c>
      <c r="M2206" s="4">
        <v>6.0</v>
      </c>
      <c r="N2206" s="4">
        <v>65.0</v>
      </c>
      <c r="O2206" s="4" t="s">
        <v>5522</v>
      </c>
      <c r="P2206" s="4" t="s">
        <v>4340</v>
      </c>
      <c r="Q2206" s="4">
        <v>187665.0</v>
      </c>
      <c r="R2206" s="4" t="s">
        <v>5522</v>
      </c>
      <c r="S2206" s="4" t="s">
        <v>7117</v>
      </c>
      <c r="T2206" s="5">
        <v>45912.0</v>
      </c>
    </row>
    <row r="2207">
      <c r="A2207" s="4" t="s">
        <v>6445</v>
      </c>
      <c r="B2207" s="4">
        <v>2010.0</v>
      </c>
      <c r="C2207" s="4" t="s">
        <v>13</v>
      </c>
      <c r="D2207" s="4" t="s">
        <v>5564</v>
      </c>
      <c r="E2207" s="4">
        <v>144.0</v>
      </c>
      <c r="F2207" s="4">
        <v>0.0</v>
      </c>
      <c r="G2207" s="58">
        <v>45660.0</v>
      </c>
      <c r="H2207" s="4" t="s">
        <v>4341</v>
      </c>
      <c r="I2207" s="4">
        <v>57.0</v>
      </c>
      <c r="J2207" s="4">
        <v>8.0</v>
      </c>
      <c r="K2207" s="4" t="s">
        <v>5711</v>
      </c>
      <c r="L2207" s="4">
        <v>0.0</v>
      </c>
      <c r="M2207" s="4">
        <v>57.0</v>
      </c>
      <c r="N2207" s="4">
        <v>62.0</v>
      </c>
      <c r="O2207" s="4" t="s">
        <v>5522</v>
      </c>
      <c r="P2207" s="4" t="s">
        <v>4342</v>
      </c>
      <c r="Q2207" s="4">
        <v>18625.0</v>
      </c>
      <c r="R2207" s="4" t="s">
        <v>5614</v>
      </c>
      <c r="S2207" s="4" t="s">
        <v>6943</v>
      </c>
      <c r="T2207" s="5">
        <v>45912.0</v>
      </c>
    </row>
    <row r="2208">
      <c r="A2208" s="4" t="s">
        <v>6445</v>
      </c>
      <c r="B2208" s="4">
        <v>2009.0</v>
      </c>
      <c r="C2208" s="4" t="s">
        <v>13</v>
      </c>
      <c r="D2208" s="4">
        <v>76.0</v>
      </c>
      <c r="E2208" s="4">
        <v>172.0</v>
      </c>
      <c r="F2208" s="4">
        <v>0.0</v>
      </c>
      <c r="G2208" s="4" t="s">
        <v>487</v>
      </c>
      <c r="H2208" s="4" t="s">
        <v>4343</v>
      </c>
      <c r="I2208" s="4">
        <v>44.0</v>
      </c>
      <c r="J2208" s="4">
        <v>0.0</v>
      </c>
      <c r="K2208" s="4">
        <v>72.0</v>
      </c>
      <c r="L2208" s="4">
        <v>0.0</v>
      </c>
      <c r="M2208" s="4">
        <v>45.0</v>
      </c>
      <c r="N2208" s="4">
        <v>49.0</v>
      </c>
      <c r="O2208" s="4" t="s">
        <v>5522</v>
      </c>
      <c r="P2208" s="4" t="s">
        <v>4344</v>
      </c>
      <c r="Q2208" s="4">
        <v>184826.0</v>
      </c>
      <c r="R2208" s="4" t="s">
        <v>5614</v>
      </c>
      <c r="S2208" s="4" t="s">
        <v>7078</v>
      </c>
      <c r="T2208" s="5">
        <v>45912.0</v>
      </c>
    </row>
    <row r="2209">
      <c r="A2209" s="4" t="s">
        <v>6445</v>
      </c>
      <c r="B2209" s="4">
        <v>2008.0</v>
      </c>
      <c r="C2209" s="4" t="s">
        <v>13</v>
      </c>
      <c r="D2209" s="4" t="s">
        <v>5711</v>
      </c>
      <c r="E2209" s="4">
        <v>146.0</v>
      </c>
      <c r="F2209" s="4">
        <v>0.0</v>
      </c>
      <c r="G2209" s="4" t="s">
        <v>2833</v>
      </c>
      <c r="H2209" s="4" t="s">
        <v>4345</v>
      </c>
      <c r="I2209" s="4">
        <v>12.0</v>
      </c>
      <c r="J2209" s="4">
        <v>0.0</v>
      </c>
      <c r="K2209" s="4" t="s">
        <v>5594</v>
      </c>
      <c r="L2209" s="4">
        <v>0.0</v>
      </c>
      <c r="M2209" s="4">
        <v>54.0</v>
      </c>
      <c r="N2209" s="4">
        <v>26.0</v>
      </c>
      <c r="O2209" s="4" t="s">
        <v>5522</v>
      </c>
      <c r="P2209" s="4" t="s">
        <v>4346</v>
      </c>
      <c r="Q2209" s="4">
        <v>183526.0</v>
      </c>
      <c r="R2209" s="4" t="s">
        <v>5614</v>
      </c>
      <c r="S2209" s="4" t="s">
        <v>7295</v>
      </c>
      <c r="T2209" s="5">
        <v>45912.0</v>
      </c>
    </row>
    <row r="2210">
      <c r="A2210" s="4" t="s">
        <v>6445</v>
      </c>
      <c r="B2210" s="4">
        <v>2007.0</v>
      </c>
      <c r="C2210" s="4" t="s">
        <v>13</v>
      </c>
      <c r="D2210" s="4" t="s">
        <v>5713</v>
      </c>
      <c r="E2210" s="4">
        <v>149.0</v>
      </c>
      <c r="F2210" s="4">
        <v>0.0</v>
      </c>
      <c r="G2210" s="4" t="s">
        <v>2255</v>
      </c>
      <c r="H2210" s="4" t="s">
        <v>4347</v>
      </c>
      <c r="I2210" s="4">
        <v>46.0</v>
      </c>
      <c r="J2210" s="4">
        <v>0.0</v>
      </c>
      <c r="K2210" s="5">
        <v>45907.0</v>
      </c>
      <c r="L2210" s="4">
        <v>0.0</v>
      </c>
      <c r="M2210" s="4">
        <v>49.0</v>
      </c>
      <c r="N2210" s="4">
        <v>53.0</v>
      </c>
      <c r="O2210" s="4" t="s">
        <v>5522</v>
      </c>
      <c r="P2210" s="4" t="s">
        <v>4348</v>
      </c>
      <c r="Q2210" s="4">
        <v>182286.0</v>
      </c>
      <c r="R2210" s="4" t="s">
        <v>5614</v>
      </c>
      <c r="S2210" s="4" t="s">
        <v>7024</v>
      </c>
      <c r="T2210" s="5">
        <v>45912.0</v>
      </c>
    </row>
    <row r="2211">
      <c r="A2211" s="4" t="s">
        <v>6445</v>
      </c>
      <c r="B2211" s="4">
        <v>2006.0</v>
      </c>
      <c r="C2211" s="4" t="s">
        <v>13</v>
      </c>
      <c r="D2211" s="4">
        <v>72.0</v>
      </c>
      <c r="E2211" s="4">
        <v>153.0</v>
      </c>
      <c r="F2211" s="4">
        <v>0.0</v>
      </c>
      <c r="G2211" s="4" t="s">
        <v>5446</v>
      </c>
      <c r="H2211" s="4" t="s">
        <v>4349</v>
      </c>
      <c r="I2211" s="4">
        <v>35.0</v>
      </c>
      <c r="J2211" s="4">
        <v>0.0</v>
      </c>
      <c r="K2211" s="5">
        <v>45723.0</v>
      </c>
      <c r="L2211" s="4">
        <v>0.0</v>
      </c>
      <c r="M2211" s="4">
        <v>37.0</v>
      </c>
      <c r="N2211" s="4">
        <v>39.0</v>
      </c>
      <c r="O2211" s="4" t="s">
        <v>5522</v>
      </c>
      <c r="P2211" s="4" t="s">
        <v>4350</v>
      </c>
      <c r="Q2211" s="4">
        <v>18194.0</v>
      </c>
      <c r="R2211" s="4" t="s">
        <v>5614</v>
      </c>
      <c r="S2211" s="4" t="s">
        <v>7081</v>
      </c>
      <c r="T2211" s="5">
        <v>45850.0</v>
      </c>
    </row>
    <row r="2212">
      <c r="A2212" s="4" t="s">
        <v>6445</v>
      </c>
      <c r="B2212" s="4">
        <v>2005.0</v>
      </c>
      <c r="C2212" s="4" t="s">
        <v>13</v>
      </c>
      <c r="D2212" s="4" t="s">
        <v>5592</v>
      </c>
      <c r="E2212" s="4">
        <v>16.0</v>
      </c>
      <c r="F2212" s="4">
        <v>0.0</v>
      </c>
      <c r="G2212" s="4" t="s">
        <v>177</v>
      </c>
      <c r="H2212" s="4" t="s">
        <v>4351</v>
      </c>
      <c r="I2212" s="4">
        <v>41.0</v>
      </c>
      <c r="J2212" s="4">
        <v>0.0</v>
      </c>
      <c r="K2212" s="4" t="s">
        <v>5996</v>
      </c>
      <c r="L2212" s="4">
        <v>0.0</v>
      </c>
      <c r="M2212" s="4">
        <v>55.0</v>
      </c>
      <c r="N2212" s="4">
        <v>49.0</v>
      </c>
      <c r="O2212" s="4" t="s">
        <v>5522</v>
      </c>
      <c r="P2212" s="4" t="s">
        <v>4352</v>
      </c>
      <c r="Q2212" s="4">
        <v>179929.0</v>
      </c>
      <c r="R2212" s="4" t="s">
        <v>5614</v>
      </c>
      <c r="S2212" s="4" t="s">
        <v>7099</v>
      </c>
      <c r="T2212" s="5">
        <v>45820.0</v>
      </c>
    </row>
    <row r="2213">
      <c r="A2213" s="4" t="s">
        <v>6445</v>
      </c>
      <c r="B2213" s="4">
        <v>2004.0</v>
      </c>
      <c r="C2213" s="4" t="s">
        <v>13</v>
      </c>
      <c r="D2213" s="4" t="s">
        <v>5594</v>
      </c>
      <c r="E2213" s="4">
        <v>162.0</v>
      </c>
      <c r="F2213" s="4">
        <v>0.0</v>
      </c>
      <c r="G2213" s="4" t="s">
        <v>1166</v>
      </c>
      <c r="H2213" s="4" t="s">
        <v>4353</v>
      </c>
      <c r="I2213" s="4">
        <v>54.0</v>
      </c>
      <c r="J2213" s="4">
        <v>0.0</v>
      </c>
      <c r="K2213" s="4" t="s">
        <v>5799</v>
      </c>
      <c r="L2213" s="4">
        <v>0.0</v>
      </c>
      <c r="M2213" s="4">
        <v>26.0</v>
      </c>
      <c r="N2213" s="4">
        <v>55.0</v>
      </c>
      <c r="O2213" s="4" t="s">
        <v>5522</v>
      </c>
      <c r="P2213" s="4" t="s">
        <v>4354</v>
      </c>
      <c r="Q2213" s="4">
        <v>178781.0</v>
      </c>
      <c r="R2213" s="4" t="s">
        <v>5614</v>
      </c>
      <c r="S2213" s="4" t="s">
        <v>7294</v>
      </c>
      <c r="T2213" s="5">
        <v>45759.0</v>
      </c>
    </row>
    <row r="2214">
      <c r="A2214" s="4" t="s">
        <v>6445</v>
      </c>
      <c r="B2214" s="4">
        <v>2003.0</v>
      </c>
      <c r="C2214" s="4" t="s">
        <v>13</v>
      </c>
      <c r="D2214" s="4">
        <v>79.0</v>
      </c>
      <c r="E2214" s="4">
        <v>169.0</v>
      </c>
      <c r="F2214" s="4">
        <v>0.0</v>
      </c>
      <c r="G2214" s="4" t="s">
        <v>2836</v>
      </c>
      <c r="H2214" s="4" t="s">
        <v>4355</v>
      </c>
      <c r="I2214" s="4">
        <v>83.0</v>
      </c>
      <c r="J2214" s="4">
        <v>0.0</v>
      </c>
      <c r="K2214" s="4" t="s">
        <v>5772</v>
      </c>
      <c r="L2214" s="4">
        <v>0.0</v>
      </c>
      <c r="M2214" s="4">
        <v>82.0</v>
      </c>
      <c r="N2214" s="4">
        <v>83.0</v>
      </c>
      <c r="O2214" s="4" t="s">
        <v>5522</v>
      </c>
      <c r="P2214" s="4" t="s">
        <v>4356</v>
      </c>
      <c r="Q2214" s="4">
        <v>177662.0</v>
      </c>
      <c r="R2214" s="4" t="s">
        <v>5614</v>
      </c>
      <c r="S2214" s="4" t="s">
        <v>7026</v>
      </c>
      <c r="T2214" s="5">
        <v>45728.0</v>
      </c>
    </row>
    <row r="2215">
      <c r="A2215" s="4" t="s">
        <v>6445</v>
      </c>
      <c r="B2215" s="4">
        <v>2002.0</v>
      </c>
      <c r="C2215" s="4" t="s">
        <v>13</v>
      </c>
      <c r="D2215" s="4">
        <v>76.0</v>
      </c>
      <c r="E2215" s="4">
        <v>174.0</v>
      </c>
      <c r="F2215" s="4">
        <v>0.0</v>
      </c>
      <c r="G2215" s="5">
        <v>45719.0</v>
      </c>
      <c r="H2215" s="4" t="s">
        <v>4357</v>
      </c>
      <c r="I2215" s="4">
        <v>86.0</v>
      </c>
      <c r="J2215" s="4">
        <v>0.0</v>
      </c>
      <c r="K2215" s="4" t="s">
        <v>5834</v>
      </c>
      <c r="L2215" s="4">
        <v>0.0</v>
      </c>
      <c r="M2215" s="4">
        <v>85.0</v>
      </c>
      <c r="N2215" s="4">
        <v>86.0</v>
      </c>
      <c r="O2215" s="4" t="s">
        <v>5522</v>
      </c>
      <c r="P2215" s="4" t="s">
        <v>4358</v>
      </c>
      <c r="Q2215" s="4">
        <v>176582.0</v>
      </c>
      <c r="R2215" s="4" t="s">
        <v>5614</v>
      </c>
      <c r="S2215" s="4" t="s">
        <v>6947</v>
      </c>
      <c r="T2215" s="5">
        <v>45669.0</v>
      </c>
    </row>
    <row r="2216">
      <c r="A2216" s="4" t="s">
        <v>6445</v>
      </c>
      <c r="B2216" s="4">
        <v>2001.0</v>
      </c>
      <c r="C2216" s="4" t="s">
        <v>13</v>
      </c>
      <c r="D2216" s="4">
        <v>75.0</v>
      </c>
      <c r="E2216" s="4">
        <v>175.0</v>
      </c>
      <c r="F2216" s="4">
        <v>0.0</v>
      </c>
      <c r="G2216" s="4" t="s">
        <v>2006</v>
      </c>
      <c r="H2216" s="4" t="s">
        <v>4359</v>
      </c>
      <c r="I2216" s="4">
        <v>89.0</v>
      </c>
      <c r="J2216" s="4">
        <v>0.0</v>
      </c>
      <c r="K2216" s="4" t="s">
        <v>5837</v>
      </c>
      <c r="L2216" s="4">
        <v>0.0</v>
      </c>
      <c r="M2216" s="4">
        <v>83.0</v>
      </c>
      <c r="N2216" s="4">
        <v>85.0</v>
      </c>
      <c r="O2216" s="4" t="s">
        <v>5522</v>
      </c>
      <c r="P2216" s="4" t="s">
        <v>4360</v>
      </c>
      <c r="Q2216" s="4">
        <v>175566.0</v>
      </c>
      <c r="R2216" s="4" t="s">
        <v>5614</v>
      </c>
      <c r="S2216" s="4" t="s">
        <v>6992</v>
      </c>
      <c r="T2216" s="4">
        <v>12.0</v>
      </c>
    </row>
    <row r="2217">
      <c r="A2217" s="4" t="s">
        <v>6445</v>
      </c>
      <c r="B2217" s="4">
        <v>2000.0</v>
      </c>
      <c r="C2217" s="4" t="s">
        <v>13</v>
      </c>
      <c r="D2217" s="4">
        <v>72.0</v>
      </c>
      <c r="E2217" s="4">
        <v>18.0</v>
      </c>
      <c r="F2217" s="4">
        <v>0.0</v>
      </c>
      <c r="G2217" s="4">
        <v>3.0</v>
      </c>
      <c r="H2217" s="4" t="s">
        <v>4361</v>
      </c>
      <c r="I2217" s="4">
        <v>89.0</v>
      </c>
      <c r="J2217" s="4">
        <v>0.0</v>
      </c>
      <c r="K2217" s="4" t="s">
        <v>5901</v>
      </c>
      <c r="L2217" s="4">
        <v>0.0</v>
      </c>
      <c r="M2217" s="4">
        <v>94.0</v>
      </c>
      <c r="N2217" s="4">
        <v>95.0</v>
      </c>
      <c r="O2217" s="4" t="s">
        <v>5522</v>
      </c>
      <c r="P2217" s="4" t="s">
        <v>4362</v>
      </c>
      <c r="Q2217" s="4">
        <v>17461.0</v>
      </c>
      <c r="R2217" s="4" t="s">
        <v>5614</v>
      </c>
      <c r="S2217" s="4" t="s">
        <v>5919</v>
      </c>
      <c r="T2217" s="5">
        <v>45669.0</v>
      </c>
    </row>
    <row r="2218">
      <c r="A2218" s="4" t="s">
        <v>6446</v>
      </c>
      <c r="B2218" s="4">
        <v>2013.0</v>
      </c>
      <c r="C2218" s="4" t="s">
        <v>13</v>
      </c>
      <c r="D2218" s="10"/>
      <c r="E2218" s="10"/>
      <c r="F2218" s="4">
        <v>0.0</v>
      </c>
      <c r="G2218" s="4" t="s">
        <v>5521</v>
      </c>
      <c r="H2218" s="4">
        <v>0.0</v>
      </c>
      <c r="I2218" s="4">
        <v>69.0</v>
      </c>
      <c r="J2218" s="4">
        <v>0.0</v>
      </c>
      <c r="K2218" s="10"/>
      <c r="L2218" s="4">
        <v>0.0</v>
      </c>
      <c r="M2218" s="4">
        <v>69.0</v>
      </c>
      <c r="N2218" s="4">
        <v>69.0</v>
      </c>
      <c r="O2218" s="4" t="s">
        <v>5522</v>
      </c>
      <c r="P2218" s="10"/>
      <c r="Q2218" s="10"/>
      <c r="R2218" s="10"/>
      <c r="S2218" s="10"/>
      <c r="T2218" s="5">
        <v>45672.0</v>
      </c>
    </row>
    <row r="2219">
      <c r="A2219" s="4" t="s">
        <v>6447</v>
      </c>
      <c r="B2219" s="4">
        <v>2015.0</v>
      </c>
      <c r="C2219" s="4" t="s">
        <v>13</v>
      </c>
      <c r="D2219" s="4" t="s">
        <v>5731</v>
      </c>
      <c r="E2219" s="4">
        <v>19.0</v>
      </c>
      <c r="F2219" s="4">
        <v>0.0</v>
      </c>
      <c r="G2219" s="10"/>
      <c r="H2219" s="4">
        <v>0.0</v>
      </c>
      <c r="I2219" s="4">
        <v>96.0</v>
      </c>
      <c r="J2219" s="4">
        <v>0.0</v>
      </c>
      <c r="K2219" s="5">
        <v>45903.0</v>
      </c>
      <c r="L2219" s="4">
        <v>0.0</v>
      </c>
      <c r="M2219" s="4">
        <v>96.0</v>
      </c>
      <c r="N2219" s="4">
        <v>96.0</v>
      </c>
      <c r="O2219" s="4" t="s">
        <v>5614</v>
      </c>
      <c r="P2219" s="4" t="s">
        <v>4363</v>
      </c>
      <c r="Q2219" s="4">
        <v>195553.0</v>
      </c>
      <c r="R2219" s="5">
        <v>45721.0</v>
      </c>
      <c r="S2219" s="4" t="s">
        <v>7041</v>
      </c>
      <c r="T2219" s="5">
        <v>45699.0</v>
      </c>
    </row>
    <row r="2220">
      <c r="A2220" s="4" t="s">
        <v>6447</v>
      </c>
      <c r="B2220" s="4">
        <v>2014.0</v>
      </c>
      <c r="C2220" s="4" t="s">
        <v>13</v>
      </c>
      <c r="D2220" s="4" t="s">
        <v>5773</v>
      </c>
      <c r="E2220" s="4">
        <v>191.0</v>
      </c>
      <c r="F2220" s="4">
        <v>0.0</v>
      </c>
      <c r="G2220" s="4" t="s">
        <v>5521</v>
      </c>
      <c r="H2220" s="4" t="s">
        <v>4364</v>
      </c>
      <c r="I2220" s="4">
        <v>95.0</v>
      </c>
      <c r="J2220" s="4">
        <v>0.0</v>
      </c>
      <c r="K2220" s="5">
        <v>45660.0</v>
      </c>
      <c r="L2220" s="4">
        <v>0.0</v>
      </c>
      <c r="M2220" s="4">
        <v>95.0</v>
      </c>
      <c r="N2220" s="4">
        <v>95.0</v>
      </c>
      <c r="O2220" s="4" t="s">
        <v>5614</v>
      </c>
      <c r="P2220" s="4" t="s">
        <v>4365</v>
      </c>
      <c r="Q2220" s="4">
        <v>191266.0</v>
      </c>
      <c r="R2220" s="5">
        <v>45752.0</v>
      </c>
      <c r="S2220" s="4" t="s">
        <v>7199</v>
      </c>
      <c r="T2220" s="5">
        <v>45668.0</v>
      </c>
    </row>
    <row r="2221">
      <c r="A2221" s="4" t="s">
        <v>6447</v>
      </c>
      <c r="B2221" s="4">
        <v>2013.0</v>
      </c>
      <c r="C2221" s="4" t="s">
        <v>13</v>
      </c>
      <c r="D2221" s="4" t="s">
        <v>6129</v>
      </c>
      <c r="E2221" s="4">
        <v>192.0</v>
      </c>
      <c r="F2221" s="4">
        <v>0.0</v>
      </c>
      <c r="G2221" s="4" t="s">
        <v>5521</v>
      </c>
      <c r="H2221" s="4" t="s">
        <v>4366</v>
      </c>
      <c r="I2221" s="4">
        <v>97.0</v>
      </c>
      <c r="J2221" s="4">
        <v>0.0</v>
      </c>
      <c r="K2221" s="5">
        <v>45745.0</v>
      </c>
      <c r="L2221" s="4">
        <v>0.0</v>
      </c>
      <c r="M2221" s="4">
        <v>97.0</v>
      </c>
      <c r="N2221" s="4">
        <v>97.0</v>
      </c>
      <c r="O2221" s="4" t="s">
        <v>5614</v>
      </c>
      <c r="P2221" s="4" t="s">
        <v>4367</v>
      </c>
      <c r="Q2221" s="4">
        <v>18745.0</v>
      </c>
      <c r="R2221" s="5">
        <v>45782.0</v>
      </c>
      <c r="S2221" s="4" t="s">
        <v>7123</v>
      </c>
      <c r="T2221" s="4">
        <v>11.0</v>
      </c>
    </row>
    <row r="2222">
      <c r="A2222" s="4" t="s">
        <v>6447</v>
      </c>
      <c r="B2222" s="4">
        <v>2012.0</v>
      </c>
      <c r="C2222" s="4" t="s">
        <v>13</v>
      </c>
      <c r="D2222" s="4" t="s">
        <v>6099</v>
      </c>
      <c r="E2222" s="4">
        <v>194.0</v>
      </c>
      <c r="F2222" s="4">
        <v>0.0</v>
      </c>
      <c r="G2222" s="4" t="s">
        <v>5521</v>
      </c>
      <c r="H2222" s="4" t="s">
        <v>4368</v>
      </c>
      <c r="I2222" s="4">
        <v>96.0</v>
      </c>
      <c r="J2222" s="4">
        <v>0.0</v>
      </c>
      <c r="K2222" s="5">
        <v>45805.0</v>
      </c>
      <c r="L2222" s="4">
        <v>0.0</v>
      </c>
      <c r="M2222" s="4">
        <v>96.0</v>
      </c>
      <c r="N2222" s="4">
        <v>96.0</v>
      </c>
      <c r="O2222" s="4" t="s">
        <v>5578</v>
      </c>
      <c r="P2222" s="4" t="s">
        <v>4369</v>
      </c>
      <c r="Q2222" s="4">
        <v>182889.0</v>
      </c>
      <c r="R2222" s="5">
        <v>45843.0</v>
      </c>
      <c r="S2222" s="4" t="s">
        <v>7200</v>
      </c>
      <c r="T2222" s="5">
        <v>45879.0</v>
      </c>
    </row>
    <row r="2223">
      <c r="A2223" s="4" t="s">
        <v>6447</v>
      </c>
      <c r="B2223" s="4">
        <v>2011.0</v>
      </c>
      <c r="C2223" s="4" t="s">
        <v>13</v>
      </c>
      <c r="D2223" s="4" t="s">
        <v>5657</v>
      </c>
      <c r="E2223" s="4">
        <v>198.0</v>
      </c>
      <c r="F2223" s="4">
        <v>0.0</v>
      </c>
      <c r="G2223" s="4" t="s">
        <v>566</v>
      </c>
      <c r="H2223" s="4" t="s">
        <v>4370</v>
      </c>
      <c r="I2223" s="4">
        <v>96.0</v>
      </c>
      <c r="J2223" s="4">
        <v>0.0</v>
      </c>
      <c r="K2223" s="5">
        <v>45865.0</v>
      </c>
      <c r="L2223" s="4">
        <v>0.0</v>
      </c>
      <c r="M2223" s="4">
        <v>96.0</v>
      </c>
      <c r="N2223" s="4">
        <v>96.0</v>
      </c>
      <c r="O2223" s="4" t="s">
        <v>5578</v>
      </c>
      <c r="P2223" s="4" t="s">
        <v>4371</v>
      </c>
      <c r="Q2223" s="4">
        <v>1788.0</v>
      </c>
      <c r="R2223" s="5">
        <v>45905.0</v>
      </c>
      <c r="S2223" s="4" t="s">
        <v>7201</v>
      </c>
      <c r="T2223" s="5">
        <v>45818.0</v>
      </c>
    </row>
    <row r="2224">
      <c r="A2224" s="4" t="s">
        <v>6447</v>
      </c>
      <c r="B2224" s="4">
        <v>2010.0</v>
      </c>
      <c r="C2224" s="4" t="s">
        <v>13</v>
      </c>
      <c r="D2224" s="4" t="s">
        <v>5847</v>
      </c>
      <c r="E2224" s="4">
        <v>24.0</v>
      </c>
      <c r="F2224" s="4">
        <v>0.0</v>
      </c>
      <c r="G2224" s="4" t="s">
        <v>1635</v>
      </c>
      <c r="H2224" s="4" t="s">
        <v>4372</v>
      </c>
      <c r="I2224" s="4">
        <v>98.0</v>
      </c>
      <c r="J2224" s="4">
        <v>0.0</v>
      </c>
      <c r="K2224" s="5">
        <v>45926.0</v>
      </c>
      <c r="L2224" s="4">
        <v>0.0</v>
      </c>
      <c r="M2224" s="4">
        <v>98.0</v>
      </c>
      <c r="N2224" s="4">
        <v>98.0</v>
      </c>
      <c r="O2224" s="4" t="s">
        <v>5578</v>
      </c>
      <c r="P2224" s="4" t="s">
        <v>4373</v>
      </c>
      <c r="Q2224" s="4">
        <v>174776.0</v>
      </c>
      <c r="R2224" s="4">
        <v>6.0</v>
      </c>
      <c r="S2224" s="4" t="s">
        <v>7306</v>
      </c>
      <c r="T2224" s="5">
        <v>45818.0</v>
      </c>
    </row>
    <row r="2225">
      <c r="A2225" s="4" t="s">
        <v>6447</v>
      </c>
      <c r="B2225" s="4">
        <v>2009.0</v>
      </c>
      <c r="C2225" s="4" t="s">
        <v>13</v>
      </c>
      <c r="D2225" s="4" t="s">
        <v>5776</v>
      </c>
      <c r="E2225" s="4">
        <v>21.0</v>
      </c>
      <c r="F2225" s="4">
        <v>0.0</v>
      </c>
      <c r="G2225" s="4" t="s">
        <v>227</v>
      </c>
      <c r="H2225" s="4" t="s">
        <v>4374</v>
      </c>
      <c r="I2225" s="4">
        <v>98.0</v>
      </c>
      <c r="J2225" s="4">
        <v>0.0</v>
      </c>
      <c r="K2225" s="5">
        <v>45714.0</v>
      </c>
      <c r="L2225" s="4">
        <v>0.0</v>
      </c>
      <c r="M2225" s="4">
        <v>99.0</v>
      </c>
      <c r="N2225" s="4">
        <v>98.0</v>
      </c>
      <c r="O2225" s="4" t="s">
        <v>5631</v>
      </c>
      <c r="P2225" s="4" t="s">
        <v>4375</v>
      </c>
      <c r="Q2225" s="4">
        <v>17813.0</v>
      </c>
      <c r="R2225" s="5">
        <v>45694.0</v>
      </c>
      <c r="S2225" s="4" t="s">
        <v>7202</v>
      </c>
      <c r="T2225" s="5">
        <v>45667.0</v>
      </c>
    </row>
    <row r="2226">
      <c r="A2226" s="4" t="s">
        <v>6447</v>
      </c>
      <c r="B2226" s="4">
        <v>2008.0</v>
      </c>
      <c r="C2226" s="4" t="s">
        <v>13</v>
      </c>
      <c r="D2226" s="4" t="s">
        <v>5984</v>
      </c>
      <c r="E2226" s="4">
        <v>215.0</v>
      </c>
      <c r="F2226" s="4">
        <v>0.0</v>
      </c>
      <c r="G2226" s="4" t="s">
        <v>1875</v>
      </c>
      <c r="H2226" s="4" t="s">
        <v>4376</v>
      </c>
      <c r="I2226" s="4">
        <v>99.0</v>
      </c>
      <c r="J2226" s="4">
        <v>0.0</v>
      </c>
      <c r="K2226" s="5">
        <v>45772.0</v>
      </c>
      <c r="L2226" s="4">
        <v>0.0</v>
      </c>
      <c r="M2226" s="4">
        <v>99.0</v>
      </c>
      <c r="N2226" s="4">
        <v>99.0</v>
      </c>
      <c r="O2226" s="4" t="s">
        <v>5631</v>
      </c>
      <c r="P2226" s="4" t="s">
        <v>4377</v>
      </c>
      <c r="Q2226" s="4">
        <v>166913.0</v>
      </c>
      <c r="R2226" s="5">
        <v>45753.0</v>
      </c>
      <c r="S2226" s="4" t="s">
        <v>6950</v>
      </c>
      <c r="T2226" s="5">
        <v>45757.0</v>
      </c>
    </row>
    <row r="2227">
      <c r="A2227" s="4" t="s">
        <v>6447</v>
      </c>
      <c r="B2227" s="4">
        <v>2007.0</v>
      </c>
      <c r="C2227" s="4" t="s">
        <v>13</v>
      </c>
      <c r="D2227" s="4" t="s">
        <v>5850</v>
      </c>
      <c r="E2227" s="4">
        <v>217.0</v>
      </c>
      <c r="F2227" s="4">
        <v>0.0</v>
      </c>
      <c r="G2227" s="4" t="s">
        <v>2929</v>
      </c>
      <c r="H2227" s="4" t="s">
        <v>4378</v>
      </c>
      <c r="I2227" s="4">
        <v>87.0</v>
      </c>
      <c r="J2227" s="4">
        <v>0.0</v>
      </c>
      <c r="K2227" s="5">
        <v>45862.0</v>
      </c>
      <c r="L2227" s="4">
        <v>0.0</v>
      </c>
      <c r="M2227" s="4">
        <v>98.0</v>
      </c>
      <c r="N2227" s="4">
        <v>97.0</v>
      </c>
      <c r="O2227" s="5">
        <v>45689.0</v>
      </c>
      <c r="P2227" s="4" t="s">
        <v>4379</v>
      </c>
      <c r="Q2227" s="4">
        <v>16311.0</v>
      </c>
      <c r="R2227" s="5">
        <v>45814.0</v>
      </c>
      <c r="S2227" s="4" t="s">
        <v>6951</v>
      </c>
      <c r="T2227" s="5">
        <v>45726.0</v>
      </c>
    </row>
    <row r="2228">
      <c r="A2228" s="4" t="s">
        <v>6447</v>
      </c>
      <c r="B2228" s="4">
        <v>2006.0</v>
      </c>
      <c r="C2228" s="4" t="s">
        <v>13</v>
      </c>
      <c r="D2228" s="4" t="s">
        <v>5913</v>
      </c>
      <c r="E2228" s="4">
        <v>22.0</v>
      </c>
      <c r="F2228" s="4">
        <v>0.0</v>
      </c>
      <c r="G2228" s="4" t="s">
        <v>1707</v>
      </c>
      <c r="H2228" s="4" t="s">
        <v>4380</v>
      </c>
      <c r="I2228" s="4">
        <v>75.0</v>
      </c>
      <c r="J2228" s="4">
        <v>0.0</v>
      </c>
      <c r="K2228" s="4">
        <v>24.0</v>
      </c>
      <c r="L2228" s="4">
        <v>0.0</v>
      </c>
      <c r="M2228" s="4">
        <v>97.0</v>
      </c>
      <c r="N2228" s="4">
        <v>97.0</v>
      </c>
      <c r="O2228" s="5">
        <v>45689.0</v>
      </c>
      <c r="P2228" s="4" t="s">
        <v>4381</v>
      </c>
      <c r="Q2228" s="4">
        <v>159328.0</v>
      </c>
      <c r="R2228" s="5">
        <v>45875.0</v>
      </c>
      <c r="S2228" s="4" t="s">
        <v>7457</v>
      </c>
      <c r="T2228" s="5">
        <v>45698.0</v>
      </c>
    </row>
    <row r="2229">
      <c r="A2229" s="4" t="s">
        <v>6447</v>
      </c>
      <c r="B2229" s="4">
        <v>2005.0</v>
      </c>
      <c r="C2229" s="4" t="s">
        <v>13</v>
      </c>
      <c r="D2229" s="4" t="s">
        <v>6053</v>
      </c>
      <c r="E2229" s="4">
        <v>222.0</v>
      </c>
      <c r="F2229" s="4">
        <v>0.0</v>
      </c>
      <c r="G2229" s="4" t="s">
        <v>546</v>
      </c>
      <c r="H2229" s="4" t="s">
        <v>4382</v>
      </c>
      <c r="I2229" s="4">
        <v>96.0</v>
      </c>
      <c r="J2229" s="4">
        <v>0.0</v>
      </c>
      <c r="K2229" s="5">
        <v>45770.0</v>
      </c>
      <c r="L2229" s="4">
        <v>0.0</v>
      </c>
      <c r="M2229" s="4">
        <v>97.0</v>
      </c>
      <c r="N2229" s="4">
        <v>97.0</v>
      </c>
      <c r="O2229" s="5">
        <v>45809.0</v>
      </c>
      <c r="P2229" s="4" t="s">
        <v>4383</v>
      </c>
      <c r="Q2229" s="4">
        <v>15563.0</v>
      </c>
      <c r="R2229" s="4">
        <v>7.0</v>
      </c>
      <c r="S2229" s="4" t="s">
        <v>7209</v>
      </c>
      <c r="T2229" s="4">
        <v>10.0</v>
      </c>
    </row>
    <row r="2230">
      <c r="A2230" s="4" t="s">
        <v>6447</v>
      </c>
      <c r="B2230" s="4">
        <v>2004.0</v>
      </c>
      <c r="C2230" s="4" t="s">
        <v>13</v>
      </c>
      <c r="D2230" s="4" t="s">
        <v>5736</v>
      </c>
      <c r="E2230" s="4">
        <v>224.0</v>
      </c>
      <c r="F2230" s="4">
        <v>0.0</v>
      </c>
      <c r="G2230" s="4" t="s">
        <v>1537</v>
      </c>
      <c r="H2230" s="4" t="s">
        <v>4384</v>
      </c>
      <c r="I2230" s="4">
        <v>7.0</v>
      </c>
      <c r="J2230" s="4">
        <v>0.0</v>
      </c>
      <c r="K2230" s="5">
        <v>45891.0</v>
      </c>
      <c r="L2230" s="4">
        <v>0.0</v>
      </c>
      <c r="M2230" s="4">
        <v>99.0</v>
      </c>
      <c r="N2230" s="4">
        <v>96.0</v>
      </c>
      <c r="O2230" s="5">
        <v>45809.0</v>
      </c>
      <c r="P2230" s="4" t="s">
        <v>4385</v>
      </c>
      <c r="Q2230" s="4">
        <v>151969.0</v>
      </c>
      <c r="R2230" s="5">
        <v>45695.0</v>
      </c>
      <c r="S2230" s="4" t="s">
        <v>7407</v>
      </c>
      <c r="T2230" s="5">
        <v>45878.0</v>
      </c>
    </row>
    <row r="2231">
      <c r="A2231" s="4" t="s">
        <v>6447</v>
      </c>
      <c r="B2231" s="4">
        <v>2003.0</v>
      </c>
      <c r="C2231" s="4" t="s">
        <v>13</v>
      </c>
      <c r="D2231" s="4" t="s">
        <v>5671</v>
      </c>
      <c r="E2231" s="4">
        <v>225.0</v>
      </c>
      <c r="F2231" s="4">
        <v>0.0</v>
      </c>
      <c r="G2231" s="4" t="s">
        <v>5164</v>
      </c>
      <c r="H2231" s="4" t="s">
        <v>4386</v>
      </c>
      <c r="I2231" s="4">
        <v>43.0</v>
      </c>
      <c r="J2231" s="4">
        <v>0.0</v>
      </c>
      <c r="K2231" s="5">
        <v>45710.0</v>
      </c>
      <c r="L2231" s="4">
        <v>0.0</v>
      </c>
      <c r="M2231" s="4">
        <v>94.0</v>
      </c>
      <c r="N2231" s="4">
        <v>94.0</v>
      </c>
      <c r="O2231" s="5">
        <v>45809.0</v>
      </c>
      <c r="P2231" s="4" t="s">
        <v>4387</v>
      </c>
      <c r="Q2231" s="4">
        <v>148372.0</v>
      </c>
      <c r="R2231" s="5">
        <v>45754.0</v>
      </c>
      <c r="S2231" s="4" t="s">
        <v>7421</v>
      </c>
      <c r="T2231" s="5">
        <v>45847.0</v>
      </c>
    </row>
    <row r="2232">
      <c r="A2232" s="4" t="s">
        <v>6447</v>
      </c>
      <c r="B2232" s="4">
        <v>2002.0</v>
      </c>
      <c r="C2232" s="4" t="s">
        <v>13</v>
      </c>
      <c r="D2232" s="4" t="s">
        <v>5923</v>
      </c>
      <c r="E2232" s="4">
        <v>226.0</v>
      </c>
      <c r="F2232" s="4">
        <v>0.0</v>
      </c>
      <c r="G2232" s="5">
        <v>45874.0</v>
      </c>
      <c r="H2232" s="4" t="s">
        <v>4388</v>
      </c>
      <c r="I2232" s="10"/>
      <c r="J2232" s="4">
        <v>0.0</v>
      </c>
      <c r="K2232" s="5">
        <v>45859.0</v>
      </c>
      <c r="L2232" s="4">
        <v>0.0</v>
      </c>
      <c r="M2232" s="4">
        <v>92.0</v>
      </c>
      <c r="N2232" s="4">
        <v>92.0</v>
      </c>
      <c r="O2232" s="5">
        <v>45748.0</v>
      </c>
      <c r="P2232" s="4" t="s">
        <v>4389</v>
      </c>
      <c r="Q2232" s="4">
        <v>144889.0</v>
      </c>
      <c r="R2232" s="5">
        <v>45815.0</v>
      </c>
      <c r="S2232" s="4" t="s">
        <v>7211</v>
      </c>
      <c r="T2232" s="5">
        <v>45817.0</v>
      </c>
    </row>
    <row r="2233">
      <c r="A2233" s="4" t="s">
        <v>6447</v>
      </c>
      <c r="B2233" s="4">
        <v>2001.0</v>
      </c>
      <c r="C2233" s="4" t="s">
        <v>13</v>
      </c>
      <c r="D2233" s="4" t="s">
        <v>5630</v>
      </c>
      <c r="E2233" s="4">
        <v>225.0</v>
      </c>
      <c r="F2233" s="4">
        <v>0.0</v>
      </c>
      <c r="G2233" s="58">
        <v>45693.0</v>
      </c>
      <c r="H2233" s="4" t="s">
        <v>4390</v>
      </c>
      <c r="I2233" s="10"/>
      <c r="J2233" s="4">
        <v>0.0</v>
      </c>
      <c r="K2233" s="5">
        <v>45678.0</v>
      </c>
      <c r="L2233" s="4">
        <v>0.0</v>
      </c>
      <c r="M2233" s="4">
        <v>9.0</v>
      </c>
      <c r="N2233" s="4">
        <v>92.0</v>
      </c>
      <c r="O2233" s="5">
        <v>45778.0</v>
      </c>
      <c r="P2233" s="4" t="s">
        <v>4392</v>
      </c>
      <c r="Q2233" s="4">
        <v>141622.0</v>
      </c>
      <c r="R2233" s="5">
        <v>45876.0</v>
      </c>
      <c r="S2233" s="4" t="s">
        <v>7255</v>
      </c>
      <c r="T2233" s="5">
        <v>45756.0</v>
      </c>
    </row>
    <row r="2234">
      <c r="A2234" s="4" t="s">
        <v>6447</v>
      </c>
      <c r="B2234" s="4">
        <v>2000.0</v>
      </c>
      <c r="C2234" s="4" t="s">
        <v>13</v>
      </c>
      <c r="D2234" s="4" t="s">
        <v>5738</v>
      </c>
      <c r="E2234" s="4">
        <v>224.0</v>
      </c>
      <c r="F2234" s="4">
        <v>0.0</v>
      </c>
      <c r="G2234" s="58">
        <v>45843.0</v>
      </c>
      <c r="H2234" s="4">
        <v>0.0</v>
      </c>
      <c r="I2234" s="10"/>
      <c r="J2234" s="4">
        <v>0.0</v>
      </c>
      <c r="K2234" s="5">
        <v>45840.0</v>
      </c>
      <c r="L2234" s="4">
        <v>0.0</v>
      </c>
      <c r="M2234" s="4">
        <v>87.0</v>
      </c>
      <c r="N2234" s="4">
        <v>82.0</v>
      </c>
      <c r="O2234" s="5">
        <v>45778.0</v>
      </c>
      <c r="P2234" s="10"/>
      <c r="Q2234" s="4">
        <v>13866.0</v>
      </c>
      <c r="R2234" s="5">
        <v>45665.0</v>
      </c>
      <c r="S2234" s="4" t="s">
        <v>6955</v>
      </c>
      <c r="T2234" s="5">
        <v>45725.0</v>
      </c>
    </row>
    <row r="2235">
      <c r="A2235" s="4" t="s">
        <v>6448</v>
      </c>
      <c r="B2235" s="4">
        <v>2015.0</v>
      </c>
      <c r="C2235" s="4" t="s">
        <v>13</v>
      </c>
      <c r="D2235" s="4" t="s">
        <v>5741</v>
      </c>
      <c r="E2235" s="4">
        <v>88.0</v>
      </c>
      <c r="F2235" s="4">
        <v>7.0</v>
      </c>
      <c r="G2235" s="10"/>
      <c r="H2235" s="4">
        <v>0.0</v>
      </c>
      <c r="I2235" s="4">
        <v>98.0</v>
      </c>
      <c r="J2235" s="4">
        <v>219.0</v>
      </c>
      <c r="K2235" s="4" t="s">
        <v>5772</v>
      </c>
      <c r="L2235" s="4">
        <v>8.0</v>
      </c>
      <c r="M2235" s="4">
        <v>97.0</v>
      </c>
      <c r="N2235" s="4">
        <v>98.0</v>
      </c>
      <c r="O2235" s="4" t="s">
        <v>5522</v>
      </c>
      <c r="P2235" s="4" t="s">
        <v>4393</v>
      </c>
      <c r="Q2235" s="10"/>
      <c r="R2235" s="5">
        <v>45815.0</v>
      </c>
      <c r="S2235" s="4" t="s">
        <v>7144</v>
      </c>
      <c r="T2235" s="5">
        <v>45673.0</v>
      </c>
    </row>
    <row r="2236">
      <c r="A2236" s="4" t="s">
        <v>6448</v>
      </c>
      <c r="B2236" s="4">
        <v>2014.0</v>
      </c>
      <c r="C2236" s="4" t="s">
        <v>13</v>
      </c>
      <c r="D2236" s="4" t="s">
        <v>5577</v>
      </c>
      <c r="E2236" s="4">
        <v>88.0</v>
      </c>
      <c r="F2236" s="4">
        <v>7.0</v>
      </c>
      <c r="G2236" s="4" t="s">
        <v>5942</v>
      </c>
      <c r="H2236" s="4" t="s">
        <v>4394</v>
      </c>
      <c r="I2236" s="4">
        <v>98.0</v>
      </c>
      <c r="J2236" s="4">
        <v>154.0</v>
      </c>
      <c r="K2236" s="4" t="s">
        <v>5773</v>
      </c>
      <c r="L2236" s="4">
        <v>9.0</v>
      </c>
      <c r="M2236" s="4">
        <v>98.0</v>
      </c>
      <c r="N2236" s="4">
        <v>98.0</v>
      </c>
      <c r="O2236" s="4" t="s">
        <v>5522</v>
      </c>
      <c r="P2236" s="4" t="s">
        <v>4395</v>
      </c>
      <c r="Q2236" s="10"/>
      <c r="R2236" s="5">
        <v>45784.0</v>
      </c>
      <c r="S2236" s="4" t="s">
        <v>7014</v>
      </c>
      <c r="T2236" s="5">
        <v>45884.0</v>
      </c>
    </row>
    <row r="2237">
      <c r="A2237" s="4" t="s">
        <v>6448</v>
      </c>
      <c r="B2237" s="4">
        <v>2013.0</v>
      </c>
      <c r="C2237" s="4" t="s">
        <v>13</v>
      </c>
      <c r="D2237" s="4" t="s">
        <v>5881</v>
      </c>
      <c r="E2237" s="4">
        <v>89.0</v>
      </c>
      <c r="F2237" s="4">
        <v>8.0</v>
      </c>
      <c r="G2237" s="4" t="s">
        <v>5942</v>
      </c>
      <c r="H2237" s="4" t="s">
        <v>4396</v>
      </c>
      <c r="I2237" s="4">
        <v>98.0</v>
      </c>
      <c r="J2237" s="4">
        <v>1164.0</v>
      </c>
      <c r="K2237" s="4" t="s">
        <v>5910</v>
      </c>
      <c r="L2237" s="4">
        <v>9.0</v>
      </c>
      <c r="M2237" s="4">
        <v>98.0</v>
      </c>
      <c r="N2237" s="4">
        <v>98.0</v>
      </c>
      <c r="O2237" s="4" t="s">
        <v>5522</v>
      </c>
      <c r="P2237" s="4" t="s">
        <v>4397</v>
      </c>
      <c r="Q2237" s="10"/>
      <c r="R2237" s="5">
        <v>45784.0</v>
      </c>
      <c r="S2237" s="4" t="s">
        <v>6011</v>
      </c>
      <c r="T2237" s="5">
        <v>45703.0</v>
      </c>
    </row>
    <row r="2238">
      <c r="A2238" s="4" t="s">
        <v>6448</v>
      </c>
      <c r="B2238" s="4">
        <v>2012.0</v>
      </c>
      <c r="C2238" s="4" t="s">
        <v>13</v>
      </c>
      <c r="D2238" s="4" t="s">
        <v>5580</v>
      </c>
      <c r="E2238" s="4">
        <v>9.0</v>
      </c>
      <c r="F2238" s="4">
        <v>8.0</v>
      </c>
      <c r="G2238" s="4" t="s">
        <v>5942</v>
      </c>
      <c r="H2238" s="4" t="s">
        <v>4398</v>
      </c>
      <c r="I2238" s="4">
        <v>98.0</v>
      </c>
      <c r="J2238" s="4">
        <v>294.0</v>
      </c>
      <c r="K2238" s="4" t="s">
        <v>5901</v>
      </c>
      <c r="L2238" s="4">
        <v>9.0</v>
      </c>
      <c r="M2238" s="4">
        <v>98.0</v>
      </c>
      <c r="N2238" s="4">
        <v>98.0</v>
      </c>
      <c r="O2238" s="4" t="s">
        <v>5522</v>
      </c>
      <c r="P2238" s="4" t="s">
        <v>4399</v>
      </c>
      <c r="Q2238" s="10"/>
      <c r="R2238" s="5">
        <v>45754.0</v>
      </c>
      <c r="S2238" s="4" t="s">
        <v>7168</v>
      </c>
      <c r="T2238" s="5">
        <v>45791.0</v>
      </c>
    </row>
    <row r="2239">
      <c r="A2239" s="4" t="s">
        <v>6448</v>
      </c>
      <c r="B2239" s="4">
        <v>2011.0</v>
      </c>
      <c r="C2239" s="4" t="s">
        <v>13</v>
      </c>
      <c r="D2239" s="4" t="s">
        <v>5645</v>
      </c>
      <c r="E2239" s="4">
        <v>92.0</v>
      </c>
      <c r="F2239" s="4">
        <v>8.0</v>
      </c>
      <c r="G2239" s="4" t="s">
        <v>5942</v>
      </c>
      <c r="H2239" s="4" t="s">
        <v>4400</v>
      </c>
      <c r="I2239" s="4">
        <v>98.0</v>
      </c>
      <c r="J2239" s="4">
        <v>362.0</v>
      </c>
      <c r="K2239" s="4" t="s">
        <v>5913</v>
      </c>
      <c r="L2239" s="4">
        <v>9.0</v>
      </c>
      <c r="M2239" s="4">
        <v>98.0</v>
      </c>
      <c r="N2239" s="4">
        <v>98.0</v>
      </c>
      <c r="O2239" s="4" t="s">
        <v>5522</v>
      </c>
      <c r="P2239" s="4" t="s">
        <v>4401</v>
      </c>
      <c r="Q2239" s="10"/>
      <c r="R2239" s="5">
        <v>45754.0</v>
      </c>
      <c r="S2239" s="4" t="s">
        <v>7245</v>
      </c>
      <c r="T2239" s="5">
        <v>45913.0</v>
      </c>
    </row>
    <row r="2240">
      <c r="A2240" s="4" t="s">
        <v>6448</v>
      </c>
      <c r="B2240" s="4">
        <v>2010.0</v>
      </c>
      <c r="C2240" s="4" t="s">
        <v>13</v>
      </c>
      <c r="D2240" s="4" t="s">
        <v>5780</v>
      </c>
      <c r="E2240" s="4">
        <v>94.0</v>
      </c>
      <c r="F2240" s="4">
        <v>8.0</v>
      </c>
      <c r="G2240" s="4" t="s">
        <v>5942</v>
      </c>
      <c r="H2240" s="4" t="s">
        <v>4402</v>
      </c>
      <c r="I2240" s="4">
        <v>98.0</v>
      </c>
      <c r="J2240" s="4">
        <v>334.0</v>
      </c>
      <c r="K2240" s="4" t="s">
        <v>5668</v>
      </c>
      <c r="L2240" s="4">
        <v>9.0</v>
      </c>
      <c r="M2240" s="4">
        <v>98.0</v>
      </c>
      <c r="N2240" s="4">
        <v>98.0</v>
      </c>
      <c r="O2240" s="4" t="s">
        <v>5522</v>
      </c>
      <c r="P2240" s="4" t="s">
        <v>4403</v>
      </c>
      <c r="Q2240" s="10"/>
      <c r="R2240" s="5">
        <v>45754.0</v>
      </c>
      <c r="S2240" s="4" t="s">
        <v>6978</v>
      </c>
      <c r="T2240" s="5">
        <v>45729.0</v>
      </c>
    </row>
    <row r="2241">
      <c r="A2241" s="4" t="s">
        <v>6448</v>
      </c>
      <c r="B2241" s="4">
        <v>2009.0</v>
      </c>
      <c r="C2241" s="4" t="s">
        <v>13</v>
      </c>
      <c r="D2241" s="4" t="s">
        <v>5585</v>
      </c>
      <c r="E2241" s="4">
        <v>97.0</v>
      </c>
      <c r="F2241" s="4">
        <v>8.0</v>
      </c>
      <c r="G2241" s="4" t="s">
        <v>5942</v>
      </c>
      <c r="H2241" s="4" t="s">
        <v>4404</v>
      </c>
      <c r="I2241" s="4">
        <v>98.0</v>
      </c>
      <c r="J2241" s="4">
        <v>82.0</v>
      </c>
      <c r="K2241" s="4" t="s">
        <v>5923</v>
      </c>
      <c r="L2241" s="4">
        <v>10.0</v>
      </c>
      <c r="M2241" s="4">
        <v>98.0</v>
      </c>
      <c r="N2241" s="4">
        <v>98.0</v>
      </c>
      <c r="O2241" s="4" t="s">
        <v>5522</v>
      </c>
      <c r="P2241" s="4" t="s">
        <v>4405</v>
      </c>
      <c r="Q2241" s="10"/>
      <c r="R2241" s="5">
        <v>45723.0</v>
      </c>
      <c r="S2241" s="4" t="s">
        <v>7057</v>
      </c>
      <c r="T2241" s="4">
        <v>13.0</v>
      </c>
    </row>
    <row r="2242">
      <c r="A2242" s="4" t="s">
        <v>6448</v>
      </c>
      <c r="B2242" s="4">
        <v>2008.0</v>
      </c>
      <c r="C2242" s="4" t="s">
        <v>13</v>
      </c>
      <c r="D2242" s="4" t="s">
        <v>5561</v>
      </c>
      <c r="E2242" s="4">
        <v>98.0</v>
      </c>
      <c r="F2242" s="4">
        <v>9.0</v>
      </c>
      <c r="G2242" s="4" t="s">
        <v>5942</v>
      </c>
      <c r="H2242" s="4" t="s">
        <v>4406</v>
      </c>
      <c r="I2242" s="4">
        <v>98.0</v>
      </c>
      <c r="J2242" s="4">
        <v>158.0</v>
      </c>
      <c r="K2242" s="4" t="s">
        <v>6049</v>
      </c>
      <c r="L2242" s="4">
        <v>10.0</v>
      </c>
      <c r="M2242" s="4">
        <v>98.0</v>
      </c>
      <c r="N2242" s="4">
        <v>98.0</v>
      </c>
      <c r="O2242" s="4" t="s">
        <v>5522</v>
      </c>
      <c r="P2242" s="4" t="s">
        <v>4407</v>
      </c>
      <c r="Q2242" s="10"/>
      <c r="R2242" s="5">
        <v>45723.0</v>
      </c>
      <c r="S2242" s="4" t="s">
        <v>7031</v>
      </c>
      <c r="T2242" s="5">
        <v>45881.0</v>
      </c>
    </row>
    <row r="2243">
      <c r="A2243" s="4" t="s">
        <v>6448</v>
      </c>
      <c r="B2243" s="4">
        <v>2007.0</v>
      </c>
      <c r="C2243" s="4" t="s">
        <v>13</v>
      </c>
      <c r="D2243" s="4" t="s">
        <v>5648</v>
      </c>
      <c r="E2243" s="4">
        <v>99.0</v>
      </c>
      <c r="F2243" s="4">
        <v>9.0</v>
      </c>
      <c r="G2243" s="4" t="s">
        <v>5522</v>
      </c>
      <c r="H2243" s="4" t="s">
        <v>4408</v>
      </c>
      <c r="I2243" s="4">
        <v>96.0</v>
      </c>
      <c r="J2243" s="4">
        <v>4648.0</v>
      </c>
      <c r="K2243" s="4" t="s">
        <v>5633</v>
      </c>
      <c r="L2243" s="4">
        <v>10.0</v>
      </c>
      <c r="M2243" s="4">
        <v>96.0</v>
      </c>
      <c r="N2243" s="4">
        <v>96.0</v>
      </c>
      <c r="O2243" s="4" t="s">
        <v>5522</v>
      </c>
      <c r="P2243" s="4" t="s">
        <v>4409</v>
      </c>
      <c r="Q2243" s="10"/>
      <c r="R2243" s="5">
        <v>45723.0</v>
      </c>
      <c r="S2243" s="4" t="s">
        <v>6970</v>
      </c>
      <c r="T2243" s="5">
        <v>45850.0</v>
      </c>
    </row>
    <row r="2244">
      <c r="A2244" s="4" t="s">
        <v>6448</v>
      </c>
      <c r="B2244" s="4">
        <v>2006.0</v>
      </c>
      <c r="C2244" s="4" t="s">
        <v>13</v>
      </c>
      <c r="D2244" s="4" t="s">
        <v>5648</v>
      </c>
      <c r="E2244" s="4">
        <v>1.0</v>
      </c>
      <c r="F2244" s="4">
        <v>9.0</v>
      </c>
      <c r="G2244" s="4" t="s">
        <v>5941</v>
      </c>
      <c r="H2244" s="4" t="s">
        <v>4410</v>
      </c>
      <c r="I2244" s="4">
        <v>96.0</v>
      </c>
      <c r="J2244" s="4">
        <v>807.0</v>
      </c>
      <c r="K2244" s="5">
        <v>45906.0</v>
      </c>
      <c r="L2244" s="4">
        <v>10.0</v>
      </c>
      <c r="M2244" s="4">
        <v>96.0</v>
      </c>
      <c r="N2244" s="4">
        <v>96.0</v>
      </c>
      <c r="O2244" s="4" t="s">
        <v>5522</v>
      </c>
      <c r="P2244" s="4" t="s">
        <v>4411</v>
      </c>
      <c r="Q2244" s="10"/>
      <c r="R2244" s="5">
        <v>45723.0</v>
      </c>
      <c r="S2244" s="4" t="s">
        <v>7474</v>
      </c>
      <c r="T2244" s="5">
        <v>45789.0</v>
      </c>
    </row>
    <row r="2245">
      <c r="A2245" s="4" t="s">
        <v>6448</v>
      </c>
      <c r="B2245" s="4">
        <v>2005.0</v>
      </c>
      <c r="C2245" s="4" t="s">
        <v>13</v>
      </c>
      <c r="D2245" s="4" t="s">
        <v>5749</v>
      </c>
      <c r="E2245" s="4">
        <v>11.0</v>
      </c>
      <c r="F2245" s="4">
        <v>9.0</v>
      </c>
      <c r="G2245" s="4" t="s">
        <v>6100</v>
      </c>
      <c r="H2245" s="4" t="s">
        <v>4412</v>
      </c>
      <c r="I2245" s="4">
        <v>97.0</v>
      </c>
      <c r="J2245" s="4">
        <v>373.0</v>
      </c>
      <c r="K2245" s="5">
        <v>45694.0</v>
      </c>
      <c r="L2245" s="4">
        <v>10.0</v>
      </c>
      <c r="M2245" s="4">
        <v>96.0</v>
      </c>
      <c r="N2245" s="4">
        <v>96.0</v>
      </c>
      <c r="O2245" s="4" t="s">
        <v>5522</v>
      </c>
      <c r="P2245" s="4" t="s">
        <v>4413</v>
      </c>
      <c r="Q2245" s="10"/>
      <c r="R2245" s="5">
        <v>45723.0</v>
      </c>
      <c r="S2245" s="4" t="s">
        <v>6920</v>
      </c>
      <c r="T2245" s="5">
        <v>45759.0</v>
      </c>
    </row>
    <row r="2246">
      <c r="A2246" s="4" t="s">
        <v>6448</v>
      </c>
      <c r="B2246" s="4">
        <v>2004.0</v>
      </c>
      <c r="C2246" s="4" t="s">
        <v>13</v>
      </c>
      <c r="D2246" s="4" t="s">
        <v>5749</v>
      </c>
      <c r="E2246" s="4">
        <v>12.0</v>
      </c>
      <c r="F2246" s="4">
        <v>9.0</v>
      </c>
      <c r="G2246" s="4" t="s">
        <v>6098</v>
      </c>
      <c r="H2246" s="4" t="s">
        <v>4414</v>
      </c>
      <c r="I2246" s="4">
        <v>96.0</v>
      </c>
      <c r="J2246" s="4">
        <v>1880.0</v>
      </c>
      <c r="K2246" s="4" t="s">
        <v>5744</v>
      </c>
      <c r="L2246" s="4">
        <v>11.0</v>
      </c>
      <c r="M2246" s="4">
        <v>96.0</v>
      </c>
      <c r="N2246" s="4">
        <v>96.0</v>
      </c>
      <c r="O2246" s="4" t="s">
        <v>5522</v>
      </c>
      <c r="P2246" s="4" t="s">
        <v>4415</v>
      </c>
      <c r="Q2246" s="10"/>
      <c r="R2246" s="5">
        <v>45723.0</v>
      </c>
      <c r="S2246" s="4" t="s">
        <v>7124</v>
      </c>
      <c r="T2246" s="5">
        <v>45728.0</v>
      </c>
    </row>
    <row r="2247">
      <c r="A2247" s="4" t="s">
        <v>6448</v>
      </c>
      <c r="B2247" s="4">
        <v>2003.0</v>
      </c>
      <c r="C2247" s="4" t="s">
        <v>13</v>
      </c>
      <c r="D2247" s="4">
        <v>73.0</v>
      </c>
      <c r="E2247" s="4">
        <v>13.0</v>
      </c>
      <c r="F2247" s="4">
        <v>9.0</v>
      </c>
      <c r="G2247" s="4" t="s">
        <v>6100</v>
      </c>
      <c r="H2247" s="4" t="s">
        <v>4416</v>
      </c>
      <c r="I2247" s="4">
        <v>95.0</v>
      </c>
      <c r="J2247" s="4">
        <v>1208.0</v>
      </c>
      <c r="K2247" s="4" t="s">
        <v>5763</v>
      </c>
      <c r="L2247" s="4">
        <v>11.0</v>
      </c>
      <c r="M2247" s="4">
        <v>95.0</v>
      </c>
      <c r="N2247" s="4">
        <v>95.0</v>
      </c>
      <c r="O2247" s="4" t="s">
        <v>5522</v>
      </c>
      <c r="P2247" s="4" t="s">
        <v>4417</v>
      </c>
      <c r="Q2247" s="10"/>
      <c r="R2247" s="5">
        <v>45723.0</v>
      </c>
      <c r="S2247" s="4" t="s">
        <v>7111</v>
      </c>
      <c r="T2247" s="5">
        <v>45700.0</v>
      </c>
    </row>
    <row r="2248">
      <c r="A2248" s="4" t="s">
        <v>6448</v>
      </c>
      <c r="B2248" s="4">
        <v>2002.0</v>
      </c>
      <c r="C2248" s="4" t="s">
        <v>13</v>
      </c>
      <c r="D2248" s="4" t="s">
        <v>5588</v>
      </c>
      <c r="E2248" s="4">
        <v>15.0</v>
      </c>
      <c r="F2248" s="4">
        <v>10.0</v>
      </c>
      <c r="G2248" s="4" t="s">
        <v>6100</v>
      </c>
      <c r="H2248" s="4" t="s">
        <v>4418</v>
      </c>
      <c r="I2248" s="4">
        <v>97.0</v>
      </c>
      <c r="J2248" s="4">
        <v>311.0</v>
      </c>
      <c r="K2248" s="4" t="s">
        <v>5798</v>
      </c>
      <c r="L2248" s="4">
        <v>11.0</v>
      </c>
      <c r="M2248" s="4">
        <v>95.0</v>
      </c>
      <c r="N2248" s="4">
        <v>95.0</v>
      </c>
      <c r="O2248" s="4" t="s">
        <v>5522</v>
      </c>
      <c r="P2248" s="4" t="s">
        <v>4419</v>
      </c>
      <c r="Q2248" s="10"/>
      <c r="R2248" s="5">
        <v>45723.0</v>
      </c>
      <c r="S2248" s="4" t="s">
        <v>7019</v>
      </c>
      <c r="T2248" s="5">
        <v>45669.0</v>
      </c>
    </row>
    <row r="2249">
      <c r="A2249" s="4" t="s">
        <v>6448</v>
      </c>
      <c r="B2249" s="4">
        <v>2001.0</v>
      </c>
      <c r="C2249" s="4" t="s">
        <v>13</v>
      </c>
      <c r="D2249" s="4" t="s">
        <v>5559</v>
      </c>
      <c r="E2249" s="4">
        <v>17.0</v>
      </c>
      <c r="F2249" s="4">
        <v>10.0</v>
      </c>
      <c r="G2249" s="4" t="s">
        <v>6100</v>
      </c>
      <c r="H2249" s="4" t="s">
        <v>4420</v>
      </c>
      <c r="I2249" s="4">
        <v>95.0</v>
      </c>
      <c r="J2249" s="4">
        <v>155.0</v>
      </c>
      <c r="K2249" s="4" t="s">
        <v>5637</v>
      </c>
      <c r="L2249" s="4">
        <v>12.0</v>
      </c>
      <c r="M2249" s="4">
        <v>97.0</v>
      </c>
      <c r="N2249" s="4">
        <v>97.0</v>
      </c>
      <c r="O2249" s="4" t="s">
        <v>5522</v>
      </c>
      <c r="P2249" s="4" t="s">
        <v>4421</v>
      </c>
      <c r="Q2249" s="10"/>
      <c r="R2249" s="5">
        <v>45723.0</v>
      </c>
      <c r="S2249" s="4" t="s">
        <v>7020</v>
      </c>
      <c r="T2249" s="4">
        <v>12.0</v>
      </c>
    </row>
    <row r="2250">
      <c r="A2250" s="4" t="s">
        <v>6448</v>
      </c>
      <c r="B2250" s="4">
        <v>2000.0</v>
      </c>
      <c r="C2250" s="4" t="s">
        <v>13</v>
      </c>
      <c r="D2250" s="4" t="s">
        <v>5564</v>
      </c>
      <c r="E2250" s="4">
        <v>11.0</v>
      </c>
      <c r="F2250" s="4">
        <v>10.0</v>
      </c>
      <c r="G2250" s="4" t="s">
        <v>6100</v>
      </c>
      <c r="H2250" s="4" t="s">
        <v>4422</v>
      </c>
      <c r="I2250" s="4">
        <v>93.0</v>
      </c>
      <c r="J2250" s="4">
        <v>0.0</v>
      </c>
      <c r="K2250" s="4" t="s">
        <v>5534</v>
      </c>
      <c r="L2250" s="4">
        <v>12.0</v>
      </c>
      <c r="M2250" s="4">
        <v>95.0</v>
      </c>
      <c r="N2250" s="4">
        <v>95.0</v>
      </c>
      <c r="O2250" s="4" t="s">
        <v>5522</v>
      </c>
      <c r="P2250" s="4" t="s">
        <v>4423</v>
      </c>
      <c r="Q2250" s="10"/>
      <c r="R2250" s="5">
        <v>45754.0</v>
      </c>
      <c r="S2250" s="4" t="s">
        <v>6937</v>
      </c>
      <c r="T2250" s="5">
        <v>45880.0</v>
      </c>
    </row>
    <row r="2251">
      <c r="A2251" s="4" t="s">
        <v>6449</v>
      </c>
      <c r="B2251" s="4">
        <v>2015.0</v>
      </c>
      <c r="C2251" s="4" t="s">
        <v>13</v>
      </c>
      <c r="D2251" s="4" t="s">
        <v>6101</v>
      </c>
      <c r="E2251" s="4">
        <v>188.0</v>
      </c>
      <c r="F2251" s="4">
        <v>19.0</v>
      </c>
      <c r="G2251" s="10"/>
      <c r="H2251" s="4">
        <v>0.0</v>
      </c>
      <c r="I2251" s="4">
        <v>89.0</v>
      </c>
      <c r="J2251" s="4">
        <v>58.0</v>
      </c>
      <c r="K2251" s="5">
        <v>45740.0</v>
      </c>
      <c r="L2251" s="4">
        <v>26.0</v>
      </c>
      <c r="M2251" s="4">
        <v>85.0</v>
      </c>
      <c r="N2251" s="4">
        <v>89.0</v>
      </c>
      <c r="O2251" s="4" t="s">
        <v>5821</v>
      </c>
      <c r="P2251" s="4" t="s">
        <v>4424</v>
      </c>
      <c r="Q2251" s="4">
        <v>1.4976994E7</v>
      </c>
      <c r="R2251" s="5">
        <v>45725.0</v>
      </c>
      <c r="S2251" s="4" t="s">
        <v>7048</v>
      </c>
      <c r="T2251" s="5">
        <v>45786.0</v>
      </c>
    </row>
    <row r="2252">
      <c r="A2252" s="4" t="s">
        <v>6449</v>
      </c>
      <c r="B2252" s="4">
        <v>2014.0</v>
      </c>
      <c r="C2252" s="4" t="s">
        <v>13</v>
      </c>
      <c r="D2252" s="4" t="s">
        <v>5910</v>
      </c>
      <c r="E2252" s="4">
        <v>192.0</v>
      </c>
      <c r="F2252" s="4">
        <v>19.0</v>
      </c>
      <c r="G2252" s="4" t="s">
        <v>5940</v>
      </c>
      <c r="H2252" s="4" t="s">
        <v>4425</v>
      </c>
      <c r="I2252" s="4">
        <v>89.0</v>
      </c>
      <c r="J2252" s="4">
        <v>32.0</v>
      </c>
      <c r="K2252" s="5">
        <v>45892.0</v>
      </c>
      <c r="L2252" s="4">
        <v>27.0</v>
      </c>
      <c r="M2252" s="4">
        <v>85.0</v>
      </c>
      <c r="N2252" s="4">
        <v>89.0</v>
      </c>
      <c r="O2252" s="4" t="s">
        <v>5821</v>
      </c>
      <c r="P2252" s="4" t="s">
        <v>4426</v>
      </c>
      <c r="Q2252" s="4">
        <v>1.4546111E7</v>
      </c>
      <c r="R2252" s="5">
        <v>45786.0</v>
      </c>
      <c r="S2252" s="4" t="s">
        <v>7205</v>
      </c>
      <c r="T2252" s="5">
        <v>45666.0</v>
      </c>
    </row>
    <row r="2253">
      <c r="A2253" s="4" t="s">
        <v>6449</v>
      </c>
      <c r="B2253" s="4">
        <v>2013.0</v>
      </c>
      <c r="C2253" s="4" t="s">
        <v>13</v>
      </c>
      <c r="D2253" s="4">
        <v>66.0</v>
      </c>
      <c r="E2253" s="4">
        <v>196.0</v>
      </c>
      <c r="F2253" s="4">
        <v>20.0</v>
      </c>
      <c r="G2253" s="4" t="s">
        <v>5940</v>
      </c>
      <c r="H2253" s="4" t="s">
        <v>4427</v>
      </c>
      <c r="I2253" s="4">
        <v>92.0</v>
      </c>
      <c r="J2253" s="4">
        <v>17.0</v>
      </c>
      <c r="K2253" s="5">
        <v>45711.0</v>
      </c>
      <c r="L2253" s="4">
        <v>28.0</v>
      </c>
      <c r="M2253" s="4">
        <v>89.0</v>
      </c>
      <c r="N2253" s="4">
        <v>92.0</v>
      </c>
      <c r="O2253" s="4" t="s">
        <v>5821</v>
      </c>
      <c r="P2253" s="4" t="s">
        <v>4428</v>
      </c>
      <c r="Q2253" s="4">
        <v>141232.0</v>
      </c>
      <c r="R2253" s="5">
        <v>45847.0</v>
      </c>
      <c r="S2253" s="4" t="s">
        <v>7399</v>
      </c>
      <c r="T2253" s="5">
        <v>45846.0</v>
      </c>
    </row>
    <row r="2254">
      <c r="A2254" s="4" t="s">
        <v>6449</v>
      </c>
      <c r="B2254" s="4">
        <v>2012.0</v>
      </c>
      <c r="C2254" s="4" t="s">
        <v>13</v>
      </c>
      <c r="D2254" s="4" t="s">
        <v>5901</v>
      </c>
      <c r="E2254" s="4">
        <v>2.0</v>
      </c>
      <c r="F2254" s="4">
        <v>20.0</v>
      </c>
      <c r="G2254" s="4" t="s">
        <v>5833</v>
      </c>
      <c r="H2254" s="4" t="s">
        <v>4429</v>
      </c>
      <c r="I2254" s="4">
        <v>91.0</v>
      </c>
      <c r="J2254" s="4">
        <v>46.0</v>
      </c>
      <c r="K2254" s="5">
        <v>45860.0</v>
      </c>
      <c r="L2254" s="4">
        <v>29.0</v>
      </c>
      <c r="M2254" s="4">
        <v>83.0</v>
      </c>
      <c r="N2254" s="4">
        <v>91.0</v>
      </c>
      <c r="O2254" s="4" t="s">
        <v>5783</v>
      </c>
      <c r="P2254" s="4" t="s">
        <v>4430</v>
      </c>
      <c r="Q2254" s="4">
        <v>1373513.0</v>
      </c>
      <c r="R2254" s="5">
        <v>45909.0</v>
      </c>
      <c r="S2254" s="4" t="s">
        <v>6907</v>
      </c>
      <c r="T2254" s="5">
        <v>45724.0</v>
      </c>
    </row>
    <row r="2255">
      <c r="A2255" s="4" t="s">
        <v>6449</v>
      </c>
      <c r="B2255" s="4">
        <v>2011.0</v>
      </c>
      <c r="C2255" s="4" t="s">
        <v>13</v>
      </c>
      <c r="D2255" s="4" t="s">
        <v>6052</v>
      </c>
      <c r="E2255" s="4">
        <v>26.0</v>
      </c>
      <c r="F2255" s="4">
        <v>20.0</v>
      </c>
      <c r="G2255" s="4" t="s">
        <v>6104</v>
      </c>
      <c r="H2255" s="4" t="s">
        <v>4431</v>
      </c>
      <c r="I2255" s="4">
        <v>92.0</v>
      </c>
      <c r="J2255" s="4">
        <v>18.0</v>
      </c>
      <c r="K2255" s="5">
        <v>45710.0</v>
      </c>
      <c r="L2255" s="4">
        <v>31.0</v>
      </c>
      <c r="M2255" s="4">
        <v>89.0</v>
      </c>
      <c r="N2255" s="4">
        <v>92.0</v>
      </c>
      <c r="O2255" s="4" t="s">
        <v>5783</v>
      </c>
      <c r="P2255" s="4" t="s">
        <v>4432</v>
      </c>
      <c r="Q2255" s="4">
        <v>13391.0</v>
      </c>
      <c r="R2255" s="5">
        <v>45658.0</v>
      </c>
      <c r="S2255" s="4" t="s">
        <v>7216</v>
      </c>
      <c r="T2255" s="5">
        <v>45907.0</v>
      </c>
    </row>
    <row r="2256">
      <c r="A2256" s="4" t="s">
        <v>6449</v>
      </c>
      <c r="B2256" s="4">
        <v>2010.0</v>
      </c>
      <c r="C2256" s="4" t="s">
        <v>13</v>
      </c>
      <c r="D2256" s="4" t="s">
        <v>6053</v>
      </c>
      <c r="E2256" s="4">
        <v>212.0</v>
      </c>
      <c r="F2256" s="4">
        <v>21.0</v>
      </c>
      <c r="G2256" s="4" t="s">
        <v>5833</v>
      </c>
      <c r="H2256" s="4" t="s">
        <v>4433</v>
      </c>
      <c r="I2256" s="4">
        <v>89.0</v>
      </c>
      <c r="J2256" s="4">
        <v>428.0</v>
      </c>
      <c r="K2256" s="5">
        <v>45859.0</v>
      </c>
      <c r="L2256" s="4">
        <v>32.0</v>
      </c>
      <c r="M2256" s="4">
        <v>76.0</v>
      </c>
      <c r="N2256" s="4">
        <v>89.0</v>
      </c>
      <c r="O2256" s="4" t="s">
        <v>5783</v>
      </c>
      <c r="P2256" s="4" t="s">
        <v>4434</v>
      </c>
      <c r="Q2256" s="4">
        <v>1.2916229E7</v>
      </c>
      <c r="R2256" s="5">
        <v>45717.0</v>
      </c>
      <c r="S2256" s="4" t="s">
        <v>7332</v>
      </c>
      <c r="T2256" s="5">
        <v>45845.0</v>
      </c>
    </row>
    <row r="2257">
      <c r="A2257" s="4" t="s">
        <v>6449</v>
      </c>
      <c r="B2257" s="4">
        <v>2009.0</v>
      </c>
      <c r="C2257" s="4" t="s">
        <v>13</v>
      </c>
      <c r="D2257" s="4" t="s">
        <v>5935</v>
      </c>
      <c r="E2257" s="4">
        <v>219.0</v>
      </c>
      <c r="F2257" s="4">
        <v>21.0</v>
      </c>
      <c r="G2257" s="4" t="s">
        <v>5821</v>
      </c>
      <c r="H2257" s="4" t="s">
        <v>4435</v>
      </c>
      <c r="I2257" s="4">
        <v>86.0</v>
      </c>
      <c r="J2257" s="4">
        <v>999.0</v>
      </c>
      <c r="K2257" s="5">
        <v>45709.0</v>
      </c>
      <c r="L2257" s="4">
        <v>33.0</v>
      </c>
      <c r="M2257" s="4">
        <v>83.0</v>
      </c>
      <c r="N2257" s="4">
        <v>86.0</v>
      </c>
      <c r="O2257" s="4" t="s">
        <v>5578</v>
      </c>
      <c r="P2257" s="4" t="s">
        <v>4436</v>
      </c>
      <c r="Q2257" s="4">
        <v>1255917.0</v>
      </c>
      <c r="R2257" s="5">
        <v>45778.0</v>
      </c>
      <c r="S2257" s="4" t="s">
        <v>7087</v>
      </c>
      <c r="T2257" s="5">
        <v>45784.0</v>
      </c>
    </row>
    <row r="2258">
      <c r="A2258" s="4" t="s">
        <v>6449</v>
      </c>
      <c r="B2258" s="4">
        <v>2008.0</v>
      </c>
      <c r="C2258" s="4" t="s">
        <v>13</v>
      </c>
      <c r="D2258" s="4" t="s">
        <v>5630</v>
      </c>
      <c r="E2258" s="4">
        <v>225.0</v>
      </c>
      <c r="F2258" s="4">
        <v>22.0</v>
      </c>
      <c r="G2258" s="4" t="s">
        <v>5833</v>
      </c>
      <c r="H2258" s="4" t="s">
        <v>4437</v>
      </c>
      <c r="I2258" s="4">
        <v>88.0</v>
      </c>
      <c r="J2258" s="4">
        <v>6.0</v>
      </c>
      <c r="K2258" s="5">
        <v>45871.0</v>
      </c>
      <c r="L2258" s="4">
        <v>34.0</v>
      </c>
      <c r="M2258" s="4">
        <v>87.0</v>
      </c>
      <c r="N2258" s="4">
        <v>88.0</v>
      </c>
      <c r="O2258" s="4" t="s">
        <v>5658</v>
      </c>
      <c r="P2258" s="4" t="s">
        <v>4438</v>
      </c>
      <c r="Q2258" s="4">
        <v>1223957.0</v>
      </c>
      <c r="R2258" s="5">
        <v>45839.0</v>
      </c>
      <c r="S2258" s="4" t="s">
        <v>7313</v>
      </c>
      <c r="T2258" s="5">
        <v>45664.0</v>
      </c>
    </row>
    <row r="2259">
      <c r="A2259" s="4" t="s">
        <v>6449</v>
      </c>
      <c r="B2259" s="4">
        <v>2007.0</v>
      </c>
      <c r="C2259" s="4" t="s">
        <v>13</v>
      </c>
      <c r="D2259" s="4" t="s">
        <v>5886</v>
      </c>
      <c r="E2259" s="4">
        <v>23.0</v>
      </c>
      <c r="F2259" s="4">
        <v>22.0</v>
      </c>
      <c r="G2259" s="4" t="s">
        <v>6104</v>
      </c>
      <c r="H2259" s="4" t="s">
        <v>4439</v>
      </c>
      <c r="I2259" s="4">
        <v>94.0</v>
      </c>
      <c r="J2259" s="4">
        <v>11.0</v>
      </c>
      <c r="K2259" s="5">
        <v>45718.0</v>
      </c>
      <c r="L2259" s="4">
        <v>36.0</v>
      </c>
      <c r="M2259" s="4">
        <v>93.0</v>
      </c>
      <c r="N2259" s="4">
        <v>94.0</v>
      </c>
      <c r="O2259" s="4" t="s">
        <v>5681</v>
      </c>
      <c r="P2259" s="4" t="s">
        <v>4440</v>
      </c>
      <c r="Q2259" s="4">
        <v>1.1873557E7</v>
      </c>
      <c r="R2259" s="5">
        <v>45901.0</v>
      </c>
      <c r="S2259" s="4" t="s">
        <v>7475</v>
      </c>
      <c r="T2259" s="5">
        <v>45875.0</v>
      </c>
    </row>
    <row r="2260">
      <c r="A2260" s="4" t="s">
        <v>6449</v>
      </c>
      <c r="B2260" s="4">
        <v>2006.0</v>
      </c>
      <c r="C2260" s="4" t="s">
        <v>13</v>
      </c>
      <c r="D2260" s="4" t="s">
        <v>5740</v>
      </c>
      <c r="E2260" s="4">
        <v>236.0</v>
      </c>
      <c r="F2260" s="4">
        <v>23.0</v>
      </c>
      <c r="G2260" s="4" t="s">
        <v>5591</v>
      </c>
      <c r="H2260" s="4" t="s">
        <v>4441</v>
      </c>
      <c r="I2260" s="4">
        <v>89.0</v>
      </c>
      <c r="J2260" s="4">
        <v>3.0</v>
      </c>
      <c r="K2260" s="5">
        <v>45919.0</v>
      </c>
      <c r="L2260" s="4">
        <v>38.0</v>
      </c>
      <c r="M2260" s="4">
        <v>89.0</v>
      </c>
      <c r="N2260" s="4">
        <v>89.0</v>
      </c>
      <c r="O2260" s="4" t="s">
        <v>5681</v>
      </c>
      <c r="P2260" s="4" t="s">
        <v>4442</v>
      </c>
      <c r="Q2260" s="4">
        <v>1.1556763E7</v>
      </c>
      <c r="R2260" s="5">
        <v>45668.0</v>
      </c>
      <c r="S2260" s="4" t="s">
        <v>7314</v>
      </c>
      <c r="T2260" s="5">
        <v>45814.0</v>
      </c>
    </row>
    <row r="2261">
      <c r="A2261" s="4" t="s">
        <v>6449</v>
      </c>
      <c r="B2261" s="4">
        <v>2005.0</v>
      </c>
      <c r="C2261" s="4" t="s">
        <v>13</v>
      </c>
      <c r="D2261" s="4">
        <v>65.0</v>
      </c>
      <c r="E2261" s="4">
        <v>242.0</v>
      </c>
      <c r="F2261" s="4">
        <v>23.0</v>
      </c>
      <c r="G2261" s="4" t="s">
        <v>6169</v>
      </c>
      <c r="H2261" s="4" t="s">
        <v>4443</v>
      </c>
      <c r="I2261" s="4">
        <v>84.0</v>
      </c>
      <c r="J2261" s="4">
        <v>0.0</v>
      </c>
      <c r="K2261" s="5">
        <v>45796.0</v>
      </c>
      <c r="L2261" s="4">
        <v>40.0</v>
      </c>
      <c r="M2261" s="4">
        <v>84.0</v>
      </c>
      <c r="N2261" s="4">
        <v>84.0</v>
      </c>
      <c r="O2261" s="4" t="s">
        <v>5681</v>
      </c>
      <c r="P2261" s="4" t="s">
        <v>4444</v>
      </c>
      <c r="Q2261" s="4">
        <v>1.1251266E7</v>
      </c>
      <c r="R2261" s="5">
        <v>45727.0</v>
      </c>
      <c r="S2261" s="4" t="s">
        <v>6912</v>
      </c>
      <c r="T2261" s="5">
        <v>45753.0</v>
      </c>
    </row>
    <row r="2262">
      <c r="A2262" s="4" t="s">
        <v>6449</v>
      </c>
      <c r="B2262" s="4">
        <v>2004.0</v>
      </c>
      <c r="C2262" s="4" t="s">
        <v>13</v>
      </c>
      <c r="D2262" s="4" t="s">
        <v>5826</v>
      </c>
      <c r="E2262" s="4">
        <v>247.0</v>
      </c>
      <c r="F2262" s="4">
        <v>24.0</v>
      </c>
      <c r="G2262" s="4" t="s">
        <v>6170</v>
      </c>
      <c r="H2262" s="4" t="s">
        <v>4445</v>
      </c>
      <c r="I2262" s="4">
        <v>54.0</v>
      </c>
      <c r="J2262" s="4">
        <v>31.0</v>
      </c>
      <c r="K2262" s="5">
        <v>45676.0</v>
      </c>
      <c r="L2262" s="4">
        <v>42.0</v>
      </c>
      <c r="M2262" s="4">
        <v>87.0</v>
      </c>
      <c r="N2262" s="4">
        <v>87.0</v>
      </c>
      <c r="O2262" s="4" t="s">
        <v>5681</v>
      </c>
      <c r="P2262" s="4" t="s">
        <v>4446</v>
      </c>
      <c r="Q2262" s="4">
        <v>1955944.0</v>
      </c>
      <c r="R2262" s="5">
        <v>45788.0</v>
      </c>
      <c r="S2262" s="4" t="s">
        <v>7476</v>
      </c>
      <c r="T2262" s="5">
        <v>45694.0</v>
      </c>
    </row>
    <row r="2263">
      <c r="A2263" s="4" t="s">
        <v>6449</v>
      </c>
      <c r="B2263" s="4">
        <v>2003.0</v>
      </c>
      <c r="C2263" s="4" t="s">
        <v>13</v>
      </c>
      <c r="D2263" s="4">
        <v>59.0</v>
      </c>
      <c r="E2263" s="4">
        <v>251.0</v>
      </c>
      <c r="F2263" s="4">
        <v>25.0</v>
      </c>
      <c r="G2263" s="4" t="s">
        <v>6169</v>
      </c>
      <c r="H2263" s="4" t="s">
        <v>4447</v>
      </c>
      <c r="I2263" s="10"/>
      <c r="J2263" s="4">
        <v>1519.0</v>
      </c>
      <c r="K2263" s="5">
        <v>45856.0</v>
      </c>
      <c r="L2263" s="4">
        <v>44.0</v>
      </c>
      <c r="M2263" s="4">
        <v>73.0</v>
      </c>
      <c r="N2263" s="4">
        <v>73.0</v>
      </c>
      <c r="O2263" s="4" t="s">
        <v>5681</v>
      </c>
      <c r="P2263" s="4" t="s">
        <v>4448</v>
      </c>
      <c r="Q2263" s="4">
        <v>16799.0</v>
      </c>
      <c r="R2263" s="5">
        <v>45849.0</v>
      </c>
      <c r="S2263" s="4" t="s">
        <v>6960</v>
      </c>
      <c r="T2263" s="5">
        <v>45905.0</v>
      </c>
    </row>
    <row r="2264">
      <c r="A2264" s="4" t="s">
        <v>6449</v>
      </c>
      <c r="B2264" s="4">
        <v>2002.0</v>
      </c>
      <c r="C2264" s="4" t="s">
        <v>13</v>
      </c>
      <c r="D2264" s="4" t="s">
        <v>5567</v>
      </c>
      <c r="E2264" s="4">
        <v>252.0</v>
      </c>
      <c r="F2264" s="4">
        <v>25.0</v>
      </c>
      <c r="G2264" s="4" t="s">
        <v>5586</v>
      </c>
      <c r="H2264" s="4" t="s">
        <v>4449</v>
      </c>
      <c r="I2264" s="10"/>
      <c r="J2264" s="4">
        <v>18184.0</v>
      </c>
      <c r="K2264" s="5">
        <v>45734.0</v>
      </c>
      <c r="L2264" s="4">
        <v>47.0</v>
      </c>
      <c r="M2264" s="4">
        <v>6.0</v>
      </c>
      <c r="N2264" s="4">
        <v>6.0</v>
      </c>
      <c r="O2264" s="4" t="s">
        <v>5681</v>
      </c>
      <c r="P2264" s="4" t="s">
        <v>4450</v>
      </c>
      <c r="Q2264" s="4">
        <v>1396861.0</v>
      </c>
      <c r="R2264" s="5">
        <v>45911.0</v>
      </c>
      <c r="S2264" s="4" t="s">
        <v>7433</v>
      </c>
      <c r="T2264" s="5">
        <v>45843.0</v>
      </c>
    </row>
    <row r="2265">
      <c r="A2265" s="4" t="s">
        <v>6449</v>
      </c>
      <c r="B2265" s="4">
        <v>2001.0</v>
      </c>
      <c r="C2265" s="4" t="s">
        <v>13</v>
      </c>
      <c r="D2265" s="4" t="s">
        <v>5932</v>
      </c>
      <c r="E2265" s="4">
        <v>251.0</v>
      </c>
      <c r="F2265" s="4">
        <v>26.0</v>
      </c>
      <c r="G2265" s="4" t="s">
        <v>5591</v>
      </c>
      <c r="H2265" s="4" t="s">
        <v>4451</v>
      </c>
      <c r="I2265" s="10"/>
      <c r="J2265" s="4">
        <v>24789.0</v>
      </c>
      <c r="K2265" s="5">
        <v>45917.0</v>
      </c>
      <c r="L2265" s="4">
        <v>49.0</v>
      </c>
      <c r="M2265" s="4">
        <v>49.0</v>
      </c>
      <c r="N2265" s="4">
        <v>52.0</v>
      </c>
      <c r="O2265" s="4" t="s">
        <v>5658</v>
      </c>
      <c r="P2265" s="4" t="s">
        <v>4452</v>
      </c>
      <c r="Q2265" s="4">
        <v>1134497.0</v>
      </c>
      <c r="R2265" s="5">
        <v>45669.0</v>
      </c>
      <c r="S2265" s="4" t="s">
        <v>6915</v>
      </c>
      <c r="T2265" s="5">
        <v>45752.0</v>
      </c>
    </row>
    <row r="2266">
      <c r="A2266" s="4" t="s">
        <v>6449</v>
      </c>
      <c r="B2266" s="4">
        <v>2000.0</v>
      </c>
      <c r="C2266" s="4" t="s">
        <v>13</v>
      </c>
      <c r="D2266" s="4" t="s">
        <v>5530</v>
      </c>
      <c r="E2266" s="4">
        <v>25.0</v>
      </c>
      <c r="F2266" s="4">
        <v>27.0</v>
      </c>
      <c r="G2266" s="4" t="s">
        <v>5839</v>
      </c>
      <c r="H2266" s="4" t="s">
        <v>4453</v>
      </c>
      <c r="I2266" s="10"/>
      <c r="J2266" s="4">
        <v>5839.0</v>
      </c>
      <c r="K2266" s="5">
        <v>45794.0</v>
      </c>
      <c r="L2266" s="4">
        <v>50.0</v>
      </c>
      <c r="M2266" s="4">
        <v>49.0</v>
      </c>
      <c r="N2266" s="4">
        <v>52.0</v>
      </c>
      <c r="O2266" s="4" t="s">
        <v>5578</v>
      </c>
      <c r="P2266" s="4" t="s">
        <v>4454</v>
      </c>
      <c r="Q2266" s="4">
        <v>988452.0</v>
      </c>
      <c r="R2266" s="5">
        <v>45728.0</v>
      </c>
      <c r="S2266" s="4" t="s">
        <v>7290</v>
      </c>
      <c r="T2266" s="5">
        <v>45693.0</v>
      </c>
    </row>
    <row r="2267">
      <c r="A2267" s="4" t="s">
        <v>6450</v>
      </c>
      <c r="B2267" s="4">
        <v>2015.0</v>
      </c>
      <c r="C2267" s="4" t="s">
        <v>13</v>
      </c>
      <c r="D2267" s="4" t="s">
        <v>5565</v>
      </c>
      <c r="E2267" s="4">
        <v>121.0</v>
      </c>
      <c r="F2267" s="4">
        <v>1.0</v>
      </c>
      <c r="G2267" s="10"/>
      <c r="H2267" s="4">
        <v>0.0</v>
      </c>
      <c r="I2267" s="4">
        <v>94.0</v>
      </c>
      <c r="J2267" s="4">
        <v>383.0</v>
      </c>
      <c r="K2267" s="4">
        <v>6.0</v>
      </c>
      <c r="L2267" s="4">
        <v>1.0</v>
      </c>
      <c r="M2267" s="4">
        <v>95.0</v>
      </c>
      <c r="N2267" s="4">
        <v>95.0</v>
      </c>
      <c r="O2267" s="4" t="s">
        <v>5522</v>
      </c>
      <c r="P2267" s="4" t="s">
        <v>4455</v>
      </c>
      <c r="Q2267" s="4">
        <v>795383.0</v>
      </c>
      <c r="R2267" s="4">
        <v>2.0</v>
      </c>
      <c r="S2267" s="4" t="s">
        <v>6979</v>
      </c>
      <c r="T2267" s="5">
        <v>45761.0</v>
      </c>
    </row>
    <row r="2268">
      <c r="A2268" s="4" t="s">
        <v>6450</v>
      </c>
      <c r="B2268" s="4">
        <v>2014.0</v>
      </c>
      <c r="C2268" s="4" t="s">
        <v>13</v>
      </c>
      <c r="D2268" s="4" t="s">
        <v>5566</v>
      </c>
      <c r="E2268" s="4">
        <v>123.0</v>
      </c>
      <c r="F2268" s="4">
        <v>1.0</v>
      </c>
      <c r="G2268" s="58">
        <v>45909.0</v>
      </c>
      <c r="H2268" s="4" t="s">
        <v>4456</v>
      </c>
      <c r="I2268" s="4">
        <v>92.0</v>
      </c>
      <c r="J2268" s="4">
        <v>37.0</v>
      </c>
      <c r="K2268" s="4" t="s">
        <v>5744</v>
      </c>
      <c r="L2268" s="4">
        <v>1.0</v>
      </c>
      <c r="M2268" s="4">
        <v>93.0</v>
      </c>
      <c r="N2268" s="4">
        <v>93.0</v>
      </c>
      <c r="O2268" s="4" t="s">
        <v>5522</v>
      </c>
      <c r="P2268" s="4" t="s">
        <v>4457</v>
      </c>
      <c r="Q2268" s="4">
        <v>713576.0</v>
      </c>
      <c r="R2268" s="5">
        <v>45659.0</v>
      </c>
      <c r="S2268" s="4" t="s">
        <v>6982</v>
      </c>
      <c r="T2268" s="5">
        <v>45730.0</v>
      </c>
    </row>
    <row r="2269">
      <c r="A2269" s="4" t="s">
        <v>6450</v>
      </c>
      <c r="B2269" s="4">
        <v>2013.0</v>
      </c>
      <c r="C2269" s="4" t="s">
        <v>13</v>
      </c>
      <c r="D2269" s="4" t="s">
        <v>5551</v>
      </c>
      <c r="E2269" s="4">
        <v>122.0</v>
      </c>
      <c r="F2269" s="4">
        <v>1.0</v>
      </c>
      <c r="G2269" s="4" t="s">
        <v>1673</v>
      </c>
      <c r="H2269" s="4" t="s">
        <v>4458</v>
      </c>
      <c r="I2269" s="4">
        <v>91.0</v>
      </c>
      <c r="J2269" s="4">
        <v>1.0</v>
      </c>
      <c r="K2269" s="4" t="s">
        <v>5995</v>
      </c>
      <c r="L2269" s="4">
        <v>1.0</v>
      </c>
      <c r="M2269" s="4">
        <v>97.0</v>
      </c>
      <c r="N2269" s="4">
        <v>95.0</v>
      </c>
      <c r="O2269" s="4" t="s">
        <v>5522</v>
      </c>
      <c r="P2269" s="4" t="s">
        <v>4459</v>
      </c>
      <c r="Q2269" s="4">
        <v>7164132.0</v>
      </c>
      <c r="R2269" s="5">
        <v>45659.0</v>
      </c>
      <c r="S2269" s="4" t="s">
        <v>7053</v>
      </c>
      <c r="T2269" s="5">
        <v>45671.0</v>
      </c>
    </row>
    <row r="2270">
      <c r="A2270" s="4" t="s">
        <v>6450</v>
      </c>
      <c r="B2270" s="4">
        <v>2012.0</v>
      </c>
      <c r="C2270" s="4" t="s">
        <v>13</v>
      </c>
      <c r="D2270" s="4" t="s">
        <v>5572</v>
      </c>
      <c r="E2270" s="4">
        <v>126.0</v>
      </c>
      <c r="F2270" s="4">
        <v>1.0</v>
      </c>
      <c r="G2270" s="4" t="s">
        <v>269</v>
      </c>
      <c r="H2270" s="4" t="s">
        <v>4460</v>
      </c>
      <c r="I2270" s="4">
        <v>97.0</v>
      </c>
      <c r="J2270" s="4">
        <v>0.0</v>
      </c>
      <c r="K2270" s="4" t="s">
        <v>5962</v>
      </c>
      <c r="L2270" s="4">
        <v>1.0</v>
      </c>
      <c r="M2270" s="4">
        <v>93.0</v>
      </c>
      <c r="N2270" s="4">
        <v>91.0</v>
      </c>
      <c r="O2270" s="4" t="s">
        <v>5522</v>
      </c>
      <c r="P2270" s="4" t="s">
        <v>4461</v>
      </c>
      <c r="Q2270" s="4">
        <v>719977.0</v>
      </c>
      <c r="R2270" s="5">
        <v>45659.0</v>
      </c>
      <c r="S2270" s="4" t="s">
        <v>7474</v>
      </c>
      <c r="T2270" s="4">
        <v>14.0</v>
      </c>
    </row>
    <row r="2271">
      <c r="A2271" s="4" t="s">
        <v>6450</v>
      </c>
      <c r="B2271" s="4">
        <v>2011.0</v>
      </c>
      <c r="C2271" s="4" t="s">
        <v>13</v>
      </c>
      <c r="D2271" s="4" t="s">
        <v>5624</v>
      </c>
      <c r="E2271" s="4">
        <v>127.0</v>
      </c>
      <c r="F2271" s="4">
        <v>1.0</v>
      </c>
      <c r="G2271" s="4" t="s">
        <v>1147</v>
      </c>
      <c r="H2271" s="4" t="s">
        <v>4462</v>
      </c>
      <c r="I2271" s="4">
        <v>94.0</v>
      </c>
      <c r="J2271" s="4">
        <v>370.0</v>
      </c>
      <c r="K2271" s="4" t="s">
        <v>5798</v>
      </c>
      <c r="L2271" s="4">
        <v>1.0</v>
      </c>
      <c r="M2271" s="4">
        <v>94.0</v>
      </c>
      <c r="N2271" s="4">
        <v>94.0</v>
      </c>
      <c r="O2271" s="4" t="s">
        <v>5522</v>
      </c>
      <c r="P2271" s="4" t="s">
        <v>4463</v>
      </c>
      <c r="Q2271" s="4">
        <v>723499.0</v>
      </c>
      <c r="R2271" s="5">
        <v>45690.0</v>
      </c>
      <c r="S2271" s="4" t="s">
        <v>7054</v>
      </c>
      <c r="T2271" s="5">
        <v>45790.0</v>
      </c>
    </row>
    <row r="2272">
      <c r="A2272" s="4" t="s">
        <v>6450</v>
      </c>
      <c r="B2272" s="4">
        <v>2010.0</v>
      </c>
      <c r="C2272" s="4" t="s">
        <v>13</v>
      </c>
      <c r="D2272" s="4" t="s">
        <v>5577</v>
      </c>
      <c r="E2272" s="4">
        <v>128.0</v>
      </c>
      <c r="F2272" s="4">
        <v>1.0</v>
      </c>
      <c r="G2272" s="4" t="s">
        <v>2785</v>
      </c>
      <c r="H2272" s="4" t="s">
        <v>4464</v>
      </c>
      <c r="I2272" s="4">
        <v>89.0</v>
      </c>
      <c r="J2272" s="4">
        <v>20.0</v>
      </c>
      <c r="K2272" s="4">
        <v>57.0</v>
      </c>
      <c r="L2272" s="4">
        <v>1.0</v>
      </c>
      <c r="M2272" s="4">
        <v>91.0</v>
      </c>
      <c r="N2272" s="4">
        <v>91.0</v>
      </c>
      <c r="O2272" s="4" t="s">
        <v>5522</v>
      </c>
      <c r="P2272" s="4" t="s">
        <v>4465</v>
      </c>
      <c r="Q2272" s="4">
        <v>7291436.0</v>
      </c>
      <c r="R2272" s="5">
        <v>45718.0</v>
      </c>
      <c r="S2272" s="4" t="s">
        <v>7058</v>
      </c>
      <c r="T2272" s="5">
        <v>45821.0</v>
      </c>
    </row>
    <row r="2273">
      <c r="A2273" s="4" t="s">
        <v>6450</v>
      </c>
      <c r="B2273" s="4">
        <v>2009.0</v>
      </c>
      <c r="C2273" s="4" t="s">
        <v>13</v>
      </c>
      <c r="D2273" s="4" t="s">
        <v>5580</v>
      </c>
      <c r="E2273" s="4">
        <v>131.0</v>
      </c>
      <c r="F2273" s="4">
        <v>1.0</v>
      </c>
      <c r="G2273" s="4" t="s">
        <v>3892</v>
      </c>
      <c r="H2273" s="4" t="s">
        <v>4466</v>
      </c>
      <c r="I2273" s="4">
        <v>93.0</v>
      </c>
      <c r="J2273" s="4">
        <v>1.0</v>
      </c>
      <c r="K2273" s="4" t="s">
        <v>5907</v>
      </c>
      <c r="L2273" s="4">
        <v>1.0</v>
      </c>
      <c r="M2273" s="4">
        <v>97.0</v>
      </c>
      <c r="N2273" s="4">
        <v>95.0</v>
      </c>
      <c r="O2273" s="4" t="s">
        <v>5522</v>
      </c>
      <c r="P2273" s="4" t="s">
        <v>4467</v>
      </c>
      <c r="Q2273" s="4">
        <v>73287.0</v>
      </c>
      <c r="R2273" s="5">
        <v>45718.0</v>
      </c>
      <c r="S2273" s="4" t="s">
        <v>7124</v>
      </c>
      <c r="T2273" s="5">
        <v>45821.0</v>
      </c>
    </row>
    <row r="2274">
      <c r="A2274" s="4" t="s">
        <v>6450</v>
      </c>
      <c r="B2274" s="4">
        <v>2008.0</v>
      </c>
      <c r="C2274" s="4" t="s">
        <v>13</v>
      </c>
      <c r="D2274" s="4">
        <v>74.0</v>
      </c>
      <c r="E2274" s="4">
        <v>132.0</v>
      </c>
      <c r="F2274" s="4">
        <v>1.0</v>
      </c>
      <c r="G2274" s="4" t="s">
        <v>1150</v>
      </c>
      <c r="H2274" s="4" t="s">
        <v>4468</v>
      </c>
      <c r="I2274" s="4">
        <v>93.0</v>
      </c>
      <c r="J2274" s="4">
        <v>2.0</v>
      </c>
      <c r="K2274" s="4" t="s">
        <v>5544</v>
      </c>
      <c r="L2274" s="4">
        <v>1.0</v>
      </c>
      <c r="M2274" s="4">
        <v>95.0</v>
      </c>
      <c r="N2274" s="4">
        <v>95.0</v>
      </c>
      <c r="O2274" s="4" t="s">
        <v>5522</v>
      </c>
      <c r="P2274" s="4" t="s">
        <v>4469</v>
      </c>
      <c r="Q2274" s="4">
        <v>735222.0</v>
      </c>
      <c r="R2274" s="5">
        <v>45749.0</v>
      </c>
      <c r="S2274" s="4" t="s">
        <v>7056</v>
      </c>
      <c r="T2274" s="5">
        <v>45790.0</v>
      </c>
    </row>
    <row r="2275">
      <c r="A2275" s="4" t="s">
        <v>6450</v>
      </c>
      <c r="B2275" s="4">
        <v>2007.0</v>
      </c>
      <c r="C2275" s="4" t="s">
        <v>13</v>
      </c>
      <c r="D2275" s="4" t="s">
        <v>5583</v>
      </c>
      <c r="E2275" s="4">
        <v>132.0</v>
      </c>
      <c r="F2275" s="4">
        <v>1.0</v>
      </c>
      <c r="G2275" s="5">
        <v>45725.0</v>
      </c>
      <c r="H2275" s="4" t="s">
        <v>4470</v>
      </c>
      <c r="I2275" s="4">
        <v>99.0</v>
      </c>
      <c r="J2275" s="4">
        <v>201.0</v>
      </c>
      <c r="K2275" s="4" t="s">
        <v>5546</v>
      </c>
      <c r="L2275" s="4">
        <v>1.0</v>
      </c>
      <c r="M2275" s="4">
        <v>93.0</v>
      </c>
      <c r="N2275" s="4">
        <v>94.0</v>
      </c>
      <c r="O2275" s="4" t="s">
        <v>5522</v>
      </c>
      <c r="P2275" s="4" t="s">
        <v>4471</v>
      </c>
      <c r="Q2275" s="4">
        <v>7381579.0</v>
      </c>
      <c r="R2275" s="5">
        <v>45749.0</v>
      </c>
      <c r="S2275" s="4" t="s">
        <v>6935</v>
      </c>
      <c r="T2275" s="5">
        <v>45790.0</v>
      </c>
    </row>
    <row r="2276">
      <c r="A2276" s="4" t="s">
        <v>6450</v>
      </c>
      <c r="B2276" s="4">
        <v>2006.0</v>
      </c>
      <c r="C2276" s="4" t="s">
        <v>13</v>
      </c>
      <c r="D2276" s="4" t="s">
        <v>5563</v>
      </c>
      <c r="E2276" s="4">
        <v>133.0</v>
      </c>
      <c r="F2276" s="4">
        <v>1.0</v>
      </c>
      <c r="G2276" s="4" t="s">
        <v>793</v>
      </c>
      <c r="H2276" s="4" t="s">
        <v>4472</v>
      </c>
      <c r="I2276" s="4">
        <v>93.0</v>
      </c>
      <c r="J2276" s="4">
        <v>2.0</v>
      </c>
      <c r="K2276" s="4" t="s">
        <v>5766</v>
      </c>
      <c r="L2276" s="4">
        <v>1.0</v>
      </c>
      <c r="M2276" s="4">
        <v>97.0</v>
      </c>
      <c r="N2276" s="4">
        <v>92.0</v>
      </c>
      <c r="O2276" s="4" t="s">
        <v>5522</v>
      </c>
      <c r="P2276" s="4" t="s">
        <v>4473</v>
      </c>
      <c r="Q2276" s="4">
        <v>7411569.0</v>
      </c>
      <c r="R2276" s="5">
        <v>45779.0</v>
      </c>
      <c r="S2276" s="4" t="s">
        <v>6984</v>
      </c>
      <c r="T2276" s="5">
        <v>45760.0</v>
      </c>
    </row>
    <row r="2277">
      <c r="A2277" s="4" t="s">
        <v>6450</v>
      </c>
      <c r="B2277" s="4">
        <v>2005.0</v>
      </c>
      <c r="C2277" s="4" t="s">
        <v>13</v>
      </c>
      <c r="D2277" s="4">
        <v>73.0</v>
      </c>
      <c r="E2277" s="4">
        <v>135.0</v>
      </c>
      <c r="F2277" s="4">
        <v>1.0</v>
      </c>
      <c r="G2277" s="5">
        <v>45817.0</v>
      </c>
      <c r="H2277" s="4" t="s">
        <v>4474</v>
      </c>
      <c r="I2277" s="4">
        <v>65.0</v>
      </c>
      <c r="J2277" s="4">
        <v>2.0</v>
      </c>
      <c r="K2277" s="4" t="s">
        <v>5576</v>
      </c>
      <c r="L2277" s="4">
        <v>1.0</v>
      </c>
      <c r="M2277" s="4">
        <v>98.0</v>
      </c>
      <c r="N2277" s="4">
        <v>98.0</v>
      </c>
      <c r="O2277" s="4" t="s">
        <v>5522</v>
      </c>
      <c r="P2277" s="4" t="s">
        <v>4475</v>
      </c>
      <c r="Q2277" s="4">
        <v>744769.0</v>
      </c>
      <c r="R2277" s="5">
        <v>45810.0</v>
      </c>
      <c r="S2277" s="4" t="s">
        <v>5723</v>
      </c>
      <c r="T2277" s="5">
        <v>45701.0</v>
      </c>
    </row>
    <row r="2278">
      <c r="A2278" s="4" t="s">
        <v>6450</v>
      </c>
      <c r="B2278" s="4">
        <v>2004.0</v>
      </c>
      <c r="C2278" s="4" t="s">
        <v>13</v>
      </c>
      <c r="D2278" s="4">
        <v>73.0</v>
      </c>
      <c r="E2278" s="4">
        <v>134.0</v>
      </c>
      <c r="F2278" s="4">
        <v>1.0</v>
      </c>
      <c r="G2278" s="4" t="s">
        <v>2035</v>
      </c>
      <c r="H2278" s="4" t="s">
        <v>4476</v>
      </c>
      <c r="I2278" s="4">
        <v>89.0</v>
      </c>
      <c r="J2278" s="4">
        <v>11.0</v>
      </c>
      <c r="K2278" s="4" t="s">
        <v>5644</v>
      </c>
      <c r="L2278" s="4">
        <v>1.0</v>
      </c>
      <c r="M2278" s="4">
        <v>96.0</v>
      </c>
      <c r="N2278" s="4">
        <v>88.0</v>
      </c>
      <c r="O2278" s="4" t="s">
        <v>5522</v>
      </c>
      <c r="P2278" s="4" t="s">
        <v>4477</v>
      </c>
      <c r="Q2278" s="4">
        <v>7463157.0</v>
      </c>
      <c r="R2278" s="5">
        <v>45810.0</v>
      </c>
      <c r="S2278" s="4" t="s">
        <v>6152</v>
      </c>
      <c r="T2278" s="5">
        <v>45670.0</v>
      </c>
    </row>
    <row r="2279">
      <c r="A2279" s="4" t="s">
        <v>6450</v>
      </c>
      <c r="B2279" s="4">
        <v>2003.0</v>
      </c>
      <c r="C2279" s="4" t="s">
        <v>13</v>
      </c>
      <c r="D2279" s="4">
        <v>73.0</v>
      </c>
      <c r="E2279" s="4">
        <v>134.0</v>
      </c>
      <c r="F2279" s="4">
        <v>1.0</v>
      </c>
      <c r="G2279" s="4" t="s">
        <v>1427</v>
      </c>
      <c r="H2279" s="4" t="s">
        <v>4478</v>
      </c>
      <c r="I2279" s="10"/>
      <c r="J2279" s="4">
        <v>15.0</v>
      </c>
      <c r="K2279" s="4" t="s">
        <v>5579</v>
      </c>
      <c r="L2279" s="4">
        <v>1.0</v>
      </c>
      <c r="M2279" s="4">
        <v>89.0</v>
      </c>
      <c r="N2279" s="4">
        <v>89.0</v>
      </c>
      <c r="O2279" s="4" t="s">
        <v>5522</v>
      </c>
      <c r="P2279" s="4" t="s">
        <v>4479</v>
      </c>
      <c r="Q2279" s="4">
        <v>748591.0</v>
      </c>
      <c r="R2279" s="5">
        <v>45840.0</v>
      </c>
      <c r="S2279" s="4" t="s">
        <v>7264</v>
      </c>
      <c r="T2279" s="4">
        <v>13.0</v>
      </c>
    </row>
    <row r="2280">
      <c r="A2280" s="4" t="s">
        <v>6450</v>
      </c>
      <c r="B2280" s="4">
        <v>2002.0</v>
      </c>
      <c r="C2280" s="4" t="s">
        <v>13</v>
      </c>
      <c r="D2280" s="4" t="s">
        <v>5588</v>
      </c>
      <c r="E2280" s="4">
        <v>133.0</v>
      </c>
      <c r="F2280" s="4">
        <v>1.0</v>
      </c>
      <c r="G2280" s="4" t="s">
        <v>1451</v>
      </c>
      <c r="H2280" s="4" t="s">
        <v>4480</v>
      </c>
      <c r="I2280" s="10"/>
      <c r="J2280" s="4">
        <v>63.0</v>
      </c>
      <c r="K2280" s="4" t="s">
        <v>5705</v>
      </c>
      <c r="L2280" s="4">
        <v>1.0</v>
      </c>
      <c r="M2280" s="4">
        <v>95.0</v>
      </c>
      <c r="N2280" s="4">
        <v>95.0</v>
      </c>
      <c r="O2280" s="4" t="s">
        <v>5522</v>
      </c>
      <c r="P2280" s="4" t="s">
        <v>4481</v>
      </c>
      <c r="Q2280" s="4">
        <v>7496522.0</v>
      </c>
      <c r="R2280" s="5">
        <v>45871.0</v>
      </c>
      <c r="S2280" s="4" t="s">
        <v>7264</v>
      </c>
      <c r="T2280" s="5">
        <v>45701.0</v>
      </c>
    </row>
    <row r="2281">
      <c r="A2281" s="4" t="s">
        <v>6450</v>
      </c>
      <c r="B2281" s="4">
        <v>2001.0</v>
      </c>
      <c r="C2281" s="4" t="s">
        <v>13</v>
      </c>
      <c r="D2281" s="4" t="s">
        <v>5749</v>
      </c>
      <c r="E2281" s="4">
        <v>135.0</v>
      </c>
      <c r="F2281" s="4">
        <v>1.0</v>
      </c>
      <c r="G2281" s="4" t="s">
        <v>1239</v>
      </c>
      <c r="H2281" s="4" t="s">
        <v>4482</v>
      </c>
      <c r="I2281" s="10"/>
      <c r="J2281" s="4">
        <v>35.0</v>
      </c>
      <c r="K2281" s="4" t="s">
        <v>5554</v>
      </c>
      <c r="L2281" s="4">
        <v>1.0</v>
      </c>
      <c r="M2281" s="4">
        <v>93.0</v>
      </c>
      <c r="N2281" s="4">
        <v>93.0</v>
      </c>
      <c r="O2281" s="4" t="s">
        <v>5522</v>
      </c>
      <c r="P2281" s="4" t="s">
        <v>4483</v>
      </c>
      <c r="Q2281" s="4">
        <v>753433.0</v>
      </c>
      <c r="R2281" s="5">
        <v>45871.0</v>
      </c>
      <c r="S2281" s="4" t="s">
        <v>7170</v>
      </c>
      <c r="T2281" s="5">
        <v>45670.0</v>
      </c>
    </row>
    <row r="2282">
      <c r="A2282" s="4" t="s">
        <v>6450</v>
      </c>
      <c r="B2282" s="4">
        <v>2000.0</v>
      </c>
      <c r="C2282" s="4" t="s">
        <v>13</v>
      </c>
      <c r="D2282" s="4" t="s">
        <v>5564</v>
      </c>
      <c r="E2282" s="4">
        <v>141.0</v>
      </c>
      <c r="F2282" s="4">
        <v>1.0</v>
      </c>
      <c r="G2282" s="4" t="s">
        <v>2637</v>
      </c>
      <c r="H2282" s="4" t="s">
        <v>4484</v>
      </c>
      <c r="I2282" s="10"/>
      <c r="J2282" s="4">
        <v>38.0</v>
      </c>
      <c r="K2282" s="4" t="s">
        <v>5647</v>
      </c>
      <c r="L2282" s="4">
        <v>2.0</v>
      </c>
      <c r="M2282" s="4">
        <v>98.0</v>
      </c>
      <c r="N2282" s="4">
        <v>95.0</v>
      </c>
      <c r="O2282" s="4" t="s">
        <v>5522</v>
      </c>
      <c r="P2282" s="4" t="s">
        <v>4485</v>
      </c>
      <c r="Q2282" s="4">
        <v>7516346.0</v>
      </c>
      <c r="R2282" s="5">
        <v>45902.0</v>
      </c>
      <c r="S2282" s="4" t="s">
        <v>7076</v>
      </c>
      <c r="T2282" s="4">
        <v>13.0</v>
      </c>
    </row>
    <row r="2283">
      <c r="A2283" s="4" t="s">
        <v>6451</v>
      </c>
      <c r="B2283" s="4">
        <v>2015.0</v>
      </c>
      <c r="C2283" s="4" t="s">
        <v>13</v>
      </c>
      <c r="D2283" s="4" t="s">
        <v>5648</v>
      </c>
      <c r="E2283" s="4">
        <v>168.0</v>
      </c>
      <c r="F2283" s="4">
        <v>0.0</v>
      </c>
      <c r="G2283" s="10"/>
      <c r="H2283" s="4">
        <v>0.0</v>
      </c>
      <c r="I2283" s="4">
        <v>98.0</v>
      </c>
      <c r="J2283" s="4">
        <v>0.0</v>
      </c>
      <c r="K2283" s="4" t="s">
        <v>6154</v>
      </c>
      <c r="L2283" s="4">
        <v>0.0</v>
      </c>
      <c r="M2283" s="4">
        <v>97.0</v>
      </c>
      <c r="N2283" s="4">
        <v>97.0</v>
      </c>
      <c r="O2283" s="4" t="s">
        <v>5522</v>
      </c>
      <c r="P2283" s="4" t="s">
        <v>4486</v>
      </c>
      <c r="Q2283" s="4">
        <v>93419.0</v>
      </c>
      <c r="R2283" s="4">
        <v>6.0</v>
      </c>
      <c r="S2283" s="4" t="s">
        <v>6965</v>
      </c>
      <c r="T2283" s="5">
        <v>45671.0</v>
      </c>
    </row>
    <row r="2284">
      <c r="A2284" s="4" t="s">
        <v>6451</v>
      </c>
      <c r="B2284" s="4">
        <v>2014.0</v>
      </c>
      <c r="C2284" s="4" t="s">
        <v>13</v>
      </c>
      <c r="D2284" s="4">
        <v>73.0</v>
      </c>
      <c r="E2284" s="4">
        <v>17.0</v>
      </c>
      <c r="F2284" s="4">
        <v>0.0</v>
      </c>
      <c r="G2284" s="4" t="s">
        <v>5521</v>
      </c>
      <c r="H2284" s="4" t="s">
        <v>4487</v>
      </c>
      <c r="I2284" s="4">
        <v>99.0</v>
      </c>
      <c r="J2284" s="4">
        <v>0.0</v>
      </c>
      <c r="K2284" s="4" t="s">
        <v>5862</v>
      </c>
      <c r="L2284" s="4">
        <v>0.0</v>
      </c>
      <c r="M2284" s="4">
        <v>99.0</v>
      </c>
      <c r="N2284" s="4">
        <v>99.0</v>
      </c>
      <c r="O2284" s="4" t="s">
        <v>5522</v>
      </c>
      <c r="P2284" s="4" t="s">
        <v>4488</v>
      </c>
      <c r="Q2284" s="4">
        <v>91359.0</v>
      </c>
      <c r="R2284" s="4">
        <v>6.0</v>
      </c>
      <c r="S2284" s="4" t="s">
        <v>7053</v>
      </c>
      <c r="T2284" s="5">
        <v>45701.0</v>
      </c>
    </row>
    <row r="2285">
      <c r="A2285" s="4" t="s">
        <v>6451</v>
      </c>
      <c r="B2285" s="4">
        <v>2013.0</v>
      </c>
      <c r="C2285" s="4" t="s">
        <v>13</v>
      </c>
      <c r="D2285" s="4" t="s">
        <v>5588</v>
      </c>
      <c r="E2285" s="4">
        <v>172.0</v>
      </c>
      <c r="F2285" s="4">
        <v>0.0</v>
      </c>
      <c r="G2285" s="4" t="s">
        <v>5521</v>
      </c>
      <c r="H2285" s="4" t="s">
        <v>4489</v>
      </c>
      <c r="I2285" s="4">
        <v>99.0</v>
      </c>
      <c r="J2285" s="4">
        <v>0.0</v>
      </c>
      <c r="K2285" s="4" t="s">
        <v>6201</v>
      </c>
      <c r="L2285" s="4">
        <v>0.0</v>
      </c>
      <c r="M2285" s="4">
        <v>98.0</v>
      </c>
      <c r="N2285" s="4">
        <v>98.0</v>
      </c>
      <c r="O2285" s="4" t="s">
        <v>5522</v>
      </c>
      <c r="P2285" s="4" t="s">
        <v>4490</v>
      </c>
      <c r="Q2285" s="4">
        <v>89949.0</v>
      </c>
      <c r="R2285" s="5">
        <v>45663.0</v>
      </c>
      <c r="S2285" s="4" t="s">
        <v>6919</v>
      </c>
      <c r="T2285" s="5">
        <v>45790.0</v>
      </c>
    </row>
    <row r="2286">
      <c r="A2286" s="4" t="s">
        <v>6451</v>
      </c>
      <c r="B2286" s="4">
        <v>2012.0</v>
      </c>
      <c r="C2286" s="4" t="s">
        <v>13</v>
      </c>
      <c r="D2286" s="4" t="s">
        <v>5653</v>
      </c>
      <c r="E2286" s="4">
        <v>174.0</v>
      </c>
      <c r="F2286" s="4">
        <v>0.0</v>
      </c>
      <c r="G2286" s="4" t="s">
        <v>5521</v>
      </c>
      <c r="H2286" s="4" t="s">
        <v>4491</v>
      </c>
      <c r="I2286" s="4">
        <v>99.0</v>
      </c>
      <c r="J2286" s="4">
        <v>0.0</v>
      </c>
      <c r="K2286" s="4" t="s">
        <v>6082</v>
      </c>
      <c r="L2286" s="4">
        <v>0.0</v>
      </c>
      <c r="M2286" s="4">
        <v>98.0</v>
      </c>
      <c r="N2286" s="4">
        <v>98.0</v>
      </c>
      <c r="O2286" s="4" t="s">
        <v>5522</v>
      </c>
      <c r="P2286" s="4" t="s">
        <v>4492</v>
      </c>
      <c r="Q2286" s="4">
        <v>8833.0</v>
      </c>
      <c r="R2286" s="5">
        <v>45663.0</v>
      </c>
      <c r="S2286" s="4" t="s">
        <v>7058</v>
      </c>
      <c r="T2286" s="5">
        <v>45790.0</v>
      </c>
    </row>
    <row r="2287">
      <c r="A2287" s="4" t="s">
        <v>6451</v>
      </c>
      <c r="B2287" s="4">
        <v>2011.0</v>
      </c>
      <c r="C2287" s="4" t="s">
        <v>13</v>
      </c>
      <c r="D2287" s="4" t="s">
        <v>5564</v>
      </c>
      <c r="E2287" s="4">
        <v>177.0</v>
      </c>
      <c r="F2287" s="4">
        <v>0.0</v>
      </c>
      <c r="G2287" s="4" t="s">
        <v>3867</v>
      </c>
      <c r="H2287" s="4" t="s">
        <v>4493</v>
      </c>
      <c r="I2287" s="4">
        <v>99.0</v>
      </c>
      <c r="J2287" s="4">
        <v>0.0</v>
      </c>
      <c r="K2287" s="4" t="s">
        <v>5866</v>
      </c>
      <c r="L2287" s="4">
        <v>0.0</v>
      </c>
      <c r="M2287" s="4">
        <v>99.0</v>
      </c>
      <c r="N2287" s="4">
        <v>99.0</v>
      </c>
      <c r="O2287" s="4" t="s">
        <v>5522</v>
      </c>
      <c r="P2287" s="4" t="s">
        <v>4494</v>
      </c>
      <c r="Q2287" s="4">
        <v>87441.0</v>
      </c>
      <c r="R2287" s="5">
        <v>45663.0</v>
      </c>
      <c r="S2287" s="4" t="s">
        <v>7346</v>
      </c>
      <c r="T2287" s="5">
        <v>45729.0</v>
      </c>
    </row>
    <row r="2288">
      <c r="A2288" s="4" t="s">
        <v>6451</v>
      </c>
      <c r="B2288" s="4">
        <v>2010.0</v>
      </c>
      <c r="C2288" s="4" t="s">
        <v>13</v>
      </c>
      <c r="D2288" s="4" t="s">
        <v>5899</v>
      </c>
      <c r="E2288" s="4">
        <v>18.0</v>
      </c>
      <c r="F2288" s="4">
        <v>0.0</v>
      </c>
      <c r="G2288" s="4" t="s">
        <v>1270</v>
      </c>
      <c r="H2288" s="4" t="s">
        <v>4495</v>
      </c>
      <c r="I2288" s="4">
        <v>99.0</v>
      </c>
      <c r="J2288" s="4">
        <v>0.0</v>
      </c>
      <c r="K2288" s="4" t="s">
        <v>6037</v>
      </c>
      <c r="L2288" s="4">
        <v>0.0</v>
      </c>
      <c r="M2288" s="4">
        <v>99.0</v>
      </c>
      <c r="N2288" s="4">
        <v>99.0</v>
      </c>
      <c r="O2288" s="4" t="s">
        <v>5522</v>
      </c>
      <c r="P2288" s="4" t="s">
        <v>4497</v>
      </c>
      <c r="Q2288" s="4">
        <v>8977.0</v>
      </c>
      <c r="R2288" s="5">
        <v>45694.0</v>
      </c>
      <c r="S2288" s="4" t="s">
        <v>5038</v>
      </c>
      <c r="T2288" s="5">
        <v>45701.0</v>
      </c>
    </row>
    <row r="2289">
      <c r="A2289" s="4" t="s">
        <v>6451</v>
      </c>
      <c r="B2289" s="4">
        <v>2009.0</v>
      </c>
      <c r="C2289" s="4" t="s">
        <v>13</v>
      </c>
      <c r="D2289" s="4" t="s">
        <v>5589</v>
      </c>
      <c r="E2289" s="4">
        <v>182.0</v>
      </c>
      <c r="F2289" s="4">
        <v>0.0</v>
      </c>
      <c r="G2289" s="4" t="s">
        <v>2309</v>
      </c>
      <c r="H2289" s="4" t="s">
        <v>4498</v>
      </c>
      <c r="I2289" s="4">
        <v>99.0</v>
      </c>
      <c r="J2289" s="4">
        <v>0.0</v>
      </c>
      <c r="K2289" s="4" t="s">
        <v>5981</v>
      </c>
      <c r="L2289" s="4">
        <v>0.0</v>
      </c>
      <c r="M2289" s="4">
        <v>99.0</v>
      </c>
      <c r="N2289" s="4">
        <v>99.0</v>
      </c>
      <c r="O2289" s="4" t="s">
        <v>5522</v>
      </c>
      <c r="P2289" s="4" t="s">
        <v>4500</v>
      </c>
      <c r="Q2289" s="4">
        <v>87298.0</v>
      </c>
      <c r="R2289" s="5">
        <v>45694.0</v>
      </c>
      <c r="S2289" s="4" t="s">
        <v>6984</v>
      </c>
      <c r="T2289" s="5">
        <v>45701.0</v>
      </c>
    </row>
    <row r="2290">
      <c r="A2290" s="4" t="s">
        <v>6451</v>
      </c>
      <c r="B2290" s="4">
        <v>2008.0</v>
      </c>
      <c r="C2290" s="4" t="s">
        <v>13</v>
      </c>
      <c r="D2290" s="4" t="s">
        <v>5713</v>
      </c>
      <c r="E2290" s="4">
        <v>184.0</v>
      </c>
      <c r="F2290" s="4">
        <v>0.0</v>
      </c>
      <c r="G2290" s="4" t="s">
        <v>763</v>
      </c>
      <c r="H2290" s="4" t="s">
        <v>4501</v>
      </c>
      <c r="I2290" s="4">
        <v>99.0</v>
      </c>
      <c r="J2290" s="4">
        <v>0.0</v>
      </c>
      <c r="K2290" s="5">
        <v>45900.0</v>
      </c>
      <c r="L2290" s="4">
        <v>0.0</v>
      </c>
      <c r="M2290" s="4">
        <v>99.0</v>
      </c>
      <c r="N2290" s="4">
        <v>99.0</v>
      </c>
      <c r="O2290" s="4" t="s">
        <v>5522</v>
      </c>
      <c r="P2290" s="4" t="s">
        <v>4502</v>
      </c>
      <c r="Q2290" s="4">
        <v>86956.0</v>
      </c>
      <c r="R2290" s="5">
        <v>45722.0</v>
      </c>
      <c r="S2290" s="4" t="s">
        <v>6984</v>
      </c>
      <c r="T2290" s="5">
        <v>45701.0</v>
      </c>
    </row>
    <row r="2291">
      <c r="A2291" s="4" t="s">
        <v>6451</v>
      </c>
      <c r="B2291" s="4">
        <v>2007.0</v>
      </c>
      <c r="C2291" s="4" t="s">
        <v>13</v>
      </c>
      <c r="D2291" s="4" t="s">
        <v>5713</v>
      </c>
      <c r="E2291" s="4">
        <v>185.0</v>
      </c>
      <c r="F2291" s="4">
        <v>0.0</v>
      </c>
      <c r="G2291" s="5">
        <v>45999.0</v>
      </c>
      <c r="H2291" s="4" t="s">
        <v>4503</v>
      </c>
      <c r="I2291" s="4">
        <v>99.0</v>
      </c>
      <c r="J2291" s="4">
        <v>1.0</v>
      </c>
      <c r="K2291" s="4" t="s">
        <v>6141</v>
      </c>
      <c r="L2291" s="4">
        <v>0.0</v>
      </c>
      <c r="M2291" s="4">
        <v>99.0</v>
      </c>
      <c r="N2291" s="4">
        <v>99.0</v>
      </c>
      <c r="O2291" s="4" t="s">
        <v>5522</v>
      </c>
      <c r="P2291" s="4" t="s">
        <v>4504</v>
      </c>
      <c r="Q2291" s="4">
        <v>8533.0</v>
      </c>
      <c r="R2291" s="5">
        <v>45722.0</v>
      </c>
      <c r="S2291" s="4" t="s">
        <v>7396</v>
      </c>
      <c r="T2291" s="5">
        <v>45670.0</v>
      </c>
    </row>
    <row r="2292">
      <c r="A2292" s="4" t="s">
        <v>6451</v>
      </c>
      <c r="B2292" s="4">
        <v>2006.0</v>
      </c>
      <c r="C2292" s="4" t="s">
        <v>13</v>
      </c>
      <c r="D2292" s="4" t="s">
        <v>5713</v>
      </c>
      <c r="E2292" s="4">
        <v>185.0</v>
      </c>
      <c r="F2292" s="4">
        <v>0.0</v>
      </c>
      <c r="G2292" s="5">
        <v>45999.0</v>
      </c>
      <c r="H2292" s="4" t="s">
        <v>4505</v>
      </c>
      <c r="I2292" s="4">
        <v>99.0</v>
      </c>
      <c r="J2292" s="4">
        <v>10.0</v>
      </c>
      <c r="K2292" s="5">
        <v>45841.0</v>
      </c>
      <c r="L2292" s="4">
        <v>0.0</v>
      </c>
      <c r="M2292" s="4">
        <v>99.0</v>
      </c>
      <c r="N2292" s="4">
        <v>99.0</v>
      </c>
      <c r="O2292" s="4" t="s">
        <v>5522</v>
      </c>
      <c r="P2292" s="4" t="s">
        <v>4506</v>
      </c>
      <c r="Q2292" s="4">
        <v>846.0</v>
      </c>
      <c r="R2292" s="5">
        <v>45722.0</v>
      </c>
      <c r="S2292" s="4" t="s">
        <v>7021</v>
      </c>
      <c r="T2292" s="5">
        <v>45670.0</v>
      </c>
    </row>
    <row r="2293">
      <c r="A2293" s="4" t="s">
        <v>6451</v>
      </c>
      <c r="B2293" s="4">
        <v>2005.0</v>
      </c>
      <c r="C2293" s="4" t="s">
        <v>13</v>
      </c>
      <c r="D2293" s="4" t="s">
        <v>5713</v>
      </c>
      <c r="E2293" s="4">
        <v>185.0</v>
      </c>
      <c r="F2293" s="4">
        <v>0.0</v>
      </c>
      <c r="G2293" s="4" t="s">
        <v>1415</v>
      </c>
      <c r="H2293" s="4" t="s">
        <v>4507</v>
      </c>
      <c r="I2293" s="4">
        <v>99.0</v>
      </c>
      <c r="J2293" s="4">
        <v>0.0</v>
      </c>
      <c r="K2293" s="5">
        <v>45660.0</v>
      </c>
      <c r="L2293" s="4">
        <v>0.0</v>
      </c>
      <c r="M2293" s="4">
        <v>99.0</v>
      </c>
      <c r="N2293" s="4">
        <v>99.0</v>
      </c>
      <c r="O2293" s="4" t="s">
        <v>5522</v>
      </c>
      <c r="P2293" s="4" t="s">
        <v>4508</v>
      </c>
      <c r="Q2293" s="4">
        <v>82858.0</v>
      </c>
      <c r="R2293" s="5">
        <v>45753.0</v>
      </c>
      <c r="S2293" s="4" t="s">
        <v>7251</v>
      </c>
      <c r="T2293" s="5">
        <v>45669.0</v>
      </c>
    </row>
    <row r="2294">
      <c r="A2294" s="4" t="s">
        <v>6451</v>
      </c>
      <c r="B2294" s="4">
        <v>2004.0</v>
      </c>
      <c r="C2294" s="4" t="s">
        <v>13</v>
      </c>
      <c r="D2294" s="4" t="s">
        <v>5889</v>
      </c>
      <c r="E2294" s="4">
        <v>186.0</v>
      </c>
      <c r="F2294" s="4">
        <v>0.0</v>
      </c>
      <c r="G2294" s="4" t="s">
        <v>2685</v>
      </c>
      <c r="H2294" s="4" t="s">
        <v>4509</v>
      </c>
      <c r="I2294" s="4">
        <v>99.0</v>
      </c>
      <c r="J2294" s="4">
        <v>0.0</v>
      </c>
      <c r="K2294" s="4" t="s">
        <v>5982</v>
      </c>
      <c r="L2294" s="4">
        <v>0.0</v>
      </c>
      <c r="M2294" s="4">
        <v>99.0</v>
      </c>
      <c r="N2294" s="4">
        <v>99.0</v>
      </c>
      <c r="O2294" s="4" t="s">
        <v>5522</v>
      </c>
      <c r="P2294" s="4" t="s">
        <v>4510</v>
      </c>
      <c r="Q2294" s="4">
        <v>82475.0</v>
      </c>
      <c r="R2294" s="5">
        <v>45753.0</v>
      </c>
      <c r="S2294" s="4" t="s">
        <v>7264</v>
      </c>
      <c r="T2294" s="5">
        <v>45728.0</v>
      </c>
    </row>
    <row r="2295">
      <c r="A2295" s="4" t="s">
        <v>6451</v>
      </c>
      <c r="B2295" s="4">
        <v>2003.0</v>
      </c>
      <c r="C2295" s="4" t="s">
        <v>13</v>
      </c>
      <c r="D2295" s="4" t="s">
        <v>5889</v>
      </c>
      <c r="E2295" s="4">
        <v>185.0</v>
      </c>
      <c r="F2295" s="4">
        <v>0.0</v>
      </c>
      <c r="G2295" s="4" t="s">
        <v>926</v>
      </c>
      <c r="H2295" s="4" t="s">
        <v>4511</v>
      </c>
      <c r="I2295" s="4">
        <v>99.0</v>
      </c>
      <c r="J2295" s="4">
        <v>0.0</v>
      </c>
      <c r="K2295" s="5">
        <v>45866.0</v>
      </c>
      <c r="L2295" s="4">
        <v>0.0</v>
      </c>
      <c r="M2295" s="4">
        <v>99.0</v>
      </c>
      <c r="N2295" s="4">
        <v>99.0</v>
      </c>
      <c r="O2295" s="4" t="s">
        <v>5522</v>
      </c>
      <c r="P2295" s="4" t="s">
        <v>4512</v>
      </c>
      <c r="Q2295" s="4">
        <v>82781.0</v>
      </c>
      <c r="R2295" s="5">
        <v>45783.0</v>
      </c>
      <c r="S2295" s="4" t="s">
        <v>6926</v>
      </c>
      <c r="T2295" s="5">
        <v>45669.0</v>
      </c>
    </row>
    <row r="2296">
      <c r="A2296" s="4" t="s">
        <v>6451</v>
      </c>
      <c r="B2296" s="4">
        <v>2002.0</v>
      </c>
      <c r="C2296" s="4" t="s">
        <v>13</v>
      </c>
      <c r="D2296" s="4" t="s">
        <v>5889</v>
      </c>
      <c r="E2296" s="4">
        <v>186.0</v>
      </c>
      <c r="F2296" s="4">
        <v>0.0</v>
      </c>
      <c r="G2296" s="4" t="s">
        <v>5377</v>
      </c>
      <c r="H2296" s="4" t="s">
        <v>4513</v>
      </c>
      <c r="I2296" s="4">
        <v>99.0</v>
      </c>
      <c r="J2296" s="4">
        <v>0.0</v>
      </c>
      <c r="K2296" s="5">
        <v>45685.0</v>
      </c>
      <c r="L2296" s="4">
        <v>0.0</v>
      </c>
      <c r="M2296" s="4">
        <v>99.0</v>
      </c>
      <c r="N2296" s="4">
        <v>99.0</v>
      </c>
      <c r="O2296" s="4" t="s">
        <v>5522</v>
      </c>
      <c r="P2296" s="4" t="s">
        <v>4514</v>
      </c>
      <c r="Q2296" s="4">
        <v>83723.0</v>
      </c>
      <c r="R2296" s="5">
        <v>45814.0</v>
      </c>
      <c r="S2296" s="4" t="s">
        <v>7251</v>
      </c>
      <c r="T2296" s="5">
        <v>45669.0</v>
      </c>
    </row>
    <row r="2297">
      <c r="A2297" s="4" t="s">
        <v>6451</v>
      </c>
      <c r="B2297" s="4">
        <v>2001.0</v>
      </c>
      <c r="C2297" s="4" t="s">
        <v>13</v>
      </c>
      <c r="D2297" s="4">
        <v>72.0</v>
      </c>
      <c r="E2297" s="4">
        <v>187.0</v>
      </c>
      <c r="F2297" s="4">
        <v>0.0</v>
      </c>
      <c r="G2297" s="4" t="s">
        <v>4327</v>
      </c>
      <c r="H2297" s="4" t="s">
        <v>4515</v>
      </c>
      <c r="I2297" s="4">
        <v>96.0</v>
      </c>
      <c r="J2297" s="4">
        <v>0.0</v>
      </c>
      <c r="K2297" s="5">
        <v>45835.0</v>
      </c>
      <c r="L2297" s="4">
        <v>0.0</v>
      </c>
      <c r="M2297" s="4">
        <v>96.0</v>
      </c>
      <c r="N2297" s="4">
        <v>96.0</v>
      </c>
      <c r="O2297" s="4" t="s">
        <v>5522</v>
      </c>
      <c r="P2297" s="4" t="s">
        <v>4516</v>
      </c>
      <c r="Q2297" s="4">
        <v>8122.0</v>
      </c>
      <c r="R2297" s="5">
        <v>45814.0</v>
      </c>
      <c r="S2297" s="4" t="s">
        <v>6940</v>
      </c>
      <c r="T2297" s="5">
        <v>45700.0</v>
      </c>
    </row>
    <row r="2298">
      <c r="A2298" s="4" t="s">
        <v>6451</v>
      </c>
      <c r="B2298" s="4">
        <v>2000.0</v>
      </c>
      <c r="C2298" s="4" t="s">
        <v>13</v>
      </c>
      <c r="D2298" s="4" t="s">
        <v>5767</v>
      </c>
      <c r="E2298" s="4">
        <v>188.0</v>
      </c>
      <c r="F2298" s="4">
        <v>0.0</v>
      </c>
      <c r="G2298" s="4" t="s">
        <v>871</v>
      </c>
      <c r="H2298" s="4" t="s">
        <v>4517</v>
      </c>
      <c r="I2298" s="4">
        <v>98.0</v>
      </c>
      <c r="J2298" s="4">
        <v>0.0</v>
      </c>
      <c r="K2298" s="5">
        <v>45684.0</v>
      </c>
      <c r="L2298" s="4">
        <v>0.0</v>
      </c>
      <c r="M2298" s="4">
        <v>98.0</v>
      </c>
      <c r="N2298" s="4">
        <v>98.0</v>
      </c>
      <c r="O2298" s="4" t="s">
        <v>5522</v>
      </c>
      <c r="P2298" s="4" t="s">
        <v>4518</v>
      </c>
      <c r="Q2298" s="4">
        <v>81131.0</v>
      </c>
      <c r="R2298" s="5">
        <v>45844.0</v>
      </c>
      <c r="S2298" s="4">
        <v>0.0</v>
      </c>
      <c r="T2298" s="5">
        <v>45728.0</v>
      </c>
    </row>
    <row r="2299">
      <c r="A2299" s="4" t="s">
        <v>6452</v>
      </c>
      <c r="B2299" s="4">
        <v>2015.0</v>
      </c>
      <c r="C2299" s="4" t="s">
        <v>13</v>
      </c>
      <c r="D2299" s="4">
        <v>51.0</v>
      </c>
      <c r="E2299" s="4">
        <v>413.0</v>
      </c>
      <c r="F2299" s="4">
        <v>22.0</v>
      </c>
      <c r="G2299" s="10"/>
      <c r="H2299" s="4">
        <v>0.0</v>
      </c>
      <c r="I2299" s="4">
        <v>86.0</v>
      </c>
      <c r="J2299" s="4">
        <v>607.0</v>
      </c>
      <c r="K2299" s="5">
        <v>45771.0</v>
      </c>
      <c r="L2299" s="4">
        <v>30.0</v>
      </c>
      <c r="M2299" s="4">
        <v>86.0</v>
      </c>
      <c r="N2299" s="4">
        <v>86.0</v>
      </c>
      <c r="O2299" s="4" t="s">
        <v>5578</v>
      </c>
      <c r="P2299" s="4" t="s">
        <v>4519</v>
      </c>
      <c r="Q2299" s="4">
        <v>723725.0</v>
      </c>
      <c r="R2299" s="5">
        <v>45723.0</v>
      </c>
      <c r="S2299" s="4" t="s">
        <v>7477</v>
      </c>
      <c r="T2299" s="5">
        <v>45786.0</v>
      </c>
    </row>
    <row r="2300">
      <c r="A2300" s="4" t="s">
        <v>6452</v>
      </c>
      <c r="B2300" s="4">
        <v>2014.0</v>
      </c>
      <c r="C2300" s="4" t="s">
        <v>13</v>
      </c>
      <c r="D2300" s="4" t="s">
        <v>5654</v>
      </c>
      <c r="E2300" s="4">
        <v>463.0</v>
      </c>
      <c r="F2300" s="4">
        <v>23.0</v>
      </c>
      <c r="G2300" s="4" t="s">
        <v>5521</v>
      </c>
      <c r="H2300" s="4" t="s">
        <v>4520</v>
      </c>
      <c r="I2300" s="4">
        <v>83.0</v>
      </c>
      <c r="J2300" s="4">
        <v>1006.0</v>
      </c>
      <c r="K2300" s="5">
        <v>45892.0</v>
      </c>
      <c r="L2300" s="4">
        <v>32.0</v>
      </c>
      <c r="M2300" s="4">
        <v>83.0</v>
      </c>
      <c r="N2300" s="4">
        <v>83.0</v>
      </c>
      <c r="O2300" s="4" t="s">
        <v>5658</v>
      </c>
      <c r="P2300" s="4" t="s">
        <v>4521</v>
      </c>
      <c r="Q2300" s="4">
        <v>779162.0</v>
      </c>
      <c r="R2300" s="5">
        <v>45754.0</v>
      </c>
      <c r="S2300" s="4" t="s">
        <v>6958</v>
      </c>
      <c r="T2300" s="5">
        <v>45786.0</v>
      </c>
    </row>
    <row r="2301">
      <c r="A2301" s="4" t="s">
        <v>6452</v>
      </c>
      <c r="B2301" s="4">
        <v>2013.0</v>
      </c>
      <c r="C2301" s="4" t="s">
        <v>13</v>
      </c>
      <c r="D2301" s="4">
        <v>54.0</v>
      </c>
      <c r="E2301" s="4">
        <v>47.0</v>
      </c>
      <c r="F2301" s="4">
        <v>23.0</v>
      </c>
      <c r="G2301" s="4" t="s">
        <v>5521</v>
      </c>
      <c r="H2301" s="4" t="s">
        <v>4522</v>
      </c>
      <c r="I2301" s="4">
        <v>92.0</v>
      </c>
      <c r="J2301" s="4">
        <v>15.0</v>
      </c>
      <c r="K2301" s="5">
        <v>45739.0</v>
      </c>
      <c r="L2301" s="4">
        <v>33.0</v>
      </c>
      <c r="M2301" s="4">
        <v>92.0</v>
      </c>
      <c r="N2301" s="4">
        <v>92.0</v>
      </c>
      <c r="O2301" s="4" t="s">
        <v>5786</v>
      </c>
      <c r="P2301" s="4" t="s">
        <v>4524</v>
      </c>
      <c r="Q2301" s="4">
        <v>692279.0</v>
      </c>
      <c r="R2301" s="5">
        <v>45815.0</v>
      </c>
      <c r="S2301" s="4" t="s">
        <v>7478</v>
      </c>
      <c r="T2301" s="5">
        <v>45725.0</v>
      </c>
    </row>
    <row r="2302">
      <c r="A2302" s="4" t="s">
        <v>6452</v>
      </c>
      <c r="B2302" s="4">
        <v>2012.0</v>
      </c>
      <c r="C2302" s="4" t="s">
        <v>13</v>
      </c>
      <c r="D2302" s="4" t="s">
        <v>5649</v>
      </c>
      <c r="E2302" s="4">
        <v>411.0</v>
      </c>
      <c r="F2302" s="4">
        <v>25.0</v>
      </c>
      <c r="G2302" s="4" t="s">
        <v>5521</v>
      </c>
      <c r="H2302" s="4" t="s">
        <v>4525</v>
      </c>
      <c r="I2302" s="4">
        <v>91.0</v>
      </c>
      <c r="J2302" s="4">
        <v>678.0</v>
      </c>
      <c r="K2302" s="5">
        <v>45860.0</v>
      </c>
      <c r="L2302" s="4">
        <v>35.0</v>
      </c>
      <c r="M2302" s="4">
        <v>91.0</v>
      </c>
      <c r="N2302" s="4">
        <v>91.0</v>
      </c>
      <c r="O2302" s="4" t="s">
        <v>5631</v>
      </c>
      <c r="P2302" s="4" t="s">
        <v>4526</v>
      </c>
      <c r="Q2302" s="4">
        <v>676613.0</v>
      </c>
      <c r="R2302" s="5">
        <v>45876.0</v>
      </c>
      <c r="S2302" s="4" t="s">
        <v>6960</v>
      </c>
      <c r="T2302" s="5">
        <v>45666.0</v>
      </c>
    </row>
    <row r="2303">
      <c r="A2303" s="4" t="s">
        <v>6452</v>
      </c>
      <c r="B2303" s="4">
        <v>2011.0</v>
      </c>
      <c r="C2303" s="4" t="s">
        <v>13</v>
      </c>
      <c r="D2303" s="4" t="s">
        <v>5558</v>
      </c>
      <c r="E2303" s="4">
        <v>418.0</v>
      </c>
      <c r="F2303" s="4">
        <v>26.0</v>
      </c>
      <c r="G2303" s="4" t="s">
        <v>3421</v>
      </c>
      <c r="H2303" s="4" t="s">
        <v>4527</v>
      </c>
      <c r="I2303" s="4">
        <v>89.0</v>
      </c>
      <c r="J2303" s="4">
        <v>1865.0</v>
      </c>
      <c r="K2303" s="5">
        <v>45710.0</v>
      </c>
      <c r="L2303" s="4">
        <v>38.0</v>
      </c>
      <c r="M2303" s="4">
        <v>88.0</v>
      </c>
      <c r="N2303" s="4">
        <v>89.0</v>
      </c>
      <c r="O2303" s="5">
        <v>45717.0</v>
      </c>
      <c r="P2303" s="4" t="s">
        <v>4529</v>
      </c>
      <c r="Q2303" s="4">
        <v>6611692.0</v>
      </c>
      <c r="R2303" s="4">
        <v>8.0</v>
      </c>
      <c r="S2303" s="4" t="s">
        <v>7173</v>
      </c>
      <c r="T2303" s="5">
        <v>45908.0</v>
      </c>
    </row>
    <row r="2304">
      <c r="A2304" s="4" t="s">
        <v>6452</v>
      </c>
      <c r="B2304" s="4">
        <v>2010.0</v>
      </c>
      <c r="C2304" s="4" t="s">
        <v>13</v>
      </c>
      <c r="D2304" s="4" t="s">
        <v>5654</v>
      </c>
      <c r="E2304" s="4">
        <v>424.0</v>
      </c>
      <c r="F2304" s="4">
        <v>27.0</v>
      </c>
      <c r="G2304" s="4" t="s">
        <v>138</v>
      </c>
      <c r="H2304" s="4" t="s">
        <v>4530</v>
      </c>
      <c r="I2304" s="4">
        <v>86.0</v>
      </c>
      <c r="J2304" s="4">
        <v>1089.0</v>
      </c>
      <c r="K2304" s="5">
        <v>45859.0</v>
      </c>
      <c r="L2304" s="4">
        <v>40.0</v>
      </c>
      <c r="M2304" s="4">
        <v>84.0</v>
      </c>
      <c r="N2304" s="4">
        <v>86.0</v>
      </c>
      <c r="O2304" s="5">
        <v>45809.0</v>
      </c>
      <c r="P2304" s="4" t="s">
        <v>4531</v>
      </c>
      <c r="Q2304" s="4">
        <v>645872.0</v>
      </c>
      <c r="R2304" s="5">
        <v>45696.0</v>
      </c>
      <c r="S2304" s="4" t="s">
        <v>7174</v>
      </c>
      <c r="T2304" s="5">
        <v>45846.0</v>
      </c>
    </row>
    <row r="2305">
      <c r="A2305" s="4" t="s">
        <v>6452</v>
      </c>
      <c r="B2305" s="4">
        <v>2009.0</v>
      </c>
      <c r="C2305" s="4" t="s">
        <v>13</v>
      </c>
      <c r="D2305" s="4" t="s">
        <v>5608</v>
      </c>
      <c r="E2305" s="4">
        <v>433.0</v>
      </c>
      <c r="F2305" s="4">
        <v>28.0</v>
      </c>
      <c r="G2305" s="4" t="s">
        <v>2833</v>
      </c>
      <c r="H2305" s="4" t="s">
        <v>4532</v>
      </c>
      <c r="I2305" s="4">
        <v>84.0</v>
      </c>
      <c r="J2305" s="4">
        <v>31.0</v>
      </c>
      <c r="K2305" s="5">
        <v>45709.0</v>
      </c>
      <c r="L2305" s="4">
        <v>42.0</v>
      </c>
      <c r="M2305" s="4">
        <v>81.0</v>
      </c>
      <c r="N2305" s="4">
        <v>84.0</v>
      </c>
      <c r="O2305" s="5">
        <v>45839.0</v>
      </c>
      <c r="P2305" s="4" t="s">
        <v>4534</v>
      </c>
      <c r="Q2305" s="4">
        <v>63126.0</v>
      </c>
      <c r="R2305" s="5">
        <v>45755.0</v>
      </c>
      <c r="S2305" s="4" t="s">
        <v>7479</v>
      </c>
      <c r="T2305" s="5">
        <v>45785.0</v>
      </c>
    </row>
    <row r="2306">
      <c r="A2306" s="4" t="s">
        <v>6452</v>
      </c>
      <c r="B2306" s="4">
        <v>2008.0</v>
      </c>
      <c r="C2306" s="4" t="s">
        <v>13</v>
      </c>
      <c r="D2306" s="4" t="s">
        <v>5779</v>
      </c>
      <c r="E2306" s="4">
        <v>441.0</v>
      </c>
      <c r="F2306" s="4">
        <v>29.0</v>
      </c>
      <c r="G2306" s="4" t="s">
        <v>1221</v>
      </c>
      <c r="H2306" s="4" t="s">
        <v>4535</v>
      </c>
      <c r="I2306" s="4">
        <v>77.0</v>
      </c>
      <c r="J2306" s="4">
        <v>44.0</v>
      </c>
      <c r="K2306" s="5">
        <v>45840.0</v>
      </c>
      <c r="L2306" s="4">
        <v>44.0</v>
      </c>
      <c r="M2306" s="4">
        <v>75.0</v>
      </c>
      <c r="N2306" s="4">
        <v>77.0</v>
      </c>
      <c r="O2306" s="5">
        <v>45901.0</v>
      </c>
      <c r="P2306" s="4" t="s">
        <v>4536</v>
      </c>
      <c r="Q2306" s="4">
        <v>6165372.0</v>
      </c>
      <c r="R2306" s="5">
        <v>45846.0</v>
      </c>
      <c r="S2306" s="4" t="s">
        <v>7480</v>
      </c>
      <c r="T2306" s="5">
        <v>45724.0</v>
      </c>
    </row>
    <row r="2307">
      <c r="A2307" s="4" t="s">
        <v>6452</v>
      </c>
      <c r="B2307" s="4">
        <v>2007.0</v>
      </c>
      <c r="C2307" s="4" t="s">
        <v>13</v>
      </c>
      <c r="D2307" s="4" t="s">
        <v>5596</v>
      </c>
      <c r="E2307" s="4">
        <v>45.0</v>
      </c>
      <c r="F2307" s="4">
        <v>29.0</v>
      </c>
      <c r="G2307" s="4" t="s">
        <v>1703</v>
      </c>
      <c r="H2307" s="4" t="s">
        <v>4537</v>
      </c>
      <c r="I2307" s="4">
        <v>63.0</v>
      </c>
      <c r="J2307" s="4">
        <v>0.0</v>
      </c>
      <c r="K2307" s="5">
        <v>45690.0</v>
      </c>
      <c r="L2307" s="4">
        <v>45.0</v>
      </c>
      <c r="M2307" s="4">
        <v>63.0</v>
      </c>
      <c r="N2307" s="4">
        <v>64.0</v>
      </c>
      <c r="O2307" s="5">
        <v>45690.0</v>
      </c>
      <c r="P2307" s="4" t="s">
        <v>4538</v>
      </c>
      <c r="Q2307" s="4">
        <v>615417.0</v>
      </c>
      <c r="R2307" s="5">
        <v>45908.0</v>
      </c>
      <c r="S2307" s="4" t="s">
        <v>7481</v>
      </c>
      <c r="T2307" s="5">
        <v>45696.0</v>
      </c>
    </row>
    <row r="2308">
      <c r="A2308" s="4" t="s">
        <v>6452</v>
      </c>
      <c r="B2308" s="4">
        <v>2006.0</v>
      </c>
      <c r="C2308" s="4" t="s">
        <v>13</v>
      </c>
      <c r="D2308" s="4" t="s">
        <v>6001</v>
      </c>
      <c r="E2308" s="4">
        <v>464.0</v>
      </c>
      <c r="F2308" s="4">
        <v>30.0</v>
      </c>
      <c r="G2308" s="5">
        <v>45872.0</v>
      </c>
      <c r="H2308" s="4" t="s">
        <v>4539</v>
      </c>
      <c r="I2308" s="10"/>
      <c r="J2308" s="4">
        <v>33.0</v>
      </c>
      <c r="K2308" s="5">
        <v>45857.0</v>
      </c>
      <c r="L2308" s="4">
        <v>46.0</v>
      </c>
      <c r="M2308" s="4">
        <v>65.0</v>
      </c>
      <c r="N2308" s="4">
        <v>64.0</v>
      </c>
      <c r="O2308" s="5">
        <v>45690.0</v>
      </c>
      <c r="P2308" s="4" t="s">
        <v>4540</v>
      </c>
      <c r="Q2308" s="4">
        <v>5848692.0</v>
      </c>
      <c r="R2308" s="5">
        <v>45666.0</v>
      </c>
      <c r="S2308" s="4" t="s">
        <v>7482</v>
      </c>
      <c r="T2308" s="4">
        <v>8.0</v>
      </c>
    </row>
    <row r="2309">
      <c r="A2309" s="4" t="s">
        <v>6452</v>
      </c>
      <c r="B2309" s="4">
        <v>2005.0</v>
      </c>
      <c r="C2309" s="4" t="s">
        <v>13</v>
      </c>
      <c r="D2309" s="4" t="s">
        <v>5853</v>
      </c>
      <c r="E2309" s="4">
        <v>48.0</v>
      </c>
      <c r="F2309" s="4">
        <v>30.0</v>
      </c>
      <c r="G2309" s="4" t="s">
        <v>729</v>
      </c>
      <c r="H2309" s="4" t="s">
        <v>4541</v>
      </c>
      <c r="I2309" s="10"/>
      <c r="J2309" s="4">
        <v>29.0</v>
      </c>
      <c r="K2309" s="5">
        <v>45707.0</v>
      </c>
      <c r="L2309" s="4">
        <v>47.0</v>
      </c>
      <c r="M2309" s="4">
        <v>67.0</v>
      </c>
      <c r="N2309" s="4">
        <v>65.0</v>
      </c>
      <c r="O2309" s="5">
        <v>45690.0</v>
      </c>
      <c r="P2309" s="4" t="s">
        <v>4543</v>
      </c>
      <c r="Q2309" s="4">
        <v>5658379.0</v>
      </c>
      <c r="R2309" s="5">
        <v>45725.0</v>
      </c>
      <c r="S2309" s="4" t="s">
        <v>6917</v>
      </c>
      <c r="T2309" s="5">
        <v>45876.0</v>
      </c>
    </row>
    <row r="2310">
      <c r="A2310" s="4" t="s">
        <v>6452</v>
      </c>
      <c r="B2310" s="4">
        <v>2004.0</v>
      </c>
      <c r="C2310" s="4" t="s">
        <v>13</v>
      </c>
      <c r="D2310" s="4" t="s">
        <v>6202</v>
      </c>
      <c r="E2310" s="4">
        <v>496.0</v>
      </c>
      <c r="F2310" s="4">
        <v>30.0</v>
      </c>
      <c r="G2310" s="4" t="s">
        <v>1180</v>
      </c>
      <c r="H2310" s="4" t="s">
        <v>4544</v>
      </c>
      <c r="I2310" s="10"/>
      <c r="J2310" s="4">
        <v>7.0</v>
      </c>
      <c r="K2310" s="5">
        <v>45887.0</v>
      </c>
      <c r="L2310" s="4">
        <v>47.0</v>
      </c>
      <c r="M2310" s="4">
        <v>69.0</v>
      </c>
      <c r="N2310" s="4">
        <v>65.0</v>
      </c>
      <c r="O2310" s="5">
        <v>45659.0</v>
      </c>
      <c r="P2310" s="4" t="s">
        <v>4546</v>
      </c>
      <c r="Q2310" s="4">
        <v>5439695.0</v>
      </c>
      <c r="R2310" s="5">
        <v>45786.0</v>
      </c>
      <c r="S2310" s="4" t="s">
        <v>7435</v>
      </c>
      <c r="T2310" s="5">
        <v>45815.0</v>
      </c>
    </row>
    <row r="2311">
      <c r="A2311" s="4" t="s">
        <v>6452</v>
      </c>
      <c r="B2311" s="4">
        <v>2003.0</v>
      </c>
      <c r="C2311" s="4" t="s">
        <v>13</v>
      </c>
      <c r="D2311" s="4" t="s">
        <v>6203</v>
      </c>
      <c r="E2311" s="4">
        <v>57.0</v>
      </c>
      <c r="F2311" s="4">
        <v>30.0</v>
      </c>
      <c r="G2311" s="58">
        <v>45842.0</v>
      </c>
      <c r="H2311" s="4" t="s">
        <v>4547</v>
      </c>
      <c r="I2311" s="10"/>
      <c r="J2311" s="4">
        <v>586.0</v>
      </c>
      <c r="K2311" s="5">
        <v>45765.0</v>
      </c>
      <c r="L2311" s="4">
        <v>47.0</v>
      </c>
      <c r="M2311" s="4">
        <v>66.0</v>
      </c>
      <c r="N2311" s="4">
        <v>73.0</v>
      </c>
      <c r="O2311" s="5">
        <v>45901.0</v>
      </c>
      <c r="P2311" s="4" t="s">
        <v>4549</v>
      </c>
      <c r="Q2311" s="4">
        <v>5199549.0</v>
      </c>
      <c r="R2311" s="5">
        <v>45878.0</v>
      </c>
      <c r="S2311" s="4" t="s">
        <v>7358</v>
      </c>
      <c r="T2311" s="5">
        <v>45754.0</v>
      </c>
    </row>
    <row r="2312">
      <c r="A2312" s="4" t="s">
        <v>6452</v>
      </c>
      <c r="B2312" s="4">
        <v>2002.0</v>
      </c>
      <c r="C2312" s="4" t="s">
        <v>13</v>
      </c>
      <c r="D2312" s="4">
        <v>48.0</v>
      </c>
      <c r="E2312" s="4">
        <v>513.0</v>
      </c>
      <c r="F2312" s="4">
        <v>30.0</v>
      </c>
      <c r="G2312" s="58">
        <v>45812.0</v>
      </c>
      <c r="H2312" s="4" t="s">
        <v>4550</v>
      </c>
      <c r="I2312" s="10"/>
      <c r="J2312" s="4">
        <v>568.0</v>
      </c>
      <c r="K2312" s="5">
        <v>45917.0</v>
      </c>
      <c r="L2312" s="4">
        <v>48.0</v>
      </c>
      <c r="M2312" s="4">
        <v>54.0</v>
      </c>
      <c r="N2312" s="4">
        <v>53.0</v>
      </c>
      <c r="O2312" s="5">
        <v>45839.0</v>
      </c>
      <c r="P2312" s="4" t="s">
        <v>4552</v>
      </c>
      <c r="Q2312" s="4">
        <v>4957216.0</v>
      </c>
      <c r="R2312" s="4">
        <v>1.0</v>
      </c>
      <c r="S2312" s="4" t="s">
        <v>7240</v>
      </c>
      <c r="T2312" s="5">
        <v>45695.0</v>
      </c>
    </row>
    <row r="2313">
      <c r="A2313" s="4" t="s">
        <v>6452</v>
      </c>
      <c r="B2313" s="4">
        <v>2001.0</v>
      </c>
      <c r="C2313" s="4" t="s">
        <v>13</v>
      </c>
      <c r="D2313" s="4">
        <v>41.0</v>
      </c>
      <c r="E2313" s="4">
        <v>519.0</v>
      </c>
      <c r="F2313" s="4">
        <v>30.0</v>
      </c>
      <c r="G2313" s="4" t="s">
        <v>216</v>
      </c>
      <c r="H2313" s="4" t="s">
        <v>4553</v>
      </c>
      <c r="I2313" s="10"/>
      <c r="J2313" s="4">
        <v>649.0</v>
      </c>
      <c r="K2313" s="5">
        <v>45794.0</v>
      </c>
      <c r="L2313" s="4">
        <v>48.0</v>
      </c>
      <c r="M2313" s="4">
        <v>38.0</v>
      </c>
      <c r="N2313" s="4">
        <v>38.0</v>
      </c>
      <c r="O2313" s="5">
        <v>45778.0</v>
      </c>
      <c r="P2313" s="4" t="s">
        <v>4554</v>
      </c>
      <c r="Q2313" s="4">
        <v>4739147.0</v>
      </c>
      <c r="R2313" s="5">
        <v>45689.0</v>
      </c>
      <c r="S2313" s="4" t="s">
        <v>7483</v>
      </c>
      <c r="T2313" s="4">
        <v>7.0</v>
      </c>
    </row>
    <row r="2314">
      <c r="A2314" s="4" t="s">
        <v>6452</v>
      </c>
      <c r="B2314" s="4">
        <v>2000.0</v>
      </c>
      <c r="C2314" s="4" t="s">
        <v>13</v>
      </c>
      <c r="D2314" s="4">
        <v>39.0</v>
      </c>
      <c r="E2314" s="4">
        <v>533.0</v>
      </c>
      <c r="F2314" s="4">
        <v>29.0</v>
      </c>
      <c r="G2314" s="4" t="s">
        <v>2833</v>
      </c>
      <c r="H2314" s="4" t="s">
        <v>4555</v>
      </c>
      <c r="I2314" s="10"/>
      <c r="J2314" s="4">
        <v>3575.0</v>
      </c>
      <c r="K2314" s="5">
        <v>45705.0</v>
      </c>
      <c r="L2314" s="4">
        <v>48.0</v>
      </c>
      <c r="M2314" s="4">
        <v>46.0</v>
      </c>
      <c r="N2314" s="4">
        <v>44.0</v>
      </c>
      <c r="O2314" s="5">
        <v>45689.0</v>
      </c>
      <c r="P2314" s="4" t="s">
        <v>4557</v>
      </c>
      <c r="Q2314" s="4">
        <v>4564297.0</v>
      </c>
      <c r="R2314" s="5">
        <v>45748.0</v>
      </c>
      <c r="S2314" s="4" t="s">
        <v>7484</v>
      </c>
      <c r="T2314" s="5">
        <v>45844.0</v>
      </c>
    </row>
    <row r="2315">
      <c r="A2315" s="4" t="s">
        <v>6453</v>
      </c>
      <c r="B2315" s="4">
        <v>2015.0</v>
      </c>
      <c r="C2315" s="4" t="s">
        <v>314</v>
      </c>
      <c r="D2315" s="4" t="s">
        <v>6204</v>
      </c>
      <c r="E2315" s="4">
        <v>55.0</v>
      </c>
      <c r="F2315" s="4">
        <v>0.0</v>
      </c>
      <c r="G2315" s="4" t="s">
        <v>1485</v>
      </c>
      <c r="H2315" s="4">
        <v>0.0</v>
      </c>
      <c r="I2315" s="4">
        <v>96.0</v>
      </c>
      <c r="J2315" s="4">
        <v>0.0</v>
      </c>
      <c r="K2315" s="4" t="s">
        <v>5868</v>
      </c>
      <c r="L2315" s="4">
        <v>0.0</v>
      </c>
      <c r="M2315" s="4">
        <v>96.0</v>
      </c>
      <c r="N2315" s="4">
        <v>96.0</v>
      </c>
      <c r="O2315" s="4" t="s">
        <v>5522</v>
      </c>
      <c r="P2315" s="4" t="s">
        <v>4558</v>
      </c>
      <c r="Q2315" s="10"/>
      <c r="R2315" s="5">
        <v>45690.0</v>
      </c>
      <c r="S2315" s="4" t="s">
        <v>7278</v>
      </c>
      <c r="T2315" s="5">
        <v>45762.0</v>
      </c>
    </row>
    <row r="2316">
      <c r="A2316" s="4" t="s">
        <v>6453</v>
      </c>
      <c r="B2316" s="4">
        <v>2014.0</v>
      </c>
      <c r="C2316" s="4" t="s">
        <v>314</v>
      </c>
      <c r="D2316" s="4" t="s">
        <v>6205</v>
      </c>
      <c r="E2316" s="4">
        <v>56.0</v>
      </c>
      <c r="F2316" s="4">
        <v>0.0</v>
      </c>
      <c r="G2316" s="4" t="s">
        <v>3620</v>
      </c>
      <c r="H2316" s="4" t="s">
        <v>4559</v>
      </c>
      <c r="I2316" s="4">
        <v>96.0</v>
      </c>
      <c r="J2316" s="4">
        <v>0.0</v>
      </c>
      <c r="K2316" s="4" t="s">
        <v>5930</v>
      </c>
      <c r="L2316" s="4">
        <v>0.0</v>
      </c>
      <c r="M2316" s="4">
        <v>96.0</v>
      </c>
      <c r="N2316" s="4">
        <v>96.0</v>
      </c>
      <c r="O2316" s="4" t="s">
        <v>5522</v>
      </c>
      <c r="P2316" s="4" t="s">
        <v>4560</v>
      </c>
      <c r="Q2316" s="10"/>
      <c r="R2316" s="5">
        <v>45690.0</v>
      </c>
      <c r="S2316" s="4" t="s">
        <v>7279</v>
      </c>
      <c r="T2316" s="5">
        <v>45762.0</v>
      </c>
    </row>
    <row r="2317">
      <c r="A2317" s="4" t="s">
        <v>6453</v>
      </c>
      <c r="B2317" s="4">
        <v>2013.0</v>
      </c>
      <c r="C2317" s="4" t="s">
        <v>314</v>
      </c>
      <c r="D2317" s="4" t="s">
        <v>5659</v>
      </c>
      <c r="E2317" s="4">
        <v>57.0</v>
      </c>
      <c r="F2317" s="4">
        <v>0.0</v>
      </c>
      <c r="G2317" s="4" t="s">
        <v>3620</v>
      </c>
      <c r="H2317" s="4" t="s">
        <v>4561</v>
      </c>
      <c r="I2317" s="4">
        <v>97.0</v>
      </c>
      <c r="J2317" s="4">
        <v>138.0</v>
      </c>
      <c r="K2317" s="4" t="s">
        <v>5869</v>
      </c>
      <c r="L2317" s="4">
        <v>0.0</v>
      </c>
      <c r="M2317" s="4">
        <v>97.0</v>
      </c>
      <c r="N2317" s="4">
        <v>97.0</v>
      </c>
      <c r="O2317" s="4" t="s">
        <v>5522</v>
      </c>
      <c r="P2317" s="4" t="s">
        <v>4562</v>
      </c>
      <c r="Q2317" s="10"/>
      <c r="R2317" s="5">
        <v>45690.0</v>
      </c>
      <c r="S2317" s="4" t="s">
        <v>5033</v>
      </c>
      <c r="T2317" s="5">
        <v>45762.0</v>
      </c>
    </row>
    <row r="2318">
      <c r="A2318" s="4" t="s">
        <v>6453</v>
      </c>
      <c r="B2318" s="4">
        <v>2012.0</v>
      </c>
      <c r="C2318" s="4" t="s">
        <v>314</v>
      </c>
      <c r="D2318" s="4" t="s">
        <v>5661</v>
      </c>
      <c r="E2318" s="4">
        <v>59.0</v>
      </c>
      <c r="F2318" s="4">
        <v>0.0</v>
      </c>
      <c r="G2318" s="4" t="s">
        <v>6162</v>
      </c>
      <c r="H2318" s="4" t="s">
        <v>4563</v>
      </c>
      <c r="I2318" s="4">
        <v>97.0</v>
      </c>
      <c r="J2318" s="4">
        <v>42.0</v>
      </c>
      <c r="K2318" s="4" t="s">
        <v>5981</v>
      </c>
      <c r="L2318" s="4">
        <v>0.0</v>
      </c>
      <c r="M2318" s="4">
        <v>97.0</v>
      </c>
      <c r="N2318" s="4">
        <v>97.0</v>
      </c>
      <c r="O2318" s="4" t="s">
        <v>5522</v>
      </c>
      <c r="P2318" s="4" t="s">
        <v>4564</v>
      </c>
      <c r="Q2318" s="10"/>
      <c r="R2318" s="5">
        <v>45659.0</v>
      </c>
      <c r="S2318" s="4" t="s">
        <v>7466</v>
      </c>
      <c r="T2318" s="5">
        <v>45762.0</v>
      </c>
    </row>
    <row r="2319">
      <c r="A2319" s="4" t="s">
        <v>6453</v>
      </c>
      <c r="B2319" s="4">
        <v>2011.0</v>
      </c>
      <c r="C2319" s="4" t="s">
        <v>314</v>
      </c>
      <c r="D2319" s="4" t="s">
        <v>5909</v>
      </c>
      <c r="E2319" s="4">
        <v>6.0</v>
      </c>
      <c r="F2319" s="4">
        <v>0.0</v>
      </c>
      <c r="G2319" s="5">
        <v>45870.0</v>
      </c>
      <c r="H2319" s="4" t="s">
        <v>4565</v>
      </c>
      <c r="I2319" s="4">
        <v>96.0</v>
      </c>
      <c r="J2319" s="4">
        <v>148.0</v>
      </c>
      <c r="K2319" s="4" t="s">
        <v>6206</v>
      </c>
      <c r="L2319" s="4">
        <v>0.0</v>
      </c>
      <c r="M2319" s="4">
        <v>96.0</v>
      </c>
      <c r="N2319" s="4">
        <v>96.0</v>
      </c>
      <c r="O2319" s="4" t="s">
        <v>5522</v>
      </c>
      <c r="P2319" s="4" t="s">
        <v>4566</v>
      </c>
      <c r="Q2319" s="10"/>
      <c r="R2319" s="5">
        <v>45659.0</v>
      </c>
      <c r="S2319" s="4" t="s">
        <v>7446</v>
      </c>
      <c r="T2319" s="5">
        <v>45703.0</v>
      </c>
    </row>
    <row r="2320">
      <c r="A2320" s="4" t="s">
        <v>6453</v>
      </c>
      <c r="B2320" s="4">
        <v>2010.0</v>
      </c>
      <c r="C2320" s="4" t="s">
        <v>314</v>
      </c>
      <c r="D2320" s="4">
        <v>82.0</v>
      </c>
      <c r="E2320" s="4">
        <v>61.0</v>
      </c>
      <c r="F2320" s="4">
        <v>0.0</v>
      </c>
      <c r="G2320" s="4" t="s">
        <v>3632</v>
      </c>
      <c r="H2320" s="4" t="s">
        <v>4567</v>
      </c>
      <c r="I2320" s="4">
        <v>96.0</v>
      </c>
      <c r="J2320" s="4">
        <v>50.0</v>
      </c>
      <c r="K2320" s="5">
        <v>45900.0</v>
      </c>
      <c r="L2320" s="4">
        <v>0.0</v>
      </c>
      <c r="M2320" s="4">
        <v>96.0</v>
      </c>
      <c r="N2320" s="4">
        <v>96.0</v>
      </c>
      <c r="O2320" s="4" t="s">
        <v>5522</v>
      </c>
      <c r="P2320" s="4" t="s">
        <v>4568</v>
      </c>
      <c r="Q2320" s="10"/>
      <c r="R2320" s="5">
        <v>45659.0</v>
      </c>
      <c r="S2320" s="4" t="s">
        <v>7064</v>
      </c>
      <c r="T2320" s="5">
        <v>45791.0</v>
      </c>
    </row>
    <row r="2321">
      <c r="A2321" s="4" t="s">
        <v>6453</v>
      </c>
      <c r="B2321" s="4">
        <v>2009.0</v>
      </c>
      <c r="C2321" s="4" t="s">
        <v>314</v>
      </c>
      <c r="D2321" s="4" t="s">
        <v>5669</v>
      </c>
      <c r="E2321" s="4">
        <v>62.0</v>
      </c>
      <c r="F2321" s="4">
        <v>0.0</v>
      </c>
      <c r="G2321" s="4" t="s">
        <v>6126</v>
      </c>
      <c r="H2321" s="4" t="s">
        <v>4569</v>
      </c>
      <c r="I2321" s="4">
        <v>96.0</v>
      </c>
      <c r="J2321" s="4">
        <v>16.0</v>
      </c>
      <c r="K2321" s="5">
        <v>45808.0</v>
      </c>
      <c r="L2321" s="4">
        <v>0.0</v>
      </c>
      <c r="M2321" s="4">
        <v>97.0</v>
      </c>
      <c r="N2321" s="4">
        <v>97.0</v>
      </c>
      <c r="O2321" s="4" t="s">
        <v>5522</v>
      </c>
      <c r="P2321" s="4" t="s">
        <v>4570</v>
      </c>
      <c r="Q2321" s="10"/>
      <c r="R2321" s="5">
        <v>45659.0</v>
      </c>
      <c r="S2321" s="4" t="s">
        <v>7008</v>
      </c>
      <c r="T2321" s="5">
        <v>45761.0</v>
      </c>
    </row>
    <row r="2322">
      <c r="A2322" s="4" t="s">
        <v>6453</v>
      </c>
      <c r="B2322" s="4">
        <v>2008.0</v>
      </c>
      <c r="C2322" s="4" t="s">
        <v>314</v>
      </c>
      <c r="D2322" s="4" t="s">
        <v>5689</v>
      </c>
      <c r="E2322" s="4">
        <v>64.0</v>
      </c>
      <c r="F2322" s="4">
        <v>0.0</v>
      </c>
      <c r="G2322" s="5">
        <v>45839.0</v>
      </c>
      <c r="H2322" s="4" t="s">
        <v>4571</v>
      </c>
      <c r="I2322" s="4">
        <v>97.0</v>
      </c>
      <c r="J2322" s="4">
        <v>18.0</v>
      </c>
      <c r="K2322" s="4" t="s">
        <v>6141</v>
      </c>
      <c r="L2322" s="4">
        <v>0.0</v>
      </c>
      <c r="M2322" s="4">
        <v>97.0</v>
      </c>
      <c r="N2322" s="4">
        <v>97.0</v>
      </c>
      <c r="O2322" s="4" t="s">
        <v>5522</v>
      </c>
      <c r="P2322" s="4" t="s">
        <v>4572</v>
      </c>
      <c r="Q2322" s="10"/>
      <c r="R2322" s="5">
        <v>45659.0</v>
      </c>
      <c r="S2322" s="4" t="s">
        <v>6022</v>
      </c>
      <c r="T2322" s="5">
        <v>45702.0</v>
      </c>
    </row>
    <row r="2323">
      <c r="A2323" s="4" t="s">
        <v>6453</v>
      </c>
      <c r="B2323" s="4">
        <v>2007.0</v>
      </c>
      <c r="C2323" s="4" t="s">
        <v>314</v>
      </c>
      <c r="D2323" s="4" t="s">
        <v>5692</v>
      </c>
      <c r="E2323" s="4">
        <v>65.0</v>
      </c>
      <c r="F2323" s="4">
        <v>0.0</v>
      </c>
      <c r="G2323" s="5">
        <v>45809.0</v>
      </c>
      <c r="H2323" s="4" t="s">
        <v>4573</v>
      </c>
      <c r="I2323" s="4">
        <v>96.0</v>
      </c>
      <c r="J2323" s="4">
        <v>15.0</v>
      </c>
      <c r="K2323" s="5">
        <v>45903.0</v>
      </c>
      <c r="L2323" s="4">
        <v>0.0</v>
      </c>
      <c r="M2323" s="4">
        <v>97.0</v>
      </c>
      <c r="N2323" s="4">
        <v>97.0</v>
      </c>
      <c r="O2323" s="4" t="s">
        <v>5522</v>
      </c>
      <c r="P2323" s="4" t="s">
        <v>4574</v>
      </c>
      <c r="Q2323" s="10"/>
      <c r="R2323" s="4">
        <v>2.0</v>
      </c>
      <c r="S2323" s="4" t="s">
        <v>7073</v>
      </c>
      <c r="T2323" s="5">
        <v>45671.0</v>
      </c>
    </row>
    <row r="2324">
      <c r="A2324" s="4" t="s">
        <v>6453</v>
      </c>
      <c r="B2324" s="4">
        <v>2006.0</v>
      </c>
      <c r="C2324" s="4" t="s">
        <v>314</v>
      </c>
      <c r="D2324" s="4">
        <v>87.0</v>
      </c>
      <c r="E2324" s="4">
        <v>66.0</v>
      </c>
      <c r="F2324" s="4">
        <v>0.0</v>
      </c>
      <c r="G2324" s="4" t="s">
        <v>6207</v>
      </c>
      <c r="H2324" s="4" t="s">
        <v>4575</v>
      </c>
      <c r="I2324" s="4">
        <v>95.0</v>
      </c>
      <c r="J2324" s="4">
        <v>23.0</v>
      </c>
      <c r="K2324" s="5">
        <v>45780.0</v>
      </c>
      <c r="L2324" s="4">
        <v>0.0</v>
      </c>
      <c r="M2324" s="4">
        <v>95.0</v>
      </c>
      <c r="N2324" s="4">
        <v>95.0</v>
      </c>
      <c r="O2324" s="4" t="s">
        <v>5522</v>
      </c>
      <c r="P2324" s="4" t="s">
        <v>4576</v>
      </c>
      <c r="Q2324" s="10"/>
      <c r="R2324" s="4">
        <v>2.0</v>
      </c>
      <c r="S2324" s="4" t="s">
        <v>7341</v>
      </c>
      <c r="T2324" s="5">
        <v>45913.0</v>
      </c>
    </row>
    <row r="2325">
      <c r="A2325" s="4" t="s">
        <v>6453</v>
      </c>
      <c r="B2325" s="4">
        <v>2005.0</v>
      </c>
      <c r="C2325" s="4" t="s">
        <v>314</v>
      </c>
      <c r="D2325" s="4">
        <v>82.0</v>
      </c>
      <c r="E2325" s="4">
        <v>69.0</v>
      </c>
      <c r="F2325" s="4">
        <v>0.0</v>
      </c>
      <c r="G2325" s="4" t="s">
        <v>4038</v>
      </c>
      <c r="H2325" s="4" t="s">
        <v>4577</v>
      </c>
      <c r="I2325" s="4">
        <v>96.0</v>
      </c>
      <c r="J2325" s="4">
        <v>33.0</v>
      </c>
      <c r="K2325" s="5">
        <v>45691.0</v>
      </c>
      <c r="L2325" s="4">
        <v>0.0</v>
      </c>
      <c r="M2325" s="4">
        <v>96.0</v>
      </c>
      <c r="N2325" s="4">
        <v>96.0</v>
      </c>
      <c r="O2325" s="4" t="s">
        <v>5522</v>
      </c>
      <c r="P2325" s="4" t="s">
        <v>4578</v>
      </c>
      <c r="Q2325" s="10"/>
      <c r="R2325" s="4">
        <v>2.0</v>
      </c>
      <c r="S2325" s="4" t="s">
        <v>7377</v>
      </c>
      <c r="T2325" s="5">
        <v>45820.0</v>
      </c>
    </row>
    <row r="2326">
      <c r="A2326" s="4" t="s">
        <v>6453</v>
      </c>
      <c r="B2326" s="4">
        <v>2004.0</v>
      </c>
      <c r="C2326" s="4" t="s">
        <v>314</v>
      </c>
      <c r="D2326" s="4" t="s">
        <v>5914</v>
      </c>
      <c r="E2326" s="4">
        <v>71.0</v>
      </c>
      <c r="F2326" s="4">
        <v>0.0</v>
      </c>
      <c r="G2326" s="4" t="s">
        <v>1121</v>
      </c>
      <c r="H2326" s="4" t="s">
        <v>4579</v>
      </c>
      <c r="I2326" s="4">
        <v>94.0</v>
      </c>
      <c r="J2326" s="4">
        <v>96.0</v>
      </c>
      <c r="K2326" s="5">
        <v>45929.0</v>
      </c>
      <c r="L2326" s="4">
        <v>0.0</v>
      </c>
      <c r="M2326" s="4">
        <v>95.0</v>
      </c>
      <c r="N2326" s="4">
        <v>95.0</v>
      </c>
      <c r="O2326" s="4" t="s">
        <v>5522</v>
      </c>
      <c r="P2326" s="4" t="s">
        <v>4580</v>
      </c>
      <c r="Q2326" s="10"/>
      <c r="R2326" s="4">
        <v>2.0</v>
      </c>
      <c r="S2326" s="4" t="s">
        <v>6178</v>
      </c>
      <c r="T2326" s="5">
        <v>45850.0</v>
      </c>
    </row>
    <row r="2327">
      <c r="A2327" s="4" t="s">
        <v>6453</v>
      </c>
      <c r="B2327" s="4">
        <v>2003.0</v>
      </c>
      <c r="C2327" s="4" t="s">
        <v>314</v>
      </c>
      <c r="D2327" s="4" t="s">
        <v>5704</v>
      </c>
      <c r="E2327" s="4">
        <v>73.0</v>
      </c>
      <c r="F2327" s="4">
        <v>0.0</v>
      </c>
      <c r="G2327" s="4" t="s">
        <v>1981</v>
      </c>
      <c r="H2327" s="4" t="s">
        <v>4581</v>
      </c>
      <c r="I2327" s="4">
        <v>95.0</v>
      </c>
      <c r="J2327" s="4">
        <v>33.0</v>
      </c>
      <c r="K2327" s="5">
        <v>45837.0</v>
      </c>
      <c r="L2327" s="4">
        <v>0.0</v>
      </c>
      <c r="M2327" s="4">
        <v>96.0</v>
      </c>
      <c r="N2327" s="4">
        <v>96.0</v>
      </c>
      <c r="O2327" s="4" t="s">
        <v>5522</v>
      </c>
      <c r="P2327" s="4" t="s">
        <v>4582</v>
      </c>
      <c r="Q2327" s="10"/>
      <c r="R2327" s="4">
        <v>2.0</v>
      </c>
      <c r="S2327" s="4" t="s">
        <v>7165</v>
      </c>
      <c r="T2327" s="5">
        <v>45850.0</v>
      </c>
    </row>
    <row r="2328">
      <c r="A2328" s="4" t="s">
        <v>6453</v>
      </c>
      <c r="B2328" s="4">
        <v>2002.0</v>
      </c>
      <c r="C2328" s="4" t="s">
        <v>314</v>
      </c>
      <c r="D2328" s="4">
        <v>79.0</v>
      </c>
      <c r="E2328" s="4">
        <v>74.0</v>
      </c>
      <c r="F2328" s="4">
        <v>0.0</v>
      </c>
      <c r="G2328" s="4" t="s">
        <v>3600</v>
      </c>
      <c r="H2328" s="4" t="s">
        <v>4583</v>
      </c>
      <c r="I2328" s="4">
        <v>95.0</v>
      </c>
      <c r="J2328" s="4">
        <v>211.0</v>
      </c>
      <c r="K2328" s="4" t="s">
        <v>5982</v>
      </c>
      <c r="L2328" s="4">
        <v>0.0</v>
      </c>
      <c r="M2328" s="4">
        <v>94.0</v>
      </c>
      <c r="N2328" s="4">
        <v>94.0</v>
      </c>
      <c r="O2328" s="4" t="s">
        <v>5522</v>
      </c>
      <c r="P2328" s="4" t="s">
        <v>4584</v>
      </c>
      <c r="Q2328" s="10"/>
      <c r="R2328" s="4">
        <v>2.0</v>
      </c>
      <c r="S2328" s="4" t="s">
        <v>7168</v>
      </c>
      <c r="T2328" s="5">
        <v>45820.0</v>
      </c>
    </row>
    <row r="2329">
      <c r="A2329" s="4" t="s">
        <v>6453</v>
      </c>
      <c r="B2329" s="4">
        <v>2001.0</v>
      </c>
      <c r="C2329" s="4" t="s">
        <v>314</v>
      </c>
      <c r="D2329" s="4" t="s">
        <v>5707</v>
      </c>
      <c r="E2329" s="4">
        <v>76.0</v>
      </c>
      <c r="F2329" s="4">
        <v>0.0</v>
      </c>
      <c r="G2329" s="58">
        <v>45871.0</v>
      </c>
      <c r="H2329" s="4" t="s">
        <v>4585</v>
      </c>
      <c r="I2329" s="4">
        <v>95.0</v>
      </c>
      <c r="J2329" s="4">
        <v>408.0</v>
      </c>
      <c r="K2329" s="5">
        <v>45928.0</v>
      </c>
      <c r="L2329" s="4">
        <v>0.0</v>
      </c>
      <c r="M2329" s="4">
        <v>95.0</v>
      </c>
      <c r="N2329" s="4">
        <v>96.0</v>
      </c>
      <c r="O2329" s="4" t="s">
        <v>5522</v>
      </c>
      <c r="P2329" s="4" t="s">
        <v>4586</v>
      </c>
      <c r="Q2329" s="10"/>
      <c r="R2329" s="4">
        <v>2.0</v>
      </c>
      <c r="S2329" s="4" t="s">
        <v>6178</v>
      </c>
      <c r="T2329" s="5">
        <v>45850.0</v>
      </c>
    </row>
    <row r="2330">
      <c r="A2330" s="4" t="s">
        <v>6453</v>
      </c>
      <c r="B2330" s="4">
        <v>2000.0</v>
      </c>
      <c r="C2330" s="4" t="s">
        <v>314</v>
      </c>
      <c r="D2330" s="4" t="s">
        <v>5814</v>
      </c>
      <c r="E2330" s="4">
        <v>78.0</v>
      </c>
      <c r="F2330" s="4">
        <v>0.0</v>
      </c>
      <c r="G2330" s="58">
        <v>45718.0</v>
      </c>
      <c r="H2330" s="4" t="s">
        <v>4587</v>
      </c>
      <c r="I2330" s="4">
        <v>97.0</v>
      </c>
      <c r="J2330" s="4">
        <v>141.0</v>
      </c>
      <c r="K2330" s="5">
        <v>45805.0</v>
      </c>
      <c r="L2330" s="4">
        <v>0.0</v>
      </c>
      <c r="M2330" s="4">
        <v>98.0</v>
      </c>
      <c r="N2330" s="4">
        <v>98.0</v>
      </c>
      <c r="O2330" s="4" t="s">
        <v>5522</v>
      </c>
      <c r="P2330" s="4" t="s">
        <v>4588</v>
      </c>
      <c r="Q2330" s="10"/>
      <c r="R2330" s="4">
        <v>2.0</v>
      </c>
      <c r="S2330" s="4" t="s">
        <v>6153</v>
      </c>
      <c r="T2330" s="5">
        <v>45789.0</v>
      </c>
    </row>
    <row r="2331">
      <c r="A2331" s="4" t="s">
        <v>6454</v>
      </c>
      <c r="B2331" s="4">
        <v>2015.0</v>
      </c>
      <c r="C2331" s="4" t="s">
        <v>314</v>
      </c>
      <c r="D2331" s="4" t="s">
        <v>5756</v>
      </c>
      <c r="E2331" s="4">
        <v>19.0</v>
      </c>
      <c r="F2331" s="4">
        <v>0.0</v>
      </c>
      <c r="G2331" s="10"/>
      <c r="H2331" s="4">
        <v>0.0</v>
      </c>
      <c r="I2331" s="4">
        <v>96.0</v>
      </c>
      <c r="J2331" s="4">
        <v>1.0</v>
      </c>
      <c r="K2331" s="4" t="s">
        <v>5827</v>
      </c>
      <c r="L2331" s="4">
        <v>0.0</v>
      </c>
      <c r="M2331" s="4">
        <v>96.0</v>
      </c>
      <c r="N2331" s="4">
        <v>96.0</v>
      </c>
      <c r="O2331" s="4" t="s">
        <v>5522</v>
      </c>
      <c r="P2331" s="10"/>
      <c r="Q2331" s="10"/>
      <c r="R2331" s="5">
        <v>45689.0</v>
      </c>
      <c r="S2331" s="4" t="s">
        <v>7485</v>
      </c>
      <c r="T2331" s="4">
        <v>15.0</v>
      </c>
    </row>
    <row r="2332">
      <c r="A2332" s="4" t="s">
        <v>6454</v>
      </c>
      <c r="B2332" s="4">
        <v>2014.0</v>
      </c>
      <c r="C2332" s="4" t="s">
        <v>314</v>
      </c>
      <c r="D2332" s="4" t="s">
        <v>5613</v>
      </c>
      <c r="E2332" s="4">
        <v>113.0</v>
      </c>
      <c r="F2332" s="4">
        <v>0.0</v>
      </c>
      <c r="G2332" s="5">
        <v>45818.0</v>
      </c>
      <c r="H2332" s="4">
        <v>0.0</v>
      </c>
      <c r="I2332" s="4">
        <v>97.0</v>
      </c>
      <c r="J2332" s="4">
        <v>0.0</v>
      </c>
      <c r="K2332" s="4" t="s">
        <v>5567</v>
      </c>
      <c r="L2332" s="4">
        <v>0.0</v>
      </c>
      <c r="M2332" s="4">
        <v>97.0</v>
      </c>
      <c r="N2332" s="4">
        <v>97.0</v>
      </c>
      <c r="O2332" s="4" t="s">
        <v>5522</v>
      </c>
      <c r="P2332" s="10"/>
      <c r="Q2332" s="10"/>
      <c r="R2332" s="5">
        <v>45689.0</v>
      </c>
      <c r="S2332" s="4" t="s">
        <v>7014</v>
      </c>
      <c r="T2332" s="5">
        <v>45672.0</v>
      </c>
    </row>
    <row r="2333">
      <c r="A2333" s="4" t="s">
        <v>6454</v>
      </c>
      <c r="B2333" s="4">
        <v>2013.0</v>
      </c>
      <c r="C2333" s="4" t="s">
        <v>314</v>
      </c>
      <c r="D2333" s="4" t="s">
        <v>5549</v>
      </c>
      <c r="E2333" s="4">
        <v>114.0</v>
      </c>
      <c r="F2333" s="4">
        <v>0.0</v>
      </c>
      <c r="G2333" s="4" t="s">
        <v>1987</v>
      </c>
      <c r="H2333" s="4">
        <v>0.0</v>
      </c>
      <c r="I2333" s="4">
        <v>98.0</v>
      </c>
      <c r="J2333" s="4">
        <v>0.0</v>
      </c>
      <c r="K2333" s="4" t="s">
        <v>5916</v>
      </c>
      <c r="L2333" s="4">
        <v>0.0</v>
      </c>
      <c r="M2333" s="4">
        <v>98.0</v>
      </c>
      <c r="N2333" s="4">
        <v>98.0</v>
      </c>
      <c r="O2333" s="4" t="s">
        <v>5522</v>
      </c>
      <c r="P2333" s="10"/>
      <c r="Q2333" s="10"/>
      <c r="R2333" s="5">
        <v>45717.0</v>
      </c>
      <c r="S2333" s="4" t="s">
        <v>7311</v>
      </c>
      <c r="T2333" s="4">
        <v>15.0</v>
      </c>
    </row>
    <row r="2334">
      <c r="A2334" s="4" t="s">
        <v>6454</v>
      </c>
      <c r="B2334" s="4">
        <v>2012.0</v>
      </c>
      <c r="C2334" s="4" t="s">
        <v>314</v>
      </c>
      <c r="D2334" s="4" t="s">
        <v>5762</v>
      </c>
      <c r="E2334" s="4">
        <v>118.0</v>
      </c>
      <c r="F2334" s="4">
        <v>0.0</v>
      </c>
      <c r="G2334" s="5">
        <v>46001.0</v>
      </c>
      <c r="H2334" s="4">
        <v>0.0</v>
      </c>
      <c r="I2334" s="4">
        <v>99.0</v>
      </c>
      <c r="J2334" s="4">
        <v>0.0</v>
      </c>
      <c r="K2334" s="4" t="s">
        <v>5539</v>
      </c>
      <c r="L2334" s="4">
        <v>0.0</v>
      </c>
      <c r="M2334" s="4">
        <v>99.0</v>
      </c>
      <c r="N2334" s="4">
        <v>99.0</v>
      </c>
      <c r="O2334" s="4" t="s">
        <v>5522</v>
      </c>
      <c r="P2334" s="10"/>
      <c r="Q2334" s="10"/>
      <c r="R2334" s="5">
        <v>45717.0</v>
      </c>
      <c r="S2334" s="4" t="s">
        <v>7312</v>
      </c>
      <c r="T2334" s="4">
        <v>15.0</v>
      </c>
    </row>
    <row r="2335">
      <c r="A2335" s="4" t="s">
        <v>6454</v>
      </c>
      <c r="B2335" s="4">
        <v>2011.0</v>
      </c>
      <c r="C2335" s="4" t="s">
        <v>314</v>
      </c>
      <c r="D2335" s="4" t="s">
        <v>5565</v>
      </c>
      <c r="E2335" s="4">
        <v>122.0</v>
      </c>
      <c r="F2335" s="4">
        <v>0.0</v>
      </c>
      <c r="G2335" s="4" t="s">
        <v>6208</v>
      </c>
      <c r="H2335" s="4">
        <v>0.0</v>
      </c>
      <c r="I2335" s="4">
        <v>99.0</v>
      </c>
      <c r="J2335" s="4">
        <v>0.0</v>
      </c>
      <c r="K2335" s="4" t="s">
        <v>5541</v>
      </c>
      <c r="L2335" s="4">
        <v>0.0</v>
      </c>
      <c r="M2335" s="4">
        <v>99.0</v>
      </c>
      <c r="N2335" s="4">
        <v>99.0</v>
      </c>
      <c r="O2335" s="4" t="s">
        <v>5522</v>
      </c>
      <c r="P2335" s="10"/>
      <c r="Q2335" s="10"/>
      <c r="R2335" s="5">
        <v>45717.0</v>
      </c>
      <c r="S2335" s="4" t="s">
        <v>7274</v>
      </c>
      <c r="T2335" s="4">
        <v>15.0</v>
      </c>
    </row>
    <row r="2336">
      <c r="A2336" s="4" t="s">
        <v>6454</v>
      </c>
      <c r="B2336" s="4">
        <v>2010.0</v>
      </c>
      <c r="C2336" s="4" t="s">
        <v>314</v>
      </c>
      <c r="D2336" s="4" t="s">
        <v>5569</v>
      </c>
      <c r="E2336" s="4">
        <v>124.0</v>
      </c>
      <c r="F2336" s="4">
        <v>0.0</v>
      </c>
      <c r="G2336" s="4" t="s">
        <v>6209</v>
      </c>
      <c r="H2336" s="4">
        <v>0.0</v>
      </c>
      <c r="I2336" s="4">
        <v>99.0</v>
      </c>
      <c r="J2336" s="4">
        <v>0.0</v>
      </c>
      <c r="K2336" s="4" t="s">
        <v>5908</v>
      </c>
      <c r="L2336" s="4">
        <v>0.0</v>
      </c>
      <c r="M2336" s="4">
        <v>99.0</v>
      </c>
      <c r="N2336" s="4">
        <v>99.0</v>
      </c>
      <c r="O2336" s="4" t="s">
        <v>5522</v>
      </c>
      <c r="P2336" s="10"/>
      <c r="Q2336" s="10"/>
      <c r="R2336" s="5">
        <v>45717.0</v>
      </c>
      <c r="S2336" s="4" t="s">
        <v>6974</v>
      </c>
      <c r="T2336" s="4">
        <v>15.0</v>
      </c>
    </row>
    <row r="2337">
      <c r="A2337" s="4" t="s">
        <v>6454</v>
      </c>
      <c r="B2337" s="4">
        <v>2009.0</v>
      </c>
      <c r="C2337" s="4" t="s">
        <v>314</v>
      </c>
      <c r="D2337" s="4">
        <v>75.0</v>
      </c>
      <c r="E2337" s="4">
        <v>131.0</v>
      </c>
      <c r="F2337" s="4">
        <v>0.0</v>
      </c>
      <c r="G2337" s="4" t="s">
        <v>6210</v>
      </c>
      <c r="H2337" s="4">
        <v>0.0</v>
      </c>
      <c r="I2337" s="4">
        <v>99.0</v>
      </c>
      <c r="J2337" s="4">
        <v>0.0</v>
      </c>
      <c r="K2337" s="4" t="s">
        <v>5535</v>
      </c>
      <c r="L2337" s="4">
        <v>0.0</v>
      </c>
      <c r="M2337" s="4">
        <v>99.0</v>
      </c>
      <c r="N2337" s="4">
        <v>99.0</v>
      </c>
      <c r="O2337" s="4" t="s">
        <v>5522</v>
      </c>
      <c r="P2337" s="10"/>
      <c r="Q2337" s="10"/>
      <c r="R2337" s="5">
        <v>45748.0</v>
      </c>
      <c r="S2337" s="4" t="s">
        <v>6178</v>
      </c>
      <c r="T2337" s="5">
        <v>45914.0</v>
      </c>
    </row>
    <row r="2338">
      <c r="A2338" s="4" t="s">
        <v>6454</v>
      </c>
      <c r="B2338" s="4">
        <v>2008.0</v>
      </c>
      <c r="C2338" s="4" t="s">
        <v>314</v>
      </c>
      <c r="D2338" s="4" t="s">
        <v>5574</v>
      </c>
      <c r="E2338" s="4">
        <v>136.0</v>
      </c>
      <c r="F2338" s="4">
        <v>0.0</v>
      </c>
      <c r="G2338" s="4" t="s">
        <v>6211</v>
      </c>
      <c r="H2338" s="4">
        <v>0.0</v>
      </c>
      <c r="I2338" s="4">
        <v>99.0</v>
      </c>
      <c r="J2338" s="4">
        <v>0.0</v>
      </c>
      <c r="K2338" s="4" t="s">
        <v>5536</v>
      </c>
      <c r="L2338" s="4">
        <v>0.0</v>
      </c>
      <c r="M2338" s="4">
        <v>99.0</v>
      </c>
      <c r="N2338" s="4">
        <v>99.0</v>
      </c>
      <c r="O2338" s="4" t="s">
        <v>5522</v>
      </c>
      <c r="P2338" s="10"/>
      <c r="Q2338" s="10"/>
      <c r="R2338" s="5">
        <v>45748.0</v>
      </c>
      <c r="S2338" s="4" t="s">
        <v>7035</v>
      </c>
      <c r="T2338" s="5">
        <v>45883.0</v>
      </c>
    </row>
    <row r="2339">
      <c r="A2339" s="4" t="s">
        <v>6454</v>
      </c>
      <c r="B2339" s="4">
        <v>2007.0</v>
      </c>
      <c r="C2339" s="4" t="s">
        <v>314</v>
      </c>
      <c r="D2339" s="4" t="s">
        <v>5577</v>
      </c>
      <c r="E2339" s="4">
        <v>14.0</v>
      </c>
      <c r="F2339" s="4">
        <v>0.0</v>
      </c>
      <c r="G2339" s="4" t="s">
        <v>6194</v>
      </c>
      <c r="H2339" s="4">
        <v>0.0</v>
      </c>
      <c r="I2339" s="4">
        <v>99.0</v>
      </c>
      <c r="J2339" s="4">
        <v>0.0</v>
      </c>
      <c r="K2339" s="4" t="s">
        <v>5698</v>
      </c>
      <c r="L2339" s="4">
        <v>0.0</v>
      </c>
      <c r="M2339" s="4">
        <v>99.0</v>
      </c>
      <c r="N2339" s="4">
        <v>99.0</v>
      </c>
      <c r="O2339" s="4" t="s">
        <v>5522</v>
      </c>
      <c r="P2339" s="10"/>
      <c r="Q2339" s="10"/>
      <c r="R2339" s="5">
        <v>45748.0</v>
      </c>
      <c r="S2339" s="4" t="s">
        <v>6976</v>
      </c>
      <c r="T2339" s="5">
        <v>45791.0</v>
      </c>
    </row>
    <row r="2340">
      <c r="A2340" s="4" t="s">
        <v>6454</v>
      </c>
      <c r="B2340" s="4">
        <v>2006.0</v>
      </c>
      <c r="C2340" s="4" t="s">
        <v>314</v>
      </c>
      <c r="D2340" s="4" t="s">
        <v>5881</v>
      </c>
      <c r="E2340" s="4">
        <v>138.0</v>
      </c>
      <c r="F2340" s="4">
        <v>0.0</v>
      </c>
      <c r="G2340" s="4" t="s">
        <v>5986</v>
      </c>
      <c r="H2340" s="4">
        <v>0.0</v>
      </c>
      <c r="I2340" s="4">
        <v>99.0</v>
      </c>
      <c r="J2340" s="4">
        <v>0.0</v>
      </c>
      <c r="K2340" s="4" t="s">
        <v>5699</v>
      </c>
      <c r="L2340" s="4">
        <v>0.0</v>
      </c>
      <c r="M2340" s="4">
        <v>99.0</v>
      </c>
      <c r="N2340" s="4">
        <v>99.0</v>
      </c>
      <c r="O2340" s="4" t="s">
        <v>5522</v>
      </c>
      <c r="P2340" s="10"/>
      <c r="Q2340" s="10"/>
      <c r="R2340" s="5">
        <v>45778.0</v>
      </c>
      <c r="S2340" s="4" t="s">
        <v>7051</v>
      </c>
      <c r="T2340" s="5">
        <v>45730.0</v>
      </c>
    </row>
    <row r="2341">
      <c r="A2341" s="4" t="s">
        <v>6454</v>
      </c>
      <c r="B2341" s="4">
        <v>2005.0</v>
      </c>
      <c r="C2341" s="4" t="s">
        <v>314</v>
      </c>
      <c r="D2341" s="4">
        <v>74.0</v>
      </c>
      <c r="E2341" s="4">
        <v>141.0</v>
      </c>
      <c r="F2341" s="4">
        <v>0.0</v>
      </c>
      <c r="G2341" s="4" t="s">
        <v>6184</v>
      </c>
      <c r="H2341" s="4">
        <v>0.0</v>
      </c>
      <c r="I2341" s="4">
        <v>99.0</v>
      </c>
      <c r="J2341" s="4">
        <v>0.0</v>
      </c>
      <c r="K2341" s="4" t="s">
        <v>5855</v>
      </c>
      <c r="L2341" s="4">
        <v>0.0</v>
      </c>
      <c r="M2341" s="4">
        <v>99.0</v>
      </c>
      <c r="N2341" s="4">
        <v>99.0</v>
      </c>
      <c r="O2341" s="4" t="s">
        <v>5522</v>
      </c>
      <c r="P2341" s="10"/>
      <c r="Q2341" s="10"/>
      <c r="R2341" s="5">
        <v>45778.0</v>
      </c>
      <c r="S2341" s="4" t="s">
        <v>6963</v>
      </c>
      <c r="T2341" s="4">
        <v>14.0</v>
      </c>
    </row>
    <row r="2342">
      <c r="A2342" s="4" t="s">
        <v>6454</v>
      </c>
      <c r="B2342" s="4">
        <v>2004.0</v>
      </c>
      <c r="C2342" s="4" t="s">
        <v>314</v>
      </c>
      <c r="D2342" s="4" t="s">
        <v>5580</v>
      </c>
      <c r="E2342" s="4">
        <v>138.0</v>
      </c>
      <c r="F2342" s="4">
        <v>0.0</v>
      </c>
      <c r="G2342" s="58">
        <v>45726.0</v>
      </c>
      <c r="H2342" s="4">
        <v>0.0</v>
      </c>
      <c r="I2342" s="4">
        <v>99.0</v>
      </c>
      <c r="J2342" s="4">
        <v>2.0</v>
      </c>
      <c r="K2342" s="4" t="s">
        <v>5552</v>
      </c>
      <c r="L2342" s="4">
        <v>0.0</v>
      </c>
      <c r="M2342" s="4">
        <v>99.0</v>
      </c>
      <c r="N2342" s="4">
        <v>99.0</v>
      </c>
      <c r="O2342" s="4" t="s">
        <v>5522</v>
      </c>
      <c r="P2342" s="10"/>
      <c r="Q2342" s="10"/>
      <c r="R2342" s="5">
        <v>45778.0</v>
      </c>
      <c r="S2342" s="4" t="s">
        <v>6981</v>
      </c>
      <c r="T2342" s="5">
        <v>45882.0</v>
      </c>
    </row>
    <row r="2343">
      <c r="A2343" s="4" t="s">
        <v>6454</v>
      </c>
      <c r="B2343" s="4">
        <v>2003.0</v>
      </c>
      <c r="C2343" s="4" t="s">
        <v>314</v>
      </c>
      <c r="D2343" s="4" t="s">
        <v>5583</v>
      </c>
      <c r="E2343" s="4">
        <v>144.0</v>
      </c>
      <c r="F2343" s="4">
        <v>0.0</v>
      </c>
      <c r="G2343" s="4" t="s">
        <v>3892</v>
      </c>
      <c r="H2343" s="4">
        <v>0.0</v>
      </c>
      <c r="I2343" s="4">
        <v>99.0</v>
      </c>
      <c r="J2343" s="4">
        <v>1.0</v>
      </c>
      <c r="K2343" s="4" t="s">
        <v>5856</v>
      </c>
      <c r="L2343" s="4">
        <v>0.0</v>
      </c>
      <c r="M2343" s="4">
        <v>98.0</v>
      </c>
      <c r="N2343" s="4">
        <v>99.0</v>
      </c>
      <c r="O2343" s="4" t="s">
        <v>5522</v>
      </c>
      <c r="P2343" s="10"/>
      <c r="Q2343" s="10"/>
      <c r="R2343" s="5">
        <v>45809.0</v>
      </c>
      <c r="S2343" s="4" t="s">
        <v>6982</v>
      </c>
      <c r="T2343" s="5">
        <v>45821.0</v>
      </c>
    </row>
    <row r="2344">
      <c r="A2344" s="4" t="s">
        <v>6454</v>
      </c>
      <c r="B2344" s="4">
        <v>2002.0</v>
      </c>
      <c r="C2344" s="4" t="s">
        <v>314</v>
      </c>
      <c r="D2344" s="4" t="s">
        <v>5780</v>
      </c>
      <c r="E2344" s="4">
        <v>145.0</v>
      </c>
      <c r="F2344" s="4">
        <v>0.0</v>
      </c>
      <c r="G2344" s="4" t="s">
        <v>6088</v>
      </c>
      <c r="H2344" s="4">
        <v>0.0</v>
      </c>
      <c r="I2344" s="4">
        <v>99.0</v>
      </c>
      <c r="J2344" s="4">
        <v>0.0</v>
      </c>
      <c r="K2344" s="4" t="s">
        <v>5893</v>
      </c>
      <c r="L2344" s="4">
        <v>0.0</v>
      </c>
      <c r="M2344" s="4">
        <v>98.0</v>
      </c>
      <c r="N2344" s="4">
        <v>99.0</v>
      </c>
      <c r="O2344" s="4" t="s">
        <v>5522</v>
      </c>
      <c r="P2344" s="10"/>
      <c r="Q2344" s="10"/>
      <c r="R2344" s="5">
        <v>45809.0</v>
      </c>
      <c r="S2344" s="4" t="s">
        <v>7397</v>
      </c>
      <c r="T2344" s="5">
        <v>45729.0</v>
      </c>
    </row>
    <row r="2345">
      <c r="A2345" s="4" t="s">
        <v>6454</v>
      </c>
      <c r="B2345" s="4">
        <v>2001.0</v>
      </c>
      <c r="C2345" s="4" t="s">
        <v>314</v>
      </c>
      <c r="D2345" s="4" t="s">
        <v>5561</v>
      </c>
      <c r="E2345" s="4">
        <v>145.0</v>
      </c>
      <c r="F2345" s="4">
        <v>0.0</v>
      </c>
      <c r="G2345" s="4" t="s">
        <v>6212</v>
      </c>
      <c r="H2345" s="4">
        <v>0.0</v>
      </c>
      <c r="I2345" s="4">
        <v>99.0</v>
      </c>
      <c r="J2345" s="4">
        <v>0.0</v>
      </c>
      <c r="K2345" s="4" t="s">
        <v>5601</v>
      </c>
      <c r="L2345" s="4">
        <v>1.0</v>
      </c>
      <c r="M2345" s="4">
        <v>99.0</v>
      </c>
      <c r="N2345" s="4">
        <v>99.0</v>
      </c>
      <c r="O2345" s="4" t="s">
        <v>5522</v>
      </c>
      <c r="P2345" s="10"/>
      <c r="Q2345" s="10"/>
      <c r="R2345" s="5">
        <v>45809.0</v>
      </c>
      <c r="S2345" s="4" t="s">
        <v>7397</v>
      </c>
      <c r="T2345" s="5">
        <v>45729.0</v>
      </c>
    </row>
    <row r="2346">
      <c r="A2346" s="4" t="s">
        <v>6454</v>
      </c>
      <c r="B2346" s="4">
        <v>2000.0</v>
      </c>
      <c r="C2346" s="4" t="s">
        <v>314</v>
      </c>
      <c r="D2346" s="4">
        <v>73.0</v>
      </c>
      <c r="E2346" s="4">
        <v>147.0</v>
      </c>
      <c r="F2346" s="4">
        <v>0.0</v>
      </c>
      <c r="G2346" s="58">
        <v>45819.0</v>
      </c>
      <c r="H2346" s="4">
        <v>0.0</v>
      </c>
      <c r="I2346" s="4">
        <v>98.0</v>
      </c>
      <c r="J2346" s="4">
        <v>0.0</v>
      </c>
      <c r="K2346" s="5">
        <v>45843.0</v>
      </c>
      <c r="L2346" s="4">
        <v>1.0</v>
      </c>
      <c r="M2346" s="4">
        <v>98.0</v>
      </c>
      <c r="N2346" s="4">
        <v>99.0</v>
      </c>
      <c r="O2346" s="4" t="s">
        <v>5522</v>
      </c>
      <c r="P2346" s="10"/>
      <c r="Q2346" s="10"/>
      <c r="R2346" s="5">
        <v>45839.0</v>
      </c>
      <c r="S2346" s="4" t="s">
        <v>6920</v>
      </c>
      <c r="T2346" s="4">
        <v>13.0</v>
      </c>
    </row>
    <row r="2347">
      <c r="A2347" s="4" t="s">
        <v>6455</v>
      </c>
      <c r="B2347" s="4">
        <v>2015.0</v>
      </c>
      <c r="C2347" s="4" t="s">
        <v>314</v>
      </c>
      <c r="D2347" s="4">
        <v>88.0</v>
      </c>
      <c r="E2347" s="4">
        <v>74.0</v>
      </c>
      <c r="F2347" s="4">
        <v>0.0</v>
      </c>
      <c r="G2347" s="10"/>
      <c r="H2347" s="4">
        <v>0.0</v>
      </c>
      <c r="I2347" s="10"/>
      <c r="J2347" s="4">
        <v>18.0</v>
      </c>
      <c r="K2347" s="5">
        <v>45663.0</v>
      </c>
      <c r="L2347" s="4">
        <v>0.0</v>
      </c>
      <c r="M2347" s="4">
        <v>95.0</v>
      </c>
      <c r="N2347" s="4">
        <v>95.0</v>
      </c>
      <c r="O2347" s="4" t="s">
        <v>5522</v>
      </c>
      <c r="P2347" s="4" t="s">
        <v>4591</v>
      </c>
      <c r="Q2347" s="4">
        <v>263531.0</v>
      </c>
      <c r="R2347" s="5">
        <v>45717.0</v>
      </c>
      <c r="S2347" s="4" t="s">
        <v>7420</v>
      </c>
      <c r="T2347" s="5">
        <v>45733.0</v>
      </c>
    </row>
    <row r="2348">
      <c r="A2348" s="4" t="s">
        <v>6455</v>
      </c>
      <c r="B2348" s="4">
        <v>2014.0</v>
      </c>
      <c r="C2348" s="4" t="s">
        <v>314</v>
      </c>
      <c r="D2348" s="4">
        <v>87.0</v>
      </c>
      <c r="E2348" s="4">
        <v>76.0</v>
      </c>
      <c r="F2348" s="4">
        <v>0.0</v>
      </c>
      <c r="G2348" s="4" t="s">
        <v>6213</v>
      </c>
      <c r="H2348" s="4" t="s">
        <v>4592</v>
      </c>
      <c r="I2348" s="10"/>
      <c r="J2348" s="4">
        <v>52.0</v>
      </c>
      <c r="K2348" s="4" t="s">
        <v>5524</v>
      </c>
      <c r="L2348" s="4">
        <v>0.0</v>
      </c>
      <c r="M2348" s="4">
        <v>95.0</v>
      </c>
      <c r="N2348" s="4">
        <v>95.0</v>
      </c>
      <c r="O2348" s="4" t="s">
        <v>5522</v>
      </c>
      <c r="P2348" s="4" t="s">
        <v>4594</v>
      </c>
      <c r="Q2348" s="4">
        <v>26198.0</v>
      </c>
      <c r="R2348" s="5">
        <v>45748.0</v>
      </c>
      <c r="S2348" s="4" t="s">
        <v>7420</v>
      </c>
      <c r="T2348" s="5">
        <v>45825.0</v>
      </c>
    </row>
    <row r="2349">
      <c r="A2349" s="4" t="s">
        <v>6455</v>
      </c>
      <c r="B2349" s="4">
        <v>2013.0</v>
      </c>
      <c r="C2349" s="4" t="s">
        <v>314</v>
      </c>
      <c r="D2349" s="4">
        <v>85.0</v>
      </c>
      <c r="E2349" s="4">
        <v>78.0</v>
      </c>
      <c r="F2349" s="4">
        <v>0.0</v>
      </c>
      <c r="G2349" s="4" t="s">
        <v>2595</v>
      </c>
      <c r="H2349" s="4" t="s">
        <v>4595</v>
      </c>
      <c r="I2349" s="10"/>
      <c r="J2349" s="4">
        <v>1.0</v>
      </c>
      <c r="K2349" s="4" t="s">
        <v>5995</v>
      </c>
      <c r="L2349" s="4">
        <v>0.0</v>
      </c>
      <c r="M2349" s="4">
        <v>95.0</v>
      </c>
      <c r="N2349" s="4">
        <v>95.0</v>
      </c>
      <c r="O2349" s="4" t="s">
        <v>5522</v>
      </c>
      <c r="P2349" s="4" t="s">
        <v>4597</v>
      </c>
      <c r="Q2349" s="4">
        <v>259953.0</v>
      </c>
      <c r="R2349" s="5">
        <v>45748.0</v>
      </c>
      <c r="S2349" s="4" t="s">
        <v>7066</v>
      </c>
      <c r="T2349" s="5">
        <v>45885.0</v>
      </c>
    </row>
    <row r="2350">
      <c r="A2350" s="4" t="s">
        <v>6455</v>
      </c>
      <c r="B2350" s="4">
        <v>2012.0</v>
      </c>
      <c r="C2350" s="4" t="s">
        <v>314</v>
      </c>
      <c r="D2350" s="4">
        <v>82.0</v>
      </c>
      <c r="E2350" s="4">
        <v>81.0</v>
      </c>
      <c r="F2350" s="4">
        <v>0.0</v>
      </c>
      <c r="G2350" s="4" t="s">
        <v>6214</v>
      </c>
      <c r="H2350" s="4" t="s">
        <v>4598</v>
      </c>
      <c r="I2350" s="10"/>
      <c r="J2350" s="4">
        <v>2.0</v>
      </c>
      <c r="K2350" s="4" t="s">
        <v>5686</v>
      </c>
      <c r="L2350" s="4">
        <v>0.0</v>
      </c>
      <c r="M2350" s="4">
        <v>96.0</v>
      </c>
      <c r="N2350" s="4">
        <v>96.0</v>
      </c>
      <c r="O2350" s="4" t="s">
        <v>5522</v>
      </c>
      <c r="P2350" s="4" t="s">
        <v>4599</v>
      </c>
      <c r="Q2350" s="4">
        <v>257159.0</v>
      </c>
      <c r="R2350" s="5">
        <v>45778.0</v>
      </c>
      <c r="S2350" s="4" t="s">
        <v>7227</v>
      </c>
      <c r="T2350" s="5">
        <v>45885.0</v>
      </c>
    </row>
    <row r="2351">
      <c r="A2351" s="4" t="s">
        <v>6455</v>
      </c>
      <c r="B2351" s="4">
        <v>2011.0</v>
      </c>
      <c r="C2351" s="4" t="s">
        <v>314</v>
      </c>
      <c r="D2351" s="4" t="s">
        <v>5700</v>
      </c>
      <c r="E2351" s="4">
        <v>84.0</v>
      </c>
      <c r="F2351" s="4">
        <v>0.0</v>
      </c>
      <c r="G2351" s="4" t="s">
        <v>6215</v>
      </c>
      <c r="H2351" s="4" t="s">
        <v>4600</v>
      </c>
      <c r="I2351" s="10"/>
      <c r="J2351" s="4">
        <v>22.0</v>
      </c>
      <c r="K2351" s="4" t="s">
        <v>5688</v>
      </c>
      <c r="L2351" s="4">
        <v>0.0</v>
      </c>
      <c r="M2351" s="4">
        <v>96.0</v>
      </c>
      <c r="N2351" s="4">
        <v>96.0</v>
      </c>
      <c r="O2351" s="4" t="s">
        <v>5522</v>
      </c>
      <c r="P2351" s="4" t="s">
        <v>4601</v>
      </c>
      <c r="Q2351" s="4">
        <v>252843.0</v>
      </c>
      <c r="R2351" s="5">
        <v>45809.0</v>
      </c>
      <c r="S2351" s="4" t="s">
        <v>7067</v>
      </c>
      <c r="T2351" s="4">
        <v>17.0</v>
      </c>
    </row>
    <row r="2352">
      <c r="A2352" s="4" t="s">
        <v>6455</v>
      </c>
      <c r="B2352" s="4">
        <v>2010.0</v>
      </c>
      <c r="C2352" s="4" t="s">
        <v>314</v>
      </c>
      <c r="D2352" s="4" t="s">
        <v>5684</v>
      </c>
      <c r="E2352" s="4">
        <v>87.0</v>
      </c>
      <c r="F2352" s="4">
        <v>0.0</v>
      </c>
      <c r="G2352" s="4" t="s">
        <v>6216</v>
      </c>
      <c r="H2352" s="4" t="s">
        <v>4602</v>
      </c>
      <c r="I2352" s="10"/>
      <c r="J2352" s="4">
        <v>2.0</v>
      </c>
      <c r="K2352" s="4">
        <v>57.0</v>
      </c>
      <c r="L2352" s="4">
        <v>0.0</v>
      </c>
      <c r="M2352" s="4">
        <v>96.0</v>
      </c>
      <c r="N2352" s="4">
        <v>96.0</v>
      </c>
      <c r="O2352" s="4" t="s">
        <v>5522</v>
      </c>
      <c r="P2352" s="4" t="s">
        <v>4603</v>
      </c>
      <c r="Q2352" s="4">
        <v>248583.0</v>
      </c>
      <c r="R2352" s="5">
        <v>45809.0</v>
      </c>
      <c r="S2352" s="4" t="s">
        <v>7010</v>
      </c>
      <c r="T2352" s="5">
        <v>45916.0</v>
      </c>
    </row>
    <row r="2353">
      <c r="A2353" s="4" t="s">
        <v>6455</v>
      </c>
      <c r="B2353" s="4">
        <v>2009.0</v>
      </c>
      <c r="C2353" s="4" t="s">
        <v>314</v>
      </c>
      <c r="D2353" s="4" t="s">
        <v>5915</v>
      </c>
      <c r="E2353" s="4">
        <v>9.0</v>
      </c>
      <c r="F2353" s="4">
        <v>0.0</v>
      </c>
      <c r="G2353" s="4" t="s">
        <v>5667</v>
      </c>
      <c r="H2353" s="4" t="s">
        <v>4604</v>
      </c>
      <c r="I2353" s="10"/>
      <c r="J2353" s="4">
        <v>0.0</v>
      </c>
      <c r="K2353" s="4" t="s">
        <v>5907</v>
      </c>
      <c r="L2353" s="4">
        <v>0.0</v>
      </c>
      <c r="M2353" s="4">
        <v>96.0</v>
      </c>
      <c r="N2353" s="4">
        <v>96.0</v>
      </c>
      <c r="O2353" s="4" t="s">
        <v>5522</v>
      </c>
      <c r="P2353" s="4" t="s">
        <v>4605</v>
      </c>
      <c r="Q2353" s="4">
        <v>239669.0</v>
      </c>
      <c r="R2353" s="5">
        <v>45839.0</v>
      </c>
      <c r="S2353" s="4" t="s">
        <v>7073</v>
      </c>
      <c r="T2353" s="5">
        <v>45916.0</v>
      </c>
    </row>
    <row r="2354">
      <c r="A2354" s="4" t="s">
        <v>6455</v>
      </c>
      <c r="B2354" s="4">
        <v>2008.0</v>
      </c>
      <c r="C2354" s="4" t="s">
        <v>314</v>
      </c>
      <c r="D2354" s="4" t="s">
        <v>5812</v>
      </c>
      <c r="E2354" s="4">
        <v>96.0</v>
      </c>
      <c r="F2354" s="4">
        <v>0.0</v>
      </c>
      <c r="G2354" s="4" t="s">
        <v>6042</v>
      </c>
      <c r="H2354" s="4" t="s">
        <v>4606</v>
      </c>
      <c r="I2354" s="10"/>
      <c r="J2354" s="4">
        <v>0.0</v>
      </c>
      <c r="K2354" s="4" t="s">
        <v>5544</v>
      </c>
      <c r="L2354" s="4">
        <v>0.0</v>
      </c>
      <c r="M2354" s="4">
        <v>97.0</v>
      </c>
      <c r="N2354" s="4">
        <v>97.0</v>
      </c>
      <c r="O2354" s="4" t="s">
        <v>5522</v>
      </c>
      <c r="P2354" s="4" t="s">
        <v>4607</v>
      </c>
      <c r="Q2354" s="4">
        <v>221316.0</v>
      </c>
      <c r="R2354" s="5">
        <v>45839.0</v>
      </c>
      <c r="S2354" s="4" t="s">
        <v>7074</v>
      </c>
      <c r="T2354" s="5">
        <v>45916.0</v>
      </c>
    </row>
    <row r="2355">
      <c r="A2355" s="4" t="s">
        <v>6455</v>
      </c>
      <c r="B2355" s="4">
        <v>2007.0</v>
      </c>
      <c r="C2355" s="4" t="s">
        <v>314</v>
      </c>
      <c r="D2355" s="4" t="s">
        <v>5814</v>
      </c>
      <c r="E2355" s="4">
        <v>12.0</v>
      </c>
      <c r="F2355" s="4">
        <v>0.0</v>
      </c>
      <c r="G2355" s="58">
        <v>45699.0</v>
      </c>
      <c r="H2355" s="4" t="s">
        <v>4608</v>
      </c>
      <c r="I2355" s="10"/>
      <c r="J2355" s="4">
        <v>0.0</v>
      </c>
      <c r="K2355" s="4" t="s">
        <v>5696</v>
      </c>
      <c r="L2355" s="4">
        <v>0.0</v>
      </c>
      <c r="M2355" s="4">
        <v>97.0</v>
      </c>
      <c r="N2355" s="4">
        <v>97.0</v>
      </c>
      <c r="O2355" s="4" t="s">
        <v>5522</v>
      </c>
      <c r="P2355" s="4" t="s">
        <v>4610</v>
      </c>
      <c r="Q2355" s="4">
        <v>218122.0</v>
      </c>
      <c r="R2355" s="5">
        <v>45870.0</v>
      </c>
      <c r="S2355" s="4" t="s">
        <v>7070</v>
      </c>
      <c r="T2355" s="5">
        <v>45885.0</v>
      </c>
    </row>
    <row r="2356">
      <c r="A2356" s="4" t="s">
        <v>6455</v>
      </c>
      <c r="B2356" s="4">
        <v>2006.0</v>
      </c>
      <c r="C2356" s="4" t="s">
        <v>314</v>
      </c>
      <c r="D2356" s="4" t="s">
        <v>5709</v>
      </c>
      <c r="E2356" s="4">
        <v>17.0</v>
      </c>
      <c r="F2356" s="4">
        <v>0.0</v>
      </c>
      <c r="G2356" s="4" t="s">
        <v>5695</v>
      </c>
      <c r="H2356" s="4" t="s">
        <v>4611</v>
      </c>
      <c r="I2356" s="10"/>
      <c r="J2356" s="4">
        <v>0.0</v>
      </c>
      <c r="K2356" s="4" t="s">
        <v>5697</v>
      </c>
      <c r="L2356" s="4">
        <v>0.0</v>
      </c>
      <c r="M2356" s="4">
        <v>97.0</v>
      </c>
      <c r="N2356" s="4">
        <v>97.0</v>
      </c>
      <c r="O2356" s="4" t="s">
        <v>5522</v>
      </c>
      <c r="P2356" s="4" t="s">
        <v>4612</v>
      </c>
      <c r="Q2356" s="4">
        <v>26868.0</v>
      </c>
      <c r="R2356" s="5">
        <v>45901.0</v>
      </c>
      <c r="S2356" s="4" t="s">
        <v>7339</v>
      </c>
      <c r="T2356" s="5">
        <v>45854.0</v>
      </c>
    </row>
    <row r="2357">
      <c r="A2357" s="4" t="s">
        <v>6455</v>
      </c>
      <c r="B2357" s="4">
        <v>2005.0</v>
      </c>
      <c r="C2357" s="4" t="s">
        <v>314</v>
      </c>
      <c r="D2357" s="4" t="s">
        <v>5538</v>
      </c>
      <c r="E2357" s="4">
        <v>14.0</v>
      </c>
      <c r="F2357" s="4">
        <v>0.0</v>
      </c>
      <c r="G2357" s="4" t="s">
        <v>359</v>
      </c>
      <c r="H2357" s="4" t="s">
        <v>4613</v>
      </c>
      <c r="I2357" s="10"/>
      <c r="J2357" s="4">
        <v>0.0</v>
      </c>
      <c r="K2357" s="4" t="s">
        <v>5643</v>
      </c>
      <c r="L2357" s="4">
        <v>0.0</v>
      </c>
      <c r="M2357" s="4">
        <v>95.0</v>
      </c>
      <c r="N2357" s="4">
        <v>95.0</v>
      </c>
      <c r="O2357" s="4" t="s">
        <v>5522</v>
      </c>
      <c r="P2357" s="4" t="s">
        <v>4614</v>
      </c>
      <c r="Q2357" s="4">
        <v>2474.0</v>
      </c>
      <c r="R2357" s="4">
        <v>2.0</v>
      </c>
      <c r="S2357" s="4" t="s">
        <v>7270</v>
      </c>
      <c r="T2357" s="5">
        <v>45732.0</v>
      </c>
    </row>
    <row r="2358">
      <c r="A2358" s="4" t="s">
        <v>6455</v>
      </c>
      <c r="B2358" s="4">
        <v>2004.0</v>
      </c>
      <c r="C2358" s="4" t="s">
        <v>314</v>
      </c>
      <c r="D2358" s="4" t="s">
        <v>5540</v>
      </c>
      <c r="E2358" s="4">
        <v>113.0</v>
      </c>
      <c r="F2358" s="4">
        <v>0.0</v>
      </c>
      <c r="G2358" s="4">
        <v>10.0</v>
      </c>
      <c r="H2358" s="4" t="s">
        <v>4615</v>
      </c>
      <c r="I2358" s="10"/>
      <c r="J2358" s="4">
        <v>0.0</v>
      </c>
      <c r="K2358" s="4" t="s">
        <v>5550</v>
      </c>
      <c r="L2358" s="4">
        <v>0.0</v>
      </c>
      <c r="M2358" s="4">
        <v>94.0</v>
      </c>
      <c r="N2358" s="4">
        <v>94.0</v>
      </c>
      <c r="O2358" s="4" t="s">
        <v>5522</v>
      </c>
      <c r="P2358" s="4" t="s">
        <v>4616</v>
      </c>
      <c r="Q2358" s="4">
        <v>199712.0</v>
      </c>
      <c r="R2358" s="4">
        <v>2.0</v>
      </c>
      <c r="S2358" s="4" t="s">
        <v>5721</v>
      </c>
      <c r="T2358" s="5">
        <v>45824.0</v>
      </c>
    </row>
    <row r="2359">
      <c r="A2359" s="4" t="s">
        <v>6455</v>
      </c>
      <c r="B2359" s="4">
        <v>2003.0</v>
      </c>
      <c r="C2359" s="4" t="s">
        <v>314</v>
      </c>
      <c r="D2359" s="4" t="s">
        <v>5758</v>
      </c>
      <c r="E2359" s="4">
        <v>119.0</v>
      </c>
      <c r="F2359" s="4">
        <v>0.0</v>
      </c>
      <c r="G2359" s="4" t="s">
        <v>6217</v>
      </c>
      <c r="H2359" s="4" t="s">
        <v>4617</v>
      </c>
      <c r="I2359" s="10"/>
      <c r="J2359" s="4">
        <v>0.0</v>
      </c>
      <c r="K2359" s="4" t="s">
        <v>5944</v>
      </c>
      <c r="L2359" s="4">
        <v>0.0</v>
      </c>
      <c r="M2359" s="4">
        <v>95.0</v>
      </c>
      <c r="N2359" s="4">
        <v>95.0</v>
      </c>
      <c r="O2359" s="4" t="s">
        <v>5522</v>
      </c>
      <c r="P2359" s="4" t="s">
        <v>4618</v>
      </c>
      <c r="Q2359" s="4">
        <v>1995733.0</v>
      </c>
      <c r="R2359" s="5">
        <v>45659.0</v>
      </c>
      <c r="S2359" s="4" t="s">
        <v>7471</v>
      </c>
      <c r="T2359" s="5">
        <v>45673.0</v>
      </c>
    </row>
    <row r="2360">
      <c r="A2360" s="4" t="s">
        <v>6455</v>
      </c>
      <c r="B2360" s="4">
        <v>2002.0</v>
      </c>
      <c r="C2360" s="4" t="s">
        <v>314</v>
      </c>
      <c r="D2360" s="4" t="s">
        <v>5545</v>
      </c>
      <c r="E2360" s="4">
        <v>117.0</v>
      </c>
      <c r="F2360" s="4">
        <v>0.0</v>
      </c>
      <c r="G2360" s="4" t="s">
        <v>4596</v>
      </c>
      <c r="H2360" s="4" t="s">
        <v>4619</v>
      </c>
      <c r="I2360" s="10"/>
      <c r="J2360" s="4">
        <v>0.0</v>
      </c>
      <c r="K2360" s="4" t="s">
        <v>5896</v>
      </c>
      <c r="L2360" s="4">
        <v>0.0</v>
      </c>
      <c r="M2360" s="4">
        <v>93.0</v>
      </c>
      <c r="N2360" s="4">
        <v>93.0</v>
      </c>
      <c r="O2360" s="4" t="s">
        <v>5522</v>
      </c>
      <c r="P2360" s="4" t="s">
        <v>4621</v>
      </c>
      <c r="Q2360" s="4">
        <v>199453.0</v>
      </c>
      <c r="R2360" s="5">
        <v>45690.0</v>
      </c>
      <c r="S2360" s="4" t="s">
        <v>7312</v>
      </c>
      <c r="T2360" s="5">
        <v>45823.0</v>
      </c>
    </row>
    <row r="2361">
      <c r="A2361" s="4" t="s">
        <v>6455</v>
      </c>
      <c r="B2361" s="4">
        <v>2001.0</v>
      </c>
      <c r="C2361" s="4" t="s">
        <v>314</v>
      </c>
      <c r="D2361" s="4" t="s">
        <v>5547</v>
      </c>
      <c r="E2361" s="4">
        <v>124.0</v>
      </c>
      <c r="F2361" s="4">
        <v>0.0</v>
      </c>
      <c r="G2361" s="5">
        <v>45879.0</v>
      </c>
      <c r="H2361" s="4" t="s">
        <v>4622</v>
      </c>
      <c r="I2361" s="10"/>
      <c r="J2361" s="4">
        <v>0.0</v>
      </c>
      <c r="K2361" s="4" t="s">
        <v>5582</v>
      </c>
      <c r="L2361" s="4">
        <v>0.0</v>
      </c>
      <c r="M2361" s="4">
        <v>93.0</v>
      </c>
      <c r="N2361" s="4">
        <v>92.0</v>
      </c>
      <c r="O2361" s="4" t="s">
        <v>5522</v>
      </c>
      <c r="P2361" s="4" t="s">
        <v>4623</v>
      </c>
      <c r="Q2361" s="4">
        <v>19926.0</v>
      </c>
      <c r="R2361" s="5">
        <v>45690.0</v>
      </c>
      <c r="S2361" s="4" t="s">
        <v>7376</v>
      </c>
      <c r="T2361" s="5">
        <v>45852.0</v>
      </c>
    </row>
    <row r="2362">
      <c r="A2362" s="4" t="s">
        <v>6455</v>
      </c>
      <c r="B2362" s="4">
        <v>2000.0</v>
      </c>
      <c r="C2362" s="4" t="s">
        <v>314</v>
      </c>
      <c r="D2362" s="4">
        <v>76.0</v>
      </c>
      <c r="E2362" s="4">
        <v>122.0</v>
      </c>
      <c r="F2362" s="4">
        <v>0.0</v>
      </c>
      <c r="G2362" s="5">
        <v>45911.0</v>
      </c>
      <c r="H2362" s="4" t="s">
        <v>4624</v>
      </c>
      <c r="I2362" s="10"/>
      <c r="J2362" s="4">
        <v>0.0</v>
      </c>
      <c r="K2362" s="4" t="s">
        <v>5647</v>
      </c>
      <c r="L2362" s="4">
        <v>0.0</v>
      </c>
      <c r="M2362" s="4">
        <v>93.0</v>
      </c>
      <c r="N2362" s="4">
        <v>91.0</v>
      </c>
      <c r="O2362" s="4" t="s">
        <v>5522</v>
      </c>
      <c r="P2362" s="4" t="s">
        <v>4625</v>
      </c>
      <c r="Q2362" s="4">
        <v>1988925.0</v>
      </c>
      <c r="R2362" s="5">
        <v>45718.0</v>
      </c>
      <c r="S2362" s="4" t="s">
        <v>7168</v>
      </c>
      <c r="T2362" s="5">
        <v>45822.0</v>
      </c>
    </row>
    <row r="2363">
      <c r="A2363" s="4" t="s">
        <v>6456</v>
      </c>
      <c r="B2363" s="4">
        <v>2015.0</v>
      </c>
      <c r="C2363" s="4" t="s">
        <v>13</v>
      </c>
      <c r="D2363" s="4" t="s">
        <v>5720</v>
      </c>
      <c r="E2363" s="4">
        <v>177.0</v>
      </c>
      <c r="F2363" s="4">
        <v>0.0</v>
      </c>
      <c r="G2363" s="10"/>
      <c r="H2363" s="4">
        <v>0.0</v>
      </c>
      <c r="I2363" s="4">
        <v>98.0</v>
      </c>
      <c r="J2363" s="4">
        <v>0.0</v>
      </c>
      <c r="K2363" s="5">
        <v>45782.0</v>
      </c>
      <c r="L2363" s="4">
        <v>0.0</v>
      </c>
      <c r="M2363" s="4">
        <v>99.0</v>
      </c>
      <c r="N2363" s="4">
        <v>98.0</v>
      </c>
      <c r="O2363" s="4" t="s">
        <v>5522</v>
      </c>
      <c r="P2363" s="4" t="s">
        <v>4626</v>
      </c>
      <c r="Q2363" s="4">
        <v>587482.0</v>
      </c>
      <c r="R2363" s="5">
        <v>45689.0</v>
      </c>
      <c r="S2363" s="4" t="s">
        <v>7209</v>
      </c>
      <c r="T2363" s="5">
        <v>45817.0</v>
      </c>
    </row>
    <row r="2364">
      <c r="A2364" s="4" t="s">
        <v>6456</v>
      </c>
      <c r="B2364" s="4">
        <v>2014.0</v>
      </c>
      <c r="C2364" s="4" t="s">
        <v>13</v>
      </c>
      <c r="D2364" s="4" t="s">
        <v>6004</v>
      </c>
      <c r="E2364" s="4">
        <v>183.0</v>
      </c>
      <c r="F2364" s="4">
        <v>0.0</v>
      </c>
      <c r="G2364" s="4" t="s">
        <v>5521</v>
      </c>
      <c r="H2364" s="4" t="s">
        <v>4627</v>
      </c>
      <c r="I2364" s="4">
        <v>88.0</v>
      </c>
      <c r="J2364" s="4">
        <v>0.0</v>
      </c>
      <c r="K2364" s="4" t="s">
        <v>5649</v>
      </c>
      <c r="L2364" s="4">
        <v>0.0</v>
      </c>
      <c r="M2364" s="4">
        <v>94.0</v>
      </c>
      <c r="N2364" s="4">
        <v>88.0</v>
      </c>
      <c r="O2364" s="4" t="s">
        <v>5522</v>
      </c>
      <c r="P2364" s="4" t="s">
        <v>4628</v>
      </c>
      <c r="Q2364" s="4">
        <v>57554.0</v>
      </c>
      <c r="R2364" s="5">
        <v>45689.0</v>
      </c>
      <c r="S2364" s="4" t="s">
        <v>7486</v>
      </c>
      <c r="T2364" s="5">
        <v>45817.0</v>
      </c>
    </row>
    <row r="2365">
      <c r="A2365" s="4" t="s">
        <v>6456</v>
      </c>
      <c r="B2365" s="4">
        <v>2013.0</v>
      </c>
      <c r="C2365" s="4" t="s">
        <v>13</v>
      </c>
      <c r="D2365" s="4" t="s">
        <v>6004</v>
      </c>
      <c r="E2365" s="4">
        <v>182.0</v>
      </c>
      <c r="F2365" s="4">
        <v>0.0</v>
      </c>
      <c r="G2365" s="4" t="s">
        <v>5521</v>
      </c>
      <c r="H2365" s="4" t="s">
        <v>4629</v>
      </c>
      <c r="I2365" s="4">
        <v>94.0</v>
      </c>
      <c r="J2365" s="4">
        <v>0.0</v>
      </c>
      <c r="K2365" s="4" t="s">
        <v>5558</v>
      </c>
      <c r="L2365" s="4">
        <v>0.0</v>
      </c>
      <c r="M2365" s="4">
        <v>99.0</v>
      </c>
      <c r="N2365" s="4">
        <v>94.0</v>
      </c>
      <c r="O2365" s="4" t="s">
        <v>5522</v>
      </c>
      <c r="P2365" s="4" t="s">
        <v>4630</v>
      </c>
      <c r="Q2365" s="4">
        <v>563513.0</v>
      </c>
      <c r="R2365" s="5">
        <v>45689.0</v>
      </c>
      <c r="S2365" s="4" t="s">
        <v>7407</v>
      </c>
      <c r="T2365" s="5">
        <v>45786.0</v>
      </c>
    </row>
    <row r="2366">
      <c r="A2366" s="4" t="s">
        <v>6456</v>
      </c>
      <c r="B2366" s="4">
        <v>2012.0</v>
      </c>
      <c r="C2366" s="4" t="s">
        <v>13</v>
      </c>
      <c r="D2366" s="4" t="s">
        <v>5823</v>
      </c>
      <c r="E2366" s="4">
        <v>184.0</v>
      </c>
      <c r="F2366" s="4">
        <v>0.0</v>
      </c>
      <c r="G2366" s="4" t="s">
        <v>5521</v>
      </c>
      <c r="H2366" s="4" t="s">
        <v>4631</v>
      </c>
      <c r="I2366" s="4">
        <v>99.0</v>
      </c>
      <c r="J2366" s="4">
        <v>0.0</v>
      </c>
      <c r="K2366" s="4" t="s">
        <v>5654</v>
      </c>
      <c r="L2366" s="4">
        <v>0.0</v>
      </c>
      <c r="M2366" s="4">
        <v>99.0</v>
      </c>
      <c r="N2366" s="4">
        <v>99.0</v>
      </c>
      <c r="O2366" s="4" t="s">
        <v>5522</v>
      </c>
      <c r="P2366" s="4" t="s">
        <v>4632</v>
      </c>
      <c r="Q2366" s="4">
        <v>551531.0</v>
      </c>
      <c r="R2366" s="5">
        <v>45689.0</v>
      </c>
      <c r="S2366" s="4" t="s">
        <v>7387</v>
      </c>
      <c r="T2366" s="5">
        <v>45756.0</v>
      </c>
    </row>
    <row r="2367">
      <c r="A2367" s="4" t="s">
        <v>6456</v>
      </c>
      <c r="B2367" s="4">
        <v>2011.0</v>
      </c>
      <c r="C2367" s="4" t="s">
        <v>13</v>
      </c>
      <c r="D2367" s="4" t="s">
        <v>5824</v>
      </c>
      <c r="E2367" s="4">
        <v>186.0</v>
      </c>
      <c r="F2367" s="4">
        <v>0.0</v>
      </c>
      <c r="G2367" s="4" t="s">
        <v>6019</v>
      </c>
      <c r="H2367" s="4" t="s">
        <v>4633</v>
      </c>
      <c r="I2367" s="4">
        <v>99.0</v>
      </c>
      <c r="J2367" s="4">
        <v>0.0</v>
      </c>
      <c r="K2367" s="4" t="s">
        <v>5997</v>
      </c>
      <c r="L2367" s="4">
        <v>0.0</v>
      </c>
      <c r="M2367" s="4">
        <v>99.0</v>
      </c>
      <c r="N2367" s="4">
        <v>99.0</v>
      </c>
      <c r="O2367" s="4" t="s">
        <v>5522</v>
      </c>
      <c r="P2367" s="4" t="s">
        <v>4634</v>
      </c>
      <c r="Q2367" s="4">
        <v>539614.0</v>
      </c>
      <c r="R2367" s="5">
        <v>45689.0</v>
      </c>
      <c r="S2367" s="4" t="s">
        <v>7255</v>
      </c>
      <c r="T2367" s="5">
        <v>45756.0</v>
      </c>
    </row>
    <row r="2368">
      <c r="A2368" s="4" t="s">
        <v>6456</v>
      </c>
      <c r="B2368" s="4">
        <v>2010.0</v>
      </c>
      <c r="C2368" s="4" t="s">
        <v>13</v>
      </c>
      <c r="D2368" s="4" t="s">
        <v>5825</v>
      </c>
      <c r="E2368" s="4">
        <v>188.0</v>
      </c>
      <c r="F2368" s="4">
        <v>0.0</v>
      </c>
      <c r="G2368" s="5">
        <v>45658.0</v>
      </c>
      <c r="H2368" s="4" t="s">
        <v>4635</v>
      </c>
      <c r="I2368" s="4">
        <v>9.0</v>
      </c>
      <c r="J2368" s="4">
        <v>0.0</v>
      </c>
      <c r="K2368" s="4" t="s">
        <v>5616</v>
      </c>
      <c r="L2368" s="4">
        <v>0.0</v>
      </c>
      <c r="M2368" s="4">
        <v>94.0</v>
      </c>
      <c r="N2368" s="4">
        <v>9.0</v>
      </c>
      <c r="O2368" s="4" t="s">
        <v>5522</v>
      </c>
      <c r="P2368" s="4" t="s">
        <v>4636</v>
      </c>
      <c r="Q2368" s="4">
        <v>52779.0</v>
      </c>
      <c r="R2368" s="5">
        <v>45689.0</v>
      </c>
      <c r="S2368" s="4" t="s">
        <v>7261</v>
      </c>
      <c r="T2368" s="5">
        <v>45725.0</v>
      </c>
    </row>
    <row r="2369">
      <c r="A2369" s="4" t="s">
        <v>6456</v>
      </c>
      <c r="B2369" s="4">
        <v>2009.0</v>
      </c>
      <c r="C2369" s="4" t="s">
        <v>13</v>
      </c>
      <c r="D2369" s="4" t="s">
        <v>5800</v>
      </c>
      <c r="E2369" s="4">
        <v>192.0</v>
      </c>
      <c r="F2369" s="4">
        <v>0.0</v>
      </c>
      <c r="G2369" s="4" t="s">
        <v>2859</v>
      </c>
      <c r="H2369" s="4" t="s">
        <v>4637</v>
      </c>
      <c r="I2369" s="4">
        <v>92.0</v>
      </c>
      <c r="J2369" s="4">
        <v>0.0</v>
      </c>
      <c r="K2369" s="4" t="s">
        <v>6102</v>
      </c>
      <c r="L2369" s="4">
        <v>0.0</v>
      </c>
      <c r="M2369" s="4">
        <v>98.0</v>
      </c>
      <c r="N2369" s="4">
        <v>92.0</v>
      </c>
      <c r="O2369" s="4" t="s">
        <v>5522</v>
      </c>
      <c r="P2369" s="4" t="s">
        <v>4638</v>
      </c>
      <c r="Q2369" s="4">
        <v>51679.0</v>
      </c>
      <c r="R2369" s="5">
        <v>45689.0</v>
      </c>
      <c r="S2369" s="4" t="s">
        <v>7388</v>
      </c>
      <c r="T2369" s="5">
        <v>45725.0</v>
      </c>
    </row>
    <row r="2370">
      <c r="A2370" s="4" t="s">
        <v>6456</v>
      </c>
      <c r="B2370" s="4">
        <v>2008.0</v>
      </c>
      <c r="C2370" s="4" t="s">
        <v>13</v>
      </c>
      <c r="D2370" s="4">
        <v>68.0</v>
      </c>
      <c r="E2370" s="4">
        <v>193.0</v>
      </c>
      <c r="F2370" s="4">
        <v>0.0</v>
      </c>
      <c r="G2370" s="58">
        <v>45901.0</v>
      </c>
      <c r="H2370" s="4" t="s">
        <v>4639</v>
      </c>
      <c r="I2370" s="4">
        <v>89.0</v>
      </c>
      <c r="J2370" s="4">
        <v>0.0</v>
      </c>
      <c r="K2370" s="4" t="s">
        <v>5724</v>
      </c>
      <c r="L2370" s="4">
        <v>0.0</v>
      </c>
      <c r="M2370" s="4">
        <v>94.0</v>
      </c>
      <c r="N2370" s="4">
        <v>89.0</v>
      </c>
      <c r="O2370" s="4" t="s">
        <v>5522</v>
      </c>
      <c r="P2370" s="4" t="s">
        <v>4640</v>
      </c>
      <c r="Q2370" s="4">
        <v>54477.0</v>
      </c>
      <c r="R2370" s="5">
        <v>45689.0</v>
      </c>
      <c r="S2370" s="4" t="s">
        <v>7337</v>
      </c>
      <c r="T2370" s="5">
        <v>45697.0</v>
      </c>
    </row>
    <row r="2371">
      <c r="A2371" s="4" t="s">
        <v>6456</v>
      </c>
      <c r="B2371" s="4">
        <v>2007.0</v>
      </c>
      <c r="C2371" s="4" t="s">
        <v>13</v>
      </c>
      <c r="D2371" s="4" t="s">
        <v>5983</v>
      </c>
      <c r="E2371" s="4">
        <v>2.0</v>
      </c>
      <c r="F2371" s="4">
        <v>0.0</v>
      </c>
      <c r="G2371" s="4" t="s">
        <v>5721</v>
      </c>
      <c r="H2371" s="4" t="s">
        <v>4641</v>
      </c>
      <c r="I2371" s="4">
        <v>9.0</v>
      </c>
      <c r="J2371" s="4">
        <v>0.0</v>
      </c>
      <c r="K2371" s="4" t="s">
        <v>5619</v>
      </c>
      <c r="L2371" s="4">
        <v>0.0</v>
      </c>
      <c r="M2371" s="4">
        <v>93.0</v>
      </c>
      <c r="N2371" s="4">
        <v>9.0</v>
      </c>
      <c r="O2371" s="4" t="s">
        <v>5522</v>
      </c>
      <c r="P2371" s="4" t="s">
        <v>4642</v>
      </c>
      <c r="Q2371" s="4">
        <v>49294.0</v>
      </c>
      <c r="R2371" s="5">
        <v>45689.0</v>
      </c>
      <c r="S2371" s="4" t="s">
        <v>7487</v>
      </c>
      <c r="T2371" s="4">
        <v>9.0</v>
      </c>
    </row>
    <row r="2372">
      <c r="A2372" s="4" t="s">
        <v>6456</v>
      </c>
      <c r="B2372" s="4">
        <v>2006.0</v>
      </c>
      <c r="C2372" s="4" t="s">
        <v>13</v>
      </c>
      <c r="D2372" s="4" t="s">
        <v>5983</v>
      </c>
      <c r="E2372" s="4">
        <v>2.0</v>
      </c>
      <c r="F2372" s="4">
        <v>0.0</v>
      </c>
      <c r="G2372" s="4" t="s">
        <v>6019</v>
      </c>
      <c r="H2372" s="4" t="s">
        <v>4643</v>
      </c>
      <c r="I2372" s="4">
        <v>99.0</v>
      </c>
      <c r="J2372" s="4">
        <v>0.0</v>
      </c>
      <c r="K2372" s="4">
        <v>43.0</v>
      </c>
      <c r="L2372" s="4">
        <v>0.0</v>
      </c>
      <c r="M2372" s="4">
        <v>99.0</v>
      </c>
      <c r="N2372" s="4">
        <v>99.0</v>
      </c>
      <c r="O2372" s="4" t="s">
        <v>5522</v>
      </c>
      <c r="P2372" s="4" t="s">
        <v>4644</v>
      </c>
      <c r="Q2372" s="4">
        <v>481422.0</v>
      </c>
      <c r="R2372" s="5">
        <v>45717.0</v>
      </c>
      <c r="S2372" s="4" t="s">
        <v>5920</v>
      </c>
      <c r="T2372" s="5">
        <v>45755.0</v>
      </c>
    </row>
    <row r="2373">
      <c r="A2373" s="4" t="s">
        <v>6456</v>
      </c>
      <c r="B2373" s="4">
        <v>2005.0</v>
      </c>
      <c r="C2373" s="4" t="s">
        <v>13</v>
      </c>
      <c r="D2373" s="4" t="s">
        <v>5834</v>
      </c>
      <c r="E2373" s="4">
        <v>24.0</v>
      </c>
      <c r="F2373" s="4">
        <v>0.0</v>
      </c>
      <c r="G2373" s="4" t="s">
        <v>5631</v>
      </c>
      <c r="H2373" s="4" t="s">
        <v>4645</v>
      </c>
      <c r="I2373" s="4">
        <v>83.0</v>
      </c>
      <c r="J2373" s="4">
        <v>0.0</v>
      </c>
      <c r="K2373" s="4" t="s">
        <v>5733</v>
      </c>
      <c r="L2373" s="4">
        <v>0.0</v>
      </c>
      <c r="M2373" s="4">
        <v>9.0</v>
      </c>
      <c r="N2373" s="4">
        <v>89.0</v>
      </c>
      <c r="O2373" s="4" t="s">
        <v>5522</v>
      </c>
      <c r="P2373" s="4" t="s">
        <v>4646</v>
      </c>
      <c r="Q2373" s="4">
        <v>469885.0</v>
      </c>
      <c r="R2373" s="5">
        <v>45717.0</v>
      </c>
      <c r="S2373" s="4" t="s">
        <v>7256</v>
      </c>
      <c r="T2373" s="5">
        <v>45724.0</v>
      </c>
    </row>
    <row r="2374">
      <c r="A2374" s="4" t="s">
        <v>6456</v>
      </c>
      <c r="B2374" s="4">
        <v>2004.0</v>
      </c>
      <c r="C2374" s="4" t="s">
        <v>13</v>
      </c>
      <c r="D2374" s="4" t="s">
        <v>6129</v>
      </c>
      <c r="E2374" s="4">
        <v>29.0</v>
      </c>
      <c r="F2374" s="4">
        <v>0.0</v>
      </c>
      <c r="G2374" s="4" t="s">
        <v>1572</v>
      </c>
      <c r="H2374" s="4" t="s">
        <v>4647</v>
      </c>
      <c r="I2374" s="4">
        <v>81.0</v>
      </c>
      <c r="J2374" s="4">
        <v>0.0</v>
      </c>
      <c r="K2374" s="4" t="s">
        <v>6163</v>
      </c>
      <c r="L2374" s="4">
        <v>0.0</v>
      </c>
      <c r="M2374" s="4">
        <v>89.0</v>
      </c>
      <c r="N2374" s="4">
        <v>9.0</v>
      </c>
      <c r="O2374" s="4" t="s">
        <v>5522</v>
      </c>
      <c r="P2374" s="4" t="s">
        <v>4648</v>
      </c>
      <c r="Q2374" s="4">
        <v>458324.0</v>
      </c>
      <c r="R2374" s="5">
        <v>45717.0</v>
      </c>
      <c r="S2374" s="4" t="s">
        <v>7050</v>
      </c>
      <c r="T2374" s="5">
        <v>45665.0</v>
      </c>
    </row>
    <row r="2375">
      <c r="A2375" s="4" t="s">
        <v>6456</v>
      </c>
      <c r="B2375" s="4">
        <v>2003.0</v>
      </c>
      <c r="C2375" s="4" t="s">
        <v>13</v>
      </c>
      <c r="D2375" s="4" t="s">
        <v>5774</v>
      </c>
      <c r="E2375" s="4">
        <v>215.0</v>
      </c>
      <c r="F2375" s="4">
        <v>0.0</v>
      </c>
      <c r="G2375" s="4" t="s">
        <v>1572</v>
      </c>
      <c r="H2375" s="4" t="s">
        <v>4649</v>
      </c>
      <c r="I2375" s="4">
        <v>79.0</v>
      </c>
      <c r="J2375" s="4">
        <v>0.0</v>
      </c>
      <c r="K2375" s="5">
        <v>45751.0</v>
      </c>
      <c r="L2375" s="4">
        <v>0.0</v>
      </c>
      <c r="M2375" s="4">
        <v>84.0</v>
      </c>
      <c r="N2375" s="4">
        <v>84.0</v>
      </c>
      <c r="O2375" s="4" t="s">
        <v>5522</v>
      </c>
      <c r="P2375" s="4" t="s">
        <v>4650</v>
      </c>
      <c r="Q2375" s="4">
        <v>446769.0</v>
      </c>
      <c r="R2375" s="5">
        <v>45717.0</v>
      </c>
      <c r="S2375" s="4" t="s">
        <v>7412</v>
      </c>
      <c r="T2375" s="4">
        <v>8.0</v>
      </c>
    </row>
    <row r="2376">
      <c r="A2376" s="4" t="s">
        <v>6456</v>
      </c>
      <c r="B2376" s="4">
        <v>2002.0</v>
      </c>
      <c r="C2376" s="4" t="s">
        <v>13</v>
      </c>
      <c r="D2376" s="4" t="s">
        <v>5837</v>
      </c>
      <c r="E2376" s="4">
        <v>22.0</v>
      </c>
      <c r="F2376" s="4">
        <v>0.0</v>
      </c>
      <c r="G2376" s="58">
        <v>45870.0</v>
      </c>
      <c r="H2376" s="4" t="s">
        <v>4651</v>
      </c>
      <c r="I2376" s="4">
        <v>75.0</v>
      </c>
      <c r="J2376" s="4">
        <v>0.0</v>
      </c>
      <c r="K2376" s="4" t="s">
        <v>6073</v>
      </c>
      <c r="L2376" s="4">
        <v>0.0</v>
      </c>
      <c r="M2376" s="4">
        <v>78.0</v>
      </c>
      <c r="N2376" s="4">
        <v>78.0</v>
      </c>
      <c r="O2376" s="4" t="s">
        <v>5522</v>
      </c>
      <c r="P2376" s="4" t="s">
        <v>4652</v>
      </c>
      <c r="Q2376" s="4">
        <v>435262.0</v>
      </c>
      <c r="R2376" s="5">
        <v>45748.0</v>
      </c>
      <c r="S2376" s="4" t="s">
        <v>7413</v>
      </c>
      <c r="T2376" s="5">
        <v>45723.0</v>
      </c>
    </row>
    <row r="2377">
      <c r="A2377" s="4" t="s">
        <v>6456</v>
      </c>
      <c r="B2377" s="4">
        <v>2001.0</v>
      </c>
      <c r="C2377" s="4" t="s">
        <v>13</v>
      </c>
      <c r="D2377" s="4" t="s">
        <v>5847</v>
      </c>
      <c r="E2377" s="4">
        <v>227.0</v>
      </c>
      <c r="F2377" s="4">
        <v>0.0</v>
      </c>
      <c r="G2377" s="4" t="s">
        <v>5681</v>
      </c>
      <c r="H2377" s="4" t="s">
        <v>4653</v>
      </c>
      <c r="I2377" s="4">
        <v>83.0</v>
      </c>
      <c r="J2377" s="4">
        <v>0.0</v>
      </c>
      <c r="K2377" s="4" t="s">
        <v>6218</v>
      </c>
      <c r="L2377" s="4">
        <v>0.0</v>
      </c>
      <c r="M2377" s="4">
        <v>88.0</v>
      </c>
      <c r="N2377" s="4">
        <v>84.0</v>
      </c>
      <c r="O2377" s="4" t="s">
        <v>5522</v>
      </c>
      <c r="P2377" s="4" t="s">
        <v>4654</v>
      </c>
      <c r="Q2377" s="4">
        <v>423853.0</v>
      </c>
      <c r="R2377" s="5">
        <v>45748.0</v>
      </c>
      <c r="S2377" s="4" t="s">
        <v>7488</v>
      </c>
      <c r="T2377" s="5">
        <v>45814.0</v>
      </c>
    </row>
    <row r="2378">
      <c r="A2378" s="4" t="s">
        <v>6456</v>
      </c>
      <c r="B2378" s="4">
        <v>2000.0</v>
      </c>
      <c r="C2378" s="4" t="s">
        <v>13</v>
      </c>
      <c r="D2378" s="4" t="s">
        <v>5776</v>
      </c>
      <c r="E2378" s="4">
        <v>235.0</v>
      </c>
      <c r="F2378" s="4">
        <v>0.0</v>
      </c>
      <c r="G2378" s="4" t="s">
        <v>6151</v>
      </c>
      <c r="H2378" s="4" t="s">
        <v>4655</v>
      </c>
      <c r="I2378" s="4">
        <v>81.0</v>
      </c>
      <c r="J2378" s="4">
        <v>0.0</v>
      </c>
      <c r="K2378" s="4" t="s">
        <v>5859</v>
      </c>
      <c r="L2378" s="4">
        <v>0.0</v>
      </c>
      <c r="M2378" s="4">
        <v>88.0</v>
      </c>
      <c r="N2378" s="4">
        <v>86.0</v>
      </c>
      <c r="O2378" s="4" t="s">
        <v>5522</v>
      </c>
      <c r="P2378" s="4" t="s">
        <v>4656</v>
      </c>
      <c r="Q2378" s="4">
        <v>41269.0</v>
      </c>
      <c r="R2378" s="5">
        <v>45748.0</v>
      </c>
      <c r="S2378" s="4" t="s">
        <v>7216</v>
      </c>
      <c r="T2378" s="5">
        <v>45695.0</v>
      </c>
    </row>
    <row r="2379">
      <c r="A2379" s="4" t="s">
        <v>6457</v>
      </c>
      <c r="B2379" s="4">
        <v>2015.0</v>
      </c>
      <c r="C2379" s="4" t="s">
        <v>13</v>
      </c>
      <c r="D2379" s="4">
        <v>55.0</v>
      </c>
      <c r="E2379" s="4">
        <v>312.0</v>
      </c>
      <c r="F2379" s="4">
        <v>50.0</v>
      </c>
      <c r="G2379" s="10"/>
      <c r="H2379" s="4">
        <v>0.0</v>
      </c>
      <c r="I2379" s="4">
        <v>42.0</v>
      </c>
      <c r="J2379" s="4">
        <v>7497.0</v>
      </c>
      <c r="K2379" s="5">
        <v>45740.0</v>
      </c>
      <c r="L2379" s="4">
        <v>80.0</v>
      </c>
      <c r="M2379" s="4">
        <v>47.0</v>
      </c>
      <c r="N2379" s="4">
        <v>42.0</v>
      </c>
      <c r="O2379" s="4" t="s">
        <v>5681</v>
      </c>
      <c r="P2379" s="4" t="s">
        <v>4657</v>
      </c>
      <c r="Q2379" s="10"/>
      <c r="R2379" s="5">
        <v>45753.0</v>
      </c>
      <c r="S2379" s="10"/>
      <c r="T2379" s="10"/>
    </row>
    <row r="2380">
      <c r="A2380" s="4" t="s">
        <v>6457</v>
      </c>
      <c r="B2380" s="4">
        <v>2014.0</v>
      </c>
      <c r="C2380" s="4" t="s">
        <v>13</v>
      </c>
      <c r="D2380" s="4" t="s">
        <v>5548</v>
      </c>
      <c r="E2380" s="4">
        <v>321.0</v>
      </c>
      <c r="F2380" s="4">
        <v>51.0</v>
      </c>
      <c r="G2380" s="4" t="s">
        <v>5521</v>
      </c>
      <c r="H2380" s="4">
        <v>0.0</v>
      </c>
      <c r="I2380" s="4">
        <v>42.0</v>
      </c>
      <c r="J2380" s="4">
        <v>10229.0</v>
      </c>
      <c r="K2380" s="5">
        <v>45892.0</v>
      </c>
      <c r="L2380" s="4">
        <v>80.0</v>
      </c>
      <c r="M2380" s="4">
        <v>47.0</v>
      </c>
      <c r="N2380" s="4">
        <v>42.0</v>
      </c>
      <c r="O2380" s="4" t="s">
        <v>5786</v>
      </c>
      <c r="P2380" s="4" t="s">
        <v>4658</v>
      </c>
      <c r="Q2380" s="10"/>
      <c r="R2380" s="5">
        <v>45783.0</v>
      </c>
      <c r="S2380" s="10"/>
      <c r="T2380" s="10"/>
    </row>
    <row r="2381">
      <c r="A2381" s="4" t="s">
        <v>6457</v>
      </c>
      <c r="B2381" s="4">
        <v>2013.0</v>
      </c>
      <c r="C2381" s="4" t="s">
        <v>13</v>
      </c>
      <c r="D2381" s="4" t="s">
        <v>5698</v>
      </c>
      <c r="E2381" s="4">
        <v>318.0</v>
      </c>
      <c r="F2381" s="4">
        <v>51.0</v>
      </c>
      <c r="G2381" s="4" t="s">
        <v>5521</v>
      </c>
      <c r="H2381" s="4">
        <v>0.0</v>
      </c>
      <c r="I2381" s="4">
        <v>42.0</v>
      </c>
      <c r="J2381" s="4">
        <v>3173.0</v>
      </c>
      <c r="K2381" s="5">
        <v>45739.0</v>
      </c>
      <c r="L2381" s="4">
        <v>81.0</v>
      </c>
      <c r="M2381" s="4">
        <v>47.0</v>
      </c>
      <c r="N2381" s="4">
        <v>42.0</v>
      </c>
      <c r="O2381" s="4" t="s">
        <v>5786</v>
      </c>
      <c r="P2381" s="4" t="s">
        <v>4659</v>
      </c>
      <c r="Q2381" s="10"/>
      <c r="R2381" s="5">
        <v>45814.0</v>
      </c>
      <c r="S2381" s="10"/>
      <c r="T2381" s="10"/>
    </row>
    <row r="2382">
      <c r="A2382" s="4" t="s">
        <v>6457</v>
      </c>
      <c r="B2382" s="4">
        <v>2012.0</v>
      </c>
      <c r="C2382" s="4" t="s">
        <v>13</v>
      </c>
      <c r="D2382" s="4" t="s">
        <v>5855</v>
      </c>
      <c r="E2382" s="4">
        <v>336.0</v>
      </c>
      <c r="F2382" s="4">
        <v>51.0</v>
      </c>
      <c r="G2382" s="4" t="s">
        <v>5521</v>
      </c>
      <c r="H2382" s="4">
        <v>0.0</v>
      </c>
      <c r="I2382" s="10"/>
      <c r="J2382" s="4">
        <v>9983.0</v>
      </c>
      <c r="K2382" s="5">
        <v>45922.0</v>
      </c>
      <c r="L2382" s="4">
        <v>82.0</v>
      </c>
      <c r="M2382" s="4">
        <v>47.0</v>
      </c>
      <c r="N2382" s="4">
        <v>42.0</v>
      </c>
      <c r="O2382" s="4" t="s">
        <v>5786</v>
      </c>
      <c r="P2382" s="10"/>
      <c r="Q2382" s="10"/>
      <c r="R2382" s="5">
        <v>45844.0</v>
      </c>
      <c r="S2382" s="10"/>
      <c r="T2382" s="10"/>
    </row>
    <row r="2383">
      <c r="A2383" s="4" t="s">
        <v>6457</v>
      </c>
      <c r="B2383" s="4">
        <v>2011.0</v>
      </c>
      <c r="C2383" s="4" t="s">
        <v>13</v>
      </c>
      <c r="D2383" s="4" t="s">
        <v>5855</v>
      </c>
      <c r="E2383" s="4">
        <v>329.0</v>
      </c>
      <c r="F2383" s="4">
        <v>51.0</v>
      </c>
      <c r="G2383" s="4" t="s">
        <v>5521</v>
      </c>
      <c r="H2383" s="4">
        <v>0.0</v>
      </c>
      <c r="I2383" s="10"/>
      <c r="J2383" s="4">
        <v>17298.0</v>
      </c>
      <c r="K2383" s="5">
        <v>45769.0</v>
      </c>
      <c r="L2383" s="4">
        <v>82.0</v>
      </c>
      <c r="M2383" s="4">
        <v>49.0</v>
      </c>
      <c r="N2383" s="4">
        <v>41.0</v>
      </c>
      <c r="O2383" s="4" t="s">
        <v>5786</v>
      </c>
      <c r="P2383" s="10"/>
      <c r="Q2383" s="10"/>
      <c r="R2383" s="5">
        <v>45844.0</v>
      </c>
      <c r="S2383" s="10"/>
      <c r="T2383" s="10"/>
    </row>
    <row r="2384">
      <c r="A2384" s="4" t="s">
        <v>6457</v>
      </c>
      <c r="B2384" s="4">
        <v>2010.0</v>
      </c>
      <c r="C2384" s="4" t="s">
        <v>13</v>
      </c>
      <c r="D2384" s="4" t="s">
        <v>5600</v>
      </c>
      <c r="E2384" s="4">
        <v>336.0</v>
      </c>
      <c r="F2384" s="4">
        <v>52.0</v>
      </c>
      <c r="G2384" s="4" t="s">
        <v>5521</v>
      </c>
      <c r="H2384" s="4">
        <v>0.0</v>
      </c>
      <c r="I2384" s="10"/>
      <c r="J2384" s="4">
        <v>115.0</v>
      </c>
      <c r="K2384" s="4">
        <v>22.0</v>
      </c>
      <c r="L2384" s="4">
        <v>83.0</v>
      </c>
      <c r="M2384" s="4">
        <v>49.0</v>
      </c>
      <c r="N2384" s="4">
        <v>45.0</v>
      </c>
      <c r="O2384" s="4" t="s">
        <v>5786</v>
      </c>
      <c r="P2384" s="10"/>
      <c r="Q2384" s="10"/>
      <c r="R2384" s="5">
        <v>45875.0</v>
      </c>
      <c r="S2384" s="10"/>
      <c r="T2384" s="10"/>
    </row>
    <row r="2385">
      <c r="A2385" s="4" t="s">
        <v>6457</v>
      </c>
      <c r="B2385" s="4">
        <v>2009.0</v>
      </c>
      <c r="C2385" s="4" t="s">
        <v>13</v>
      </c>
      <c r="D2385" s="4" t="s">
        <v>5705</v>
      </c>
      <c r="E2385" s="4">
        <v>335.0</v>
      </c>
      <c r="F2385" s="4">
        <v>52.0</v>
      </c>
      <c r="G2385" s="4" t="s">
        <v>5521</v>
      </c>
      <c r="H2385" s="4">
        <v>0.0</v>
      </c>
      <c r="I2385" s="10"/>
      <c r="J2385" s="4">
        <v>13.0</v>
      </c>
      <c r="K2385" s="5">
        <v>45798.0</v>
      </c>
      <c r="L2385" s="4">
        <v>84.0</v>
      </c>
      <c r="M2385" s="4">
        <v>41.0</v>
      </c>
      <c r="N2385" s="4">
        <v>42.0</v>
      </c>
      <c r="O2385" s="4" t="s">
        <v>5786</v>
      </c>
      <c r="P2385" s="10"/>
      <c r="Q2385" s="10"/>
      <c r="R2385" s="5">
        <v>45906.0</v>
      </c>
      <c r="S2385" s="10"/>
      <c r="T2385" s="10"/>
    </row>
    <row r="2386">
      <c r="A2386" s="4" t="s">
        <v>6457</v>
      </c>
      <c r="B2386" s="4">
        <v>2008.0</v>
      </c>
      <c r="C2386" s="4" t="s">
        <v>13</v>
      </c>
      <c r="D2386" s="4" t="s">
        <v>5646</v>
      </c>
      <c r="E2386" s="4">
        <v>336.0</v>
      </c>
      <c r="F2386" s="4">
        <v>52.0</v>
      </c>
      <c r="G2386" s="4" t="s">
        <v>5521</v>
      </c>
      <c r="H2386" s="4">
        <v>0.0</v>
      </c>
      <c r="I2386" s="10"/>
      <c r="J2386" s="4">
        <v>1081.0</v>
      </c>
      <c r="K2386" s="5">
        <v>45678.0</v>
      </c>
      <c r="L2386" s="4">
        <v>84.0</v>
      </c>
      <c r="M2386" s="4">
        <v>4.0</v>
      </c>
      <c r="N2386" s="4">
        <v>31.0</v>
      </c>
      <c r="O2386" s="4" t="s">
        <v>5631</v>
      </c>
      <c r="P2386" s="10"/>
      <c r="Q2386" s="10"/>
      <c r="R2386" s="4">
        <v>7.0</v>
      </c>
      <c r="S2386" s="10"/>
      <c r="T2386" s="10"/>
    </row>
    <row r="2387">
      <c r="A2387" s="4" t="s">
        <v>6457</v>
      </c>
      <c r="B2387" s="4">
        <v>2007.0</v>
      </c>
      <c r="C2387" s="4" t="s">
        <v>13</v>
      </c>
      <c r="D2387" s="4" t="s">
        <v>5712</v>
      </c>
      <c r="E2387" s="4">
        <v>34.0</v>
      </c>
      <c r="F2387" s="4">
        <v>52.0</v>
      </c>
      <c r="G2387" s="4" t="s">
        <v>5521</v>
      </c>
      <c r="H2387" s="4">
        <v>0.0</v>
      </c>
      <c r="I2387" s="10"/>
      <c r="J2387" s="4">
        <v>1149.0</v>
      </c>
      <c r="K2387" s="5">
        <v>45840.0</v>
      </c>
      <c r="L2387" s="4">
        <v>84.0</v>
      </c>
      <c r="M2387" s="4">
        <v>4.0</v>
      </c>
      <c r="N2387" s="4">
        <v>4.0</v>
      </c>
      <c r="O2387" s="4" t="s">
        <v>5631</v>
      </c>
      <c r="P2387" s="10"/>
      <c r="Q2387" s="10"/>
      <c r="R2387" s="5">
        <v>45664.0</v>
      </c>
      <c r="S2387" s="10"/>
      <c r="T2387" s="10"/>
    </row>
    <row r="2388">
      <c r="A2388" s="4" t="s">
        <v>6457</v>
      </c>
      <c r="B2388" s="4">
        <v>2006.0</v>
      </c>
      <c r="C2388" s="4" t="s">
        <v>13</v>
      </c>
      <c r="D2388" s="4" t="s">
        <v>5712</v>
      </c>
      <c r="E2388" s="4">
        <v>337.0</v>
      </c>
      <c r="F2388" s="4">
        <v>51.0</v>
      </c>
      <c r="G2388" s="4" t="s">
        <v>5521</v>
      </c>
      <c r="H2388" s="4">
        <v>0.0</v>
      </c>
      <c r="I2388" s="10"/>
      <c r="J2388" s="4">
        <v>7.0</v>
      </c>
      <c r="K2388" s="5">
        <v>45690.0</v>
      </c>
      <c r="L2388" s="4">
        <v>83.0</v>
      </c>
      <c r="M2388" s="4">
        <v>26.0</v>
      </c>
      <c r="N2388" s="4">
        <v>26.0</v>
      </c>
      <c r="O2388" s="4" t="s">
        <v>5631</v>
      </c>
      <c r="P2388" s="10"/>
      <c r="Q2388" s="10"/>
      <c r="R2388" s="5">
        <v>45695.0</v>
      </c>
      <c r="S2388" s="10"/>
      <c r="T2388" s="10"/>
    </row>
    <row r="2389">
      <c r="A2389" s="4" t="s">
        <v>6457</v>
      </c>
      <c r="B2389" s="4">
        <v>2005.0</v>
      </c>
      <c r="C2389" s="4" t="s">
        <v>13</v>
      </c>
      <c r="D2389" s="4" t="s">
        <v>5893</v>
      </c>
      <c r="E2389" s="4">
        <v>334.0</v>
      </c>
      <c r="F2389" s="4">
        <v>50.0</v>
      </c>
      <c r="G2389" s="4" t="s">
        <v>5521</v>
      </c>
      <c r="H2389" s="4">
        <v>0.0</v>
      </c>
      <c r="I2389" s="10"/>
      <c r="J2389" s="4">
        <v>0.0</v>
      </c>
      <c r="K2389" s="5">
        <v>45888.0</v>
      </c>
      <c r="L2389" s="4">
        <v>82.0</v>
      </c>
      <c r="M2389" s="4">
        <v>35.0</v>
      </c>
      <c r="N2389" s="4">
        <v>35.0</v>
      </c>
      <c r="O2389" s="4" t="s">
        <v>5631</v>
      </c>
      <c r="P2389" s="10"/>
      <c r="Q2389" s="10"/>
      <c r="R2389" s="5">
        <v>45723.0</v>
      </c>
      <c r="S2389" s="10"/>
      <c r="T2389" s="10"/>
    </row>
    <row r="2390">
      <c r="A2390" s="4" t="s">
        <v>6457</v>
      </c>
      <c r="B2390" s="4">
        <v>2004.0</v>
      </c>
      <c r="C2390" s="4" t="s">
        <v>13</v>
      </c>
      <c r="D2390" s="4" t="s">
        <v>5647</v>
      </c>
      <c r="E2390" s="4">
        <v>341.0</v>
      </c>
      <c r="F2390" s="4">
        <v>49.0</v>
      </c>
      <c r="G2390" s="4" t="s">
        <v>5521</v>
      </c>
      <c r="H2390" s="4">
        <v>0.0</v>
      </c>
      <c r="I2390" s="10"/>
      <c r="J2390" s="4">
        <v>12008.0</v>
      </c>
      <c r="K2390" s="5">
        <v>45766.0</v>
      </c>
      <c r="L2390" s="4">
        <v>80.0</v>
      </c>
      <c r="M2390" s="4">
        <v>3.0</v>
      </c>
      <c r="N2390" s="4">
        <v>3.0</v>
      </c>
      <c r="O2390" s="4" t="s">
        <v>5631</v>
      </c>
      <c r="P2390" s="10"/>
      <c r="Q2390" s="10"/>
      <c r="R2390" s="5">
        <v>45754.0</v>
      </c>
      <c r="S2390" s="10"/>
      <c r="T2390" s="10"/>
    </row>
    <row r="2391">
      <c r="A2391" s="4" t="s">
        <v>6457</v>
      </c>
      <c r="B2391" s="4">
        <v>2003.0</v>
      </c>
      <c r="C2391" s="4" t="s">
        <v>13</v>
      </c>
      <c r="D2391" s="4" t="s">
        <v>5601</v>
      </c>
      <c r="E2391" s="4">
        <v>344.0</v>
      </c>
      <c r="F2391" s="4">
        <v>48.0</v>
      </c>
      <c r="G2391" s="4" t="s">
        <v>5521</v>
      </c>
      <c r="H2391" s="4">
        <v>0.0</v>
      </c>
      <c r="I2391" s="10"/>
      <c r="J2391" s="4">
        <v>8257.0</v>
      </c>
      <c r="K2391" s="4">
        <v>19.0</v>
      </c>
      <c r="L2391" s="4">
        <v>78.0</v>
      </c>
      <c r="M2391" s="4">
        <v>4.0</v>
      </c>
      <c r="N2391" s="4">
        <v>4.0</v>
      </c>
      <c r="O2391" s="4" t="s">
        <v>5631</v>
      </c>
      <c r="P2391" s="10"/>
      <c r="Q2391" s="10"/>
      <c r="R2391" s="5">
        <v>45784.0</v>
      </c>
      <c r="S2391" s="10"/>
      <c r="T2391" s="10"/>
    </row>
    <row r="2392">
      <c r="A2392" s="4" t="s">
        <v>6457</v>
      </c>
      <c r="B2392" s="4">
        <v>2002.0</v>
      </c>
      <c r="C2392" s="4" t="s">
        <v>13</v>
      </c>
      <c r="D2392" s="4">
        <v>58.0</v>
      </c>
      <c r="E2392" s="4">
        <v>348.0</v>
      </c>
      <c r="F2392" s="4">
        <v>47.0</v>
      </c>
      <c r="G2392" s="4" t="s">
        <v>5521</v>
      </c>
      <c r="H2392" s="4">
        <v>0.0</v>
      </c>
      <c r="I2392" s="10"/>
      <c r="J2392" s="4">
        <v>9559.0</v>
      </c>
      <c r="K2392" s="5">
        <v>45826.0</v>
      </c>
      <c r="L2392" s="4">
        <v>77.0</v>
      </c>
      <c r="M2392" s="4">
        <v>4.0</v>
      </c>
      <c r="N2392" s="4">
        <v>4.0</v>
      </c>
      <c r="O2392" s="4" t="s">
        <v>5631</v>
      </c>
      <c r="P2392" s="10"/>
      <c r="Q2392" s="10"/>
      <c r="R2392" s="5">
        <v>45815.0</v>
      </c>
      <c r="S2392" s="10"/>
      <c r="T2392" s="10"/>
    </row>
    <row r="2393">
      <c r="A2393" s="4" t="s">
        <v>6457</v>
      </c>
      <c r="B2393" s="4">
        <v>2001.0</v>
      </c>
      <c r="C2393" s="4" t="s">
        <v>13</v>
      </c>
      <c r="D2393" s="4">
        <v>57.0</v>
      </c>
      <c r="E2393" s="4">
        <v>352.0</v>
      </c>
      <c r="F2393" s="4">
        <v>46.0</v>
      </c>
      <c r="G2393" s="4" t="s">
        <v>5521</v>
      </c>
      <c r="H2393" s="4">
        <v>0.0</v>
      </c>
      <c r="I2393" s="10"/>
      <c r="J2393" s="4">
        <v>3571.0</v>
      </c>
      <c r="K2393" s="5">
        <v>45706.0</v>
      </c>
      <c r="L2393" s="4">
        <v>75.0</v>
      </c>
      <c r="M2393" s="4">
        <v>33.0</v>
      </c>
      <c r="N2393" s="4">
        <v>33.0</v>
      </c>
      <c r="O2393" s="4" t="s">
        <v>5786</v>
      </c>
      <c r="P2393" s="10"/>
      <c r="Q2393" s="10"/>
      <c r="R2393" s="5">
        <v>45845.0</v>
      </c>
      <c r="S2393" s="10"/>
      <c r="T2393" s="10"/>
    </row>
    <row r="2394">
      <c r="A2394" s="4" t="s">
        <v>6457</v>
      </c>
      <c r="B2394" s="4">
        <v>2000.0</v>
      </c>
      <c r="C2394" s="4" t="s">
        <v>13</v>
      </c>
      <c r="D2394" s="4">
        <v>55.0</v>
      </c>
      <c r="E2394" s="4">
        <v>355.0</v>
      </c>
      <c r="F2394" s="4">
        <v>45.0</v>
      </c>
      <c r="G2394" s="4" t="s">
        <v>5521</v>
      </c>
      <c r="H2394" s="4">
        <v>0.0</v>
      </c>
      <c r="I2394" s="10"/>
      <c r="J2394" s="4">
        <v>3965.0</v>
      </c>
      <c r="K2394" s="5">
        <v>45886.0</v>
      </c>
      <c r="L2394" s="4">
        <v>74.0</v>
      </c>
      <c r="M2394" s="4">
        <v>37.0</v>
      </c>
      <c r="N2394" s="4">
        <v>33.0</v>
      </c>
      <c r="O2394" s="4" t="s">
        <v>5786</v>
      </c>
      <c r="P2394" s="10"/>
      <c r="Q2394" s="10"/>
      <c r="R2394" s="5">
        <v>45907.0</v>
      </c>
      <c r="S2394" s="10"/>
      <c r="T2394" s="10"/>
    </row>
    <row r="2395">
      <c r="A2395" s="4" t="s">
        <v>6458</v>
      </c>
      <c r="B2395" s="4">
        <v>2015.0</v>
      </c>
      <c r="C2395" s="4" t="s">
        <v>13</v>
      </c>
      <c r="D2395" s="4" t="s">
        <v>5674</v>
      </c>
      <c r="E2395" s="4">
        <v>328.0</v>
      </c>
      <c r="F2395" s="4">
        <v>42.0</v>
      </c>
      <c r="G2395" s="10"/>
      <c r="H2395" s="4">
        <v>0.0</v>
      </c>
      <c r="I2395" s="4">
        <v>75.0</v>
      </c>
      <c r="J2395" s="4">
        <v>17.0</v>
      </c>
      <c r="K2395" s="4" t="s">
        <v>5601</v>
      </c>
      <c r="L2395" s="4">
        <v>52.0</v>
      </c>
      <c r="M2395" s="4">
        <v>75.0</v>
      </c>
      <c r="N2395" s="4">
        <v>75.0</v>
      </c>
      <c r="O2395" s="5">
        <v>45811.0</v>
      </c>
      <c r="P2395" s="4" t="s">
        <v>4660</v>
      </c>
      <c r="Q2395" s="4" t="s">
        <v>4661</v>
      </c>
      <c r="R2395" s="5">
        <v>45721.0</v>
      </c>
      <c r="S2395" s="4" t="s">
        <v>7294</v>
      </c>
      <c r="T2395" s="4">
        <v>13.0</v>
      </c>
    </row>
    <row r="2396">
      <c r="A2396" s="4" t="s">
        <v>6458</v>
      </c>
      <c r="B2396" s="4">
        <v>2014.0</v>
      </c>
      <c r="C2396" s="4" t="s">
        <v>13</v>
      </c>
      <c r="D2396" s="4">
        <v>62.0</v>
      </c>
      <c r="E2396" s="4">
        <v>347.0</v>
      </c>
      <c r="F2396" s="4">
        <v>42.0</v>
      </c>
      <c r="G2396" s="4" t="s">
        <v>2637</v>
      </c>
      <c r="H2396" s="4" t="s">
        <v>4662</v>
      </c>
      <c r="I2396" s="4">
        <v>8.0</v>
      </c>
      <c r="J2396" s="4">
        <v>66.0</v>
      </c>
      <c r="K2396" s="5">
        <v>45721.0</v>
      </c>
      <c r="L2396" s="4">
        <v>52.0</v>
      </c>
      <c r="M2396" s="4">
        <v>77.0</v>
      </c>
      <c r="N2396" s="4">
        <v>77.0</v>
      </c>
      <c r="O2396" s="5">
        <v>45841.0</v>
      </c>
      <c r="P2396" s="4" t="s">
        <v>4663</v>
      </c>
      <c r="Q2396" s="4" t="s">
        <v>4664</v>
      </c>
      <c r="R2396" s="5">
        <v>45905.0</v>
      </c>
      <c r="S2396" s="4" t="s">
        <v>5570</v>
      </c>
      <c r="T2396" s="4">
        <v>13.0</v>
      </c>
    </row>
    <row r="2397">
      <c r="A2397" s="4" t="s">
        <v>6458</v>
      </c>
      <c r="B2397" s="4">
        <v>2013.0</v>
      </c>
      <c r="C2397" s="4" t="s">
        <v>13</v>
      </c>
      <c r="D2397" s="4">
        <v>69.0</v>
      </c>
      <c r="E2397" s="4">
        <v>371.0</v>
      </c>
      <c r="F2397" s="4">
        <v>43.0</v>
      </c>
      <c r="G2397" s="4" t="s">
        <v>1264</v>
      </c>
      <c r="H2397" s="4" t="s">
        <v>4665</v>
      </c>
      <c r="I2397" s="4">
        <v>7.0</v>
      </c>
      <c r="J2397" s="4">
        <v>25.0</v>
      </c>
      <c r="K2397" s="4" t="s">
        <v>6105</v>
      </c>
      <c r="L2397" s="4">
        <v>54.0</v>
      </c>
      <c r="M2397" s="4">
        <v>73.0</v>
      </c>
      <c r="N2397" s="4">
        <v>73.0</v>
      </c>
      <c r="O2397" s="5">
        <v>45781.0</v>
      </c>
      <c r="P2397" s="4" t="s">
        <v>4666</v>
      </c>
      <c r="Q2397" s="4" t="s">
        <v>4667</v>
      </c>
      <c r="R2397" s="5">
        <v>45783.0</v>
      </c>
      <c r="S2397" s="4" t="s">
        <v>7328</v>
      </c>
      <c r="T2397" s="5">
        <v>45881.0</v>
      </c>
    </row>
    <row r="2398">
      <c r="A2398" s="4" t="s">
        <v>6458</v>
      </c>
      <c r="B2398" s="4">
        <v>2012.0</v>
      </c>
      <c r="C2398" s="4" t="s">
        <v>13</v>
      </c>
      <c r="D2398" s="4" t="s">
        <v>5525</v>
      </c>
      <c r="E2398" s="4">
        <v>48.0</v>
      </c>
      <c r="F2398" s="4">
        <v>43.0</v>
      </c>
      <c r="G2398" s="4" t="s">
        <v>2637</v>
      </c>
      <c r="H2398" s="4" t="s">
        <v>4668</v>
      </c>
      <c r="I2398" s="4">
        <v>68.0</v>
      </c>
      <c r="J2398" s="4">
        <v>32.0</v>
      </c>
      <c r="K2398" s="4" t="s">
        <v>5604</v>
      </c>
      <c r="L2398" s="4">
        <v>56.0</v>
      </c>
      <c r="M2398" s="4">
        <v>65.0</v>
      </c>
      <c r="N2398" s="4">
        <v>65.0</v>
      </c>
      <c r="O2398" s="5">
        <v>45815.0</v>
      </c>
      <c r="P2398" s="4" t="s">
        <v>4669</v>
      </c>
      <c r="Q2398" s="4" t="s">
        <v>4670</v>
      </c>
      <c r="R2398" s="5">
        <v>45723.0</v>
      </c>
      <c r="S2398" s="4" t="s">
        <v>6948</v>
      </c>
      <c r="T2398" s="5">
        <v>45881.0</v>
      </c>
    </row>
    <row r="2399">
      <c r="A2399" s="4" t="s">
        <v>6458</v>
      </c>
      <c r="B2399" s="4">
        <v>2011.0</v>
      </c>
      <c r="C2399" s="4" t="s">
        <v>13</v>
      </c>
      <c r="D2399" s="4" t="s">
        <v>5995</v>
      </c>
      <c r="E2399" s="4">
        <v>413.0</v>
      </c>
      <c r="F2399" s="4">
        <v>43.0</v>
      </c>
      <c r="G2399" s="4" t="s">
        <v>2637</v>
      </c>
      <c r="H2399" s="4" t="s">
        <v>4671</v>
      </c>
      <c r="I2399" s="4">
        <v>76.0</v>
      </c>
      <c r="J2399" s="4">
        <v>92.0</v>
      </c>
      <c r="K2399" s="4" t="s">
        <v>5560</v>
      </c>
      <c r="L2399" s="4">
        <v>58.0</v>
      </c>
      <c r="M2399" s="4">
        <v>69.0</v>
      </c>
      <c r="N2399" s="4">
        <v>69.0</v>
      </c>
      <c r="O2399" s="5">
        <v>45785.0</v>
      </c>
      <c r="P2399" s="4" t="s">
        <v>4672</v>
      </c>
      <c r="Q2399" s="4" t="s">
        <v>4673</v>
      </c>
      <c r="R2399" s="4">
        <v>8.0</v>
      </c>
      <c r="S2399" s="4" t="s">
        <v>7329</v>
      </c>
      <c r="T2399" s="5">
        <v>45881.0</v>
      </c>
    </row>
    <row r="2400">
      <c r="A2400" s="4" t="s">
        <v>6458</v>
      </c>
      <c r="B2400" s="4">
        <v>2010.0</v>
      </c>
      <c r="C2400" s="4" t="s">
        <v>13</v>
      </c>
      <c r="D2400" s="4">
        <v>58.0</v>
      </c>
      <c r="E2400" s="4">
        <v>428.0</v>
      </c>
      <c r="F2400" s="4">
        <v>43.0</v>
      </c>
      <c r="G2400" s="4" t="s">
        <v>2407</v>
      </c>
      <c r="H2400" s="4" t="s">
        <v>4674</v>
      </c>
      <c r="I2400" s="4">
        <v>71.0</v>
      </c>
      <c r="J2400" s="4">
        <v>12499.0</v>
      </c>
      <c r="K2400" s="4" t="s">
        <v>5997</v>
      </c>
      <c r="L2400" s="4">
        <v>62.0</v>
      </c>
      <c r="M2400" s="4">
        <v>72.0</v>
      </c>
      <c r="N2400" s="4">
        <v>72.0</v>
      </c>
      <c r="O2400" s="4">
        <v>11.0</v>
      </c>
      <c r="P2400" s="4" t="s">
        <v>4675</v>
      </c>
      <c r="Q2400" s="4" t="s">
        <v>4676</v>
      </c>
      <c r="R2400" s="5">
        <v>45908.0</v>
      </c>
      <c r="S2400" s="4" t="s">
        <v>6009</v>
      </c>
      <c r="T2400" s="5">
        <v>45881.0</v>
      </c>
    </row>
    <row r="2401">
      <c r="A2401" s="4" t="s">
        <v>6458</v>
      </c>
      <c r="B2401" s="4">
        <v>2009.0</v>
      </c>
      <c r="C2401" s="4" t="s">
        <v>13</v>
      </c>
      <c r="D2401" s="4" t="s">
        <v>5541</v>
      </c>
      <c r="E2401" s="4">
        <v>449.0</v>
      </c>
      <c r="F2401" s="4">
        <v>46.0</v>
      </c>
      <c r="G2401" s="5">
        <v>45815.0</v>
      </c>
      <c r="H2401" s="4" t="s">
        <v>4677</v>
      </c>
      <c r="I2401" s="4">
        <v>74.0</v>
      </c>
      <c r="J2401" s="4">
        <v>5857.0</v>
      </c>
      <c r="K2401" s="4" t="s">
        <v>5616</v>
      </c>
      <c r="L2401" s="4">
        <v>70.0</v>
      </c>
      <c r="M2401" s="4">
        <v>75.0</v>
      </c>
      <c r="N2401" s="4">
        <v>76.0</v>
      </c>
      <c r="O2401" s="4">
        <v>19.0</v>
      </c>
      <c r="P2401" s="4" t="s">
        <v>4678</v>
      </c>
      <c r="Q2401" s="4" t="s">
        <v>4679</v>
      </c>
      <c r="R2401" s="5">
        <v>45878.0</v>
      </c>
      <c r="S2401" s="4" t="s">
        <v>7108</v>
      </c>
      <c r="T2401" s="5">
        <v>45881.0</v>
      </c>
    </row>
    <row r="2402">
      <c r="A2402" s="4" t="s">
        <v>6458</v>
      </c>
      <c r="B2402" s="4">
        <v>2008.0</v>
      </c>
      <c r="C2402" s="4" t="s">
        <v>13</v>
      </c>
      <c r="D2402" s="4" t="s">
        <v>5535</v>
      </c>
      <c r="E2402" s="4">
        <v>473.0</v>
      </c>
      <c r="F2402" s="4">
        <v>50.0</v>
      </c>
      <c r="G2402" s="4" t="s">
        <v>2739</v>
      </c>
      <c r="H2402" s="4" t="s">
        <v>4680</v>
      </c>
      <c r="I2402" s="4">
        <v>76.0</v>
      </c>
      <c r="J2402" s="4">
        <v>39.0</v>
      </c>
      <c r="K2402" s="4" t="s">
        <v>5611</v>
      </c>
      <c r="L2402" s="4">
        <v>75.0</v>
      </c>
      <c r="M2402" s="4">
        <v>77.0</v>
      </c>
      <c r="N2402" s="4">
        <v>79.0</v>
      </c>
      <c r="O2402" s="5">
        <v>45800.0</v>
      </c>
      <c r="P2402" s="4" t="s">
        <v>4681</v>
      </c>
      <c r="Q2402" s="4" t="s">
        <v>4682</v>
      </c>
      <c r="R2402" s="5">
        <v>45839.0</v>
      </c>
      <c r="S2402" s="4" t="s">
        <v>7349</v>
      </c>
      <c r="T2402" s="5">
        <v>45912.0</v>
      </c>
    </row>
    <row r="2403">
      <c r="A2403" s="4" t="s">
        <v>6458</v>
      </c>
      <c r="B2403" s="4">
        <v>2007.0</v>
      </c>
      <c r="C2403" s="4" t="s">
        <v>13</v>
      </c>
      <c r="D2403" s="4" t="s">
        <v>5766</v>
      </c>
      <c r="E2403" s="4">
        <v>486.0</v>
      </c>
      <c r="F2403" s="4">
        <v>51.0</v>
      </c>
      <c r="G2403" s="4" t="s">
        <v>857</v>
      </c>
      <c r="H2403" s="4" t="s">
        <v>4683</v>
      </c>
      <c r="I2403" s="4">
        <v>83.0</v>
      </c>
      <c r="J2403" s="4">
        <v>31.0</v>
      </c>
      <c r="K2403" s="4">
        <v>45.0</v>
      </c>
      <c r="L2403" s="4">
        <v>79.0</v>
      </c>
      <c r="M2403" s="4">
        <v>79.0</v>
      </c>
      <c r="N2403" s="4">
        <v>82.0</v>
      </c>
      <c r="O2403" s="5">
        <v>45773.0</v>
      </c>
      <c r="P2403" s="4" t="s">
        <v>4684</v>
      </c>
      <c r="Q2403" s="4">
        <v>4.8883845E7</v>
      </c>
      <c r="R2403" s="5">
        <v>45849.0</v>
      </c>
      <c r="S2403" s="4" t="s">
        <v>7298</v>
      </c>
      <c r="T2403" s="5">
        <v>45912.0</v>
      </c>
    </row>
    <row r="2404">
      <c r="A2404" s="4" t="s">
        <v>6458</v>
      </c>
      <c r="B2404" s="4">
        <v>2006.0</v>
      </c>
      <c r="C2404" s="4" t="s">
        <v>13</v>
      </c>
      <c r="D2404" s="4">
        <v>54.0</v>
      </c>
      <c r="E2404" s="4">
        <v>496.0</v>
      </c>
      <c r="F2404" s="4">
        <v>54.0</v>
      </c>
      <c r="G2404" s="5">
        <v>45785.0</v>
      </c>
      <c r="H2404" s="4" t="s">
        <v>4685</v>
      </c>
      <c r="I2404" s="4">
        <v>83.0</v>
      </c>
      <c r="J2404" s="4">
        <v>81.0</v>
      </c>
      <c r="K2404" s="4" t="s">
        <v>6001</v>
      </c>
      <c r="L2404" s="4">
        <v>82.0</v>
      </c>
      <c r="M2404" s="4">
        <v>79.0</v>
      </c>
      <c r="N2404" s="4">
        <v>82.0</v>
      </c>
      <c r="O2404" s="5">
        <v>45685.0</v>
      </c>
      <c r="P2404" s="4" t="s">
        <v>4686</v>
      </c>
      <c r="Q2404" s="4" t="s">
        <v>4687</v>
      </c>
      <c r="R2404" s="5">
        <v>45881.0</v>
      </c>
      <c r="S2404" s="4" t="s">
        <v>7350</v>
      </c>
      <c r="T2404" s="5">
        <v>45912.0</v>
      </c>
    </row>
    <row r="2405">
      <c r="A2405" s="4" t="s">
        <v>6458</v>
      </c>
      <c r="B2405" s="4">
        <v>2005.0</v>
      </c>
      <c r="C2405" s="4" t="s">
        <v>13</v>
      </c>
      <c r="D2405" s="4" t="s">
        <v>5959</v>
      </c>
      <c r="E2405" s="4">
        <v>498.0</v>
      </c>
      <c r="F2405" s="4">
        <v>55.0</v>
      </c>
      <c r="G2405" s="4" t="s">
        <v>6219</v>
      </c>
      <c r="H2405" s="4" t="s">
        <v>4688</v>
      </c>
      <c r="I2405" s="4">
        <v>79.0</v>
      </c>
      <c r="J2405" s="4">
        <v>615.0</v>
      </c>
      <c r="K2405" s="4" t="s">
        <v>5729</v>
      </c>
      <c r="L2405" s="4">
        <v>84.0</v>
      </c>
      <c r="M2405" s="4">
        <v>75.0</v>
      </c>
      <c r="N2405" s="4">
        <v>79.0</v>
      </c>
      <c r="O2405" s="5">
        <v>45806.0</v>
      </c>
      <c r="P2405" s="4" t="s">
        <v>4690</v>
      </c>
      <c r="Q2405" s="4" t="s">
        <v>4691</v>
      </c>
      <c r="R2405" s="5">
        <v>45913.0</v>
      </c>
      <c r="S2405" s="4" t="s">
        <v>7350</v>
      </c>
      <c r="T2405" s="5">
        <v>45912.0</v>
      </c>
    </row>
    <row r="2406">
      <c r="A2406" s="4" t="s">
        <v>6458</v>
      </c>
      <c r="B2406" s="4">
        <v>2004.0</v>
      </c>
      <c r="C2406" s="4" t="s">
        <v>13</v>
      </c>
      <c r="D2406" s="4" t="s">
        <v>5699</v>
      </c>
      <c r="E2406" s="4">
        <v>497.0</v>
      </c>
      <c r="F2406" s="4">
        <v>55.0</v>
      </c>
      <c r="G2406" s="4" t="s">
        <v>984</v>
      </c>
      <c r="H2406" s="4" t="s">
        <v>4692</v>
      </c>
      <c r="I2406" s="4">
        <v>76.0</v>
      </c>
      <c r="J2406" s="4">
        <v>830.0</v>
      </c>
      <c r="K2406" s="4" t="s">
        <v>6200</v>
      </c>
      <c r="L2406" s="4">
        <v>83.0</v>
      </c>
      <c r="M2406" s="4">
        <v>73.0</v>
      </c>
      <c r="N2406" s="4">
        <v>74.0</v>
      </c>
      <c r="O2406" s="5">
        <v>45867.0</v>
      </c>
      <c r="P2406" s="4" t="s">
        <v>4693</v>
      </c>
      <c r="Q2406" s="4" t="s">
        <v>4694</v>
      </c>
      <c r="R2406" s="4">
        <v>15.0</v>
      </c>
      <c r="S2406" s="4" t="s">
        <v>7348</v>
      </c>
      <c r="T2406" s="5">
        <v>45912.0</v>
      </c>
    </row>
    <row r="2407">
      <c r="A2407" s="4" t="s">
        <v>6458</v>
      </c>
      <c r="B2407" s="4">
        <v>2003.0</v>
      </c>
      <c r="C2407" s="4" t="s">
        <v>13</v>
      </c>
      <c r="D2407" s="4">
        <v>54.0</v>
      </c>
      <c r="E2407" s="4">
        <v>485.0</v>
      </c>
      <c r="F2407" s="4">
        <v>55.0</v>
      </c>
      <c r="G2407" s="4" t="s">
        <v>436</v>
      </c>
      <c r="H2407" s="4" t="s">
        <v>4695</v>
      </c>
      <c r="I2407" s="4">
        <v>71.0</v>
      </c>
      <c r="J2407" s="4">
        <v>244.0</v>
      </c>
      <c r="K2407" s="4" t="s">
        <v>6130</v>
      </c>
      <c r="L2407" s="4">
        <v>82.0</v>
      </c>
      <c r="M2407" s="4">
        <v>7.0</v>
      </c>
      <c r="N2407" s="4">
        <v>69.0</v>
      </c>
      <c r="O2407" s="5">
        <v>45928.0</v>
      </c>
      <c r="P2407" s="4" t="s">
        <v>4696</v>
      </c>
      <c r="Q2407" s="4" t="s">
        <v>4697</v>
      </c>
      <c r="R2407" s="5">
        <v>45673.0</v>
      </c>
      <c r="S2407" s="4" t="s">
        <v>7364</v>
      </c>
      <c r="T2407" s="5">
        <v>45912.0</v>
      </c>
    </row>
    <row r="2408">
      <c r="A2408" s="4" t="s">
        <v>6458</v>
      </c>
      <c r="B2408" s="4">
        <v>2002.0</v>
      </c>
      <c r="C2408" s="4" t="s">
        <v>13</v>
      </c>
      <c r="D2408" s="4" t="s">
        <v>5642</v>
      </c>
      <c r="E2408" s="4">
        <v>459.0</v>
      </c>
      <c r="F2408" s="4">
        <v>54.0</v>
      </c>
      <c r="G2408" s="58">
        <v>45754.0</v>
      </c>
      <c r="H2408" s="4" t="s">
        <v>4698</v>
      </c>
      <c r="I2408" s="4">
        <v>72.0</v>
      </c>
      <c r="J2408" s="4">
        <v>1043.0</v>
      </c>
      <c r="K2408" s="4" t="s">
        <v>6071</v>
      </c>
      <c r="L2408" s="4">
        <v>79.0</v>
      </c>
      <c r="M2408" s="4">
        <v>7.0</v>
      </c>
      <c r="N2408" s="4">
        <v>7.0</v>
      </c>
      <c r="O2408" s="5">
        <v>45834.0</v>
      </c>
      <c r="P2408" s="4" t="s">
        <v>4699</v>
      </c>
      <c r="Q2408" s="4" t="s">
        <v>4700</v>
      </c>
      <c r="R2408" s="5">
        <v>45674.0</v>
      </c>
      <c r="S2408" s="4" t="s">
        <v>5725</v>
      </c>
      <c r="T2408" s="5">
        <v>45912.0</v>
      </c>
    </row>
    <row r="2409">
      <c r="A2409" s="4" t="s">
        <v>6458</v>
      </c>
      <c r="B2409" s="4">
        <v>2001.0</v>
      </c>
      <c r="C2409" s="4" t="s">
        <v>13</v>
      </c>
      <c r="D2409" s="4">
        <v>56.0</v>
      </c>
      <c r="E2409" s="4">
        <v>429.0</v>
      </c>
      <c r="F2409" s="4">
        <v>52.0</v>
      </c>
      <c r="G2409" s="4" t="s">
        <v>2637</v>
      </c>
      <c r="H2409" s="4" t="s">
        <v>4701</v>
      </c>
      <c r="I2409" s="4">
        <v>72.0</v>
      </c>
      <c r="J2409" s="4">
        <v>1166.0</v>
      </c>
      <c r="K2409" s="5">
        <v>45904.0</v>
      </c>
      <c r="L2409" s="4">
        <v>76.0</v>
      </c>
      <c r="M2409" s="4">
        <v>71.0</v>
      </c>
      <c r="N2409" s="4">
        <v>71.0</v>
      </c>
      <c r="O2409" s="4">
        <v>24.0</v>
      </c>
      <c r="P2409" s="4" t="s">
        <v>4702</v>
      </c>
      <c r="Q2409" s="4">
        <v>4.5312937E7</v>
      </c>
      <c r="R2409" s="5">
        <v>45675.0</v>
      </c>
      <c r="S2409" s="4" t="s">
        <v>7296</v>
      </c>
      <c r="T2409" s="4">
        <v>13.0</v>
      </c>
    </row>
    <row r="2410">
      <c r="A2410" s="4" t="s">
        <v>6458</v>
      </c>
      <c r="B2410" s="4">
        <v>2000.0</v>
      </c>
      <c r="C2410" s="4" t="s">
        <v>13</v>
      </c>
      <c r="D2410" s="4" t="s">
        <v>5532</v>
      </c>
      <c r="E2410" s="4">
        <v>397.0</v>
      </c>
      <c r="F2410" s="4">
        <v>51.0</v>
      </c>
      <c r="G2410" s="5">
        <v>45723.0</v>
      </c>
      <c r="H2410" s="4" t="s">
        <v>4703</v>
      </c>
      <c r="I2410" s="4">
        <v>73.0</v>
      </c>
      <c r="J2410" s="4">
        <v>1459.0</v>
      </c>
      <c r="K2410" s="5">
        <v>45661.0</v>
      </c>
      <c r="L2410" s="4">
        <v>73.0</v>
      </c>
      <c r="M2410" s="4">
        <v>71.0</v>
      </c>
      <c r="N2410" s="4">
        <v>73.0</v>
      </c>
      <c r="O2410" s="5">
        <v>45737.0</v>
      </c>
      <c r="P2410" s="4" t="s">
        <v>4704</v>
      </c>
      <c r="Q2410" s="4">
        <v>4.4896856E7</v>
      </c>
      <c r="R2410" s="5">
        <v>45676.0</v>
      </c>
      <c r="S2410" s="4" t="s">
        <v>7489</v>
      </c>
      <c r="T2410" s="4">
        <v>13.0</v>
      </c>
    </row>
    <row r="2411">
      <c r="A2411" s="4" t="s">
        <v>6460</v>
      </c>
      <c r="B2411" s="4">
        <v>2015.0</v>
      </c>
      <c r="C2411" s="4" t="s">
        <v>13</v>
      </c>
      <c r="D2411" s="4" t="s">
        <v>5532</v>
      </c>
      <c r="E2411" s="4">
        <v>332.0</v>
      </c>
      <c r="F2411" s="4">
        <v>26.0</v>
      </c>
      <c r="G2411" s="10"/>
      <c r="H2411" s="4">
        <v>0.0</v>
      </c>
      <c r="I2411" s="4">
        <v>31.0</v>
      </c>
      <c r="J2411" s="4">
        <v>878.0</v>
      </c>
      <c r="K2411" s="10"/>
      <c r="L2411" s="4">
        <v>39.0</v>
      </c>
      <c r="M2411" s="4">
        <v>41.0</v>
      </c>
      <c r="N2411" s="4">
        <v>31.0</v>
      </c>
      <c r="O2411" s="5">
        <v>45750.0</v>
      </c>
      <c r="P2411" s="4" t="s">
        <v>4705</v>
      </c>
      <c r="Q2411" s="4">
        <v>1.1882136E7</v>
      </c>
      <c r="R2411" s="10"/>
      <c r="S2411" s="4" t="s">
        <v>7359</v>
      </c>
      <c r="T2411" s="5">
        <v>45904.0</v>
      </c>
    </row>
    <row r="2412">
      <c r="A2412" s="4" t="s">
        <v>6460</v>
      </c>
      <c r="B2412" s="4">
        <v>2014.0</v>
      </c>
      <c r="C2412" s="4" t="s">
        <v>13</v>
      </c>
      <c r="D2412" s="4" t="s">
        <v>5694</v>
      </c>
      <c r="E2412" s="4">
        <v>343.0</v>
      </c>
      <c r="F2412" s="4">
        <v>26.0</v>
      </c>
      <c r="G2412" s="10"/>
      <c r="H2412" s="4" t="s">
        <v>4706</v>
      </c>
      <c r="I2412" s="10"/>
      <c r="J2412" s="4">
        <v>441.0</v>
      </c>
      <c r="K2412" s="10"/>
      <c r="L2412" s="4">
        <v>39.0</v>
      </c>
      <c r="M2412" s="4">
        <v>44.0</v>
      </c>
      <c r="N2412" s="4">
        <v>39.0</v>
      </c>
      <c r="O2412" s="5">
        <v>45780.0</v>
      </c>
      <c r="P2412" s="4" t="s">
        <v>4707</v>
      </c>
      <c r="Q2412" s="4">
        <v>1153971.0</v>
      </c>
      <c r="R2412" s="10"/>
      <c r="S2412" s="4" t="s">
        <v>7359</v>
      </c>
      <c r="T2412" s="5">
        <v>45904.0</v>
      </c>
    </row>
    <row r="2413">
      <c r="A2413" s="4" t="s">
        <v>6460</v>
      </c>
      <c r="B2413" s="4">
        <v>2013.0</v>
      </c>
      <c r="C2413" s="4" t="s">
        <v>13</v>
      </c>
      <c r="D2413" s="4" t="s">
        <v>5907</v>
      </c>
      <c r="E2413" s="4">
        <v>345.0</v>
      </c>
      <c r="F2413" s="4">
        <v>26.0</v>
      </c>
      <c r="G2413" s="10"/>
      <c r="H2413" s="4" t="s">
        <v>4708</v>
      </c>
      <c r="I2413" s="10"/>
      <c r="J2413" s="4">
        <v>525.0</v>
      </c>
      <c r="K2413" s="10"/>
      <c r="L2413" s="4">
        <v>40.0</v>
      </c>
      <c r="M2413" s="4">
        <v>5.0</v>
      </c>
      <c r="N2413" s="4">
        <v>45.0</v>
      </c>
      <c r="O2413" s="5">
        <v>45811.0</v>
      </c>
      <c r="P2413" s="4" t="s">
        <v>4709</v>
      </c>
      <c r="Q2413" s="4">
        <v>1117749.0</v>
      </c>
      <c r="R2413" s="10"/>
      <c r="S2413" s="4" t="s">
        <v>7440</v>
      </c>
      <c r="T2413" s="5">
        <v>45904.0</v>
      </c>
    </row>
    <row r="2414">
      <c r="A2414" s="4" t="s">
        <v>6460</v>
      </c>
      <c r="B2414" s="4">
        <v>2012.0</v>
      </c>
      <c r="C2414" s="4" t="s">
        <v>13</v>
      </c>
      <c r="D2414" s="4">
        <v>56.0</v>
      </c>
      <c r="E2414" s="4">
        <v>347.0</v>
      </c>
      <c r="F2414" s="4">
        <v>26.0</v>
      </c>
      <c r="G2414" s="10"/>
      <c r="H2414" s="4" t="s">
        <v>4710</v>
      </c>
      <c r="I2414" s="10"/>
      <c r="J2414" s="4">
        <v>1952.0</v>
      </c>
      <c r="K2414" s="10"/>
      <c r="L2414" s="4">
        <v>40.0</v>
      </c>
      <c r="M2414" s="4">
        <v>64.0</v>
      </c>
      <c r="N2414" s="4">
        <v>59.0</v>
      </c>
      <c r="O2414" s="5">
        <v>45872.0</v>
      </c>
      <c r="P2414" s="4" t="s">
        <v>4711</v>
      </c>
      <c r="Q2414" s="4">
        <v>1818258.0</v>
      </c>
      <c r="R2414" s="10"/>
      <c r="S2414" s="4" t="s">
        <v>7360</v>
      </c>
      <c r="T2414" s="5">
        <v>45904.0</v>
      </c>
    </row>
    <row r="2415">
      <c r="A2415" s="4" t="s">
        <v>6460</v>
      </c>
      <c r="B2415" s="4">
        <v>2011.0</v>
      </c>
      <c r="C2415" s="4" t="s">
        <v>13</v>
      </c>
      <c r="D2415" s="4" t="s">
        <v>5831</v>
      </c>
      <c r="E2415" s="4">
        <v>355.0</v>
      </c>
      <c r="F2415" s="4">
        <v>27.0</v>
      </c>
      <c r="G2415" s="10"/>
      <c r="H2415" s="4">
        <v>0.0</v>
      </c>
      <c r="I2415" s="10"/>
      <c r="J2415" s="4">
        <v>1256.0</v>
      </c>
      <c r="K2415" s="10"/>
      <c r="L2415" s="4">
        <v>41.0</v>
      </c>
      <c r="M2415" s="4">
        <v>66.0</v>
      </c>
      <c r="N2415" s="4">
        <v>61.0</v>
      </c>
      <c r="O2415" s="5">
        <v>45903.0</v>
      </c>
      <c r="P2415" s="4" t="s">
        <v>4712</v>
      </c>
      <c r="Q2415" s="4">
        <v>1448857.0</v>
      </c>
      <c r="R2415" s="10"/>
      <c r="S2415" s="4" t="s">
        <v>7490</v>
      </c>
      <c r="T2415" s="5">
        <v>45904.0</v>
      </c>
    </row>
    <row r="2416">
      <c r="A2416" s="4" t="s">
        <v>6460</v>
      </c>
      <c r="B2416" s="4">
        <v>2010.0</v>
      </c>
      <c r="C2416" s="4" t="s">
        <v>13</v>
      </c>
      <c r="D2416" s="4">
        <v>55.0</v>
      </c>
      <c r="E2416" s="4">
        <v>359.0</v>
      </c>
      <c r="F2416" s="4">
        <v>27.0</v>
      </c>
      <c r="G2416" s="10"/>
      <c r="H2416" s="4">
        <v>0.0</v>
      </c>
      <c r="I2416" s="10"/>
      <c r="J2416" s="4">
        <v>0.0</v>
      </c>
      <c r="K2416" s="10"/>
      <c r="L2416" s="4">
        <v>41.0</v>
      </c>
      <c r="M2416" s="10"/>
      <c r="N2416" s="10"/>
      <c r="O2416" s="4">
        <v>4.0</v>
      </c>
      <c r="P2416" s="4" t="s">
        <v>4713</v>
      </c>
      <c r="Q2416" s="4">
        <v>167192.0</v>
      </c>
      <c r="R2416" s="10"/>
      <c r="S2416" s="4">
        <v>0.0</v>
      </c>
      <c r="T2416" s="4">
        <v>0.0</v>
      </c>
    </row>
    <row r="2417">
      <c r="A2417" s="4" t="s">
        <v>6460</v>
      </c>
      <c r="B2417" s="4">
        <v>2009.0</v>
      </c>
      <c r="C2417" s="4" t="s">
        <v>13</v>
      </c>
      <c r="D2417" s="4" t="s">
        <v>5548</v>
      </c>
      <c r="E2417" s="4">
        <v>369.0</v>
      </c>
      <c r="F2417" s="4">
        <v>27.0</v>
      </c>
      <c r="G2417" s="10"/>
      <c r="H2417" s="4">
        <v>0.0</v>
      </c>
      <c r="I2417" s="10"/>
      <c r="J2417" s="4">
        <v>0.0</v>
      </c>
      <c r="K2417" s="10"/>
      <c r="L2417" s="4">
        <v>42.0</v>
      </c>
      <c r="M2417" s="10"/>
      <c r="N2417" s="10"/>
      <c r="O2417" s="5">
        <v>45692.0</v>
      </c>
      <c r="P2417" s="4" t="s">
        <v>4714</v>
      </c>
      <c r="Q2417" s="4">
        <v>967667.0</v>
      </c>
      <c r="R2417" s="10"/>
      <c r="S2417" s="4">
        <v>0.0</v>
      </c>
      <c r="T2417" s="4">
        <v>0.0</v>
      </c>
    </row>
    <row r="2418">
      <c r="A2418" s="4" t="s">
        <v>6460</v>
      </c>
      <c r="B2418" s="4">
        <v>2008.0</v>
      </c>
      <c r="C2418" s="4" t="s">
        <v>13</v>
      </c>
      <c r="D2418" s="4" t="s">
        <v>5877</v>
      </c>
      <c r="E2418" s="4">
        <v>377.0</v>
      </c>
      <c r="F2418" s="4">
        <v>27.0</v>
      </c>
      <c r="G2418" s="10"/>
      <c r="H2418" s="4">
        <v>0.0</v>
      </c>
      <c r="I2418" s="10"/>
      <c r="J2418" s="4">
        <v>0.0</v>
      </c>
      <c r="K2418" s="10"/>
      <c r="L2418" s="4">
        <v>42.0</v>
      </c>
      <c r="M2418" s="10"/>
      <c r="N2418" s="10"/>
      <c r="O2418" s="5">
        <v>45692.0</v>
      </c>
      <c r="P2418" s="4" t="s">
        <v>4715</v>
      </c>
      <c r="Q2418" s="4">
        <v>9263136.0</v>
      </c>
      <c r="R2418" s="10"/>
      <c r="S2418" s="4">
        <v>0.0</v>
      </c>
      <c r="T2418" s="4">
        <v>0.0</v>
      </c>
    </row>
    <row r="2419">
      <c r="A2419" s="4" t="s">
        <v>6460</v>
      </c>
      <c r="B2419" s="4">
        <v>2007.0</v>
      </c>
      <c r="C2419" s="4" t="s">
        <v>13</v>
      </c>
      <c r="D2419" s="4" t="s">
        <v>5855</v>
      </c>
      <c r="E2419" s="4">
        <v>381.0</v>
      </c>
      <c r="F2419" s="4">
        <v>27.0</v>
      </c>
      <c r="G2419" s="10"/>
      <c r="H2419" s="4">
        <v>0.0</v>
      </c>
      <c r="I2419" s="10"/>
      <c r="J2419" s="4">
        <v>0.0</v>
      </c>
      <c r="K2419" s="10"/>
      <c r="L2419" s="4">
        <v>43.0</v>
      </c>
      <c r="M2419" s="10"/>
      <c r="N2419" s="10"/>
      <c r="O2419" s="5">
        <v>45692.0</v>
      </c>
      <c r="P2419" s="10"/>
      <c r="Q2419" s="4">
        <v>88568.0</v>
      </c>
      <c r="R2419" s="10"/>
      <c r="S2419" s="4">
        <v>0.0</v>
      </c>
      <c r="T2419" s="4">
        <v>0.0</v>
      </c>
    </row>
    <row r="2420">
      <c r="A2420" s="4" t="s">
        <v>6460</v>
      </c>
      <c r="B2420" s="4">
        <v>2006.0</v>
      </c>
      <c r="C2420" s="4" t="s">
        <v>13</v>
      </c>
      <c r="D2420" s="4" t="s">
        <v>5710</v>
      </c>
      <c r="E2420" s="4">
        <v>383.0</v>
      </c>
      <c r="F2420" s="4">
        <v>28.0</v>
      </c>
      <c r="G2420" s="10"/>
      <c r="H2420" s="4">
        <v>0.0</v>
      </c>
      <c r="I2420" s="10"/>
      <c r="J2420" s="4">
        <v>0.0</v>
      </c>
      <c r="K2420" s="10"/>
      <c r="L2420" s="4">
        <v>43.0</v>
      </c>
      <c r="M2420" s="10"/>
      <c r="N2420" s="10"/>
      <c r="O2420" s="5">
        <v>45661.0</v>
      </c>
      <c r="P2420" s="10"/>
      <c r="Q2420" s="4">
        <v>8468152.0</v>
      </c>
      <c r="R2420" s="10"/>
      <c r="S2420" s="4">
        <v>0.0</v>
      </c>
      <c r="T2420" s="4">
        <v>0.0</v>
      </c>
    </row>
    <row r="2421">
      <c r="A2421" s="4" t="s">
        <v>6460</v>
      </c>
      <c r="B2421" s="4">
        <v>2005.0</v>
      </c>
      <c r="C2421" s="4" t="s">
        <v>13</v>
      </c>
      <c r="D2421" s="4" t="s">
        <v>5646</v>
      </c>
      <c r="E2421" s="4">
        <v>383.0</v>
      </c>
      <c r="F2421" s="4">
        <v>28.0</v>
      </c>
      <c r="G2421" s="10"/>
      <c r="H2421" s="4">
        <v>0.0</v>
      </c>
      <c r="I2421" s="10"/>
      <c r="J2421" s="4">
        <v>0.0</v>
      </c>
      <c r="K2421" s="10"/>
      <c r="L2421" s="4">
        <v>44.0</v>
      </c>
      <c r="M2421" s="10"/>
      <c r="N2421" s="10"/>
      <c r="O2421" s="5">
        <v>45903.0</v>
      </c>
      <c r="P2421" s="10"/>
      <c r="Q2421" s="4">
        <v>818877.0</v>
      </c>
      <c r="R2421" s="10"/>
      <c r="S2421" s="4">
        <v>0.0</v>
      </c>
      <c r="T2421" s="4">
        <v>0.0</v>
      </c>
    </row>
    <row r="2422">
      <c r="A2422" s="4" t="s">
        <v>6460</v>
      </c>
      <c r="B2422" s="4">
        <v>2004.0</v>
      </c>
      <c r="C2422" s="4" t="s">
        <v>13</v>
      </c>
      <c r="D2422" s="4" t="s">
        <v>5778</v>
      </c>
      <c r="E2422" s="4">
        <v>383.0</v>
      </c>
      <c r="F2422" s="4">
        <v>29.0</v>
      </c>
      <c r="G2422" s="10"/>
      <c r="H2422" s="4">
        <v>0.0</v>
      </c>
      <c r="I2422" s="10"/>
      <c r="J2422" s="4">
        <v>0.0</v>
      </c>
      <c r="K2422" s="10"/>
      <c r="L2422" s="4">
        <v>45.0</v>
      </c>
      <c r="M2422" s="10"/>
      <c r="N2422" s="10"/>
      <c r="O2422" s="5">
        <v>45872.0</v>
      </c>
      <c r="P2422" s="10"/>
      <c r="Q2422" s="4">
        <v>7787655.0</v>
      </c>
      <c r="R2422" s="10"/>
      <c r="S2422" s="4">
        <v>0.0</v>
      </c>
      <c r="T2422" s="4">
        <v>0.0</v>
      </c>
    </row>
    <row r="2423">
      <c r="A2423" s="4" t="s">
        <v>6460</v>
      </c>
      <c r="B2423" s="4">
        <v>2003.0</v>
      </c>
      <c r="C2423" s="4" t="s">
        <v>13</v>
      </c>
      <c r="D2423" s="4">
        <v>58.0</v>
      </c>
      <c r="E2423" s="4">
        <v>383.0</v>
      </c>
      <c r="F2423" s="4">
        <v>29.0</v>
      </c>
      <c r="G2423" s="10"/>
      <c r="H2423" s="4">
        <v>0.0</v>
      </c>
      <c r="I2423" s="10"/>
      <c r="J2423" s="4">
        <v>0.0</v>
      </c>
      <c r="K2423" s="10"/>
      <c r="L2423" s="4">
        <v>46.0</v>
      </c>
      <c r="M2423" s="10"/>
      <c r="N2423" s="10"/>
      <c r="O2423" s="5">
        <v>45780.0</v>
      </c>
      <c r="P2423" s="10"/>
      <c r="Q2423" s="4">
        <v>751642.0</v>
      </c>
      <c r="R2423" s="10"/>
      <c r="S2423" s="4">
        <v>0.0</v>
      </c>
      <c r="T2423" s="4">
        <v>0.0</v>
      </c>
    </row>
    <row r="2424">
      <c r="A2424" s="4" t="s">
        <v>6460</v>
      </c>
      <c r="B2424" s="4">
        <v>2002.0</v>
      </c>
      <c r="C2424" s="4" t="s">
        <v>13</v>
      </c>
      <c r="D2424" s="4">
        <v>52.0</v>
      </c>
      <c r="E2424" s="4">
        <v>382.0</v>
      </c>
      <c r="F2424" s="4">
        <v>30.0</v>
      </c>
      <c r="G2424" s="10"/>
      <c r="H2424" s="4">
        <v>0.0</v>
      </c>
      <c r="I2424" s="10"/>
      <c r="J2424" s="4">
        <v>0.0</v>
      </c>
      <c r="K2424" s="10"/>
      <c r="L2424" s="4">
        <v>48.0</v>
      </c>
      <c r="M2424" s="10"/>
      <c r="N2424" s="10"/>
      <c r="O2424" s="5">
        <v>45719.0</v>
      </c>
      <c r="P2424" s="10"/>
      <c r="Q2424" s="4">
        <v>7237276.0</v>
      </c>
      <c r="R2424" s="10"/>
      <c r="S2424" s="4">
        <v>0.0</v>
      </c>
      <c r="T2424" s="4">
        <v>0.0</v>
      </c>
    </row>
    <row r="2425">
      <c r="A2425" s="4" t="s">
        <v>6460</v>
      </c>
      <c r="B2425" s="4">
        <v>2001.0</v>
      </c>
      <c r="C2425" s="4" t="s">
        <v>13</v>
      </c>
      <c r="D2425" s="4" t="s">
        <v>5602</v>
      </c>
      <c r="E2425" s="4">
        <v>381.0</v>
      </c>
      <c r="F2425" s="4">
        <v>30.0</v>
      </c>
      <c r="G2425" s="10"/>
      <c r="H2425" s="4">
        <v>0.0</v>
      </c>
      <c r="I2425" s="10"/>
      <c r="J2425" s="4">
        <v>0.0</v>
      </c>
      <c r="K2425" s="10"/>
      <c r="L2425" s="4">
        <v>49.0</v>
      </c>
      <c r="M2425" s="10"/>
      <c r="N2425" s="10"/>
      <c r="O2425" s="4">
        <v>3.0</v>
      </c>
      <c r="P2425" s="10"/>
      <c r="Q2425" s="4">
        <v>6974442.0</v>
      </c>
      <c r="R2425" s="10"/>
      <c r="S2425" s="4">
        <v>0.0</v>
      </c>
      <c r="T2425" s="4">
        <v>0.0</v>
      </c>
    </row>
    <row r="2426">
      <c r="A2426" s="4" t="s">
        <v>6460</v>
      </c>
      <c r="B2426" s="4">
        <v>2000.0</v>
      </c>
      <c r="C2426" s="4" t="s">
        <v>13</v>
      </c>
      <c r="D2426" s="4" t="s">
        <v>5558</v>
      </c>
      <c r="E2426" s="4">
        <v>38.0</v>
      </c>
      <c r="F2426" s="4">
        <v>31.0</v>
      </c>
      <c r="G2426" s="10"/>
      <c r="H2426" s="4">
        <v>0.0</v>
      </c>
      <c r="I2426" s="10"/>
      <c r="J2426" s="4">
        <v>0.0</v>
      </c>
      <c r="K2426" s="10"/>
      <c r="L2426" s="4">
        <v>50.0</v>
      </c>
      <c r="M2426" s="10"/>
      <c r="N2426" s="10"/>
      <c r="O2426" s="5">
        <v>45840.0</v>
      </c>
      <c r="P2426" s="10"/>
      <c r="Q2426" s="4">
        <v>67656.0</v>
      </c>
      <c r="R2426" s="10"/>
      <c r="S2426" s="4">
        <v>0.0</v>
      </c>
      <c r="T2426" s="4">
        <v>0.0</v>
      </c>
    </row>
    <row r="2427">
      <c r="A2427" s="4" t="s">
        <v>6461</v>
      </c>
      <c r="B2427" s="4">
        <v>2015.0</v>
      </c>
      <c r="C2427" s="4" t="s">
        <v>314</v>
      </c>
      <c r="D2427" s="4" t="s">
        <v>5656</v>
      </c>
      <c r="E2427" s="4">
        <v>56.0</v>
      </c>
      <c r="F2427" s="4">
        <v>1.0</v>
      </c>
      <c r="G2427" s="10"/>
      <c r="H2427" s="4">
        <v>0.0</v>
      </c>
      <c r="I2427" s="4">
        <v>97.0</v>
      </c>
      <c r="J2427" s="4">
        <v>115.0</v>
      </c>
      <c r="K2427" s="4" t="s">
        <v>5657</v>
      </c>
      <c r="L2427" s="4">
        <v>1.0</v>
      </c>
      <c r="M2427" s="4">
        <v>97.0</v>
      </c>
      <c r="N2427" s="4">
        <v>97.0</v>
      </c>
      <c r="O2427" s="4" t="s">
        <v>5522</v>
      </c>
      <c r="P2427" s="4" t="s">
        <v>4716</v>
      </c>
      <c r="Q2427" s="4">
        <v>4.6447697E7</v>
      </c>
      <c r="R2427" s="4" t="s">
        <v>5578</v>
      </c>
      <c r="S2427" s="4" t="s">
        <v>7283</v>
      </c>
      <c r="T2427" s="5">
        <v>45855.0</v>
      </c>
    </row>
    <row r="2428">
      <c r="A2428" s="4" t="s">
        <v>6461</v>
      </c>
      <c r="B2428" s="4">
        <v>2014.0</v>
      </c>
      <c r="C2428" s="4" t="s">
        <v>314</v>
      </c>
      <c r="D2428" s="4" t="s">
        <v>6121</v>
      </c>
      <c r="E2428" s="4">
        <v>58.0</v>
      </c>
      <c r="F2428" s="4">
        <v>1.0</v>
      </c>
      <c r="G2428" s="4" t="s">
        <v>5521</v>
      </c>
      <c r="H2428" s="4" t="s">
        <v>4717</v>
      </c>
      <c r="I2428" s="4">
        <v>96.0</v>
      </c>
      <c r="J2428" s="4">
        <v>154.0</v>
      </c>
      <c r="K2428" s="4">
        <v>66.0</v>
      </c>
      <c r="L2428" s="4">
        <v>1.0</v>
      </c>
      <c r="M2428" s="4">
        <v>97.0</v>
      </c>
      <c r="N2428" s="4">
        <v>97.0</v>
      </c>
      <c r="O2428" s="4" t="s">
        <v>5522</v>
      </c>
      <c r="P2428" s="4" t="s">
        <v>4718</v>
      </c>
      <c r="Q2428" s="4">
        <v>4648882.0</v>
      </c>
      <c r="R2428" s="4" t="s">
        <v>5578</v>
      </c>
      <c r="S2428" s="4" t="s">
        <v>7227</v>
      </c>
      <c r="T2428" s="5">
        <v>45825.0</v>
      </c>
    </row>
    <row r="2429">
      <c r="A2429" s="4" t="s">
        <v>6461</v>
      </c>
      <c r="B2429" s="4">
        <v>2013.0</v>
      </c>
      <c r="C2429" s="4" t="s">
        <v>314</v>
      </c>
      <c r="D2429" s="4" t="s">
        <v>6029</v>
      </c>
      <c r="E2429" s="4">
        <v>6.0</v>
      </c>
      <c r="F2429" s="4">
        <v>1.0</v>
      </c>
      <c r="G2429" s="4" t="s">
        <v>627</v>
      </c>
      <c r="H2429" s="4" t="s">
        <v>4719</v>
      </c>
      <c r="I2429" s="4">
        <v>95.0</v>
      </c>
      <c r="J2429" s="4">
        <v>131.0</v>
      </c>
      <c r="K2429" s="4" t="s">
        <v>5984</v>
      </c>
      <c r="L2429" s="4">
        <v>2.0</v>
      </c>
      <c r="M2429" s="4">
        <v>96.0</v>
      </c>
      <c r="N2429" s="4">
        <v>96.0</v>
      </c>
      <c r="O2429" s="4" t="s">
        <v>5522</v>
      </c>
      <c r="P2429" s="4" t="s">
        <v>4720</v>
      </c>
      <c r="Q2429" s="4">
        <v>466245.0</v>
      </c>
      <c r="R2429" s="4" t="s">
        <v>5578</v>
      </c>
      <c r="S2429" s="4" t="s">
        <v>7068</v>
      </c>
      <c r="T2429" s="5">
        <v>45794.0</v>
      </c>
    </row>
    <row r="2430">
      <c r="A2430" s="4" t="s">
        <v>6461</v>
      </c>
      <c r="B2430" s="4">
        <v>2012.0</v>
      </c>
      <c r="C2430" s="4" t="s">
        <v>314</v>
      </c>
      <c r="D2430" s="4">
        <v>82.0</v>
      </c>
      <c r="E2430" s="4">
        <v>61.0</v>
      </c>
      <c r="F2430" s="4">
        <v>1.0</v>
      </c>
      <c r="G2430" s="4" t="s">
        <v>6220</v>
      </c>
      <c r="H2430" s="4" t="s">
        <v>4721</v>
      </c>
      <c r="I2430" s="4">
        <v>96.0</v>
      </c>
      <c r="J2430" s="4">
        <v>1204.0</v>
      </c>
      <c r="K2430" s="4" t="s">
        <v>6018</v>
      </c>
      <c r="L2430" s="4">
        <v>2.0</v>
      </c>
      <c r="M2430" s="4">
        <v>97.0</v>
      </c>
      <c r="N2430" s="4">
        <v>97.0</v>
      </c>
      <c r="O2430" s="4" t="s">
        <v>5522</v>
      </c>
      <c r="P2430" s="4" t="s">
        <v>4722</v>
      </c>
      <c r="Q2430" s="4">
        <v>4677355.0</v>
      </c>
      <c r="R2430" s="4" t="s">
        <v>5578</v>
      </c>
      <c r="S2430" s="4" t="s">
        <v>7069</v>
      </c>
      <c r="T2430" s="5">
        <v>45705.0</v>
      </c>
    </row>
    <row r="2431">
      <c r="A2431" s="4" t="s">
        <v>6461</v>
      </c>
      <c r="B2431" s="4">
        <v>2011.0</v>
      </c>
      <c r="C2431" s="4" t="s">
        <v>314</v>
      </c>
      <c r="D2431" s="4" t="s">
        <v>6095</v>
      </c>
      <c r="E2431" s="4">
        <v>63.0</v>
      </c>
      <c r="F2431" s="4">
        <v>1.0</v>
      </c>
      <c r="G2431" s="4" t="s">
        <v>3895</v>
      </c>
      <c r="H2431" s="4" t="s">
        <v>4723</v>
      </c>
      <c r="I2431" s="4">
        <v>97.0</v>
      </c>
      <c r="J2431" s="4">
        <v>3802.0</v>
      </c>
      <c r="K2431" s="4" t="s">
        <v>5903</v>
      </c>
      <c r="L2431" s="4">
        <v>2.0</v>
      </c>
      <c r="M2431" s="4">
        <v>97.0</v>
      </c>
      <c r="N2431" s="4">
        <v>97.0</v>
      </c>
      <c r="O2431" s="4" t="s">
        <v>5522</v>
      </c>
      <c r="P2431" s="4" t="s">
        <v>4724</v>
      </c>
      <c r="Q2431" s="4">
        <v>4.6742697E7</v>
      </c>
      <c r="R2431" s="4" t="s">
        <v>5578</v>
      </c>
      <c r="S2431" s="4" t="s">
        <v>7228</v>
      </c>
      <c r="T2431" s="5">
        <v>45916.0</v>
      </c>
    </row>
    <row r="2432">
      <c r="A2432" s="4" t="s">
        <v>6461</v>
      </c>
      <c r="B2432" s="4">
        <v>2010.0</v>
      </c>
      <c r="C2432" s="4" t="s">
        <v>314</v>
      </c>
      <c r="D2432" s="4" t="s">
        <v>5666</v>
      </c>
      <c r="E2432" s="4">
        <v>64.0</v>
      </c>
      <c r="F2432" s="4">
        <v>1.0</v>
      </c>
      <c r="G2432" s="4" t="s">
        <v>2385</v>
      </c>
      <c r="H2432" s="4" t="s">
        <v>4725</v>
      </c>
      <c r="I2432" s="4">
        <v>97.0</v>
      </c>
      <c r="J2432" s="4">
        <v>302.0</v>
      </c>
      <c r="K2432" s="4" t="s">
        <v>5935</v>
      </c>
      <c r="L2432" s="4">
        <v>2.0</v>
      </c>
      <c r="M2432" s="4">
        <v>97.0</v>
      </c>
      <c r="N2432" s="4">
        <v>97.0</v>
      </c>
      <c r="O2432" s="4" t="s">
        <v>5522</v>
      </c>
      <c r="P2432" s="4" t="s">
        <v>4726</v>
      </c>
      <c r="Q2432" s="4">
        <v>4.6576897E7</v>
      </c>
      <c r="R2432" s="4" t="s">
        <v>5578</v>
      </c>
      <c r="S2432" s="4" t="s">
        <v>6020</v>
      </c>
      <c r="T2432" s="5">
        <v>45763.0</v>
      </c>
    </row>
    <row r="2433">
      <c r="A2433" s="4" t="s">
        <v>6461</v>
      </c>
      <c r="B2433" s="4">
        <v>2009.0</v>
      </c>
      <c r="C2433" s="4" t="s">
        <v>314</v>
      </c>
      <c r="D2433" s="4" t="s">
        <v>5912</v>
      </c>
      <c r="E2433" s="4">
        <v>66.0</v>
      </c>
      <c r="F2433" s="4">
        <v>2.0</v>
      </c>
      <c r="G2433" s="4" t="s">
        <v>1575</v>
      </c>
      <c r="H2433" s="4" t="s">
        <v>4727</v>
      </c>
      <c r="I2433" s="4">
        <v>96.0</v>
      </c>
      <c r="J2433" s="4">
        <v>41.0</v>
      </c>
      <c r="K2433" s="4" t="s">
        <v>5674</v>
      </c>
      <c r="L2433" s="4">
        <v>2.0</v>
      </c>
      <c r="M2433" s="4">
        <v>96.0</v>
      </c>
      <c r="N2433" s="4">
        <v>96.0</v>
      </c>
      <c r="O2433" s="4" t="s">
        <v>5522</v>
      </c>
      <c r="P2433" s="4" t="s">
        <v>4728</v>
      </c>
      <c r="Q2433" s="4">
        <v>4.6362946E7</v>
      </c>
      <c r="R2433" s="4" t="s">
        <v>5578</v>
      </c>
      <c r="S2433" s="4" t="s">
        <v>7339</v>
      </c>
      <c r="T2433" s="5">
        <v>45732.0</v>
      </c>
    </row>
    <row r="2434">
      <c r="A2434" s="4" t="s">
        <v>6461</v>
      </c>
      <c r="B2434" s="4">
        <v>2008.0</v>
      </c>
      <c r="C2434" s="4" t="s">
        <v>314</v>
      </c>
      <c r="D2434" s="4" t="s">
        <v>5672</v>
      </c>
      <c r="E2434" s="4">
        <v>7.0</v>
      </c>
      <c r="F2434" s="4">
        <v>2.0</v>
      </c>
      <c r="G2434" s="4" t="s">
        <v>6208</v>
      </c>
      <c r="H2434" s="4" t="s">
        <v>4729</v>
      </c>
      <c r="I2434" s="4">
        <v>97.0</v>
      </c>
      <c r="J2434" s="4">
        <v>297.0</v>
      </c>
      <c r="K2434" s="4" t="s">
        <v>5787</v>
      </c>
      <c r="L2434" s="4">
        <v>2.0</v>
      </c>
      <c r="M2434" s="4">
        <v>97.0</v>
      </c>
      <c r="N2434" s="4">
        <v>97.0</v>
      </c>
      <c r="O2434" s="4" t="s">
        <v>5522</v>
      </c>
      <c r="P2434" s="4" t="s">
        <v>4730</v>
      </c>
      <c r="Q2434" s="4">
        <v>4595416.0</v>
      </c>
      <c r="R2434" s="4" t="s">
        <v>5578</v>
      </c>
      <c r="S2434" s="4" t="s">
        <v>7012</v>
      </c>
      <c r="T2434" s="5">
        <v>45673.0</v>
      </c>
    </row>
    <row r="2435">
      <c r="A2435" s="4" t="s">
        <v>6461</v>
      </c>
      <c r="B2435" s="4">
        <v>2007.0</v>
      </c>
      <c r="C2435" s="4" t="s">
        <v>314</v>
      </c>
      <c r="D2435" s="4">
        <v>89.0</v>
      </c>
      <c r="E2435" s="4">
        <v>72.0</v>
      </c>
      <c r="F2435" s="4">
        <v>2.0</v>
      </c>
      <c r="G2435" s="58">
        <v>45788.0</v>
      </c>
      <c r="H2435" s="4" t="s">
        <v>4731</v>
      </c>
      <c r="I2435" s="4">
        <v>96.0</v>
      </c>
      <c r="J2435" s="4">
        <v>267.0</v>
      </c>
      <c r="K2435" s="4" t="s">
        <v>5789</v>
      </c>
      <c r="L2435" s="4">
        <v>2.0</v>
      </c>
      <c r="M2435" s="4">
        <v>96.0</v>
      </c>
      <c r="N2435" s="4">
        <v>96.0</v>
      </c>
      <c r="O2435" s="4" t="s">
        <v>5522</v>
      </c>
      <c r="P2435" s="4" t="s">
        <v>4732</v>
      </c>
      <c r="Q2435" s="4">
        <v>4522683.0</v>
      </c>
      <c r="R2435" s="4" t="s">
        <v>5578</v>
      </c>
      <c r="S2435" s="4" t="s">
        <v>7271</v>
      </c>
      <c r="T2435" s="4">
        <v>16.0</v>
      </c>
    </row>
    <row r="2436">
      <c r="A2436" s="4" t="s">
        <v>6461</v>
      </c>
      <c r="B2436" s="4">
        <v>2006.0</v>
      </c>
      <c r="C2436" s="4" t="s">
        <v>314</v>
      </c>
      <c r="D2436" s="4">
        <v>88.0</v>
      </c>
      <c r="E2436" s="4">
        <v>73.0</v>
      </c>
      <c r="F2436" s="4">
        <v>2.0</v>
      </c>
      <c r="G2436" s="4" t="s">
        <v>6221</v>
      </c>
      <c r="H2436" s="4" t="s">
        <v>4733</v>
      </c>
      <c r="I2436" s="4">
        <v>97.0</v>
      </c>
      <c r="J2436" s="4">
        <v>362.0</v>
      </c>
      <c r="K2436" s="4" t="s">
        <v>5791</v>
      </c>
      <c r="L2436" s="4">
        <v>2.0</v>
      </c>
      <c r="M2436" s="4">
        <v>98.0</v>
      </c>
      <c r="N2436" s="4">
        <v>98.0</v>
      </c>
      <c r="O2436" s="4" t="s">
        <v>5522</v>
      </c>
      <c r="P2436" s="4" t="s">
        <v>4734</v>
      </c>
      <c r="Q2436" s="4">
        <v>4.4397319E7</v>
      </c>
      <c r="R2436" s="4" t="s">
        <v>5578</v>
      </c>
      <c r="S2436" s="4" t="s">
        <v>7272</v>
      </c>
      <c r="T2436" s="5">
        <v>45915.0</v>
      </c>
    </row>
    <row r="2437">
      <c r="A2437" s="4" t="s">
        <v>6461</v>
      </c>
      <c r="B2437" s="4">
        <v>2005.0</v>
      </c>
      <c r="C2437" s="4" t="s">
        <v>314</v>
      </c>
      <c r="D2437" s="4">
        <v>81.0</v>
      </c>
      <c r="E2437" s="4">
        <v>77.0</v>
      </c>
      <c r="F2437" s="4">
        <v>2.0</v>
      </c>
      <c r="G2437" s="4" t="s">
        <v>3463</v>
      </c>
      <c r="H2437" s="4" t="s">
        <v>4735</v>
      </c>
      <c r="I2437" s="4">
        <v>96.0</v>
      </c>
      <c r="J2437" s="4">
        <v>22.0</v>
      </c>
      <c r="K2437" s="5">
        <v>45783.0</v>
      </c>
      <c r="L2437" s="4">
        <v>2.0</v>
      </c>
      <c r="M2437" s="4">
        <v>96.0</v>
      </c>
      <c r="N2437" s="4">
        <v>96.0</v>
      </c>
      <c r="O2437" s="4" t="s">
        <v>5522</v>
      </c>
      <c r="P2437" s="4" t="s">
        <v>4736</v>
      </c>
      <c r="Q2437" s="4">
        <v>4.3653155E7</v>
      </c>
      <c r="R2437" s="4" t="s">
        <v>5578</v>
      </c>
      <c r="S2437" s="4" t="s">
        <v>7015</v>
      </c>
      <c r="T2437" s="5">
        <v>45884.0</v>
      </c>
    </row>
    <row r="2438">
      <c r="A2438" s="4" t="s">
        <v>6461</v>
      </c>
      <c r="B2438" s="4">
        <v>2004.0</v>
      </c>
      <c r="C2438" s="4" t="s">
        <v>314</v>
      </c>
      <c r="D2438" s="4">
        <v>81.0</v>
      </c>
      <c r="E2438" s="4">
        <v>79.0</v>
      </c>
      <c r="F2438" s="4">
        <v>2.0</v>
      </c>
      <c r="G2438" s="4" t="s">
        <v>4551</v>
      </c>
      <c r="H2438" s="4" t="s">
        <v>4737</v>
      </c>
      <c r="I2438" s="4">
        <v>97.0</v>
      </c>
      <c r="J2438" s="4">
        <v>26.0</v>
      </c>
      <c r="K2438" s="4" t="s">
        <v>5523</v>
      </c>
      <c r="L2438" s="4">
        <v>2.0</v>
      </c>
      <c r="M2438" s="4">
        <v>97.0</v>
      </c>
      <c r="N2438" s="4">
        <v>97.0</v>
      </c>
      <c r="O2438" s="4" t="s">
        <v>5522</v>
      </c>
      <c r="P2438" s="4" t="s">
        <v>4738</v>
      </c>
      <c r="Q2438" s="4">
        <v>4.2921895E7</v>
      </c>
      <c r="R2438" s="4" t="s">
        <v>5578</v>
      </c>
      <c r="S2438" s="4" t="s">
        <v>7017</v>
      </c>
      <c r="T2438" s="5">
        <v>45823.0</v>
      </c>
    </row>
    <row r="2439">
      <c r="A2439" s="4" t="s">
        <v>6461</v>
      </c>
      <c r="B2439" s="4">
        <v>2003.0</v>
      </c>
      <c r="C2439" s="4" t="s">
        <v>314</v>
      </c>
      <c r="D2439" s="4" t="s">
        <v>5702</v>
      </c>
      <c r="E2439" s="4">
        <v>83.0</v>
      </c>
      <c r="F2439" s="4">
        <v>2.0</v>
      </c>
      <c r="G2439" s="58">
        <v>45912.0</v>
      </c>
      <c r="H2439" s="4" t="s">
        <v>4739</v>
      </c>
      <c r="I2439" s="4">
        <v>81.0</v>
      </c>
      <c r="J2439" s="4">
        <v>256.0</v>
      </c>
      <c r="K2439" s="4" t="s">
        <v>5761</v>
      </c>
      <c r="L2439" s="4">
        <v>2.0</v>
      </c>
      <c r="M2439" s="4">
        <v>99.0</v>
      </c>
      <c r="N2439" s="4">
        <v>98.0</v>
      </c>
      <c r="O2439" s="4" t="s">
        <v>5522</v>
      </c>
      <c r="P2439" s="4" t="s">
        <v>4741</v>
      </c>
      <c r="Q2439" s="4">
        <v>4.2187645E7</v>
      </c>
      <c r="R2439" s="4" t="s">
        <v>5578</v>
      </c>
      <c r="S2439" s="4" t="s">
        <v>6011</v>
      </c>
      <c r="T2439" s="5">
        <v>45823.0</v>
      </c>
    </row>
    <row r="2440">
      <c r="A2440" s="4" t="s">
        <v>6461</v>
      </c>
      <c r="B2440" s="4">
        <v>2002.0</v>
      </c>
      <c r="C2440" s="4" t="s">
        <v>314</v>
      </c>
      <c r="D2440" s="4" t="s">
        <v>5684</v>
      </c>
      <c r="E2440" s="4">
        <v>83.0</v>
      </c>
      <c r="F2440" s="4">
        <v>2.0</v>
      </c>
      <c r="G2440" s="4" t="s">
        <v>5695</v>
      </c>
      <c r="H2440" s="4" t="s">
        <v>4742</v>
      </c>
      <c r="I2440" s="4">
        <v>82.0</v>
      </c>
      <c r="J2440" s="4">
        <v>67.0</v>
      </c>
      <c r="K2440" s="4" t="s">
        <v>5526</v>
      </c>
      <c r="L2440" s="4">
        <v>2.0</v>
      </c>
      <c r="M2440" s="4">
        <v>98.0</v>
      </c>
      <c r="N2440" s="4">
        <v>98.0</v>
      </c>
      <c r="O2440" s="4" t="s">
        <v>5522</v>
      </c>
      <c r="P2440" s="4" t="s">
        <v>4743</v>
      </c>
      <c r="Q2440" s="4">
        <v>4.1431558E7</v>
      </c>
      <c r="R2440" s="4" t="s">
        <v>5578</v>
      </c>
      <c r="S2440" s="4" t="s">
        <v>7158</v>
      </c>
      <c r="T2440" s="5">
        <v>45853.0</v>
      </c>
    </row>
    <row r="2441">
      <c r="A2441" s="4" t="s">
        <v>6461</v>
      </c>
      <c r="B2441" s="4">
        <v>2001.0</v>
      </c>
      <c r="C2441" s="4" t="s">
        <v>314</v>
      </c>
      <c r="D2441" s="4" t="s">
        <v>5702</v>
      </c>
      <c r="E2441" s="4">
        <v>84.0</v>
      </c>
      <c r="F2441" s="4">
        <v>2.0</v>
      </c>
      <c r="G2441" s="4" t="s">
        <v>2479</v>
      </c>
      <c r="H2441" s="4" t="s">
        <v>4744</v>
      </c>
      <c r="I2441" s="4">
        <v>83.0</v>
      </c>
      <c r="J2441" s="4">
        <v>0.0</v>
      </c>
      <c r="K2441" s="4" t="s">
        <v>5686</v>
      </c>
      <c r="L2441" s="4">
        <v>2.0</v>
      </c>
      <c r="M2441" s="4">
        <v>95.0</v>
      </c>
      <c r="N2441" s="4">
        <v>96.0</v>
      </c>
      <c r="O2441" s="4" t="s">
        <v>5522</v>
      </c>
      <c r="P2441" s="4" t="s">
        <v>4745</v>
      </c>
      <c r="Q2441" s="4">
        <v>485412.0</v>
      </c>
      <c r="R2441" s="4" t="s">
        <v>5578</v>
      </c>
      <c r="S2441" s="4" t="s">
        <v>6972</v>
      </c>
      <c r="T2441" s="5">
        <v>45853.0</v>
      </c>
    </row>
    <row r="2442">
      <c r="A2442" s="4" t="s">
        <v>6461</v>
      </c>
      <c r="B2442" s="4">
        <v>2000.0</v>
      </c>
      <c r="C2442" s="4" t="s">
        <v>314</v>
      </c>
      <c r="D2442" s="4" t="s">
        <v>5915</v>
      </c>
      <c r="E2442" s="4">
        <v>86.0</v>
      </c>
      <c r="F2442" s="4">
        <v>2.0</v>
      </c>
      <c r="G2442" s="5">
        <v>46002.0</v>
      </c>
      <c r="H2442" s="4" t="s">
        <v>4746</v>
      </c>
      <c r="I2442" s="4">
        <v>77.0</v>
      </c>
      <c r="J2442" s="4">
        <v>152.0</v>
      </c>
      <c r="K2442" s="4" t="s">
        <v>5688</v>
      </c>
      <c r="L2442" s="4">
        <v>2.0</v>
      </c>
      <c r="M2442" s="4">
        <v>95.0</v>
      </c>
      <c r="N2442" s="4">
        <v>95.0</v>
      </c>
      <c r="O2442" s="4" t="s">
        <v>5522</v>
      </c>
      <c r="P2442" s="4" t="s">
        <v>4747</v>
      </c>
      <c r="Q2442" s="4">
        <v>4567864.0</v>
      </c>
      <c r="R2442" s="4" t="s">
        <v>5578</v>
      </c>
      <c r="S2442" s="4" t="s">
        <v>6178</v>
      </c>
      <c r="T2442" s="5">
        <v>45853.0</v>
      </c>
    </row>
    <row r="2443">
      <c r="A2443" s="4" t="s">
        <v>6462</v>
      </c>
      <c r="B2443" s="4">
        <v>2015.0</v>
      </c>
      <c r="C2443" s="4" t="s">
        <v>13</v>
      </c>
      <c r="D2443" s="4" t="s">
        <v>5572</v>
      </c>
      <c r="E2443" s="4">
        <v>138.0</v>
      </c>
      <c r="F2443" s="4">
        <v>3.0</v>
      </c>
      <c r="G2443" s="10"/>
      <c r="H2443" s="4">
        <v>0.0</v>
      </c>
      <c r="I2443" s="4">
        <v>99.0</v>
      </c>
      <c r="J2443" s="4">
        <v>1568.0</v>
      </c>
      <c r="K2443" s="5">
        <v>45770.0</v>
      </c>
      <c r="L2443" s="4">
        <v>3.0</v>
      </c>
      <c r="M2443" s="4">
        <v>99.0</v>
      </c>
      <c r="N2443" s="4">
        <v>99.0</v>
      </c>
      <c r="O2443" s="4" t="s">
        <v>5522</v>
      </c>
      <c r="P2443" s="4" t="s">
        <v>4748</v>
      </c>
      <c r="Q2443" s="4">
        <v>2966.0</v>
      </c>
      <c r="R2443" s="4">
        <v>15.0</v>
      </c>
      <c r="S2443" s="4" t="s">
        <v>6983</v>
      </c>
      <c r="T2443" s="4">
        <v>14.0</v>
      </c>
    </row>
    <row r="2444">
      <c r="A2444" s="4" t="s">
        <v>6462</v>
      </c>
      <c r="B2444" s="4">
        <v>2014.0</v>
      </c>
      <c r="C2444" s="4" t="s">
        <v>13</v>
      </c>
      <c r="D2444" s="4" t="s">
        <v>5574</v>
      </c>
      <c r="E2444" s="4">
        <v>141.0</v>
      </c>
      <c r="F2444" s="4">
        <v>3.0</v>
      </c>
      <c r="G2444" s="4" t="s">
        <v>1385</v>
      </c>
      <c r="H2444" s="4" t="s">
        <v>4749</v>
      </c>
      <c r="I2444" s="4">
        <v>99.0</v>
      </c>
      <c r="J2444" s="4">
        <v>1686.0</v>
      </c>
      <c r="K2444" s="5">
        <v>45860.0</v>
      </c>
      <c r="L2444" s="4">
        <v>3.0</v>
      </c>
      <c r="M2444" s="4">
        <v>99.0</v>
      </c>
      <c r="N2444" s="4">
        <v>99.0</v>
      </c>
      <c r="O2444" s="4" t="s">
        <v>5522</v>
      </c>
      <c r="P2444" s="4" t="s">
        <v>4750</v>
      </c>
      <c r="Q2444" s="4">
        <v>2771.0</v>
      </c>
      <c r="R2444" s="4">
        <v>15.0</v>
      </c>
      <c r="S2444" s="4" t="s">
        <v>5030</v>
      </c>
      <c r="T2444" s="4">
        <v>14.0</v>
      </c>
    </row>
    <row r="2445">
      <c r="A2445" s="4" t="s">
        <v>6462</v>
      </c>
      <c r="B2445" s="4">
        <v>2013.0</v>
      </c>
      <c r="C2445" s="4" t="s">
        <v>13</v>
      </c>
      <c r="D2445" s="4" t="s">
        <v>5624</v>
      </c>
      <c r="E2445" s="4">
        <v>142.0</v>
      </c>
      <c r="F2445" s="4">
        <v>3.0</v>
      </c>
      <c r="G2445" s="4" t="s">
        <v>1387</v>
      </c>
      <c r="H2445" s="4" t="s">
        <v>4751</v>
      </c>
      <c r="I2445" s="4">
        <v>99.0</v>
      </c>
      <c r="J2445" s="4">
        <v>2107.0</v>
      </c>
      <c r="K2445" s="5">
        <v>45921.0</v>
      </c>
      <c r="L2445" s="4">
        <v>3.0</v>
      </c>
      <c r="M2445" s="4">
        <v>99.0</v>
      </c>
      <c r="N2445" s="4">
        <v>99.0</v>
      </c>
      <c r="O2445" s="4" t="s">
        <v>5522</v>
      </c>
      <c r="P2445" s="4" t="s">
        <v>4752</v>
      </c>
      <c r="Q2445" s="4">
        <v>2585.0</v>
      </c>
      <c r="R2445" s="5">
        <v>45672.0</v>
      </c>
      <c r="S2445" s="4" t="s">
        <v>7054</v>
      </c>
      <c r="T2445" s="5">
        <v>45882.0</v>
      </c>
    </row>
    <row r="2446">
      <c r="A2446" s="4" t="s">
        <v>6462</v>
      </c>
      <c r="B2446" s="4">
        <v>2012.0</v>
      </c>
      <c r="C2446" s="4" t="s">
        <v>13</v>
      </c>
      <c r="D2446" s="4" t="s">
        <v>5741</v>
      </c>
      <c r="E2446" s="4">
        <v>143.0</v>
      </c>
      <c r="F2446" s="4">
        <v>3.0</v>
      </c>
      <c r="G2446" s="5">
        <v>45871.0</v>
      </c>
      <c r="H2446" s="4" t="s">
        <v>4753</v>
      </c>
      <c r="I2446" s="4">
        <v>99.0</v>
      </c>
      <c r="J2446" s="4">
        <v>51.0</v>
      </c>
      <c r="K2446" s="5">
        <v>45709.0</v>
      </c>
      <c r="L2446" s="4">
        <v>4.0</v>
      </c>
      <c r="M2446" s="4">
        <v>99.0</v>
      </c>
      <c r="N2446" s="4">
        <v>99.0</v>
      </c>
      <c r="O2446" s="4" t="s">
        <v>5522</v>
      </c>
      <c r="P2446" s="4" t="s">
        <v>4754</v>
      </c>
      <c r="Q2446" s="4">
        <v>2425.0</v>
      </c>
      <c r="R2446" s="5">
        <v>45703.0</v>
      </c>
      <c r="S2446" s="4" t="s">
        <v>6922</v>
      </c>
      <c r="T2446" s="5">
        <v>45851.0</v>
      </c>
    </row>
    <row r="2447">
      <c r="A2447" s="4" t="s">
        <v>6462</v>
      </c>
      <c r="B2447" s="4">
        <v>2011.0</v>
      </c>
      <c r="C2447" s="4" t="s">
        <v>13</v>
      </c>
      <c r="D2447" s="4" t="s">
        <v>5741</v>
      </c>
      <c r="E2447" s="4">
        <v>141.0</v>
      </c>
      <c r="F2447" s="4">
        <v>3.0</v>
      </c>
      <c r="G2447" s="58">
        <v>45719.0</v>
      </c>
      <c r="H2447" s="4" t="s">
        <v>4755</v>
      </c>
      <c r="I2447" s="4">
        <v>99.0</v>
      </c>
      <c r="J2447" s="4">
        <v>60.0</v>
      </c>
      <c r="K2447" s="5">
        <v>45779.0</v>
      </c>
      <c r="L2447" s="4">
        <v>4.0</v>
      </c>
      <c r="M2447" s="4">
        <v>99.0</v>
      </c>
      <c r="N2447" s="4">
        <v>99.0</v>
      </c>
      <c r="O2447" s="4" t="s">
        <v>5522</v>
      </c>
      <c r="P2447" s="4" t="s">
        <v>4756</v>
      </c>
      <c r="Q2447" s="4">
        <v>2271.0</v>
      </c>
      <c r="R2447" s="5">
        <v>45731.0</v>
      </c>
      <c r="S2447" s="4" t="s">
        <v>7345</v>
      </c>
      <c r="T2447" s="5">
        <v>45821.0</v>
      </c>
    </row>
    <row r="2448">
      <c r="A2448" s="4" t="s">
        <v>6462</v>
      </c>
      <c r="B2448" s="4">
        <v>2010.0</v>
      </c>
      <c r="C2448" s="4" t="s">
        <v>13</v>
      </c>
      <c r="D2448" s="4" t="s">
        <v>5741</v>
      </c>
      <c r="E2448" s="4">
        <v>138.0</v>
      </c>
      <c r="F2448" s="4">
        <v>3.0</v>
      </c>
      <c r="G2448" s="4" t="s">
        <v>1759</v>
      </c>
      <c r="H2448" s="4" t="s">
        <v>4757</v>
      </c>
      <c r="I2448" s="4">
        <v>99.0</v>
      </c>
      <c r="J2448" s="4">
        <v>79.0</v>
      </c>
      <c r="K2448" s="5">
        <v>45888.0</v>
      </c>
      <c r="L2448" s="4">
        <v>4.0</v>
      </c>
      <c r="M2448" s="4">
        <v>99.0</v>
      </c>
      <c r="N2448" s="4">
        <v>99.0</v>
      </c>
      <c r="O2448" s="4" t="s">
        <v>5522</v>
      </c>
      <c r="P2448" s="4" t="s">
        <v>4758</v>
      </c>
      <c r="Q2448" s="4">
        <v>2119.0</v>
      </c>
      <c r="R2448" s="5">
        <v>45731.0</v>
      </c>
      <c r="S2448" s="4" t="s">
        <v>6984</v>
      </c>
      <c r="T2448" s="5">
        <v>45790.0</v>
      </c>
    </row>
    <row r="2449">
      <c r="A2449" s="4" t="s">
        <v>6462</v>
      </c>
      <c r="B2449" s="4">
        <v>2009.0</v>
      </c>
      <c r="C2449" s="4" t="s">
        <v>13</v>
      </c>
      <c r="D2449" s="4" t="s">
        <v>5767</v>
      </c>
      <c r="E2449" s="4">
        <v>183.0</v>
      </c>
      <c r="F2449" s="4">
        <v>4.0</v>
      </c>
      <c r="G2449" s="58">
        <v>45779.0</v>
      </c>
      <c r="H2449" s="4" t="s">
        <v>4759</v>
      </c>
      <c r="I2449" s="4">
        <v>97.0</v>
      </c>
      <c r="J2449" s="4">
        <v>21.0</v>
      </c>
      <c r="K2449" s="5">
        <v>45707.0</v>
      </c>
      <c r="L2449" s="4">
        <v>4.0</v>
      </c>
      <c r="M2449" s="4">
        <v>97.0</v>
      </c>
      <c r="N2449" s="4">
        <v>97.0</v>
      </c>
      <c r="O2449" s="4" t="s">
        <v>5522</v>
      </c>
      <c r="P2449" s="4" t="s">
        <v>4760</v>
      </c>
      <c r="Q2449" s="4">
        <v>19968.0</v>
      </c>
      <c r="R2449" s="5">
        <v>45762.0</v>
      </c>
      <c r="S2449" s="4" t="s">
        <v>7112</v>
      </c>
      <c r="T2449" s="5">
        <v>45760.0</v>
      </c>
    </row>
    <row r="2450">
      <c r="A2450" s="4" t="s">
        <v>6462</v>
      </c>
      <c r="B2450" s="4">
        <v>2008.0</v>
      </c>
      <c r="C2450" s="4" t="s">
        <v>13</v>
      </c>
      <c r="D2450" s="4" t="s">
        <v>5589</v>
      </c>
      <c r="E2450" s="4">
        <v>172.0</v>
      </c>
      <c r="F2450" s="4">
        <v>4.0</v>
      </c>
      <c r="G2450" s="5">
        <v>45659.0</v>
      </c>
      <c r="H2450" s="4" t="s">
        <v>4761</v>
      </c>
      <c r="I2450" s="4">
        <v>98.0</v>
      </c>
      <c r="J2450" s="4">
        <v>33.0</v>
      </c>
      <c r="K2450" s="5">
        <v>45795.0</v>
      </c>
      <c r="L2450" s="4">
        <v>4.0</v>
      </c>
      <c r="M2450" s="4">
        <v>98.0</v>
      </c>
      <c r="N2450" s="4">
        <v>98.0</v>
      </c>
      <c r="O2450" s="4" t="s">
        <v>5522</v>
      </c>
      <c r="P2450" s="4" t="s">
        <v>4762</v>
      </c>
      <c r="Q2450" s="4">
        <v>19817.0</v>
      </c>
      <c r="R2450" s="5">
        <v>45762.0</v>
      </c>
      <c r="S2450" s="4" t="s">
        <v>7410</v>
      </c>
      <c r="T2450" s="5">
        <v>45729.0</v>
      </c>
    </row>
    <row r="2451">
      <c r="A2451" s="4" t="s">
        <v>6462</v>
      </c>
      <c r="B2451" s="4">
        <v>2007.0</v>
      </c>
      <c r="C2451" s="4" t="s">
        <v>13</v>
      </c>
      <c r="D2451" s="4" t="s">
        <v>5780</v>
      </c>
      <c r="E2451" s="4">
        <v>146.0</v>
      </c>
      <c r="F2451" s="4">
        <v>4.0</v>
      </c>
      <c r="G2451" s="4" t="s">
        <v>1382</v>
      </c>
      <c r="H2451" s="4" t="s">
        <v>4763</v>
      </c>
      <c r="I2451" s="4">
        <v>98.0</v>
      </c>
      <c r="J2451" s="4">
        <v>44.0</v>
      </c>
      <c r="K2451" s="5">
        <v>45917.0</v>
      </c>
      <c r="L2451" s="4">
        <v>5.0</v>
      </c>
      <c r="M2451" s="4">
        <v>98.0</v>
      </c>
      <c r="N2451" s="4">
        <v>98.0</v>
      </c>
      <c r="O2451" s="4" t="s">
        <v>5522</v>
      </c>
      <c r="P2451" s="4" t="s">
        <v>4764</v>
      </c>
      <c r="Q2451" s="4">
        <v>19668.0</v>
      </c>
      <c r="R2451" s="5">
        <v>45792.0</v>
      </c>
      <c r="S2451" s="4" t="s">
        <v>6924</v>
      </c>
      <c r="T2451" s="5">
        <v>45701.0</v>
      </c>
    </row>
    <row r="2452">
      <c r="A2452" s="4" t="s">
        <v>6462</v>
      </c>
      <c r="B2452" s="4">
        <v>2006.0</v>
      </c>
      <c r="C2452" s="4" t="s">
        <v>13</v>
      </c>
      <c r="D2452" s="4" t="s">
        <v>5583</v>
      </c>
      <c r="E2452" s="4">
        <v>145.0</v>
      </c>
      <c r="F2452" s="4">
        <v>4.0</v>
      </c>
      <c r="G2452" s="4" t="s">
        <v>3198</v>
      </c>
      <c r="H2452" s="4" t="s">
        <v>4765</v>
      </c>
      <c r="I2452" s="4">
        <v>98.0</v>
      </c>
      <c r="J2452" s="4">
        <v>0.0</v>
      </c>
      <c r="K2452" s="5">
        <v>45705.0</v>
      </c>
      <c r="L2452" s="4">
        <v>5.0</v>
      </c>
      <c r="M2452" s="4">
        <v>98.0</v>
      </c>
      <c r="N2452" s="4">
        <v>98.0</v>
      </c>
      <c r="O2452" s="4" t="s">
        <v>5522</v>
      </c>
      <c r="P2452" s="4" t="s">
        <v>4766</v>
      </c>
      <c r="Q2452" s="4">
        <v>1952.0</v>
      </c>
      <c r="R2452" s="5">
        <v>45792.0</v>
      </c>
      <c r="S2452" s="4" t="s">
        <v>7293</v>
      </c>
      <c r="T2452" s="5">
        <v>45670.0</v>
      </c>
    </row>
    <row r="2453">
      <c r="A2453" s="4" t="s">
        <v>6462</v>
      </c>
      <c r="B2453" s="4">
        <v>2005.0</v>
      </c>
      <c r="C2453" s="4" t="s">
        <v>13</v>
      </c>
      <c r="D2453" s="4" t="s">
        <v>5555</v>
      </c>
      <c r="E2453" s="4">
        <v>138.0</v>
      </c>
      <c r="F2453" s="4">
        <v>4.0</v>
      </c>
      <c r="G2453" s="4" t="s">
        <v>3623</v>
      </c>
      <c r="H2453" s="4" t="s">
        <v>4767</v>
      </c>
      <c r="I2453" s="4">
        <v>99.0</v>
      </c>
      <c r="J2453" s="4">
        <v>3.0</v>
      </c>
      <c r="K2453" s="5">
        <v>45824.0</v>
      </c>
      <c r="L2453" s="4">
        <v>5.0</v>
      </c>
      <c r="M2453" s="4">
        <v>99.0</v>
      </c>
      <c r="N2453" s="4">
        <v>99.0</v>
      </c>
      <c r="O2453" s="4" t="s">
        <v>5522</v>
      </c>
      <c r="P2453" s="4" t="s">
        <v>4768</v>
      </c>
      <c r="Q2453" s="4">
        <v>19373.0</v>
      </c>
      <c r="R2453" s="5">
        <v>45792.0</v>
      </c>
      <c r="S2453" s="4" t="s">
        <v>7251</v>
      </c>
      <c r="T2453" s="5">
        <v>45912.0</v>
      </c>
    </row>
    <row r="2454">
      <c r="A2454" s="4" t="s">
        <v>6462</v>
      </c>
      <c r="B2454" s="4">
        <v>2004.0</v>
      </c>
      <c r="C2454" s="4" t="s">
        <v>13</v>
      </c>
      <c r="D2454" s="4" t="s">
        <v>5770</v>
      </c>
      <c r="E2454" s="4">
        <v>197.0</v>
      </c>
      <c r="F2454" s="4">
        <v>6.0</v>
      </c>
      <c r="G2454" s="4" t="s">
        <v>383</v>
      </c>
      <c r="H2454" s="4" t="s">
        <v>4769</v>
      </c>
      <c r="I2454" s="4">
        <v>62.0</v>
      </c>
      <c r="J2454" s="4">
        <v>35.0</v>
      </c>
      <c r="K2454" s="5">
        <v>45673.0</v>
      </c>
      <c r="L2454" s="4">
        <v>10.0</v>
      </c>
      <c r="M2454" s="4">
        <v>97.0</v>
      </c>
      <c r="N2454" s="4">
        <v>97.0</v>
      </c>
      <c r="O2454" s="4" t="s">
        <v>5522</v>
      </c>
      <c r="P2454" s="4" t="s">
        <v>4770</v>
      </c>
      <c r="Q2454" s="4">
        <v>19228.0</v>
      </c>
      <c r="R2454" s="5">
        <v>45792.0</v>
      </c>
      <c r="S2454" s="4" t="s">
        <v>6941</v>
      </c>
      <c r="T2454" s="5">
        <v>45881.0</v>
      </c>
    </row>
    <row r="2455">
      <c r="A2455" s="4" t="s">
        <v>6462</v>
      </c>
      <c r="B2455" s="4">
        <v>2003.0</v>
      </c>
      <c r="C2455" s="4" t="s">
        <v>13</v>
      </c>
      <c r="D2455" s="4" t="s">
        <v>5645</v>
      </c>
      <c r="E2455" s="4">
        <v>146.0</v>
      </c>
      <c r="F2455" s="4">
        <v>5.0</v>
      </c>
      <c r="G2455" s="4" t="s">
        <v>6050</v>
      </c>
      <c r="H2455" s="4" t="s">
        <v>4771</v>
      </c>
      <c r="I2455" s="4">
        <v>32.0</v>
      </c>
      <c r="J2455" s="4">
        <v>65.0</v>
      </c>
      <c r="K2455" s="5">
        <v>45823.0</v>
      </c>
      <c r="L2455" s="4">
        <v>5.0</v>
      </c>
      <c r="M2455" s="4">
        <v>98.0</v>
      </c>
      <c r="N2455" s="4">
        <v>99.0</v>
      </c>
      <c r="O2455" s="4" t="s">
        <v>5522</v>
      </c>
      <c r="P2455" s="4" t="s">
        <v>4772</v>
      </c>
      <c r="Q2455" s="4">
        <v>1983.0</v>
      </c>
      <c r="R2455" s="5">
        <v>45792.0</v>
      </c>
      <c r="S2455" s="4" t="s">
        <v>6942</v>
      </c>
      <c r="T2455" s="5">
        <v>45850.0</v>
      </c>
    </row>
    <row r="2456">
      <c r="A2456" s="4" t="s">
        <v>6462</v>
      </c>
      <c r="B2456" s="4">
        <v>2002.0</v>
      </c>
      <c r="C2456" s="4" t="s">
        <v>13</v>
      </c>
      <c r="D2456" s="4" t="s">
        <v>5780</v>
      </c>
      <c r="E2456" s="4">
        <v>149.0</v>
      </c>
      <c r="F2456" s="4">
        <v>5.0</v>
      </c>
      <c r="G2456" s="4" t="s">
        <v>2097</v>
      </c>
      <c r="H2456" s="4" t="s">
        <v>4773</v>
      </c>
      <c r="I2456" s="10"/>
      <c r="J2456" s="4">
        <v>139.0</v>
      </c>
      <c r="K2456" s="5">
        <v>45672.0</v>
      </c>
      <c r="L2456" s="4">
        <v>5.0</v>
      </c>
      <c r="M2456" s="4">
        <v>98.0</v>
      </c>
      <c r="N2456" s="4">
        <v>98.0</v>
      </c>
      <c r="O2456" s="4" t="s">
        <v>5522</v>
      </c>
      <c r="P2456" s="4" t="s">
        <v>4774</v>
      </c>
      <c r="Q2456" s="4">
        <v>18939.0</v>
      </c>
      <c r="R2456" s="5">
        <v>45823.0</v>
      </c>
      <c r="S2456" s="4" t="s">
        <v>7077</v>
      </c>
      <c r="T2456" s="5">
        <v>45820.0</v>
      </c>
    </row>
    <row r="2457">
      <c r="A2457" s="4" t="s">
        <v>6462</v>
      </c>
      <c r="B2457" s="4">
        <v>2001.0</v>
      </c>
      <c r="C2457" s="4" t="s">
        <v>13</v>
      </c>
      <c r="D2457" s="4" t="s">
        <v>5653</v>
      </c>
      <c r="E2457" s="4">
        <v>16.0</v>
      </c>
      <c r="F2457" s="4">
        <v>5.0</v>
      </c>
      <c r="G2457" s="4" t="s">
        <v>3615</v>
      </c>
      <c r="H2457" s="4" t="s">
        <v>4775</v>
      </c>
      <c r="I2457" s="10"/>
      <c r="J2457" s="4">
        <v>309.0</v>
      </c>
      <c r="K2457" s="5">
        <v>45822.0</v>
      </c>
      <c r="L2457" s="4">
        <v>6.0</v>
      </c>
      <c r="M2457" s="4">
        <v>98.0</v>
      </c>
      <c r="N2457" s="4">
        <v>98.0</v>
      </c>
      <c r="O2457" s="4" t="s">
        <v>5522</v>
      </c>
      <c r="P2457" s="4" t="s">
        <v>4777</v>
      </c>
      <c r="Q2457" s="4">
        <v>18797.0</v>
      </c>
      <c r="R2457" s="5">
        <v>45823.0</v>
      </c>
      <c r="S2457" s="4" t="s">
        <v>6944</v>
      </c>
      <c r="T2457" s="5">
        <v>45789.0</v>
      </c>
    </row>
    <row r="2458">
      <c r="A2458" s="4" t="s">
        <v>6462</v>
      </c>
      <c r="B2458" s="4">
        <v>2000.0</v>
      </c>
      <c r="C2458" s="4" t="s">
        <v>13</v>
      </c>
      <c r="D2458" s="4" t="s">
        <v>5933</v>
      </c>
      <c r="E2458" s="4">
        <v>175.0</v>
      </c>
      <c r="F2458" s="4">
        <v>5.0</v>
      </c>
      <c r="G2458" s="4" t="s">
        <v>1121</v>
      </c>
      <c r="H2458" s="4" t="s">
        <v>4778</v>
      </c>
      <c r="I2458" s="10"/>
      <c r="J2458" s="4">
        <v>16527.0</v>
      </c>
      <c r="K2458" s="5">
        <v>45671.0</v>
      </c>
      <c r="L2458" s="4">
        <v>6.0</v>
      </c>
      <c r="M2458" s="4">
        <v>99.0</v>
      </c>
      <c r="N2458" s="4">
        <v>99.0</v>
      </c>
      <c r="O2458" s="4" t="s">
        <v>5522</v>
      </c>
      <c r="P2458" s="4" t="s">
        <v>4779</v>
      </c>
      <c r="Q2458" s="4">
        <v>18655.0</v>
      </c>
      <c r="R2458" s="5">
        <v>45792.0</v>
      </c>
      <c r="S2458" s="4" t="s">
        <v>7081</v>
      </c>
      <c r="T2458" s="5">
        <v>45759.0</v>
      </c>
    </row>
    <row r="2459">
      <c r="A2459" s="4" t="s">
        <v>6463</v>
      </c>
      <c r="B2459" s="4">
        <v>2015.0</v>
      </c>
      <c r="C2459" s="4" t="s">
        <v>13</v>
      </c>
      <c r="D2459" s="4" t="s">
        <v>5903</v>
      </c>
      <c r="E2459" s="4">
        <v>225.0</v>
      </c>
      <c r="F2459" s="4">
        <v>58.0</v>
      </c>
      <c r="G2459" s="10"/>
      <c r="H2459" s="4">
        <v>0.0</v>
      </c>
      <c r="I2459" s="4">
        <v>93.0</v>
      </c>
      <c r="J2459" s="4">
        <v>3585.0</v>
      </c>
      <c r="K2459" s="10"/>
      <c r="L2459" s="4">
        <v>85.0</v>
      </c>
      <c r="M2459" s="4">
        <v>93.0</v>
      </c>
      <c r="N2459" s="4">
        <v>93.0</v>
      </c>
      <c r="O2459" s="4" t="s">
        <v>5821</v>
      </c>
      <c r="P2459" s="4" t="s">
        <v>4780</v>
      </c>
      <c r="Q2459" s="4">
        <v>3864783.0</v>
      </c>
      <c r="R2459" s="10"/>
      <c r="S2459" s="4" t="s">
        <v>6955</v>
      </c>
      <c r="T2459" s="5">
        <v>45695.0</v>
      </c>
    </row>
    <row r="2460">
      <c r="A2460" s="4" t="s">
        <v>6463</v>
      </c>
      <c r="B2460" s="4">
        <v>2014.0</v>
      </c>
      <c r="C2460" s="4" t="s">
        <v>13</v>
      </c>
      <c r="D2460" s="4" t="s">
        <v>5736</v>
      </c>
      <c r="E2460" s="4">
        <v>229.0</v>
      </c>
      <c r="F2460" s="4">
        <v>59.0</v>
      </c>
      <c r="G2460" s="4" t="s">
        <v>5521</v>
      </c>
      <c r="H2460" s="4" t="s">
        <v>4781</v>
      </c>
      <c r="I2460" s="4">
        <v>94.0</v>
      </c>
      <c r="J2460" s="4">
        <v>676.0</v>
      </c>
      <c r="K2460" s="10"/>
      <c r="L2460" s="4">
        <v>86.0</v>
      </c>
      <c r="M2460" s="4">
        <v>94.0</v>
      </c>
      <c r="N2460" s="4">
        <v>94.0</v>
      </c>
      <c r="O2460" s="4" t="s">
        <v>5821</v>
      </c>
      <c r="P2460" s="4" t="s">
        <v>4782</v>
      </c>
      <c r="Q2460" s="4">
        <v>3.7737913E7</v>
      </c>
      <c r="R2460" s="10"/>
      <c r="S2460" s="4" t="s">
        <v>7338</v>
      </c>
      <c r="T2460" s="5">
        <v>45695.0</v>
      </c>
    </row>
    <row r="2461">
      <c r="A2461" s="4" t="s">
        <v>6463</v>
      </c>
      <c r="B2461" s="4">
        <v>2013.0</v>
      </c>
      <c r="C2461" s="4" t="s">
        <v>13</v>
      </c>
      <c r="D2461" s="4" t="s">
        <v>5935</v>
      </c>
      <c r="E2461" s="4">
        <v>232.0</v>
      </c>
      <c r="F2461" s="4">
        <v>60.0</v>
      </c>
      <c r="G2461" s="4" t="s">
        <v>5521</v>
      </c>
      <c r="H2461" s="4" t="s">
        <v>4783</v>
      </c>
      <c r="I2461" s="4">
        <v>93.0</v>
      </c>
      <c r="J2461" s="4">
        <v>2813.0</v>
      </c>
      <c r="K2461" s="10"/>
      <c r="L2461" s="4">
        <v>88.0</v>
      </c>
      <c r="M2461" s="4">
        <v>93.0</v>
      </c>
      <c r="N2461" s="4">
        <v>93.0</v>
      </c>
      <c r="O2461" s="4" t="s">
        <v>5821</v>
      </c>
      <c r="P2461" s="4" t="s">
        <v>4784</v>
      </c>
      <c r="Q2461" s="4">
        <v>3.6849918E7</v>
      </c>
      <c r="R2461" s="10"/>
      <c r="S2461" s="4" t="s">
        <v>7422</v>
      </c>
      <c r="T2461" s="4">
        <v>7.0</v>
      </c>
    </row>
    <row r="2462">
      <c r="A2462" s="4" t="s">
        <v>6463</v>
      </c>
      <c r="B2462" s="4">
        <v>2012.0</v>
      </c>
      <c r="C2462" s="4" t="s">
        <v>13</v>
      </c>
      <c r="D2462" s="4" t="s">
        <v>5737</v>
      </c>
      <c r="E2462" s="4">
        <v>235.0</v>
      </c>
      <c r="F2462" s="4">
        <v>61.0</v>
      </c>
      <c r="G2462" s="4" t="s">
        <v>5521</v>
      </c>
      <c r="H2462" s="4" t="s">
        <v>4785</v>
      </c>
      <c r="I2462" s="4">
        <v>92.0</v>
      </c>
      <c r="J2462" s="4">
        <v>8523.0</v>
      </c>
      <c r="K2462" s="10"/>
      <c r="L2462" s="4">
        <v>89.0</v>
      </c>
      <c r="M2462" s="4">
        <v>92.0</v>
      </c>
      <c r="N2462" s="4">
        <v>92.0</v>
      </c>
      <c r="O2462" s="4" t="s">
        <v>5821</v>
      </c>
      <c r="P2462" s="4" t="s">
        <v>4786</v>
      </c>
      <c r="Q2462" s="4">
        <v>3599192.0</v>
      </c>
      <c r="R2462" s="10"/>
      <c r="S2462" s="4" t="s">
        <v>6956</v>
      </c>
      <c r="T2462" s="5">
        <v>45875.0</v>
      </c>
    </row>
    <row r="2463">
      <c r="A2463" s="4" t="s">
        <v>6463</v>
      </c>
      <c r="B2463" s="4">
        <v>2011.0</v>
      </c>
      <c r="C2463" s="4" t="s">
        <v>13</v>
      </c>
      <c r="D2463" s="4" t="s">
        <v>5884</v>
      </c>
      <c r="E2463" s="4">
        <v>241.0</v>
      </c>
      <c r="F2463" s="4">
        <v>61.0</v>
      </c>
      <c r="G2463" s="5">
        <v>45993.0</v>
      </c>
      <c r="H2463" s="4" t="s">
        <v>4787</v>
      </c>
      <c r="I2463" s="4">
        <v>93.0</v>
      </c>
      <c r="J2463" s="4">
        <v>5616.0</v>
      </c>
      <c r="K2463" s="10"/>
      <c r="L2463" s="4">
        <v>91.0</v>
      </c>
      <c r="M2463" s="4">
        <v>93.0</v>
      </c>
      <c r="N2463" s="4">
        <v>93.0</v>
      </c>
      <c r="O2463" s="4" t="s">
        <v>5821</v>
      </c>
      <c r="P2463" s="4" t="s">
        <v>4788</v>
      </c>
      <c r="Q2463" s="4">
        <v>3.5167314E7</v>
      </c>
      <c r="R2463" s="10"/>
      <c r="S2463" s="4" t="s">
        <v>6907</v>
      </c>
      <c r="T2463" s="4">
        <v>7.0</v>
      </c>
    </row>
    <row r="2464">
      <c r="A2464" s="4" t="s">
        <v>6463</v>
      </c>
      <c r="B2464" s="4">
        <v>2010.0</v>
      </c>
      <c r="C2464" s="4" t="s">
        <v>13</v>
      </c>
      <c r="D2464" s="4" t="s">
        <v>5676</v>
      </c>
      <c r="E2464" s="4">
        <v>243.0</v>
      </c>
      <c r="F2464" s="4">
        <v>62.0</v>
      </c>
      <c r="G2464" s="4" t="s">
        <v>6222</v>
      </c>
      <c r="H2464" s="4" t="s">
        <v>4789</v>
      </c>
      <c r="I2464" s="4">
        <v>75.0</v>
      </c>
      <c r="J2464" s="4">
        <v>680.0</v>
      </c>
      <c r="K2464" s="10"/>
      <c r="L2464" s="4">
        <v>92.0</v>
      </c>
      <c r="M2464" s="4">
        <v>9.0</v>
      </c>
      <c r="N2464" s="4">
        <v>9.0</v>
      </c>
      <c r="O2464" s="4" t="s">
        <v>5821</v>
      </c>
      <c r="P2464" s="4" t="s">
        <v>4791</v>
      </c>
      <c r="Q2464" s="4">
        <v>3.4385963E7</v>
      </c>
      <c r="R2464" s="10"/>
      <c r="S2464" s="4" t="s">
        <v>7257</v>
      </c>
      <c r="T2464" s="4">
        <v>7.0</v>
      </c>
    </row>
    <row r="2465">
      <c r="A2465" s="4" t="s">
        <v>6463</v>
      </c>
      <c r="B2465" s="4">
        <v>2009.0</v>
      </c>
      <c r="C2465" s="4" t="s">
        <v>13</v>
      </c>
      <c r="D2465" s="4">
        <v>62.0</v>
      </c>
      <c r="E2465" s="4">
        <v>248.0</v>
      </c>
      <c r="F2465" s="4">
        <v>63.0</v>
      </c>
      <c r="G2465" s="4" t="s">
        <v>2074</v>
      </c>
      <c r="H2465" s="4" t="s">
        <v>4792</v>
      </c>
      <c r="I2465" s="4">
        <v>72.0</v>
      </c>
      <c r="J2465" s="4">
        <v>68.0</v>
      </c>
      <c r="K2465" s="10"/>
      <c r="L2465" s="4">
        <v>94.0</v>
      </c>
      <c r="M2465" s="4">
        <v>81.0</v>
      </c>
      <c r="N2465" s="4">
        <v>81.0</v>
      </c>
      <c r="O2465" s="4" t="s">
        <v>5821</v>
      </c>
      <c r="P2465" s="4" t="s">
        <v>4793</v>
      </c>
      <c r="Q2465" s="4">
        <v>3365619.0</v>
      </c>
      <c r="R2465" s="10"/>
      <c r="S2465" s="4" t="s">
        <v>7215</v>
      </c>
      <c r="T2465" s="5">
        <v>45875.0</v>
      </c>
    </row>
    <row r="2466">
      <c r="A2466" s="4" t="s">
        <v>6463</v>
      </c>
      <c r="B2466" s="4">
        <v>2008.0</v>
      </c>
      <c r="C2466" s="4" t="s">
        <v>13</v>
      </c>
      <c r="D2466" s="4" t="s">
        <v>5924</v>
      </c>
      <c r="E2466" s="4">
        <v>251.0</v>
      </c>
      <c r="F2466" s="4">
        <v>64.0</v>
      </c>
      <c r="G2466" s="58">
        <v>45659.0</v>
      </c>
      <c r="H2466" s="4" t="s">
        <v>4794</v>
      </c>
      <c r="I2466" s="4">
        <v>78.0</v>
      </c>
      <c r="J2466" s="4">
        <v>129.0</v>
      </c>
      <c r="K2466" s="10"/>
      <c r="L2466" s="4">
        <v>95.0</v>
      </c>
      <c r="M2466" s="4">
        <v>85.0</v>
      </c>
      <c r="N2466" s="4">
        <v>86.0</v>
      </c>
      <c r="O2466" s="4" t="s">
        <v>5821</v>
      </c>
      <c r="P2466" s="4" t="s">
        <v>4795</v>
      </c>
      <c r="Q2466" s="4">
        <v>3.2955496E7</v>
      </c>
      <c r="R2466" s="10"/>
      <c r="S2466" s="4" t="s">
        <v>7087</v>
      </c>
      <c r="T2466" s="5">
        <v>45722.0</v>
      </c>
    </row>
    <row r="2467">
      <c r="A2467" s="4" t="s">
        <v>6463</v>
      </c>
      <c r="B2467" s="4">
        <v>2007.0</v>
      </c>
      <c r="C2467" s="4" t="s">
        <v>13</v>
      </c>
      <c r="D2467" s="4" t="s">
        <v>5958</v>
      </c>
      <c r="E2467" s="4">
        <v>254.0</v>
      </c>
      <c r="F2467" s="4">
        <v>65.0</v>
      </c>
      <c r="G2467" s="58">
        <v>45659.0</v>
      </c>
      <c r="H2467" s="4" t="s">
        <v>4796</v>
      </c>
      <c r="I2467" s="4">
        <v>78.0</v>
      </c>
      <c r="J2467" s="4">
        <v>327.0</v>
      </c>
      <c r="K2467" s="10"/>
      <c r="L2467" s="4">
        <v>97.0</v>
      </c>
      <c r="M2467" s="4">
        <v>84.0</v>
      </c>
      <c r="N2467" s="4">
        <v>84.0</v>
      </c>
      <c r="O2467" s="4" t="s">
        <v>5821</v>
      </c>
      <c r="P2467" s="4" t="s">
        <v>4797</v>
      </c>
      <c r="Q2467" s="4">
        <v>3.2282526E7</v>
      </c>
      <c r="R2467" s="10"/>
      <c r="S2467" s="4" t="s">
        <v>5584</v>
      </c>
      <c r="T2467" s="5">
        <v>45753.0</v>
      </c>
    </row>
    <row r="2468">
      <c r="A2468" s="4" t="s">
        <v>6463</v>
      </c>
      <c r="B2468" s="4">
        <v>2006.0</v>
      </c>
      <c r="C2468" s="4" t="s">
        <v>13</v>
      </c>
      <c r="D2468" s="4">
        <v>61.0</v>
      </c>
      <c r="E2468" s="4">
        <v>26.0</v>
      </c>
      <c r="F2468" s="4">
        <v>66.0</v>
      </c>
      <c r="G2468" s="5">
        <v>45901.0</v>
      </c>
      <c r="H2468" s="4" t="s">
        <v>4798</v>
      </c>
      <c r="I2468" s="4">
        <v>6.0</v>
      </c>
      <c r="J2468" s="4">
        <v>228.0</v>
      </c>
      <c r="K2468" s="10"/>
      <c r="L2468" s="4">
        <v>99.0</v>
      </c>
      <c r="M2468" s="4">
        <v>77.0</v>
      </c>
      <c r="N2468" s="4">
        <v>78.0</v>
      </c>
      <c r="O2468" s="4" t="s">
        <v>5614</v>
      </c>
      <c r="P2468" s="4" t="s">
        <v>4799</v>
      </c>
      <c r="Q2468" s="4">
        <v>316764.0</v>
      </c>
      <c r="R2468" s="10"/>
      <c r="S2468" s="4" t="s">
        <v>6122</v>
      </c>
      <c r="T2468" s="5">
        <v>45694.0</v>
      </c>
    </row>
    <row r="2469">
      <c r="A2469" s="4" t="s">
        <v>6463</v>
      </c>
      <c r="B2469" s="4">
        <v>2005.0</v>
      </c>
      <c r="C2469" s="4" t="s">
        <v>13</v>
      </c>
      <c r="D2469" s="4">
        <v>67.0</v>
      </c>
      <c r="E2469" s="4">
        <v>261.0</v>
      </c>
      <c r="F2469" s="4">
        <v>66.0</v>
      </c>
      <c r="G2469" s="4" t="s">
        <v>6207</v>
      </c>
      <c r="H2469" s="4" t="s">
        <v>4800</v>
      </c>
      <c r="I2469" s="4">
        <v>22.0</v>
      </c>
      <c r="J2469" s="4">
        <v>1374.0</v>
      </c>
      <c r="K2469" s="10"/>
      <c r="L2469" s="4">
        <v>101.0</v>
      </c>
      <c r="M2469" s="4">
        <v>78.0</v>
      </c>
      <c r="N2469" s="4">
        <v>78.0</v>
      </c>
      <c r="O2469" s="4" t="s">
        <v>5614</v>
      </c>
      <c r="P2469" s="4" t="s">
        <v>4801</v>
      </c>
      <c r="Q2469" s="4">
        <v>3911914.0</v>
      </c>
      <c r="R2469" s="10"/>
      <c r="S2469" s="4" t="s">
        <v>7089</v>
      </c>
      <c r="T2469" s="5">
        <v>45663.0</v>
      </c>
    </row>
    <row r="2470">
      <c r="A2470" s="4" t="s">
        <v>6463</v>
      </c>
      <c r="B2470" s="4">
        <v>2004.0</v>
      </c>
      <c r="C2470" s="4" t="s">
        <v>13</v>
      </c>
      <c r="D2470" s="4" t="s">
        <v>5826</v>
      </c>
      <c r="E2470" s="4">
        <v>278.0</v>
      </c>
      <c r="F2470" s="4">
        <v>68.0</v>
      </c>
      <c r="G2470" s="4" t="s">
        <v>607</v>
      </c>
      <c r="H2470" s="4" t="s">
        <v>4802</v>
      </c>
      <c r="I2470" s="10"/>
      <c r="J2470" s="4">
        <v>9562.0</v>
      </c>
      <c r="K2470" s="10"/>
      <c r="L2470" s="4">
        <v>102.0</v>
      </c>
      <c r="M2470" s="4">
        <v>74.0</v>
      </c>
      <c r="N2470" s="4">
        <v>74.0</v>
      </c>
      <c r="O2470" s="4" t="s">
        <v>5614</v>
      </c>
      <c r="P2470" s="4" t="s">
        <v>4803</v>
      </c>
      <c r="Q2470" s="4">
        <v>3186341.0</v>
      </c>
      <c r="R2470" s="10"/>
      <c r="S2470" s="4" t="s">
        <v>6912</v>
      </c>
      <c r="T2470" s="5">
        <v>45843.0</v>
      </c>
    </row>
    <row r="2471">
      <c r="A2471" s="4" t="s">
        <v>6463</v>
      </c>
      <c r="B2471" s="4">
        <v>2003.0</v>
      </c>
      <c r="C2471" s="4" t="s">
        <v>13</v>
      </c>
      <c r="D2471" s="4" t="s">
        <v>5683</v>
      </c>
      <c r="E2471" s="4">
        <v>278.0</v>
      </c>
      <c r="F2471" s="4">
        <v>69.0</v>
      </c>
      <c r="G2471" s="4" t="s">
        <v>6223</v>
      </c>
      <c r="H2471" s="4" t="s">
        <v>4804</v>
      </c>
      <c r="I2471" s="10"/>
      <c r="J2471" s="4">
        <v>4381.0</v>
      </c>
      <c r="K2471" s="10"/>
      <c r="L2471" s="4">
        <v>104.0</v>
      </c>
      <c r="M2471" s="4">
        <v>69.0</v>
      </c>
      <c r="N2471" s="4">
        <v>69.0</v>
      </c>
      <c r="O2471" s="4" t="s">
        <v>5614</v>
      </c>
      <c r="P2471" s="4" t="s">
        <v>4805</v>
      </c>
      <c r="Q2471" s="4">
        <v>2.9435944E7</v>
      </c>
      <c r="R2471" s="10"/>
      <c r="S2471" s="4" t="s">
        <v>7432</v>
      </c>
      <c r="T2471" s="5">
        <v>45813.0</v>
      </c>
    </row>
    <row r="2472">
      <c r="A2472" s="4" t="s">
        <v>6463</v>
      </c>
      <c r="B2472" s="4">
        <v>2002.0</v>
      </c>
      <c r="C2472" s="4" t="s">
        <v>13</v>
      </c>
      <c r="D2472" s="4" t="s">
        <v>5744</v>
      </c>
      <c r="E2472" s="4">
        <v>277.0</v>
      </c>
      <c r="F2472" s="4">
        <v>70.0</v>
      </c>
      <c r="G2472" s="4" t="s">
        <v>607</v>
      </c>
      <c r="H2472" s="4" t="s">
        <v>4806</v>
      </c>
      <c r="I2472" s="10"/>
      <c r="J2472" s="4">
        <v>4529.0</v>
      </c>
      <c r="K2472" s="10"/>
      <c r="L2472" s="4">
        <v>106.0</v>
      </c>
      <c r="M2472" s="4">
        <v>6.0</v>
      </c>
      <c r="N2472" s="4">
        <v>6.0</v>
      </c>
      <c r="O2472" s="4" t="s">
        <v>5614</v>
      </c>
      <c r="P2472" s="4" t="s">
        <v>4807</v>
      </c>
      <c r="Q2472" s="4">
        <v>2.8679565E7</v>
      </c>
      <c r="R2472" s="10"/>
      <c r="S2472" s="4" t="s">
        <v>7414</v>
      </c>
      <c r="T2472" s="5">
        <v>45813.0</v>
      </c>
    </row>
    <row r="2473">
      <c r="A2473" s="4" t="s">
        <v>6463</v>
      </c>
      <c r="B2473" s="4">
        <v>2001.0</v>
      </c>
      <c r="C2473" s="4" t="s">
        <v>13</v>
      </c>
      <c r="D2473" s="4" t="s">
        <v>5995</v>
      </c>
      <c r="E2473" s="4">
        <v>283.0</v>
      </c>
      <c r="F2473" s="4">
        <v>71.0</v>
      </c>
      <c r="G2473" s="4" t="s">
        <v>5985</v>
      </c>
      <c r="H2473" s="4" t="s">
        <v>4808</v>
      </c>
      <c r="I2473" s="10"/>
      <c r="J2473" s="4">
        <v>4362.0</v>
      </c>
      <c r="K2473" s="10"/>
      <c r="L2473" s="4">
        <v>108.0</v>
      </c>
      <c r="M2473" s="4">
        <v>66.0</v>
      </c>
      <c r="N2473" s="4">
        <v>66.0</v>
      </c>
      <c r="O2473" s="4" t="s">
        <v>5614</v>
      </c>
      <c r="P2473" s="4" t="s">
        <v>4810</v>
      </c>
      <c r="Q2473" s="4">
        <v>279455.0</v>
      </c>
      <c r="R2473" s="10"/>
      <c r="S2473" s="4" t="s">
        <v>7171</v>
      </c>
      <c r="T2473" s="5">
        <v>45813.0</v>
      </c>
    </row>
    <row r="2474">
      <c r="A2474" s="4" t="s">
        <v>6463</v>
      </c>
      <c r="B2474" s="4">
        <v>2000.0</v>
      </c>
      <c r="C2474" s="4" t="s">
        <v>13</v>
      </c>
      <c r="D2474" s="4" t="s">
        <v>5527</v>
      </c>
      <c r="E2474" s="4">
        <v>284.0</v>
      </c>
      <c r="F2474" s="4">
        <v>71.0</v>
      </c>
      <c r="G2474" s="4" t="s">
        <v>6023</v>
      </c>
      <c r="H2474" s="4" t="s">
        <v>4811</v>
      </c>
      <c r="I2474" s="10"/>
      <c r="J2474" s="4">
        <v>2875.0</v>
      </c>
      <c r="K2474" s="10"/>
      <c r="L2474" s="4">
        <v>109.0</v>
      </c>
      <c r="M2474" s="4">
        <v>62.0</v>
      </c>
      <c r="N2474" s="4">
        <v>62.0</v>
      </c>
      <c r="O2474" s="4" t="s">
        <v>5522</v>
      </c>
      <c r="P2474" s="4" t="s">
        <v>4812</v>
      </c>
      <c r="Q2474" s="4">
        <v>2725535.0</v>
      </c>
      <c r="R2474" s="10"/>
      <c r="S2474" s="4" t="s">
        <v>7237</v>
      </c>
      <c r="T2474" s="5">
        <v>45782.0</v>
      </c>
    </row>
    <row r="2475">
      <c r="A2475" s="4" t="s">
        <v>6464</v>
      </c>
      <c r="B2475" s="4">
        <v>2015.0</v>
      </c>
      <c r="C2475" s="4" t="s">
        <v>13</v>
      </c>
      <c r="D2475" s="4" t="s">
        <v>5592</v>
      </c>
      <c r="E2475" s="4">
        <v>176.0</v>
      </c>
      <c r="F2475" s="4">
        <v>0.0</v>
      </c>
      <c r="G2475" s="10"/>
      <c r="H2475" s="4">
        <v>0.0</v>
      </c>
      <c r="I2475" s="4">
        <v>89.0</v>
      </c>
      <c r="J2475" s="4">
        <v>0.0</v>
      </c>
      <c r="K2475" s="4" t="s">
        <v>5962</v>
      </c>
      <c r="L2475" s="4">
        <v>0.0</v>
      </c>
      <c r="M2475" s="4">
        <v>89.0</v>
      </c>
      <c r="N2475" s="4">
        <v>89.0</v>
      </c>
      <c r="O2475" s="4" t="s">
        <v>5783</v>
      </c>
      <c r="P2475" s="4" t="s">
        <v>4813</v>
      </c>
      <c r="Q2475" s="4">
        <v>55328.0</v>
      </c>
      <c r="R2475" s="5">
        <v>45780.0</v>
      </c>
      <c r="S2475" s="4" t="s">
        <v>7059</v>
      </c>
      <c r="T2475" s="5">
        <v>45850.0</v>
      </c>
    </row>
    <row r="2476">
      <c r="A2476" s="4" t="s">
        <v>6464</v>
      </c>
      <c r="B2476" s="4">
        <v>2014.0</v>
      </c>
      <c r="C2476" s="4" t="s">
        <v>13</v>
      </c>
      <c r="D2476" s="4" t="s">
        <v>5594</v>
      </c>
      <c r="E2476" s="4">
        <v>178.0</v>
      </c>
      <c r="F2476" s="4">
        <v>0.0</v>
      </c>
      <c r="G2476" s="4" t="s">
        <v>1008</v>
      </c>
      <c r="H2476" s="4" t="s">
        <v>4814</v>
      </c>
      <c r="I2476" s="4">
        <v>85.0</v>
      </c>
      <c r="J2476" s="4">
        <v>0.0</v>
      </c>
      <c r="K2476" s="4" t="s">
        <v>5798</v>
      </c>
      <c r="L2476" s="4">
        <v>0.0</v>
      </c>
      <c r="M2476" s="4">
        <v>85.0</v>
      </c>
      <c r="N2476" s="4">
        <v>85.0</v>
      </c>
      <c r="O2476" s="4" t="s">
        <v>5783</v>
      </c>
      <c r="P2476" s="4" t="s">
        <v>4815</v>
      </c>
      <c r="Q2476" s="4">
        <v>547928.0</v>
      </c>
      <c r="R2476" s="5">
        <v>45780.0</v>
      </c>
      <c r="S2476" s="4" t="s">
        <v>7333</v>
      </c>
      <c r="T2476" s="5">
        <v>45850.0</v>
      </c>
    </row>
    <row r="2477">
      <c r="A2477" s="4" t="s">
        <v>6464</v>
      </c>
      <c r="B2477" s="4">
        <v>2013.0</v>
      </c>
      <c r="C2477" s="4" t="s">
        <v>13</v>
      </c>
      <c r="D2477" s="4" t="s">
        <v>5998</v>
      </c>
      <c r="E2477" s="4">
        <v>179.0</v>
      </c>
      <c r="F2477" s="4">
        <v>0.0</v>
      </c>
      <c r="G2477" s="58">
        <v>45694.0</v>
      </c>
      <c r="H2477" s="4" t="s">
        <v>4816</v>
      </c>
      <c r="I2477" s="4">
        <v>86.0</v>
      </c>
      <c r="J2477" s="4">
        <v>0.0</v>
      </c>
      <c r="K2477" s="4">
        <v>57.0</v>
      </c>
      <c r="L2477" s="4">
        <v>0.0</v>
      </c>
      <c r="M2477" s="4">
        <v>86.0</v>
      </c>
      <c r="N2477" s="4">
        <v>86.0</v>
      </c>
      <c r="O2477" s="4" t="s">
        <v>5783</v>
      </c>
      <c r="P2477" s="4" t="s">
        <v>4817</v>
      </c>
      <c r="Q2477" s="4">
        <v>54254.0</v>
      </c>
      <c r="R2477" s="5">
        <v>45780.0</v>
      </c>
      <c r="S2477" s="4" t="s">
        <v>7022</v>
      </c>
      <c r="T2477" s="5">
        <v>45850.0</v>
      </c>
    </row>
    <row r="2478">
      <c r="A2478" s="4" t="s">
        <v>6464</v>
      </c>
      <c r="B2478" s="4">
        <v>2012.0</v>
      </c>
      <c r="C2478" s="4" t="s">
        <v>13</v>
      </c>
      <c r="D2478" s="4" t="s">
        <v>5597</v>
      </c>
      <c r="E2478" s="4">
        <v>178.0</v>
      </c>
      <c r="F2478" s="4">
        <v>0.0</v>
      </c>
      <c r="G2478" s="4" t="s">
        <v>848</v>
      </c>
      <c r="H2478" s="4" t="s">
        <v>4818</v>
      </c>
      <c r="I2478" s="4">
        <v>84.0</v>
      </c>
      <c r="J2478" s="4">
        <v>0.0</v>
      </c>
      <c r="K2478" s="4" t="s">
        <v>5638</v>
      </c>
      <c r="L2478" s="4">
        <v>0.0</v>
      </c>
      <c r="M2478" s="4">
        <v>84.0</v>
      </c>
      <c r="N2478" s="4">
        <v>84.0</v>
      </c>
      <c r="O2478" s="4" t="s">
        <v>5631</v>
      </c>
      <c r="P2478" s="4" t="s">
        <v>4819</v>
      </c>
      <c r="Q2478" s="4">
        <v>53777.0</v>
      </c>
      <c r="R2478" s="5">
        <v>45750.0</v>
      </c>
      <c r="S2478" s="4" t="s">
        <v>7023</v>
      </c>
      <c r="T2478" s="5">
        <v>45850.0</v>
      </c>
    </row>
    <row r="2479">
      <c r="A2479" s="4" t="s">
        <v>6464</v>
      </c>
      <c r="B2479" s="4">
        <v>2011.0</v>
      </c>
      <c r="C2479" s="4" t="s">
        <v>13</v>
      </c>
      <c r="D2479" s="4">
        <v>76.0</v>
      </c>
      <c r="E2479" s="4">
        <v>187.0</v>
      </c>
      <c r="F2479" s="4">
        <v>0.0</v>
      </c>
      <c r="G2479" s="4" t="s">
        <v>543</v>
      </c>
      <c r="H2479" s="4" t="s">
        <v>4820</v>
      </c>
      <c r="I2479" s="4">
        <v>86.0</v>
      </c>
      <c r="J2479" s="4">
        <v>0.0</v>
      </c>
      <c r="K2479" s="4" t="s">
        <v>5830</v>
      </c>
      <c r="L2479" s="4">
        <v>0.0</v>
      </c>
      <c r="M2479" s="4">
        <v>86.0</v>
      </c>
      <c r="N2479" s="4">
        <v>86.0</v>
      </c>
      <c r="O2479" s="4" t="s">
        <v>5522</v>
      </c>
      <c r="P2479" s="4" t="s">
        <v>4821</v>
      </c>
      <c r="Q2479" s="4">
        <v>531589.0</v>
      </c>
      <c r="R2479" s="5">
        <v>45750.0</v>
      </c>
      <c r="S2479" s="4" t="s">
        <v>7126</v>
      </c>
      <c r="T2479" s="5">
        <v>45789.0</v>
      </c>
    </row>
    <row r="2480">
      <c r="A2480" s="4" t="s">
        <v>6464</v>
      </c>
      <c r="B2480" s="4">
        <v>2010.0</v>
      </c>
      <c r="C2480" s="4" t="s">
        <v>13</v>
      </c>
      <c r="D2480" s="4">
        <v>73.0</v>
      </c>
      <c r="E2480" s="4">
        <v>19.0</v>
      </c>
      <c r="F2480" s="4">
        <v>0.0</v>
      </c>
      <c r="G2480" s="4" t="s">
        <v>439</v>
      </c>
      <c r="H2480" s="4" t="s">
        <v>4822</v>
      </c>
      <c r="I2480" s="4">
        <v>86.0</v>
      </c>
      <c r="J2480" s="4">
        <v>0.0</v>
      </c>
      <c r="K2480" s="4" t="s">
        <v>5536</v>
      </c>
      <c r="L2480" s="4">
        <v>0.0</v>
      </c>
      <c r="M2480" s="4">
        <v>96.0</v>
      </c>
      <c r="N2480" s="4">
        <v>96.0</v>
      </c>
      <c r="O2480" s="4" t="s">
        <v>5578</v>
      </c>
      <c r="P2480" s="4" t="s">
        <v>4823</v>
      </c>
      <c r="Q2480" s="4">
        <v>52613.0</v>
      </c>
      <c r="R2480" s="5">
        <v>45750.0</v>
      </c>
      <c r="S2480" s="4" t="s">
        <v>5681</v>
      </c>
      <c r="T2480" s="5">
        <v>45728.0</v>
      </c>
    </row>
    <row r="2481">
      <c r="A2481" s="4" t="s">
        <v>6464</v>
      </c>
      <c r="B2481" s="4">
        <v>2009.0</v>
      </c>
      <c r="C2481" s="4" t="s">
        <v>13</v>
      </c>
      <c r="D2481" s="4">
        <v>70.0</v>
      </c>
      <c r="E2481" s="4">
        <v>196.0</v>
      </c>
      <c r="F2481" s="4">
        <v>0.0</v>
      </c>
      <c r="G2481" s="4" t="s">
        <v>1360</v>
      </c>
      <c r="H2481" s="4" t="s">
        <v>4824</v>
      </c>
      <c r="I2481" s="4">
        <v>87.0</v>
      </c>
      <c r="J2481" s="4">
        <v>0.0</v>
      </c>
      <c r="K2481" s="4" t="s">
        <v>5643</v>
      </c>
      <c r="L2481" s="4">
        <v>0.0</v>
      </c>
      <c r="M2481" s="4">
        <v>85.0</v>
      </c>
      <c r="N2481" s="4">
        <v>87.0</v>
      </c>
      <c r="O2481" s="4" t="s">
        <v>5658</v>
      </c>
      <c r="P2481" s="4" t="s">
        <v>4825</v>
      </c>
      <c r="Q2481" s="4">
        <v>52619.0</v>
      </c>
      <c r="R2481" s="5">
        <v>45750.0</v>
      </c>
      <c r="S2481" s="4" t="s">
        <v>6928</v>
      </c>
      <c r="T2481" s="5">
        <v>45669.0</v>
      </c>
    </row>
    <row r="2482">
      <c r="A2482" s="4" t="s">
        <v>6464</v>
      </c>
      <c r="B2482" s="4">
        <v>2008.0</v>
      </c>
      <c r="C2482" s="4" t="s">
        <v>13</v>
      </c>
      <c r="D2482" s="4" t="s">
        <v>5796</v>
      </c>
      <c r="E2482" s="4">
        <v>196.0</v>
      </c>
      <c r="F2482" s="4">
        <v>0.0</v>
      </c>
      <c r="G2482" s="4" t="s">
        <v>2309</v>
      </c>
      <c r="H2482" s="4" t="s">
        <v>4826</v>
      </c>
      <c r="I2482" s="4">
        <v>84.0</v>
      </c>
      <c r="J2482" s="4">
        <v>0.0</v>
      </c>
      <c r="K2482" s="4" t="s">
        <v>5644</v>
      </c>
      <c r="L2482" s="4">
        <v>0.0</v>
      </c>
      <c r="M2482" s="4">
        <v>85.0</v>
      </c>
      <c r="N2482" s="4">
        <v>85.0</v>
      </c>
      <c r="O2482" s="5">
        <v>45689.0</v>
      </c>
      <c r="P2482" s="4" t="s">
        <v>4827</v>
      </c>
      <c r="Q2482" s="4">
        <v>515148.0</v>
      </c>
      <c r="R2482" s="5">
        <v>45750.0</v>
      </c>
      <c r="S2482" s="4" t="s">
        <v>7078</v>
      </c>
      <c r="T2482" s="5">
        <v>45911.0</v>
      </c>
    </row>
    <row r="2483">
      <c r="A2483" s="4" t="s">
        <v>6464</v>
      </c>
      <c r="B2483" s="4">
        <v>2007.0</v>
      </c>
      <c r="C2483" s="4" t="s">
        <v>13</v>
      </c>
      <c r="D2483" s="4" t="s">
        <v>5769</v>
      </c>
      <c r="E2483" s="4">
        <v>22.0</v>
      </c>
      <c r="F2483" s="4">
        <v>0.0</v>
      </c>
      <c r="G2483" s="4" t="s">
        <v>1300</v>
      </c>
      <c r="H2483" s="4" t="s">
        <v>4828</v>
      </c>
      <c r="I2483" s="4">
        <v>84.0</v>
      </c>
      <c r="J2483" s="4">
        <v>0.0</v>
      </c>
      <c r="K2483" s="4" t="s">
        <v>5552</v>
      </c>
      <c r="L2483" s="4">
        <v>0.0</v>
      </c>
      <c r="M2483" s="4">
        <v>84.0</v>
      </c>
      <c r="N2483" s="4">
        <v>84.0</v>
      </c>
      <c r="O2483" s="4" t="s">
        <v>5786</v>
      </c>
      <c r="P2483" s="4" t="s">
        <v>4829</v>
      </c>
      <c r="Q2483" s="4">
        <v>5975.0</v>
      </c>
      <c r="R2483" s="5">
        <v>45750.0</v>
      </c>
      <c r="S2483" s="4" t="s">
        <v>7079</v>
      </c>
      <c r="T2483" s="5">
        <v>45849.0</v>
      </c>
    </row>
    <row r="2484">
      <c r="A2484" s="4" t="s">
        <v>6464</v>
      </c>
      <c r="B2484" s="4">
        <v>2006.0</v>
      </c>
      <c r="C2484" s="4" t="s">
        <v>13</v>
      </c>
      <c r="D2484" s="4" t="s">
        <v>5845</v>
      </c>
      <c r="E2484" s="4">
        <v>199.0</v>
      </c>
      <c r="F2484" s="4">
        <v>0.0</v>
      </c>
      <c r="G2484" s="4" t="s">
        <v>1294</v>
      </c>
      <c r="H2484" s="4" t="s">
        <v>4830</v>
      </c>
      <c r="I2484" s="4">
        <v>84.0</v>
      </c>
      <c r="J2484" s="4">
        <v>0.0</v>
      </c>
      <c r="K2484" s="4" t="s">
        <v>5582</v>
      </c>
      <c r="L2484" s="4">
        <v>0.0</v>
      </c>
      <c r="M2484" s="4">
        <v>84.0</v>
      </c>
      <c r="N2484" s="4">
        <v>84.0</v>
      </c>
      <c r="O2484" s="4" t="s">
        <v>5658</v>
      </c>
      <c r="P2484" s="4" t="s">
        <v>4831</v>
      </c>
      <c r="Q2484" s="4">
        <v>5437.0</v>
      </c>
      <c r="R2484" s="5">
        <v>45750.0</v>
      </c>
      <c r="S2484" s="4" t="s">
        <v>7080</v>
      </c>
      <c r="T2484" s="5">
        <v>45788.0</v>
      </c>
    </row>
    <row r="2485">
      <c r="A2485" s="4" t="s">
        <v>6464</v>
      </c>
      <c r="B2485" s="4">
        <v>2005.0</v>
      </c>
      <c r="C2485" s="4" t="s">
        <v>13</v>
      </c>
      <c r="D2485" s="4" t="s">
        <v>5799</v>
      </c>
      <c r="E2485" s="4">
        <v>25.0</v>
      </c>
      <c r="F2485" s="4">
        <v>0.0</v>
      </c>
      <c r="G2485" s="4" t="s">
        <v>427</v>
      </c>
      <c r="H2485" s="4" t="s">
        <v>4832</v>
      </c>
      <c r="I2485" s="4">
        <v>83.0</v>
      </c>
      <c r="J2485" s="4">
        <v>0.0</v>
      </c>
      <c r="K2485" s="4" t="s">
        <v>5601</v>
      </c>
      <c r="L2485" s="4">
        <v>0.0</v>
      </c>
      <c r="M2485" s="4">
        <v>84.0</v>
      </c>
      <c r="N2485" s="4">
        <v>83.0</v>
      </c>
      <c r="O2485" s="4" t="s">
        <v>5658</v>
      </c>
      <c r="P2485" s="4" t="s">
        <v>4833</v>
      </c>
      <c r="Q2485" s="4">
        <v>498946.0</v>
      </c>
      <c r="R2485" s="5">
        <v>45750.0</v>
      </c>
      <c r="S2485" s="4" t="s">
        <v>7247</v>
      </c>
      <c r="T2485" s="5">
        <v>45727.0</v>
      </c>
    </row>
    <row r="2486">
      <c r="A2486" s="4" t="s">
        <v>6464</v>
      </c>
      <c r="B2486" s="4">
        <v>2004.0</v>
      </c>
      <c r="C2486" s="4" t="s">
        <v>13</v>
      </c>
      <c r="D2486" s="4" t="s">
        <v>5825</v>
      </c>
      <c r="E2486" s="4">
        <v>214.0</v>
      </c>
      <c r="F2486" s="4">
        <v>0.0</v>
      </c>
      <c r="G2486" s="4" t="s">
        <v>278</v>
      </c>
      <c r="H2486" s="4" t="s">
        <v>4834</v>
      </c>
      <c r="I2486" s="10"/>
      <c r="J2486" s="4">
        <v>0.0</v>
      </c>
      <c r="K2486" s="5">
        <v>45752.0</v>
      </c>
      <c r="L2486" s="4">
        <v>0.0</v>
      </c>
      <c r="M2486" s="4">
        <v>84.0</v>
      </c>
      <c r="N2486" s="4">
        <v>85.0</v>
      </c>
      <c r="O2486" s="4" t="s">
        <v>5631</v>
      </c>
      <c r="P2486" s="4" t="s">
        <v>4835</v>
      </c>
      <c r="Q2486" s="4">
        <v>49363.0</v>
      </c>
      <c r="R2486" s="5">
        <v>45780.0</v>
      </c>
      <c r="S2486" s="4">
        <v>0.0</v>
      </c>
      <c r="T2486" s="5">
        <v>45668.0</v>
      </c>
    </row>
    <row r="2487">
      <c r="A2487" s="4" t="s">
        <v>6464</v>
      </c>
      <c r="B2487" s="4">
        <v>2003.0</v>
      </c>
      <c r="C2487" s="4" t="s">
        <v>13</v>
      </c>
      <c r="D2487" s="4">
        <v>68.0</v>
      </c>
      <c r="E2487" s="4">
        <v>223.0</v>
      </c>
      <c r="F2487" s="4">
        <v>0.0</v>
      </c>
      <c r="G2487" s="4" t="s">
        <v>219</v>
      </c>
      <c r="H2487" s="4" t="s">
        <v>4836</v>
      </c>
      <c r="I2487" s="10"/>
      <c r="J2487" s="4">
        <v>0.0</v>
      </c>
      <c r="K2487" s="4" t="s">
        <v>5649</v>
      </c>
      <c r="L2487" s="4">
        <v>0.0</v>
      </c>
      <c r="M2487" s="4">
        <v>74.0</v>
      </c>
      <c r="N2487" s="4">
        <v>75.0</v>
      </c>
      <c r="O2487" s="4">
        <v>1.0</v>
      </c>
      <c r="P2487" s="4" t="s">
        <v>4837</v>
      </c>
      <c r="Q2487" s="4">
        <v>488332.0</v>
      </c>
      <c r="R2487" s="5">
        <v>45780.0</v>
      </c>
      <c r="S2487" s="4">
        <v>0.0</v>
      </c>
      <c r="T2487" s="5">
        <v>45910.0</v>
      </c>
    </row>
    <row r="2488">
      <c r="A2488" s="4" t="s">
        <v>6464</v>
      </c>
      <c r="B2488" s="4">
        <v>2002.0</v>
      </c>
      <c r="C2488" s="4" t="s">
        <v>13</v>
      </c>
      <c r="D2488" s="4" t="s">
        <v>5832</v>
      </c>
      <c r="E2488" s="4">
        <v>221.0</v>
      </c>
      <c r="F2488" s="4">
        <v>0.0</v>
      </c>
      <c r="G2488" s="4" t="s">
        <v>174</v>
      </c>
      <c r="H2488" s="4" t="s">
        <v>4838</v>
      </c>
      <c r="I2488" s="10"/>
      <c r="J2488" s="4">
        <v>0.0</v>
      </c>
      <c r="K2488" s="4">
        <v>49.0</v>
      </c>
      <c r="L2488" s="4">
        <v>0.0</v>
      </c>
      <c r="M2488" s="4">
        <v>74.0</v>
      </c>
      <c r="N2488" s="4">
        <v>73.0</v>
      </c>
      <c r="O2488" s="5">
        <v>45809.0</v>
      </c>
      <c r="P2488" s="4" t="s">
        <v>4840</v>
      </c>
      <c r="Q2488" s="4">
        <v>48344.0</v>
      </c>
      <c r="R2488" s="5">
        <v>45780.0</v>
      </c>
      <c r="S2488" s="4">
        <v>0.0</v>
      </c>
      <c r="T2488" s="4">
        <v>11.0</v>
      </c>
    </row>
    <row r="2489">
      <c r="A2489" s="4" t="s">
        <v>6464</v>
      </c>
      <c r="B2489" s="4">
        <v>2001.0</v>
      </c>
      <c r="C2489" s="4" t="s">
        <v>13</v>
      </c>
      <c r="D2489" s="4" t="s">
        <v>5801</v>
      </c>
      <c r="E2489" s="4">
        <v>219.0</v>
      </c>
      <c r="F2489" s="4">
        <v>0.0</v>
      </c>
      <c r="G2489" s="4" t="s">
        <v>1866</v>
      </c>
      <c r="H2489" s="4" t="s">
        <v>4841</v>
      </c>
      <c r="I2489" s="10"/>
      <c r="J2489" s="4">
        <v>0.0</v>
      </c>
      <c r="K2489" s="4" t="s">
        <v>5947</v>
      </c>
      <c r="L2489" s="4">
        <v>0.0</v>
      </c>
      <c r="M2489" s="4">
        <v>65.0</v>
      </c>
      <c r="N2489" s="4">
        <v>68.0</v>
      </c>
      <c r="O2489" s="5">
        <v>45870.0</v>
      </c>
      <c r="P2489" s="4" t="s">
        <v>4842</v>
      </c>
      <c r="Q2489" s="4">
        <v>47774.0</v>
      </c>
      <c r="R2489" s="5">
        <v>45780.0</v>
      </c>
      <c r="S2489" s="4">
        <v>0.0</v>
      </c>
      <c r="T2489" s="4">
        <v>11.0</v>
      </c>
    </row>
    <row r="2490">
      <c r="A2490" s="4" t="s">
        <v>6464</v>
      </c>
      <c r="B2490" s="4">
        <v>2000.0</v>
      </c>
      <c r="C2490" s="4" t="s">
        <v>13</v>
      </c>
      <c r="D2490" s="4" t="s">
        <v>5834</v>
      </c>
      <c r="E2490" s="4">
        <v>224.0</v>
      </c>
      <c r="F2490" s="4">
        <v>0.0</v>
      </c>
      <c r="G2490" s="4" t="s">
        <v>1015</v>
      </c>
      <c r="H2490" s="4" t="s">
        <v>4843</v>
      </c>
      <c r="I2490" s="10"/>
      <c r="J2490" s="4">
        <v>0.0</v>
      </c>
      <c r="K2490" s="4" t="s">
        <v>5858</v>
      </c>
      <c r="L2490" s="4">
        <v>0.0</v>
      </c>
      <c r="M2490" s="4">
        <v>7.0</v>
      </c>
      <c r="N2490" s="4">
        <v>71.0</v>
      </c>
      <c r="O2490" s="4" t="s">
        <v>5783</v>
      </c>
      <c r="P2490" s="4" t="s">
        <v>4844</v>
      </c>
      <c r="Q2490" s="4">
        <v>47239.0</v>
      </c>
      <c r="R2490" s="5">
        <v>45811.0</v>
      </c>
      <c r="S2490" s="4">
        <v>0.0</v>
      </c>
      <c r="T2490" s="5">
        <v>45668.0</v>
      </c>
    </row>
    <row r="2491">
      <c r="A2491" s="9" t="s">
        <v>6466</v>
      </c>
      <c r="B2491" s="4">
        <v>2015.0</v>
      </c>
      <c r="C2491" s="4" t="s">
        <v>13</v>
      </c>
      <c r="D2491" s="4" t="s">
        <v>5995</v>
      </c>
      <c r="E2491" s="4">
        <v>373.0</v>
      </c>
      <c r="F2491" s="4">
        <v>2.0</v>
      </c>
      <c r="G2491" s="10"/>
      <c r="H2491" s="4">
        <v>0.0</v>
      </c>
      <c r="I2491" s="4">
        <v>9.0</v>
      </c>
      <c r="J2491" s="4">
        <v>0.0</v>
      </c>
      <c r="K2491" s="4" t="s">
        <v>6161</v>
      </c>
      <c r="L2491" s="4">
        <v>3.0</v>
      </c>
      <c r="M2491" s="4">
        <v>84.0</v>
      </c>
      <c r="N2491" s="4">
        <v>9.0</v>
      </c>
      <c r="O2491" s="5">
        <v>45664.0</v>
      </c>
      <c r="P2491" s="4" t="s">
        <v>4845</v>
      </c>
      <c r="Q2491" s="4">
        <v>131911.0</v>
      </c>
      <c r="R2491" s="5">
        <v>45661.0</v>
      </c>
      <c r="S2491" s="4" t="s">
        <v>7398</v>
      </c>
      <c r="T2491" s="5">
        <v>45758.0</v>
      </c>
    </row>
    <row r="2492">
      <c r="A2492" s="9" t="s">
        <v>6466</v>
      </c>
      <c r="B2492" s="4">
        <v>2014.0</v>
      </c>
      <c r="C2492" s="4" t="s">
        <v>13</v>
      </c>
      <c r="D2492" s="4" t="s">
        <v>5567</v>
      </c>
      <c r="E2492" s="4">
        <v>382.0</v>
      </c>
      <c r="F2492" s="4">
        <v>2.0</v>
      </c>
      <c r="G2492" s="4" t="s">
        <v>5521</v>
      </c>
      <c r="H2492" s="4" t="s">
        <v>4846</v>
      </c>
      <c r="I2492" s="4">
        <v>98.0</v>
      </c>
      <c r="J2492" s="4">
        <v>0.0</v>
      </c>
      <c r="K2492" s="5">
        <v>45900.0</v>
      </c>
      <c r="L2492" s="4">
        <v>3.0</v>
      </c>
      <c r="M2492" s="4">
        <v>98.0</v>
      </c>
      <c r="N2492" s="4">
        <v>98.0</v>
      </c>
      <c r="O2492" s="5">
        <v>45723.0</v>
      </c>
      <c r="P2492" s="4" t="s">
        <v>4847</v>
      </c>
      <c r="Q2492" s="4">
        <v>129597.0</v>
      </c>
      <c r="R2492" s="5">
        <v>45720.0</v>
      </c>
      <c r="S2492" s="4" t="s">
        <v>7398</v>
      </c>
      <c r="T2492" s="5">
        <v>45758.0</v>
      </c>
    </row>
    <row r="2493">
      <c r="A2493" s="9" t="s">
        <v>6466</v>
      </c>
      <c r="B2493" s="4">
        <v>2013.0</v>
      </c>
      <c r="C2493" s="4" t="s">
        <v>13</v>
      </c>
      <c r="D2493" s="4" t="s">
        <v>5688</v>
      </c>
      <c r="E2493" s="4">
        <v>393.0</v>
      </c>
      <c r="F2493" s="4">
        <v>2.0</v>
      </c>
      <c r="G2493" s="4" t="s">
        <v>5521</v>
      </c>
      <c r="H2493" s="4" t="s">
        <v>4848</v>
      </c>
      <c r="I2493" s="4">
        <v>98.0</v>
      </c>
      <c r="J2493" s="4">
        <v>0.0</v>
      </c>
      <c r="K2493" s="4" t="s">
        <v>6141</v>
      </c>
      <c r="L2493" s="4">
        <v>3.0</v>
      </c>
      <c r="M2493" s="4">
        <v>98.0</v>
      </c>
      <c r="N2493" s="4">
        <v>98.0</v>
      </c>
      <c r="O2493" s="5">
        <v>45878.0</v>
      </c>
      <c r="P2493" s="4" t="s">
        <v>4849</v>
      </c>
      <c r="Q2493" s="4">
        <v>1271456.0</v>
      </c>
      <c r="R2493" s="5">
        <v>45812.0</v>
      </c>
      <c r="S2493" s="4" t="s">
        <v>7353</v>
      </c>
      <c r="T2493" s="5">
        <v>45758.0</v>
      </c>
    </row>
    <row r="2494">
      <c r="A2494" s="9" t="s">
        <v>6466</v>
      </c>
      <c r="B2494" s="4">
        <v>2012.0</v>
      </c>
      <c r="C2494" s="4" t="s">
        <v>13</v>
      </c>
      <c r="D2494" s="4" t="s">
        <v>5541</v>
      </c>
      <c r="E2494" s="4">
        <v>412.0</v>
      </c>
      <c r="F2494" s="4">
        <v>2.0</v>
      </c>
      <c r="G2494" s="4" t="s">
        <v>5521</v>
      </c>
      <c r="H2494" s="4" t="s">
        <v>4850</v>
      </c>
      <c r="I2494" s="4">
        <v>95.0</v>
      </c>
      <c r="J2494" s="4">
        <v>0.0</v>
      </c>
      <c r="K2494" s="5">
        <v>45841.0</v>
      </c>
      <c r="L2494" s="4">
        <v>3.0</v>
      </c>
      <c r="M2494" s="4">
        <v>92.0</v>
      </c>
      <c r="N2494" s="4">
        <v>95.0</v>
      </c>
      <c r="O2494" s="5">
        <v>45700.0</v>
      </c>
      <c r="P2494" s="4" t="s">
        <v>4851</v>
      </c>
      <c r="Q2494" s="4">
        <v>1248158.0</v>
      </c>
      <c r="R2494" s="5">
        <v>45904.0</v>
      </c>
      <c r="S2494" s="4" t="s">
        <v>7491</v>
      </c>
      <c r="T2494" s="5">
        <v>45727.0</v>
      </c>
    </row>
    <row r="2495">
      <c r="A2495" s="9" t="s">
        <v>6466</v>
      </c>
      <c r="B2495" s="4">
        <v>2011.0</v>
      </c>
      <c r="C2495" s="4" t="s">
        <v>13</v>
      </c>
      <c r="D2495" s="4">
        <v>55.0</v>
      </c>
      <c r="E2495" s="4">
        <v>438.0</v>
      </c>
      <c r="F2495" s="4">
        <v>2.0</v>
      </c>
      <c r="G2495" s="5">
        <v>45693.0</v>
      </c>
      <c r="H2495" s="4" t="s">
        <v>4852</v>
      </c>
      <c r="I2495" s="4">
        <v>91.0</v>
      </c>
      <c r="J2495" s="4">
        <v>0.0</v>
      </c>
      <c r="K2495" s="5">
        <v>45691.0</v>
      </c>
      <c r="L2495" s="4">
        <v>3.0</v>
      </c>
      <c r="M2495" s="4">
        <v>85.0</v>
      </c>
      <c r="N2495" s="4">
        <v>91.0</v>
      </c>
      <c r="O2495" s="5">
        <v>45853.0</v>
      </c>
      <c r="P2495" s="4" t="s">
        <v>4853</v>
      </c>
      <c r="Q2495" s="4">
        <v>1225258.0</v>
      </c>
      <c r="R2495" s="5">
        <v>45693.0</v>
      </c>
      <c r="S2495" s="4" t="s">
        <v>7385</v>
      </c>
      <c r="T2495" s="5">
        <v>45699.0</v>
      </c>
    </row>
    <row r="2496">
      <c r="A2496" s="9" t="s">
        <v>6466</v>
      </c>
      <c r="B2496" s="4">
        <v>2010.0</v>
      </c>
      <c r="C2496" s="4" t="s">
        <v>13</v>
      </c>
      <c r="D2496" s="4" t="s">
        <v>5877</v>
      </c>
      <c r="E2496" s="4">
        <v>459.0</v>
      </c>
      <c r="F2496" s="4">
        <v>2.0</v>
      </c>
      <c r="G2496" s="4" t="s">
        <v>836</v>
      </c>
      <c r="H2496" s="4" t="s">
        <v>4854</v>
      </c>
      <c r="I2496" s="4">
        <v>89.0</v>
      </c>
      <c r="J2496" s="4">
        <v>313.0</v>
      </c>
      <c r="K2496" s="5">
        <v>45867.0</v>
      </c>
      <c r="L2496" s="4">
        <v>4.0</v>
      </c>
      <c r="M2496" s="4">
        <v>89.0</v>
      </c>
      <c r="N2496" s="4">
        <v>89.0</v>
      </c>
      <c r="O2496" s="5">
        <v>45829.0</v>
      </c>
      <c r="P2496" s="4" t="s">
        <v>4855</v>
      </c>
      <c r="Q2496" s="4">
        <v>122843.0</v>
      </c>
      <c r="R2496" s="5">
        <v>45813.0</v>
      </c>
      <c r="S2496" s="4" t="s">
        <v>6952</v>
      </c>
      <c r="T2496" s="4">
        <v>11.0</v>
      </c>
    </row>
    <row r="2497">
      <c r="A2497" s="9" t="s">
        <v>6466</v>
      </c>
      <c r="B2497" s="4">
        <v>2009.0</v>
      </c>
      <c r="C2497" s="4" t="s">
        <v>13</v>
      </c>
      <c r="D2497" s="4" t="s">
        <v>5552</v>
      </c>
      <c r="E2497" s="4">
        <v>46.0</v>
      </c>
      <c r="F2497" s="4">
        <v>3.0</v>
      </c>
      <c r="G2497" s="5">
        <v>45904.0</v>
      </c>
      <c r="H2497" s="4" t="s">
        <v>4856</v>
      </c>
      <c r="I2497" s="4">
        <v>88.0</v>
      </c>
      <c r="J2497" s="4">
        <v>26.0</v>
      </c>
      <c r="K2497" s="5">
        <v>45745.0</v>
      </c>
      <c r="L2497" s="4">
        <v>4.0</v>
      </c>
      <c r="M2497" s="4">
        <v>89.0</v>
      </c>
      <c r="N2497" s="4">
        <v>88.0</v>
      </c>
      <c r="O2497" s="4" t="s">
        <v>5867</v>
      </c>
      <c r="P2497" s="4" t="s">
        <v>4857</v>
      </c>
      <c r="Q2497" s="4">
        <v>118675.0</v>
      </c>
      <c r="R2497" s="5">
        <v>45905.0</v>
      </c>
      <c r="S2497" s="4" t="s">
        <v>7203</v>
      </c>
      <c r="T2497" s="5">
        <v>45879.0</v>
      </c>
    </row>
    <row r="2498">
      <c r="A2498" s="9" t="s">
        <v>6466</v>
      </c>
      <c r="B2498" s="4">
        <v>2008.0</v>
      </c>
      <c r="C2498" s="4" t="s">
        <v>13</v>
      </c>
      <c r="D2498" s="4" t="s">
        <v>5778</v>
      </c>
      <c r="E2498" s="4">
        <v>477.0</v>
      </c>
      <c r="F2498" s="4">
        <v>3.0</v>
      </c>
      <c r="G2498" s="4" t="s">
        <v>2703</v>
      </c>
      <c r="H2498" s="4" t="s">
        <v>4858</v>
      </c>
      <c r="I2498" s="4">
        <v>9.0</v>
      </c>
      <c r="J2498" s="4">
        <v>1.0</v>
      </c>
      <c r="K2498" s="5">
        <v>45928.0</v>
      </c>
      <c r="L2498" s="4">
        <v>4.0</v>
      </c>
      <c r="M2498" s="4">
        <v>89.0</v>
      </c>
      <c r="N2498" s="4">
        <v>88.0</v>
      </c>
      <c r="O2498" s="4" t="s">
        <v>6224</v>
      </c>
      <c r="P2498" s="4" t="s">
        <v>4859</v>
      </c>
      <c r="Q2498" s="4">
        <v>1158897.0</v>
      </c>
      <c r="R2498" s="5">
        <v>45722.0</v>
      </c>
      <c r="S2498" s="4" t="s">
        <v>7209</v>
      </c>
      <c r="T2498" s="5">
        <v>45818.0</v>
      </c>
    </row>
    <row r="2499">
      <c r="A2499" s="9" t="s">
        <v>6466</v>
      </c>
      <c r="B2499" s="4">
        <v>2007.0</v>
      </c>
      <c r="C2499" s="4" t="s">
        <v>13</v>
      </c>
      <c r="D2499" s="4">
        <v>50.0</v>
      </c>
      <c r="E2499" s="4">
        <v>51.0</v>
      </c>
      <c r="F2499" s="4">
        <v>3.0</v>
      </c>
      <c r="G2499" s="4" t="s">
        <v>576</v>
      </c>
      <c r="H2499" s="4" t="s">
        <v>4860</v>
      </c>
      <c r="I2499" s="4">
        <v>92.0</v>
      </c>
      <c r="J2499" s="4">
        <v>0.0</v>
      </c>
      <c r="K2499" s="5">
        <v>45805.0</v>
      </c>
      <c r="L2499" s="4">
        <v>4.0</v>
      </c>
      <c r="M2499" s="4">
        <v>88.0</v>
      </c>
      <c r="N2499" s="4">
        <v>87.0</v>
      </c>
      <c r="O2499" s="4" t="s">
        <v>6225</v>
      </c>
      <c r="P2499" s="4" t="s">
        <v>4861</v>
      </c>
      <c r="Q2499" s="4">
        <v>1138434.0</v>
      </c>
      <c r="R2499" s="5">
        <v>45844.0</v>
      </c>
      <c r="S2499" s="4" t="s">
        <v>6953</v>
      </c>
      <c r="T2499" s="5">
        <v>45787.0</v>
      </c>
    </row>
    <row r="2500">
      <c r="A2500" s="9" t="s">
        <v>6466</v>
      </c>
      <c r="B2500" s="4">
        <v>2006.0</v>
      </c>
      <c r="C2500" s="4" t="s">
        <v>13</v>
      </c>
      <c r="D2500" s="4" t="s">
        <v>5655</v>
      </c>
      <c r="E2500" s="4">
        <v>564.0</v>
      </c>
      <c r="F2500" s="4">
        <v>3.0</v>
      </c>
      <c r="G2500" s="4" t="s">
        <v>1663</v>
      </c>
      <c r="H2500" s="4" t="s">
        <v>4862</v>
      </c>
      <c r="I2500" s="4">
        <v>93.0</v>
      </c>
      <c r="J2500" s="4">
        <v>0.0</v>
      </c>
      <c r="K2500" s="5">
        <v>45716.0</v>
      </c>
      <c r="L2500" s="4">
        <v>4.0</v>
      </c>
      <c r="M2500" s="4">
        <v>88.0</v>
      </c>
      <c r="N2500" s="4">
        <v>87.0</v>
      </c>
      <c r="O2500" s="4" t="s">
        <v>5880</v>
      </c>
      <c r="P2500" s="4" t="s">
        <v>4863</v>
      </c>
      <c r="Q2500" s="4">
        <v>112514.0</v>
      </c>
      <c r="R2500" s="5">
        <v>45664.0</v>
      </c>
      <c r="S2500" s="4" t="s">
        <v>7445</v>
      </c>
      <c r="T2500" s="5">
        <v>45909.0</v>
      </c>
    </row>
    <row r="2501">
      <c r="A2501" s="9" t="s">
        <v>6466</v>
      </c>
      <c r="B2501" s="4">
        <v>2005.0</v>
      </c>
      <c r="C2501" s="4" t="s">
        <v>13</v>
      </c>
      <c r="D2501" s="4">
        <v>46.0</v>
      </c>
      <c r="E2501" s="4">
        <v>63.0</v>
      </c>
      <c r="F2501" s="4">
        <v>3.0</v>
      </c>
      <c r="G2501" s="58">
        <v>45874.0</v>
      </c>
      <c r="H2501" s="4" t="s">
        <v>4864</v>
      </c>
      <c r="I2501" s="4">
        <v>95.0</v>
      </c>
      <c r="J2501" s="4">
        <v>0.0</v>
      </c>
      <c r="K2501" s="5">
        <v>45896.0</v>
      </c>
      <c r="L2501" s="4">
        <v>4.0</v>
      </c>
      <c r="M2501" s="4">
        <v>88.0</v>
      </c>
      <c r="N2501" s="4">
        <v>86.0</v>
      </c>
      <c r="O2501" s="4" t="s">
        <v>5603</v>
      </c>
      <c r="P2501" s="4" t="s">
        <v>4865</v>
      </c>
      <c r="Q2501" s="4">
        <v>115873.0</v>
      </c>
      <c r="R2501" s="5">
        <v>45784.0</v>
      </c>
      <c r="S2501" s="4" t="s">
        <v>6954</v>
      </c>
      <c r="T2501" s="5">
        <v>45847.0</v>
      </c>
    </row>
    <row r="2502">
      <c r="A2502" s="9" t="s">
        <v>6466</v>
      </c>
      <c r="B2502" s="4">
        <v>2004.0</v>
      </c>
      <c r="C2502" s="4" t="s">
        <v>13</v>
      </c>
      <c r="D2502" s="4" t="s">
        <v>5917</v>
      </c>
      <c r="E2502" s="4">
        <v>69.0</v>
      </c>
      <c r="F2502" s="4">
        <v>3.0</v>
      </c>
      <c r="G2502" s="4" t="s">
        <v>1537</v>
      </c>
      <c r="H2502" s="4" t="s">
        <v>4866</v>
      </c>
      <c r="I2502" s="4">
        <v>93.0</v>
      </c>
      <c r="J2502" s="4">
        <v>0.0</v>
      </c>
      <c r="K2502" s="5">
        <v>45774.0</v>
      </c>
      <c r="L2502" s="4">
        <v>4.0</v>
      </c>
      <c r="M2502" s="4">
        <v>88.0</v>
      </c>
      <c r="N2502" s="4">
        <v>86.0</v>
      </c>
      <c r="O2502" s="4" t="s">
        <v>6226</v>
      </c>
      <c r="P2502" s="4" t="s">
        <v>4867</v>
      </c>
      <c r="Q2502" s="4">
        <v>19553.0</v>
      </c>
      <c r="R2502" s="5">
        <v>45907.0</v>
      </c>
      <c r="S2502" s="4" t="s">
        <v>7261</v>
      </c>
      <c r="T2502" s="5">
        <v>45756.0</v>
      </c>
    </row>
    <row r="2503">
      <c r="A2503" s="9" t="s">
        <v>6466</v>
      </c>
      <c r="B2503" s="4">
        <v>2003.0</v>
      </c>
      <c r="C2503" s="4" t="s">
        <v>13</v>
      </c>
      <c r="D2503" s="4" t="s">
        <v>5719</v>
      </c>
      <c r="E2503" s="4">
        <v>6.0</v>
      </c>
      <c r="F2503" s="4">
        <v>3.0</v>
      </c>
      <c r="G2503" s="4" t="s">
        <v>196</v>
      </c>
      <c r="H2503" s="4" t="s">
        <v>4868</v>
      </c>
      <c r="I2503" s="4">
        <v>9.0</v>
      </c>
      <c r="J2503" s="4">
        <v>350.0</v>
      </c>
      <c r="K2503" s="5">
        <v>45684.0</v>
      </c>
      <c r="L2503" s="4">
        <v>4.0</v>
      </c>
      <c r="M2503" s="4">
        <v>87.0</v>
      </c>
      <c r="N2503" s="4">
        <v>85.0</v>
      </c>
      <c r="O2503" s="4" t="s">
        <v>6227</v>
      </c>
      <c r="P2503" s="4" t="s">
        <v>4869</v>
      </c>
      <c r="Q2503" s="4">
        <v>187392.0</v>
      </c>
      <c r="R2503" s="5">
        <v>45755.0</v>
      </c>
      <c r="S2503" s="4" t="s">
        <v>7439</v>
      </c>
      <c r="T2503" s="5">
        <v>45666.0</v>
      </c>
    </row>
    <row r="2504">
      <c r="A2504" s="9" t="s">
        <v>6466</v>
      </c>
      <c r="B2504" s="4">
        <v>2002.0</v>
      </c>
      <c r="C2504" s="4" t="s">
        <v>13</v>
      </c>
      <c r="D2504" s="4" t="s">
        <v>5616</v>
      </c>
      <c r="E2504" s="4">
        <v>587.0</v>
      </c>
      <c r="F2504" s="4">
        <v>3.0</v>
      </c>
      <c r="G2504" s="4" t="s">
        <v>2031</v>
      </c>
      <c r="H2504" s="4" t="s">
        <v>4870</v>
      </c>
      <c r="I2504" s="4">
        <v>88.0</v>
      </c>
      <c r="J2504" s="4">
        <v>37.0</v>
      </c>
      <c r="K2504" s="5">
        <v>45864.0</v>
      </c>
      <c r="L2504" s="4">
        <v>4.0</v>
      </c>
      <c r="M2504" s="4">
        <v>87.0</v>
      </c>
      <c r="N2504" s="4">
        <v>85.0</v>
      </c>
      <c r="O2504" s="4" t="s">
        <v>5557</v>
      </c>
      <c r="P2504" s="4" t="s">
        <v>4871</v>
      </c>
      <c r="Q2504" s="4">
        <v>1893.0</v>
      </c>
      <c r="R2504" s="5">
        <v>45877.0</v>
      </c>
      <c r="S2504" s="4" t="s">
        <v>7445</v>
      </c>
      <c r="T2504" s="5">
        <v>45697.0</v>
      </c>
    </row>
    <row r="2505">
      <c r="A2505" s="9" t="s">
        <v>6466</v>
      </c>
      <c r="B2505" s="4">
        <v>2001.0</v>
      </c>
      <c r="C2505" s="4" t="s">
        <v>13</v>
      </c>
      <c r="D2505" s="4" t="s">
        <v>5608</v>
      </c>
      <c r="E2505" s="4">
        <v>568.0</v>
      </c>
      <c r="F2505" s="4">
        <v>3.0</v>
      </c>
      <c r="G2505" s="4" t="s">
        <v>4327</v>
      </c>
      <c r="H2505" s="4" t="s">
        <v>4872</v>
      </c>
      <c r="I2505" s="4">
        <v>86.0</v>
      </c>
      <c r="J2505" s="4">
        <v>49.0</v>
      </c>
      <c r="K2505" s="5">
        <v>45742.0</v>
      </c>
      <c r="L2505" s="4">
        <v>4.0</v>
      </c>
      <c r="M2505" s="4">
        <v>87.0</v>
      </c>
      <c r="N2505" s="4">
        <v>84.0</v>
      </c>
      <c r="O2505" s="4" t="s">
        <v>5651</v>
      </c>
      <c r="P2505" s="4" t="s">
        <v>4873</v>
      </c>
      <c r="Q2505" s="4">
        <v>172927.0</v>
      </c>
      <c r="R2505" s="5">
        <v>45697.0</v>
      </c>
      <c r="S2505" s="4" t="s">
        <v>7046</v>
      </c>
      <c r="T2505" s="5">
        <v>45725.0</v>
      </c>
    </row>
    <row r="2506">
      <c r="A2506" s="9" t="s">
        <v>6466</v>
      </c>
      <c r="B2506" s="4">
        <v>2000.0</v>
      </c>
      <c r="C2506" s="4" t="s">
        <v>13</v>
      </c>
      <c r="D2506" s="4" t="s">
        <v>5652</v>
      </c>
      <c r="E2506" s="4">
        <v>536.0</v>
      </c>
      <c r="F2506" s="4">
        <v>3.0</v>
      </c>
      <c r="G2506" s="4" t="s">
        <v>889</v>
      </c>
      <c r="H2506" s="4" t="s">
        <v>4874</v>
      </c>
      <c r="I2506" s="4">
        <v>83.0</v>
      </c>
      <c r="J2506" s="4">
        <v>10.0</v>
      </c>
      <c r="K2506" s="5">
        <v>45925.0</v>
      </c>
      <c r="L2506" s="4">
        <v>4.0</v>
      </c>
      <c r="M2506" s="4">
        <v>87.0</v>
      </c>
      <c r="N2506" s="4">
        <v>84.0</v>
      </c>
      <c r="O2506" s="4" t="s">
        <v>5616</v>
      </c>
      <c r="P2506" s="4" t="s">
        <v>4875</v>
      </c>
      <c r="Q2506" s="4">
        <v>161468.0</v>
      </c>
      <c r="R2506" s="5">
        <v>45817.0</v>
      </c>
      <c r="S2506" s="4" t="s">
        <v>7492</v>
      </c>
      <c r="T2506" s="5">
        <v>45756.0</v>
      </c>
    </row>
    <row r="2507">
      <c r="A2507" s="4" t="s">
        <v>6465</v>
      </c>
      <c r="B2507" s="4">
        <v>2015.0</v>
      </c>
      <c r="C2507" s="4" t="s">
        <v>314</v>
      </c>
      <c r="D2507" s="4" t="s">
        <v>6029</v>
      </c>
      <c r="E2507" s="4">
        <v>53.0</v>
      </c>
      <c r="F2507" s="4">
        <v>0.0</v>
      </c>
      <c r="G2507" s="10"/>
      <c r="H2507" s="4">
        <v>0.0</v>
      </c>
      <c r="I2507" s="4">
        <v>67.0</v>
      </c>
      <c r="J2507" s="4">
        <v>22.0</v>
      </c>
      <c r="K2507" s="4" t="s">
        <v>5524</v>
      </c>
      <c r="L2507" s="4">
        <v>0.0</v>
      </c>
      <c r="M2507" s="4">
        <v>98.0</v>
      </c>
      <c r="N2507" s="4">
        <v>98.0</v>
      </c>
      <c r="O2507" s="4" t="s">
        <v>5522</v>
      </c>
      <c r="P2507" s="4" t="s">
        <v>4876</v>
      </c>
      <c r="Q2507" s="4">
        <v>9799186.0</v>
      </c>
      <c r="R2507" s="5">
        <v>45748.0</v>
      </c>
      <c r="S2507" s="4" t="s">
        <v>7220</v>
      </c>
      <c r="T2507" s="5">
        <v>45915.0</v>
      </c>
    </row>
    <row r="2508">
      <c r="A2508" s="4" t="s">
        <v>6465</v>
      </c>
      <c r="B2508" s="4">
        <v>2014.0</v>
      </c>
      <c r="C2508" s="4" t="s">
        <v>314</v>
      </c>
      <c r="D2508" s="4" t="s">
        <v>5664</v>
      </c>
      <c r="E2508" s="4">
        <v>54.0</v>
      </c>
      <c r="F2508" s="4">
        <v>0.0</v>
      </c>
      <c r="G2508" s="5">
        <v>45723.0</v>
      </c>
      <c r="H2508" s="4" t="s">
        <v>4877</v>
      </c>
      <c r="I2508" s="4">
        <v>67.0</v>
      </c>
      <c r="J2508" s="4">
        <v>26.0</v>
      </c>
      <c r="K2508" s="4">
        <v>59.0</v>
      </c>
      <c r="L2508" s="4">
        <v>0.0</v>
      </c>
      <c r="M2508" s="4">
        <v>98.0</v>
      </c>
      <c r="N2508" s="4">
        <v>98.0</v>
      </c>
      <c r="O2508" s="4" t="s">
        <v>5522</v>
      </c>
      <c r="P2508" s="4" t="s">
        <v>4879</v>
      </c>
      <c r="Q2508" s="4">
        <v>969611.0</v>
      </c>
      <c r="R2508" s="5">
        <v>45717.0</v>
      </c>
      <c r="S2508" s="4" t="s">
        <v>7280</v>
      </c>
      <c r="T2508" s="5">
        <v>45884.0</v>
      </c>
    </row>
    <row r="2509">
      <c r="A2509" s="4" t="s">
        <v>6465</v>
      </c>
      <c r="B2509" s="4">
        <v>2013.0</v>
      </c>
      <c r="C2509" s="4" t="s">
        <v>314</v>
      </c>
      <c r="D2509" s="4" t="s">
        <v>5666</v>
      </c>
      <c r="E2509" s="4">
        <v>57.0</v>
      </c>
      <c r="F2509" s="4">
        <v>0.0</v>
      </c>
      <c r="G2509" s="5">
        <v>45723.0</v>
      </c>
      <c r="H2509" s="4" t="s">
        <v>4880</v>
      </c>
      <c r="I2509" s="4">
        <v>67.0</v>
      </c>
      <c r="J2509" s="4">
        <v>51.0</v>
      </c>
      <c r="K2509" s="4" t="s">
        <v>5763</v>
      </c>
      <c r="L2509" s="4">
        <v>0.0</v>
      </c>
      <c r="M2509" s="4">
        <v>98.0</v>
      </c>
      <c r="N2509" s="4">
        <v>98.0</v>
      </c>
      <c r="O2509" s="4" t="s">
        <v>5522</v>
      </c>
      <c r="P2509" s="4" t="s">
        <v>4882</v>
      </c>
      <c r="Q2509" s="4">
        <v>96379.0</v>
      </c>
      <c r="R2509" s="5">
        <v>45717.0</v>
      </c>
      <c r="S2509" s="4" t="s">
        <v>7281</v>
      </c>
      <c r="T2509" s="5">
        <v>45884.0</v>
      </c>
    </row>
    <row r="2510">
      <c r="A2510" s="4" t="s">
        <v>6465</v>
      </c>
      <c r="B2510" s="4">
        <v>2012.0</v>
      </c>
      <c r="C2510" s="4" t="s">
        <v>314</v>
      </c>
      <c r="D2510" s="4" t="s">
        <v>5669</v>
      </c>
      <c r="E2510" s="4">
        <v>57.0</v>
      </c>
      <c r="F2510" s="4">
        <v>0.0</v>
      </c>
      <c r="G2510" s="5">
        <v>45754.0</v>
      </c>
      <c r="H2510" s="4" t="s">
        <v>4883</v>
      </c>
      <c r="I2510" s="4">
        <v>53.0</v>
      </c>
      <c r="J2510" s="4">
        <v>30.0</v>
      </c>
      <c r="K2510" s="4" t="s">
        <v>5528</v>
      </c>
      <c r="L2510" s="4">
        <v>0.0</v>
      </c>
      <c r="M2510" s="4">
        <v>98.0</v>
      </c>
      <c r="N2510" s="4">
        <v>98.0</v>
      </c>
      <c r="O2510" s="4" t="s">
        <v>5522</v>
      </c>
      <c r="P2510" s="4" t="s">
        <v>4884</v>
      </c>
      <c r="Q2510" s="4">
        <v>9519374.0</v>
      </c>
      <c r="R2510" s="5">
        <v>45717.0</v>
      </c>
      <c r="S2510" s="4" t="s">
        <v>7222</v>
      </c>
      <c r="T2510" s="5">
        <v>45884.0</v>
      </c>
    </row>
    <row r="2511">
      <c r="A2511" s="4" t="s">
        <v>6465</v>
      </c>
      <c r="B2511" s="4">
        <v>2011.0</v>
      </c>
      <c r="C2511" s="4" t="s">
        <v>314</v>
      </c>
      <c r="D2511" s="4" t="s">
        <v>5669</v>
      </c>
      <c r="E2511" s="4">
        <v>58.0</v>
      </c>
      <c r="F2511" s="4">
        <v>0.0</v>
      </c>
      <c r="G2511" s="5">
        <v>45754.0</v>
      </c>
      <c r="H2511" s="4" t="s">
        <v>4885</v>
      </c>
      <c r="I2511" s="4">
        <v>42.0</v>
      </c>
      <c r="J2511" s="4">
        <v>26.0</v>
      </c>
      <c r="K2511" s="4" t="s">
        <v>5798</v>
      </c>
      <c r="L2511" s="4">
        <v>0.0</v>
      </c>
      <c r="M2511" s="4">
        <v>98.0</v>
      </c>
      <c r="N2511" s="4">
        <v>98.0</v>
      </c>
      <c r="O2511" s="4" t="s">
        <v>5522</v>
      </c>
      <c r="P2511" s="4" t="s">
        <v>4886</v>
      </c>
      <c r="Q2511" s="4">
        <v>9449213.0</v>
      </c>
      <c r="R2511" s="5">
        <v>45717.0</v>
      </c>
      <c r="S2511" s="4" t="s">
        <v>7381</v>
      </c>
      <c r="T2511" s="4">
        <v>16.0</v>
      </c>
    </row>
    <row r="2512">
      <c r="A2512" s="4" t="s">
        <v>6465</v>
      </c>
      <c r="B2512" s="4">
        <v>2010.0</v>
      </c>
      <c r="C2512" s="4" t="s">
        <v>314</v>
      </c>
      <c r="D2512" s="4" t="s">
        <v>5687</v>
      </c>
      <c r="E2512" s="4">
        <v>58.0</v>
      </c>
      <c r="F2512" s="4">
        <v>0.0</v>
      </c>
      <c r="G2512" s="5">
        <v>45695.0</v>
      </c>
      <c r="H2512" s="4" t="s">
        <v>4887</v>
      </c>
      <c r="I2512" s="10"/>
      <c r="J2512" s="4">
        <v>6.0</v>
      </c>
      <c r="K2512" s="4" t="s">
        <v>5532</v>
      </c>
      <c r="L2512" s="4">
        <v>0.0</v>
      </c>
      <c r="M2512" s="4">
        <v>98.0</v>
      </c>
      <c r="N2512" s="4">
        <v>98.0</v>
      </c>
      <c r="O2512" s="4" t="s">
        <v>5522</v>
      </c>
      <c r="P2512" s="4" t="s">
        <v>4888</v>
      </c>
      <c r="Q2512" s="4">
        <v>9378126.0</v>
      </c>
      <c r="R2512" s="5">
        <v>45717.0</v>
      </c>
      <c r="S2512" s="4" t="s">
        <v>7062</v>
      </c>
      <c r="T2512" s="5">
        <v>45884.0</v>
      </c>
    </row>
    <row r="2513">
      <c r="A2513" s="4" t="s">
        <v>6465</v>
      </c>
      <c r="B2513" s="4">
        <v>2009.0</v>
      </c>
      <c r="C2513" s="4" t="s">
        <v>314</v>
      </c>
      <c r="D2513" s="4" t="s">
        <v>5689</v>
      </c>
      <c r="E2513" s="4">
        <v>62.0</v>
      </c>
      <c r="F2513" s="4">
        <v>0.0</v>
      </c>
      <c r="G2513" s="5">
        <v>45723.0</v>
      </c>
      <c r="H2513" s="4" t="s">
        <v>4889</v>
      </c>
      <c r="I2513" s="10"/>
      <c r="J2513" s="4">
        <v>3.0</v>
      </c>
      <c r="K2513" s="4" t="s">
        <v>5637</v>
      </c>
      <c r="L2513" s="4">
        <v>0.0</v>
      </c>
      <c r="M2513" s="4">
        <v>98.0</v>
      </c>
      <c r="N2513" s="4">
        <v>98.0</v>
      </c>
      <c r="O2513" s="4" t="s">
        <v>5522</v>
      </c>
      <c r="P2513" s="4" t="s">
        <v>4890</v>
      </c>
      <c r="Q2513" s="4">
        <v>9298515.0</v>
      </c>
      <c r="R2513" s="5">
        <v>45717.0</v>
      </c>
      <c r="S2513" s="4" t="s">
        <v>7223</v>
      </c>
      <c r="T2513" s="5">
        <v>45884.0</v>
      </c>
    </row>
    <row r="2514">
      <c r="A2514" s="4" t="s">
        <v>6465</v>
      </c>
      <c r="B2514" s="4">
        <v>2008.0</v>
      </c>
      <c r="C2514" s="4" t="s">
        <v>314</v>
      </c>
      <c r="D2514" s="4" t="s">
        <v>5692</v>
      </c>
      <c r="E2514" s="4">
        <v>62.0</v>
      </c>
      <c r="F2514" s="4">
        <v>0.0</v>
      </c>
      <c r="G2514" s="5">
        <v>45906.0</v>
      </c>
      <c r="H2514" s="4" t="s">
        <v>4891</v>
      </c>
      <c r="I2514" s="10"/>
      <c r="J2514" s="4">
        <v>25.0</v>
      </c>
      <c r="K2514" s="4" t="s">
        <v>5541</v>
      </c>
      <c r="L2514" s="4">
        <v>0.0</v>
      </c>
      <c r="M2514" s="4">
        <v>98.0</v>
      </c>
      <c r="N2514" s="4">
        <v>98.0</v>
      </c>
      <c r="O2514" s="4" t="s">
        <v>5522</v>
      </c>
      <c r="P2514" s="4" t="s">
        <v>4892</v>
      </c>
      <c r="Q2514" s="4">
        <v>9219637.0</v>
      </c>
      <c r="R2514" s="5">
        <v>45717.0</v>
      </c>
      <c r="S2514" s="4" t="s">
        <v>7006</v>
      </c>
      <c r="T2514" s="5">
        <v>45853.0</v>
      </c>
    </row>
    <row r="2515">
      <c r="A2515" s="4" t="s">
        <v>6465</v>
      </c>
      <c r="B2515" s="4">
        <v>2007.0</v>
      </c>
      <c r="C2515" s="4" t="s">
        <v>314</v>
      </c>
      <c r="D2515" s="4">
        <v>89.0</v>
      </c>
      <c r="E2515" s="4">
        <v>63.0</v>
      </c>
      <c r="F2515" s="4">
        <v>0.0</v>
      </c>
      <c r="G2515" s="5">
        <v>45906.0</v>
      </c>
      <c r="H2515" s="4" t="s">
        <v>4893</v>
      </c>
      <c r="I2515" s="10"/>
      <c r="J2515" s="4">
        <v>1.0</v>
      </c>
      <c r="K2515" s="4" t="s">
        <v>5571</v>
      </c>
      <c r="L2515" s="4">
        <v>0.0</v>
      </c>
      <c r="M2515" s="4">
        <v>98.0</v>
      </c>
      <c r="N2515" s="4">
        <v>98.0</v>
      </c>
      <c r="O2515" s="4" t="s">
        <v>5522</v>
      </c>
      <c r="P2515" s="4" t="s">
        <v>4895</v>
      </c>
      <c r="Q2515" s="4">
        <v>914892.0</v>
      </c>
      <c r="R2515" s="5">
        <v>45717.0</v>
      </c>
      <c r="S2515" s="4" t="s">
        <v>7062</v>
      </c>
      <c r="T2515" s="5">
        <v>45884.0</v>
      </c>
    </row>
    <row r="2516">
      <c r="A2516" s="4" t="s">
        <v>6465</v>
      </c>
      <c r="B2516" s="4">
        <v>2006.0</v>
      </c>
      <c r="C2516" s="4" t="s">
        <v>314</v>
      </c>
      <c r="D2516" s="4">
        <v>88.0</v>
      </c>
      <c r="E2516" s="4">
        <v>64.0</v>
      </c>
      <c r="F2516" s="4">
        <v>0.0</v>
      </c>
      <c r="G2516" s="5">
        <v>45783.0</v>
      </c>
      <c r="H2516" s="4" t="s">
        <v>4896</v>
      </c>
      <c r="I2516" s="10"/>
      <c r="J2516" s="4">
        <v>19.0</v>
      </c>
      <c r="K2516" s="4" t="s">
        <v>5640</v>
      </c>
      <c r="L2516" s="4">
        <v>0.0</v>
      </c>
      <c r="M2516" s="4">
        <v>98.0</v>
      </c>
      <c r="N2516" s="4">
        <v>98.0</v>
      </c>
      <c r="O2516" s="4" t="s">
        <v>5522</v>
      </c>
      <c r="P2516" s="4" t="s">
        <v>4897</v>
      </c>
      <c r="Q2516" s="4">
        <v>9855.0</v>
      </c>
      <c r="R2516" s="5">
        <v>45717.0</v>
      </c>
      <c r="S2516" s="4" t="s">
        <v>7007</v>
      </c>
      <c r="T2516" s="5">
        <v>45915.0</v>
      </c>
    </row>
    <row r="2517">
      <c r="A2517" s="4" t="s">
        <v>6465</v>
      </c>
      <c r="B2517" s="4">
        <v>2005.0</v>
      </c>
      <c r="C2517" s="4" t="s">
        <v>314</v>
      </c>
      <c r="D2517" s="4">
        <v>85.0</v>
      </c>
      <c r="E2517" s="4">
        <v>66.0</v>
      </c>
      <c r="F2517" s="4">
        <v>0.0</v>
      </c>
      <c r="G2517" s="5">
        <v>45783.0</v>
      </c>
      <c r="H2517" s="4" t="s">
        <v>4898</v>
      </c>
      <c r="I2517" s="10"/>
      <c r="J2517" s="4">
        <v>13.0</v>
      </c>
      <c r="K2517" s="4" t="s">
        <v>5535</v>
      </c>
      <c r="L2517" s="4">
        <v>0.0</v>
      </c>
      <c r="M2517" s="4">
        <v>98.0</v>
      </c>
      <c r="N2517" s="4">
        <v>98.0</v>
      </c>
      <c r="O2517" s="4" t="s">
        <v>5522</v>
      </c>
      <c r="P2517" s="4" t="s">
        <v>4899</v>
      </c>
      <c r="Q2517" s="4">
        <v>929572.0</v>
      </c>
      <c r="R2517" s="5">
        <v>45717.0</v>
      </c>
      <c r="S2517" s="4" t="s">
        <v>7063</v>
      </c>
      <c r="T2517" s="4">
        <v>16.0</v>
      </c>
    </row>
    <row r="2518">
      <c r="A2518" s="4" t="s">
        <v>6465</v>
      </c>
      <c r="B2518" s="4">
        <v>2004.0</v>
      </c>
      <c r="C2518" s="4" t="s">
        <v>314</v>
      </c>
      <c r="D2518" s="4">
        <v>83.0</v>
      </c>
      <c r="E2518" s="4">
        <v>7.0</v>
      </c>
      <c r="F2518" s="4">
        <v>0.0</v>
      </c>
      <c r="G2518" s="5">
        <v>45814.0</v>
      </c>
      <c r="H2518" s="4" t="s">
        <v>4900</v>
      </c>
      <c r="I2518" s="10"/>
      <c r="J2518" s="4">
        <v>5.0</v>
      </c>
      <c r="K2518" s="4" t="s">
        <v>5642</v>
      </c>
      <c r="L2518" s="4">
        <v>0.0</v>
      </c>
      <c r="M2518" s="4">
        <v>99.0</v>
      </c>
      <c r="N2518" s="4">
        <v>99.0</v>
      </c>
      <c r="O2518" s="4" t="s">
        <v>5522</v>
      </c>
      <c r="P2518" s="4" t="s">
        <v>4901</v>
      </c>
      <c r="Q2518" s="4">
        <v>8993531.0</v>
      </c>
      <c r="R2518" s="5">
        <v>45717.0</v>
      </c>
      <c r="S2518" s="4" t="s">
        <v>7420</v>
      </c>
      <c r="T2518" s="4">
        <v>16.0</v>
      </c>
    </row>
    <row r="2519">
      <c r="A2519" s="4" t="s">
        <v>6465</v>
      </c>
      <c r="B2519" s="4">
        <v>2003.0</v>
      </c>
      <c r="C2519" s="4" t="s">
        <v>314</v>
      </c>
      <c r="D2519" s="4">
        <v>82.0</v>
      </c>
      <c r="E2519" s="4">
        <v>69.0</v>
      </c>
      <c r="F2519" s="4">
        <v>0.0</v>
      </c>
      <c r="G2519" s="5">
        <v>45906.0</v>
      </c>
      <c r="H2519" s="4" t="s">
        <v>4902</v>
      </c>
      <c r="I2519" s="10"/>
      <c r="J2519" s="4">
        <v>3.0</v>
      </c>
      <c r="K2519" s="4" t="s">
        <v>5753</v>
      </c>
      <c r="L2519" s="4">
        <v>0.0</v>
      </c>
      <c r="M2519" s="4">
        <v>99.0</v>
      </c>
      <c r="N2519" s="4">
        <v>99.0</v>
      </c>
      <c r="O2519" s="4" t="s">
        <v>5522</v>
      </c>
      <c r="P2519" s="4" t="s">
        <v>4903</v>
      </c>
      <c r="Q2519" s="4">
        <v>8958229.0</v>
      </c>
      <c r="R2519" s="5">
        <v>45717.0</v>
      </c>
      <c r="S2519" s="4" t="s">
        <v>7283</v>
      </c>
      <c r="T2519" s="5">
        <v>45915.0</v>
      </c>
    </row>
    <row r="2520">
      <c r="A2520" s="4" t="s">
        <v>6465</v>
      </c>
      <c r="B2520" s="4">
        <v>2002.0</v>
      </c>
      <c r="C2520" s="4" t="s">
        <v>314</v>
      </c>
      <c r="D2520" s="4" t="s">
        <v>5682</v>
      </c>
      <c r="E2520" s="4">
        <v>71.0</v>
      </c>
      <c r="F2520" s="4">
        <v>0.0</v>
      </c>
      <c r="G2520" s="5">
        <v>45906.0</v>
      </c>
      <c r="H2520" s="4" t="s">
        <v>4904</v>
      </c>
      <c r="I2520" s="10"/>
      <c r="J2520" s="4">
        <v>9.0</v>
      </c>
      <c r="K2520" s="4" t="s">
        <v>5576</v>
      </c>
      <c r="L2520" s="4">
        <v>0.0</v>
      </c>
      <c r="M2520" s="4">
        <v>99.0</v>
      </c>
      <c r="N2520" s="4">
        <v>99.0</v>
      </c>
      <c r="O2520" s="4" t="s">
        <v>5522</v>
      </c>
      <c r="P2520" s="4" t="s">
        <v>4905</v>
      </c>
      <c r="Q2520" s="4">
        <v>8924958.0</v>
      </c>
      <c r="R2520" s="5">
        <v>45717.0</v>
      </c>
      <c r="S2520" s="4" t="s">
        <v>6022</v>
      </c>
      <c r="T2520" s="5">
        <v>45915.0</v>
      </c>
    </row>
    <row r="2521">
      <c r="A2521" s="4" t="s">
        <v>6465</v>
      </c>
      <c r="B2521" s="4">
        <v>2001.0</v>
      </c>
      <c r="C2521" s="4" t="s">
        <v>314</v>
      </c>
      <c r="D2521" s="4" t="s">
        <v>5700</v>
      </c>
      <c r="E2521" s="4">
        <v>73.0</v>
      </c>
      <c r="F2521" s="4">
        <v>0.0</v>
      </c>
      <c r="G2521" s="5">
        <v>45814.0</v>
      </c>
      <c r="H2521" s="4" t="s">
        <v>4906</v>
      </c>
      <c r="I2521" s="10"/>
      <c r="J2521" s="4">
        <v>5.0</v>
      </c>
      <c r="K2521" s="4" t="s">
        <v>5894</v>
      </c>
      <c r="L2521" s="4">
        <v>0.0</v>
      </c>
      <c r="M2521" s="4">
        <v>99.0</v>
      </c>
      <c r="N2521" s="4">
        <v>99.0</v>
      </c>
      <c r="O2521" s="4" t="s">
        <v>5522</v>
      </c>
      <c r="P2521" s="4" t="s">
        <v>4907</v>
      </c>
      <c r="Q2521" s="4">
        <v>889596.0</v>
      </c>
      <c r="R2521" s="5">
        <v>45717.0</v>
      </c>
      <c r="S2521" s="4" t="s">
        <v>7227</v>
      </c>
      <c r="T2521" s="5">
        <v>45915.0</v>
      </c>
    </row>
    <row r="2522">
      <c r="A2522" s="4" t="s">
        <v>6465</v>
      </c>
      <c r="B2522" s="4">
        <v>2000.0</v>
      </c>
      <c r="C2522" s="4" t="s">
        <v>314</v>
      </c>
      <c r="D2522" s="4" t="s">
        <v>5926</v>
      </c>
      <c r="E2522" s="4">
        <v>73.0</v>
      </c>
      <c r="F2522" s="4">
        <v>0.0</v>
      </c>
      <c r="G2522" s="5">
        <v>45694.0</v>
      </c>
      <c r="H2522" s="4" t="s">
        <v>4908</v>
      </c>
      <c r="I2522" s="10"/>
      <c r="J2522" s="4">
        <v>59.0</v>
      </c>
      <c r="K2522" s="4" t="s">
        <v>5579</v>
      </c>
      <c r="L2522" s="4">
        <v>0.0</v>
      </c>
      <c r="M2522" s="4">
        <v>99.0</v>
      </c>
      <c r="N2522" s="4">
        <v>99.0</v>
      </c>
      <c r="O2522" s="4" t="s">
        <v>5522</v>
      </c>
      <c r="P2522" s="4" t="s">
        <v>4909</v>
      </c>
      <c r="Q2522" s="4">
        <v>887219.0</v>
      </c>
      <c r="R2522" s="5">
        <v>45717.0</v>
      </c>
      <c r="S2522" s="4" t="s">
        <v>7073</v>
      </c>
      <c r="T2522" s="5">
        <v>45915.0</v>
      </c>
    </row>
    <row r="2523">
      <c r="A2523" s="4" t="s">
        <v>6466</v>
      </c>
      <c r="B2523" s="4">
        <v>2015.0</v>
      </c>
      <c r="C2523" s="4" t="s">
        <v>314</v>
      </c>
      <c r="D2523" s="4" t="s">
        <v>6228</v>
      </c>
      <c r="E2523" s="4">
        <v>49.0</v>
      </c>
      <c r="F2523" s="4">
        <v>0.0</v>
      </c>
      <c r="G2523" s="10"/>
      <c r="H2523" s="4">
        <v>0.0</v>
      </c>
      <c r="I2523" s="10"/>
      <c r="J2523" s="4">
        <v>35.0</v>
      </c>
      <c r="K2523" s="4" t="s">
        <v>5747</v>
      </c>
      <c r="L2523" s="4">
        <v>0.0</v>
      </c>
      <c r="M2523" s="4">
        <v>97.0</v>
      </c>
      <c r="N2523" s="4">
        <v>97.0</v>
      </c>
      <c r="O2523" s="4" t="s">
        <v>5522</v>
      </c>
      <c r="P2523" s="4" t="s">
        <v>4910</v>
      </c>
      <c r="Q2523" s="4">
        <v>8282396.0</v>
      </c>
      <c r="R2523" s="4" t="s">
        <v>5821</v>
      </c>
      <c r="S2523" s="4" t="s">
        <v>7493</v>
      </c>
      <c r="T2523" s="4">
        <v>16.0</v>
      </c>
    </row>
    <row r="2524">
      <c r="A2524" s="4" t="s">
        <v>6466</v>
      </c>
      <c r="B2524" s="4">
        <v>2014.0</v>
      </c>
      <c r="C2524" s="4" t="s">
        <v>314</v>
      </c>
      <c r="D2524" s="4" t="s">
        <v>6229</v>
      </c>
      <c r="E2524" s="4">
        <v>51.0</v>
      </c>
      <c r="F2524" s="4">
        <v>0.0</v>
      </c>
      <c r="G2524" s="4" t="s">
        <v>6061</v>
      </c>
      <c r="H2524" s="4" t="s">
        <v>4911</v>
      </c>
      <c r="I2524" s="10"/>
      <c r="J2524" s="4">
        <v>23.0</v>
      </c>
      <c r="K2524" s="4">
        <v>57.0</v>
      </c>
      <c r="L2524" s="4">
        <v>0.0</v>
      </c>
      <c r="M2524" s="4">
        <v>96.0</v>
      </c>
      <c r="N2524" s="4">
        <v>96.0</v>
      </c>
      <c r="O2524" s="4" t="s">
        <v>5522</v>
      </c>
      <c r="P2524" s="4" t="s">
        <v>4912</v>
      </c>
      <c r="Q2524" s="4">
        <v>8188649.0</v>
      </c>
      <c r="R2524" s="4" t="s">
        <v>5821</v>
      </c>
      <c r="S2524" s="4" t="s">
        <v>6995</v>
      </c>
      <c r="T2524" s="5">
        <v>45915.0</v>
      </c>
    </row>
    <row r="2525">
      <c r="A2525" s="4" t="s">
        <v>6466</v>
      </c>
      <c r="B2525" s="4">
        <v>2013.0</v>
      </c>
      <c r="C2525" s="4" t="s">
        <v>314</v>
      </c>
      <c r="D2525" s="4">
        <v>83.0</v>
      </c>
      <c r="E2525" s="4">
        <v>52.0</v>
      </c>
      <c r="F2525" s="4">
        <v>0.0</v>
      </c>
      <c r="G2525" s="4" t="s">
        <v>1402</v>
      </c>
      <c r="H2525" s="4" t="s">
        <v>4913</v>
      </c>
      <c r="I2525" s="10"/>
      <c r="J2525" s="4">
        <v>175.0</v>
      </c>
      <c r="K2525" s="4" t="s">
        <v>5694</v>
      </c>
      <c r="L2525" s="4">
        <v>0.0</v>
      </c>
      <c r="M2525" s="4">
        <v>96.0</v>
      </c>
      <c r="N2525" s="4">
        <v>96.0</v>
      </c>
      <c r="O2525" s="4" t="s">
        <v>5522</v>
      </c>
      <c r="P2525" s="4" t="s">
        <v>4915</v>
      </c>
      <c r="Q2525" s="4">
        <v>889346.0</v>
      </c>
      <c r="R2525" s="4" t="s">
        <v>5821</v>
      </c>
      <c r="S2525" s="4" t="s">
        <v>7463</v>
      </c>
      <c r="T2525" s="5">
        <v>45884.0</v>
      </c>
    </row>
    <row r="2526">
      <c r="A2526" s="4" t="s">
        <v>6466</v>
      </c>
      <c r="B2526" s="4">
        <v>2012.0</v>
      </c>
      <c r="C2526" s="4" t="s">
        <v>314</v>
      </c>
      <c r="D2526" s="4" t="s">
        <v>5659</v>
      </c>
      <c r="E2526" s="4">
        <v>54.0</v>
      </c>
      <c r="F2526" s="4">
        <v>0.0</v>
      </c>
      <c r="G2526" s="4" t="s">
        <v>2479</v>
      </c>
      <c r="H2526" s="4" t="s">
        <v>4916</v>
      </c>
      <c r="I2526" s="10"/>
      <c r="J2526" s="4">
        <v>61.0</v>
      </c>
      <c r="K2526" s="4" t="s">
        <v>5534</v>
      </c>
      <c r="L2526" s="4">
        <v>0.0</v>
      </c>
      <c r="M2526" s="4">
        <v>96.0</v>
      </c>
      <c r="N2526" s="4">
        <v>96.0</v>
      </c>
      <c r="O2526" s="4" t="s">
        <v>5522</v>
      </c>
      <c r="P2526" s="4" t="s">
        <v>4917</v>
      </c>
      <c r="Q2526" s="4">
        <v>7996861.0</v>
      </c>
      <c r="R2526" s="4" t="s">
        <v>5821</v>
      </c>
      <c r="S2526" s="4" t="s">
        <v>7494</v>
      </c>
      <c r="T2526" s="5">
        <v>45853.0</v>
      </c>
    </row>
    <row r="2527">
      <c r="A2527" s="4" t="s">
        <v>6466</v>
      </c>
      <c r="B2527" s="4">
        <v>2011.0</v>
      </c>
      <c r="C2527" s="4" t="s">
        <v>314</v>
      </c>
      <c r="D2527" s="4" t="s">
        <v>6121</v>
      </c>
      <c r="E2527" s="4">
        <v>55.0</v>
      </c>
      <c r="F2527" s="4">
        <v>0.0</v>
      </c>
      <c r="G2527" s="4" t="s">
        <v>1575</v>
      </c>
      <c r="H2527" s="4" t="s">
        <v>4918</v>
      </c>
      <c r="I2527" s="10"/>
      <c r="J2527" s="4">
        <v>621.0</v>
      </c>
      <c r="K2527" s="4" t="s">
        <v>5544</v>
      </c>
      <c r="L2527" s="4">
        <v>0.0</v>
      </c>
      <c r="M2527" s="4">
        <v>96.0</v>
      </c>
      <c r="N2527" s="4">
        <v>96.0</v>
      </c>
      <c r="O2527" s="4" t="s">
        <v>5522</v>
      </c>
      <c r="P2527" s="4" t="s">
        <v>4919</v>
      </c>
      <c r="Q2527" s="4">
        <v>7912398.0</v>
      </c>
      <c r="R2527" s="4" t="s">
        <v>5821</v>
      </c>
      <c r="S2527" s="4" t="s">
        <v>7494</v>
      </c>
      <c r="T2527" s="5">
        <v>45823.0</v>
      </c>
    </row>
    <row r="2528">
      <c r="A2528" s="4" t="s">
        <v>6466</v>
      </c>
      <c r="B2528" s="4">
        <v>2010.0</v>
      </c>
      <c r="C2528" s="4" t="s">
        <v>314</v>
      </c>
      <c r="D2528" s="4" t="s">
        <v>5664</v>
      </c>
      <c r="E2528" s="4">
        <v>57.0</v>
      </c>
      <c r="F2528" s="4">
        <v>0.0</v>
      </c>
      <c r="G2528" s="58">
        <v>45667.0</v>
      </c>
      <c r="H2528" s="4" t="s">
        <v>4920</v>
      </c>
      <c r="I2528" s="10"/>
      <c r="J2528" s="4">
        <v>77.0</v>
      </c>
      <c r="K2528" s="4" t="s">
        <v>5831</v>
      </c>
      <c r="L2528" s="4">
        <v>0.0</v>
      </c>
      <c r="M2528" s="4">
        <v>96.0</v>
      </c>
      <c r="N2528" s="4">
        <v>95.0</v>
      </c>
      <c r="O2528" s="4" t="s">
        <v>5522</v>
      </c>
      <c r="P2528" s="4" t="s">
        <v>4921</v>
      </c>
      <c r="Q2528" s="4">
        <v>782499.0</v>
      </c>
      <c r="R2528" s="4" t="s">
        <v>5783</v>
      </c>
      <c r="S2528" s="4" t="s">
        <v>5033</v>
      </c>
      <c r="T2528" s="5">
        <v>45762.0</v>
      </c>
    </row>
    <row r="2529">
      <c r="A2529" s="4" t="s">
        <v>6466</v>
      </c>
      <c r="B2529" s="4">
        <v>2009.0</v>
      </c>
      <c r="C2529" s="4" t="s">
        <v>314</v>
      </c>
      <c r="D2529" s="4" t="s">
        <v>6095</v>
      </c>
      <c r="E2529" s="4">
        <v>6.0</v>
      </c>
      <c r="F2529" s="4">
        <v>0.0</v>
      </c>
      <c r="G2529" s="4" t="s">
        <v>5742</v>
      </c>
      <c r="H2529" s="4" t="s">
        <v>4922</v>
      </c>
      <c r="I2529" s="10"/>
      <c r="J2529" s="4">
        <v>958.0</v>
      </c>
      <c r="K2529" s="4">
        <v>55.0</v>
      </c>
      <c r="L2529" s="4">
        <v>0.0</v>
      </c>
      <c r="M2529" s="4">
        <v>96.0</v>
      </c>
      <c r="N2529" s="4">
        <v>95.0</v>
      </c>
      <c r="O2529" s="4" t="s">
        <v>5522</v>
      </c>
      <c r="P2529" s="4" t="s">
        <v>4923</v>
      </c>
      <c r="Q2529" s="4">
        <v>7743831.0</v>
      </c>
      <c r="R2529" s="4" t="s">
        <v>5783</v>
      </c>
      <c r="S2529" s="4" t="s">
        <v>7334</v>
      </c>
      <c r="T2529" s="5">
        <v>45731.0</v>
      </c>
    </row>
    <row r="2530">
      <c r="A2530" s="4" t="s">
        <v>6466</v>
      </c>
      <c r="B2530" s="4">
        <v>2008.0</v>
      </c>
      <c r="C2530" s="4" t="s">
        <v>314</v>
      </c>
      <c r="D2530" s="4">
        <v>82.0</v>
      </c>
      <c r="E2530" s="4">
        <v>6.0</v>
      </c>
      <c r="F2530" s="4">
        <v>0.0</v>
      </c>
      <c r="G2530" s="4" t="s">
        <v>6230</v>
      </c>
      <c r="H2530" s="4" t="s">
        <v>4924</v>
      </c>
      <c r="I2530" s="10"/>
      <c r="J2530" s="4">
        <v>2022.0</v>
      </c>
      <c r="K2530" s="4" t="s">
        <v>5641</v>
      </c>
      <c r="L2530" s="4">
        <v>0.0</v>
      </c>
      <c r="M2530" s="4">
        <v>96.0</v>
      </c>
      <c r="N2530" s="4">
        <v>95.0</v>
      </c>
      <c r="O2530" s="4" t="s">
        <v>5522</v>
      </c>
      <c r="P2530" s="4" t="s">
        <v>4925</v>
      </c>
      <c r="Q2530" s="4">
        <v>7647675.0</v>
      </c>
      <c r="R2530" s="4" t="s">
        <v>5783</v>
      </c>
      <c r="S2530" s="4" t="s">
        <v>7495</v>
      </c>
      <c r="T2530" s="5">
        <v>45731.0</v>
      </c>
    </row>
    <row r="2531">
      <c r="A2531" s="4" t="s">
        <v>6466</v>
      </c>
      <c r="B2531" s="4">
        <v>2007.0</v>
      </c>
      <c r="C2531" s="4" t="s">
        <v>314</v>
      </c>
      <c r="D2531" s="4" t="s">
        <v>5669</v>
      </c>
      <c r="E2531" s="4">
        <v>63.0</v>
      </c>
      <c r="F2531" s="4">
        <v>0.0</v>
      </c>
      <c r="G2531" s="4" t="s">
        <v>6231</v>
      </c>
      <c r="H2531" s="4" t="s">
        <v>4926</v>
      </c>
      <c r="I2531" s="10"/>
      <c r="J2531" s="4">
        <v>1015.0</v>
      </c>
      <c r="K2531" s="4" t="s">
        <v>5643</v>
      </c>
      <c r="L2531" s="4">
        <v>0.0</v>
      </c>
      <c r="M2531" s="4">
        <v>94.0</v>
      </c>
      <c r="N2531" s="4">
        <v>94.0</v>
      </c>
      <c r="O2531" s="4" t="s">
        <v>5522</v>
      </c>
      <c r="P2531" s="4" t="s">
        <v>4927</v>
      </c>
      <c r="Q2531" s="4">
        <v>7551117.0</v>
      </c>
      <c r="R2531" s="4" t="s">
        <v>5783</v>
      </c>
      <c r="S2531" s="4" t="s">
        <v>7446</v>
      </c>
      <c r="T2531" s="5">
        <v>45731.0</v>
      </c>
    </row>
    <row r="2532">
      <c r="A2532" s="4" t="s">
        <v>6466</v>
      </c>
      <c r="B2532" s="4">
        <v>2006.0</v>
      </c>
      <c r="C2532" s="4" t="s">
        <v>314</v>
      </c>
      <c r="D2532" s="4" t="s">
        <v>5687</v>
      </c>
      <c r="E2532" s="4">
        <v>65.0</v>
      </c>
      <c r="F2532" s="4">
        <v>0.0</v>
      </c>
      <c r="G2532" s="4" t="s">
        <v>6208</v>
      </c>
      <c r="H2532" s="4" t="s">
        <v>4928</v>
      </c>
      <c r="I2532" s="10"/>
      <c r="J2532" s="4">
        <v>0.0</v>
      </c>
      <c r="K2532" s="4" t="s">
        <v>5699</v>
      </c>
      <c r="L2532" s="4">
        <v>0.0</v>
      </c>
      <c r="M2532" s="4">
        <v>94.0</v>
      </c>
      <c r="N2532" s="4">
        <v>94.0</v>
      </c>
      <c r="O2532" s="4" t="s">
        <v>5522</v>
      </c>
      <c r="P2532" s="4" t="s">
        <v>4929</v>
      </c>
      <c r="Q2532" s="4">
        <v>7483934.0</v>
      </c>
      <c r="R2532" s="4" t="s">
        <v>5783</v>
      </c>
      <c r="S2532" s="4" t="s">
        <v>7281</v>
      </c>
      <c r="T2532" s="5">
        <v>45703.0</v>
      </c>
    </row>
    <row r="2533">
      <c r="A2533" s="4" t="s">
        <v>6466</v>
      </c>
      <c r="B2533" s="4">
        <v>2005.0</v>
      </c>
      <c r="C2533" s="4" t="s">
        <v>314</v>
      </c>
      <c r="D2533" s="4" t="s">
        <v>5692</v>
      </c>
      <c r="E2533" s="4">
        <v>66.0</v>
      </c>
      <c r="F2533" s="4">
        <v>0.0</v>
      </c>
      <c r="G2533" s="4" t="s">
        <v>5742</v>
      </c>
      <c r="H2533" s="4" t="s">
        <v>4930</v>
      </c>
      <c r="I2533" s="10"/>
      <c r="J2533" s="4">
        <v>60.0</v>
      </c>
      <c r="K2533" s="4" t="s">
        <v>5701</v>
      </c>
      <c r="L2533" s="4">
        <v>0.0</v>
      </c>
      <c r="M2533" s="4">
        <v>94.0</v>
      </c>
      <c r="N2533" s="4">
        <v>94.0</v>
      </c>
      <c r="O2533" s="4" t="s">
        <v>5522</v>
      </c>
      <c r="P2533" s="4" t="s">
        <v>4931</v>
      </c>
      <c r="Q2533" s="4">
        <v>7437115.0</v>
      </c>
      <c r="R2533" s="4" t="s">
        <v>5783</v>
      </c>
      <c r="S2533" s="4" t="s">
        <v>7005</v>
      </c>
      <c r="T2533" s="5">
        <v>45703.0</v>
      </c>
    </row>
    <row r="2534">
      <c r="A2534" s="4" t="s">
        <v>6466</v>
      </c>
      <c r="B2534" s="4">
        <v>2004.0</v>
      </c>
      <c r="C2534" s="4" t="s">
        <v>314</v>
      </c>
      <c r="D2534" s="4">
        <v>81.0</v>
      </c>
      <c r="E2534" s="4">
        <v>69.0</v>
      </c>
      <c r="F2534" s="4">
        <v>0.0</v>
      </c>
      <c r="G2534" s="4" t="s">
        <v>5960</v>
      </c>
      <c r="H2534" s="4" t="s">
        <v>4932</v>
      </c>
      <c r="I2534" s="10"/>
      <c r="J2534" s="4">
        <v>39.0</v>
      </c>
      <c r="K2534" s="4" t="s">
        <v>5579</v>
      </c>
      <c r="L2534" s="4">
        <v>0.0</v>
      </c>
      <c r="M2534" s="4">
        <v>95.0</v>
      </c>
      <c r="N2534" s="4">
        <v>93.0</v>
      </c>
      <c r="O2534" s="4" t="s">
        <v>5522</v>
      </c>
      <c r="P2534" s="4" t="s">
        <v>4933</v>
      </c>
      <c r="Q2534" s="4">
        <v>7389625.0</v>
      </c>
      <c r="R2534" s="4" t="s">
        <v>5783</v>
      </c>
      <c r="S2534" s="4" t="s">
        <v>7062</v>
      </c>
      <c r="T2534" s="5">
        <v>45672.0</v>
      </c>
    </row>
    <row r="2535">
      <c r="A2535" s="4" t="s">
        <v>6466</v>
      </c>
      <c r="B2535" s="4">
        <v>2003.0</v>
      </c>
      <c r="C2535" s="4" t="s">
        <v>314</v>
      </c>
      <c r="D2535" s="4">
        <v>85.0</v>
      </c>
      <c r="E2535" s="4">
        <v>72.0</v>
      </c>
      <c r="F2535" s="4">
        <v>0.0</v>
      </c>
      <c r="G2535" s="4" t="s">
        <v>6232</v>
      </c>
      <c r="H2535" s="4" t="s">
        <v>4934</v>
      </c>
      <c r="I2535" s="10"/>
      <c r="J2535" s="4">
        <v>574.0</v>
      </c>
      <c r="K2535" s="4" t="s">
        <v>5896</v>
      </c>
      <c r="L2535" s="4">
        <v>0.0</v>
      </c>
      <c r="M2535" s="4">
        <v>95.0</v>
      </c>
      <c r="N2535" s="4">
        <v>93.0</v>
      </c>
      <c r="O2535" s="4" t="s">
        <v>5522</v>
      </c>
      <c r="P2535" s="4" t="s">
        <v>4935</v>
      </c>
      <c r="Q2535" s="4">
        <v>73391.0</v>
      </c>
      <c r="R2535" s="4" t="s">
        <v>5578</v>
      </c>
      <c r="S2535" s="4" t="s">
        <v>7064</v>
      </c>
      <c r="T2535" s="4">
        <v>15.0</v>
      </c>
    </row>
    <row r="2536">
      <c r="A2536" s="4" t="s">
        <v>6466</v>
      </c>
      <c r="B2536" s="4">
        <v>2002.0</v>
      </c>
      <c r="C2536" s="4" t="s">
        <v>314</v>
      </c>
      <c r="D2536" s="4">
        <v>84.0</v>
      </c>
      <c r="E2536" s="4">
        <v>74.0</v>
      </c>
      <c r="F2536" s="4">
        <v>0.0</v>
      </c>
      <c r="G2536" s="4" t="s">
        <v>5750</v>
      </c>
      <c r="H2536" s="4" t="s">
        <v>4936</v>
      </c>
      <c r="I2536" s="10"/>
      <c r="J2536" s="4">
        <v>0.0</v>
      </c>
      <c r="K2536" s="4" t="s">
        <v>5582</v>
      </c>
      <c r="L2536" s="4">
        <v>0.0</v>
      </c>
      <c r="M2536" s="4">
        <v>95.0</v>
      </c>
      <c r="N2536" s="4">
        <v>93.0</v>
      </c>
      <c r="O2536" s="4" t="s">
        <v>5522</v>
      </c>
      <c r="P2536" s="4" t="s">
        <v>4937</v>
      </c>
      <c r="Q2536" s="4">
        <v>7284753.0</v>
      </c>
      <c r="R2536" s="4" t="s">
        <v>5578</v>
      </c>
      <c r="S2536" s="4" t="s">
        <v>7063</v>
      </c>
      <c r="T2536" s="5">
        <v>45703.0</v>
      </c>
    </row>
    <row r="2537">
      <c r="A2537" s="4" t="s">
        <v>6466</v>
      </c>
      <c r="B2537" s="4">
        <v>2001.0</v>
      </c>
      <c r="C2537" s="4" t="s">
        <v>314</v>
      </c>
      <c r="D2537" s="4">
        <v>82.0</v>
      </c>
      <c r="E2537" s="4">
        <v>75.0</v>
      </c>
      <c r="F2537" s="4">
        <v>0.0</v>
      </c>
      <c r="G2537" s="5">
        <v>46002.0</v>
      </c>
      <c r="H2537" s="4" t="s">
        <v>4938</v>
      </c>
      <c r="I2537" s="10"/>
      <c r="J2537" s="4">
        <v>700.0</v>
      </c>
      <c r="K2537" s="4" t="s">
        <v>5895</v>
      </c>
      <c r="L2537" s="4">
        <v>0.0</v>
      </c>
      <c r="M2537" s="4">
        <v>95.0</v>
      </c>
      <c r="N2537" s="4">
        <v>93.0</v>
      </c>
      <c r="O2537" s="4" t="s">
        <v>5522</v>
      </c>
      <c r="P2537" s="4" t="s">
        <v>4939</v>
      </c>
      <c r="Q2537" s="4">
        <v>7229854.0</v>
      </c>
      <c r="R2537" s="4" t="s">
        <v>5578</v>
      </c>
      <c r="S2537" s="4" t="s">
        <v>7420</v>
      </c>
      <c r="T2537" s="5">
        <v>45703.0</v>
      </c>
    </row>
    <row r="2538">
      <c r="A2538" s="4" t="s">
        <v>6466</v>
      </c>
      <c r="B2538" s="4">
        <v>2000.0</v>
      </c>
      <c r="C2538" s="4" t="s">
        <v>314</v>
      </c>
      <c r="D2538" s="4" t="s">
        <v>5914</v>
      </c>
      <c r="E2538" s="4">
        <v>78.0</v>
      </c>
      <c r="F2538" s="4">
        <v>0.0</v>
      </c>
      <c r="G2538" s="4" t="s">
        <v>6233</v>
      </c>
      <c r="H2538" s="4" t="s">
        <v>4940</v>
      </c>
      <c r="I2538" s="10"/>
      <c r="J2538" s="4">
        <v>0.0</v>
      </c>
      <c r="K2538" s="5">
        <v>45874.0</v>
      </c>
      <c r="L2538" s="4">
        <v>0.0</v>
      </c>
      <c r="M2538" s="4">
        <v>95.0</v>
      </c>
      <c r="N2538" s="4">
        <v>93.0</v>
      </c>
      <c r="O2538" s="4" t="s">
        <v>5522</v>
      </c>
      <c r="P2538" s="4" t="s">
        <v>4942</v>
      </c>
      <c r="Q2538" s="4">
        <v>718425.0</v>
      </c>
      <c r="R2538" s="4" t="s">
        <v>5578</v>
      </c>
      <c r="S2538" s="4" t="s">
        <v>7324</v>
      </c>
      <c r="T2538" s="5">
        <v>45672.0</v>
      </c>
    </row>
    <row r="2539">
      <c r="A2539" s="9" t="s">
        <v>6467</v>
      </c>
      <c r="B2539" s="4">
        <v>2015.0</v>
      </c>
      <c r="C2539" s="4" t="s">
        <v>13</v>
      </c>
      <c r="D2539" s="4" t="s">
        <v>5734</v>
      </c>
      <c r="E2539" s="4">
        <v>293.0</v>
      </c>
      <c r="F2539" s="4">
        <v>6.0</v>
      </c>
      <c r="G2539" s="10"/>
      <c r="H2539" s="4">
        <v>0.0</v>
      </c>
      <c r="I2539" s="4">
        <v>41.0</v>
      </c>
      <c r="J2539" s="4">
        <v>45.0</v>
      </c>
      <c r="K2539" s="4" t="s">
        <v>5691</v>
      </c>
      <c r="L2539" s="4">
        <v>8.0</v>
      </c>
      <c r="M2539" s="4">
        <v>5.0</v>
      </c>
      <c r="N2539" s="4">
        <v>41.0</v>
      </c>
      <c r="O2539" s="4" t="s">
        <v>5522</v>
      </c>
      <c r="P2539" s="10"/>
      <c r="Q2539" s="4">
        <v>1.8734987E7</v>
      </c>
      <c r="R2539" s="5">
        <v>45663.0</v>
      </c>
      <c r="S2539" s="4" t="s">
        <v>7200</v>
      </c>
      <c r="T2539" s="4">
        <v>9.0</v>
      </c>
    </row>
    <row r="2540">
      <c r="A2540" s="9" t="s">
        <v>6467</v>
      </c>
      <c r="B2540" s="4">
        <v>2014.0</v>
      </c>
      <c r="C2540" s="4" t="s">
        <v>13</v>
      </c>
      <c r="D2540" s="4" t="s">
        <v>5665</v>
      </c>
      <c r="E2540" s="4">
        <v>294.0</v>
      </c>
      <c r="F2540" s="4">
        <v>7.0</v>
      </c>
      <c r="G2540" s="4" t="s">
        <v>5521</v>
      </c>
      <c r="H2540" s="4">
        <v>0.0</v>
      </c>
      <c r="I2540" s="4">
        <v>47.0</v>
      </c>
      <c r="J2540" s="4">
        <v>594.0</v>
      </c>
      <c r="K2540" s="4" t="s">
        <v>5534</v>
      </c>
      <c r="L2540" s="4">
        <v>8.0</v>
      </c>
      <c r="M2540" s="4">
        <v>52.0</v>
      </c>
      <c r="N2540" s="4">
        <v>43.0</v>
      </c>
      <c r="O2540" s="4" t="s">
        <v>5522</v>
      </c>
      <c r="P2540" s="10"/>
      <c r="Q2540" s="4">
        <v>19239.0</v>
      </c>
      <c r="R2540" s="5">
        <v>45663.0</v>
      </c>
      <c r="S2540" s="4" t="s">
        <v>7040</v>
      </c>
      <c r="T2540" s="4">
        <v>9.0</v>
      </c>
    </row>
    <row r="2541">
      <c r="A2541" s="9" t="s">
        <v>6467</v>
      </c>
      <c r="B2541" s="4">
        <v>2013.0</v>
      </c>
      <c r="C2541" s="4" t="s">
        <v>13</v>
      </c>
      <c r="D2541" s="4" t="s">
        <v>5754</v>
      </c>
      <c r="E2541" s="4">
        <v>37.0</v>
      </c>
      <c r="F2541" s="4">
        <v>7.0</v>
      </c>
      <c r="G2541" s="4" t="s">
        <v>5521</v>
      </c>
      <c r="H2541" s="4">
        <v>0.0</v>
      </c>
      <c r="I2541" s="4">
        <v>71.0</v>
      </c>
      <c r="J2541" s="4">
        <v>740.0</v>
      </c>
      <c r="K2541" s="4" t="s">
        <v>5696</v>
      </c>
      <c r="L2541" s="4">
        <v>9.0</v>
      </c>
      <c r="M2541" s="4">
        <v>5.0</v>
      </c>
      <c r="N2541" s="4">
        <v>41.0</v>
      </c>
      <c r="O2541" s="4" t="s">
        <v>5522</v>
      </c>
      <c r="P2541" s="10"/>
      <c r="Q2541" s="4">
        <v>1989141.0</v>
      </c>
      <c r="R2541" s="5">
        <v>45663.0</v>
      </c>
      <c r="S2541" s="4" t="s">
        <v>7489</v>
      </c>
      <c r="T2541" s="4">
        <v>13.0</v>
      </c>
    </row>
    <row r="2542">
      <c r="A2542" s="9" t="s">
        <v>6467</v>
      </c>
      <c r="B2542" s="4">
        <v>2012.0</v>
      </c>
      <c r="C2542" s="4" t="s">
        <v>13</v>
      </c>
      <c r="D2542" s="4" t="s">
        <v>5630</v>
      </c>
      <c r="E2542" s="4">
        <v>32.0</v>
      </c>
      <c r="F2542" s="4">
        <v>7.0</v>
      </c>
      <c r="G2542" s="4" t="s">
        <v>5521</v>
      </c>
      <c r="H2542" s="4">
        <v>0.0</v>
      </c>
      <c r="I2542" s="4">
        <v>43.0</v>
      </c>
      <c r="J2542" s="4">
        <v>13.0</v>
      </c>
      <c r="K2542" s="4" t="s">
        <v>5698</v>
      </c>
      <c r="L2542" s="4">
        <v>9.0</v>
      </c>
      <c r="M2542" s="4">
        <v>47.0</v>
      </c>
      <c r="N2542" s="4">
        <v>45.0</v>
      </c>
      <c r="O2542" s="4" t="s">
        <v>5522</v>
      </c>
      <c r="P2542" s="10"/>
      <c r="Q2542" s="4">
        <v>24271.0</v>
      </c>
      <c r="R2542" s="5">
        <v>45663.0</v>
      </c>
      <c r="S2542" s="4" t="s">
        <v>6992</v>
      </c>
      <c r="T2542" s="5">
        <v>45789.0</v>
      </c>
    </row>
    <row r="2543">
      <c r="A2543" s="9" t="s">
        <v>6467</v>
      </c>
      <c r="B2543" s="4">
        <v>2011.0</v>
      </c>
      <c r="C2543" s="4" t="s">
        <v>13</v>
      </c>
      <c r="D2543" s="4" t="s">
        <v>5590</v>
      </c>
      <c r="E2543" s="4">
        <v>163.0</v>
      </c>
      <c r="F2543" s="4">
        <v>7.0</v>
      </c>
      <c r="G2543" s="4" t="s">
        <v>5030</v>
      </c>
      <c r="H2543" s="4">
        <v>0.0</v>
      </c>
      <c r="I2543" s="4">
        <v>66.0</v>
      </c>
      <c r="J2543" s="4">
        <v>13.0</v>
      </c>
      <c r="K2543" s="4" t="s">
        <v>5701</v>
      </c>
      <c r="L2543" s="4">
        <v>8.0</v>
      </c>
      <c r="M2543" s="4">
        <v>6.0</v>
      </c>
      <c r="N2543" s="4">
        <v>72.0</v>
      </c>
      <c r="O2543" s="4" t="s">
        <v>5522</v>
      </c>
      <c r="P2543" s="10"/>
      <c r="Q2543" s="4">
        <v>2863993.0</v>
      </c>
      <c r="R2543" s="5">
        <v>45663.0</v>
      </c>
      <c r="S2543" s="4" t="s">
        <v>7119</v>
      </c>
      <c r="T2543" s="4">
        <v>12.0</v>
      </c>
    </row>
    <row r="2544">
      <c r="A2544" s="9" t="s">
        <v>6467</v>
      </c>
      <c r="B2544" s="4">
        <v>2010.0</v>
      </c>
      <c r="C2544" s="4" t="s">
        <v>13</v>
      </c>
      <c r="D2544" s="4" t="s">
        <v>5780</v>
      </c>
      <c r="E2544" s="4">
        <v>127.0</v>
      </c>
      <c r="F2544" s="4">
        <v>7.0</v>
      </c>
      <c r="G2544" s="4" t="s">
        <v>6234</v>
      </c>
      <c r="H2544" s="4">
        <v>0.0</v>
      </c>
      <c r="I2544" s="4">
        <v>84.0</v>
      </c>
      <c r="J2544" s="4">
        <v>26.0</v>
      </c>
      <c r="K2544" s="4" t="s">
        <v>5896</v>
      </c>
      <c r="L2544" s="4">
        <v>9.0</v>
      </c>
      <c r="M2544" s="4">
        <v>83.0</v>
      </c>
      <c r="N2544" s="4">
        <v>8.0</v>
      </c>
      <c r="O2544" s="4" t="s">
        <v>5522</v>
      </c>
      <c r="P2544" s="10"/>
      <c r="Q2544" s="4">
        <v>2118834.0</v>
      </c>
      <c r="R2544" s="5">
        <v>45663.0</v>
      </c>
      <c r="S2544" s="4" t="s">
        <v>5044</v>
      </c>
      <c r="T2544" s="5">
        <v>45849.0</v>
      </c>
    </row>
    <row r="2545">
      <c r="A2545" s="9" t="s">
        <v>6467</v>
      </c>
      <c r="B2545" s="4">
        <v>2009.0</v>
      </c>
      <c r="C2545" s="4" t="s">
        <v>13</v>
      </c>
      <c r="D2545" s="4" t="s">
        <v>5583</v>
      </c>
      <c r="E2545" s="4">
        <v>124.0</v>
      </c>
      <c r="F2545" s="4">
        <v>7.0</v>
      </c>
      <c r="G2545" s="4" t="s">
        <v>6153</v>
      </c>
      <c r="H2545" s="4">
        <v>0.0</v>
      </c>
      <c r="I2545" s="4">
        <v>84.0</v>
      </c>
      <c r="J2545" s="4">
        <v>22.0</v>
      </c>
      <c r="K2545" s="4" t="s">
        <v>5895</v>
      </c>
      <c r="L2545" s="4">
        <v>9.0</v>
      </c>
      <c r="M2545" s="4">
        <v>83.0</v>
      </c>
      <c r="N2545" s="4">
        <v>8.0</v>
      </c>
      <c r="O2545" s="4" t="s">
        <v>5522</v>
      </c>
      <c r="P2545" s="10"/>
      <c r="Q2545" s="4">
        <v>2824893.0</v>
      </c>
      <c r="R2545" s="5">
        <v>45694.0</v>
      </c>
      <c r="S2545" s="4" t="s">
        <v>7469</v>
      </c>
      <c r="T2545" s="5">
        <v>45880.0</v>
      </c>
    </row>
    <row r="2546">
      <c r="A2546" s="9" t="s">
        <v>6467</v>
      </c>
      <c r="B2546" s="4">
        <v>2008.0</v>
      </c>
      <c r="C2546" s="4" t="s">
        <v>13</v>
      </c>
      <c r="D2546" s="4" t="s">
        <v>5583</v>
      </c>
      <c r="E2546" s="4">
        <v>122.0</v>
      </c>
      <c r="F2546" s="4">
        <v>8.0</v>
      </c>
      <c r="G2546" s="4" t="s">
        <v>5786</v>
      </c>
      <c r="H2546" s="4">
        <v>0.0</v>
      </c>
      <c r="I2546" s="4">
        <v>83.0</v>
      </c>
      <c r="J2546" s="4">
        <v>19.0</v>
      </c>
      <c r="K2546" s="5">
        <v>45752.0</v>
      </c>
      <c r="L2546" s="4">
        <v>9.0</v>
      </c>
      <c r="M2546" s="4">
        <v>83.0</v>
      </c>
      <c r="N2546" s="4">
        <v>79.0</v>
      </c>
      <c r="O2546" s="4" t="s">
        <v>5522</v>
      </c>
      <c r="P2546" s="10"/>
      <c r="Q2546" s="4">
        <v>2325443.0</v>
      </c>
      <c r="R2546" s="5">
        <v>45694.0</v>
      </c>
      <c r="S2546" s="4" t="s">
        <v>7027</v>
      </c>
      <c r="T2546" s="5">
        <v>45819.0</v>
      </c>
    </row>
    <row r="2547">
      <c r="A2547" s="9" t="s">
        <v>6467</v>
      </c>
      <c r="B2547" s="4">
        <v>2007.0</v>
      </c>
      <c r="C2547" s="4" t="s">
        <v>13</v>
      </c>
      <c r="D2547" s="4" t="s">
        <v>5583</v>
      </c>
      <c r="E2547" s="4">
        <v>121.0</v>
      </c>
      <c r="F2547" s="4">
        <v>8.0</v>
      </c>
      <c r="G2547" s="4" t="s">
        <v>6011</v>
      </c>
      <c r="H2547" s="4" t="s">
        <v>4943</v>
      </c>
      <c r="I2547" s="4">
        <v>83.0</v>
      </c>
      <c r="J2547" s="4">
        <v>403.0</v>
      </c>
      <c r="K2547" s="4" t="s">
        <v>5857</v>
      </c>
      <c r="L2547" s="4">
        <v>9.0</v>
      </c>
      <c r="M2547" s="4">
        <v>83.0</v>
      </c>
      <c r="N2547" s="4">
        <v>8.0</v>
      </c>
      <c r="O2547" s="4" t="s">
        <v>5522</v>
      </c>
      <c r="P2547" s="4" t="s">
        <v>4944</v>
      </c>
      <c r="Q2547" s="4">
        <v>1963286.0</v>
      </c>
      <c r="R2547" s="5">
        <v>45694.0</v>
      </c>
      <c r="S2547" s="4" t="s">
        <v>6948</v>
      </c>
      <c r="T2547" s="5">
        <v>45788.0</v>
      </c>
    </row>
    <row r="2548">
      <c r="A2548" s="9" t="s">
        <v>6467</v>
      </c>
      <c r="B2548" s="4">
        <v>2006.0</v>
      </c>
      <c r="C2548" s="4" t="s">
        <v>13</v>
      </c>
      <c r="D2548" s="4" t="s">
        <v>5780</v>
      </c>
      <c r="E2548" s="4">
        <v>123.0</v>
      </c>
      <c r="F2548" s="4">
        <v>8.0</v>
      </c>
      <c r="G2548" s="4" t="s">
        <v>6010</v>
      </c>
      <c r="H2548" s="4" t="s">
        <v>4945</v>
      </c>
      <c r="I2548" s="4">
        <v>83.0</v>
      </c>
      <c r="J2548" s="4">
        <v>517.0</v>
      </c>
      <c r="K2548" s="4" t="s">
        <v>5819</v>
      </c>
      <c r="L2548" s="4">
        <v>10.0</v>
      </c>
      <c r="M2548" s="4">
        <v>83.0</v>
      </c>
      <c r="N2548" s="4">
        <v>8.0</v>
      </c>
      <c r="O2548" s="4" t="s">
        <v>5522</v>
      </c>
      <c r="P2548" s="4" t="s">
        <v>4946</v>
      </c>
      <c r="Q2548" s="4">
        <v>1.8914977E7</v>
      </c>
      <c r="R2548" s="5">
        <v>45722.0</v>
      </c>
      <c r="S2548" s="4" t="s">
        <v>6949</v>
      </c>
      <c r="T2548" s="5">
        <v>45758.0</v>
      </c>
    </row>
    <row r="2549">
      <c r="A2549" s="9" t="s">
        <v>6467</v>
      </c>
      <c r="B2549" s="4">
        <v>2005.0</v>
      </c>
      <c r="C2549" s="4" t="s">
        <v>13</v>
      </c>
      <c r="D2549" s="4" t="s">
        <v>5556</v>
      </c>
      <c r="E2549" s="4">
        <v>127.0</v>
      </c>
      <c r="F2549" s="4">
        <v>9.0</v>
      </c>
      <c r="G2549" s="4" t="s">
        <v>5033</v>
      </c>
      <c r="H2549" s="4" t="s">
        <v>4947</v>
      </c>
      <c r="I2549" s="4">
        <v>83.0</v>
      </c>
      <c r="J2549" s="4">
        <v>375.0</v>
      </c>
      <c r="K2549" s="4" t="s">
        <v>5858</v>
      </c>
      <c r="L2549" s="4">
        <v>10.0</v>
      </c>
      <c r="M2549" s="4">
        <v>83.0</v>
      </c>
      <c r="N2549" s="4">
        <v>8.0</v>
      </c>
      <c r="O2549" s="4" t="s">
        <v>5522</v>
      </c>
      <c r="P2549" s="4" t="s">
        <v>4948</v>
      </c>
      <c r="Q2549" s="4">
        <v>1.8294611E7</v>
      </c>
      <c r="R2549" s="5">
        <v>45722.0</v>
      </c>
      <c r="S2549" s="4" t="s">
        <v>7361</v>
      </c>
      <c r="T2549" s="4">
        <v>11.0</v>
      </c>
    </row>
    <row r="2550">
      <c r="A2550" s="9" t="s">
        <v>6467</v>
      </c>
      <c r="B2550" s="4">
        <v>2004.0</v>
      </c>
      <c r="C2550" s="4" t="s">
        <v>13</v>
      </c>
      <c r="D2550" s="4" t="s">
        <v>5648</v>
      </c>
      <c r="E2550" s="4">
        <v>131.0</v>
      </c>
      <c r="F2550" s="4">
        <v>9.0</v>
      </c>
      <c r="G2550" s="4" t="s">
        <v>6096</v>
      </c>
      <c r="H2550" s="4" t="s">
        <v>4949</v>
      </c>
      <c r="I2550" s="4">
        <v>82.0</v>
      </c>
      <c r="J2550" s="4">
        <v>189.0</v>
      </c>
      <c r="K2550" s="4" t="s">
        <v>5609</v>
      </c>
      <c r="L2550" s="4">
        <v>10.0</v>
      </c>
      <c r="M2550" s="4">
        <v>84.0</v>
      </c>
      <c r="N2550" s="4">
        <v>81.0</v>
      </c>
      <c r="O2550" s="4" t="s">
        <v>5522</v>
      </c>
      <c r="P2550" s="4" t="s">
        <v>4950</v>
      </c>
      <c r="Q2550" s="4">
        <v>1786638.0</v>
      </c>
      <c r="R2550" s="5">
        <v>45722.0</v>
      </c>
      <c r="S2550" s="4" t="s">
        <v>6008</v>
      </c>
      <c r="T2550" s="5">
        <v>45818.0</v>
      </c>
    </row>
    <row r="2551">
      <c r="A2551" s="9" t="s">
        <v>6467</v>
      </c>
      <c r="B2551" s="4">
        <v>2003.0</v>
      </c>
      <c r="C2551" s="4" t="s">
        <v>13</v>
      </c>
      <c r="D2551" s="4">
        <v>73.0</v>
      </c>
      <c r="E2551" s="4">
        <v>134.0</v>
      </c>
      <c r="F2551" s="4">
        <v>9.0</v>
      </c>
      <c r="G2551" s="4" t="s">
        <v>3711</v>
      </c>
      <c r="H2551" s="4" t="s">
        <v>4951</v>
      </c>
      <c r="I2551" s="4">
        <v>81.0</v>
      </c>
      <c r="J2551" s="4">
        <v>801.0</v>
      </c>
      <c r="K2551" s="4">
        <v>46.0</v>
      </c>
      <c r="L2551" s="4">
        <v>11.0</v>
      </c>
      <c r="M2551" s="4">
        <v>85.0</v>
      </c>
      <c r="N2551" s="4">
        <v>83.0</v>
      </c>
      <c r="O2551" s="4" t="s">
        <v>5522</v>
      </c>
      <c r="P2551" s="4" t="s">
        <v>4952</v>
      </c>
      <c r="Q2551" s="4">
        <v>1.7415266E7</v>
      </c>
      <c r="R2551" s="5">
        <v>45753.0</v>
      </c>
      <c r="S2551" s="4" t="s">
        <v>7382</v>
      </c>
      <c r="T2551" s="5">
        <v>45726.0</v>
      </c>
    </row>
    <row r="2552">
      <c r="A2552" s="9" t="s">
        <v>6467</v>
      </c>
      <c r="B2552" s="4">
        <v>2002.0</v>
      </c>
      <c r="C2552" s="4" t="s">
        <v>13</v>
      </c>
      <c r="D2552" s="4" t="s">
        <v>5559</v>
      </c>
      <c r="E2552" s="4">
        <v>135.0</v>
      </c>
      <c r="F2552" s="4">
        <v>9.0</v>
      </c>
      <c r="G2552" s="4" t="s">
        <v>2724</v>
      </c>
      <c r="H2552" s="4" t="s">
        <v>4953</v>
      </c>
      <c r="I2552" s="4">
        <v>8.0</v>
      </c>
      <c r="J2552" s="4">
        <v>538.0</v>
      </c>
      <c r="K2552" s="4" t="s">
        <v>5596</v>
      </c>
      <c r="L2552" s="4">
        <v>11.0</v>
      </c>
      <c r="M2552" s="4">
        <v>86.0</v>
      </c>
      <c r="N2552" s="4">
        <v>84.0</v>
      </c>
      <c r="O2552" s="4" t="s">
        <v>5522</v>
      </c>
      <c r="P2552" s="4" t="s">
        <v>4954</v>
      </c>
      <c r="Q2552" s="4">
        <v>178791.0</v>
      </c>
      <c r="R2552" s="5">
        <v>45783.0</v>
      </c>
      <c r="S2552" s="4" t="s">
        <v>7095</v>
      </c>
      <c r="T2552" s="5">
        <v>45698.0</v>
      </c>
    </row>
    <row r="2553">
      <c r="A2553" s="9" t="s">
        <v>6467</v>
      </c>
      <c r="B2553" s="4">
        <v>2001.0</v>
      </c>
      <c r="C2553" s="4" t="s">
        <v>13</v>
      </c>
      <c r="D2553" s="4" t="s">
        <v>5653</v>
      </c>
      <c r="E2553" s="4">
        <v>135.0</v>
      </c>
      <c r="F2553" s="4">
        <v>10.0</v>
      </c>
      <c r="G2553" s="4" t="s">
        <v>3711</v>
      </c>
      <c r="H2553" s="4" t="s">
        <v>4955</v>
      </c>
      <c r="I2553" s="4">
        <v>8.0</v>
      </c>
      <c r="J2553" s="4">
        <v>290.0</v>
      </c>
      <c r="K2553" s="4" t="s">
        <v>5785</v>
      </c>
      <c r="L2553" s="4">
        <v>11.0</v>
      </c>
      <c r="M2553" s="4">
        <v>83.0</v>
      </c>
      <c r="N2553" s="4">
        <v>82.0</v>
      </c>
      <c r="O2553" s="4" t="s">
        <v>5522</v>
      </c>
      <c r="P2553" s="4" t="s">
        <v>4956</v>
      </c>
      <c r="Q2553" s="4">
        <v>1.6766899E7</v>
      </c>
      <c r="R2553" s="5">
        <v>45783.0</v>
      </c>
      <c r="S2553" s="4" t="s">
        <v>7096</v>
      </c>
      <c r="T2553" s="5">
        <v>45667.0</v>
      </c>
    </row>
    <row r="2554">
      <c r="A2554" s="9" t="s">
        <v>6467</v>
      </c>
      <c r="B2554" s="4">
        <v>2000.0</v>
      </c>
      <c r="C2554" s="4" t="s">
        <v>13</v>
      </c>
      <c r="D2554" s="4" t="s">
        <v>5564</v>
      </c>
      <c r="E2554" s="4">
        <v>136.0</v>
      </c>
      <c r="F2554" s="4">
        <v>10.0</v>
      </c>
      <c r="G2554" s="4" t="s">
        <v>2354</v>
      </c>
      <c r="H2554" s="4" t="s">
        <v>4957</v>
      </c>
      <c r="I2554" s="4">
        <v>79.0</v>
      </c>
      <c r="J2554" s="4">
        <v>146.0</v>
      </c>
      <c r="K2554" s="4" t="s">
        <v>6054</v>
      </c>
      <c r="L2554" s="4">
        <v>12.0</v>
      </c>
      <c r="M2554" s="4">
        <v>86.0</v>
      </c>
      <c r="N2554" s="4">
        <v>84.0</v>
      </c>
      <c r="O2554" s="4" t="s">
        <v>5522</v>
      </c>
      <c r="P2554" s="4" t="s">
        <v>4958</v>
      </c>
      <c r="Q2554" s="4">
        <v>1641848.0</v>
      </c>
      <c r="R2554" s="5">
        <v>45814.0</v>
      </c>
      <c r="S2554" s="4" t="s">
        <v>7431</v>
      </c>
      <c r="T2554" s="4">
        <v>10.0</v>
      </c>
    </row>
    <row r="2555">
      <c r="A2555" s="4" t="s">
        <v>6469</v>
      </c>
      <c r="B2555" s="4">
        <v>2015.0</v>
      </c>
      <c r="C2555" s="4" t="s">
        <v>13</v>
      </c>
      <c r="D2555" s="4" t="s">
        <v>5996</v>
      </c>
      <c r="E2555" s="4">
        <v>161.0</v>
      </c>
      <c r="F2555" s="4">
        <v>10.0</v>
      </c>
      <c r="G2555" s="10"/>
      <c r="H2555" s="4">
        <v>0.0</v>
      </c>
      <c r="I2555" s="4">
        <v>96.0</v>
      </c>
      <c r="J2555" s="4">
        <v>3.0</v>
      </c>
      <c r="K2555" s="5">
        <v>45842.0</v>
      </c>
      <c r="L2555" s="4">
        <v>11.0</v>
      </c>
      <c r="M2555" s="4">
        <v>96.0</v>
      </c>
      <c r="N2555" s="4">
        <v>96.0</v>
      </c>
      <c r="O2555" s="4" t="s">
        <v>5614</v>
      </c>
      <c r="P2555" s="4" t="s">
        <v>4959</v>
      </c>
      <c r="Q2555" s="4">
        <v>8548651.0</v>
      </c>
      <c r="R2555" s="5">
        <v>45841.0</v>
      </c>
      <c r="S2555" s="4" t="s">
        <v>7107</v>
      </c>
      <c r="T2555" s="5">
        <v>45727.0</v>
      </c>
    </row>
    <row r="2556">
      <c r="A2556" s="4" t="s">
        <v>6469</v>
      </c>
      <c r="B2556" s="4">
        <v>2014.0</v>
      </c>
      <c r="C2556" s="4" t="s">
        <v>13</v>
      </c>
      <c r="D2556" s="4" t="s">
        <v>5822</v>
      </c>
      <c r="E2556" s="4">
        <v>162.0</v>
      </c>
      <c r="F2556" s="4">
        <v>10.0</v>
      </c>
      <c r="G2556" s="4" t="s">
        <v>5521</v>
      </c>
      <c r="H2556" s="4" t="s">
        <v>4960</v>
      </c>
      <c r="I2556" s="4">
        <v>97.0</v>
      </c>
      <c r="J2556" s="4">
        <v>0.0</v>
      </c>
      <c r="K2556" s="4" t="s">
        <v>6058</v>
      </c>
      <c r="L2556" s="4">
        <v>11.0</v>
      </c>
      <c r="M2556" s="4">
        <v>94.0</v>
      </c>
      <c r="N2556" s="4">
        <v>97.0</v>
      </c>
      <c r="O2556" s="4" t="s">
        <v>5614</v>
      </c>
      <c r="P2556" s="4" t="s">
        <v>4961</v>
      </c>
      <c r="Q2556" s="4">
        <v>8362745.0</v>
      </c>
      <c r="R2556" s="5">
        <v>45841.0</v>
      </c>
      <c r="S2556" s="4" t="s">
        <v>7108</v>
      </c>
      <c r="T2556" s="5">
        <v>45727.0</v>
      </c>
    </row>
    <row r="2557">
      <c r="A2557" s="4" t="s">
        <v>6469</v>
      </c>
      <c r="B2557" s="4">
        <v>2013.0</v>
      </c>
      <c r="C2557" s="4" t="s">
        <v>13</v>
      </c>
      <c r="D2557" s="4" t="s">
        <v>5845</v>
      </c>
      <c r="E2557" s="4">
        <v>163.0</v>
      </c>
      <c r="F2557" s="4">
        <v>10.0</v>
      </c>
      <c r="G2557" s="4" t="s">
        <v>5521</v>
      </c>
      <c r="H2557" s="4" t="s">
        <v>4962</v>
      </c>
      <c r="I2557" s="4">
        <v>96.0</v>
      </c>
      <c r="J2557" s="4">
        <v>1.0</v>
      </c>
      <c r="K2557" s="4">
        <v>39.0</v>
      </c>
      <c r="L2557" s="4">
        <v>11.0</v>
      </c>
      <c r="M2557" s="4">
        <v>97.0</v>
      </c>
      <c r="N2557" s="4">
        <v>96.0</v>
      </c>
      <c r="O2557" s="4" t="s">
        <v>5614</v>
      </c>
      <c r="P2557" s="4" t="s">
        <v>4963</v>
      </c>
      <c r="Q2557" s="4">
        <v>817789.0</v>
      </c>
      <c r="R2557" s="5">
        <v>45841.0</v>
      </c>
      <c r="S2557" s="4" t="s">
        <v>7109</v>
      </c>
      <c r="T2557" s="5">
        <v>45699.0</v>
      </c>
    </row>
    <row r="2558">
      <c r="A2558" s="4" t="s">
        <v>6469</v>
      </c>
      <c r="B2558" s="4">
        <v>2012.0</v>
      </c>
      <c r="C2558" s="4" t="s">
        <v>13</v>
      </c>
      <c r="D2558" s="4" t="s">
        <v>6004</v>
      </c>
      <c r="E2558" s="4">
        <v>164.0</v>
      </c>
      <c r="F2558" s="4">
        <v>10.0</v>
      </c>
      <c r="G2558" s="4" t="s">
        <v>5521</v>
      </c>
      <c r="H2558" s="4" t="s">
        <v>4964</v>
      </c>
      <c r="I2558" s="4">
        <v>94.0</v>
      </c>
      <c r="J2558" s="4">
        <v>16.0</v>
      </c>
      <c r="K2558" s="4" t="s">
        <v>5628</v>
      </c>
      <c r="L2558" s="4">
        <v>12.0</v>
      </c>
      <c r="M2558" s="4">
        <v>96.0</v>
      </c>
      <c r="N2558" s="4">
        <v>94.0</v>
      </c>
      <c r="O2558" s="4" t="s">
        <v>5614</v>
      </c>
      <c r="P2558" s="4" t="s">
        <v>4965</v>
      </c>
      <c r="Q2558" s="4">
        <v>799562.0</v>
      </c>
      <c r="R2558" s="5">
        <v>45841.0</v>
      </c>
      <c r="S2558" s="4" t="s">
        <v>7364</v>
      </c>
      <c r="T2558" s="5">
        <v>45668.0</v>
      </c>
    </row>
    <row r="2559">
      <c r="A2559" s="4" t="s">
        <v>6469</v>
      </c>
      <c r="B2559" s="4">
        <v>2011.0</v>
      </c>
      <c r="C2559" s="4" t="s">
        <v>13</v>
      </c>
      <c r="D2559" s="4" t="s">
        <v>5800</v>
      </c>
      <c r="E2559" s="4">
        <v>166.0</v>
      </c>
      <c r="F2559" s="4">
        <v>10.0</v>
      </c>
      <c r="G2559" s="4" t="s">
        <v>6104</v>
      </c>
      <c r="H2559" s="4" t="s">
        <v>4966</v>
      </c>
      <c r="I2559" s="4">
        <v>96.0</v>
      </c>
      <c r="J2559" s="4">
        <v>1.0</v>
      </c>
      <c r="K2559" s="4" t="s">
        <v>6154</v>
      </c>
      <c r="L2559" s="4">
        <v>12.0</v>
      </c>
      <c r="M2559" s="4">
        <v>97.0</v>
      </c>
      <c r="N2559" s="4">
        <v>96.0</v>
      </c>
      <c r="O2559" s="4" t="s">
        <v>5614</v>
      </c>
      <c r="P2559" s="4" t="s">
        <v>4968</v>
      </c>
      <c r="Q2559" s="4">
        <v>7815949.0</v>
      </c>
      <c r="R2559" s="5">
        <v>45841.0</v>
      </c>
      <c r="S2559" s="4" t="s">
        <v>7390</v>
      </c>
      <c r="T2559" s="5">
        <v>45668.0</v>
      </c>
    </row>
    <row r="2560">
      <c r="A2560" s="4" t="s">
        <v>6469</v>
      </c>
      <c r="B2560" s="4">
        <v>2010.0</v>
      </c>
      <c r="C2560" s="4" t="s">
        <v>13</v>
      </c>
      <c r="D2560" s="4" t="s">
        <v>5773</v>
      </c>
      <c r="E2560" s="4">
        <v>171.0</v>
      </c>
      <c r="F2560" s="4">
        <v>10.0</v>
      </c>
      <c r="G2560" s="4" t="s">
        <v>6104</v>
      </c>
      <c r="H2560" s="4" t="s">
        <v>4969</v>
      </c>
      <c r="I2560" s="4">
        <v>93.0</v>
      </c>
      <c r="J2560" s="4">
        <v>0.0</v>
      </c>
      <c r="K2560" s="4" t="s">
        <v>6235</v>
      </c>
      <c r="L2560" s="4">
        <v>12.0</v>
      </c>
      <c r="M2560" s="4">
        <v>95.0</v>
      </c>
      <c r="N2560" s="4">
        <v>93.0</v>
      </c>
      <c r="O2560" s="4" t="s">
        <v>5614</v>
      </c>
      <c r="P2560" s="4" t="s">
        <v>4970</v>
      </c>
      <c r="Q2560" s="4">
        <v>764163.0</v>
      </c>
      <c r="R2560" s="5">
        <v>45872.0</v>
      </c>
      <c r="S2560" s="4" t="s">
        <v>7369</v>
      </c>
      <c r="T2560" s="5">
        <v>45668.0</v>
      </c>
    </row>
    <row r="2561">
      <c r="A2561" s="4" t="s">
        <v>6469</v>
      </c>
      <c r="B2561" s="4">
        <v>2009.0</v>
      </c>
      <c r="C2561" s="4" t="s">
        <v>13</v>
      </c>
      <c r="D2561" s="4" t="s">
        <v>6101</v>
      </c>
      <c r="E2561" s="4">
        <v>174.0</v>
      </c>
      <c r="F2561" s="4">
        <v>10.0</v>
      </c>
      <c r="G2561" s="4" t="s">
        <v>5821</v>
      </c>
      <c r="H2561" s="4" t="s">
        <v>4971</v>
      </c>
      <c r="I2561" s="4">
        <v>93.0</v>
      </c>
      <c r="J2561" s="4">
        <v>0.0</v>
      </c>
      <c r="K2561" s="4" t="s">
        <v>6236</v>
      </c>
      <c r="L2561" s="4">
        <v>12.0</v>
      </c>
      <c r="M2561" s="4">
        <v>93.0</v>
      </c>
      <c r="N2561" s="4">
        <v>93.0</v>
      </c>
      <c r="O2561" s="4" t="s">
        <v>5614</v>
      </c>
      <c r="P2561" s="4" t="s">
        <v>4972</v>
      </c>
      <c r="Q2561" s="4">
        <v>7472819.0</v>
      </c>
      <c r="R2561" s="5">
        <v>45872.0</v>
      </c>
      <c r="S2561" s="4" t="s">
        <v>7404</v>
      </c>
      <c r="T2561" s="5">
        <v>45668.0</v>
      </c>
    </row>
    <row r="2562">
      <c r="A2562" s="4" t="s">
        <v>6469</v>
      </c>
      <c r="B2562" s="4">
        <v>2008.0</v>
      </c>
      <c r="C2562" s="4" t="s">
        <v>13</v>
      </c>
      <c r="D2562" s="4" t="s">
        <v>5910</v>
      </c>
      <c r="E2562" s="4">
        <v>178.0</v>
      </c>
      <c r="F2562" s="4">
        <v>10.0</v>
      </c>
      <c r="G2562" s="4" t="s">
        <v>6104</v>
      </c>
      <c r="H2562" s="4" t="s">
        <v>4973</v>
      </c>
      <c r="I2562" s="4">
        <v>86.0</v>
      </c>
      <c r="J2562" s="4">
        <v>0.0</v>
      </c>
      <c r="K2562" s="4" t="s">
        <v>6155</v>
      </c>
      <c r="L2562" s="4">
        <v>12.0</v>
      </c>
      <c r="M2562" s="4">
        <v>87.0</v>
      </c>
      <c r="N2562" s="4">
        <v>86.0</v>
      </c>
      <c r="O2562" s="4" t="s">
        <v>5821</v>
      </c>
      <c r="P2562" s="4" t="s">
        <v>4974</v>
      </c>
      <c r="Q2562" s="4">
        <v>739728.0</v>
      </c>
      <c r="R2562" s="5">
        <v>45872.0</v>
      </c>
      <c r="S2562" s="4" t="s">
        <v>7249</v>
      </c>
      <c r="T2562" s="5">
        <v>45879.0</v>
      </c>
    </row>
    <row r="2563">
      <c r="A2563" s="4" t="s">
        <v>6469</v>
      </c>
      <c r="B2563" s="4">
        <v>2007.0</v>
      </c>
      <c r="C2563" s="4" t="s">
        <v>13</v>
      </c>
      <c r="D2563" s="4" t="s">
        <v>5660</v>
      </c>
      <c r="E2563" s="4">
        <v>181.0</v>
      </c>
      <c r="F2563" s="4">
        <v>10.0</v>
      </c>
      <c r="G2563" s="4" t="s">
        <v>6170</v>
      </c>
      <c r="H2563" s="4" t="s">
        <v>4975</v>
      </c>
      <c r="I2563" s="4">
        <v>84.0</v>
      </c>
      <c r="J2563" s="4">
        <v>2.0</v>
      </c>
      <c r="K2563" s="4" t="s">
        <v>5865</v>
      </c>
      <c r="L2563" s="4">
        <v>12.0</v>
      </c>
      <c r="M2563" s="4">
        <v>85.0</v>
      </c>
      <c r="N2563" s="4">
        <v>86.0</v>
      </c>
      <c r="O2563" s="4" t="s">
        <v>5821</v>
      </c>
      <c r="P2563" s="4" t="s">
        <v>4976</v>
      </c>
      <c r="Q2563" s="4">
        <v>7152385.0</v>
      </c>
      <c r="R2563" s="5">
        <v>45872.0</v>
      </c>
      <c r="S2563" s="4" t="s">
        <v>7302</v>
      </c>
      <c r="T2563" s="5">
        <v>45910.0</v>
      </c>
    </row>
    <row r="2564">
      <c r="A2564" s="4" t="s">
        <v>6469</v>
      </c>
      <c r="B2564" s="4">
        <v>2006.0</v>
      </c>
      <c r="C2564" s="4" t="s">
        <v>13</v>
      </c>
      <c r="D2564" s="4" t="s">
        <v>6070</v>
      </c>
      <c r="E2564" s="4">
        <v>183.0</v>
      </c>
      <c r="F2564" s="4">
        <v>10.0</v>
      </c>
      <c r="G2564" s="4" t="s">
        <v>5989</v>
      </c>
      <c r="H2564" s="4" t="s">
        <v>4977</v>
      </c>
      <c r="I2564" s="4">
        <v>88.0</v>
      </c>
      <c r="J2564" s="4">
        <v>3.0</v>
      </c>
      <c r="K2564" s="4" t="s">
        <v>6036</v>
      </c>
      <c r="L2564" s="4">
        <v>12.0</v>
      </c>
      <c r="M2564" s="4">
        <v>76.0</v>
      </c>
      <c r="N2564" s="4">
        <v>83.0</v>
      </c>
      <c r="O2564" s="4" t="s">
        <v>5821</v>
      </c>
      <c r="P2564" s="4" t="s">
        <v>4978</v>
      </c>
      <c r="Q2564" s="4">
        <v>7557.0</v>
      </c>
      <c r="R2564" s="5">
        <v>45903.0</v>
      </c>
      <c r="S2564" s="4" t="s">
        <v>7496</v>
      </c>
      <c r="T2564" s="5">
        <v>45848.0</v>
      </c>
    </row>
    <row r="2565">
      <c r="A2565" s="4" t="s">
        <v>6469</v>
      </c>
      <c r="B2565" s="4">
        <v>2005.0</v>
      </c>
      <c r="C2565" s="4" t="s">
        <v>13</v>
      </c>
      <c r="D2565" s="4" t="s">
        <v>5663</v>
      </c>
      <c r="E2565" s="4">
        <v>194.0</v>
      </c>
      <c r="F2565" s="4">
        <v>10.0</v>
      </c>
      <c r="G2565" s="4" t="s">
        <v>5041</v>
      </c>
      <c r="H2565" s="4" t="s">
        <v>4979</v>
      </c>
      <c r="I2565" s="4">
        <v>81.0</v>
      </c>
      <c r="J2565" s="4">
        <v>0.0</v>
      </c>
      <c r="K2565" s="4" t="s">
        <v>6037</v>
      </c>
      <c r="L2565" s="4">
        <v>12.0</v>
      </c>
      <c r="M2565" s="4">
        <v>79.0</v>
      </c>
      <c r="N2565" s="4">
        <v>84.0</v>
      </c>
      <c r="O2565" s="4" t="s">
        <v>5821</v>
      </c>
      <c r="P2565" s="4" t="s">
        <v>4980</v>
      </c>
      <c r="Q2565" s="4">
        <v>6854176.0</v>
      </c>
      <c r="R2565" s="5">
        <v>45903.0</v>
      </c>
      <c r="S2565" s="4" t="s">
        <v>7098</v>
      </c>
      <c r="T2565" s="5">
        <v>45818.0</v>
      </c>
    </row>
    <row r="2566">
      <c r="A2566" s="4" t="s">
        <v>6469</v>
      </c>
      <c r="B2566" s="4">
        <v>2004.0</v>
      </c>
      <c r="C2566" s="4" t="s">
        <v>13</v>
      </c>
      <c r="D2566" s="4" t="s">
        <v>6070</v>
      </c>
      <c r="E2566" s="4">
        <v>177.0</v>
      </c>
      <c r="F2566" s="4">
        <v>11.0</v>
      </c>
      <c r="G2566" s="4" t="s">
        <v>5989</v>
      </c>
      <c r="H2566" s="4" t="s">
        <v>4981</v>
      </c>
      <c r="I2566" s="4">
        <v>81.0</v>
      </c>
      <c r="J2566" s="4">
        <v>4.0</v>
      </c>
      <c r="K2566" s="4">
        <v>33.0</v>
      </c>
      <c r="L2566" s="4">
        <v>13.0</v>
      </c>
      <c r="M2566" s="4">
        <v>82.0</v>
      </c>
      <c r="N2566" s="4">
        <v>86.0</v>
      </c>
      <c r="O2566" s="4" t="s">
        <v>5821</v>
      </c>
      <c r="P2566" s="4" t="s">
        <v>4982</v>
      </c>
      <c r="Q2566" s="4">
        <v>6712841.0</v>
      </c>
      <c r="R2566" s="5">
        <v>45903.0</v>
      </c>
      <c r="S2566" s="4" t="s">
        <v>7304</v>
      </c>
      <c r="T2566" s="5">
        <v>45787.0</v>
      </c>
    </row>
    <row r="2567">
      <c r="A2567" s="4" t="s">
        <v>6469</v>
      </c>
      <c r="B2567" s="4">
        <v>2003.0</v>
      </c>
      <c r="C2567" s="4" t="s">
        <v>13</v>
      </c>
      <c r="D2567" s="4" t="s">
        <v>6072</v>
      </c>
      <c r="E2567" s="4">
        <v>182.0</v>
      </c>
      <c r="F2567" s="4">
        <v>11.0</v>
      </c>
      <c r="G2567" s="4" t="s">
        <v>5586</v>
      </c>
      <c r="H2567" s="4" t="s">
        <v>4983</v>
      </c>
      <c r="I2567" s="4">
        <v>58.0</v>
      </c>
      <c r="J2567" s="4">
        <v>2144.0</v>
      </c>
      <c r="K2567" s="4" t="s">
        <v>6140</v>
      </c>
      <c r="L2567" s="4">
        <v>14.0</v>
      </c>
      <c r="M2567" s="4">
        <v>82.0</v>
      </c>
      <c r="N2567" s="4">
        <v>85.0</v>
      </c>
      <c r="O2567" s="4" t="s">
        <v>5821</v>
      </c>
      <c r="P2567" s="4" t="s">
        <v>4984</v>
      </c>
      <c r="Q2567" s="4">
        <v>6576877.0</v>
      </c>
      <c r="R2567" s="4">
        <v>4.0</v>
      </c>
      <c r="S2567" s="4" t="s">
        <v>7200</v>
      </c>
      <c r="T2567" s="5">
        <v>45667.0</v>
      </c>
    </row>
    <row r="2568">
      <c r="A2568" s="4" t="s">
        <v>6469</v>
      </c>
      <c r="B2568" s="4">
        <v>2002.0</v>
      </c>
      <c r="C2568" s="4" t="s">
        <v>13</v>
      </c>
      <c r="D2568" s="4" t="s">
        <v>6053</v>
      </c>
      <c r="E2568" s="4">
        <v>193.0</v>
      </c>
      <c r="F2568" s="4">
        <v>12.0</v>
      </c>
      <c r="G2568" s="4" t="s">
        <v>5658</v>
      </c>
      <c r="H2568" s="4" t="s">
        <v>4985</v>
      </c>
      <c r="I2568" s="4">
        <v>39.0</v>
      </c>
      <c r="J2568" s="4">
        <v>927.0</v>
      </c>
      <c r="K2568" s="4" t="s">
        <v>6206</v>
      </c>
      <c r="L2568" s="4">
        <v>15.0</v>
      </c>
      <c r="M2568" s="4">
        <v>84.0</v>
      </c>
      <c r="N2568" s="4">
        <v>85.0</v>
      </c>
      <c r="O2568" s="4" t="s">
        <v>5821</v>
      </c>
      <c r="P2568" s="4" t="s">
        <v>4986</v>
      </c>
      <c r="Q2568" s="4">
        <v>6447688.0</v>
      </c>
      <c r="R2568" s="4">
        <v>4.0</v>
      </c>
      <c r="S2568" s="4" t="s">
        <v>7497</v>
      </c>
      <c r="T2568" s="5">
        <v>45878.0</v>
      </c>
    </row>
    <row r="2569">
      <c r="A2569" s="4" t="s">
        <v>6469</v>
      </c>
      <c r="B2569" s="4">
        <v>2001.0</v>
      </c>
      <c r="C2569" s="4" t="s">
        <v>13</v>
      </c>
      <c r="D2569" s="4">
        <v>64.0</v>
      </c>
      <c r="E2569" s="4">
        <v>194.0</v>
      </c>
      <c r="F2569" s="4">
        <v>13.0</v>
      </c>
      <c r="G2569" s="4" t="s">
        <v>6020</v>
      </c>
      <c r="H2569" s="4" t="s">
        <v>4987</v>
      </c>
      <c r="I2569" s="10"/>
      <c r="J2569" s="4">
        <v>38.0</v>
      </c>
      <c r="K2569" s="4" t="s">
        <v>5872</v>
      </c>
      <c r="L2569" s="4">
        <v>16.0</v>
      </c>
      <c r="M2569" s="4">
        <v>84.0</v>
      </c>
      <c r="N2569" s="4">
        <v>85.0</v>
      </c>
      <c r="O2569" s="4" t="s">
        <v>5821</v>
      </c>
      <c r="P2569" s="4" t="s">
        <v>4988</v>
      </c>
      <c r="Q2569" s="4">
        <v>6327125.0</v>
      </c>
      <c r="R2569" s="5">
        <v>45661.0</v>
      </c>
      <c r="S2569" s="4" t="s">
        <v>7044</v>
      </c>
      <c r="T2569" s="5">
        <v>45847.0</v>
      </c>
    </row>
    <row r="2570">
      <c r="A2570" s="4" t="s">
        <v>6469</v>
      </c>
      <c r="B2570" s="4">
        <v>2000.0</v>
      </c>
      <c r="C2570" s="4" t="s">
        <v>13</v>
      </c>
      <c r="D2570" s="4" t="s">
        <v>5805</v>
      </c>
      <c r="E2570" s="4">
        <v>198.0</v>
      </c>
      <c r="F2570" s="4">
        <v>14.0</v>
      </c>
      <c r="G2570" s="4" t="s">
        <v>5041</v>
      </c>
      <c r="H2570" s="4" t="s">
        <v>4989</v>
      </c>
      <c r="I2570" s="10"/>
      <c r="J2570" s="4">
        <v>192.0</v>
      </c>
      <c r="K2570" s="5">
        <v>45747.0</v>
      </c>
      <c r="L2570" s="4">
        <v>17.0</v>
      </c>
      <c r="M2570" s="4">
        <v>86.0</v>
      </c>
      <c r="N2570" s="4">
        <v>83.0</v>
      </c>
      <c r="O2570" s="4" t="s">
        <v>5821</v>
      </c>
      <c r="P2570" s="4" t="s">
        <v>4990</v>
      </c>
      <c r="Q2570" s="4">
        <v>621625.0</v>
      </c>
      <c r="R2570" s="5">
        <v>45661.0</v>
      </c>
      <c r="S2570" s="4" t="s">
        <v>7444</v>
      </c>
      <c r="T2570" s="5">
        <v>45817.0</v>
      </c>
    </row>
    <row r="2571">
      <c r="A2571" s="4" t="s">
        <v>6471</v>
      </c>
      <c r="B2571" s="4">
        <v>2015.0</v>
      </c>
      <c r="C2571" s="4" t="s">
        <v>13</v>
      </c>
      <c r="D2571" s="4" t="s">
        <v>5572</v>
      </c>
      <c r="E2571" s="4">
        <v>148.0</v>
      </c>
      <c r="F2571" s="4">
        <v>8.0</v>
      </c>
      <c r="G2571" s="10"/>
      <c r="H2571" s="4">
        <v>0.0</v>
      </c>
      <c r="I2571" s="4">
        <v>99.0</v>
      </c>
      <c r="J2571" s="4">
        <v>154.0</v>
      </c>
      <c r="K2571" s="4" t="s">
        <v>6237</v>
      </c>
      <c r="L2571" s="4">
        <v>9.0</v>
      </c>
      <c r="M2571" s="4">
        <v>99.0</v>
      </c>
      <c r="N2571" s="4">
        <v>99.0</v>
      </c>
      <c r="O2571" s="4" t="s">
        <v>5522</v>
      </c>
      <c r="P2571" s="4" t="s">
        <v>4991</v>
      </c>
      <c r="Q2571" s="4">
        <v>686576.0</v>
      </c>
      <c r="R2571" s="5">
        <v>45845.0</v>
      </c>
      <c r="S2571" s="4" t="s">
        <v>6923</v>
      </c>
      <c r="T2571" s="5">
        <v>45821.0</v>
      </c>
    </row>
    <row r="2572">
      <c r="A2572" s="4" t="s">
        <v>6471</v>
      </c>
      <c r="B2572" s="4">
        <v>2014.0</v>
      </c>
      <c r="C2572" s="4" t="s">
        <v>13</v>
      </c>
      <c r="D2572" s="4" t="s">
        <v>5624</v>
      </c>
      <c r="E2572" s="4">
        <v>152.0</v>
      </c>
      <c r="F2572" s="4">
        <v>8.0</v>
      </c>
      <c r="G2572" s="4" t="s">
        <v>915</v>
      </c>
      <c r="H2572" s="4" t="s">
        <v>4992</v>
      </c>
      <c r="I2572" s="4">
        <v>99.0</v>
      </c>
      <c r="J2572" s="4">
        <v>0.0</v>
      </c>
      <c r="K2572" s="4" t="s">
        <v>5981</v>
      </c>
      <c r="L2572" s="4">
        <v>10.0</v>
      </c>
      <c r="M2572" s="4">
        <v>99.0</v>
      </c>
      <c r="N2572" s="4">
        <v>99.0</v>
      </c>
      <c r="O2572" s="4" t="s">
        <v>5522</v>
      </c>
      <c r="P2572" s="4" t="s">
        <v>4993</v>
      </c>
      <c r="Q2572" s="4">
        <v>6.8416772E7</v>
      </c>
      <c r="R2572" s="5">
        <v>45876.0</v>
      </c>
      <c r="S2572" s="4" t="s">
        <v>6937</v>
      </c>
      <c r="T2572" s="5">
        <v>45821.0</v>
      </c>
    </row>
    <row r="2573">
      <c r="A2573" s="4" t="s">
        <v>6471</v>
      </c>
      <c r="B2573" s="4">
        <v>2013.0</v>
      </c>
      <c r="C2573" s="4" t="s">
        <v>13</v>
      </c>
      <c r="D2573" s="4" t="s">
        <v>5741</v>
      </c>
      <c r="E2573" s="4">
        <v>153.0</v>
      </c>
      <c r="F2573" s="4">
        <v>9.0</v>
      </c>
      <c r="G2573" s="5">
        <v>45783.0</v>
      </c>
      <c r="H2573" s="4" t="s">
        <v>4994</v>
      </c>
      <c r="I2573" s="4">
        <v>99.0</v>
      </c>
      <c r="J2573" s="4">
        <v>2641.0</v>
      </c>
      <c r="K2573" s="5">
        <v>45747.0</v>
      </c>
      <c r="L2573" s="4">
        <v>10.0</v>
      </c>
      <c r="M2573" s="4">
        <v>99.0</v>
      </c>
      <c r="N2573" s="4">
        <v>99.0</v>
      </c>
      <c r="O2573" s="4" t="s">
        <v>5522</v>
      </c>
      <c r="P2573" s="4" t="s">
        <v>4995</v>
      </c>
      <c r="Q2573" s="4">
        <v>6814365.0</v>
      </c>
      <c r="R2573" s="5">
        <v>45907.0</v>
      </c>
      <c r="S2573" s="4" t="s">
        <v>7396</v>
      </c>
      <c r="T2573" s="5">
        <v>45821.0</v>
      </c>
    </row>
    <row r="2574">
      <c r="A2574" s="4" t="s">
        <v>6471</v>
      </c>
      <c r="B2574" s="4">
        <v>2012.0</v>
      </c>
      <c r="C2574" s="4" t="s">
        <v>13</v>
      </c>
      <c r="D2574" s="4" t="s">
        <v>5881</v>
      </c>
      <c r="E2574" s="4">
        <v>154.0</v>
      </c>
      <c r="F2574" s="4">
        <v>9.0</v>
      </c>
      <c r="G2574" s="4" t="s">
        <v>424</v>
      </c>
      <c r="H2574" s="4" t="s">
        <v>4996</v>
      </c>
      <c r="I2574" s="4">
        <v>98.0</v>
      </c>
      <c r="J2574" s="4">
        <v>5197.0</v>
      </c>
      <c r="K2574" s="5">
        <v>45660.0</v>
      </c>
      <c r="L2574" s="4">
        <v>11.0</v>
      </c>
      <c r="M2574" s="4">
        <v>99.0</v>
      </c>
      <c r="N2574" s="4">
        <v>99.0</v>
      </c>
      <c r="O2574" s="4" t="s">
        <v>5522</v>
      </c>
      <c r="P2574" s="4" t="s">
        <v>4997</v>
      </c>
      <c r="Q2574" s="4">
        <v>6.7843979E7</v>
      </c>
      <c r="R2574" s="5">
        <v>45665.0</v>
      </c>
      <c r="S2574" s="4" t="s">
        <v>6986</v>
      </c>
      <c r="T2574" s="5">
        <v>45851.0</v>
      </c>
    </row>
    <row r="2575">
      <c r="A2575" s="4" t="s">
        <v>6471</v>
      </c>
      <c r="B2575" s="4">
        <v>2011.0</v>
      </c>
      <c r="C2575" s="4" t="s">
        <v>13</v>
      </c>
      <c r="D2575" s="4" t="s">
        <v>5580</v>
      </c>
      <c r="E2575" s="4">
        <v>155.0</v>
      </c>
      <c r="F2575" s="4">
        <v>10.0</v>
      </c>
      <c r="G2575" s="58">
        <v>45844.0</v>
      </c>
      <c r="H2575" s="4" t="s">
        <v>4998</v>
      </c>
      <c r="I2575" s="4">
        <v>98.0</v>
      </c>
      <c r="J2575" s="4">
        <v>3156.0</v>
      </c>
      <c r="K2575" s="4">
        <v>29.0</v>
      </c>
      <c r="L2575" s="4">
        <v>11.0</v>
      </c>
      <c r="M2575" s="4">
        <v>99.0</v>
      </c>
      <c r="N2575" s="4">
        <v>99.0</v>
      </c>
      <c r="O2575" s="4" t="s">
        <v>5614</v>
      </c>
      <c r="P2575" s="4" t="s">
        <v>4999</v>
      </c>
      <c r="Q2575" s="4">
        <v>675313.0</v>
      </c>
      <c r="R2575" s="5">
        <v>45696.0</v>
      </c>
      <c r="S2575" s="4" t="s">
        <v>6152</v>
      </c>
      <c r="T2575" s="5">
        <v>45729.0</v>
      </c>
    </row>
    <row r="2576">
      <c r="A2576" s="4" t="s">
        <v>6471</v>
      </c>
      <c r="B2576" s="4">
        <v>2010.0</v>
      </c>
      <c r="C2576" s="4" t="s">
        <v>13</v>
      </c>
      <c r="D2576" s="4" t="s">
        <v>5645</v>
      </c>
      <c r="E2576" s="4">
        <v>158.0</v>
      </c>
      <c r="F2576" s="4">
        <v>10.0</v>
      </c>
      <c r="G2576" s="4" t="s">
        <v>437</v>
      </c>
      <c r="H2576" s="4" t="s">
        <v>5000</v>
      </c>
      <c r="I2576" s="4">
        <v>98.0</v>
      </c>
      <c r="J2576" s="4">
        <v>2583.0</v>
      </c>
      <c r="K2576" s="5">
        <v>45927.0</v>
      </c>
      <c r="L2576" s="4">
        <v>12.0</v>
      </c>
      <c r="M2576" s="4">
        <v>99.0</v>
      </c>
      <c r="N2576" s="4">
        <v>99.0</v>
      </c>
      <c r="O2576" s="4" t="s">
        <v>5614</v>
      </c>
      <c r="P2576" s="4" t="s">
        <v>5001</v>
      </c>
      <c r="Q2576" s="4">
        <v>672888.0</v>
      </c>
      <c r="R2576" s="5">
        <v>45724.0</v>
      </c>
      <c r="S2576" s="4" t="s">
        <v>7113</v>
      </c>
      <c r="T2576" s="5">
        <v>45670.0</v>
      </c>
    </row>
    <row r="2577">
      <c r="A2577" s="4" t="s">
        <v>6471</v>
      </c>
      <c r="B2577" s="4">
        <v>2009.0</v>
      </c>
      <c r="C2577" s="4" t="s">
        <v>13</v>
      </c>
      <c r="D2577" s="4" t="s">
        <v>5780</v>
      </c>
      <c r="E2577" s="4">
        <v>16.0</v>
      </c>
      <c r="F2577" s="4">
        <v>11.0</v>
      </c>
      <c r="G2577" s="4" t="s">
        <v>61</v>
      </c>
      <c r="H2577" s="4" t="s">
        <v>5002</v>
      </c>
      <c r="I2577" s="4">
        <v>98.0</v>
      </c>
      <c r="J2577" s="4">
        <v>6071.0</v>
      </c>
      <c r="K2577" s="5">
        <v>45895.0</v>
      </c>
      <c r="L2577" s="4">
        <v>12.0</v>
      </c>
      <c r="M2577" s="4">
        <v>99.0</v>
      </c>
      <c r="N2577" s="4">
        <v>99.0</v>
      </c>
      <c r="O2577" s="4" t="s">
        <v>5821</v>
      </c>
      <c r="P2577" s="4" t="s">
        <v>5003</v>
      </c>
      <c r="Q2577" s="4">
        <v>6.6881867E7</v>
      </c>
      <c r="R2577" s="5">
        <v>45785.0</v>
      </c>
      <c r="S2577" s="4" t="s">
        <v>7075</v>
      </c>
      <c r="T2577" s="4">
        <v>13.0</v>
      </c>
    </row>
    <row r="2578">
      <c r="A2578" s="4" t="s">
        <v>6471</v>
      </c>
      <c r="B2578" s="4">
        <v>2008.0</v>
      </c>
      <c r="C2578" s="4" t="s">
        <v>13</v>
      </c>
      <c r="D2578" s="4" t="s">
        <v>5556</v>
      </c>
      <c r="E2578" s="4">
        <v>162.0</v>
      </c>
      <c r="F2578" s="4">
        <v>11.0</v>
      </c>
      <c r="G2578" s="4" t="s">
        <v>1337</v>
      </c>
      <c r="H2578" s="4" t="s">
        <v>5004</v>
      </c>
      <c r="I2578" s="4">
        <v>98.0</v>
      </c>
      <c r="J2578" s="4">
        <v>7790.0</v>
      </c>
      <c r="K2578" s="5">
        <v>45863.0</v>
      </c>
      <c r="L2578" s="4">
        <v>13.0</v>
      </c>
      <c r="M2578" s="4">
        <v>99.0</v>
      </c>
      <c r="N2578" s="4">
        <v>99.0</v>
      </c>
      <c r="O2578" s="4" t="s">
        <v>5821</v>
      </c>
      <c r="P2578" s="4" t="s">
        <v>5005</v>
      </c>
      <c r="Q2578" s="4">
        <v>6654576.0</v>
      </c>
      <c r="R2578" s="5">
        <v>45816.0</v>
      </c>
      <c r="S2578" s="4" t="s">
        <v>5681</v>
      </c>
      <c r="T2578" s="5">
        <v>45912.0</v>
      </c>
    </row>
    <row r="2579">
      <c r="A2579" s="4" t="s">
        <v>6471</v>
      </c>
      <c r="B2579" s="4">
        <v>2007.0</v>
      </c>
      <c r="C2579" s="4" t="s">
        <v>13</v>
      </c>
      <c r="D2579" s="4" t="s">
        <v>5561</v>
      </c>
      <c r="E2579" s="4">
        <v>165.0</v>
      </c>
      <c r="F2579" s="4">
        <v>12.0</v>
      </c>
      <c r="G2579" s="5">
        <v>45694.0</v>
      </c>
      <c r="H2579" s="4" t="s">
        <v>5006</v>
      </c>
      <c r="I2579" s="4">
        <v>96.0</v>
      </c>
      <c r="J2579" s="4">
        <v>3893.0</v>
      </c>
      <c r="K2579" s="5">
        <v>45832.0</v>
      </c>
      <c r="L2579" s="4">
        <v>14.0</v>
      </c>
      <c r="M2579" s="4">
        <v>98.0</v>
      </c>
      <c r="N2579" s="4">
        <v>98.0</v>
      </c>
      <c r="O2579" s="4" t="s">
        <v>5783</v>
      </c>
      <c r="P2579" s="4" t="s">
        <v>5007</v>
      </c>
      <c r="Q2579" s="4">
        <v>6.6195615E7</v>
      </c>
      <c r="R2579" s="5">
        <v>45877.0</v>
      </c>
      <c r="S2579" s="4" t="s">
        <v>7061</v>
      </c>
      <c r="T2579" s="5">
        <v>45728.0</v>
      </c>
    </row>
    <row r="2580">
      <c r="A2580" s="4" t="s">
        <v>6471</v>
      </c>
      <c r="B2580" s="4">
        <v>2006.0</v>
      </c>
      <c r="C2580" s="4" t="s">
        <v>13</v>
      </c>
      <c r="D2580" s="4">
        <v>73.0</v>
      </c>
      <c r="E2580" s="4">
        <v>168.0</v>
      </c>
      <c r="F2580" s="4">
        <v>13.0</v>
      </c>
      <c r="G2580" s="4" t="s">
        <v>1256</v>
      </c>
      <c r="H2580" s="4" t="s">
        <v>5008</v>
      </c>
      <c r="I2580" s="4">
        <v>96.0</v>
      </c>
      <c r="J2580" s="4">
        <v>3588.0</v>
      </c>
      <c r="K2580" s="5">
        <v>45831.0</v>
      </c>
      <c r="L2580" s="4">
        <v>15.0</v>
      </c>
      <c r="M2580" s="4">
        <v>98.0</v>
      </c>
      <c r="N2580" s="4">
        <v>98.0</v>
      </c>
      <c r="O2580" s="4" t="s">
        <v>5578</v>
      </c>
      <c r="P2580" s="4" t="s">
        <v>5009</v>
      </c>
      <c r="Q2580" s="4">
        <v>6.5824164E7</v>
      </c>
      <c r="R2580" s="5">
        <v>45908.0</v>
      </c>
      <c r="S2580" s="4" t="s">
        <v>6944</v>
      </c>
      <c r="T2580" s="5">
        <v>45759.0</v>
      </c>
    </row>
    <row r="2581">
      <c r="A2581" s="4" t="s">
        <v>6471</v>
      </c>
      <c r="B2581" s="4">
        <v>2005.0</v>
      </c>
      <c r="C2581" s="4" t="s">
        <v>13</v>
      </c>
      <c r="D2581" s="4" t="s">
        <v>5711</v>
      </c>
      <c r="E2581" s="4">
        <v>177.0</v>
      </c>
      <c r="F2581" s="4">
        <v>13.0</v>
      </c>
      <c r="G2581" s="4" t="s">
        <v>99</v>
      </c>
      <c r="H2581" s="4" t="s">
        <v>5010</v>
      </c>
      <c r="I2581" s="4">
        <v>96.0</v>
      </c>
      <c r="J2581" s="4">
        <v>3526.0</v>
      </c>
      <c r="K2581" s="5">
        <v>45830.0</v>
      </c>
      <c r="L2581" s="4">
        <v>15.0</v>
      </c>
      <c r="M2581" s="4">
        <v>98.0</v>
      </c>
      <c r="N2581" s="4">
        <v>98.0</v>
      </c>
      <c r="O2581" s="4" t="s">
        <v>5578</v>
      </c>
      <c r="P2581" s="4" t="s">
        <v>5011</v>
      </c>
      <c r="Q2581" s="4">
        <v>6542547.0</v>
      </c>
      <c r="R2581" s="5">
        <v>45666.0</v>
      </c>
      <c r="S2581" s="4" t="s">
        <v>7024</v>
      </c>
      <c r="T2581" s="4">
        <v>12.0</v>
      </c>
    </row>
    <row r="2582">
      <c r="A2582" s="4" t="s">
        <v>6471</v>
      </c>
      <c r="B2582" s="4">
        <v>2004.0</v>
      </c>
      <c r="C2582" s="4" t="s">
        <v>13</v>
      </c>
      <c r="D2582" s="4" t="s">
        <v>5592</v>
      </c>
      <c r="E2582" s="4">
        <v>189.0</v>
      </c>
      <c r="F2582" s="4">
        <v>14.0</v>
      </c>
      <c r="G2582" s="4" t="s">
        <v>415</v>
      </c>
      <c r="H2582" s="4" t="s">
        <v>5012</v>
      </c>
      <c r="I2582" s="4">
        <v>96.0</v>
      </c>
      <c r="J2582" s="4">
        <v>4165.0</v>
      </c>
      <c r="K2582" s="5">
        <v>45859.0</v>
      </c>
      <c r="L2582" s="4">
        <v>16.0</v>
      </c>
      <c r="M2582" s="4">
        <v>98.0</v>
      </c>
      <c r="N2582" s="4">
        <v>98.0</v>
      </c>
      <c r="O2582" s="4" t="s">
        <v>5578</v>
      </c>
      <c r="P2582" s="4" t="s">
        <v>5013</v>
      </c>
      <c r="Q2582" s="4">
        <v>652231.0</v>
      </c>
      <c r="R2582" s="5">
        <v>45697.0</v>
      </c>
      <c r="S2582" s="4" t="s">
        <v>6931</v>
      </c>
      <c r="T2582" s="5">
        <v>45911.0</v>
      </c>
    </row>
    <row r="2583">
      <c r="A2583" s="4" t="s">
        <v>6471</v>
      </c>
      <c r="B2583" s="4">
        <v>2003.0</v>
      </c>
      <c r="C2583" s="4" t="s">
        <v>13</v>
      </c>
      <c r="D2583" s="4" t="s">
        <v>5590</v>
      </c>
      <c r="E2583" s="4">
        <v>189.0</v>
      </c>
      <c r="F2583" s="4">
        <v>15.0</v>
      </c>
      <c r="G2583" s="4" t="s">
        <v>108</v>
      </c>
      <c r="H2583" s="4" t="s">
        <v>5014</v>
      </c>
      <c r="I2583" s="4">
        <v>96.0</v>
      </c>
      <c r="J2583" s="4">
        <v>4519.0</v>
      </c>
      <c r="K2583" s="5">
        <v>45902.0</v>
      </c>
      <c r="L2583" s="4">
        <v>18.0</v>
      </c>
      <c r="M2583" s="4">
        <v>98.0</v>
      </c>
      <c r="N2583" s="4">
        <v>98.0</v>
      </c>
      <c r="O2583" s="4" t="s">
        <v>5658</v>
      </c>
      <c r="P2583" s="4" t="s">
        <v>5015</v>
      </c>
      <c r="Q2583" s="4">
        <v>6.4554952E7</v>
      </c>
      <c r="R2583" s="5">
        <v>45725.0</v>
      </c>
      <c r="S2583" s="4" t="s">
        <v>7100</v>
      </c>
      <c r="T2583" s="5">
        <v>45880.0</v>
      </c>
    </row>
    <row r="2584">
      <c r="A2584" s="4" t="s">
        <v>6471</v>
      </c>
      <c r="B2584" s="4">
        <v>2002.0</v>
      </c>
      <c r="C2584" s="4" t="s">
        <v>13</v>
      </c>
      <c r="D2584" s="4" t="s">
        <v>5594</v>
      </c>
      <c r="E2584" s="4">
        <v>192.0</v>
      </c>
      <c r="F2584" s="4">
        <v>16.0</v>
      </c>
      <c r="G2584" s="4" t="s">
        <v>1053</v>
      </c>
      <c r="H2584" s="4" t="s">
        <v>5016</v>
      </c>
      <c r="I2584" s="4">
        <v>95.0</v>
      </c>
      <c r="J2584" s="4">
        <v>10315.0</v>
      </c>
      <c r="K2584" s="5">
        <v>45690.0</v>
      </c>
      <c r="L2584" s="4">
        <v>19.0</v>
      </c>
      <c r="M2584" s="4">
        <v>97.0</v>
      </c>
      <c r="N2584" s="4">
        <v>96.0</v>
      </c>
      <c r="O2584" s="4" t="s">
        <v>5681</v>
      </c>
      <c r="P2584" s="4" t="s">
        <v>5017</v>
      </c>
      <c r="Q2584" s="4">
        <v>6473164.0</v>
      </c>
      <c r="R2584" s="5">
        <v>45786.0</v>
      </c>
      <c r="S2584" s="4" t="s">
        <v>6991</v>
      </c>
      <c r="T2584" s="5">
        <v>45788.0</v>
      </c>
    </row>
    <row r="2585">
      <c r="A2585" s="4" t="s">
        <v>6471</v>
      </c>
      <c r="B2585" s="4">
        <v>2001.0</v>
      </c>
      <c r="C2585" s="4" t="s">
        <v>13</v>
      </c>
      <c r="D2585" s="4" t="s">
        <v>5998</v>
      </c>
      <c r="E2585" s="4">
        <v>194.0</v>
      </c>
      <c r="F2585" s="4">
        <v>17.0</v>
      </c>
      <c r="G2585" s="4" t="s">
        <v>1337</v>
      </c>
      <c r="H2585" s="4" t="s">
        <v>5018</v>
      </c>
      <c r="I2585" s="4">
        <v>95.0</v>
      </c>
      <c r="J2585" s="4">
        <v>7319.0</v>
      </c>
      <c r="K2585" s="5">
        <v>45766.0</v>
      </c>
      <c r="L2585" s="4">
        <v>20.0</v>
      </c>
      <c r="M2585" s="4">
        <v>97.0</v>
      </c>
      <c r="N2585" s="4">
        <v>96.0</v>
      </c>
      <c r="O2585" s="4" t="s">
        <v>5786</v>
      </c>
      <c r="P2585" s="4" t="s">
        <v>5019</v>
      </c>
      <c r="Q2585" s="4">
        <v>6.3543322E7</v>
      </c>
      <c r="R2585" s="5">
        <v>45817.0</v>
      </c>
      <c r="S2585" s="4" t="s">
        <v>7103</v>
      </c>
      <c r="T2585" s="5">
        <v>45699.0</v>
      </c>
    </row>
    <row r="2586">
      <c r="A2586" s="4" t="s">
        <v>6471</v>
      </c>
      <c r="B2586" s="4">
        <v>2000.0</v>
      </c>
      <c r="C2586" s="4" t="s">
        <v>13</v>
      </c>
      <c r="D2586" s="4" t="s">
        <v>5716</v>
      </c>
      <c r="E2586" s="4">
        <v>194.0</v>
      </c>
      <c r="F2586" s="4">
        <v>18.0</v>
      </c>
      <c r="G2586" s="4" t="s">
        <v>61</v>
      </c>
      <c r="H2586" s="4" t="s">
        <v>5020</v>
      </c>
      <c r="I2586" s="4">
        <v>95.0</v>
      </c>
      <c r="J2586" s="4">
        <v>4074.0</v>
      </c>
      <c r="K2586" s="5">
        <v>45856.0</v>
      </c>
      <c r="L2586" s="4">
        <v>21.0</v>
      </c>
      <c r="M2586" s="4">
        <v>97.0</v>
      </c>
      <c r="N2586" s="4">
        <v>97.0</v>
      </c>
      <c r="O2586" s="4" t="s">
        <v>5786</v>
      </c>
      <c r="P2586" s="4" t="s">
        <v>5021</v>
      </c>
      <c r="Q2586" s="4">
        <v>6295821.0</v>
      </c>
      <c r="R2586" s="5">
        <v>45847.0</v>
      </c>
      <c r="S2586" s="4" t="s">
        <v>5919</v>
      </c>
      <c r="T2586" s="5">
        <v>45910.0</v>
      </c>
    </row>
    <row r="2587">
      <c r="A2587" s="4" t="s">
        <v>7498</v>
      </c>
      <c r="B2587" s="4">
        <v>2015.0</v>
      </c>
      <c r="C2587" s="4" t="s">
        <v>13</v>
      </c>
      <c r="D2587" s="4" t="s">
        <v>5617</v>
      </c>
      <c r="E2587" s="4">
        <v>12.0</v>
      </c>
      <c r="F2587" s="4">
        <v>0.0</v>
      </c>
      <c r="G2587" s="10"/>
      <c r="H2587" s="4">
        <v>0.0</v>
      </c>
      <c r="I2587" s="4">
        <v>92.0</v>
      </c>
      <c r="J2587" s="4">
        <v>1.0</v>
      </c>
      <c r="K2587" s="5">
        <v>45722.0</v>
      </c>
      <c r="L2587" s="4">
        <v>0.0</v>
      </c>
      <c r="M2587" s="4">
        <v>92.0</v>
      </c>
      <c r="N2587" s="4">
        <v>91.0</v>
      </c>
      <c r="O2587" s="4" t="s">
        <v>5522</v>
      </c>
      <c r="P2587" s="10"/>
      <c r="Q2587" s="10"/>
      <c r="R2587" s="5">
        <v>45659.0</v>
      </c>
      <c r="S2587" s="4" t="s">
        <v>7345</v>
      </c>
      <c r="T2587" s="5">
        <v>45912.0</v>
      </c>
    </row>
    <row r="2588">
      <c r="A2588" s="4" t="s">
        <v>7498</v>
      </c>
      <c r="B2588" s="4">
        <v>2014.0</v>
      </c>
      <c r="C2588" s="4" t="s">
        <v>13</v>
      </c>
      <c r="D2588" s="4" t="s">
        <v>5634</v>
      </c>
      <c r="E2588" s="4">
        <v>12.0</v>
      </c>
      <c r="F2588" s="4">
        <v>0.0</v>
      </c>
      <c r="G2588" s="4" t="s">
        <v>5829</v>
      </c>
      <c r="H2588" s="4">
        <v>0.0</v>
      </c>
      <c r="I2588" s="4">
        <v>97.0</v>
      </c>
      <c r="J2588" s="4">
        <v>116.0</v>
      </c>
      <c r="K2588" s="4" t="s">
        <v>5826</v>
      </c>
      <c r="L2588" s="4">
        <v>0.0</v>
      </c>
      <c r="M2588" s="4">
        <v>96.0</v>
      </c>
      <c r="N2588" s="4">
        <v>95.0</v>
      </c>
      <c r="O2588" s="4" t="s">
        <v>5522</v>
      </c>
      <c r="P2588" s="10"/>
      <c r="Q2588" s="10"/>
      <c r="R2588" s="5">
        <v>45690.0</v>
      </c>
      <c r="S2588" s="4" t="s">
        <v>6935</v>
      </c>
      <c r="T2588" s="5">
        <v>45912.0</v>
      </c>
    </row>
    <row r="2589">
      <c r="A2589" s="4" t="s">
        <v>7498</v>
      </c>
      <c r="B2589" s="4">
        <v>2013.0</v>
      </c>
      <c r="C2589" s="4" t="s">
        <v>13</v>
      </c>
      <c r="D2589" s="4" t="s">
        <v>5551</v>
      </c>
      <c r="E2589" s="4">
        <v>14.0</v>
      </c>
      <c r="F2589" s="4">
        <v>0.0</v>
      </c>
      <c r="G2589" s="58">
        <v>45717.0</v>
      </c>
      <c r="H2589" s="4">
        <v>0.0</v>
      </c>
      <c r="I2589" s="4">
        <v>97.0</v>
      </c>
      <c r="J2589" s="4">
        <v>4.0</v>
      </c>
      <c r="K2589" s="4" t="s">
        <v>5827</v>
      </c>
      <c r="L2589" s="4">
        <v>0.0</v>
      </c>
      <c r="M2589" s="4">
        <v>98.0</v>
      </c>
      <c r="N2589" s="4">
        <v>98.0</v>
      </c>
      <c r="O2589" s="4" t="s">
        <v>5522</v>
      </c>
      <c r="P2589" s="10"/>
      <c r="Q2589" s="10"/>
      <c r="R2589" s="5">
        <v>45690.0</v>
      </c>
      <c r="S2589" s="4" t="s">
        <v>6936</v>
      </c>
      <c r="T2589" s="5">
        <v>45912.0</v>
      </c>
    </row>
    <row r="2590">
      <c r="A2590" s="4" t="s">
        <v>7498</v>
      </c>
      <c r="B2590" s="4">
        <v>2012.0</v>
      </c>
      <c r="C2590" s="4" t="s">
        <v>13</v>
      </c>
      <c r="D2590" s="4" t="s">
        <v>5569</v>
      </c>
      <c r="E2590" s="4">
        <v>15.0</v>
      </c>
      <c r="F2590" s="4">
        <v>0.0</v>
      </c>
      <c r="G2590" s="4" t="s">
        <v>2721</v>
      </c>
      <c r="H2590" s="4">
        <v>0.0</v>
      </c>
      <c r="I2590" s="4">
        <v>98.0</v>
      </c>
      <c r="J2590" s="4">
        <v>7.0</v>
      </c>
      <c r="K2590" s="4" t="s">
        <v>5763</v>
      </c>
      <c r="L2590" s="4">
        <v>0.0</v>
      </c>
      <c r="M2590" s="4">
        <v>97.0</v>
      </c>
      <c r="N2590" s="4">
        <v>95.0</v>
      </c>
      <c r="O2590" s="4" t="s">
        <v>5522</v>
      </c>
      <c r="P2590" s="10"/>
      <c r="Q2590" s="10"/>
      <c r="R2590" s="5">
        <v>45690.0</v>
      </c>
      <c r="S2590" s="4" t="s">
        <v>6984</v>
      </c>
      <c r="T2590" s="5">
        <v>45912.0</v>
      </c>
    </row>
    <row r="2591">
      <c r="A2591" s="4" t="s">
        <v>7498</v>
      </c>
      <c r="B2591" s="4">
        <v>2011.0</v>
      </c>
      <c r="C2591" s="4" t="s">
        <v>13</v>
      </c>
      <c r="D2591" s="4" t="s">
        <v>5572</v>
      </c>
      <c r="E2591" s="4">
        <v>17.0</v>
      </c>
      <c r="F2591" s="4">
        <v>0.0</v>
      </c>
      <c r="G2591" s="4" t="s">
        <v>5828</v>
      </c>
      <c r="H2591" s="4">
        <v>0.0</v>
      </c>
      <c r="I2591" s="4">
        <v>96.0</v>
      </c>
      <c r="J2591" s="4">
        <v>701.0</v>
      </c>
      <c r="K2591" s="4" t="s">
        <v>5932</v>
      </c>
      <c r="L2591" s="4">
        <v>0.0</v>
      </c>
      <c r="M2591" s="4">
        <v>97.0</v>
      </c>
      <c r="N2591" s="4">
        <v>96.0</v>
      </c>
      <c r="O2591" s="4" t="s">
        <v>5522</v>
      </c>
      <c r="P2591" s="10"/>
      <c r="Q2591" s="10"/>
      <c r="R2591" s="5">
        <v>45718.0</v>
      </c>
      <c r="S2591" s="4" t="s">
        <v>7112</v>
      </c>
      <c r="T2591" s="5">
        <v>45912.0</v>
      </c>
    </row>
    <row r="2592">
      <c r="A2592" s="4" t="s">
        <v>7498</v>
      </c>
      <c r="B2592" s="4">
        <v>2010.0</v>
      </c>
      <c r="C2592" s="4" t="s">
        <v>13</v>
      </c>
      <c r="D2592" s="4" t="s">
        <v>5574</v>
      </c>
      <c r="E2592" s="4">
        <v>18.0</v>
      </c>
      <c r="F2592" s="4">
        <v>0.0</v>
      </c>
      <c r="G2592" s="4" t="s">
        <v>5918</v>
      </c>
      <c r="H2592" s="4">
        <v>0.0</v>
      </c>
      <c r="I2592" s="4">
        <v>9.0</v>
      </c>
      <c r="J2592" s="4">
        <v>217.0</v>
      </c>
      <c r="K2592" s="4" t="s">
        <v>5747</v>
      </c>
      <c r="L2592" s="4">
        <v>0.0</v>
      </c>
      <c r="M2592" s="4">
        <v>95.0</v>
      </c>
      <c r="N2592" s="4">
        <v>95.0</v>
      </c>
      <c r="O2592" s="4" t="s">
        <v>5522</v>
      </c>
      <c r="P2592" s="10"/>
      <c r="Q2592" s="10"/>
      <c r="R2592" s="5">
        <v>45718.0</v>
      </c>
      <c r="S2592" s="4" t="s">
        <v>6938</v>
      </c>
      <c r="T2592" s="4">
        <v>13.0</v>
      </c>
    </row>
    <row r="2593">
      <c r="A2593" s="4" t="s">
        <v>7498</v>
      </c>
      <c r="B2593" s="4">
        <v>2009.0</v>
      </c>
      <c r="C2593" s="4" t="s">
        <v>13</v>
      </c>
      <c r="D2593" s="4" t="s">
        <v>5577</v>
      </c>
      <c r="E2593" s="4">
        <v>111.0</v>
      </c>
      <c r="F2593" s="4">
        <v>0.0</v>
      </c>
      <c r="G2593" s="4" t="s">
        <v>6222</v>
      </c>
      <c r="H2593" s="4">
        <v>0.0</v>
      </c>
      <c r="I2593" s="4">
        <v>95.0</v>
      </c>
      <c r="J2593" s="4">
        <v>5.0</v>
      </c>
      <c r="K2593" s="4" t="s">
        <v>5637</v>
      </c>
      <c r="L2593" s="4">
        <v>0.0</v>
      </c>
      <c r="M2593" s="4">
        <v>96.0</v>
      </c>
      <c r="N2593" s="4">
        <v>96.0</v>
      </c>
      <c r="O2593" s="4" t="s">
        <v>5522</v>
      </c>
      <c r="P2593" s="10"/>
      <c r="Q2593" s="10"/>
      <c r="R2593" s="5">
        <v>45749.0</v>
      </c>
      <c r="S2593" s="4" t="s">
        <v>5723</v>
      </c>
      <c r="T2593" s="4">
        <v>13.0</v>
      </c>
    </row>
    <row r="2594">
      <c r="A2594" s="4" t="s">
        <v>7498</v>
      </c>
      <c r="B2594" s="4">
        <v>2008.0</v>
      </c>
      <c r="C2594" s="4" t="s">
        <v>13</v>
      </c>
      <c r="D2594" s="4" t="s">
        <v>5555</v>
      </c>
      <c r="E2594" s="4">
        <v>111.0</v>
      </c>
      <c r="F2594" s="4">
        <v>0.0</v>
      </c>
      <c r="G2594" s="4" t="s">
        <v>6138</v>
      </c>
      <c r="H2594" s="4">
        <v>0.0</v>
      </c>
      <c r="I2594" s="4">
        <v>97.0</v>
      </c>
      <c r="J2594" s="4">
        <v>27.0</v>
      </c>
      <c r="K2594" s="4" t="s">
        <v>5907</v>
      </c>
      <c r="L2594" s="4">
        <v>0.0</v>
      </c>
      <c r="M2594" s="4">
        <v>96.0</v>
      </c>
      <c r="N2594" s="4">
        <v>95.0</v>
      </c>
      <c r="O2594" s="4" t="s">
        <v>5522</v>
      </c>
      <c r="P2594" s="10"/>
      <c r="Q2594" s="10"/>
      <c r="R2594" s="5">
        <v>45749.0</v>
      </c>
      <c r="S2594" s="4" t="s">
        <v>6940</v>
      </c>
      <c r="T2594" s="5">
        <v>45700.0</v>
      </c>
    </row>
    <row r="2595">
      <c r="A2595" s="4" t="s">
        <v>7498</v>
      </c>
      <c r="B2595" s="4">
        <v>2007.0</v>
      </c>
      <c r="C2595" s="4" t="s">
        <v>13</v>
      </c>
      <c r="D2595" s="4" t="s">
        <v>5556</v>
      </c>
      <c r="E2595" s="4">
        <v>12.0</v>
      </c>
      <c r="F2595" s="4">
        <v>0.0</v>
      </c>
      <c r="G2595" s="4" t="s">
        <v>6157</v>
      </c>
      <c r="H2595" s="4">
        <v>0.0</v>
      </c>
      <c r="I2595" s="4">
        <v>96.0</v>
      </c>
      <c r="J2595" s="4">
        <v>1.0</v>
      </c>
      <c r="K2595" s="4" t="s">
        <v>5908</v>
      </c>
      <c r="L2595" s="4">
        <v>0.0</v>
      </c>
      <c r="M2595" s="4">
        <v>96.0</v>
      </c>
      <c r="N2595" s="4">
        <v>95.0</v>
      </c>
      <c r="O2595" s="4" t="s">
        <v>5522</v>
      </c>
      <c r="P2595" s="10"/>
      <c r="Q2595" s="10"/>
      <c r="R2595" s="5">
        <v>45779.0</v>
      </c>
      <c r="S2595" s="4" t="s">
        <v>7170</v>
      </c>
      <c r="T2595" s="5">
        <v>45700.0</v>
      </c>
    </row>
    <row r="2596">
      <c r="A2596" s="4" t="s">
        <v>7498</v>
      </c>
      <c r="B2596" s="4">
        <v>2006.0</v>
      </c>
      <c r="C2596" s="4" t="s">
        <v>13</v>
      </c>
      <c r="D2596" s="4" t="s">
        <v>5780</v>
      </c>
      <c r="E2596" s="4">
        <v>122.0</v>
      </c>
      <c r="F2596" s="4">
        <v>0.0</v>
      </c>
      <c r="G2596" s="4" t="s">
        <v>6223</v>
      </c>
      <c r="H2596" s="4">
        <v>0.0</v>
      </c>
      <c r="I2596" s="4">
        <v>89.0</v>
      </c>
      <c r="J2596" s="4">
        <v>3.0</v>
      </c>
      <c r="K2596" s="4" t="s">
        <v>5831</v>
      </c>
      <c r="L2596" s="4">
        <v>0.0</v>
      </c>
      <c r="M2596" s="4">
        <v>92.0</v>
      </c>
      <c r="N2596" s="4">
        <v>93.0</v>
      </c>
      <c r="O2596" s="4" t="s">
        <v>5522</v>
      </c>
      <c r="P2596" s="10"/>
      <c r="Q2596" s="10"/>
      <c r="R2596" s="5">
        <v>45779.0</v>
      </c>
      <c r="S2596" s="4" t="s">
        <v>6927</v>
      </c>
      <c r="T2596" s="5">
        <v>45669.0</v>
      </c>
    </row>
    <row r="2597">
      <c r="A2597" s="4" t="s">
        <v>7498</v>
      </c>
      <c r="B2597" s="4">
        <v>2005.0</v>
      </c>
      <c r="C2597" s="4" t="s">
        <v>13</v>
      </c>
      <c r="D2597" s="4" t="s">
        <v>5563</v>
      </c>
      <c r="E2597" s="4">
        <v>12.0</v>
      </c>
      <c r="F2597" s="4">
        <v>0.0</v>
      </c>
      <c r="G2597" s="4" t="s">
        <v>6157</v>
      </c>
      <c r="H2597" s="4">
        <v>0.0</v>
      </c>
      <c r="I2597" s="4">
        <v>53.0</v>
      </c>
      <c r="J2597" s="4">
        <v>5.0</v>
      </c>
      <c r="K2597" s="4" t="s">
        <v>5642</v>
      </c>
      <c r="L2597" s="4">
        <v>0.0</v>
      </c>
      <c r="M2597" s="4">
        <v>98.0</v>
      </c>
      <c r="N2597" s="4">
        <v>97.0</v>
      </c>
      <c r="O2597" s="4" t="s">
        <v>5522</v>
      </c>
      <c r="P2597" s="10"/>
      <c r="Q2597" s="10"/>
      <c r="R2597" s="5">
        <v>45810.0</v>
      </c>
      <c r="S2597" s="4">
        <v>0.0</v>
      </c>
      <c r="T2597" s="5">
        <v>45911.0</v>
      </c>
    </row>
    <row r="2598">
      <c r="A2598" s="4" t="s">
        <v>7498</v>
      </c>
      <c r="B2598" s="4">
        <v>2004.0</v>
      </c>
      <c r="C2598" s="4" t="s">
        <v>13</v>
      </c>
      <c r="D2598" s="4" t="s">
        <v>5556</v>
      </c>
      <c r="E2598" s="4">
        <v>12.0</v>
      </c>
      <c r="F2598" s="4">
        <v>0.0</v>
      </c>
      <c r="G2598" s="58">
        <v>45840.0</v>
      </c>
      <c r="H2598" s="4">
        <v>0.0</v>
      </c>
      <c r="I2598" s="10"/>
      <c r="J2598" s="4">
        <v>9.0</v>
      </c>
      <c r="K2598" s="4" t="s">
        <v>5766</v>
      </c>
      <c r="L2598" s="4">
        <v>0.0</v>
      </c>
      <c r="M2598" s="4">
        <v>95.0</v>
      </c>
      <c r="N2598" s="4">
        <v>94.0</v>
      </c>
      <c r="O2598" s="4" t="s">
        <v>5522</v>
      </c>
      <c r="P2598" s="10"/>
      <c r="Q2598" s="10"/>
      <c r="R2598" s="5">
        <v>45810.0</v>
      </c>
      <c r="S2598" s="4">
        <v>0.0</v>
      </c>
      <c r="T2598" s="5">
        <v>45911.0</v>
      </c>
    </row>
    <row r="2599">
      <c r="A2599" s="4" t="s">
        <v>7498</v>
      </c>
      <c r="B2599" s="4">
        <v>2003.0</v>
      </c>
      <c r="C2599" s="4" t="s">
        <v>13</v>
      </c>
      <c r="D2599" s="4" t="s">
        <v>5648</v>
      </c>
      <c r="E2599" s="4">
        <v>126.0</v>
      </c>
      <c r="F2599" s="4">
        <v>0.0</v>
      </c>
      <c r="G2599" s="5">
        <v>45749.0</v>
      </c>
      <c r="H2599" s="4">
        <v>0.0</v>
      </c>
      <c r="I2599" s="10"/>
      <c r="J2599" s="4">
        <v>18.0</v>
      </c>
      <c r="K2599" s="4" t="s">
        <v>5643</v>
      </c>
      <c r="L2599" s="4">
        <v>0.0</v>
      </c>
      <c r="M2599" s="4">
        <v>96.0</v>
      </c>
      <c r="N2599" s="4">
        <v>96.0</v>
      </c>
      <c r="O2599" s="4" t="s">
        <v>5522</v>
      </c>
      <c r="P2599" s="10"/>
      <c r="Q2599" s="10"/>
      <c r="R2599" s="5">
        <v>45840.0</v>
      </c>
      <c r="S2599" s="4">
        <v>0.0</v>
      </c>
      <c r="T2599" s="5">
        <v>45911.0</v>
      </c>
    </row>
    <row r="2600">
      <c r="A2600" s="4" t="s">
        <v>7498</v>
      </c>
      <c r="B2600" s="4">
        <v>2002.0</v>
      </c>
      <c r="C2600" s="4" t="s">
        <v>13</v>
      </c>
      <c r="D2600" s="4" t="s">
        <v>5559</v>
      </c>
      <c r="E2600" s="4">
        <v>128.0</v>
      </c>
      <c r="F2600" s="4">
        <v>0.0</v>
      </c>
      <c r="G2600" s="4" t="s">
        <v>2547</v>
      </c>
      <c r="H2600" s="4">
        <v>0.0</v>
      </c>
      <c r="I2600" s="10"/>
      <c r="J2600" s="4">
        <v>19.0</v>
      </c>
      <c r="K2600" s="4" t="s">
        <v>5877</v>
      </c>
      <c r="L2600" s="4">
        <v>0.0</v>
      </c>
      <c r="M2600" s="4">
        <v>97.0</v>
      </c>
      <c r="N2600" s="4">
        <v>96.0</v>
      </c>
      <c r="O2600" s="4" t="s">
        <v>5522</v>
      </c>
      <c r="P2600" s="10"/>
      <c r="Q2600" s="10"/>
      <c r="R2600" s="5">
        <v>45840.0</v>
      </c>
      <c r="S2600" s="4">
        <v>0.0</v>
      </c>
      <c r="T2600" s="5">
        <v>45911.0</v>
      </c>
    </row>
    <row r="2601">
      <c r="A2601" s="4" t="s">
        <v>7498</v>
      </c>
      <c r="B2601" s="4">
        <v>2001.0</v>
      </c>
      <c r="C2601" s="4" t="s">
        <v>13</v>
      </c>
      <c r="D2601" s="4" t="s">
        <v>5749</v>
      </c>
      <c r="E2601" s="4">
        <v>126.0</v>
      </c>
      <c r="F2601" s="4">
        <v>0.0</v>
      </c>
      <c r="G2601" s="4" t="s">
        <v>7499</v>
      </c>
      <c r="H2601" s="4">
        <v>0.0</v>
      </c>
      <c r="I2601" s="10"/>
      <c r="J2601" s="4">
        <v>27.0</v>
      </c>
      <c r="K2601" s="4" t="s">
        <v>5701</v>
      </c>
      <c r="L2601" s="4">
        <v>0.0</v>
      </c>
      <c r="M2601" s="4">
        <v>91.0</v>
      </c>
      <c r="N2601" s="4">
        <v>91.0</v>
      </c>
      <c r="O2601" s="4" t="s">
        <v>5522</v>
      </c>
      <c r="P2601" s="10"/>
      <c r="Q2601" s="10"/>
      <c r="R2601" s="5">
        <v>45871.0</v>
      </c>
      <c r="S2601" s="4">
        <v>0.0</v>
      </c>
      <c r="T2601" s="5">
        <v>45880.0</v>
      </c>
    </row>
    <row r="2602">
      <c r="A2602" s="4" t="s">
        <v>7498</v>
      </c>
      <c r="B2602" s="4">
        <v>2000.0</v>
      </c>
      <c r="C2602" s="4" t="s">
        <v>13</v>
      </c>
      <c r="D2602" s="4" t="s">
        <v>5564</v>
      </c>
      <c r="E2602" s="4">
        <v>125.0</v>
      </c>
      <c r="F2602" s="4">
        <v>0.0</v>
      </c>
      <c r="G2602" s="4" t="s">
        <v>1377</v>
      </c>
      <c r="H2602" s="4">
        <v>0.0</v>
      </c>
      <c r="I2602" s="10"/>
      <c r="J2602" s="4">
        <v>36.0</v>
      </c>
      <c r="K2602" s="4" t="s">
        <v>5703</v>
      </c>
      <c r="L2602" s="4">
        <v>0.0</v>
      </c>
      <c r="M2602" s="4">
        <v>96.0</v>
      </c>
      <c r="N2602" s="4">
        <v>95.0</v>
      </c>
      <c r="O2602" s="4" t="s">
        <v>5522</v>
      </c>
      <c r="P2602" s="10"/>
      <c r="Q2602" s="10"/>
      <c r="R2602" s="5">
        <v>45871.0</v>
      </c>
      <c r="S2602" s="4">
        <v>0.0</v>
      </c>
      <c r="T2602" s="5">
        <v>45849.0</v>
      </c>
    </row>
    <row r="2603">
      <c r="A2603" s="4" t="s">
        <v>6472</v>
      </c>
      <c r="B2603" s="4">
        <v>2015.0</v>
      </c>
      <c r="C2603" s="4" t="s">
        <v>13</v>
      </c>
      <c r="D2603" s="4" t="s">
        <v>5825</v>
      </c>
      <c r="E2603" s="4">
        <v>152.0</v>
      </c>
      <c r="F2603" s="4">
        <v>2.0</v>
      </c>
      <c r="G2603" s="10"/>
      <c r="H2603" s="4">
        <v>0.0</v>
      </c>
      <c r="I2603" s="4">
        <v>76.0</v>
      </c>
      <c r="J2603" s="4">
        <v>43.0</v>
      </c>
      <c r="K2603" s="5">
        <v>45764.0</v>
      </c>
      <c r="L2603" s="4">
        <v>2.0</v>
      </c>
      <c r="M2603" s="4">
        <v>75.0</v>
      </c>
      <c r="N2603" s="4">
        <v>76.0</v>
      </c>
      <c r="O2603" s="4" t="s">
        <v>5522</v>
      </c>
      <c r="P2603" s="4" t="s">
        <v>5022</v>
      </c>
      <c r="Q2603" s="4">
        <v>124977.0</v>
      </c>
      <c r="R2603" s="5">
        <v>45668.0</v>
      </c>
      <c r="S2603" s="4" t="s">
        <v>7369</v>
      </c>
      <c r="T2603" s="5">
        <v>45789.0</v>
      </c>
    </row>
    <row r="2604">
      <c r="A2604" s="4" t="s">
        <v>6472</v>
      </c>
      <c r="B2604" s="4">
        <v>2014.0</v>
      </c>
      <c r="C2604" s="4" t="s">
        <v>13</v>
      </c>
      <c r="D2604" s="4">
        <v>68.0</v>
      </c>
      <c r="E2604" s="4">
        <v>155.0</v>
      </c>
      <c r="F2604" s="4">
        <v>2.0</v>
      </c>
      <c r="G2604" s="4" t="s">
        <v>5521</v>
      </c>
      <c r="H2604" s="4" t="s">
        <v>5023</v>
      </c>
      <c r="I2604" s="4">
        <v>77.0</v>
      </c>
      <c r="J2604" s="4">
        <v>47.0</v>
      </c>
      <c r="K2604" s="4">
        <v>17.0</v>
      </c>
      <c r="L2604" s="4">
        <v>2.0</v>
      </c>
      <c r="M2604" s="4">
        <v>76.0</v>
      </c>
      <c r="N2604" s="4">
        <v>77.0</v>
      </c>
      <c r="O2604" s="4" t="s">
        <v>5522</v>
      </c>
      <c r="P2604" s="4" t="s">
        <v>5024</v>
      </c>
      <c r="Q2604" s="4">
        <v>1212814.0</v>
      </c>
      <c r="R2604" s="5">
        <v>45668.0</v>
      </c>
      <c r="S2604" s="4" t="s">
        <v>7298</v>
      </c>
      <c r="T2604" s="5">
        <v>45789.0</v>
      </c>
    </row>
    <row r="2605">
      <c r="A2605" s="4" t="s">
        <v>6472</v>
      </c>
      <c r="B2605" s="4">
        <v>2013.0</v>
      </c>
      <c r="C2605" s="4" t="s">
        <v>13</v>
      </c>
      <c r="D2605" s="4" t="s">
        <v>5801</v>
      </c>
      <c r="E2605" s="4">
        <v>158.0</v>
      </c>
      <c r="F2605" s="4">
        <v>2.0</v>
      </c>
      <c r="G2605" s="4" t="s">
        <v>5521</v>
      </c>
      <c r="H2605" s="4" t="s">
        <v>5025</v>
      </c>
      <c r="I2605" s="4">
        <v>82.0</v>
      </c>
      <c r="J2605" s="4">
        <v>4.0</v>
      </c>
      <c r="K2605" s="5">
        <v>45824.0</v>
      </c>
      <c r="L2605" s="4">
        <v>2.0</v>
      </c>
      <c r="M2605" s="4">
        <v>82.0</v>
      </c>
      <c r="N2605" s="4">
        <v>82.0</v>
      </c>
      <c r="O2605" s="4" t="s">
        <v>5522</v>
      </c>
      <c r="P2605" s="4" t="s">
        <v>5026</v>
      </c>
      <c r="Q2605" s="4">
        <v>1184366.0</v>
      </c>
      <c r="R2605" s="5">
        <v>45699.0</v>
      </c>
      <c r="S2605" s="4" t="s">
        <v>5725</v>
      </c>
      <c r="T2605" s="5">
        <v>45789.0</v>
      </c>
    </row>
    <row r="2606">
      <c r="A2606" s="4" t="s">
        <v>6472</v>
      </c>
      <c r="B2606" s="4">
        <v>2012.0</v>
      </c>
      <c r="C2606" s="4" t="s">
        <v>13</v>
      </c>
      <c r="D2606" s="4" t="s">
        <v>5834</v>
      </c>
      <c r="E2606" s="4">
        <v>159.0</v>
      </c>
      <c r="F2606" s="4">
        <v>2.0</v>
      </c>
      <c r="G2606" s="4" t="s">
        <v>5521</v>
      </c>
      <c r="H2606" s="4" t="s">
        <v>5027</v>
      </c>
      <c r="I2606" s="4">
        <v>83.0</v>
      </c>
      <c r="J2606" s="4">
        <v>16.0</v>
      </c>
      <c r="K2606" s="5">
        <v>45704.0</v>
      </c>
      <c r="L2606" s="4">
        <v>2.0</v>
      </c>
      <c r="M2606" s="4">
        <v>83.0</v>
      </c>
      <c r="N2606" s="4">
        <v>83.0</v>
      </c>
      <c r="O2606" s="4" t="s">
        <v>5522</v>
      </c>
      <c r="P2606" s="4" t="s">
        <v>5028</v>
      </c>
      <c r="Q2606" s="4">
        <v>115676.0</v>
      </c>
      <c r="R2606" s="5">
        <v>45727.0</v>
      </c>
      <c r="S2606" s="4" t="s">
        <v>7362</v>
      </c>
      <c r="T2606" s="5">
        <v>45789.0</v>
      </c>
    </row>
    <row r="2607">
      <c r="A2607" s="4" t="s">
        <v>6472</v>
      </c>
      <c r="B2607" s="4">
        <v>2011.0</v>
      </c>
      <c r="C2607" s="4" t="s">
        <v>13</v>
      </c>
      <c r="D2607" s="4" t="s">
        <v>5802</v>
      </c>
      <c r="E2607" s="4">
        <v>161.0</v>
      </c>
      <c r="F2607" s="4">
        <v>2.0</v>
      </c>
      <c r="G2607" s="4" t="s">
        <v>5578</v>
      </c>
      <c r="H2607" s="4" t="s">
        <v>5029</v>
      </c>
      <c r="I2607" s="4">
        <v>67.0</v>
      </c>
      <c r="J2607" s="4">
        <v>763.0</v>
      </c>
      <c r="K2607" s="5">
        <v>45884.0</v>
      </c>
      <c r="L2607" s="4">
        <v>3.0</v>
      </c>
      <c r="M2607" s="4">
        <v>66.0</v>
      </c>
      <c r="N2607" s="4">
        <v>67.0</v>
      </c>
      <c r="O2607" s="4" t="s">
        <v>5522</v>
      </c>
      <c r="P2607" s="4" t="s">
        <v>5031</v>
      </c>
      <c r="Q2607" s="4">
        <v>1131523.0</v>
      </c>
      <c r="R2607" s="5">
        <v>45758.0</v>
      </c>
      <c r="S2607" s="4" t="s">
        <v>7110</v>
      </c>
      <c r="T2607" s="5">
        <v>45789.0</v>
      </c>
    </row>
    <row r="2608">
      <c r="A2608" s="4" t="s">
        <v>6472</v>
      </c>
      <c r="B2608" s="4">
        <v>2010.0</v>
      </c>
      <c r="C2608" s="4" t="s">
        <v>13</v>
      </c>
      <c r="D2608" s="4" t="s">
        <v>6099</v>
      </c>
      <c r="E2608" s="4">
        <v>163.0</v>
      </c>
      <c r="F2608" s="4">
        <v>2.0</v>
      </c>
      <c r="G2608" s="4" t="s">
        <v>5522</v>
      </c>
      <c r="H2608" s="4" t="s">
        <v>5032</v>
      </c>
      <c r="I2608" s="4">
        <v>72.0</v>
      </c>
      <c r="J2608" s="4">
        <v>50.0</v>
      </c>
      <c r="K2608" s="5">
        <v>45792.0</v>
      </c>
      <c r="L2608" s="4">
        <v>3.0</v>
      </c>
      <c r="M2608" s="4">
        <v>72.0</v>
      </c>
      <c r="N2608" s="4">
        <v>72.0</v>
      </c>
      <c r="O2608" s="4" t="s">
        <v>5522</v>
      </c>
      <c r="P2608" s="4" t="s">
        <v>5034</v>
      </c>
      <c r="Q2608" s="4">
        <v>119591.0</v>
      </c>
      <c r="R2608" s="5">
        <v>45788.0</v>
      </c>
      <c r="S2608" s="4" t="s">
        <v>7382</v>
      </c>
      <c r="T2608" s="5">
        <v>45759.0</v>
      </c>
    </row>
    <row r="2609">
      <c r="A2609" s="4" t="s">
        <v>6472</v>
      </c>
      <c r="B2609" s="4">
        <v>2009.0</v>
      </c>
      <c r="C2609" s="4" t="s">
        <v>13</v>
      </c>
      <c r="D2609" s="4" t="s">
        <v>5657</v>
      </c>
      <c r="E2609" s="4">
        <v>165.0</v>
      </c>
      <c r="F2609" s="4">
        <v>2.0</v>
      </c>
      <c r="G2609" s="4" t="s">
        <v>5942</v>
      </c>
      <c r="H2609" s="4" t="s">
        <v>5035</v>
      </c>
      <c r="I2609" s="4">
        <v>72.0</v>
      </c>
      <c r="J2609" s="4">
        <v>10.0</v>
      </c>
      <c r="K2609" s="5">
        <v>45672.0</v>
      </c>
      <c r="L2609" s="4">
        <v>3.0</v>
      </c>
      <c r="M2609" s="4">
        <v>78.0</v>
      </c>
      <c r="N2609" s="4">
        <v>72.0</v>
      </c>
      <c r="O2609" s="4" t="s">
        <v>5522</v>
      </c>
      <c r="P2609" s="4" t="s">
        <v>5036</v>
      </c>
      <c r="Q2609" s="4">
        <v>19221.0</v>
      </c>
      <c r="R2609" s="5">
        <v>45819.0</v>
      </c>
      <c r="S2609" s="4" t="s">
        <v>7382</v>
      </c>
      <c r="T2609" s="5">
        <v>45669.0</v>
      </c>
    </row>
    <row r="2610">
      <c r="A2610" s="4" t="s">
        <v>6472</v>
      </c>
      <c r="B2610" s="4">
        <v>2008.0</v>
      </c>
      <c r="C2610" s="4" t="s">
        <v>13</v>
      </c>
      <c r="D2610" s="4" t="s">
        <v>5847</v>
      </c>
      <c r="E2610" s="4">
        <v>168.0</v>
      </c>
      <c r="F2610" s="4">
        <v>2.0</v>
      </c>
      <c r="G2610" s="4" t="s">
        <v>6098</v>
      </c>
      <c r="H2610" s="4" t="s">
        <v>5037</v>
      </c>
      <c r="I2610" s="4">
        <v>79.0</v>
      </c>
      <c r="J2610" s="4">
        <v>0.0</v>
      </c>
      <c r="K2610" s="5">
        <v>45852.0</v>
      </c>
      <c r="L2610" s="4">
        <v>3.0</v>
      </c>
      <c r="M2610" s="4">
        <v>79.0</v>
      </c>
      <c r="N2610" s="4">
        <v>79.0</v>
      </c>
      <c r="O2610" s="4" t="s">
        <v>5522</v>
      </c>
      <c r="P2610" s="4" t="s">
        <v>5039</v>
      </c>
      <c r="Q2610" s="4">
        <v>17811.0</v>
      </c>
      <c r="R2610" s="5">
        <v>45849.0</v>
      </c>
      <c r="S2610" s="4" t="s">
        <v>7373</v>
      </c>
      <c r="T2610" s="5">
        <v>45849.0</v>
      </c>
    </row>
    <row r="2611">
      <c r="A2611" s="4" t="s">
        <v>6472</v>
      </c>
      <c r="B2611" s="4">
        <v>2007.0</v>
      </c>
      <c r="C2611" s="4" t="s">
        <v>13</v>
      </c>
      <c r="D2611" s="4" t="s">
        <v>5776</v>
      </c>
      <c r="E2611" s="4">
        <v>173.0</v>
      </c>
      <c r="F2611" s="4">
        <v>2.0</v>
      </c>
      <c r="G2611" s="4" t="s">
        <v>6100</v>
      </c>
      <c r="H2611" s="4" t="s">
        <v>5040</v>
      </c>
      <c r="I2611" s="10"/>
      <c r="J2611" s="4">
        <v>0.0</v>
      </c>
      <c r="K2611" s="5">
        <v>45702.0</v>
      </c>
      <c r="L2611" s="4">
        <v>3.0</v>
      </c>
      <c r="M2611" s="4">
        <v>7.0</v>
      </c>
      <c r="N2611" s="4">
        <v>7.0</v>
      </c>
      <c r="O2611" s="4" t="s">
        <v>5522</v>
      </c>
      <c r="P2611" s="4" t="s">
        <v>5042</v>
      </c>
      <c r="Q2611" s="4">
        <v>164973.0</v>
      </c>
      <c r="R2611" s="5">
        <v>45880.0</v>
      </c>
      <c r="S2611" s="4" t="s">
        <v>7398</v>
      </c>
      <c r="T2611" s="5">
        <v>45727.0</v>
      </c>
    </row>
    <row r="2612">
      <c r="A2612" s="4" t="s">
        <v>6472</v>
      </c>
      <c r="B2612" s="4">
        <v>2006.0</v>
      </c>
      <c r="C2612" s="4" t="s">
        <v>13</v>
      </c>
      <c r="D2612" s="4" t="s">
        <v>6052</v>
      </c>
      <c r="E2612" s="4">
        <v>186.0</v>
      </c>
      <c r="F2612" s="4">
        <v>2.0</v>
      </c>
      <c r="G2612" s="4" t="s">
        <v>6177</v>
      </c>
      <c r="H2612" s="4" t="s">
        <v>5043</v>
      </c>
      <c r="I2612" s="10"/>
      <c r="J2612" s="4">
        <v>90.0</v>
      </c>
      <c r="K2612" s="5">
        <v>45913.0</v>
      </c>
      <c r="L2612" s="4">
        <v>3.0</v>
      </c>
      <c r="M2612" s="4">
        <v>62.0</v>
      </c>
      <c r="N2612" s="4">
        <v>63.0</v>
      </c>
      <c r="O2612" s="4" t="s">
        <v>5522</v>
      </c>
      <c r="P2612" s="4" t="s">
        <v>5045</v>
      </c>
      <c r="Q2612" s="4">
        <v>148621.0</v>
      </c>
      <c r="R2612" s="5">
        <v>45911.0</v>
      </c>
      <c r="S2612" s="4" t="s">
        <v>7204</v>
      </c>
      <c r="T2612" s="4">
        <v>11.0</v>
      </c>
    </row>
    <row r="2613">
      <c r="A2613" s="4" t="s">
        <v>6472</v>
      </c>
      <c r="B2613" s="4">
        <v>2005.0</v>
      </c>
      <c r="C2613" s="4" t="s">
        <v>13</v>
      </c>
      <c r="D2613" s="4" t="s">
        <v>5805</v>
      </c>
      <c r="E2613" s="4">
        <v>26.0</v>
      </c>
      <c r="F2613" s="4">
        <v>3.0</v>
      </c>
      <c r="G2613" s="4" t="s">
        <v>5586</v>
      </c>
      <c r="H2613" s="4" t="s">
        <v>5046</v>
      </c>
      <c r="I2613" s="10"/>
      <c r="J2613" s="4">
        <v>203.0</v>
      </c>
      <c r="K2613" s="5">
        <v>45790.0</v>
      </c>
      <c r="L2613" s="4">
        <v>3.0</v>
      </c>
      <c r="M2613" s="4">
        <v>55.0</v>
      </c>
      <c r="N2613" s="4">
        <v>55.0</v>
      </c>
      <c r="O2613" s="4" t="s">
        <v>5522</v>
      </c>
      <c r="P2613" s="4" t="s">
        <v>5047</v>
      </c>
      <c r="Q2613" s="4">
        <v>126484.0</v>
      </c>
      <c r="R2613" s="5">
        <v>45911.0</v>
      </c>
      <c r="S2613" s="4" t="s">
        <v>7261</v>
      </c>
      <c r="T2613" s="5">
        <v>45818.0</v>
      </c>
    </row>
    <row r="2614">
      <c r="A2614" s="4" t="s">
        <v>6472</v>
      </c>
      <c r="B2614" s="4">
        <v>2004.0</v>
      </c>
      <c r="C2614" s="4" t="s">
        <v>13</v>
      </c>
      <c r="D2614" s="4" t="s">
        <v>5787</v>
      </c>
      <c r="E2614" s="4">
        <v>229.0</v>
      </c>
      <c r="F2614" s="4">
        <v>3.0</v>
      </c>
      <c r="G2614" s="4" t="s">
        <v>5989</v>
      </c>
      <c r="H2614" s="4" t="s">
        <v>5048</v>
      </c>
      <c r="I2614" s="10"/>
      <c r="J2614" s="4">
        <v>41.0</v>
      </c>
      <c r="K2614" s="5">
        <v>45701.0</v>
      </c>
      <c r="L2614" s="4">
        <v>3.0</v>
      </c>
      <c r="M2614" s="4">
        <v>57.0</v>
      </c>
      <c r="N2614" s="4">
        <v>57.0</v>
      </c>
      <c r="O2614" s="4" t="s">
        <v>5522</v>
      </c>
      <c r="P2614" s="4" t="s">
        <v>5050</v>
      </c>
      <c r="Q2614" s="4">
        <v>996698.0</v>
      </c>
      <c r="R2614" s="4">
        <v>12.0</v>
      </c>
      <c r="S2614" s="4" t="s">
        <v>7049</v>
      </c>
      <c r="T2614" s="5">
        <v>45698.0</v>
      </c>
    </row>
    <row r="2615">
      <c r="A2615" s="4" t="s">
        <v>6472</v>
      </c>
      <c r="B2615" s="4">
        <v>2003.0</v>
      </c>
      <c r="C2615" s="4" t="s">
        <v>13</v>
      </c>
      <c r="D2615" s="4">
        <v>61.0</v>
      </c>
      <c r="E2615" s="4">
        <v>25.0</v>
      </c>
      <c r="F2615" s="4">
        <v>3.0</v>
      </c>
      <c r="G2615" s="4" t="s">
        <v>5584</v>
      </c>
      <c r="H2615" s="4" t="s">
        <v>5051</v>
      </c>
      <c r="I2615" s="10"/>
      <c r="J2615" s="4">
        <v>94.0</v>
      </c>
      <c r="K2615" s="5">
        <v>45912.0</v>
      </c>
      <c r="L2615" s="4">
        <v>4.0</v>
      </c>
      <c r="M2615" s="4">
        <v>55.0</v>
      </c>
      <c r="N2615" s="4">
        <v>55.0</v>
      </c>
      <c r="O2615" s="4" t="s">
        <v>5522</v>
      </c>
      <c r="P2615" s="4" t="s">
        <v>5053</v>
      </c>
      <c r="Q2615" s="4">
        <v>96852.0</v>
      </c>
      <c r="R2615" s="5">
        <v>45669.0</v>
      </c>
      <c r="S2615" s="4" t="s">
        <v>7338</v>
      </c>
      <c r="T2615" s="5">
        <v>45878.0</v>
      </c>
    </row>
    <row r="2616">
      <c r="A2616" s="4" t="s">
        <v>6472</v>
      </c>
      <c r="B2616" s="4">
        <v>2002.0</v>
      </c>
      <c r="C2616" s="4" t="s">
        <v>13</v>
      </c>
      <c r="D2616" s="4">
        <v>62.0</v>
      </c>
      <c r="E2616" s="4">
        <v>261.0</v>
      </c>
      <c r="F2616" s="4">
        <v>3.0</v>
      </c>
      <c r="G2616" s="4" t="s">
        <v>6127</v>
      </c>
      <c r="H2616" s="4" t="s">
        <v>5054</v>
      </c>
      <c r="I2616" s="10"/>
      <c r="J2616" s="4">
        <v>0.0</v>
      </c>
      <c r="K2616" s="5">
        <v>45820.0</v>
      </c>
      <c r="L2616" s="4">
        <v>4.0</v>
      </c>
      <c r="M2616" s="4">
        <v>38.0</v>
      </c>
      <c r="N2616" s="4">
        <v>54.0</v>
      </c>
      <c r="O2616" s="4" t="s">
        <v>5522</v>
      </c>
      <c r="P2616" s="4" t="s">
        <v>5055</v>
      </c>
      <c r="Q2616" s="4">
        <v>923825.0</v>
      </c>
      <c r="R2616" s="5">
        <v>45669.0</v>
      </c>
      <c r="S2616" s="4" t="s">
        <v>7083</v>
      </c>
      <c r="T2616" s="5">
        <v>45878.0</v>
      </c>
    </row>
    <row r="2617">
      <c r="A2617" s="4" t="s">
        <v>6472</v>
      </c>
      <c r="B2617" s="4">
        <v>2001.0</v>
      </c>
      <c r="C2617" s="4" t="s">
        <v>13</v>
      </c>
      <c r="D2617" s="4" t="s">
        <v>5744</v>
      </c>
      <c r="E2617" s="4">
        <v>269.0</v>
      </c>
      <c r="F2617" s="4">
        <v>3.0</v>
      </c>
      <c r="G2617" s="4" t="s">
        <v>5578</v>
      </c>
      <c r="H2617" s="4" t="s">
        <v>5056</v>
      </c>
      <c r="I2617" s="10"/>
      <c r="J2617" s="4">
        <v>0.0</v>
      </c>
      <c r="K2617" s="5">
        <v>45728.0</v>
      </c>
      <c r="L2617" s="4">
        <v>4.0</v>
      </c>
      <c r="M2617" s="10"/>
      <c r="N2617" s="10"/>
      <c r="O2617" s="4" t="s">
        <v>5522</v>
      </c>
      <c r="P2617" s="4" t="s">
        <v>5057</v>
      </c>
      <c r="Q2617" s="4">
        <v>892531.0</v>
      </c>
      <c r="R2617" s="5">
        <v>45700.0</v>
      </c>
      <c r="S2617" s="4" t="s">
        <v>5920</v>
      </c>
      <c r="T2617" s="5">
        <v>45878.0</v>
      </c>
    </row>
    <row r="2618">
      <c r="A2618" s="4" t="s">
        <v>6472</v>
      </c>
      <c r="B2618" s="4">
        <v>2000.0</v>
      </c>
      <c r="C2618" s="4" t="s">
        <v>13</v>
      </c>
      <c r="D2618" s="4" t="s">
        <v>5745</v>
      </c>
      <c r="E2618" s="4">
        <v>276.0</v>
      </c>
      <c r="F2618" s="4">
        <v>3.0</v>
      </c>
      <c r="G2618" s="4" t="s">
        <v>5578</v>
      </c>
      <c r="H2618" s="4" t="s">
        <v>5058</v>
      </c>
      <c r="I2618" s="10"/>
      <c r="J2618" s="4">
        <v>0.0</v>
      </c>
      <c r="K2618" s="5">
        <v>45911.0</v>
      </c>
      <c r="L2618" s="4">
        <v>4.0</v>
      </c>
      <c r="M2618" s="10"/>
      <c r="N2618" s="10"/>
      <c r="O2618" s="4" t="s">
        <v>5522</v>
      </c>
      <c r="P2618" s="4" t="s">
        <v>5059</v>
      </c>
      <c r="Q2618" s="4">
        <v>87167.0</v>
      </c>
      <c r="R2618" s="5">
        <v>45700.0</v>
      </c>
      <c r="S2618" s="4">
        <v>0.0</v>
      </c>
      <c r="T2618" s="4">
        <v>0.0</v>
      </c>
    </row>
    <row r="2619">
      <c r="A2619" s="4" t="s">
        <v>6473</v>
      </c>
      <c r="B2619" s="4">
        <v>2015.0</v>
      </c>
      <c r="C2619" s="4" t="s">
        <v>13</v>
      </c>
      <c r="D2619" s="4" t="s">
        <v>5523</v>
      </c>
      <c r="E2619" s="4">
        <v>287.0</v>
      </c>
      <c r="F2619" s="4">
        <v>13.0</v>
      </c>
      <c r="G2619" s="10"/>
      <c r="H2619" s="4">
        <v>0.0</v>
      </c>
      <c r="I2619" s="4">
        <v>88.0</v>
      </c>
      <c r="J2619" s="4">
        <v>20.0</v>
      </c>
      <c r="K2619" s="5">
        <v>45740.0</v>
      </c>
      <c r="L2619" s="4">
        <v>20.0</v>
      </c>
      <c r="M2619" s="4">
        <v>88.0</v>
      </c>
      <c r="N2619" s="4">
        <v>88.0</v>
      </c>
      <c r="O2619" s="4">
        <v>1.0</v>
      </c>
      <c r="P2619" s="4" t="s">
        <v>5060</v>
      </c>
      <c r="Q2619" s="4">
        <v>741682.0</v>
      </c>
      <c r="R2619" s="5">
        <v>45694.0</v>
      </c>
      <c r="S2619" s="4" t="s">
        <v>7049</v>
      </c>
      <c r="T2619" s="4">
        <v>12.0</v>
      </c>
    </row>
    <row r="2620">
      <c r="A2620" s="4" t="s">
        <v>6473</v>
      </c>
      <c r="B2620" s="4">
        <v>2014.0</v>
      </c>
      <c r="C2620" s="4" t="s">
        <v>13</v>
      </c>
      <c r="D2620" s="4" t="s">
        <v>5826</v>
      </c>
      <c r="E2620" s="4">
        <v>285.0</v>
      </c>
      <c r="F2620" s="4">
        <v>13.0</v>
      </c>
      <c r="G2620" s="4" t="s">
        <v>5521</v>
      </c>
      <c r="H2620" s="4" t="s">
        <v>5061</v>
      </c>
      <c r="I2620" s="4">
        <v>87.0</v>
      </c>
      <c r="J2620" s="4">
        <v>577.0</v>
      </c>
      <c r="K2620" s="5">
        <v>45861.0</v>
      </c>
      <c r="L2620" s="4">
        <v>20.0</v>
      </c>
      <c r="M2620" s="4">
        <v>85.0</v>
      </c>
      <c r="N2620" s="4">
        <v>87.0</v>
      </c>
      <c r="O2620" s="4">
        <v>1.0</v>
      </c>
      <c r="P2620" s="4" t="s">
        <v>5062</v>
      </c>
      <c r="Q2620" s="4">
        <v>7228915.0</v>
      </c>
      <c r="R2620" s="5">
        <v>45753.0</v>
      </c>
      <c r="S2620" s="4" t="s">
        <v>7083</v>
      </c>
      <c r="T2620" s="4">
        <v>12.0</v>
      </c>
    </row>
    <row r="2621">
      <c r="A2621" s="4" t="s">
        <v>6473</v>
      </c>
      <c r="B2621" s="4">
        <v>2013.0</v>
      </c>
      <c r="C2621" s="4" t="s">
        <v>13</v>
      </c>
      <c r="D2621" s="4" t="s">
        <v>5744</v>
      </c>
      <c r="E2621" s="4">
        <v>287.0</v>
      </c>
      <c r="F2621" s="4">
        <v>14.0</v>
      </c>
      <c r="G2621" s="4" t="s">
        <v>5521</v>
      </c>
      <c r="H2621" s="4" t="s">
        <v>5063</v>
      </c>
      <c r="I2621" s="4">
        <v>84.0</v>
      </c>
      <c r="J2621" s="4">
        <v>564.0</v>
      </c>
      <c r="K2621" s="5">
        <v>45680.0</v>
      </c>
      <c r="L2621" s="4">
        <v>20.0</v>
      </c>
      <c r="M2621" s="4">
        <v>84.0</v>
      </c>
      <c r="N2621" s="4">
        <v>84.0</v>
      </c>
      <c r="O2621" s="5">
        <v>45778.0</v>
      </c>
      <c r="P2621" s="4" t="s">
        <v>5064</v>
      </c>
      <c r="Q2621" s="4">
        <v>742948.0</v>
      </c>
      <c r="R2621" s="5">
        <v>45814.0</v>
      </c>
      <c r="S2621" s="4" t="s">
        <v>5920</v>
      </c>
      <c r="T2621" s="4">
        <v>12.0</v>
      </c>
    </row>
    <row r="2622">
      <c r="A2622" s="4" t="s">
        <v>6473</v>
      </c>
      <c r="B2622" s="4">
        <v>2012.0</v>
      </c>
      <c r="C2622" s="4" t="s">
        <v>13</v>
      </c>
      <c r="D2622" s="4" t="s">
        <v>5995</v>
      </c>
      <c r="E2622" s="4">
        <v>294.0</v>
      </c>
      <c r="F2622" s="4">
        <v>14.0</v>
      </c>
      <c r="G2622" s="4" t="s">
        <v>5521</v>
      </c>
      <c r="H2622" s="4" t="s">
        <v>5065</v>
      </c>
      <c r="I2622" s="4">
        <v>84.0</v>
      </c>
      <c r="J2622" s="4">
        <v>238.0</v>
      </c>
      <c r="K2622" s="5">
        <v>45830.0</v>
      </c>
      <c r="L2622" s="4">
        <v>21.0</v>
      </c>
      <c r="M2622" s="4">
        <v>84.0</v>
      </c>
      <c r="N2622" s="4">
        <v>84.0</v>
      </c>
      <c r="O2622" s="5">
        <v>45839.0</v>
      </c>
      <c r="P2622" s="4" t="s">
        <v>5066</v>
      </c>
      <c r="Q2622" s="4">
        <v>6859482.0</v>
      </c>
      <c r="R2622" s="5">
        <v>45875.0</v>
      </c>
      <c r="S2622" s="4" t="s">
        <v>7286</v>
      </c>
      <c r="T2622" s="4">
        <v>12.0</v>
      </c>
    </row>
    <row r="2623">
      <c r="A2623" s="4" t="s">
        <v>6473</v>
      </c>
      <c r="B2623" s="4">
        <v>2011.0</v>
      </c>
      <c r="C2623" s="4" t="s">
        <v>13</v>
      </c>
      <c r="D2623" s="4" t="s">
        <v>5962</v>
      </c>
      <c r="E2623" s="4">
        <v>34.0</v>
      </c>
      <c r="F2623" s="4">
        <v>14.0</v>
      </c>
      <c r="G2623" s="4" t="s">
        <v>4172</v>
      </c>
      <c r="H2623" s="4" t="s">
        <v>5067</v>
      </c>
      <c r="I2623" s="4">
        <v>85.0</v>
      </c>
      <c r="J2623" s="4">
        <v>187.0</v>
      </c>
      <c r="K2623" s="4">
        <v>22.0</v>
      </c>
      <c r="L2623" s="4">
        <v>21.0</v>
      </c>
      <c r="M2623" s="4">
        <v>85.0</v>
      </c>
      <c r="N2623" s="4">
        <v>85.0</v>
      </c>
      <c r="O2623" s="5">
        <v>45810.0</v>
      </c>
      <c r="P2623" s="4" t="s">
        <v>5068</v>
      </c>
      <c r="Q2623" s="4">
        <v>6679282.0</v>
      </c>
      <c r="R2623" s="4">
        <v>7.0</v>
      </c>
      <c r="S2623" s="4" t="s">
        <v>7423</v>
      </c>
      <c r="T2623" s="5">
        <v>45788.0</v>
      </c>
    </row>
    <row r="2624">
      <c r="A2624" s="4" t="s">
        <v>6473</v>
      </c>
      <c r="B2624" s="4">
        <v>2010.0</v>
      </c>
      <c r="C2624" s="4" t="s">
        <v>13</v>
      </c>
      <c r="D2624" s="4" t="s">
        <v>5747</v>
      </c>
      <c r="E2624" s="4">
        <v>323.0</v>
      </c>
      <c r="F2624" s="4">
        <v>14.0</v>
      </c>
      <c r="G2624" s="4" t="s">
        <v>2859</v>
      </c>
      <c r="H2624" s="4" t="s">
        <v>5069</v>
      </c>
      <c r="I2624" s="4">
        <v>83.0</v>
      </c>
      <c r="J2624" s="4">
        <v>120.0</v>
      </c>
      <c r="K2624" s="5">
        <v>45768.0</v>
      </c>
      <c r="L2624" s="4">
        <v>21.0</v>
      </c>
      <c r="M2624" s="4">
        <v>83.0</v>
      </c>
      <c r="N2624" s="4">
        <v>83.0</v>
      </c>
      <c r="O2624" s="5">
        <v>45872.0</v>
      </c>
      <c r="P2624" s="4" t="s">
        <v>5070</v>
      </c>
      <c r="Q2624" s="4">
        <v>652952.0</v>
      </c>
      <c r="R2624" s="5">
        <v>45695.0</v>
      </c>
      <c r="S2624" s="4" t="s">
        <v>7332</v>
      </c>
      <c r="T2624" s="4">
        <v>11.0</v>
      </c>
    </row>
    <row r="2625">
      <c r="A2625" s="4" t="s">
        <v>6473</v>
      </c>
      <c r="B2625" s="4">
        <v>2009.0</v>
      </c>
      <c r="C2625" s="4" t="s">
        <v>13</v>
      </c>
      <c r="D2625" s="4" t="s">
        <v>5533</v>
      </c>
      <c r="E2625" s="4">
        <v>336.0</v>
      </c>
      <c r="F2625" s="4">
        <v>14.0</v>
      </c>
      <c r="G2625" s="4" t="s">
        <v>3052</v>
      </c>
      <c r="H2625" s="4" t="s">
        <v>5071</v>
      </c>
      <c r="I2625" s="4">
        <v>78.0</v>
      </c>
      <c r="J2625" s="4">
        <v>425.0</v>
      </c>
      <c r="K2625" s="5">
        <v>45902.0</v>
      </c>
      <c r="L2625" s="4">
        <v>22.0</v>
      </c>
      <c r="M2625" s="4">
        <v>78.0</v>
      </c>
      <c r="N2625" s="4">
        <v>78.0</v>
      </c>
      <c r="O2625" s="5">
        <v>45720.0</v>
      </c>
      <c r="P2625" s="4" t="s">
        <v>5072</v>
      </c>
      <c r="Q2625" s="4">
        <v>633472.0</v>
      </c>
      <c r="R2625" s="5">
        <v>45754.0</v>
      </c>
      <c r="S2625" s="4" t="s">
        <v>7488</v>
      </c>
      <c r="T2625" s="5">
        <v>45818.0</v>
      </c>
    </row>
    <row r="2626">
      <c r="A2626" s="4" t="s">
        <v>6473</v>
      </c>
      <c r="B2626" s="4">
        <v>2008.0</v>
      </c>
      <c r="C2626" s="4" t="s">
        <v>13</v>
      </c>
      <c r="D2626" s="4" t="s">
        <v>5534</v>
      </c>
      <c r="E2626" s="4">
        <v>344.0</v>
      </c>
      <c r="F2626" s="4">
        <v>14.0</v>
      </c>
      <c r="G2626" s="4" t="s">
        <v>4041</v>
      </c>
      <c r="H2626" s="4" t="s">
        <v>5073</v>
      </c>
      <c r="I2626" s="4">
        <v>24.0</v>
      </c>
      <c r="J2626" s="4">
        <v>187.0</v>
      </c>
      <c r="K2626" s="5">
        <v>45749.0</v>
      </c>
      <c r="L2626" s="4">
        <v>22.0</v>
      </c>
      <c r="M2626" s="4">
        <v>8.0</v>
      </c>
      <c r="N2626" s="4">
        <v>81.0</v>
      </c>
      <c r="O2626" s="5">
        <v>45873.0</v>
      </c>
      <c r="P2626" s="4" t="s">
        <v>5074</v>
      </c>
      <c r="Q2626" s="4">
        <v>6161796.0</v>
      </c>
      <c r="R2626" s="5">
        <v>45815.0</v>
      </c>
      <c r="S2626" s="4" t="s">
        <v>7287</v>
      </c>
      <c r="T2626" s="5">
        <v>45667.0</v>
      </c>
    </row>
    <row r="2627">
      <c r="A2627" s="4" t="s">
        <v>6473</v>
      </c>
      <c r="B2627" s="4">
        <v>2007.0</v>
      </c>
      <c r="C2627" s="4" t="s">
        <v>13</v>
      </c>
      <c r="D2627" s="4" t="s">
        <v>5908</v>
      </c>
      <c r="E2627" s="4">
        <v>344.0</v>
      </c>
      <c r="F2627" s="4">
        <v>14.0</v>
      </c>
      <c r="G2627" s="4" t="s">
        <v>2094</v>
      </c>
      <c r="H2627" s="4" t="s">
        <v>5075</v>
      </c>
      <c r="I2627" s="10"/>
      <c r="J2627" s="4">
        <v>8.0</v>
      </c>
      <c r="K2627" s="5">
        <v>45888.0</v>
      </c>
      <c r="L2627" s="4">
        <v>22.0</v>
      </c>
      <c r="M2627" s="4">
        <v>72.0</v>
      </c>
      <c r="N2627" s="4">
        <v>82.0</v>
      </c>
      <c r="O2627" s="5">
        <v>45662.0</v>
      </c>
      <c r="P2627" s="4" t="s">
        <v>5076</v>
      </c>
      <c r="Q2627" s="4">
        <v>5997385.0</v>
      </c>
      <c r="R2627" s="5">
        <v>45876.0</v>
      </c>
      <c r="S2627" s="4" t="s">
        <v>7368</v>
      </c>
      <c r="T2627" s="5">
        <v>45818.0</v>
      </c>
    </row>
    <row r="2628">
      <c r="A2628" s="4" t="s">
        <v>6473</v>
      </c>
      <c r="B2628" s="4">
        <v>2006.0</v>
      </c>
      <c r="C2628" s="4" t="s">
        <v>13</v>
      </c>
      <c r="D2628" s="4" t="s">
        <v>5640</v>
      </c>
      <c r="E2628" s="4">
        <v>345.0</v>
      </c>
      <c r="F2628" s="4">
        <v>15.0</v>
      </c>
      <c r="G2628" s="4" t="s">
        <v>2094</v>
      </c>
      <c r="H2628" s="4" t="s">
        <v>5077</v>
      </c>
      <c r="I2628" s="10"/>
      <c r="J2628" s="4">
        <v>26.0</v>
      </c>
      <c r="K2628" s="5">
        <v>45735.0</v>
      </c>
      <c r="L2628" s="4">
        <v>22.0</v>
      </c>
      <c r="M2628" s="4">
        <v>85.0</v>
      </c>
      <c r="N2628" s="4">
        <v>84.0</v>
      </c>
      <c r="O2628" s="4">
        <v>5.0</v>
      </c>
      <c r="P2628" s="4" t="s">
        <v>5078</v>
      </c>
      <c r="Q2628" s="4">
        <v>5837792.0</v>
      </c>
      <c r="R2628" s="4">
        <v>8.0</v>
      </c>
      <c r="S2628" s="4" t="s">
        <v>7288</v>
      </c>
      <c r="T2628" s="5">
        <v>45698.0</v>
      </c>
    </row>
    <row r="2629">
      <c r="A2629" s="4" t="s">
        <v>6473</v>
      </c>
      <c r="B2629" s="4">
        <v>2005.0</v>
      </c>
      <c r="C2629" s="4" t="s">
        <v>13</v>
      </c>
      <c r="D2629" s="4">
        <v>55.0</v>
      </c>
      <c r="E2629" s="4">
        <v>357.0</v>
      </c>
      <c r="F2629" s="4">
        <v>15.0</v>
      </c>
      <c r="G2629" s="4" t="s">
        <v>6168</v>
      </c>
      <c r="H2629" s="4" t="s">
        <v>5079</v>
      </c>
      <c r="I2629" s="10"/>
      <c r="J2629" s="4">
        <v>38.0</v>
      </c>
      <c r="K2629" s="5">
        <v>45918.0</v>
      </c>
      <c r="L2629" s="4">
        <v>22.0</v>
      </c>
      <c r="M2629" s="4">
        <v>8.0</v>
      </c>
      <c r="N2629" s="4">
        <v>82.0</v>
      </c>
      <c r="O2629" s="4">
        <v>5.0</v>
      </c>
      <c r="P2629" s="4" t="s">
        <v>5080</v>
      </c>
      <c r="Q2629" s="4">
        <v>5683268.0</v>
      </c>
      <c r="R2629" s="5">
        <v>45724.0</v>
      </c>
      <c r="S2629" s="4" t="s">
        <v>7313</v>
      </c>
      <c r="T2629" s="5">
        <v>45667.0</v>
      </c>
    </row>
    <row r="2630">
      <c r="A2630" s="4" t="s">
        <v>6473</v>
      </c>
      <c r="B2630" s="4">
        <v>2004.0</v>
      </c>
      <c r="C2630" s="4" t="s">
        <v>13</v>
      </c>
      <c r="D2630" s="4" t="s">
        <v>5642</v>
      </c>
      <c r="E2630" s="4">
        <v>355.0</v>
      </c>
      <c r="F2630" s="4">
        <v>15.0</v>
      </c>
      <c r="G2630" s="58">
        <v>45658.0</v>
      </c>
      <c r="H2630" s="4" t="s">
        <v>5081</v>
      </c>
      <c r="I2630" s="10"/>
      <c r="J2630" s="4">
        <v>61.0</v>
      </c>
      <c r="K2630" s="5">
        <v>45765.0</v>
      </c>
      <c r="L2630" s="4">
        <v>22.0</v>
      </c>
      <c r="M2630" s="4">
        <v>71.0</v>
      </c>
      <c r="N2630" s="4">
        <v>71.0</v>
      </c>
      <c r="O2630" s="5">
        <v>45662.0</v>
      </c>
      <c r="P2630" s="4" t="s">
        <v>5082</v>
      </c>
      <c r="Q2630" s="4">
        <v>5534598.0</v>
      </c>
      <c r="R2630" s="5">
        <v>45785.0</v>
      </c>
      <c r="S2630" s="4" t="s">
        <v>7500</v>
      </c>
      <c r="T2630" s="4">
        <v>10.0</v>
      </c>
    </row>
    <row r="2631">
      <c r="A2631" s="4" t="s">
        <v>6473</v>
      </c>
      <c r="B2631" s="4">
        <v>2003.0</v>
      </c>
      <c r="C2631" s="4" t="s">
        <v>13</v>
      </c>
      <c r="D2631" s="4" t="s">
        <v>5697</v>
      </c>
      <c r="E2631" s="4">
        <v>355.0</v>
      </c>
      <c r="F2631" s="4">
        <v>15.0</v>
      </c>
      <c r="G2631" s="58">
        <v>45689.0</v>
      </c>
      <c r="H2631" s="4" t="s">
        <v>5083</v>
      </c>
      <c r="I2631" s="10"/>
      <c r="J2631" s="4">
        <v>295.0</v>
      </c>
      <c r="K2631" s="5">
        <v>45917.0</v>
      </c>
      <c r="L2631" s="4">
        <v>22.0</v>
      </c>
      <c r="M2631" s="4">
        <v>72.0</v>
      </c>
      <c r="N2631" s="4">
        <v>72.0</v>
      </c>
      <c r="O2631" s="5">
        <v>45693.0</v>
      </c>
      <c r="P2631" s="4" t="s">
        <v>5084</v>
      </c>
      <c r="Q2631" s="4">
        <v>539141.0</v>
      </c>
      <c r="R2631" s="5">
        <v>45846.0</v>
      </c>
      <c r="S2631" s="4" t="s">
        <v>7467</v>
      </c>
      <c r="T2631" s="5">
        <v>45909.0</v>
      </c>
    </row>
    <row r="2632">
      <c r="A2632" s="4" t="s">
        <v>6473</v>
      </c>
      <c r="B2632" s="4">
        <v>2002.0</v>
      </c>
      <c r="C2632" s="4" t="s">
        <v>13</v>
      </c>
      <c r="D2632" s="4" t="s">
        <v>5697</v>
      </c>
      <c r="E2632" s="4">
        <v>351.0</v>
      </c>
      <c r="F2632" s="4">
        <v>15.0</v>
      </c>
      <c r="G2632" s="4">
        <v>1.0</v>
      </c>
      <c r="H2632" s="4" t="s">
        <v>5085</v>
      </c>
      <c r="I2632" s="10"/>
      <c r="J2632" s="4">
        <v>363.0</v>
      </c>
      <c r="K2632" s="5">
        <v>45794.0</v>
      </c>
      <c r="L2632" s="4">
        <v>22.0</v>
      </c>
      <c r="M2632" s="4">
        <v>58.0</v>
      </c>
      <c r="N2632" s="4">
        <v>59.0</v>
      </c>
      <c r="O2632" s="5">
        <v>45721.0</v>
      </c>
      <c r="P2632" s="4" t="s">
        <v>5086</v>
      </c>
      <c r="Q2632" s="4">
        <v>5251472.0</v>
      </c>
      <c r="R2632" s="5">
        <v>45908.0</v>
      </c>
      <c r="S2632" s="4" t="s">
        <v>7467</v>
      </c>
      <c r="T2632" s="5">
        <v>45847.0</v>
      </c>
    </row>
    <row r="2633">
      <c r="A2633" s="4" t="s">
        <v>6473</v>
      </c>
      <c r="B2633" s="4">
        <v>2001.0</v>
      </c>
      <c r="C2633" s="4" t="s">
        <v>13</v>
      </c>
      <c r="D2633" s="4" t="s">
        <v>5641</v>
      </c>
      <c r="E2633" s="4">
        <v>345.0</v>
      </c>
      <c r="F2633" s="4">
        <v>14.0</v>
      </c>
      <c r="G2633" s="4" t="s">
        <v>5994</v>
      </c>
      <c r="H2633" s="4" t="s">
        <v>5087</v>
      </c>
      <c r="I2633" s="10"/>
      <c r="J2633" s="4">
        <v>1833.0</v>
      </c>
      <c r="K2633" s="5">
        <v>45674.0</v>
      </c>
      <c r="L2633" s="4">
        <v>22.0</v>
      </c>
      <c r="M2633" s="4">
        <v>51.0</v>
      </c>
      <c r="N2633" s="4">
        <v>5.0</v>
      </c>
      <c r="O2633" s="5">
        <v>45721.0</v>
      </c>
      <c r="P2633" s="4" t="s">
        <v>5088</v>
      </c>
      <c r="Q2633" s="4">
        <v>511177.0</v>
      </c>
      <c r="R2633" s="5">
        <v>45666.0</v>
      </c>
      <c r="S2633" s="4" t="s">
        <v>6958</v>
      </c>
      <c r="T2633" s="5">
        <v>45756.0</v>
      </c>
    </row>
    <row r="2634">
      <c r="A2634" s="4" t="s">
        <v>6473</v>
      </c>
      <c r="B2634" s="4">
        <v>2000.0</v>
      </c>
      <c r="C2634" s="4" t="s">
        <v>13</v>
      </c>
      <c r="D2634" s="4" t="s">
        <v>5641</v>
      </c>
      <c r="E2634" s="4">
        <v>339.0</v>
      </c>
      <c r="F2634" s="4">
        <v>14.0</v>
      </c>
      <c r="G2634" s="5">
        <v>45658.0</v>
      </c>
      <c r="H2634" s="4" t="s">
        <v>5089</v>
      </c>
      <c r="I2634" s="10"/>
      <c r="J2634" s="4">
        <v>3578.0</v>
      </c>
      <c r="K2634" s="5">
        <v>45824.0</v>
      </c>
      <c r="L2634" s="4">
        <v>22.0</v>
      </c>
      <c r="M2634" s="4">
        <v>63.0</v>
      </c>
      <c r="N2634" s="4">
        <v>64.0</v>
      </c>
      <c r="O2634" s="5">
        <v>45662.0</v>
      </c>
      <c r="P2634" s="4" t="s">
        <v>5090</v>
      </c>
      <c r="Q2634" s="4">
        <v>497367.0</v>
      </c>
      <c r="R2634" s="5">
        <v>45725.0</v>
      </c>
      <c r="S2634" s="4" t="s">
        <v>7475</v>
      </c>
      <c r="T2634" s="5">
        <v>45725.0</v>
      </c>
    </row>
    <row r="2635">
      <c r="A2635" s="4" t="s">
        <v>6475</v>
      </c>
      <c r="B2635" s="4">
        <v>2015.0</v>
      </c>
      <c r="C2635" s="4" t="s">
        <v>13</v>
      </c>
      <c r="D2635" s="4" t="s">
        <v>5556</v>
      </c>
      <c r="E2635" s="4">
        <v>133.0</v>
      </c>
      <c r="F2635" s="4">
        <v>0.0</v>
      </c>
      <c r="G2635" s="10"/>
      <c r="H2635" s="4">
        <v>0.0</v>
      </c>
      <c r="I2635" s="4">
        <v>78.0</v>
      </c>
      <c r="J2635" s="4">
        <v>0.0</v>
      </c>
      <c r="K2635" s="4" t="s">
        <v>5620</v>
      </c>
      <c r="L2635" s="4">
        <v>0.0</v>
      </c>
      <c r="M2635" s="4">
        <v>8.0</v>
      </c>
      <c r="N2635" s="4">
        <v>78.0</v>
      </c>
      <c r="O2635" s="4" t="s">
        <v>5522</v>
      </c>
      <c r="P2635" s="4" t="s">
        <v>5091</v>
      </c>
      <c r="Q2635" s="4">
        <v>16364.0</v>
      </c>
      <c r="R2635" s="4" t="s">
        <v>5522</v>
      </c>
      <c r="S2635" s="4" t="s">
        <v>7293</v>
      </c>
      <c r="T2635" s="5">
        <v>45730.0</v>
      </c>
    </row>
    <row r="2636">
      <c r="A2636" s="4" t="s">
        <v>6475</v>
      </c>
      <c r="B2636" s="4">
        <v>2014.0</v>
      </c>
      <c r="C2636" s="4" t="s">
        <v>13</v>
      </c>
      <c r="D2636" s="4" t="s">
        <v>5561</v>
      </c>
      <c r="E2636" s="4">
        <v>135.0</v>
      </c>
      <c r="F2636" s="4">
        <v>0.0</v>
      </c>
      <c r="G2636" s="4" t="s">
        <v>5521</v>
      </c>
      <c r="H2636" s="4" t="s">
        <v>5092</v>
      </c>
      <c r="I2636" s="4">
        <v>8.0</v>
      </c>
      <c r="J2636" s="4">
        <v>0.0</v>
      </c>
      <c r="K2636" s="4" t="s">
        <v>5623</v>
      </c>
      <c r="L2636" s="4">
        <v>0.0</v>
      </c>
      <c r="M2636" s="4">
        <v>82.0</v>
      </c>
      <c r="N2636" s="4">
        <v>8.0</v>
      </c>
      <c r="O2636" s="4" t="s">
        <v>5522</v>
      </c>
      <c r="P2636" s="4" t="s">
        <v>5093</v>
      </c>
      <c r="Q2636" s="4">
        <v>15782.0</v>
      </c>
      <c r="R2636" s="4" t="s">
        <v>5522</v>
      </c>
      <c r="S2636" s="4" t="s">
        <v>7115</v>
      </c>
      <c r="T2636" s="5">
        <v>45730.0</v>
      </c>
    </row>
    <row r="2637">
      <c r="A2637" s="4" t="s">
        <v>6475</v>
      </c>
      <c r="B2637" s="4">
        <v>2013.0</v>
      </c>
      <c r="C2637" s="4" t="s">
        <v>13</v>
      </c>
      <c r="D2637" s="4" t="s">
        <v>5648</v>
      </c>
      <c r="E2637" s="4">
        <v>137.0</v>
      </c>
      <c r="F2637" s="4">
        <v>0.0</v>
      </c>
      <c r="G2637" s="4" t="s">
        <v>5521</v>
      </c>
      <c r="H2637" s="4" t="s">
        <v>5094</v>
      </c>
      <c r="I2637" s="4">
        <v>82.0</v>
      </c>
      <c r="J2637" s="4">
        <v>0.0</v>
      </c>
      <c r="K2637" s="4" t="s">
        <v>5881</v>
      </c>
      <c r="L2637" s="4">
        <v>0.0</v>
      </c>
      <c r="M2637" s="4">
        <v>84.0</v>
      </c>
      <c r="N2637" s="4">
        <v>82.0</v>
      </c>
      <c r="O2637" s="4" t="s">
        <v>5522</v>
      </c>
      <c r="P2637" s="4" t="s">
        <v>5095</v>
      </c>
      <c r="Q2637" s="4">
        <v>15328.0</v>
      </c>
      <c r="R2637" s="4" t="s">
        <v>5522</v>
      </c>
      <c r="S2637" s="4" t="s">
        <v>7293</v>
      </c>
      <c r="T2637" s="5">
        <v>45730.0</v>
      </c>
    </row>
    <row r="2638">
      <c r="A2638" s="4" t="s">
        <v>6475</v>
      </c>
      <c r="B2638" s="4">
        <v>2012.0</v>
      </c>
      <c r="C2638" s="4" t="s">
        <v>13</v>
      </c>
      <c r="D2638" s="4">
        <v>73.0</v>
      </c>
      <c r="E2638" s="4">
        <v>138.0</v>
      </c>
      <c r="F2638" s="4">
        <v>0.0</v>
      </c>
      <c r="G2638" s="4" t="s">
        <v>5521</v>
      </c>
      <c r="H2638" s="4" t="s">
        <v>5096</v>
      </c>
      <c r="I2638" s="4">
        <v>77.0</v>
      </c>
      <c r="J2638" s="4">
        <v>0.0</v>
      </c>
      <c r="K2638" s="4" t="s">
        <v>5583</v>
      </c>
      <c r="L2638" s="4">
        <v>0.0</v>
      </c>
      <c r="M2638" s="4">
        <v>79.0</v>
      </c>
      <c r="N2638" s="4">
        <v>77.0</v>
      </c>
      <c r="O2638" s="4" t="s">
        <v>5522</v>
      </c>
      <c r="P2638" s="4" t="s">
        <v>5097</v>
      </c>
      <c r="Q2638" s="4">
        <v>14951.0</v>
      </c>
      <c r="R2638" s="4" t="s">
        <v>5522</v>
      </c>
      <c r="S2638" s="4" t="s">
        <v>7114</v>
      </c>
      <c r="T2638" s="5">
        <v>45761.0</v>
      </c>
    </row>
    <row r="2639">
      <c r="A2639" s="4" t="s">
        <v>6475</v>
      </c>
      <c r="B2639" s="4">
        <v>2011.0</v>
      </c>
      <c r="C2639" s="4" t="s">
        <v>13</v>
      </c>
      <c r="D2639" s="4" t="s">
        <v>5588</v>
      </c>
      <c r="E2639" s="4">
        <v>14.0</v>
      </c>
      <c r="F2639" s="4">
        <v>0.0</v>
      </c>
      <c r="G2639" s="4" t="s">
        <v>5841</v>
      </c>
      <c r="H2639" s="4" t="s">
        <v>5098</v>
      </c>
      <c r="I2639" s="4">
        <v>82.0</v>
      </c>
      <c r="J2639" s="4">
        <v>0.0</v>
      </c>
      <c r="K2639" s="4" t="s">
        <v>5561</v>
      </c>
      <c r="L2639" s="4">
        <v>0.0</v>
      </c>
      <c r="M2639" s="4">
        <v>84.0</v>
      </c>
      <c r="N2639" s="4">
        <v>82.0</v>
      </c>
      <c r="O2639" s="4" t="s">
        <v>5522</v>
      </c>
      <c r="P2639" s="4" t="s">
        <v>5099</v>
      </c>
      <c r="Q2639" s="4">
        <v>14577.0</v>
      </c>
      <c r="R2639" s="4" t="s">
        <v>5522</v>
      </c>
      <c r="S2639" s="4" t="s">
        <v>7251</v>
      </c>
      <c r="T2639" s="5">
        <v>45761.0</v>
      </c>
    </row>
    <row r="2640">
      <c r="A2640" s="4" t="s">
        <v>6475</v>
      </c>
      <c r="B2640" s="4">
        <v>2010.0</v>
      </c>
      <c r="C2640" s="4" t="s">
        <v>13</v>
      </c>
      <c r="D2640" s="4" t="s">
        <v>5559</v>
      </c>
      <c r="E2640" s="4">
        <v>142.0</v>
      </c>
      <c r="F2640" s="4">
        <v>0.0</v>
      </c>
      <c r="G2640" s="4" t="s">
        <v>3052</v>
      </c>
      <c r="H2640" s="4" t="s">
        <v>5100</v>
      </c>
      <c r="I2640" s="4">
        <v>82.0</v>
      </c>
      <c r="J2640" s="4">
        <v>0.0</v>
      </c>
      <c r="K2640" s="4" t="s">
        <v>5653</v>
      </c>
      <c r="L2640" s="4">
        <v>0.0</v>
      </c>
      <c r="M2640" s="4">
        <v>84.0</v>
      </c>
      <c r="N2640" s="4">
        <v>82.0</v>
      </c>
      <c r="O2640" s="4" t="s">
        <v>5522</v>
      </c>
      <c r="P2640" s="4" t="s">
        <v>5101</v>
      </c>
      <c r="Q2640" s="4">
        <v>14137.0</v>
      </c>
      <c r="R2640" s="4" t="s">
        <v>5522</v>
      </c>
      <c r="S2640" s="4" t="s">
        <v>6987</v>
      </c>
      <c r="T2640" s="5">
        <v>45761.0</v>
      </c>
    </row>
    <row r="2641">
      <c r="A2641" s="4" t="s">
        <v>6475</v>
      </c>
      <c r="B2641" s="4">
        <v>2009.0</v>
      </c>
      <c r="C2641" s="4" t="s">
        <v>13</v>
      </c>
      <c r="D2641" s="4" t="s">
        <v>5711</v>
      </c>
      <c r="E2641" s="4">
        <v>147.0</v>
      </c>
      <c r="F2641" s="4">
        <v>0.0</v>
      </c>
      <c r="G2641" s="58">
        <v>45870.0</v>
      </c>
      <c r="H2641" s="4" t="s">
        <v>5102</v>
      </c>
      <c r="I2641" s="4">
        <v>84.0</v>
      </c>
      <c r="J2641" s="4">
        <v>0.0</v>
      </c>
      <c r="K2641" s="4" t="s">
        <v>5889</v>
      </c>
      <c r="L2641" s="4">
        <v>0.0</v>
      </c>
      <c r="M2641" s="4">
        <v>86.0</v>
      </c>
      <c r="N2641" s="4">
        <v>84.0</v>
      </c>
      <c r="O2641" s="4" t="s">
        <v>5522</v>
      </c>
      <c r="P2641" s="4" t="s">
        <v>5103</v>
      </c>
      <c r="Q2641" s="4">
        <v>1364.0</v>
      </c>
      <c r="R2641" s="4" t="s">
        <v>5522</v>
      </c>
      <c r="S2641" s="4" t="s">
        <v>6927</v>
      </c>
      <c r="T2641" s="5">
        <v>45791.0</v>
      </c>
    </row>
    <row r="2642">
      <c r="A2642" s="4" t="s">
        <v>6475</v>
      </c>
      <c r="B2642" s="4">
        <v>2008.0</v>
      </c>
      <c r="C2642" s="4" t="s">
        <v>13</v>
      </c>
      <c r="D2642" s="4" t="s">
        <v>5564</v>
      </c>
      <c r="E2642" s="4">
        <v>145.0</v>
      </c>
      <c r="F2642" s="4">
        <v>0.0</v>
      </c>
      <c r="G2642" s="5">
        <v>45658.0</v>
      </c>
      <c r="H2642" s="4" t="s">
        <v>5104</v>
      </c>
      <c r="I2642" s="4">
        <v>84.0</v>
      </c>
      <c r="J2642" s="4">
        <v>0.0</v>
      </c>
      <c r="K2642" s="4" t="s">
        <v>5933</v>
      </c>
      <c r="L2642" s="4">
        <v>0.0</v>
      </c>
      <c r="M2642" s="4">
        <v>88.0</v>
      </c>
      <c r="N2642" s="4">
        <v>86.0</v>
      </c>
      <c r="O2642" s="4" t="s">
        <v>5522</v>
      </c>
      <c r="P2642" s="4" t="s">
        <v>5105</v>
      </c>
      <c r="Q2642" s="4">
        <v>135.0</v>
      </c>
      <c r="R2642" s="4" t="s">
        <v>5522</v>
      </c>
      <c r="S2642" s="4" t="s">
        <v>7116</v>
      </c>
      <c r="T2642" s="5">
        <v>45791.0</v>
      </c>
    </row>
    <row r="2643">
      <c r="A2643" s="4" t="s">
        <v>6475</v>
      </c>
      <c r="B2643" s="4">
        <v>2007.0</v>
      </c>
      <c r="C2643" s="4" t="s">
        <v>13</v>
      </c>
      <c r="D2643" s="4" t="s">
        <v>5711</v>
      </c>
      <c r="E2643" s="4">
        <v>146.0</v>
      </c>
      <c r="F2643" s="4">
        <v>0.0</v>
      </c>
      <c r="G2643" s="58">
        <v>45779.0</v>
      </c>
      <c r="H2643" s="4" t="s">
        <v>5106</v>
      </c>
      <c r="I2643" s="4">
        <v>87.0</v>
      </c>
      <c r="J2643" s="4">
        <v>0.0</v>
      </c>
      <c r="K2643" s="5">
        <v>45876.0</v>
      </c>
      <c r="L2643" s="4">
        <v>0.0</v>
      </c>
      <c r="M2643" s="4">
        <v>88.0</v>
      </c>
      <c r="N2643" s="4">
        <v>87.0</v>
      </c>
      <c r="O2643" s="4" t="s">
        <v>5522</v>
      </c>
      <c r="P2643" s="4" t="s">
        <v>5107</v>
      </c>
      <c r="Q2643" s="4">
        <v>12357.0</v>
      </c>
      <c r="R2643" s="4" t="s">
        <v>5522</v>
      </c>
      <c r="S2643" s="4" t="s">
        <v>7116</v>
      </c>
      <c r="T2643" s="5">
        <v>45791.0</v>
      </c>
    </row>
    <row r="2644">
      <c r="A2644" s="4" t="s">
        <v>6475</v>
      </c>
      <c r="B2644" s="4">
        <v>2006.0</v>
      </c>
      <c r="C2644" s="4" t="s">
        <v>13</v>
      </c>
      <c r="D2644" s="4" t="s">
        <v>5899</v>
      </c>
      <c r="E2644" s="4">
        <v>148.0</v>
      </c>
      <c r="F2644" s="4">
        <v>0.0</v>
      </c>
      <c r="G2644" s="4" t="s">
        <v>1485</v>
      </c>
      <c r="H2644" s="4" t="s">
        <v>5108</v>
      </c>
      <c r="I2644" s="4">
        <v>89.0</v>
      </c>
      <c r="J2644" s="4">
        <v>0.0</v>
      </c>
      <c r="K2644" s="5">
        <v>45664.0</v>
      </c>
      <c r="L2644" s="4">
        <v>0.0</v>
      </c>
      <c r="M2644" s="4">
        <v>89.0</v>
      </c>
      <c r="N2644" s="4">
        <v>88.0</v>
      </c>
      <c r="O2644" s="4" t="s">
        <v>5522</v>
      </c>
      <c r="P2644" s="4" t="s">
        <v>5109</v>
      </c>
      <c r="Q2644" s="4">
        <v>11689.0</v>
      </c>
      <c r="R2644" s="4" t="s">
        <v>5522</v>
      </c>
      <c r="S2644" s="4" t="s">
        <v>7060</v>
      </c>
      <c r="T2644" s="5">
        <v>45822.0</v>
      </c>
    </row>
    <row r="2645">
      <c r="A2645" s="4" t="s">
        <v>6475</v>
      </c>
      <c r="B2645" s="4">
        <v>2005.0</v>
      </c>
      <c r="C2645" s="4" t="s">
        <v>13</v>
      </c>
      <c r="D2645" s="4" t="s">
        <v>5589</v>
      </c>
      <c r="E2645" s="4">
        <v>15.0</v>
      </c>
      <c r="F2645" s="4">
        <v>0.0</v>
      </c>
      <c r="G2645" s="4" t="s">
        <v>610</v>
      </c>
      <c r="H2645" s="4" t="s">
        <v>5110</v>
      </c>
      <c r="I2645" s="4">
        <v>89.0</v>
      </c>
      <c r="J2645" s="4">
        <v>0.0</v>
      </c>
      <c r="K2645" s="4" t="s">
        <v>5818</v>
      </c>
      <c r="L2645" s="4">
        <v>0.0</v>
      </c>
      <c r="M2645" s="4">
        <v>9.0</v>
      </c>
      <c r="N2645" s="4">
        <v>89.0</v>
      </c>
      <c r="O2645" s="4" t="s">
        <v>5522</v>
      </c>
      <c r="P2645" s="4" t="s">
        <v>5111</v>
      </c>
      <c r="Q2645" s="4">
        <v>1141.0</v>
      </c>
      <c r="R2645" s="4" t="s">
        <v>5522</v>
      </c>
      <c r="S2645" s="4" t="s">
        <v>7127</v>
      </c>
      <c r="T2645" s="5">
        <v>45822.0</v>
      </c>
    </row>
    <row r="2646">
      <c r="A2646" s="4" t="s">
        <v>6475</v>
      </c>
      <c r="B2646" s="4">
        <v>2004.0</v>
      </c>
      <c r="C2646" s="4" t="s">
        <v>13</v>
      </c>
      <c r="D2646" s="4" t="s">
        <v>5713</v>
      </c>
      <c r="E2646" s="4">
        <v>151.0</v>
      </c>
      <c r="F2646" s="4">
        <v>0.0</v>
      </c>
      <c r="G2646" s="5">
        <v>45870.0</v>
      </c>
      <c r="H2646" s="4" t="s">
        <v>5112</v>
      </c>
      <c r="I2646" s="4">
        <v>9.0</v>
      </c>
      <c r="J2646" s="4">
        <v>0.0</v>
      </c>
      <c r="K2646" s="4" t="s">
        <v>5771</v>
      </c>
      <c r="L2646" s="4">
        <v>0.0</v>
      </c>
      <c r="M2646" s="4">
        <v>91.0</v>
      </c>
      <c r="N2646" s="4">
        <v>9.0</v>
      </c>
      <c r="O2646" s="4" t="s">
        <v>5522</v>
      </c>
      <c r="P2646" s="4" t="s">
        <v>5113</v>
      </c>
      <c r="Q2646" s="4">
        <v>146.0</v>
      </c>
      <c r="R2646" s="4" t="s">
        <v>5522</v>
      </c>
      <c r="S2646" s="4" t="s">
        <v>7117</v>
      </c>
      <c r="T2646" s="5">
        <v>45822.0</v>
      </c>
    </row>
    <row r="2647">
      <c r="A2647" s="4" t="s">
        <v>6475</v>
      </c>
      <c r="B2647" s="4">
        <v>2003.0</v>
      </c>
      <c r="C2647" s="4" t="s">
        <v>13</v>
      </c>
      <c r="D2647" s="4">
        <v>72.0</v>
      </c>
      <c r="E2647" s="4">
        <v>153.0</v>
      </c>
      <c r="F2647" s="4">
        <v>0.0</v>
      </c>
      <c r="G2647" s="4" t="s">
        <v>1485</v>
      </c>
      <c r="H2647" s="4" t="s">
        <v>5114</v>
      </c>
      <c r="I2647" s="4">
        <v>85.0</v>
      </c>
      <c r="J2647" s="4">
        <v>0.0</v>
      </c>
      <c r="K2647" s="4" t="s">
        <v>5727</v>
      </c>
      <c r="L2647" s="4">
        <v>0.0</v>
      </c>
      <c r="M2647" s="4">
        <v>91.0</v>
      </c>
      <c r="N2647" s="4">
        <v>9.0</v>
      </c>
      <c r="O2647" s="4" t="s">
        <v>5522</v>
      </c>
      <c r="P2647" s="4" t="s">
        <v>5115</v>
      </c>
      <c r="Q2647" s="4">
        <v>99789.0</v>
      </c>
      <c r="R2647" s="4" t="s">
        <v>5522</v>
      </c>
      <c r="S2647" s="4" t="s">
        <v>7252</v>
      </c>
      <c r="T2647" s="5">
        <v>45851.0</v>
      </c>
    </row>
    <row r="2648">
      <c r="A2648" s="4" t="s">
        <v>6475</v>
      </c>
      <c r="B2648" s="4">
        <v>2002.0</v>
      </c>
      <c r="C2648" s="4" t="s">
        <v>13</v>
      </c>
      <c r="D2648" s="4" t="s">
        <v>5715</v>
      </c>
      <c r="E2648" s="4">
        <v>155.0</v>
      </c>
      <c r="F2648" s="4">
        <v>0.0</v>
      </c>
      <c r="G2648" s="4" t="s">
        <v>5906</v>
      </c>
      <c r="H2648" s="4" t="s">
        <v>5116</v>
      </c>
      <c r="I2648" s="4">
        <v>88.0</v>
      </c>
      <c r="J2648" s="4">
        <v>0.0</v>
      </c>
      <c r="K2648" s="4">
        <v>67.0</v>
      </c>
      <c r="L2648" s="4">
        <v>0.0</v>
      </c>
      <c r="M2648" s="4">
        <v>85.0</v>
      </c>
      <c r="N2648" s="4">
        <v>84.0</v>
      </c>
      <c r="O2648" s="4" t="s">
        <v>5522</v>
      </c>
      <c r="P2648" s="4" t="s">
        <v>5117</v>
      </c>
      <c r="Q2648" s="4">
        <v>99184.0</v>
      </c>
      <c r="R2648" s="4" t="s">
        <v>5522</v>
      </c>
      <c r="S2648" s="4" t="s">
        <v>6989</v>
      </c>
      <c r="T2648" s="5">
        <v>45790.0</v>
      </c>
    </row>
    <row r="2649">
      <c r="A2649" s="4" t="s">
        <v>6475</v>
      </c>
      <c r="B2649" s="4">
        <v>2001.0</v>
      </c>
      <c r="C2649" s="4" t="s">
        <v>13</v>
      </c>
      <c r="D2649" s="4" t="s">
        <v>5767</v>
      </c>
      <c r="E2649" s="4">
        <v>157.0</v>
      </c>
      <c r="F2649" s="4">
        <v>0.0</v>
      </c>
      <c r="G2649" s="4" t="s">
        <v>377</v>
      </c>
      <c r="H2649" s="4" t="s">
        <v>5118</v>
      </c>
      <c r="I2649" s="4">
        <v>91.0</v>
      </c>
      <c r="J2649" s="4">
        <v>4.0</v>
      </c>
      <c r="K2649" s="4" t="s">
        <v>5847</v>
      </c>
      <c r="L2649" s="4">
        <v>0.0</v>
      </c>
      <c r="M2649" s="4">
        <v>91.0</v>
      </c>
      <c r="N2649" s="4">
        <v>89.0</v>
      </c>
      <c r="O2649" s="4" t="s">
        <v>5522</v>
      </c>
      <c r="P2649" s="4" t="s">
        <v>5119</v>
      </c>
      <c r="Q2649" s="4">
        <v>98611.0</v>
      </c>
      <c r="R2649" s="4" t="s">
        <v>5522</v>
      </c>
      <c r="S2649" s="4" t="s">
        <v>6931</v>
      </c>
      <c r="T2649" s="5">
        <v>45701.0</v>
      </c>
    </row>
    <row r="2650">
      <c r="A2650" s="4" t="s">
        <v>6475</v>
      </c>
      <c r="B2650" s="4">
        <v>2000.0</v>
      </c>
      <c r="C2650" s="4" t="s">
        <v>13</v>
      </c>
      <c r="D2650" s="4" t="s">
        <v>5592</v>
      </c>
      <c r="E2650" s="4">
        <v>158.0</v>
      </c>
      <c r="F2650" s="4">
        <v>0.0</v>
      </c>
      <c r="G2650" s="4" t="s">
        <v>3052</v>
      </c>
      <c r="H2650" s="4" t="s">
        <v>5120</v>
      </c>
      <c r="I2650" s="4">
        <v>93.0</v>
      </c>
      <c r="J2650" s="4">
        <v>0.0</v>
      </c>
      <c r="K2650" s="4" t="s">
        <v>5663</v>
      </c>
      <c r="L2650" s="4">
        <v>0.0</v>
      </c>
      <c r="M2650" s="4">
        <v>91.0</v>
      </c>
      <c r="N2650" s="4">
        <v>91.0</v>
      </c>
      <c r="O2650" s="4" t="s">
        <v>5522</v>
      </c>
      <c r="P2650" s="4" t="s">
        <v>5121</v>
      </c>
      <c r="Q2650" s="4">
        <v>9882.0</v>
      </c>
      <c r="R2650" s="4" t="s">
        <v>5522</v>
      </c>
      <c r="S2650" s="4" t="s">
        <v>7300</v>
      </c>
      <c r="T2650" s="5">
        <v>45851.0</v>
      </c>
    </row>
    <row r="2651">
      <c r="A2651" s="4" t="s">
        <v>6476</v>
      </c>
      <c r="B2651" s="4">
        <v>2015.0</v>
      </c>
      <c r="C2651" s="4" t="s">
        <v>13</v>
      </c>
      <c r="D2651" s="4" t="s">
        <v>5998</v>
      </c>
      <c r="E2651" s="4">
        <v>17.0</v>
      </c>
      <c r="F2651" s="4">
        <v>0.0</v>
      </c>
      <c r="G2651" s="10"/>
      <c r="H2651" s="4">
        <v>0.0</v>
      </c>
      <c r="I2651" s="4">
        <v>9.0</v>
      </c>
      <c r="J2651" s="4">
        <v>0.0</v>
      </c>
      <c r="K2651" s="4" t="s">
        <v>5608</v>
      </c>
      <c r="L2651" s="4">
        <v>0.0</v>
      </c>
      <c r="M2651" s="4">
        <v>88.0</v>
      </c>
      <c r="N2651" s="4">
        <v>96.0</v>
      </c>
      <c r="O2651" s="4" t="s">
        <v>5821</v>
      </c>
      <c r="P2651" s="4" t="s">
        <v>5122</v>
      </c>
      <c r="Q2651" s="4">
        <v>13692.0</v>
      </c>
      <c r="R2651" s="5">
        <v>45905.0</v>
      </c>
      <c r="S2651" s="4" t="s">
        <v>7031</v>
      </c>
      <c r="T2651" s="5">
        <v>45850.0</v>
      </c>
    </row>
    <row r="2652">
      <c r="A2652" s="4" t="s">
        <v>6476</v>
      </c>
      <c r="B2652" s="4">
        <v>2014.0</v>
      </c>
      <c r="C2652" s="4" t="s">
        <v>13</v>
      </c>
      <c r="D2652" s="4" t="s">
        <v>5716</v>
      </c>
      <c r="E2652" s="4">
        <v>171.0</v>
      </c>
      <c r="F2652" s="4">
        <v>0.0</v>
      </c>
      <c r="G2652" s="4" t="s">
        <v>883</v>
      </c>
      <c r="H2652" s="4" t="s">
        <v>5123</v>
      </c>
      <c r="I2652" s="4">
        <v>92.0</v>
      </c>
      <c r="J2652" s="4">
        <v>0.0</v>
      </c>
      <c r="K2652" s="4">
        <v>46.0</v>
      </c>
      <c r="L2652" s="4">
        <v>0.0</v>
      </c>
      <c r="M2652" s="4">
        <v>94.0</v>
      </c>
      <c r="N2652" s="4">
        <v>92.0</v>
      </c>
      <c r="O2652" s="4" t="s">
        <v>5821</v>
      </c>
      <c r="P2652" s="4" t="s">
        <v>5124</v>
      </c>
      <c r="Q2652" s="4">
        <v>1354493.0</v>
      </c>
      <c r="R2652" s="4">
        <v>6.0</v>
      </c>
      <c r="S2652" s="4" t="s">
        <v>6966</v>
      </c>
      <c r="T2652" s="5">
        <v>45850.0</v>
      </c>
    </row>
    <row r="2653">
      <c r="A2653" s="4" t="s">
        <v>6476</v>
      </c>
      <c r="B2653" s="4">
        <v>2013.0</v>
      </c>
      <c r="C2653" s="4" t="s">
        <v>13</v>
      </c>
      <c r="D2653" s="4">
        <v>71.0</v>
      </c>
      <c r="E2653" s="4">
        <v>172.0</v>
      </c>
      <c r="F2653" s="4">
        <v>0.0</v>
      </c>
      <c r="G2653" s="4" t="s">
        <v>2237</v>
      </c>
      <c r="H2653" s="4" t="s">
        <v>5125</v>
      </c>
      <c r="I2653" s="4">
        <v>92.0</v>
      </c>
      <c r="J2653" s="4">
        <v>0.0</v>
      </c>
      <c r="K2653" s="4">
        <v>45.0</v>
      </c>
      <c r="L2653" s="4">
        <v>0.0</v>
      </c>
      <c r="M2653" s="4">
        <v>94.0</v>
      </c>
      <c r="N2653" s="4">
        <v>92.0</v>
      </c>
      <c r="O2653" s="4" t="s">
        <v>5821</v>
      </c>
      <c r="P2653" s="4" t="s">
        <v>5126</v>
      </c>
      <c r="Q2653" s="4">
        <v>1348248.0</v>
      </c>
      <c r="R2653" s="4">
        <v>6.0</v>
      </c>
      <c r="S2653" s="4" t="s">
        <v>6970</v>
      </c>
      <c r="T2653" s="5">
        <v>45850.0</v>
      </c>
    </row>
    <row r="2654">
      <c r="A2654" s="4" t="s">
        <v>6476</v>
      </c>
      <c r="B2654" s="4">
        <v>2012.0</v>
      </c>
      <c r="C2654" s="4" t="s">
        <v>13</v>
      </c>
      <c r="D2654" s="4">
        <v>78.0</v>
      </c>
      <c r="E2654" s="4">
        <v>174.0</v>
      </c>
      <c r="F2654" s="4">
        <v>0.0</v>
      </c>
      <c r="G2654" s="5">
        <v>45844.0</v>
      </c>
      <c r="H2654" s="4" t="s">
        <v>5127</v>
      </c>
      <c r="I2654" s="4">
        <v>92.0</v>
      </c>
      <c r="J2654" s="4">
        <v>0.0</v>
      </c>
      <c r="K2654" s="4">
        <v>44.0</v>
      </c>
      <c r="L2654" s="4">
        <v>0.0</v>
      </c>
      <c r="M2654" s="4">
        <v>91.0</v>
      </c>
      <c r="N2654" s="4">
        <v>92.0</v>
      </c>
      <c r="O2654" s="4" t="s">
        <v>5783</v>
      </c>
      <c r="P2654" s="4" t="s">
        <v>5128</v>
      </c>
      <c r="Q2654" s="4">
        <v>1341588.0</v>
      </c>
      <c r="R2654" s="5">
        <v>45663.0</v>
      </c>
      <c r="S2654" s="4" t="s">
        <v>7269</v>
      </c>
      <c r="T2654" s="5">
        <v>45820.0</v>
      </c>
    </row>
    <row r="2655">
      <c r="A2655" s="4" t="s">
        <v>6476</v>
      </c>
      <c r="B2655" s="4">
        <v>2011.0</v>
      </c>
      <c r="C2655" s="4" t="s">
        <v>13</v>
      </c>
      <c r="D2655" s="4">
        <v>76.0</v>
      </c>
      <c r="E2655" s="4">
        <v>176.0</v>
      </c>
      <c r="F2655" s="4">
        <v>0.0</v>
      </c>
      <c r="G2655" s="5">
        <v>45783.0</v>
      </c>
      <c r="H2655" s="4" t="s">
        <v>5129</v>
      </c>
      <c r="I2655" s="4">
        <v>9.0</v>
      </c>
      <c r="J2655" s="4">
        <v>0.0</v>
      </c>
      <c r="K2655" s="4">
        <v>43.0</v>
      </c>
      <c r="L2655" s="4">
        <v>0.0</v>
      </c>
      <c r="M2655" s="4">
        <v>91.0</v>
      </c>
      <c r="N2655" s="4">
        <v>9.0</v>
      </c>
      <c r="O2655" s="4" t="s">
        <v>5783</v>
      </c>
      <c r="P2655" s="4" t="s">
        <v>5130</v>
      </c>
      <c r="Q2655" s="4">
        <v>1334788.0</v>
      </c>
      <c r="R2655" s="5">
        <v>45694.0</v>
      </c>
      <c r="S2655" s="4" t="s">
        <v>7391</v>
      </c>
      <c r="T2655" s="5">
        <v>45820.0</v>
      </c>
    </row>
    <row r="2656">
      <c r="A2656" s="4" t="s">
        <v>6476</v>
      </c>
      <c r="B2656" s="4">
        <v>2010.0</v>
      </c>
      <c r="C2656" s="4" t="s">
        <v>13</v>
      </c>
      <c r="D2656" s="4">
        <v>74.0</v>
      </c>
      <c r="E2656" s="4">
        <v>179.0</v>
      </c>
      <c r="F2656" s="4">
        <v>0.0</v>
      </c>
      <c r="G2656" s="5">
        <v>45783.0</v>
      </c>
      <c r="H2656" s="4" t="s">
        <v>5131</v>
      </c>
      <c r="I2656" s="4">
        <v>9.0</v>
      </c>
      <c r="J2656" s="4">
        <v>0.0</v>
      </c>
      <c r="K2656" s="4">
        <v>42.0</v>
      </c>
      <c r="L2656" s="4">
        <v>0.0</v>
      </c>
      <c r="M2656" s="4">
        <v>91.0</v>
      </c>
      <c r="N2656" s="4">
        <v>9.0</v>
      </c>
      <c r="O2656" s="4" t="s">
        <v>5783</v>
      </c>
      <c r="P2656" s="4" t="s">
        <v>5132</v>
      </c>
      <c r="Q2656" s="4">
        <v>13281.0</v>
      </c>
      <c r="R2656" s="5">
        <v>45722.0</v>
      </c>
      <c r="S2656" s="4" t="s">
        <v>7269</v>
      </c>
      <c r="T2656" s="5">
        <v>45789.0</v>
      </c>
    </row>
    <row r="2657">
      <c r="A2657" s="4" t="s">
        <v>6476</v>
      </c>
      <c r="B2657" s="4">
        <v>2009.0</v>
      </c>
      <c r="C2657" s="4" t="s">
        <v>13</v>
      </c>
      <c r="D2657" s="4">
        <v>71.0</v>
      </c>
      <c r="E2657" s="4">
        <v>183.0</v>
      </c>
      <c r="F2657" s="4">
        <v>0.0</v>
      </c>
      <c r="G2657" s="4" t="s">
        <v>1527</v>
      </c>
      <c r="H2657" s="4" t="s">
        <v>5133</v>
      </c>
      <c r="I2657" s="4">
        <v>9.0</v>
      </c>
      <c r="J2657" s="4">
        <v>0.0</v>
      </c>
      <c r="K2657" s="4" t="s">
        <v>6057</v>
      </c>
      <c r="L2657" s="4">
        <v>0.0</v>
      </c>
      <c r="M2657" s="4">
        <v>9.0</v>
      </c>
      <c r="N2657" s="4">
        <v>9.0</v>
      </c>
      <c r="O2657" s="4" t="s">
        <v>5614</v>
      </c>
      <c r="P2657" s="4" t="s">
        <v>5134</v>
      </c>
      <c r="Q2657" s="4">
        <v>1321618.0</v>
      </c>
      <c r="R2657" s="5">
        <v>45753.0</v>
      </c>
      <c r="S2657" s="4" t="s">
        <v>6970</v>
      </c>
      <c r="T2657" s="5">
        <v>45789.0</v>
      </c>
    </row>
    <row r="2658">
      <c r="A2658" s="4" t="s">
        <v>6476</v>
      </c>
      <c r="B2658" s="4">
        <v>2008.0</v>
      </c>
      <c r="C2658" s="4" t="s">
        <v>13</v>
      </c>
      <c r="D2658" s="4" t="s">
        <v>5768</v>
      </c>
      <c r="E2658" s="4">
        <v>185.0</v>
      </c>
      <c r="F2658" s="4">
        <v>0.0</v>
      </c>
      <c r="G2658" s="4" t="s">
        <v>915</v>
      </c>
      <c r="H2658" s="4" t="s">
        <v>5135</v>
      </c>
      <c r="I2658" s="4">
        <v>9.0</v>
      </c>
      <c r="J2658" s="4">
        <v>0.0</v>
      </c>
      <c r="K2658" s="5">
        <v>45692.0</v>
      </c>
      <c r="L2658" s="4">
        <v>0.0</v>
      </c>
      <c r="M2658" s="4">
        <v>91.0</v>
      </c>
      <c r="N2658" s="4">
        <v>9.0</v>
      </c>
      <c r="O2658" s="4" t="s">
        <v>5821</v>
      </c>
      <c r="P2658" s="4" t="s">
        <v>5136</v>
      </c>
      <c r="Q2658" s="4">
        <v>1315372.0</v>
      </c>
      <c r="R2658" s="5">
        <v>45753.0</v>
      </c>
      <c r="S2658" s="4" t="s">
        <v>7474</v>
      </c>
      <c r="T2658" s="5">
        <v>45759.0</v>
      </c>
    </row>
    <row r="2659">
      <c r="A2659" s="4" t="s">
        <v>6476</v>
      </c>
      <c r="B2659" s="4">
        <v>2007.0</v>
      </c>
      <c r="C2659" s="4" t="s">
        <v>13</v>
      </c>
      <c r="D2659" s="4" t="s">
        <v>5996</v>
      </c>
      <c r="E2659" s="4">
        <v>187.0</v>
      </c>
      <c r="F2659" s="4">
        <v>0.0</v>
      </c>
      <c r="G2659" s="4" t="s">
        <v>1527</v>
      </c>
      <c r="H2659" s="4" t="s">
        <v>5137</v>
      </c>
      <c r="I2659" s="4">
        <v>89.0</v>
      </c>
      <c r="J2659" s="4">
        <v>0.0</v>
      </c>
      <c r="K2659" s="4" t="s">
        <v>6238</v>
      </c>
      <c r="L2659" s="4">
        <v>0.0</v>
      </c>
      <c r="M2659" s="4">
        <v>9.0</v>
      </c>
      <c r="N2659" s="4">
        <v>88.0</v>
      </c>
      <c r="O2659" s="4" t="s">
        <v>5681</v>
      </c>
      <c r="P2659" s="4" t="s">
        <v>5138</v>
      </c>
      <c r="Q2659" s="4">
        <v>13926.0</v>
      </c>
      <c r="R2659" s="5">
        <v>45783.0</v>
      </c>
      <c r="S2659" s="4" t="s">
        <v>5030</v>
      </c>
      <c r="T2659" s="5">
        <v>45759.0</v>
      </c>
    </row>
    <row r="2660">
      <c r="A2660" s="4" t="s">
        <v>6476</v>
      </c>
      <c r="B2660" s="4">
        <v>2006.0</v>
      </c>
      <c r="C2660" s="4" t="s">
        <v>13</v>
      </c>
      <c r="D2660" s="4" t="s">
        <v>5822</v>
      </c>
      <c r="E2660" s="4">
        <v>188.0</v>
      </c>
      <c r="F2660" s="4">
        <v>0.0</v>
      </c>
      <c r="G2660" s="4" t="s">
        <v>1009</v>
      </c>
      <c r="H2660" s="4" t="s">
        <v>5139</v>
      </c>
      <c r="I2660" s="4">
        <v>89.0</v>
      </c>
      <c r="J2660" s="4">
        <v>0.0</v>
      </c>
      <c r="K2660" s="4" t="s">
        <v>6074</v>
      </c>
      <c r="L2660" s="4">
        <v>0.0</v>
      </c>
      <c r="M2660" s="4">
        <v>89.0</v>
      </c>
      <c r="N2660" s="4">
        <v>92.0</v>
      </c>
      <c r="O2660" s="4" t="s">
        <v>5658</v>
      </c>
      <c r="P2660" s="4" t="s">
        <v>5140</v>
      </c>
      <c r="Q2660" s="4">
        <v>133144.0</v>
      </c>
      <c r="R2660" s="5">
        <v>45814.0</v>
      </c>
      <c r="S2660" s="4" t="s">
        <v>7344</v>
      </c>
      <c r="T2660" s="5">
        <v>45728.0</v>
      </c>
    </row>
    <row r="2661">
      <c r="A2661" s="4" t="s">
        <v>6476</v>
      </c>
      <c r="B2661" s="4">
        <v>2005.0</v>
      </c>
      <c r="C2661" s="4" t="s">
        <v>13</v>
      </c>
      <c r="D2661" s="4" t="s">
        <v>5769</v>
      </c>
      <c r="E2661" s="4">
        <v>189.0</v>
      </c>
      <c r="F2661" s="4">
        <v>0.0</v>
      </c>
      <c r="G2661" s="5">
        <v>45997.0</v>
      </c>
      <c r="H2661" s="4" t="s">
        <v>5141</v>
      </c>
      <c r="I2661" s="4">
        <v>95.0</v>
      </c>
      <c r="J2661" s="4">
        <v>0.0</v>
      </c>
      <c r="K2661" s="4" t="s">
        <v>6239</v>
      </c>
      <c r="L2661" s="4">
        <v>0.0</v>
      </c>
      <c r="M2661" s="4">
        <v>95.0</v>
      </c>
      <c r="N2661" s="4">
        <v>95.0</v>
      </c>
      <c r="O2661" s="4" t="s">
        <v>5578</v>
      </c>
      <c r="P2661" s="4" t="s">
        <v>5142</v>
      </c>
      <c r="Q2661" s="4">
        <v>1296934.0</v>
      </c>
      <c r="R2661" s="5">
        <v>45844.0</v>
      </c>
      <c r="S2661" s="4" t="s">
        <v>7019</v>
      </c>
      <c r="T2661" s="5">
        <v>45728.0</v>
      </c>
    </row>
    <row r="2662">
      <c r="A2662" s="4" t="s">
        <v>6476</v>
      </c>
      <c r="B2662" s="4">
        <v>2004.0</v>
      </c>
      <c r="C2662" s="4" t="s">
        <v>13</v>
      </c>
      <c r="D2662" s="4" t="s">
        <v>5818</v>
      </c>
      <c r="E2662" s="4">
        <v>19.0</v>
      </c>
      <c r="F2662" s="4">
        <v>0.0</v>
      </c>
      <c r="G2662" s="4" t="s">
        <v>553</v>
      </c>
      <c r="H2662" s="4" t="s">
        <v>5143</v>
      </c>
      <c r="I2662" s="4">
        <v>94.0</v>
      </c>
      <c r="J2662" s="4">
        <v>0.0</v>
      </c>
      <c r="K2662" s="4" t="s">
        <v>5861</v>
      </c>
      <c r="L2662" s="4">
        <v>0.0</v>
      </c>
      <c r="M2662" s="4">
        <v>94.0</v>
      </c>
      <c r="N2662" s="4">
        <v>94.0</v>
      </c>
      <c r="O2662" s="4">
        <v>1.0</v>
      </c>
      <c r="P2662" s="4" t="s">
        <v>5144</v>
      </c>
      <c r="Q2662" s="4">
        <v>129535.0</v>
      </c>
      <c r="R2662" s="5">
        <v>45875.0</v>
      </c>
      <c r="S2662" s="4" t="s">
        <v>6985</v>
      </c>
      <c r="T2662" s="5">
        <v>45700.0</v>
      </c>
    </row>
    <row r="2663">
      <c r="A2663" s="4" t="s">
        <v>6476</v>
      </c>
      <c r="B2663" s="4">
        <v>2003.0</v>
      </c>
      <c r="C2663" s="4" t="s">
        <v>13</v>
      </c>
      <c r="D2663" s="4" t="s">
        <v>5845</v>
      </c>
      <c r="E2663" s="4">
        <v>191.0</v>
      </c>
      <c r="F2663" s="4">
        <v>0.0</v>
      </c>
      <c r="G2663" s="4" t="s">
        <v>1663</v>
      </c>
      <c r="H2663" s="4" t="s">
        <v>5145</v>
      </c>
      <c r="I2663" s="4">
        <v>76.0</v>
      </c>
      <c r="J2663" s="4">
        <v>0.0</v>
      </c>
      <c r="K2663" s="4">
        <v>36.0</v>
      </c>
      <c r="L2663" s="4">
        <v>1.0</v>
      </c>
      <c r="M2663" s="4">
        <v>91.0</v>
      </c>
      <c r="N2663" s="4">
        <v>91.0</v>
      </c>
      <c r="O2663" s="4" t="s">
        <v>5578</v>
      </c>
      <c r="P2663" s="4" t="s">
        <v>5146</v>
      </c>
      <c r="Q2663" s="4">
        <v>128452.0</v>
      </c>
      <c r="R2663" s="5">
        <v>45906.0</v>
      </c>
      <c r="S2663" s="4" t="s">
        <v>6986</v>
      </c>
      <c r="T2663" s="4">
        <v>12.0</v>
      </c>
    </row>
    <row r="2664">
      <c r="A2664" s="4" t="s">
        <v>6476</v>
      </c>
      <c r="B2664" s="4">
        <v>2002.0</v>
      </c>
      <c r="C2664" s="4" t="s">
        <v>13</v>
      </c>
      <c r="D2664" s="4" t="s">
        <v>5720</v>
      </c>
      <c r="E2664" s="4">
        <v>192.0</v>
      </c>
      <c r="F2664" s="4">
        <v>0.0</v>
      </c>
      <c r="G2664" s="5">
        <v>45996.0</v>
      </c>
      <c r="H2664" s="4" t="s">
        <v>5147</v>
      </c>
      <c r="I2664" s="4">
        <v>5.0</v>
      </c>
      <c r="J2664" s="4">
        <v>0.0</v>
      </c>
      <c r="K2664" s="4" t="s">
        <v>5864</v>
      </c>
      <c r="L2664" s="4">
        <v>1.0</v>
      </c>
      <c r="M2664" s="4">
        <v>96.0</v>
      </c>
      <c r="N2664" s="4">
        <v>96.0</v>
      </c>
      <c r="O2664" s="4">
        <v>2.0</v>
      </c>
      <c r="P2664" s="4" t="s">
        <v>5148</v>
      </c>
      <c r="Q2664" s="4">
        <v>1277837.0</v>
      </c>
      <c r="R2664" s="4">
        <v>7.0</v>
      </c>
      <c r="S2664" s="4" t="s">
        <v>6925</v>
      </c>
      <c r="T2664" s="5">
        <v>45911.0</v>
      </c>
    </row>
    <row r="2665">
      <c r="A2665" s="4" t="s">
        <v>6476</v>
      </c>
      <c r="B2665" s="4">
        <v>2001.0</v>
      </c>
      <c r="C2665" s="4" t="s">
        <v>13</v>
      </c>
      <c r="D2665" s="4" t="s">
        <v>5770</v>
      </c>
      <c r="E2665" s="4">
        <v>194.0</v>
      </c>
      <c r="F2665" s="4">
        <v>0.0</v>
      </c>
      <c r="G2665" s="4" t="s">
        <v>278</v>
      </c>
      <c r="H2665" s="4" t="s">
        <v>5149</v>
      </c>
      <c r="I2665" s="10"/>
      <c r="J2665" s="4">
        <v>0.0</v>
      </c>
      <c r="K2665" s="4" t="s">
        <v>5990</v>
      </c>
      <c r="L2665" s="4">
        <v>1.0</v>
      </c>
      <c r="M2665" s="4">
        <v>91.0</v>
      </c>
      <c r="N2665" s="4">
        <v>91.0</v>
      </c>
      <c r="O2665" s="5">
        <v>45689.0</v>
      </c>
      <c r="P2665" s="4" t="s">
        <v>5150</v>
      </c>
      <c r="Q2665" s="4">
        <v>127238.0</v>
      </c>
      <c r="R2665" s="5">
        <v>45664.0</v>
      </c>
      <c r="S2665" s="4" t="s">
        <v>7264</v>
      </c>
      <c r="T2665" s="5">
        <v>45880.0</v>
      </c>
    </row>
    <row r="2666">
      <c r="A2666" s="4" t="s">
        <v>6476</v>
      </c>
      <c r="B2666" s="4">
        <v>2000.0</v>
      </c>
      <c r="C2666" s="4" t="s">
        <v>13</v>
      </c>
      <c r="D2666" s="4" t="s">
        <v>5770</v>
      </c>
      <c r="E2666" s="4">
        <v>197.0</v>
      </c>
      <c r="F2666" s="4">
        <v>0.0</v>
      </c>
      <c r="G2666" s="4" t="s">
        <v>2855</v>
      </c>
      <c r="H2666" s="4" t="s">
        <v>5151</v>
      </c>
      <c r="I2666" s="10"/>
      <c r="J2666" s="4">
        <v>0.0</v>
      </c>
      <c r="K2666" s="4" t="s">
        <v>6237</v>
      </c>
      <c r="L2666" s="4">
        <v>1.0</v>
      </c>
      <c r="M2666" s="4">
        <v>9.0</v>
      </c>
      <c r="N2666" s="4">
        <v>9.0</v>
      </c>
      <c r="O2666" s="4" t="s">
        <v>5631</v>
      </c>
      <c r="P2666" s="4" t="s">
        <v>5152</v>
      </c>
      <c r="Q2666" s="4">
        <v>1267984.0</v>
      </c>
      <c r="R2666" s="5">
        <v>45695.0</v>
      </c>
      <c r="S2666" s="4" t="s">
        <v>7170</v>
      </c>
      <c r="T2666" s="5">
        <v>45849.0</v>
      </c>
    </row>
    <row r="2667">
      <c r="A2667" s="4" t="s">
        <v>6477</v>
      </c>
      <c r="B2667" s="4">
        <v>2015.0</v>
      </c>
      <c r="C2667" s="4" t="s">
        <v>13</v>
      </c>
      <c r="D2667" s="4" t="s">
        <v>5551</v>
      </c>
      <c r="E2667" s="4">
        <v>1.0</v>
      </c>
      <c r="F2667" s="4">
        <v>3.0</v>
      </c>
      <c r="G2667" s="10"/>
      <c r="H2667" s="4">
        <v>0.0</v>
      </c>
      <c r="I2667" s="4">
        <v>98.0</v>
      </c>
      <c r="J2667" s="4">
        <v>16.0</v>
      </c>
      <c r="K2667" s="4" t="s">
        <v>5925</v>
      </c>
      <c r="L2667" s="4">
        <v>3.0</v>
      </c>
      <c r="M2667" s="4">
        <v>98.0</v>
      </c>
      <c r="N2667" s="4">
        <v>98.0</v>
      </c>
      <c r="O2667" s="4" t="s">
        <v>5522</v>
      </c>
      <c r="P2667" s="4" t="s">
        <v>5153</v>
      </c>
      <c r="Q2667" s="4">
        <v>1.1273661E7</v>
      </c>
      <c r="R2667" s="5">
        <v>45753.0</v>
      </c>
      <c r="S2667" s="4" t="s">
        <v>7059</v>
      </c>
      <c r="T2667" s="5">
        <v>45822.0</v>
      </c>
    </row>
    <row r="2668">
      <c r="A2668" s="4" t="s">
        <v>6477</v>
      </c>
      <c r="B2668" s="4">
        <v>2014.0</v>
      </c>
      <c r="C2668" s="4" t="s">
        <v>13</v>
      </c>
      <c r="D2668" s="4" t="s">
        <v>5569</v>
      </c>
      <c r="E2668" s="4">
        <v>12.0</v>
      </c>
      <c r="F2668" s="4">
        <v>3.0</v>
      </c>
      <c r="G2668" s="4" t="s">
        <v>622</v>
      </c>
      <c r="H2668" s="4" t="s">
        <v>5154</v>
      </c>
      <c r="I2668" s="4">
        <v>98.0</v>
      </c>
      <c r="J2668" s="4">
        <v>15.0</v>
      </c>
      <c r="K2668" s="5">
        <v>45694.0</v>
      </c>
      <c r="L2668" s="4">
        <v>3.0</v>
      </c>
      <c r="M2668" s="4">
        <v>98.0</v>
      </c>
      <c r="N2668" s="4">
        <v>98.0</v>
      </c>
      <c r="O2668" s="4" t="s">
        <v>5522</v>
      </c>
      <c r="P2668" s="4" t="s">
        <v>5155</v>
      </c>
      <c r="Q2668" s="4">
        <v>1114398.0</v>
      </c>
      <c r="R2668" s="5">
        <v>45753.0</v>
      </c>
      <c r="S2668" s="4" t="s">
        <v>7333</v>
      </c>
      <c r="T2668" s="5">
        <v>45852.0</v>
      </c>
    </row>
    <row r="2669">
      <c r="A2669" s="4" t="s">
        <v>6477</v>
      </c>
      <c r="B2669" s="4">
        <v>2013.0</v>
      </c>
      <c r="C2669" s="4" t="s">
        <v>13</v>
      </c>
      <c r="D2669" s="4" t="s">
        <v>5572</v>
      </c>
      <c r="E2669" s="4">
        <v>13.0</v>
      </c>
      <c r="F2669" s="4">
        <v>3.0</v>
      </c>
      <c r="G2669" s="4" t="s">
        <v>3711</v>
      </c>
      <c r="H2669" s="4" t="s">
        <v>5156</v>
      </c>
      <c r="I2669" s="4">
        <v>98.0</v>
      </c>
      <c r="J2669" s="4">
        <v>16.0</v>
      </c>
      <c r="K2669" s="4" t="s">
        <v>5761</v>
      </c>
      <c r="L2669" s="4">
        <v>3.0</v>
      </c>
      <c r="M2669" s="4">
        <v>98.0</v>
      </c>
      <c r="N2669" s="4">
        <v>98.0</v>
      </c>
      <c r="O2669" s="4" t="s">
        <v>5522</v>
      </c>
      <c r="P2669" s="4" t="s">
        <v>5158</v>
      </c>
      <c r="Q2669" s="4">
        <v>1114558.0</v>
      </c>
      <c r="R2669" s="5">
        <v>45722.0</v>
      </c>
      <c r="S2669" s="4" t="s">
        <v>6152</v>
      </c>
      <c r="T2669" s="5">
        <v>45852.0</v>
      </c>
    </row>
    <row r="2670">
      <c r="A2670" s="4" t="s">
        <v>6477</v>
      </c>
      <c r="B2670" s="4">
        <v>2012.0</v>
      </c>
      <c r="C2670" s="4" t="s">
        <v>13</v>
      </c>
      <c r="D2670" s="4" t="s">
        <v>5572</v>
      </c>
      <c r="E2670" s="4">
        <v>13.0</v>
      </c>
      <c r="F2670" s="4">
        <v>3.0</v>
      </c>
      <c r="G2670" s="5">
        <v>45717.0</v>
      </c>
      <c r="H2670" s="4" t="s">
        <v>5159</v>
      </c>
      <c r="I2670" s="4">
        <v>97.0</v>
      </c>
      <c r="J2670" s="4">
        <v>48.0</v>
      </c>
      <c r="K2670" s="4" t="s">
        <v>5962</v>
      </c>
      <c r="L2670" s="4">
        <v>3.0</v>
      </c>
      <c r="M2670" s="4">
        <v>97.0</v>
      </c>
      <c r="N2670" s="4">
        <v>97.0</v>
      </c>
      <c r="O2670" s="4" t="s">
        <v>5522</v>
      </c>
      <c r="P2670" s="4" t="s">
        <v>5160</v>
      </c>
      <c r="Q2670" s="4">
        <v>1886668.0</v>
      </c>
      <c r="R2670" s="5">
        <v>45722.0</v>
      </c>
      <c r="S2670" s="4" t="s">
        <v>7114</v>
      </c>
      <c r="T2670" s="5">
        <v>45822.0</v>
      </c>
    </row>
    <row r="2671">
      <c r="A2671" s="4" t="s">
        <v>6477</v>
      </c>
      <c r="B2671" s="4">
        <v>2011.0</v>
      </c>
      <c r="C2671" s="4" t="s">
        <v>13</v>
      </c>
      <c r="D2671" s="4" t="s">
        <v>5623</v>
      </c>
      <c r="E2671" s="4">
        <v>13.0</v>
      </c>
      <c r="F2671" s="4">
        <v>3.0</v>
      </c>
      <c r="G2671" s="4" t="s">
        <v>3711</v>
      </c>
      <c r="H2671" s="4" t="s">
        <v>5161</v>
      </c>
      <c r="I2671" s="4">
        <v>98.0</v>
      </c>
      <c r="J2671" s="4">
        <v>11.0</v>
      </c>
      <c r="K2671" s="4" t="s">
        <v>5747</v>
      </c>
      <c r="L2671" s="4">
        <v>3.0</v>
      </c>
      <c r="M2671" s="4">
        <v>98.0</v>
      </c>
      <c r="N2671" s="4">
        <v>98.0</v>
      </c>
      <c r="O2671" s="4" t="s">
        <v>5522</v>
      </c>
      <c r="P2671" s="4" t="s">
        <v>5162</v>
      </c>
      <c r="Q2671" s="4">
        <v>1761467.0</v>
      </c>
      <c r="R2671" s="5">
        <v>45722.0</v>
      </c>
      <c r="S2671" s="4" t="s">
        <v>6940</v>
      </c>
      <c r="T2671" s="5">
        <v>45791.0</v>
      </c>
    </row>
    <row r="2672">
      <c r="A2672" s="4" t="s">
        <v>6477</v>
      </c>
      <c r="B2672" s="4">
        <v>2010.0</v>
      </c>
      <c r="C2672" s="4" t="s">
        <v>13</v>
      </c>
      <c r="D2672" s="4" t="s">
        <v>5623</v>
      </c>
      <c r="E2672" s="4">
        <v>12.0</v>
      </c>
      <c r="F2672" s="4">
        <v>3.0</v>
      </c>
      <c r="G2672" s="4" t="s">
        <v>4391</v>
      </c>
      <c r="H2672" s="4" t="s">
        <v>5163</v>
      </c>
      <c r="I2672" s="4">
        <v>98.0</v>
      </c>
      <c r="J2672" s="4">
        <v>1.0</v>
      </c>
      <c r="K2672" s="4" t="s">
        <v>5541</v>
      </c>
      <c r="L2672" s="4">
        <v>3.0</v>
      </c>
      <c r="M2672" s="4">
        <v>98.0</v>
      </c>
      <c r="N2672" s="4">
        <v>98.0</v>
      </c>
      <c r="O2672" s="4" t="s">
        <v>5522</v>
      </c>
      <c r="P2672" s="4" t="s">
        <v>5165</v>
      </c>
      <c r="Q2672" s="4">
        <v>1639931.0</v>
      </c>
      <c r="R2672" s="5">
        <v>45722.0</v>
      </c>
      <c r="S2672" s="4" t="s">
        <v>6151</v>
      </c>
      <c r="T2672" s="5">
        <v>45761.0</v>
      </c>
    </row>
    <row r="2673">
      <c r="A2673" s="4" t="s">
        <v>6477</v>
      </c>
      <c r="B2673" s="4">
        <v>2009.0</v>
      </c>
      <c r="C2673" s="4" t="s">
        <v>13</v>
      </c>
      <c r="D2673" s="4" t="s">
        <v>5574</v>
      </c>
      <c r="E2673" s="4">
        <v>12.0</v>
      </c>
      <c r="F2673" s="4">
        <v>3.0</v>
      </c>
      <c r="G2673" s="5">
        <v>45748.0</v>
      </c>
      <c r="H2673" s="4" t="s">
        <v>5166</v>
      </c>
      <c r="I2673" s="4">
        <v>99.0</v>
      </c>
      <c r="J2673" s="4">
        <v>1.0</v>
      </c>
      <c r="K2673" s="4" t="s">
        <v>5765</v>
      </c>
      <c r="L2673" s="4">
        <v>3.0</v>
      </c>
      <c r="M2673" s="4">
        <v>99.0</v>
      </c>
      <c r="N2673" s="4">
        <v>99.0</v>
      </c>
      <c r="O2673" s="4" t="s">
        <v>5522</v>
      </c>
      <c r="P2673" s="4" t="s">
        <v>5167</v>
      </c>
      <c r="Q2673" s="4">
        <v>1521834.0</v>
      </c>
      <c r="R2673" s="5">
        <v>45722.0</v>
      </c>
      <c r="S2673" s="4" t="s">
        <v>7075</v>
      </c>
      <c r="T2673" s="5">
        <v>45761.0</v>
      </c>
    </row>
    <row r="2674">
      <c r="A2674" s="4" t="s">
        <v>6477</v>
      </c>
      <c r="B2674" s="4">
        <v>2008.0</v>
      </c>
      <c r="C2674" s="4" t="s">
        <v>13</v>
      </c>
      <c r="D2674" s="4" t="s">
        <v>5574</v>
      </c>
      <c r="E2674" s="4">
        <v>12.0</v>
      </c>
      <c r="F2674" s="4">
        <v>3.0</v>
      </c>
      <c r="G2674" s="4" t="s">
        <v>2094</v>
      </c>
      <c r="H2674" s="4" t="s">
        <v>5168</v>
      </c>
      <c r="I2674" s="4">
        <v>99.0</v>
      </c>
      <c r="J2674" s="4">
        <v>2.0</v>
      </c>
      <c r="K2674" s="4" t="s">
        <v>5697</v>
      </c>
      <c r="L2674" s="4">
        <v>3.0</v>
      </c>
      <c r="M2674" s="4">
        <v>99.0</v>
      </c>
      <c r="N2674" s="4">
        <v>99.0</v>
      </c>
      <c r="O2674" s="4" t="s">
        <v>5522</v>
      </c>
      <c r="P2674" s="4" t="s">
        <v>5169</v>
      </c>
      <c r="Q2674" s="4">
        <v>147336.0</v>
      </c>
      <c r="R2674" s="5">
        <v>45722.0</v>
      </c>
      <c r="S2674" s="4" t="s">
        <v>7424</v>
      </c>
      <c r="T2674" s="5">
        <v>45730.0</v>
      </c>
    </row>
    <row r="2675">
      <c r="A2675" s="4" t="s">
        <v>6477</v>
      </c>
      <c r="B2675" s="4">
        <v>2007.0</v>
      </c>
      <c r="C2675" s="4" t="s">
        <v>13</v>
      </c>
      <c r="D2675" s="4" t="s">
        <v>5624</v>
      </c>
      <c r="E2675" s="4">
        <v>12.0</v>
      </c>
      <c r="F2675" s="4">
        <v>3.0</v>
      </c>
      <c r="G2675" s="4" t="s">
        <v>3052</v>
      </c>
      <c r="H2675" s="4" t="s">
        <v>5170</v>
      </c>
      <c r="I2675" s="4">
        <v>98.0</v>
      </c>
      <c r="J2675" s="4">
        <v>4.0</v>
      </c>
      <c r="K2675" s="4" t="s">
        <v>5576</v>
      </c>
      <c r="L2675" s="4">
        <v>4.0</v>
      </c>
      <c r="M2675" s="4">
        <v>98.0</v>
      </c>
      <c r="N2675" s="4">
        <v>98.0</v>
      </c>
      <c r="O2675" s="4" t="s">
        <v>5522</v>
      </c>
      <c r="P2675" s="4" t="s">
        <v>5171</v>
      </c>
      <c r="Q2675" s="4">
        <v>129887.0</v>
      </c>
      <c r="R2675" s="5">
        <v>45722.0</v>
      </c>
      <c r="S2675" s="4" t="s">
        <v>7060</v>
      </c>
      <c r="T2675" s="5">
        <v>45730.0</v>
      </c>
    </row>
    <row r="2676">
      <c r="A2676" s="4" t="s">
        <v>6477</v>
      </c>
      <c r="B2676" s="4">
        <v>2006.0</v>
      </c>
      <c r="C2676" s="4" t="s">
        <v>13</v>
      </c>
      <c r="D2676" s="4" t="s">
        <v>5577</v>
      </c>
      <c r="E2676" s="4">
        <v>12.0</v>
      </c>
      <c r="F2676" s="4">
        <v>3.0</v>
      </c>
      <c r="G2676" s="4" t="s">
        <v>6051</v>
      </c>
      <c r="H2676" s="4" t="s">
        <v>5172</v>
      </c>
      <c r="I2676" s="4">
        <v>99.0</v>
      </c>
      <c r="J2676" s="4">
        <v>3.0</v>
      </c>
      <c r="K2676" s="4" t="s">
        <v>5855</v>
      </c>
      <c r="L2676" s="4">
        <v>4.0</v>
      </c>
      <c r="M2676" s="4">
        <v>99.0</v>
      </c>
      <c r="N2676" s="4">
        <v>99.0</v>
      </c>
      <c r="O2676" s="4" t="s">
        <v>5522</v>
      </c>
      <c r="P2676" s="4" t="s">
        <v>5173</v>
      </c>
      <c r="Q2676" s="4">
        <v>1196136.0</v>
      </c>
      <c r="R2676" s="5">
        <v>45722.0</v>
      </c>
      <c r="S2676" s="4" t="s">
        <v>7321</v>
      </c>
      <c r="T2676" s="5">
        <v>45702.0</v>
      </c>
    </row>
    <row r="2677">
      <c r="A2677" s="4" t="s">
        <v>6477</v>
      </c>
      <c r="B2677" s="4">
        <v>2005.0</v>
      </c>
      <c r="C2677" s="4" t="s">
        <v>13</v>
      </c>
      <c r="D2677" s="4" t="s">
        <v>5555</v>
      </c>
      <c r="E2677" s="4">
        <v>14.0</v>
      </c>
      <c r="F2677" s="4">
        <v>3.0</v>
      </c>
      <c r="G2677" s="4" t="s">
        <v>2094</v>
      </c>
      <c r="H2677" s="4" t="s">
        <v>5174</v>
      </c>
      <c r="I2677" s="4">
        <v>97.0</v>
      </c>
      <c r="J2677" s="4">
        <v>15.0</v>
      </c>
      <c r="K2677" s="4" t="s">
        <v>5705</v>
      </c>
      <c r="L2677" s="4">
        <v>4.0</v>
      </c>
      <c r="M2677" s="4">
        <v>98.0</v>
      </c>
      <c r="N2677" s="4">
        <v>98.0</v>
      </c>
      <c r="O2677" s="4" t="s">
        <v>5522</v>
      </c>
      <c r="P2677" s="4" t="s">
        <v>5175</v>
      </c>
      <c r="Q2677" s="4">
        <v>112482.0</v>
      </c>
      <c r="R2677" s="5">
        <v>45722.0</v>
      </c>
      <c r="S2677" s="4" t="s">
        <v>7252</v>
      </c>
      <c r="T2677" s="5">
        <v>45913.0</v>
      </c>
    </row>
    <row r="2678">
      <c r="A2678" s="4" t="s">
        <v>6477</v>
      </c>
      <c r="B2678" s="4">
        <v>2004.0</v>
      </c>
      <c r="C2678" s="4" t="s">
        <v>13</v>
      </c>
      <c r="D2678" s="4">
        <v>74.0</v>
      </c>
      <c r="E2678" s="4">
        <v>15.0</v>
      </c>
      <c r="F2678" s="4">
        <v>3.0</v>
      </c>
      <c r="G2678" s="4" t="s">
        <v>6240</v>
      </c>
      <c r="H2678" s="4" t="s">
        <v>5176</v>
      </c>
      <c r="I2678" s="4">
        <v>96.0</v>
      </c>
      <c r="J2678" s="4">
        <v>1.0</v>
      </c>
      <c r="K2678" s="4" t="s">
        <v>5778</v>
      </c>
      <c r="L2678" s="4">
        <v>4.0</v>
      </c>
      <c r="M2678" s="4">
        <v>97.0</v>
      </c>
      <c r="N2678" s="4">
        <v>97.0</v>
      </c>
      <c r="O2678" s="4" t="s">
        <v>5522</v>
      </c>
      <c r="P2678" s="4" t="s">
        <v>5177</v>
      </c>
      <c r="Q2678" s="4">
        <v>11761.0</v>
      </c>
      <c r="R2678" s="5">
        <v>45722.0</v>
      </c>
      <c r="S2678" s="4" t="s">
        <v>6945</v>
      </c>
      <c r="T2678" s="5">
        <v>45821.0</v>
      </c>
    </row>
    <row r="2679">
      <c r="A2679" s="4" t="s">
        <v>6477</v>
      </c>
      <c r="B2679" s="4">
        <v>2003.0</v>
      </c>
      <c r="C2679" s="4" t="s">
        <v>13</v>
      </c>
      <c r="D2679" s="4" t="s">
        <v>5780</v>
      </c>
      <c r="E2679" s="4">
        <v>17.0</v>
      </c>
      <c r="F2679" s="4">
        <v>4.0</v>
      </c>
      <c r="G2679" s="4" t="s">
        <v>2088</v>
      </c>
      <c r="H2679" s="4" t="s">
        <v>5178</v>
      </c>
      <c r="I2679" s="4">
        <v>92.0</v>
      </c>
      <c r="J2679" s="4">
        <v>22.0</v>
      </c>
      <c r="K2679" s="5">
        <v>45813.0</v>
      </c>
      <c r="L2679" s="4">
        <v>4.0</v>
      </c>
      <c r="M2679" s="4">
        <v>95.0</v>
      </c>
      <c r="N2679" s="4">
        <v>95.0</v>
      </c>
      <c r="O2679" s="4" t="s">
        <v>5522</v>
      </c>
      <c r="P2679" s="4" t="s">
        <v>5179</v>
      </c>
      <c r="Q2679" s="4">
        <v>9939678.0</v>
      </c>
      <c r="R2679" s="5">
        <v>45722.0</v>
      </c>
      <c r="S2679" s="4" t="s">
        <v>7430</v>
      </c>
      <c r="T2679" s="5">
        <v>45790.0</v>
      </c>
    </row>
    <row r="2680">
      <c r="A2680" s="4" t="s">
        <v>6477</v>
      </c>
      <c r="B2680" s="4">
        <v>2002.0</v>
      </c>
      <c r="C2680" s="4" t="s">
        <v>13</v>
      </c>
      <c r="D2680" s="4" t="s">
        <v>5556</v>
      </c>
      <c r="E2680" s="4">
        <v>19.0</v>
      </c>
      <c r="F2680" s="4">
        <v>4.0</v>
      </c>
      <c r="G2680" s="4" t="s">
        <v>619</v>
      </c>
      <c r="H2680" s="4" t="s">
        <v>5180</v>
      </c>
      <c r="I2680" s="4">
        <v>93.0</v>
      </c>
      <c r="J2680" s="4">
        <v>98.0</v>
      </c>
      <c r="K2680" s="4" t="s">
        <v>5649</v>
      </c>
      <c r="L2680" s="4">
        <v>5.0</v>
      </c>
      <c r="M2680" s="4">
        <v>96.0</v>
      </c>
      <c r="N2680" s="4">
        <v>96.0</v>
      </c>
      <c r="O2680" s="4" t="s">
        <v>5522</v>
      </c>
      <c r="P2680" s="4" t="s">
        <v>5181</v>
      </c>
      <c r="Q2680" s="4">
        <v>9864326.0</v>
      </c>
      <c r="R2680" s="5">
        <v>45753.0</v>
      </c>
      <c r="S2680" s="4" t="s">
        <v>6933</v>
      </c>
      <c r="T2680" s="5">
        <v>45729.0</v>
      </c>
    </row>
    <row r="2681">
      <c r="A2681" s="4" t="s">
        <v>6477</v>
      </c>
      <c r="B2681" s="4">
        <v>2001.0</v>
      </c>
      <c r="C2681" s="4" t="s">
        <v>13</v>
      </c>
      <c r="D2681" s="4" t="s">
        <v>5648</v>
      </c>
      <c r="E2681" s="4">
        <v>11.0</v>
      </c>
      <c r="F2681" s="4">
        <v>4.0</v>
      </c>
      <c r="G2681" s="4" t="s">
        <v>1479</v>
      </c>
      <c r="H2681" s="4" t="s">
        <v>5182</v>
      </c>
      <c r="I2681" s="4">
        <v>94.0</v>
      </c>
      <c r="J2681" s="4">
        <v>231.0</v>
      </c>
      <c r="K2681" s="4" t="s">
        <v>5558</v>
      </c>
      <c r="L2681" s="4">
        <v>5.0</v>
      </c>
      <c r="M2681" s="4">
        <v>98.0</v>
      </c>
      <c r="N2681" s="4">
        <v>98.0</v>
      </c>
      <c r="O2681" s="4" t="s">
        <v>5522</v>
      </c>
      <c r="P2681" s="4" t="s">
        <v>5183</v>
      </c>
      <c r="Q2681" s="4">
        <v>978571.0</v>
      </c>
      <c r="R2681" s="5">
        <v>45753.0</v>
      </c>
      <c r="S2681" s="4" t="s">
        <v>7468</v>
      </c>
      <c r="T2681" s="5">
        <v>45670.0</v>
      </c>
    </row>
    <row r="2682">
      <c r="A2682" s="4" t="s">
        <v>6477</v>
      </c>
      <c r="B2682" s="4">
        <v>2000.0</v>
      </c>
      <c r="C2682" s="4" t="s">
        <v>13</v>
      </c>
      <c r="D2682" s="4" t="s">
        <v>5588</v>
      </c>
      <c r="E2682" s="4">
        <v>112.0</v>
      </c>
      <c r="F2682" s="4">
        <v>4.0</v>
      </c>
      <c r="G2682" s="4" t="s">
        <v>2859</v>
      </c>
      <c r="H2682" s="4" t="s">
        <v>5184</v>
      </c>
      <c r="I2682" s="4">
        <v>94.0</v>
      </c>
      <c r="J2682" s="4">
        <v>47.0</v>
      </c>
      <c r="K2682" s="4" t="s">
        <v>5654</v>
      </c>
      <c r="L2682" s="4">
        <v>5.0</v>
      </c>
      <c r="M2682" s="4">
        <v>97.0</v>
      </c>
      <c r="N2682" s="4">
        <v>97.0</v>
      </c>
      <c r="O2682" s="4" t="s">
        <v>5522</v>
      </c>
      <c r="P2682" s="4" t="s">
        <v>5185</v>
      </c>
      <c r="Q2682" s="4">
        <v>9699197.0</v>
      </c>
      <c r="R2682" s="5">
        <v>45783.0</v>
      </c>
      <c r="S2682" s="4" t="s">
        <v>7119</v>
      </c>
      <c r="T2682" s="5">
        <v>45881.0</v>
      </c>
    </row>
    <row r="2683">
      <c r="A2683" s="4" t="s">
        <v>6478</v>
      </c>
      <c r="B2683" s="4">
        <v>2015.0</v>
      </c>
      <c r="C2683" s="4" t="s">
        <v>13</v>
      </c>
      <c r="D2683" s="4" t="s">
        <v>5762</v>
      </c>
      <c r="E2683" s="4">
        <v>16.0</v>
      </c>
      <c r="F2683" s="4">
        <v>15.0</v>
      </c>
      <c r="G2683" s="10"/>
      <c r="H2683" s="4">
        <v>0.0</v>
      </c>
      <c r="I2683" s="4">
        <v>97.0</v>
      </c>
      <c r="J2683" s="4">
        <v>342.0</v>
      </c>
      <c r="K2683" s="4" t="s">
        <v>5660</v>
      </c>
      <c r="L2683" s="4">
        <v>18.0</v>
      </c>
      <c r="M2683" s="4">
        <v>97.0</v>
      </c>
      <c r="N2683" s="4">
        <v>97.0</v>
      </c>
      <c r="O2683" s="4" t="s">
        <v>5522</v>
      </c>
      <c r="P2683" s="4" t="s">
        <v>5186</v>
      </c>
      <c r="Q2683" s="4">
        <v>7.8271472E7</v>
      </c>
      <c r="R2683" s="5">
        <v>45873.0</v>
      </c>
      <c r="S2683" s="4" t="s">
        <v>6983</v>
      </c>
      <c r="T2683" s="5">
        <v>45791.0</v>
      </c>
    </row>
    <row r="2684">
      <c r="A2684" s="4" t="s">
        <v>6478</v>
      </c>
      <c r="B2684" s="4">
        <v>2014.0</v>
      </c>
      <c r="C2684" s="4" t="s">
        <v>13</v>
      </c>
      <c r="D2684" s="4" t="s">
        <v>5634</v>
      </c>
      <c r="E2684" s="4">
        <v>17.0</v>
      </c>
      <c r="F2684" s="4">
        <v>16.0</v>
      </c>
      <c r="G2684" s="4" t="s">
        <v>1121</v>
      </c>
      <c r="H2684" s="4" t="s">
        <v>5187</v>
      </c>
      <c r="I2684" s="4">
        <v>96.0</v>
      </c>
      <c r="J2684" s="4">
        <v>565.0</v>
      </c>
      <c r="K2684" s="4" t="s">
        <v>5777</v>
      </c>
      <c r="L2684" s="4">
        <v>19.0</v>
      </c>
      <c r="M2684" s="4">
        <v>96.0</v>
      </c>
      <c r="N2684" s="4">
        <v>96.0</v>
      </c>
      <c r="O2684" s="4" t="s">
        <v>5522</v>
      </c>
      <c r="P2684" s="4" t="s">
        <v>5188</v>
      </c>
      <c r="Q2684" s="4">
        <v>773628.0</v>
      </c>
      <c r="R2684" s="5">
        <v>45842.0</v>
      </c>
      <c r="S2684" s="4" t="s">
        <v>6921</v>
      </c>
      <c r="T2684" s="5">
        <v>45791.0</v>
      </c>
    </row>
    <row r="2685">
      <c r="A2685" s="4" t="s">
        <v>6478</v>
      </c>
      <c r="B2685" s="4">
        <v>2013.0</v>
      </c>
      <c r="C2685" s="4" t="s">
        <v>13</v>
      </c>
      <c r="D2685" s="4" t="s">
        <v>5620</v>
      </c>
      <c r="E2685" s="4">
        <v>19.0</v>
      </c>
      <c r="F2685" s="4">
        <v>17.0</v>
      </c>
      <c r="G2685" s="4" t="s">
        <v>2354</v>
      </c>
      <c r="H2685" s="4" t="s">
        <v>5189</v>
      </c>
      <c r="I2685" s="4">
        <v>97.0</v>
      </c>
      <c r="J2685" s="4">
        <v>7405.0</v>
      </c>
      <c r="K2685" s="4" t="s">
        <v>5734</v>
      </c>
      <c r="L2685" s="4">
        <v>20.0</v>
      </c>
      <c r="M2685" s="4">
        <v>98.0</v>
      </c>
      <c r="N2685" s="4">
        <v>98.0</v>
      </c>
      <c r="O2685" s="4" t="s">
        <v>5522</v>
      </c>
      <c r="P2685" s="4" t="s">
        <v>5190</v>
      </c>
      <c r="Q2685" s="4">
        <v>7.5787333E7</v>
      </c>
      <c r="R2685" s="5">
        <v>45842.0</v>
      </c>
      <c r="S2685" s="4" t="s">
        <v>7124</v>
      </c>
      <c r="T2685" s="5">
        <v>45761.0</v>
      </c>
    </row>
    <row r="2686">
      <c r="A2686" s="4" t="s">
        <v>6478</v>
      </c>
      <c r="B2686" s="4">
        <v>2012.0</v>
      </c>
      <c r="C2686" s="4" t="s">
        <v>13</v>
      </c>
      <c r="D2686" s="4" t="s">
        <v>5623</v>
      </c>
      <c r="E2686" s="4">
        <v>112.0</v>
      </c>
      <c r="F2686" s="4">
        <v>19.0</v>
      </c>
      <c r="G2686" s="4" t="s">
        <v>613</v>
      </c>
      <c r="H2686" s="4" t="s">
        <v>5191</v>
      </c>
      <c r="I2686" s="4">
        <v>97.0</v>
      </c>
      <c r="J2686" s="4">
        <v>349.0</v>
      </c>
      <c r="K2686" s="4" t="s">
        <v>5805</v>
      </c>
      <c r="L2686" s="4">
        <v>22.0</v>
      </c>
      <c r="M2686" s="4">
        <v>97.0</v>
      </c>
      <c r="N2686" s="4">
        <v>97.0</v>
      </c>
      <c r="O2686" s="4" t="s">
        <v>5522</v>
      </c>
      <c r="P2686" s="4" t="s">
        <v>5192</v>
      </c>
      <c r="Q2686" s="4">
        <v>7.4569867E7</v>
      </c>
      <c r="R2686" s="5">
        <v>45842.0</v>
      </c>
      <c r="S2686" s="4" t="s">
        <v>6846</v>
      </c>
      <c r="T2686" s="5">
        <v>45730.0</v>
      </c>
    </row>
    <row r="2687">
      <c r="A2687" s="4" t="s">
        <v>6478</v>
      </c>
      <c r="B2687" s="4">
        <v>2011.0</v>
      </c>
      <c r="C2687" s="4" t="s">
        <v>13</v>
      </c>
      <c r="D2687" s="4" t="s">
        <v>5741</v>
      </c>
      <c r="E2687" s="4">
        <v>114.0</v>
      </c>
      <c r="F2687" s="4">
        <v>20.0</v>
      </c>
      <c r="G2687" s="4" t="s">
        <v>380</v>
      </c>
      <c r="H2687" s="4" t="s">
        <v>5193</v>
      </c>
      <c r="I2687" s="4">
        <v>96.0</v>
      </c>
      <c r="J2687" s="4">
        <v>111.0</v>
      </c>
      <c r="K2687" s="4" t="s">
        <v>5630</v>
      </c>
      <c r="L2687" s="4">
        <v>23.0</v>
      </c>
      <c r="M2687" s="4">
        <v>97.0</v>
      </c>
      <c r="N2687" s="4">
        <v>97.0</v>
      </c>
      <c r="O2687" s="4" t="s">
        <v>5522</v>
      </c>
      <c r="P2687" s="4" t="s">
        <v>5194</v>
      </c>
      <c r="Q2687" s="4">
        <v>7349455.0</v>
      </c>
      <c r="R2687" s="5">
        <v>45842.0</v>
      </c>
      <c r="S2687" s="4" t="s">
        <v>6937</v>
      </c>
      <c r="T2687" s="5">
        <v>45882.0</v>
      </c>
    </row>
    <row r="2688">
      <c r="A2688" s="4" t="s">
        <v>6478</v>
      </c>
      <c r="B2688" s="4">
        <v>2010.0</v>
      </c>
      <c r="C2688" s="4" t="s">
        <v>13</v>
      </c>
      <c r="D2688" s="4" t="s">
        <v>5555</v>
      </c>
      <c r="E2688" s="4">
        <v>116.0</v>
      </c>
      <c r="F2688" s="4">
        <v>21.0</v>
      </c>
      <c r="G2688" s="4" t="s">
        <v>4038</v>
      </c>
      <c r="H2688" s="4" t="s">
        <v>5195</v>
      </c>
      <c r="I2688" s="4">
        <v>96.0</v>
      </c>
      <c r="J2688" s="4">
        <v>7.0</v>
      </c>
      <c r="K2688" s="4" t="s">
        <v>5808</v>
      </c>
      <c r="L2688" s="4">
        <v>25.0</v>
      </c>
      <c r="M2688" s="4">
        <v>97.0</v>
      </c>
      <c r="N2688" s="4">
        <v>97.0</v>
      </c>
      <c r="O2688" s="4" t="s">
        <v>5522</v>
      </c>
      <c r="P2688" s="4" t="s">
        <v>5196</v>
      </c>
      <c r="Q2688" s="4">
        <v>7.2326914E7</v>
      </c>
      <c r="R2688" s="5">
        <v>45842.0</v>
      </c>
      <c r="S2688" s="4" t="s">
        <v>7264</v>
      </c>
      <c r="T2688" s="4">
        <v>13.0</v>
      </c>
    </row>
    <row r="2689">
      <c r="A2689" s="4" t="s">
        <v>6478</v>
      </c>
      <c r="B2689" s="4">
        <v>2009.0</v>
      </c>
      <c r="C2689" s="4" t="s">
        <v>13</v>
      </c>
      <c r="D2689" s="4" t="s">
        <v>5645</v>
      </c>
      <c r="E2689" s="4">
        <v>118.0</v>
      </c>
      <c r="F2689" s="4">
        <v>23.0</v>
      </c>
      <c r="G2689" s="5">
        <v>45748.0</v>
      </c>
      <c r="H2689" s="4" t="s">
        <v>5197</v>
      </c>
      <c r="I2689" s="4">
        <v>94.0</v>
      </c>
      <c r="J2689" s="4">
        <v>4.0</v>
      </c>
      <c r="K2689" s="4" t="s">
        <v>5791</v>
      </c>
      <c r="L2689" s="4">
        <v>27.0</v>
      </c>
      <c r="M2689" s="4">
        <v>96.0</v>
      </c>
      <c r="N2689" s="4">
        <v>96.0</v>
      </c>
      <c r="O2689" s="4" t="s">
        <v>5522</v>
      </c>
      <c r="P2689" s="4" t="s">
        <v>5198</v>
      </c>
      <c r="Q2689" s="4">
        <v>7.1339185E7</v>
      </c>
      <c r="R2689" s="5">
        <v>45873.0</v>
      </c>
      <c r="S2689" s="4" t="s">
        <v>7170</v>
      </c>
      <c r="T2689" s="5">
        <v>45789.0</v>
      </c>
    </row>
    <row r="2690">
      <c r="A2690" s="4" t="s">
        <v>6478</v>
      </c>
      <c r="B2690" s="4">
        <v>2008.0</v>
      </c>
      <c r="C2690" s="4" t="s">
        <v>13</v>
      </c>
      <c r="D2690" s="4" t="s">
        <v>5556</v>
      </c>
      <c r="E2690" s="4">
        <v>121.0</v>
      </c>
      <c r="F2690" s="4">
        <v>25.0</v>
      </c>
      <c r="G2690" s="4" t="s">
        <v>622</v>
      </c>
      <c r="H2690" s="4" t="s">
        <v>5199</v>
      </c>
      <c r="I2690" s="4">
        <v>92.0</v>
      </c>
      <c r="J2690" s="4">
        <v>0.0</v>
      </c>
      <c r="K2690" s="5">
        <v>45694.0</v>
      </c>
      <c r="L2690" s="4">
        <v>29.0</v>
      </c>
      <c r="M2690" s="4">
        <v>96.0</v>
      </c>
      <c r="N2690" s="4">
        <v>96.0</v>
      </c>
      <c r="O2690" s="4" t="s">
        <v>5522</v>
      </c>
      <c r="P2690" s="4" t="s">
        <v>5200</v>
      </c>
      <c r="Q2690" s="4">
        <v>74432.0</v>
      </c>
      <c r="R2690" s="5">
        <v>45873.0</v>
      </c>
      <c r="S2690" s="4" t="s">
        <v>6941</v>
      </c>
      <c r="T2690" s="5">
        <v>45789.0</v>
      </c>
    </row>
    <row r="2691">
      <c r="A2691" s="4" t="s">
        <v>6478</v>
      </c>
      <c r="B2691" s="4">
        <v>2007.0</v>
      </c>
      <c r="C2691" s="4" t="s">
        <v>13</v>
      </c>
      <c r="D2691" s="4" t="s">
        <v>5648</v>
      </c>
      <c r="E2691" s="4">
        <v>124.0</v>
      </c>
      <c r="F2691" s="4">
        <v>26.0</v>
      </c>
      <c r="G2691" s="4" t="s">
        <v>6241</v>
      </c>
      <c r="H2691" s="4" t="s">
        <v>5201</v>
      </c>
      <c r="I2691" s="4">
        <v>96.0</v>
      </c>
      <c r="J2691" s="4">
        <v>3.0</v>
      </c>
      <c r="K2691" s="4" t="s">
        <v>5761</v>
      </c>
      <c r="L2691" s="4">
        <v>31.0</v>
      </c>
      <c r="M2691" s="4">
        <v>96.0</v>
      </c>
      <c r="N2691" s="4">
        <v>96.0</v>
      </c>
      <c r="O2691" s="4" t="s">
        <v>5522</v>
      </c>
      <c r="P2691" s="4" t="s">
        <v>5202</v>
      </c>
      <c r="Q2691" s="4">
        <v>6.9597281E7</v>
      </c>
      <c r="R2691" s="5">
        <v>45873.0</v>
      </c>
      <c r="S2691" s="4" t="s">
        <v>6942</v>
      </c>
      <c r="T2691" s="5">
        <v>45728.0</v>
      </c>
    </row>
    <row r="2692">
      <c r="A2692" s="4" t="s">
        <v>6478</v>
      </c>
      <c r="B2692" s="4">
        <v>2006.0</v>
      </c>
      <c r="C2692" s="4" t="s">
        <v>13</v>
      </c>
      <c r="D2692" s="4" t="s">
        <v>5559</v>
      </c>
      <c r="E2692" s="4">
        <v>126.0</v>
      </c>
      <c r="F2692" s="4">
        <v>28.0</v>
      </c>
      <c r="G2692" s="4" t="s">
        <v>3711</v>
      </c>
      <c r="H2692" s="4" t="s">
        <v>5203</v>
      </c>
      <c r="I2692" s="4">
        <v>82.0</v>
      </c>
      <c r="J2692" s="4">
        <v>34.0</v>
      </c>
      <c r="K2692" s="4" t="s">
        <v>5763</v>
      </c>
      <c r="L2692" s="4">
        <v>34.0</v>
      </c>
      <c r="M2692" s="4">
        <v>9.0</v>
      </c>
      <c r="N2692" s="4">
        <v>9.0</v>
      </c>
      <c r="O2692" s="4" t="s">
        <v>5522</v>
      </c>
      <c r="P2692" s="4" t="s">
        <v>5204</v>
      </c>
      <c r="Q2692" s="4">
        <v>6876345.0</v>
      </c>
      <c r="R2692" s="5">
        <v>45873.0</v>
      </c>
      <c r="S2692" s="4" t="s">
        <v>7061</v>
      </c>
      <c r="T2692" s="5">
        <v>45911.0</v>
      </c>
    </row>
    <row r="2693">
      <c r="A2693" s="4" t="s">
        <v>6478</v>
      </c>
      <c r="B2693" s="4">
        <v>2005.0</v>
      </c>
      <c r="C2693" s="4" t="s">
        <v>13</v>
      </c>
      <c r="D2693" s="4" t="s">
        <v>5899</v>
      </c>
      <c r="E2693" s="4">
        <v>129.0</v>
      </c>
      <c r="F2693" s="4">
        <v>30.0</v>
      </c>
      <c r="G2693" s="4" t="s">
        <v>3711</v>
      </c>
      <c r="H2693" s="4" t="s">
        <v>5205</v>
      </c>
      <c r="I2693" s="4">
        <v>85.0</v>
      </c>
      <c r="J2693" s="4">
        <v>6200.0</v>
      </c>
      <c r="K2693" s="4" t="s">
        <v>5688</v>
      </c>
      <c r="L2693" s="4">
        <v>36.0</v>
      </c>
      <c r="M2693" s="4">
        <v>9.0</v>
      </c>
      <c r="N2693" s="4">
        <v>9.0</v>
      </c>
      <c r="O2693" s="4" t="s">
        <v>5522</v>
      </c>
      <c r="P2693" s="4" t="s">
        <v>5206</v>
      </c>
      <c r="Q2693" s="4">
        <v>679346.0</v>
      </c>
      <c r="R2693" s="5">
        <v>45904.0</v>
      </c>
      <c r="S2693" s="4" t="s">
        <v>6930</v>
      </c>
      <c r="T2693" s="5">
        <v>45911.0</v>
      </c>
    </row>
    <row r="2694">
      <c r="A2694" s="4" t="s">
        <v>6478</v>
      </c>
      <c r="B2694" s="4">
        <v>2004.0</v>
      </c>
      <c r="C2694" s="4" t="s">
        <v>13</v>
      </c>
      <c r="D2694" s="4">
        <v>72.0</v>
      </c>
      <c r="E2694" s="4">
        <v>132.0</v>
      </c>
      <c r="F2694" s="4">
        <v>33.0</v>
      </c>
      <c r="G2694" s="4" t="s">
        <v>377</v>
      </c>
      <c r="H2694" s="4" t="s">
        <v>5207</v>
      </c>
      <c r="I2694" s="4">
        <v>77.0</v>
      </c>
      <c r="J2694" s="4">
        <v>8927.0</v>
      </c>
      <c r="K2694" s="4" t="s">
        <v>5764</v>
      </c>
      <c r="L2694" s="4">
        <v>39.0</v>
      </c>
      <c r="M2694" s="4">
        <v>85.0</v>
      </c>
      <c r="N2694" s="4">
        <v>85.0</v>
      </c>
      <c r="O2694" s="4" t="s">
        <v>5522</v>
      </c>
      <c r="P2694" s="4" t="s">
        <v>5208</v>
      </c>
      <c r="Q2694" s="4">
        <v>677855.0</v>
      </c>
      <c r="R2694" s="5">
        <v>45904.0</v>
      </c>
      <c r="S2694" s="4" t="s">
        <v>7025</v>
      </c>
      <c r="T2694" s="4">
        <v>12.0</v>
      </c>
    </row>
    <row r="2695">
      <c r="A2695" s="4" t="s">
        <v>6478</v>
      </c>
      <c r="B2695" s="4">
        <v>2003.0</v>
      </c>
      <c r="C2695" s="4" t="s">
        <v>13</v>
      </c>
      <c r="D2695" s="4" t="s">
        <v>5592</v>
      </c>
      <c r="E2695" s="4">
        <v>135.0</v>
      </c>
      <c r="F2695" s="4">
        <v>35.0</v>
      </c>
      <c r="G2695" s="4" t="s">
        <v>616</v>
      </c>
      <c r="H2695" s="4" t="s">
        <v>5209</v>
      </c>
      <c r="I2695" s="4">
        <v>68.0</v>
      </c>
      <c r="J2695" s="4">
        <v>5844.0</v>
      </c>
      <c r="K2695" s="4" t="s">
        <v>5908</v>
      </c>
      <c r="L2695" s="4">
        <v>43.0</v>
      </c>
      <c r="M2695" s="4">
        <v>69.0</v>
      </c>
      <c r="N2695" s="4">
        <v>68.0</v>
      </c>
      <c r="O2695" s="4" t="s">
        <v>5522</v>
      </c>
      <c r="P2695" s="4" t="s">
        <v>5210</v>
      </c>
      <c r="Q2695" s="4">
        <v>668583.0</v>
      </c>
      <c r="R2695" s="4">
        <v>5.0</v>
      </c>
      <c r="S2695" s="4" t="s">
        <v>6990</v>
      </c>
      <c r="T2695" s="5">
        <v>45911.0</v>
      </c>
    </row>
    <row r="2696">
      <c r="A2696" s="4" t="s">
        <v>6478</v>
      </c>
      <c r="B2696" s="4">
        <v>2002.0</v>
      </c>
      <c r="C2696" s="4" t="s">
        <v>13</v>
      </c>
      <c r="D2696" s="4" t="s">
        <v>5998</v>
      </c>
      <c r="E2696" s="4">
        <v>138.0</v>
      </c>
      <c r="F2696" s="4">
        <v>38.0</v>
      </c>
      <c r="G2696" s="4" t="s">
        <v>5918</v>
      </c>
      <c r="H2696" s="4" t="s">
        <v>5211</v>
      </c>
      <c r="I2696" s="4">
        <v>72.0</v>
      </c>
      <c r="J2696" s="4">
        <v>7823.0</v>
      </c>
      <c r="K2696" s="4" t="s">
        <v>5546</v>
      </c>
      <c r="L2696" s="4">
        <v>46.0</v>
      </c>
      <c r="M2696" s="4">
        <v>78.0</v>
      </c>
      <c r="N2696" s="4">
        <v>78.0</v>
      </c>
      <c r="O2696" s="4" t="s">
        <v>5522</v>
      </c>
      <c r="P2696" s="4" t="s">
        <v>5212</v>
      </c>
      <c r="Q2696" s="4">
        <v>6514354.0</v>
      </c>
      <c r="R2696" s="4">
        <v>5.0</v>
      </c>
      <c r="S2696" s="4" t="s">
        <v>7253</v>
      </c>
      <c r="T2696" s="5">
        <v>45788.0</v>
      </c>
    </row>
    <row r="2697">
      <c r="A2697" s="4" t="s">
        <v>6478</v>
      </c>
      <c r="B2697" s="4">
        <v>2001.0</v>
      </c>
      <c r="C2697" s="4" t="s">
        <v>13</v>
      </c>
      <c r="D2697" s="4">
        <v>78.0</v>
      </c>
      <c r="E2697" s="4">
        <v>14.0</v>
      </c>
      <c r="F2697" s="4">
        <v>41.0</v>
      </c>
      <c r="G2697" s="4" t="s">
        <v>4038</v>
      </c>
      <c r="H2697" s="4" t="s">
        <v>5213</v>
      </c>
      <c r="I2697" s="4">
        <v>77.0</v>
      </c>
      <c r="J2697" s="4">
        <v>30509.0</v>
      </c>
      <c r="K2697" s="4" t="s">
        <v>5548</v>
      </c>
      <c r="L2697" s="4">
        <v>50.0</v>
      </c>
      <c r="M2697" s="4">
        <v>88.0</v>
      </c>
      <c r="N2697" s="4">
        <v>88.0</v>
      </c>
      <c r="O2697" s="4" t="s">
        <v>5522</v>
      </c>
      <c r="P2697" s="4" t="s">
        <v>5214</v>
      </c>
      <c r="Q2697" s="4">
        <v>6.4191474E7</v>
      </c>
      <c r="R2697" s="5">
        <v>45662.0</v>
      </c>
      <c r="S2697" s="4" t="s">
        <v>6947</v>
      </c>
      <c r="T2697" s="5">
        <v>45668.0</v>
      </c>
    </row>
    <row r="2698">
      <c r="A2698" s="4" t="s">
        <v>6478</v>
      </c>
      <c r="B2698" s="4">
        <v>2000.0</v>
      </c>
      <c r="C2698" s="4" t="s">
        <v>13</v>
      </c>
      <c r="D2698" s="4">
        <v>74.0</v>
      </c>
      <c r="E2698" s="4">
        <v>143.0</v>
      </c>
      <c r="F2698" s="4">
        <v>44.0</v>
      </c>
      <c r="G2698" s="4" t="s">
        <v>613</v>
      </c>
      <c r="H2698" s="4" t="s">
        <v>5215</v>
      </c>
      <c r="I2698" s="4">
        <v>71.0</v>
      </c>
      <c r="J2698" s="4">
        <v>16244.0</v>
      </c>
      <c r="K2698" s="4" t="s">
        <v>5550</v>
      </c>
      <c r="L2698" s="4">
        <v>54.0</v>
      </c>
      <c r="M2698" s="4">
        <v>85.0</v>
      </c>
      <c r="N2698" s="4">
        <v>85.0</v>
      </c>
      <c r="O2698" s="4" t="s">
        <v>5522</v>
      </c>
      <c r="P2698" s="4" t="s">
        <v>5216</v>
      </c>
      <c r="Q2698" s="4">
        <v>6324121.0</v>
      </c>
      <c r="R2698" s="5">
        <v>45693.0</v>
      </c>
      <c r="S2698" s="4" t="s">
        <v>7389</v>
      </c>
      <c r="T2698" s="5">
        <v>45848.0</v>
      </c>
    </row>
    <row r="2699">
      <c r="A2699" s="4" t="s">
        <v>6479</v>
      </c>
      <c r="B2699" s="4">
        <v>2015.0</v>
      </c>
      <c r="C2699" s="4" t="s">
        <v>13</v>
      </c>
      <c r="D2699" s="4" t="s">
        <v>5775</v>
      </c>
      <c r="E2699" s="4">
        <v>215.0</v>
      </c>
      <c r="F2699" s="4">
        <v>6.0</v>
      </c>
      <c r="G2699" s="10"/>
      <c r="H2699" s="4">
        <v>0.0</v>
      </c>
      <c r="I2699" s="4">
        <v>99.0</v>
      </c>
      <c r="J2699" s="4">
        <v>0.0</v>
      </c>
      <c r="K2699" s="4" t="s">
        <v>5846</v>
      </c>
      <c r="L2699" s="4">
        <v>7.0</v>
      </c>
      <c r="M2699" s="4">
        <v>99.0</v>
      </c>
      <c r="N2699" s="4">
        <v>99.0</v>
      </c>
      <c r="O2699" s="4" t="s">
        <v>5522</v>
      </c>
      <c r="P2699" s="4" t="s">
        <v>5217</v>
      </c>
      <c r="Q2699" s="4">
        <v>5565284.0</v>
      </c>
      <c r="R2699" s="5">
        <v>45719.0</v>
      </c>
      <c r="S2699" s="4" t="s">
        <v>7295</v>
      </c>
      <c r="T2699" s="5">
        <v>45879.0</v>
      </c>
    </row>
    <row r="2700">
      <c r="A2700" s="4" t="s">
        <v>6479</v>
      </c>
      <c r="B2700" s="4">
        <v>2014.0</v>
      </c>
      <c r="C2700" s="4" t="s">
        <v>13</v>
      </c>
      <c r="D2700" s="4">
        <v>66.0</v>
      </c>
      <c r="E2700" s="4">
        <v>217.0</v>
      </c>
      <c r="F2700" s="4">
        <v>7.0</v>
      </c>
      <c r="G2700" s="5">
        <v>45902.0</v>
      </c>
      <c r="H2700" s="4" t="s">
        <v>5218</v>
      </c>
      <c r="I2700" s="4">
        <v>97.0</v>
      </c>
      <c r="J2700" s="4">
        <v>0.0</v>
      </c>
      <c r="K2700" s="4" t="s">
        <v>5606</v>
      </c>
      <c r="L2700" s="4">
        <v>8.0</v>
      </c>
      <c r="M2700" s="4">
        <v>98.0</v>
      </c>
      <c r="N2700" s="4">
        <v>98.0</v>
      </c>
      <c r="O2700" s="4" t="s">
        <v>5522</v>
      </c>
      <c r="P2700" s="4" t="s">
        <v>5219</v>
      </c>
      <c r="Q2700" s="4">
        <v>5466241.0</v>
      </c>
      <c r="R2700" s="5">
        <v>45719.0</v>
      </c>
      <c r="S2700" s="4" t="s">
        <v>7252</v>
      </c>
      <c r="T2700" s="5">
        <v>45879.0</v>
      </c>
    </row>
    <row r="2701">
      <c r="A2701" s="4" t="s">
        <v>6479</v>
      </c>
      <c r="B2701" s="4">
        <v>2013.0</v>
      </c>
      <c r="C2701" s="4" t="s">
        <v>13</v>
      </c>
      <c r="D2701" s="4" t="s">
        <v>5984</v>
      </c>
      <c r="E2701" s="4">
        <v>228.0</v>
      </c>
      <c r="F2701" s="4">
        <v>7.0</v>
      </c>
      <c r="G2701" s="4" t="s">
        <v>2522</v>
      </c>
      <c r="H2701" s="4" t="s">
        <v>5220</v>
      </c>
      <c r="I2701" s="4">
        <v>98.0</v>
      </c>
      <c r="J2701" s="4">
        <v>0.0</v>
      </c>
      <c r="K2701" s="4" t="s">
        <v>5848</v>
      </c>
      <c r="L2701" s="4">
        <v>8.0</v>
      </c>
      <c r="M2701" s="4">
        <v>98.0</v>
      </c>
      <c r="N2701" s="4">
        <v>98.0</v>
      </c>
      <c r="O2701" s="4" t="s">
        <v>5522</v>
      </c>
      <c r="P2701" s="4" t="s">
        <v>5221</v>
      </c>
      <c r="Q2701" s="4">
        <v>5366277.0</v>
      </c>
      <c r="R2701" s="5">
        <v>45719.0</v>
      </c>
      <c r="S2701" s="4" t="s">
        <v>7080</v>
      </c>
      <c r="T2701" s="5">
        <v>45848.0</v>
      </c>
    </row>
    <row r="2702">
      <c r="A2702" s="4" t="s">
        <v>6479</v>
      </c>
      <c r="B2702" s="4">
        <v>2012.0</v>
      </c>
      <c r="C2702" s="4" t="s">
        <v>13</v>
      </c>
      <c r="D2702" s="4" t="s">
        <v>5901</v>
      </c>
      <c r="E2702" s="4">
        <v>22.0</v>
      </c>
      <c r="F2702" s="4">
        <v>7.0</v>
      </c>
      <c r="G2702" s="4" t="s">
        <v>2927</v>
      </c>
      <c r="H2702" s="4" t="s">
        <v>5222</v>
      </c>
      <c r="I2702" s="4">
        <v>98.0</v>
      </c>
      <c r="J2702" s="4">
        <v>0.0</v>
      </c>
      <c r="K2702" s="4" t="s">
        <v>5719</v>
      </c>
      <c r="L2702" s="4">
        <v>8.0</v>
      </c>
      <c r="M2702" s="4">
        <v>98.0</v>
      </c>
      <c r="N2702" s="4">
        <v>97.0</v>
      </c>
      <c r="O2702" s="4" t="s">
        <v>5522</v>
      </c>
      <c r="P2702" s="4" t="s">
        <v>5223</v>
      </c>
      <c r="Q2702" s="4">
        <v>5267839.0</v>
      </c>
      <c r="R2702" s="5">
        <v>45719.0</v>
      </c>
      <c r="S2702" s="4" t="s">
        <v>7247</v>
      </c>
      <c r="T2702" s="5">
        <v>45848.0</v>
      </c>
    </row>
    <row r="2703">
      <c r="A2703" s="4" t="s">
        <v>6479</v>
      </c>
      <c r="B2703" s="4">
        <v>2011.0</v>
      </c>
      <c r="C2703" s="4" t="s">
        <v>13</v>
      </c>
      <c r="D2703" s="4" t="s">
        <v>5901</v>
      </c>
      <c r="E2703" s="4">
        <v>217.0</v>
      </c>
      <c r="F2703" s="4">
        <v>7.0</v>
      </c>
      <c r="G2703" s="4" t="s">
        <v>5943</v>
      </c>
      <c r="H2703" s="4" t="s">
        <v>5224</v>
      </c>
      <c r="I2703" s="4">
        <v>97.0</v>
      </c>
      <c r="J2703" s="4">
        <v>0.0</v>
      </c>
      <c r="K2703" s="4">
        <v>45.0</v>
      </c>
      <c r="L2703" s="4">
        <v>8.0</v>
      </c>
      <c r="M2703" s="4">
        <v>97.0</v>
      </c>
      <c r="N2703" s="4">
        <v>97.0</v>
      </c>
      <c r="O2703" s="4" t="s">
        <v>5522</v>
      </c>
      <c r="P2703" s="4" t="s">
        <v>5225</v>
      </c>
      <c r="Q2703" s="4">
        <v>517461.0</v>
      </c>
      <c r="R2703" s="5">
        <v>45719.0</v>
      </c>
      <c r="S2703" s="4" t="s">
        <v>7294</v>
      </c>
      <c r="T2703" s="5">
        <v>45818.0</v>
      </c>
    </row>
    <row r="2704">
      <c r="A2704" s="4" t="s">
        <v>6479</v>
      </c>
      <c r="B2704" s="4">
        <v>2010.0</v>
      </c>
      <c r="C2704" s="4" t="s">
        <v>13</v>
      </c>
      <c r="D2704" s="4" t="s">
        <v>5776</v>
      </c>
      <c r="E2704" s="4">
        <v>211.0</v>
      </c>
      <c r="F2704" s="4">
        <v>7.0</v>
      </c>
      <c r="G2704" s="4" t="s">
        <v>5052</v>
      </c>
      <c r="H2704" s="4" t="s">
        <v>5226</v>
      </c>
      <c r="I2704" s="4">
        <v>96.0</v>
      </c>
      <c r="J2704" s="4">
        <v>0.0</v>
      </c>
      <c r="K2704" s="4" t="s">
        <v>5726</v>
      </c>
      <c r="L2704" s="4">
        <v>8.0</v>
      </c>
      <c r="M2704" s="4">
        <v>96.0</v>
      </c>
      <c r="N2704" s="4">
        <v>96.0</v>
      </c>
      <c r="O2704" s="4" t="s">
        <v>5522</v>
      </c>
      <c r="P2704" s="4" t="s">
        <v>5227</v>
      </c>
      <c r="Q2704" s="4">
        <v>58721.0</v>
      </c>
      <c r="R2704" s="5">
        <v>45719.0</v>
      </c>
      <c r="S2704" s="4">
        <v>0.0</v>
      </c>
      <c r="T2704" s="5">
        <v>45818.0</v>
      </c>
    </row>
    <row r="2705">
      <c r="A2705" s="4" t="s">
        <v>6479</v>
      </c>
      <c r="B2705" s="4">
        <v>2009.0</v>
      </c>
      <c r="C2705" s="4" t="s">
        <v>13</v>
      </c>
      <c r="D2705" s="4" t="s">
        <v>5901</v>
      </c>
      <c r="E2705" s="4">
        <v>215.0</v>
      </c>
      <c r="F2705" s="4">
        <v>6.0</v>
      </c>
      <c r="G2705" s="4" t="s">
        <v>6065</v>
      </c>
      <c r="H2705" s="4" t="s">
        <v>5228</v>
      </c>
      <c r="I2705" s="4">
        <v>97.0</v>
      </c>
      <c r="J2705" s="4">
        <v>0.0</v>
      </c>
      <c r="K2705" s="4" t="s">
        <v>6179</v>
      </c>
      <c r="L2705" s="4">
        <v>8.0</v>
      </c>
      <c r="M2705" s="4">
        <v>97.0</v>
      </c>
      <c r="N2705" s="4">
        <v>96.0</v>
      </c>
      <c r="O2705" s="4" t="s">
        <v>5522</v>
      </c>
      <c r="P2705" s="4" t="s">
        <v>5229</v>
      </c>
      <c r="Q2705" s="4">
        <v>5795.0</v>
      </c>
      <c r="R2705" s="5">
        <v>45719.0</v>
      </c>
      <c r="S2705" s="4">
        <v>0.0</v>
      </c>
      <c r="T2705" s="5">
        <v>45787.0</v>
      </c>
    </row>
    <row r="2706">
      <c r="A2706" s="4" t="s">
        <v>6479</v>
      </c>
      <c r="B2706" s="4">
        <v>2008.0</v>
      </c>
      <c r="C2706" s="4" t="s">
        <v>13</v>
      </c>
      <c r="D2706" s="4" t="s">
        <v>5734</v>
      </c>
      <c r="E2706" s="4">
        <v>235.0</v>
      </c>
      <c r="F2706" s="4">
        <v>6.0</v>
      </c>
      <c r="G2706" s="5">
        <v>45749.0</v>
      </c>
      <c r="H2706" s="4" t="s">
        <v>5230</v>
      </c>
      <c r="I2706" s="4">
        <v>96.0</v>
      </c>
      <c r="J2706" s="4">
        <v>0.0</v>
      </c>
      <c r="K2706" s="4" t="s">
        <v>6180</v>
      </c>
      <c r="L2706" s="4">
        <v>8.0</v>
      </c>
      <c r="M2706" s="4">
        <v>96.0</v>
      </c>
      <c r="N2706" s="4">
        <v>96.0</v>
      </c>
      <c r="O2706" s="4" t="s">
        <v>5522</v>
      </c>
      <c r="P2706" s="4" t="s">
        <v>5231</v>
      </c>
      <c r="Q2706" s="4">
        <v>4935762.0</v>
      </c>
      <c r="R2706" s="5">
        <v>45719.0</v>
      </c>
      <c r="S2706" s="4">
        <v>0.0</v>
      </c>
      <c r="T2706" s="5">
        <v>45787.0</v>
      </c>
    </row>
    <row r="2707">
      <c r="A2707" s="4" t="s">
        <v>6479</v>
      </c>
      <c r="B2707" s="4">
        <v>2007.0</v>
      </c>
      <c r="C2707" s="4" t="s">
        <v>13</v>
      </c>
      <c r="D2707" s="4" t="s">
        <v>5903</v>
      </c>
      <c r="E2707" s="4">
        <v>241.0</v>
      </c>
      <c r="F2707" s="4">
        <v>6.0</v>
      </c>
      <c r="G2707" s="4" t="s">
        <v>4214</v>
      </c>
      <c r="H2707" s="4" t="s">
        <v>5232</v>
      </c>
      <c r="I2707" s="4">
        <v>98.0</v>
      </c>
      <c r="J2707" s="4">
        <v>59.0</v>
      </c>
      <c r="K2707" s="4">
        <v>42.0</v>
      </c>
      <c r="L2707" s="4">
        <v>8.0</v>
      </c>
      <c r="M2707" s="4">
        <v>98.0</v>
      </c>
      <c r="N2707" s="4">
        <v>98.0</v>
      </c>
      <c r="O2707" s="4" t="s">
        <v>5522</v>
      </c>
      <c r="P2707" s="4" t="s">
        <v>5233</v>
      </c>
      <c r="Q2707" s="4">
        <v>487137.0</v>
      </c>
      <c r="R2707" s="5">
        <v>45719.0</v>
      </c>
      <c r="S2707" s="4">
        <v>0.0</v>
      </c>
      <c r="T2707" s="5">
        <v>45757.0</v>
      </c>
    </row>
    <row r="2708">
      <c r="A2708" s="4" t="s">
        <v>6479</v>
      </c>
      <c r="B2708" s="4">
        <v>2006.0</v>
      </c>
      <c r="C2708" s="4" t="s">
        <v>13</v>
      </c>
      <c r="D2708" s="4" t="s">
        <v>5805</v>
      </c>
      <c r="E2708" s="4">
        <v>245.0</v>
      </c>
      <c r="F2708" s="4">
        <v>6.0</v>
      </c>
      <c r="G2708" s="4" t="s">
        <v>2527</v>
      </c>
      <c r="H2708" s="4" t="s">
        <v>5234</v>
      </c>
      <c r="I2708" s="4">
        <v>98.0</v>
      </c>
      <c r="J2708" s="4">
        <v>48.0</v>
      </c>
      <c r="K2708" s="4" t="s">
        <v>6163</v>
      </c>
      <c r="L2708" s="4">
        <v>8.0</v>
      </c>
      <c r="M2708" s="4">
        <v>98.0</v>
      </c>
      <c r="N2708" s="4">
        <v>98.0</v>
      </c>
      <c r="O2708" s="4" t="s">
        <v>5522</v>
      </c>
      <c r="P2708" s="4" t="s">
        <v>5235</v>
      </c>
      <c r="Q2708" s="4">
        <v>48115.0</v>
      </c>
      <c r="R2708" s="5">
        <v>45719.0</v>
      </c>
      <c r="S2708" s="4">
        <v>0.0</v>
      </c>
      <c r="T2708" s="5">
        <v>45757.0</v>
      </c>
    </row>
    <row r="2709">
      <c r="A2709" s="4" t="s">
        <v>6479</v>
      </c>
      <c r="B2709" s="4">
        <v>2005.0</v>
      </c>
      <c r="C2709" s="4" t="s">
        <v>13</v>
      </c>
      <c r="D2709" s="4" t="s">
        <v>5842</v>
      </c>
      <c r="E2709" s="4">
        <v>248.0</v>
      </c>
      <c r="F2709" s="4">
        <v>6.0</v>
      </c>
      <c r="G2709" s="4" t="s">
        <v>499</v>
      </c>
      <c r="H2709" s="4" t="s">
        <v>5236</v>
      </c>
      <c r="I2709" s="4">
        <v>99.0</v>
      </c>
      <c r="J2709" s="4">
        <v>0.0</v>
      </c>
      <c r="K2709" s="5">
        <v>45842.0</v>
      </c>
      <c r="L2709" s="4">
        <v>8.0</v>
      </c>
      <c r="M2709" s="4">
        <v>99.0</v>
      </c>
      <c r="N2709" s="4">
        <v>99.0</v>
      </c>
      <c r="O2709" s="4" t="s">
        <v>5522</v>
      </c>
      <c r="P2709" s="4" t="s">
        <v>5237</v>
      </c>
      <c r="Q2709" s="4">
        <v>4754641.0</v>
      </c>
      <c r="R2709" s="5">
        <v>45750.0</v>
      </c>
      <c r="S2709" s="4">
        <v>0.0</v>
      </c>
      <c r="T2709" s="5">
        <v>45726.0</v>
      </c>
    </row>
    <row r="2710">
      <c r="A2710" s="4" t="s">
        <v>6479</v>
      </c>
      <c r="B2710" s="4">
        <v>2004.0</v>
      </c>
      <c r="C2710" s="4" t="s">
        <v>13</v>
      </c>
      <c r="D2710" s="4" t="s">
        <v>5935</v>
      </c>
      <c r="E2710" s="4">
        <v>238.0</v>
      </c>
      <c r="F2710" s="4">
        <v>6.0</v>
      </c>
      <c r="G2710" s="4" t="s">
        <v>1377</v>
      </c>
      <c r="H2710" s="4" t="s">
        <v>5238</v>
      </c>
      <c r="I2710" s="4">
        <v>96.0</v>
      </c>
      <c r="J2710" s="4">
        <v>1.0</v>
      </c>
      <c r="K2710" s="4">
        <v>4.0</v>
      </c>
      <c r="L2710" s="4">
        <v>8.0</v>
      </c>
      <c r="M2710" s="4">
        <v>98.0</v>
      </c>
      <c r="N2710" s="4">
        <v>97.0</v>
      </c>
      <c r="O2710" s="4" t="s">
        <v>5522</v>
      </c>
      <c r="P2710" s="4" t="s">
        <v>5239</v>
      </c>
      <c r="Q2710" s="4">
        <v>473398.0</v>
      </c>
      <c r="R2710" s="5">
        <v>45750.0</v>
      </c>
      <c r="S2710" s="4">
        <v>0.0</v>
      </c>
      <c r="T2710" s="5">
        <v>45726.0</v>
      </c>
    </row>
    <row r="2711">
      <c r="A2711" s="4" t="s">
        <v>6479</v>
      </c>
      <c r="B2711" s="4">
        <v>2003.0</v>
      </c>
      <c r="C2711" s="4" t="s">
        <v>13</v>
      </c>
      <c r="D2711" s="4" t="s">
        <v>5671</v>
      </c>
      <c r="E2711" s="4">
        <v>231.0</v>
      </c>
      <c r="F2711" s="4">
        <v>7.0</v>
      </c>
      <c r="G2711" s="4" t="s">
        <v>487</v>
      </c>
      <c r="H2711" s="4" t="s">
        <v>5240</v>
      </c>
      <c r="I2711" s="4">
        <v>97.0</v>
      </c>
      <c r="J2711" s="4">
        <v>1.0</v>
      </c>
      <c r="K2711" s="4" t="s">
        <v>6059</v>
      </c>
      <c r="L2711" s="4">
        <v>8.0</v>
      </c>
      <c r="M2711" s="4">
        <v>66.0</v>
      </c>
      <c r="N2711" s="4">
        <v>83.0</v>
      </c>
      <c r="O2711" s="4" t="s">
        <v>5522</v>
      </c>
      <c r="P2711" s="4" t="s">
        <v>5241</v>
      </c>
      <c r="Q2711" s="4">
        <v>4655741.0</v>
      </c>
      <c r="R2711" s="5">
        <v>45750.0</v>
      </c>
      <c r="S2711" s="4">
        <v>0.0</v>
      </c>
      <c r="T2711" s="5">
        <v>45726.0</v>
      </c>
    </row>
    <row r="2712">
      <c r="A2712" s="4" t="s">
        <v>6479</v>
      </c>
      <c r="B2712" s="4">
        <v>2002.0</v>
      </c>
      <c r="C2712" s="4" t="s">
        <v>13</v>
      </c>
      <c r="D2712" s="4" t="s">
        <v>5842</v>
      </c>
      <c r="E2712" s="4">
        <v>229.0</v>
      </c>
      <c r="F2712" s="4">
        <v>7.0</v>
      </c>
      <c r="G2712" s="4" t="s">
        <v>521</v>
      </c>
      <c r="H2712" s="4" t="s">
        <v>5242</v>
      </c>
      <c r="I2712" s="4">
        <v>96.0</v>
      </c>
      <c r="J2712" s="4">
        <v>11.0</v>
      </c>
      <c r="K2712" s="4" t="s">
        <v>6218</v>
      </c>
      <c r="L2712" s="4">
        <v>8.0</v>
      </c>
      <c r="M2712" s="4">
        <v>99.0</v>
      </c>
      <c r="N2712" s="4">
        <v>98.0</v>
      </c>
      <c r="O2712" s="4" t="s">
        <v>5522</v>
      </c>
      <c r="P2712" s="4" t="s">
        <v>5243</v>
      </c>
      <c r="Q2712" s="4">
        <v>4612.0</v>
      </c>
      <c r="R2712" s="5">
        <v>45780.0</v>
      </c>
      <c r="S2712" s="4">
        <v>0.0</v>
      </c>
      <c r="T2712" s="5">
        <v>45698.0</v>
      </c>
    </row>
    <row r="2713">
      <c r="A2713" s="4" t="s">
        <v>6479</v>
      </c>
      <c r="B2713" s="4">
        <v>2001.0</v>
      </c>
      <c r="C2713" s="4" t="s">
        <v>13</v>
      </c>
      <c r="D2713" s="4">
        <v>64.0</v>
      </c>
      <c r="E2713" s="4">
        <v>221.0</v>
      </c>
      <c r="F2713" s="4">
        <v>7.0</v>
      </c>
      <c r="G2713" s="4" t="s">
        <v>6065</v>
      </c>
      <c r="H2713" s="4" t="s">
        <v>5244</v>
      </c>
      <c r="I2713" s="10"/>
      <c r="J2713" s="4">
        <v>9.0</v>
      </c>
      <c r="K2713" s="4" t="s">
        <v>6242</v>
      </c>
      <c r="L2713" s="4">
        <v>9.0</v>
      </c>
      <c r="M2713" s="4">
        <v>94.0</v>
      </c>
      <c r="N2713" s="4">
        <v>95.0</v>
      </c>
      <c r="O2713" s="4" t="s">
        <v>5522</v>
      </c>
      <c r="P2713" s="4" t="s">
        <v>5245</v>
      </c>
      <c r="Q2713" s="4">
        <v>45648.0</v>
      </c>
      <c r="R2713" s="5">
        <v>45780.0</v>
      </c>
      <c r="S2713" s="4">
        <v>0.0</v>
      </c>
      <c r="T2713" s="5">
        <v>45698.0</v>
      </c>
    </row>
    <row r="2714">
      <c r="A2714" s="4" t="s">
        <v>6479</v>
      </c>
      <c r="B2714" s="4">
        <v>2000.0</v>
      </c>
      <c r="C2714" s="4" t="s">
        <v>13</v>
      </c>
      <c r="D2714" s="4" t="s">
        <v>5736</v>
      </c>
      <c r="E2714" s="4">
        <v>224.0</v>
      </c>
      <c r="F2714" s="4">
        <v>7.0</v>
      </c>
      <c r="G2714" s="5">
        <v>45902.0</v>
      </c>
      <c r="H2714" s="4" t="s">
        <v>5246</v>
      </c>
      <c r="I2714" s="10"/>
      <c r="J2714" s="4">
        <v>113.0</v>
      </c>
      <c r="K2714" s="4" t="s">
        <v>6079</v>
      </c>
      <c r="L2714" s="4">
        <v>9.0</v>
      </c>
      <c r="M2714" s="4">
        <v>98.0</v>
      </c>
      <c r="N2714" s="4">
        <v>97.0</v>
      </c>
      <c r="O2714" s="4" t="s">
        <v>5522</v>
      </c>
      <c r="P2714" s="4" t="s">
        <v>5247</v>
      </c>
      <c r="Q2714" s="4">
        <v>4516131.0</v>
      </c>
      <c r="R2714" s="5">
        <v>45811.0</v>
      </c>
      <c r="S2714" s="4">
        <v>0.0</v>
      </c>
      <c r="T2714" s="4">
        <v>0.0</v>
      </c>
    </row>
    <row r="2715">
      <c r="A2715" s="4" t="s">
        <v>6481</v>
      </c>
      <c r="B2715" s="4">
        <v>2013.0</v>
      </c>
      <c r="C2715" s="4" t="s">
        <v>13</v>
      </c>
      <c r="D2715" s="10"/>
      <c r="E2715" s="10"/>
      <c r="F2715" s="4">
        <v>0.0</v>
      </c>
      <c r="G2715" s="4" t="s">
        <v>5521</v>
      </c>
      <c r="H2715" s="4" t="s">
        <v>5248</v>
      </c>
      <c r="I2715" s="4">
        <v>9.0</v>
      </c>
      <c r="J2715" s="4">
        <v>0.0</v>
      </c>
      <c r="K2715" s="4" t="s">
        <v>5704</v>
      </c>
      <c r="L2715" s="4">
        <v>0.0</v>
      </c>
      <c r="M2715" s="4">
        <v>9.0</v>
      </c>
      <c r="N2715" s="4">
        <v>9.0</v>
      </c>
      <c r="O2715" s="4" t="s">
        <v>5522</v>
      </c>
      <c r="P2715" s="4" t="s">
        <v>5250</v>
      </c>
      <c r="Q2715" s="4">
        <v>1819.0</v>
      </c>
      <c r="R2715" s="4" t="s">
        <v>5522</v>
      </c>
      <c r="S2715" s="10"/>
      <c r="T2715" s="4">
        <v>0.0</v>
      </c>
    </row>
    <row r="2716">
      <c r="A2716" s="4" t="s">
        <v>6482</v>
      </c>
      <c r="B2716" s="4">
        <v>2015.0</v>
      </c>
      <c r="C2716" s="4" t="s">
        <v>13</v>
      </c>
      <c r="D2716" s="4" t="s">
        <v>5787</v>
      </c>
      <c r="E2716" s="4">
        <v>291.0</v>
      </c>
      <c r="F2716" s="4">
        <v>66.0</v>
      </c>
      <c r="G2716" s="10"/>
      <c r="H2716" s="4">
        <v>0.0</v>
      </c>
      <c r="I2716" s="4">
        <v>78.0</v>
      </c>
      <c r="J2716" s="4">
        <v>478.0</v>
      </c>
      <c r="K2716" s="5">
        <v>45795.0</v>
      </c>
      <c r="L2716" s="4">
        <v>93.0</v>
      </c>
      <c r="M2716" s="4">
        <v>82.0</v>
      </c>
      <c r="N2716" s="4">
        <v>78.0</v>
      </c>
      <c r="O2716" s="5">
        <v>45660.0</v>
      </c>
      <c r="P2716" s="4" t="s">
        <v>5251</v>
      </c>
      <c r="Q2716" s="4">
        <v>414487.0</v>
      </c>
      <c r="R2716" s="5">
        <v>45813.0</v>
      </c>
      <c r="S2716" s="4" t="s">
        <v>6955</v>
      </c>
      <c r="T2716" s="4">
        <v>10.0</v>
      </c>
    </row>
    <row r="2717">
      <c r="A2717" s="4" t="s">
        <v>6482</v>
      </c>
      <c r="B2717" s="4">
        <v>2014.0</v>
      </c>
      <c r="C2717" s="4" t="s">
        <v>13</v>
      </c>
      <c r="D2717" s="4" t="s">
        <v>5679</v>
      </c>
      <c r="E2717" s="4">
        <v>38.0</v>
      </c>
      <c r="F2717" s="4">
        <v>68.0</v>
      </c>
      <c r="G2717" s="4" t="s">
        <v>5521</v>
      </c>
      <c r="H2717" s="4" t="s">
        <v>5252</v>
      </c>
      <c r="I2717" s="4">
        <v>78.0</v>
      </c>
      <c r="J2717" s="4">
        <v>314.0</v>
      </c>
      <c r="K2717" s="5">
        <v>45675.0</v>
      </c>
      <c r="L2717" s="4">
        <v>97.0</v>
      </c>
      <c r="M2717" s="4">
        <v>82.0</v>
      </c>
      <c r="N2717" s="4">
        <v>78.0</v>
      </c>
      <c r="O2717" s="5">
        <v>45691.0</v>
      </c>
      <c r="P2717" s="4" t="s">
        <v>5253</v>
      </c>
      <c r="Q2717" s="4">
        <v>3.8833338E7</v>
      </c>
      <c r="R2717" s="5">
        <v>45813.0</v>
      </c>
      <c r="S2717" s="4" t="s">
        <v>7205</v>
      </c>
      <c r="T2717" s="4">
        <v>10.0</v>
      </c>
    </row>
    <row r="2718">
      <c r="A2718" s="4" t="s">
        <v>6482</v>
      </c>
      <c r="B2718" s="4">
        <v>2013.0</v>
      </c>
      <c r="C2718" s="4" t="s">
        <v>13</v>
      </c>
      <c r="D2718" s="4">
        <v>67.0</v>
      </c>
      <c r="E2718" s="4">
        <v>325.0</v>
      </c>
      <c r="F2718" s="4">
        <v>71.0</v>
      </c>
      <c r="G2718" s="4" t="s">
        <v>5521</v>
      </c>
      <c r="H2718" s="4" t="s">
        <v>5254</v>
      </c>
      <c r="I2718" s="4">
        <v>78.0</v>
      </c>
      <c r="J2718" s="4">
        <v>7878.0</v>
      </c>
      <c r="K2718" s="5">
        <v>45825.0</v>
      </c>
      <c r="L2718" s="4">
        <v>103.0</v>
      </c>
      <c r="M2718" s="4">
        <v>82.0</v>
      </c>
      <c r="N2718" s="4">
        <v>78.0</v>
      </c>
      <c r="O2718" s="4">
        <v>4.0</v>
      </c>
      <c r="P2718" s="4" t="s">
        <v>5255</v>
      </c>
      <c r="Q2718" s="4">
        <v>3.7553726E7</v>
      </c>
      <c r="R2718" s="5">
        <v>45843.0</v>
      </c>
      <c r="S2718" s="4" t="s">
        <v>7422</v>
      </c>
      <c r="T2718" s="4">
        <v>10.0</v>
      </c>
    </row>
    <row r="2719">
      <c r="A2719" s="4" t="s">
        <v>6482</v>
      </c>
      <c r="B2719" s="4">
        <v>2012.0</v>
      </c>
      <c r="C2719" s="4" t="s">
        <v>13</v>
      </c>
      <c r="D2719" s="4">
        <v>60.0</v>
      </c>
      <c r="E2719" s="4">
        <v>339.0</v>
      </c>
      <c r="F2719" s="4">
        <v>73.0</v>
      </c>
      <c r="G2719" s="4" t="s">
        <v>5521</v>
      </c>
      <c r="H2719" s="4" t="s">
        <v>5256</v>
      </c>
      <c r="I2719" s="4">
        <v>78.0</v>
      </c>
      <c r="J2719" s="4">
        <v>2027.0</v>
      </c>
      <c r="K2719" s="5">
        <v>45705.0</v>
      </c>
      <c r="L2719" s="4">
        <v>109.0</v>
      </c>
      <c r="M2719" s="4">
        <v>82.0</v>
      </c>
      <c r="N2719" s="4">
        <v>78.0</v>
      </c>
      <c r="O2719" s="5">
        <v>45812.0</v>
      </c>
      <c r="P2719" s="4" t="s">
        <v>5257</v>
      </c>
      <c r="Q2719" s="4">
        <v>3636796.0</v>
      </c>
      <c r="R2719" s="5">
        <v>45874.0</v>
      </c>
      <c r="S2719" s="4" t="s">
        <v>7365</v>
      </c>
      <c r="T2719" s="4">
        <v>10.0</v>
      </c>
    </row>
    <row r="2720">
      <c r="A2720" s="4" t="s">
        <v>6482</v>
      </c>
      <c r="B2720" s="4">
        <v>2011.0</v>
      </c>
      <c r="C2720" s="4" t="s">
        <v>13</v>
      </c>
      <c r="D2720" s="4" t="s">
        <v>5761</v>
      </c>
      <c r="E2720" s="4">
        <v>347.0</v>
      </c>
      <c r="F2720" s="4">
        <v>76.0</v>
      </c>
      <c r="G2720" s="4" t="s">
        <v>5807</v>
      </c>
      <c r="H2720" s="4" t="s">
        <v>5258</v>
      </c>
      <c r="I2720" s="4">
        <v>82.0</v>
      </c>
      <c r="J2720" s="4">
        <v>3312.0</v>
      </c>
      <c r="K2720" s="5">
        <v>45854.0</v>
      </c>
      <c r="L2720" s="4">
        <v>114.0</v>
      </c>
      <c r="M2720" s="4">
        <v>82.0</v>
      </c>
      <c r="N2720" s="4">
        <v>82.0</v>
      </c>
      <c r="O2720" s="5">
        <v>45875.0</v>
      </c>
      <c r="P2720" s="4" t="s">
        <v>5259</v>
      </c>
      <c r="Q2720" s="4">
        <v>3593648.0</v>
      </c>
      <c r="R2720" s="5">
        <v>45905.0</v>
      </c>
      <c r="S2720" s="4" t="s">
        <v>7365</v>
      </c>
      <c r="T2720" s="5">
        <v>45848.0</v>
      </c>
    </row>
    <row r="2721">
      <c r="A2721" s="4" t="s">
        <v>6482</v>
      </c>
      <c r="B2721" s="4">
        <v>2010.0</v>
      </c>
      <c r="C2721" s="4" t="s">
        <v>13</v>
      </c>
      <c r="D2721" s="4" t="s">
        <v>5567</v>
      </c>
      <c r="E2721" s="4">
        <v>362.0</v>
      </c>
      <c r="F2721" s="4">
        <v>79.0</v>
      </c>
      <c r="G2721" s="58">
        <v>45726.0</v>
      </c>
      <c r="H2721" s="4" t="s">
        <v>5260</v>
      </c>
      <c r="I2721" s="4">
        <v>8.0</v>
      </c>
      <c r="J2721" s="4">
        <v>1313.0</v>
      </c>
      <c r="K2721" s="5">
        <v>45732.0</v>
      </c>
      <c r="L2721" s="4">
        <v>119.0</v>
      </c>
      <c r="M2721" s="4">
        <v>79.0</v>
      </c>
      <c r="N2721" s="4">
        <v>8.0</v>
      </c>
      <c r="O2721" s="4">
        <v>8.0</v>
      </c>
      <c r="P2721" s="4" t="s">
        <v>5261</v>
      </c>
      <c r="Q2721" s="4">
        <v>3.3915133E7</v>
      </c>
      <c r="R2721" s="4">
        <v>6.0</v>
      </c>
      <c r="S2721" s="4" t="s">
        <v>7214</v>
      </c>
      <c r="T2721" s="5">
        <v>45910.0</v>
      </c>
    </row>
    <row r="2722">
      <c r="A2722" s="4" t="s">
        <v>6482</v>
      </c>
      <c r="B2722" s="4">
        <v>2009.0</v>
      </c>
      <c r="C2722" s="4" t="s">
        <v>13</v>
      </c>
      <c r="D2722" s="4" t="s">
        <v>5530</v>
      </c>
      <c r="E2722" s="4">
        <v>378.0</v>
      </c>
      <c r="F2722" s="4">
        <v>82.0</v>
      </c>
      <c r="G2722" s="4" t="s">
        <v>6243</v>
      </c>
      <c r="H2722" s="4" t="s">
        <v>5262</v>
      </c>
      <c r="I2722" s="4">
        <v>79.0</v>
      </c>
      <c r="J2722" s="4">
        <v>1601.0</v>
      </c>
      <c r="K2722" s="5">
        <v>45915.0</v>
      </c>
      <c r="L2722" s="4">
        <v>124.0</v>
      </c>
      <c r="M2722" s="4">
        <v>78.0</v>
      </c>
      <c r="N2722" s="4">
        <v>79.0</v>
      </c>
      <c r="O2722" s="5">
        <v>45665.0</v>
      </c>
      <c r="P2722" s="4" t="s">
        <v>5263</v>
      </c>
      <c r="Q2722" s="4">
        <v>3.2771895E7</v>
      </c>
      <c r="R2722" s="5">
        <v>45663.0</v>
      </c>
      <c r="S2722" s="4" t="s">
        <v>7286</v>
      </c>
      <c r="T2722" s="5">
        <v>45879.0</v>
      </c>
    </row>
    <row r="2723">
      <c r="A2723" s="4" t="s">
        <v>6482</v>
      </c>
      <c r="B2723" s="4">
        <v>2008.0</v>
      </c>
      <c r="C2723" s="4" t="s">
        <v>13</v>
      </c>
      <c r="D2723" s="4" t="s">
        <v>5638</v>
      </c>
      <c r="E2723" s="4">
        <v>41.0</v>
      </c>
      <c r="F2723" s="4">
        <v>84.0</v>
      </c>
      <c r="G2723" s="4" t="s">
        <v>6173</v>
      </c>
      <c r="H2723" s="4" t="s">
        <v>5264</v>
      </c>
      <c r="I2723" s="4">
        <v>71.0</v>
      </c>
      <c r="J2723" s="4">
        <v>1319.0</v>
      </c>
      <c r="K2723" s="5">
        <v>45823.0</v>
      </c>
      <c r="L2723" s="4">
        <v>130.0</v>
      </c>
      <c r="M2723" s="4">
        <v>69.0</v>
      </c>
      <c r="N2723" s="4">
        <v>71.0</v>
      </c>
      <c r="O2723" s="5">
        <v>45696.0</v>
      </c>
      <c r="P2723" s="4" t="s">
        <v>5265</v>
      </c>
      <c r="Q2723" s="4">
        <v>3.1663896E7</v>
      </c>
      <c r="R2723" s="5">
        <v>45694.0</v>
      </c>
      <c r="S2723" s="4" t="s">
        <v>7412</v>
      </c>
      <c r="T2723" s="5">
        <v>45818.0</v>
      </c>
    </row>
    <row r="2724">
      <c r="A2724" s="4" t="s">
        <v>6482</v>
      </c>
      <c r="B2724" s="4">
        <v>2007.0</v>
      </c>
      <c r="C2724" s="4" t="s">
        <v>13</v>
      </c>
      <c r="D2724" s="4" t="s">
        <v>5830</v>
      </c>
      <c r="E2724" s="4">
        <v>41.0</v>
      </c>
      <c r="F2724" s="4">
        <v>88.0</v>
      </c>
      <c r="G2724" s="4" t="s">
        <v>2785</v>
      </c>
      <c r="H2724" s="4" t="s">
        <v>5266</v>
      </c>
      <c r="I2724" s="4">
        <v>73.0</v>
      </c>
      <c r="J2724" s="4">
        <v>3776.0</v>
      </c>
      <c r="K2724" s="5">
        <v>45703.0</v>
      </c>
      <c r="L2724" s="4">
        <v>137.0</v>
      </c>
      <c r="M2724" s="4">
        <v>7.0</v>
      </c>
      <c r="N2724" s="4">
        <v>73.0</v>
      </c>
      <c r="O2724" s="5">
        <v>45755.0</v>
      </c>
      <c r="P2724" s="4" t="s">
        <v>5267</v>
      </c>
      <c r="Q2724" s="4">
        <v>359487.0</v>
      </c>
      <c r="R2724" s="5">
        <v>45722.0</v>
      </c>
      <c r="S2724" s="4" t="s">
        <v>7488</v>
      </c>
      <c r="T2724" s="5">
        <v>45726.0</v>
      </c>
    </row>
    <row r="2725">
      <c r="A2725" s="4" t="s">
        <v>6482</v>
      </c>
      <c r="B2725" s="4">
        <v>2006.0</v>
      </c>
      <c r="C2725" s="4" t="s">
        <v>13</v>
      </c>
      <c r="D2725" s="4" t="s">
        <v>5642</v>
      </c>
      <c r="E2725" s="4">
        <v>41.0</v>
      </c>
      <c r="F2725" s="4">
        <v>93.0</v>
      </c>
      <c r="G2725" s="4" t="s">
        <v>4035</v>
      </c>
      <c r="H2725" s="4" t="s">
        <v>5268</v>
      </c>
      <c r="I2725" s="4">
        <v>64.0</v>
      </c>
      <c r="J2725" s="4">
        <v>5736.0</v>
      </c>
      <c r="K2725" s="5">
        <v>45883.0</v>
      </c>
      <c r="L2725" s="4">
        <v>145.0</v>
      </c>
      <c r="M2725" s="4">
        <v>62.0</v>
      </c>
      <c r="N2725" s="4">
        <v>64.0</v>
      </c>
      <c r="O2725" s="5">
        <v>45816.0</v>
      </c>
      <c r="P2725" s="4" t="s">
        <v>5269</v>
      </c>
      <c r="Q2725" s="4">
        <v>2955662.0</v>
      </c>
      <c r="R2725" s="5">
        <v>45753.0</v>
      </c>
      <c r="S2725" s="4" t="s">
        <v>6910</v>
      </c>
      <c r="T2725" s="5">
        <v>45818.0</v>
      </c>
    </row>
    <row r="2726">
      <c r="A2726" s="4" t="s">
        <v>6482</v>
      </c>
      <c r="B2726" s="4">
        <v>2005.0</v>
      </c>
      <c r="C2726" s="4" t="s">
        <v>13</v>
      </c>
      <c r="D2726" s="4" t="s">
        <v>5701</v>
      </c>
      <c r="E2726" s="4">
        <v>446.0</v>
      </c>
      <c r="F2726" s="4">
        <v>99.0</v>
      </c>
      <c r="G2726" s="58">
        <v>45910.0</v>
      </c>
      <c r="H2726" s="4" t="s">
        <v>5270</v>
      </c>
      <c r="I2726" s="4">
        <v>64.0</v>
      </c>
      <c r="J2726" s="4">
        <v>22.0</v>
      </c>
      <c r="K2726" s="5">
        <v>45791.0</v>
      </c>
      <c r="L2726" s="4">
        <v>155.0</v>
      </c>
      <c r="M2726" s="4">
        <v>59.0</v>
      </c>
      <c r="N2726" s="4">
        <v>64.0</v>
      </c>
      <c r="O2726" s="5">
        <v>45846.0</v>
      </c>
      <c r="P2726" s="4" t="s">
        <v>5271</v>
      </c>
      <c r="Q2726" s="4">
        <v>2854394.0</v>
      </c>
      <c r="R2726" s="5">
        <v>45783.0</v>
      </c>
      <c r="S2726" s="4" t="s">
        <v>7490</v>
      </c>
      <c r="T2726" s="5">
        <v>45910.0</v>
      </c>
    </row>
    <row r="2727">
      <c r="A2727" s="4" t="s">
        <v>6482</v>
      </c>
      <c r="B2727" s="4">
        <v>2004.0</v>
      </c>
      <c r="C2727" s="4" t="s">
        <v>13</v>
      </c>
      <c r="D2727" s="4" t="s">
        <v>5895</v>
      </c>
      <c r="E2727" s="4">
        <v>485.0</v>
      </c>
      <c r="F2727" s="4">
        <v>104.0</v>
      </c>
      <c r="G2727" s="4" t="s">
        <v>1987</v>
      </c>
      <c r="H2727" s="4" t="s">
        <v>5272</v>
      </c>
      <c r="I2727" s="4">
        <v>62.0</v>
      </c>
      <c r="J2727" s="4">
        <v>141.0</v>
      </c>
      <c r="K2727" s="5">
        <v>45702.0</v>
      </c>
      <c r="L2727" s="4">
        <v>164.0</v>
      </c>
      <c r="M2727" s="4">
        <v>58.0</v>
      </c>
      <c r="N2727" s="4">
        <v>62.0</v>
      </c>
      <c r="O2727" s="5">
        <v>45908.0</v>
      </c>
      <c r="P2727" s="4" t="s">
        <v>5273</v>
      </c>
      <c r="Q2727" s="4">
        <v>2.7568436E7</v>
      </c>
      <c r="R2727" s="5">
        <v>45814.0</v>
      </c>
      <c r="S2727" s="4" t="s">
        <v>7207</v>
      </c>
      <c r="T2727" s="5">
        <v>45819.0</v>
      </c>
    </row>
    <row r="2728">
      <c r="A2728" s="4" t="s">
        <v>6482</v>
      </c>
      <c r="B2728" s="4">
        <v>2003.0</v>
      </c>
      <c r="C2728" s="4" t="s">
        <v>13</v>
      </c>
      <c r="D2728" s="4">
        <v>51.0</v>
      </c>
      <c r="E2728" s="4">
        <v>53.0</v>
      </c>
      <c r="F2728" s="4">
        <v>109.0</v>
      </c>
      <c r="G2728" s="4" t="s">
        <v>5967</v>
      </c>
      <c r="H2728" s="4" t="s">
        <v>5274</v>
      </c>
      <c r="I2728" s="4">
        <v>44.0</v>
      </c>
      <c r="J2728" s="4">
        <v>29429.0</v>
      </c>
      <c r="K2728" s="5">
        <v>45913.0</v>
      </c>
      <c r="L2728" s="4">
        <v>173.0</v>
      </c>
      <c r="M2728" s="4">
        <v>57.0</v>
      </c>
      <c r="N2728" s="4">
        <v>59.0</v>
      </c>
      <c r="O2728" s="5">
        <v>45756.0</v>
      </c>
      <c r="P2728" s="4" t="s">
        <v>5275</v>
      </c>
      <c r="Q2728" s="4">
        <v>2662482.0</v>
      </c>
      <c r="R2728" s="5">
        <v>45844.0</v>
      </c>
      <c r="S2728" s="4" t="s">
        <v>7307</v>
      </c>
      <c r="T2728" s="5">
        <v>45788.0</v>
      </c>
    </row>
    <row r="2729">
      <c r="A2729" s="4" t="s">
        <v>6482</v>
      </c>
      <c r="B2729" s="4">
        <v>2002.0</v>
      </c>
      <c r="C2729" s="4" t="s">
        <v>13</v>
      </c>
      <c r="D2729" s="4" t="s">
        <v>5651</v>
      </c>
      <c r="E2729" s="4">
        <v>523.0</v>
      </c>
      <c r="F2729" s="4">
        <v>112.0</v>
      </c>
      <c r="G2729" s="4" t="s">
        <v>6244</v>
      </c>
      <c r="H2729" s="4" t="s">
        <v>5276</v>
      </c>
      <c r="I2729" s="4">
        <v>29.0</v>
      </c>
      <c r="J2729" s="4">
        <v>49871.0</v>
      </c>
      <c r="K2729" s="5">
        <v>45821.0</v>
      </c>
      <c r="L2729" s="4">
        <v>181.0</v>
      </c>
      <c r="M2729" s="4">
        <v>57.0</v>
      </c>
      <c r="N2729" s="4">
        <v>57.0</v>
      </c>
      <c r="O2729" s="4">
        <v>10.0</v>
      </c>
      <c r="P2729" s="4" t="s">
        <v>5277</v>
      </c>
      <c r="Q2729" s="4">
        <v>2571848.0</v>
      </c>
      <c r="R2729" s="5">
        <v>45875.0</v>
      </c>
      <c r="S2729" s="4" t="s">
        <v>7181</v>
      </c>
      <c r="T2729" s="4">
        <v>11.0</v>
      </c>
    </row>
    <row r="2730">
      <c r="A2730" s="4" t="s">
        <v>6482</v>
      </c>
      <c r="B2730" s="4">
        <v>2001.0</v>
      </c>
      <c r="C2730" s="4" t="s">
        <v>13</v>
      </c>
      <c r="D2730" s="4" t="s">
        <v>5606</v>
      </c>
      <c r="E2730" s="4">
        <v>539.0</v>
      </c>
      <c r="F2730" s="4">
        <v>115.0</v>
      </c>
      <c r="G2730" s="4" t="s">
        <v>6245</v>
      </c>
      <c r="H2730" s="4" t="s">
        <v>5278</v>
      </c>
      <c r="I2730" s="10"/>
      <c r="J2730" s="4">
        <v>48543.0</v>
      </c>
      <c r="K2730" s="5">
        <v>45729.0</v>
      </c>
      <c r="L2730" s="4">
        <v>187.0</v>
      </c>
      <c r="M2730" s="4">
        <v>56.0</v>
      </c>
      <c r="N2730" s="4">
        <v>55.0</v>
      </c>
      <c r="O2730" s="5">
        <v>45879.0</v>
      </c>
      <c r="P2730" s="4" t="s">
        <v>5279</v>
      </c>
      <c r="Q2730" s="4">
        <v>2.4854892E7</v>
      </c>
      <c r="R2730" s="5">
        <v>45906.0</v>
      </c>
      <c r="S2730" s="4" t="s">
        <v>6914</v>
      </c>
      <c r="T2730" s="5">
        <v>45879.0</v>
      </c>
    </row>
    <row r="2731">
      <c r="A2731" s="4" t="s">
        <v>6482</v>
      </c>
      <c r="B2731" s="4">
        <v>2000.0</v>
      </c>
      <c r="C2731" s="4" t="s">
        <v>13</v>
      </c>
      <c r="D2731" s="4" t="s">
        <v>5718</v>
      </c>
      <c r="E2731" s="4">
        <v>554.0</v>
      </c>
      <c r="F2731" s="4">
        <v>116.0</v>
      </c>
      <c r="G2731" s="4" t="s">
        <v>5809</v>
      </c>
      <c r="H2731" s="4" t="s">
        <v>5280</v>
      </c>
      <c r="I2731" s="10"/>
      <c r="J2731" s="4">
        <v>42554.0</v>
      </c>
      <c r="K2731" s="4">
        <v>13.0</v>
      </c>
      <c r="L2731" s="4">
        <v>191.0</v>
      </c>
      <c r="M2731" s="4">
        <v>55.0</v>
      </c>
      <c r="N2731" s="4">
        <v>52.0</v>
      </c>
      <c r="O2731" s="5">
        <v>45819.0</v>
      </c>
      <c r="P2731" s="4" t="s">
        <v>5281</v>
      </c>
      <c r="Q2731" s="4">
        <v>2439274.0</v>
      </c>
      <c r="R2731" s="4">
        <v>7.0</v>
      </c>
      <c r="S2731" s="4" t="s">
        <v>6962</v>
      </c>
      <c r="T2731" s="5">
        <v>45878.0</v>
      </c>
    </row>
    <row r="2732">
      <c r="A2732" s="4" t="s">
        <v>6483</v>
      </c>
      <c r="B2732" s="4">
        <v>2015.0</v>
      </c>
      <c r="C2732" s="4" t="s">
        <v>13</v>
      </c>
      <c r="D2732" s="4" t="s">
        <v>5597</v>
      </c>
      <c r="E2732" s="4">
        <v>195.0</v>
      </c>
      <c r="F2732" s="4">
        <v>4.0</v>
      </c>
      <c r="G2732" s="10"/>
      <c r="H2732" s="4">
        <v>0.0</v>
      </c>
      <c r="I2732" s="4">
        <v>22.0</v>
      </c>
      <c r="J2732" s="4">
        <v>105.0</v>
      </c>
      <c r="K2732" s="4" t="s">
        <v>5740</v>
      </c>
      <c r="L2732" s="4">
        <v>5.0</v>
      </c>
      <c r="M2732" s="4">
        <v>51.0</v>
      </c>
      <c r="N2732" s="4">
        <v>23.0</v>
      </c>
      <c r="O2732" s="4" t="s">
        <v>5614</v>
      </c>
      <c r="P2732" s="4" t="s">
        <v>5282</v>
      </c>
      <c r="Q2732" s="4">
        <v>4515429.0</v>
      </c>
      <c r="R2732" s="5">
        <v>45749.0</v>
      </c>
      <c r="S2732" s="4" t="s">
        <v>7419</v>
      </c>
      <c r="T2732" s="5">
        <v>45731.0</v>
      </c>
    </row>
    <row r="2733">
      <c r="A2733" s="4" t="s">
        <v>6483</v>
      </c>
      <c r="B2733" s="4">
        <v>2014.0</v>
      </c>
      <c r="C2733" s="4" t="s">
        <v>13</v>
      </c>
      <c r="D2733" s="4">
        <v>78.0</v>
      </c>
      <c r="E2733" s="4">
        <v>23.0</v>
      </c>
      <c r="F2733" s="4">
        <v>4.0</v>
      </c>
      <c r="G2733" s="58">
        <v>45816.0</v>
      </c>
      <c r="H2733" s="4" t="s">
        <v>5283</v>
      </c>
      <c r="I2733" s="4">
        <v>22.0</v>
      </c>
      <c r="J2733" s="4">
        <v>0.0</v>
      </c>
      <c r="K2733" s="5">
        <v>45844.0</v>
      </c>
      <c r="L2733" s="4">
        <v>5.0</v>
      </c>
      <c r="M2733" s="4">
        <v>45.0</v>
      </c>
      <c r="N2733" s="4">
        <v>23.0</v>
      </c>
      <c r="O2733" s="4" t="s">
        <v>5614</v>
      </c>
      <c r="P2733" s="4" t="s">
        <v>5284</v>
      </c>
      <c r="Q2733" s="4">
        <v>4.5271947E7</v>
      </c>
      <c r="R2733" s="5">
        <v>45749.0</v>
      </c>
      <c r="S2733" s="4" t="s">
        <v>7345</v>
      </c>
      <c r="T2733" s="5">
        <v>45703.0</v>
      </c>
    </row>
    <row r="2734">
      <c r="A2734" s="4" t="s">
        <v>6483</v>
      </c>
      <c r="B2734" s="4">
        <v>2013.0</v>
      </c>
      <c r="C2734" s="4" t="s">
        <v>13</v>
      </c>
      <c r="D2734" s="4">
        <v>71.0</v>
      </c>
      <c r="E2734" s="4">
        <v>198.0</v>
      </c>
      <c r="F2734" s="4">
        <v>4.0</v>
      </c>
      <c r="G2734" s="4" t="s">
        <v>895</v>
      </c>
      <c r="H2734" s="4" t="s">
        <v>5285</v>
      </c>
      <c r="I2734" s="4">
        <v>46.0</v>
      </c>
      <c r="J2734" s="4">
        <v>0.0</v>
      </c>
      <c r="K2734" s="5">
        <v>45663.0</v>
      </c>
      <c r="L2734" s="4">
        <v>5.0</v>
      </c>
      <c r="M2734" s="4">
        <v>72.0</v>
      </c>
      <c r="N2734" s="4">
        <v>76.0</v>
      </c>
      <c r="O2734" s="4" t="s">
        <v>5614</v>
      </c>
      <c r="P2734" s="4" t="s">
        <v>5286</v>
      </c>
      <c r="Q2734" s="4">
        <v>454896.0</v>
      </c>
      <c r="R2734" s="5">
        <v>45749.0</v>
      </c>
      <c r="S2734" s="4" t="s">
        <v>7346</v>
      </c>
      <c r="T2734" s="5">
        <v>45703.0</v>
      </c>
    </row>
    <row r="2735">
      <c r="A2735" s="4" t="s">
        <v>6483</v>
      </c>
      <c r="B2735" s="4">
        <v>2012.0</v>
      </c>
      <c r="C2735" s="4" t="s">
        <v>13</v>
      </c>
      <c r="D2735" s="4">
        <v>77.0</v>
      </c>
      <c r="E2735" s="4">
        <v>25.0</v>
      </c>
      <c r="F2735" s="4">
        <v>5.0</v>
      </c>
      <c r="G2735" s="4" t="s">
        <v>895</v>
      </c>
      <c r="H2735" s="4" t="s">
        <v>5287</v>
      </c>
      <c r="I2735" s="4">
        <v>46.0</v>
      </c>
      <c r="J2735" s="4">
        <v>12746.0</v>
      </c>
      <c r="K2735" s="4" t="s">
        <v>5683</v>
      </c>
      <c r="L2735" s="4">
        <v>5.0</v>
      </c>
      <c r="M2735" s="4">
        <v>72.0</v>
      </c>
      <c r="N2735" s="4">
        <v>76.0</v>
      </c>
      <c r="O2735" s="4" t="s">
        <v>5614</v>
      </c>
      <c r="P2735" s="4" t="s">
        <v>5288</v>
      </c>
      <c r="Q2735" s="4">
        <v>455933.0</v>
      </c>
      <c r="R2735" s="5">
        <v>45749.0</v>
      </c>
      <c r="S2735" s="4" t="s">
        <v>6984</v>
      </c>
      <c r="T2735" s="5">
        <v>45672.0</v>
      </c>
    </row>
    <row r="2736">
      <c r="A2736" s="4" t="s">
        <v>6483</v>
      </c>
      <c r="B2736" s="4">
        <v>2011.0</v>
      </c>
      <c r="C2736" s="4" t="s">
        <v>13</v>
      </c>
      <c r="D2736" s="4">
        <v>75.0</v>
      </c>
      <c r="E2736" s="4">
        <v>24.0</v>
      </c>
      <c r="F2736" s="4">
        <v>5.0</v>
      </c>
      <c r="G2736" s="4" t="s">
        <v>857</v>
      </c>
      <c r="H2736" s="4" t="s">
        <v>5289</v>
      </c>
      <c r="I2736" s="4">
        <v>21.0</v>
      </c>
      <c r="J2736" s="4">
        <v>1333.0</v>
      </c>
      <c r="K2736" s="4">
        <v>59.0</v>
      </c>
      <c r="L2736" s="4">
        <v>5.0</v>
      </c>
      <c r="M2736" s="4">
        <v>54.0</v>
      </c>
      <c r="N2736" s="4">
        <v>5.0</v>
      </c>
      <c r="O2736" s="4" t="s">
        <v>5614</v>
      </c>
      <c r="P2736" s="4" t="s">
        <v>5290</v>
      </c>
      <c r="Q2736" s="4">
        <v>45761.0</v>
      </c>
      <c r="R2736" s="5">
        <v>45779.0</v>
      </c>
      <c r="S2736" s="4" t="s">
        <v>7125</v>
      </c>
      <c r="T2736" s="5">
        <v>45914.0</v>
      </c>
    </row>
    <row r="2737">
      <c r="A2737" s="4" t="s">
        <v>6483</v>
      </c>
      <c r="B2737" s="4">
        <v>2010.0</v>
      </c>
      <c r="C2737" s="4" t="s">
        <v>13</v>
      </c>
      <c r="D2737" s="4" t="s">
        <v>5796</v>
      </c>
      <c r="E2737" s="4">
        <v>212.0</v>
      </c>
      <c r="F2737" s="4">
        <v>5.0</v>
      </c>
      <c r="G2737" s="4" t="s">
        <v>348</v>
      </c>
      <c r="H2737" s="4" t="s">
        <v>5291</v>
      </c>
      <c r="I2737" s="4">
        <v>48.0</v>
      </c>
      <c r="J2737" s="4">
        <v>39.0</v>
      </c>
      <c r="K2737" s="4" t="s">
        <v>5763</v>
      </c>
      <c r="L2737" s="4">
        <v>6.0</v>
      </c>
      <c r="M2737" s="4">
        <v>57.0</v>
      </c>
      <c r="N2737" s="4">
        <v>52.0</v>
      </c>
      <c r="O2737" s="4" t="s">
        <v>5614</v>
      </c>
      <c r="P2737" s="4" t="s">
        <v>5292</v>
      </c>
      <c r="Q2737" s="4">
        <v>45877.0</v>
      </c>
      <c r="R2737" s="5">
        <v>45779.0</v>
      </c>
      <c r="S2737" s="4" t="s">
        <v>7021</v>
      </c>
      <c r="T2737" s="5">
        <v>45914.0</v>
      </c>
    </row>
    <row r="2738">
      <c r="A2738" s="4" t="s">
        <v>6483</v>
      </c>
      <c r="B2738" s="4">
        <v>2009.0</v>
      </c>
      <c r="C2738" s="4" t="s">
        <v>13</v>
      </c>
      <c r="D2738" s="4" t="s">
        <v>5720</v>
      </c>
      <c r="E2738" s="4">
        <v>231.0</v>
      </c>
      <c r="F2738" s="4">
        <v>5.0</v>
      </c>
      <c r="G2738" s="4" t="s">
        <v>1606</v>
      </c>
      <c r="H2738" s="4" t="s">
        <v>5293</v>
      </c>
      <c r="I2738" s="4">
        <v>66.0</v>
      </c>
      <c r="J2738" s="4">
        <v>0.0</v>
      </c>
      <c r="K2738" s="4">
        <v>58.0</v>
      </c>
      <c r="L2738" s="4">
        <v>6.0</v>
      </c>
      <c r="M2738" s="4">
        <v>74.0</v>
      </c>
      <c r="N2738" s="4">
        <v>71.0</v>
      </c>
      <c r="O2738" s="4" t="s">
        <v>5821</v>
      </c>
      <c r="P2738" s="4" t="s">
        <v>5294</v>
      </c>
      <c r="Q2738" s="4">
        <v>46533.0</v>
      </c>
      <c r="R2738" s="5">
        <v>45810.0</v>
      </c>
      <c r="S2738" s="4" t="s">
        <v>7125</v>
      </c>
      <c r="T2738" s="5">
        <v>45914.0</v>
      </c>
    </row>
    <row r="2739">
      <c r="A2739" s="4" t="s">
        <v>6483</v>
      </c>
      <c r="B2739" s="4">
        <v>2008.0</v>
      </c>
      <c r="C2739" s="4" t="s">
        <v>13</v>
      </c>
      <c r="D2739" s="4" t="s">
        <v>5801</v>
      </c>
      <c r="E2739" s="4">
        <v>273.0</v>
      </c>
      <c r="F2739" s="4">
        <v>5.0</v>
      </c>
      <c r="G2739" s="4" t="s">
        <v>778</v>
      </c>
      <c r="H2739" s="4" t="s">
        <v>5295</v>
      </c>
      <c r="I2739" s="4">
        <v>84.0</v>
      </c>
      <c r="J2739" s="4">
        <v>48.0</v>
      </c>
      <c r="K2739" s="4" t="s">
        <v>5688</v>
      </c>
      <c r="L2739" s="4">
        <v>6.0</v>
      </c>
      <c r="M2739" s="4">
        <v>91.0</v>
      </c>
      <c r="N2739" s="4">
        <v>9.0</v>
      </c>
      <c r="O2739" s="4" t="s">
        <v>5783</v>
      </c>
      <c r="P2739" s="4" t="s">
        <v>5296</v>
      </c>
      <c r="Q2739" s="4">
        <v>462582.0</v>
      </c>
      <c r="R2739" s="5">
        <v>45810.0</v>
      </c>
      <c r="S2739" s="4" t="s">
        <v>5723</v>
      </c>
      <c r="T2739" s="5">
        <v>45914.0</v>
      </c>
    </row>
    <row r="2740">
      <c r="A2740" s="4" t="s">
        <v>6483</v>
      </c>
      <c r="B2740" s="4">
        <v>2007.0</v>
      </c>
      <c r="C2740" s="4" t="s">
        <v>13</v>
      </c>
      <c r="D2740" s="4" t="s">
        <v>5731</v>
      </c>
      <c r="E2740" s="4">
        <v>277.0</v>
      </c>
      <c r="F2740" s="4">
        <v>5.0</v>
      </c>
      <c r="G2740" s="4" t="s">
        <v>2450</v>
      </c>
      <c r="H2740" s="4" t="s">
        <v>5297</v>
      </c>
      <c r="I2740" s="4">
        <v>92.0</v>
      </c>
      <c r="J2740" s="4">
        <v>1005.0</v>
      </c>
      <c r="K2740" s="4" t="s">
        <v>5539</v>
      </c>
      <c r="L2740" s="4">
        <v>6.0</v>
      </c>
      <c r="M2740" s="4">
        <v>98.0</v>
      </c>
      <c r="N2740" s="4">
        <v>98.0</v>
      </c>
      <c r="O2740" s="4" t="s">
        <v>5681</v>
      </c>
      <c r="P2740" s="4" t="s">
        <v>5298</v>
      </c>
      <c r="Q2740" s="4">
        <v>465935.0</v>
      </c>
      <c r="R2740" s="5">
        <v>45840.0</v>
      </c>
      <c r="S2740" s="4" t="s">
        <v>7059</v>
      </c>
      <c r="T2740" s="5">
        <v>45883.0</v>
      </c>
    </row>
    <row r="2741">
      <c r="A2741" s="4" t="s">
        <v>6483</v>
      </c>
      <c r="B2741" s="4">
        <v>2006.0</v>
      </c>
      <c r="C2741" s="4" t="s">
        <v>13</v>
      </c>
      <c r="D2741" s="4" t="s">
        <v>5801</v>
      </c>
      <c r="E2741" s="4">
        <v>267.0</v>
      </c>
      <c r="F2741" s="4">
        <v>5.0</v>
      </c>
      <c r="G2741" s="4" t="s">
        <v>4740</v>
      </c>
      <c r="H2741" s="4" t="s">
        <v>5299</v>
      </c>
      <c r="I2741" s="4">
        <v>96.0</v>
      </c>
      <c r="J2741" s="4">
        <v>42724.0</v>
      </c>
      <c r="K2741" s="4" t="s">
        <v>5764</v>
      </c>
      <c r="L2741" s="4">
        <v>6.0</v>
      </c>
      <c r="M2741" s="4">
        <v>99.0</v>
      </c>
      <c r="N2741" s="4">
        <v>98.0</v>
      </c>
      <c r="O2741" s="4" t="s">
        <v>5786</v>
      </c>
      <c r="P2741" s="4" t="s">
        <v>5300</v>
      </c>
      <c r="Q2741" s="4">
        <v>4678775.0</v>
      </c>
      <c r="R2741" s="5">
        <v>45840.0</v>
      </c>
      <c r="S2741" s="4" t="s">
        <v>7115</v>
      </c>
      <c r="T2741" s="5">
        <v>45852.0</v>
      </c>
    </row>
    <row r="2742">
      <c r="A2742" s="4" t="s">
        <v>6483</v>
      </c>
      <c r="B2742" s="4">
        <v>2005.0</v>
      </c>
      <c r="C2742" s="4" t="s">
        <v>13</v>
      </c>
      <c r="D2742" s="4">
        <v>67.0</v>
      </c>
      <c r="E2742" s="4">
        <v>278.0</v>
      </c>
      <c r="F2742" s="4">
        <v>5.0</v>
      </c>
      <c r="G2742" s="4" t="s">
        <v>5348</v>
      </c>
      <c r="H2742" s="4" t="s">
        <v>5301</v>
      </c>
      <c r="I2742" s="4">
        <v>97.0</v>
      </c>
      <c r="J2742" s="4">
        <v>2392.0</v>
      </c>
      <c r="K2742" s="4" t="s">
        <v>5907</v>
      </c>
      <c r="L2742" s="4">
        <v>6.0</v>
      </c>
      <c r="M2742" s="4">
        <v>95.0</v>
      </c>
      <c r="N2742" s="4">
        <v>96.0</v>
      </c>
      <c r="O2742" s="4" t="s">
        <v>5631</v>
      </c>
      <c r="P2742" s="4" t="s">
        <v>5302</v>
      </c>
      <c r="Q2742" s="4">
        <v>471515.0</v>
      </c>
      <c r="R2742" s="5">
        <v>45871.0</v>
      </c>
      <c r="S2742" s="4" t="s">
        <v>6987</v>
      </c>
      <c r="T2742" s="5">
        <v>45791.0</v>
      </c>
    </row>
    <row r="2743">
      <c r="A2743" s="4" t="s">
        <v>6483</v>
      </c>
      <c r="B2743" s="4">
        <v>2004.0</v>
      </c>
      <c r="C2743" s="4" t="s">
        <v>13</v>
      </c>
      <c r="D2743" s="4" t="s">
        <v>5834</v>
      </c>
      <c r="E2743" s="4">
        <v>267.0</v>
      </c>
      <c r="F2743" s="4">
        <v>5.0</v>
      </c>
      <c r="G2743" s="4" t="s">
        <v>2221</v>
      </c>
      <c r="H2743" s="4" t="s">
        <v>5303</v>
      </c>
      <c r="I2743" s="4">
        <v>98.0</v>
      </c>
      <c r="J2743" s="4">
        <v>146.0</v>
      </c>
      <c r="K2743" s="4" t="s">
        <v>5571</v>
      </c>
      <c r="L2743" s="4">
        <v>6.0</v>
      </c>
      <c r="M2743" s="4">
        <v>99.0</v>
      </c>
      <c r="N2743" s="4">
        <v>99.0</v>
      </c>
      <c r="O2743" s="4">
        <v>1.0</v>
      </c>
      <c r="P2743" s="4" t="s">
        <v>5304</v>
      </c>
      <c r="Q2743" s="4">
        <v>474516.0</v>
      </c>
      <c r="R2743" s="5">
        <v>45871.0</v>
      </c>
      <c r="S2743" s="4" t="s">
        <v>5681</v>
      </c>
      <c r="T2743" s="5">
        <v>45822.0</v>
      </c>
    </row>
    <row r="2744">
      <c r="A2744" s="4" t="s">
        <v>6483</v>
      </c>
      <c r="B2744" s="4">
        <v>2003.0</v>
      </c>
      <c r="C2744" s="4" t="s">
        <v>13</v>
      </c>
      <c r="D2744" s="4" t="s">
        <v>5983</v>
      </c>
      <c r="E2744" s="4">
        <v>256.0</v>
      </c>
      <c r="F2744" s="4">
        <v>6.0</v>
      </c>
      <c r="G2744" s="4" t="s">
        <v>1337</v>
      </c>
      <c r="H2744" s="4" t="s">
        <v>5305</v>
      </c>
      <c r="I2744" s="4">
        <v>77.0</v>
      </c>
      <c r="J2744" s="4">
        <v>411.0</v>
      </c>
      <c r="K2744" s="4" t="s">
        <v>5640</v>
      </c>
      <c r="L2744" s="4">
        <v>6.0</v>
      </c>
      <c r="M2744" s="4">
        <v>99.0</v>
      </c>
      <c r="N2744" s="4">
        <v>97.0</v>
      </c>
      <c r="O2744" s="4" t="s">
        <v>5631</v>
      </c>
      <c r="P2744" s="4" t="s">
        <v>5306</v>
      </c>
      <c r="Q2744" s="4">
        <v>4781295.0</v>
      </c>
      <c r="R2744" s="5">
        <v>45902.0</v>
      </c>
      <c r="S2744" s="4" t="s">
        <v>7078</v>
      </c>
      <c r="T2744" s="5">
        <v>45730.0</v>
      </c>
    </row>
    <row r="2745">
      <c r="A2745" s="4" t="s">
        <v>6483</v>
      </c>
      <c r="B2745" s="4">
        <v>2002.0</v>
      </c>
      <c r="C2745" s="4" t="s">
        <v>13</v>
      </c>
      <c r="D2745" s="4" t="s">
        <v>5983</v>
      </c>
      <c r="E2745" s="4">
        <v>256.0</v>
      </c>
      <c r="F2745" s="4">
        <v>6.0</v>
      </c>
      <c r="G2745" s="4" t="s">
        <v>1284</v>
      </c>
      <c r="H2745" s="4" t="s">
        <v>5307</v>
      </c>
      <c r="I2745" s="4">
        <v>48.0</v>
      </c>
      <c r="J2745" s="4">
        <v>7587.0</v>
      </c>
      <c r="K2745" s="4" t="s">
        <v>5831</v>
      </c>
      <c r="L2745" s="4">
        <v>7.0</v>
      </c>
      <c r="M2745" s="4">
        <v>99.0</v>
      </c>
      <c r="N2745" s="4">
        <v>99.0</v>
      </c>
      <c r="O2745" s="4" t="s">
        <v>5631</v>
      </c>
      <c r="P2745" s="4" t="s">
        <v>5308</v>
      </c>
      <c r="Q2745" s="4">
        <v>48225.0</v>
      </c>
      <c r="R2745" s="4">
        <v>3.0</v>
      </c>
      <c r="S2745" s="4" t="s">
        <v>7252</v>
      </c>
      <c r="T2745" s="5">
        <v>45913.0</v>
      </c>
    </row>
    <row r="2746">
      <c r="A2746" s="4" t="s">
        <v>6483</v>
      </c>
      <c r="B2746" s="4">
        <v>2001.0</v>
      </c>
      <c r="C2746" s="4" t="s">
        <v>13</v>
      </c>
      <c r="D2746" s="4" t="s">
        <v>5801</v>
      </c>
      <c r="E2746" s="4">
        <v>253.0</v>
      </c>
      <c r="F2746" s="4">
        <v>6.0</v>
      </c>
      <c r="G2746" s="4" t="s">
        <v>293</v>
      </c>
      <c r="H2746" s="4" t="s">
        <v>5309</v>
      </c>
      <c r="I2746" s="4">
        <v>7.0</v>
      </c>
      <c r="J2746" s="4">
        <v>16970.0</v>
      </c>
      <c r="K2746" s="4" t="s">
        <v>5546</v>
      </c>
      <c r="L2746" s="4">
        <v>7.0</v>
      </c>
      <c r="M2746" s="4">
        <v>99.0</v>
      </c>
      <c r="N2746" s="4">
        <v>99.0</v>
      </c>
      <c r="O2746" s="4" t="s">
        <v>5786</v>
      </c>
      <c r="P2746" s="4" t="s">
        <v>5310</v>
      </c>
      <c r="Q2746" s="4">
        <v>4.8683865E7</v>
      </c>
      <c r="R2746" s="4">
        <v>3.0</v>
      </c>
      <c r="S2746" s="4" t="s">
        <v>6945</v>
      </c>
      <c r="T2746" s="5">
        <v>45701.0</v>
      </c>
    </row>
    <row r="2747">
      <c r="A2747" s="4" t="s">
        <v>6483</v>
      </c>
      <c r="B2747" s="4">
        <v>2000.0</v>
      </c>
      <c r="C2747" s="4" t="s">
        <v>13</v>
      </c>
      <c r="D2747" s="4" t="s">
        <v>5731</v>
      </c>
      <c r="E2747" s="4">
        <v>257.0</v>
      </c>
      <c r="F2747" s="4">
        <v>6.0</v>
      </c>
      <c r="G2747" s="4" t="s">
        <v>1879</v>
      </c>
      <c r="H2747" s="4" t="s">
        <v>5311</v>
      </c>
      <c r="I2747" s="4">
        <v>4.0</v>
      </c>
      <c r="J2747" s="4">
        <v>817.0</v>
      </c>
      <c r="K2747" s="4" t="s">
        <v>5536</v>
      </c>
      <c r="L2747" s="4">
        <v>8.0</v>
      </c>
      <c r="M2747" s="4">
        <v>99.0</v>
      </c>
      <c r="N2747" s="4">
        <v>99.0</v>
      </c>
      <c r="O2747" s="4" t="s">
        <v>5681</v>
      </c>
      <c r="P2747" s="4" t="s">
        <v>5312</v>
      </c>
      <c r="Q2747" s="4">
        <v>4.9175848E7</v>
      </c>
      <c r="R2747" s="5">
        <v>45660.0</v>
      </c>
      <c r="S2747" s="4" t="s">
        <v>7118</v>
      </c>
      <c r="T2747" s="5">
        <v>45729.0</v>
      </c>
    </row>
    <row r="2748">
      <c r="A2748" s="4" t="s">
        <v>6484</v>
      </c>
      <c r="B2748" s="4">
        <v>2015.0</v>
      </c>
      <c r="C2748" s="4" t="s">
        <v>13</v>
      </c>
      <c r="D2748" s="4" t="s">
        <v>5950</v>
      </c>
      <c r="E2748" s="4">
        <v>75.0</v>
      </c>
      <c r="F2748" s="4">
        <v>1.0</v>
      </c>
      <c r="G2748" s="10"/>
      <c r="H2748" s="4">
        <v>0.0</v>
      </c>
      <c r="I2748" s="4">
        <v>99.0</v>
      </c>
      <c r="J2748" s="4">
        <v>347.0</v>
      </c>
      <c r="K2748" s="4" t="s">
        <v>5840</v>
      </c>
      <c r="L2748" s="4">
        <v>1.0</v>
      </c>
      <c r="M2748" s="4">
        <v>99.0</v>
      </c>
      <c r="N2748" s="4">
        <v>99.0</v>
      </c>
      <c r="O2748" s="4" t="s">
        <v>5522</v>
      </c>
      <c r="P2748" s="4" t="s">
        <v>5313</v>
      </c>
      <c r="Q2748" s="10"/>
      <c r="R2748" s="5">
        <v>45662.0</v>
      </c>
      <c r="S2748" s="4" t="s">
        <v>7273</v>
      </c>
      <c r="T2748" s="5">
        <v>45729.0</v>
      </c>
    </row>
    <row r="2749">
      <c r="A2749" s="4" t="s">
        <v>6484</v>
      </c>
      <c r="B2749" s="4">
        <v>2014.0</v>
      </c>
      <c r="C2749" s="4" t="s">
        <v>13</v>
      </c>
      <c r="D2749" s="4" t="s">
        <v>5542</v>
      </c>
      <c r="E2749" s="4">
        <v>77.0</v>
      </c>
      <c r="F2749" s="4">
        <v>1.0</v>
      </c>
      <c r="G2749" s="4" t="s">
        <v>6246</v>
      </c>
      <c r="H2749" s="4" t="s">
        <v>5314</v>
      </c>
      <c r="I2749" s="4">
        <v>99.0</v>
      </c>
      <c r="J2749" s="4">
        <v>344.0</v>
      </c>
      <c r="K2749" s="4" t="s">
        <v>6049</v>
      </c>
      <c r="L2749" s="4">
        <v>1.0</v>
      </c>
      <c r="M2749" s="4">
        <v>99.0</v>
      </c>
      <c r="N2749" s="4">
        <v>99.0</v>
      </c>
      <c r="O2749" s="4" t="s">
        <v>5522</v>
      </c>
      <c r="P2749" s="4" t="s">
        <v>5315</v>
      </c>
      <c r="Q2749" s="10"/>
      <c r="R2749" s="4">
        <v>5.0</v>
      </c>
      <c r="S2749" s="4" t="s">
        <v>7501</v>
      </c>
      <c r="T2749" s="5">
        <v>45729.0</v>
      </c>
    </row>
    <row r="2750">
      <c r="A2750" s="4" t="s">
        <v>6484</v>
      </c>
      <c r="B2750" s="4">
        <v>2013.0</v>
      </c>
      <c r="C2750" s="4" t="s">
        <v>13</v>
      </c>
      <c r="D2750" s="4" t="s">
        <v>5756</v>
      </c>
      <c r="E2750" s="4">
        <v>78.0</v>
      </c>
      <c r="F2750" s="4">
        <v>1.0</v>
      </c>
      <c r="G2750" s="4" t="s">
        <v>1130</v>
      </c>
      <c r="H2750" s="4" t="s">
        <v>5316</v>
      </c>
      <c r="I2750" s="4">
        <v>98.0</v>
      </c>
      <c r="J2750" s="4">
        <v>0.0</v>
      </c>
      <c r="K2750" s="5">
        <v>45783.0</v>
      </c>
      <c r="L2750" s="4">
        <v>1.0</v>
      </c>
      <c r="M2750" s="4">
        <v>98.0</v>
      </c>
      <c r="N2750" s="4">
        <v>98.0</v>
      </c>
      <c r="O2750" s="4" t="s">
        <v>5522</v>
      </c>
      <c r="P2750" s="4" t="s">
        <v>5317</v>
      </c>
      <c r="Q2750" s="10"/>
      <c r="R2750" s="4">
        <v>5.0</v>
      </c>
      <c r="S2750" s="4" t="s">
        <v>7274</v>
      </c>
      <c r="T2750" s="5">
        <v>45729.0</v>
      </c>
    </row>
    <row r="2751">
      <c r="A2751" s="4" t="s">
        <v>6484</v>
      </c>
      <c r="B2751" s="4">
        <v>2012.0</v>
      </c>
      <c r="C2751" s="4" t="s">
        <v>13</v>
      </c>
      <c r="D2751" s="4" t="s">
        <v>5758</v>
      </c>
      <c r="E2751" s="4">
        <v>8.0</v>
      </c>
      <c r="F2751" s="4">
        <v>1.0</v>
      </c>
      <c r="G2751" s="4" t="s">
        <v>6157</v>
      </c>
      <c r="H2751" s="4" t="s">
        <v>5318</v>
      </c>
      <c r="I2751" s="4">
        <v>96.0</v>
      </c>
      <c r="J2751" s="4">
        <v>132.0</v>
      </c>
      <c r="K2751" s="4" t="s">
        <v>5527</v>
      </c>
      <c r="L2751" s="4">
        <v>1.0</v>
      </c>
      <c r="M2751" s="4">
        <v>96.0</v>
      </c>
      <c r="N2751" s="4">
        <v>96.0</v>
      </c>
      <c r="O2751" s="4" t="s">
        <v>5522</v>
      </c>
      <c r="P2751" s="4" t="s">
        <v>5319</v>
      </c>
      <c r="Q2751" s="10"/>
      <c r="R2751" s="4">
        <v>5.0</v>
      </c>
      <c r="S2751" s="4" t="s">
        <v>6971</v>
      </c>
      <c r="T2751" s="5">
        <v>45729.0</v>
      </c>
    </row>
    <row r="2752">
      <c r="A2752" s="4" t="s">
        <v>6484</v>
      </c>
      <c r="B2752" s="4">
        <v>2011.0</v>
      </c>
      <c r="C2752" s="4" t="s">
        <v>13</v>
      </c>
      <c r="D2752" s="4" t="s">
        <v>5629</v>
      </c>
      <c r="E2752" s="4">
        <v>81.0</v>
      </c>
      <c r="F2752" s="4">
        <v>1.0</v>
      </c>
      <c r="G2752" s="4" t="s">
        <v>6126</v>
      </c>
      <c r="H2752" s="4" t="s">
        <v>5320</v>
      </c>
      <c r="I2752" s="4">
        <v>95.0</v>
      </c>
      <c r="J2752" s="4">
        <v>0.0</v>
      </c>
      <c r="K2752" s="4" t="s">
        <v>5691</v>
      </c>
      <c r="L2752" s="4">
        <v>1.0</v>
      </c>
      <c r="M2752" s="4">
        <v>95.0</v>
      </c>
      <c r="N2752" s="4">
        <v>95.0</v>
      </c>
      <c r="O2752" s="4" t="s">
        <v>5522</v>
      </c>
      <c r="P2752" s="4" t="s">
        <v>5321</v>
      </c>
      <c r="Q2752" s="10"/>
      <c r="R2752" s="5">
        <v>45904.0</v>
      </c>
      <c r="S2752" s="4" t="s">
        <v>7376</v>
      </c>
      <c r="T2752" s="5">
        <v>45729.0</v>
      </c>
    </row>
    <row r="2753">
      <c r="A2753" s="4" t="s">
        <v>6484</v>
      </c>
      <c r="B2753" s="4">
        <v>2010.0</v>
      </c>
      <c r="C2753" s="4" t="s">
        <v>13</v>
      </c>
      <c r="D2753" s="4" t="s">
        <v>5547</v>
      </c>
      <c r="E2753" s="4">
        <v>82.0</v>
      </c>
      <c r="F2753" s="4">
        <v>1.0</v>
      </c>
      <c r="G2753" s="4" t="s">
        <v>6050</v>
      </c>
      <c r="H2753" s="4" t="s">
        <v>5322</v>
      </c>
      <c r="I2753" s="4">
        <v>94.0</v>
      </c>
      <c r="J2753" s="4">
        <v>87.0</v>
      </c>
      <c r="K2753" s="4" t="s">
        <v>5544</v>
      </c>
      <c r="L2753" s="4">
        <v>1.0</v>
      </c>
      <c r="M2753" s="4">
        <v>94.0</v>
      </c>
      <c r="N2753" s="4">
        <v>94.0</v>
      </c>
      <c r="O2753" s="4" t="s">
        <v>5522</v>
      </c>
      <c r="P2753" s="4" t="s">
        <v>5323</v>
      </c>
      <c r="Q2753" s="10"/>
      <c r="R2753" s="5">
        <v>45904.0</v>
      </c>
      <c r="S2753" s="4" t="s">
        <v>6971</v>
      </c>
      <c r="T2753" s="5">
        <v>45729.0</v>
      </c>
    </row>
    <row r="2754">
      <c r="A2754" s="4" t="s">
        <v>6484</v>
      </c>
      <c r="B2754" s="4">
        <v>2009.0</v>
      </c>
      <c r="C2754" s="4" t="s">
        <v>13</v>
      </c>
      <c r="D2754" s="4">
        <v>76.0</v>
      </c>
      <c r="E2754" s="4">
        <v>84.0</v>
      </c>
      <c r="F2754" s="4">
        <v>1.0</v>
      </c>
      <c r="G2754" s="4" t="s">
        <v>6126</v>
      </c>
      <c r="H2754" s="4" t="s">
        <v>5324</v>
      </c>
      <c r="I2754" s="4">
        <v>93.0</v>
      </c>
      <c r="J2754" s="4">
        <v>0.0</v>
      </c>
      <c r="K2754" s="4" t="s">
        <v>5546</v>
      </c>
      <c r="L2754" s="4">
        <v>1.0</v>
      </c>
      <c r="M2754" s="4">
        <v>94.0</v>
      </c>
      <c r="N2754" s="4">
        <v>93.0</v>
      </c>
      <c r="O2754" s="4" t="s">
        <v>5522</v>
      </c>
      <c r="P2754" s="4" t="s">
        <v>5325</v>
      </c>
      <c r="Q2754" s="10"/>
      <c r="R2754" s="5">
        <v>45904.0</v>
      </c>
      <c r="S2754" s="4" t="s">
        <v>7244</v>
      </c>
      <c r="T2754" s="5">
        <v>45701.0</v>
      </c>
    </row>
    <row r="2755">
      <c r="A2755" s="4" t="s">
        <v>6484</v>
      </c>
      <c r="B2755" s="4">
        <v>2008.0</v>
      </c>
      <c r="C2755" s="4" t="s">
        <v>13</v>
      </c>
      <c r="D2755" s="4" t="s">
        <v>5762</v>
      </c>
      <c r="E2755" s="4">
        <v>85.0</v>
      </c>
      <c r="F2755" s="4">
        <v>1.0</v>
      </c>
      <c r="G2755" s="4" t="s">
        <v>2996</v>
      </c>
      <c r="H2755" s="4" t="s">
        <v>5326</v>
      </c>
      <c r="I2755" s="4">
        <v>92.0</v>
      </c>
      <c r="J2755" s="4">
        <v>55.0</v>
      </c>
      <c r="K2755" s="4" t="s">
        <v>5536</v>
      </c>
      <c r="L2755" s="4">
        <v>1.0</v>
      </c>
      <c r="M2755" s="4">
        <v>94.0</v>
      </c>
      <c r="N2755" s="4">
        <v>92.0</v>
      </c>
      <c r="O2755" s="4" t="s">
        <v>5522</v>
      </c>
      <c r="P2755" s="4" t="s">
        <v>5327</v>
      </c>
      <c r="Q2755" s="10"/>
      <c r="R2755" s="5">
        <v>45904.0</v>
      </c>
      <c r="S2755" s="4" t="s">
        <v>7274</v>
      </c>
      <c r="T2755" s="5">
        <v>45670.0</v>
      </c>
    </row>
    <row r="2756">
      <c r="A2756" s="4" t="s">
        <v>6484</v>
      </c>
      <c r="B2756" s="4">
        <v>2007.0</v>
      </c>
      <c r="C2756" s="4" t="s">
        <v>13</v>
      </c>
      <c r="D2756" s="4" t="s">
        <v>5565</v>
      </c>
      <c r="E2756" s="4">
        <v>87.0</v>
      </c>
      <c r="F2756" s="4">
        <v>1.0</v>
      </c>
      <c r="G2756" s="4" t="s">
        <v>6050</v>
      </c>
      <c r="H2756" s="4" t="s">
        <v>5328</v>
      </c>
      <c r="I2756" s="4">
        <v>92.0</v>
      </c>
      <c r="J2756" s="4">
        <v>0.0</v>
      </c>
      <c r="K2756" s="4" t="s">
        <v>5546</v>
      </c>
      <c r="L2756" s="4">
        <v>1.0</v>
      </c>
      <c r="M2756" s="4">
        <v>94.0</v>
      </c>
      <c r="N2756" s="4">
        <v>92.0</v>
      </c>
      <c r="O2756" s="4" t="s">
        <v>5522</v>
      </c>
      <c r="P2756" s="4" t="s">
        <v>5329</v>
      </c>
      <c r="Q2756" s="10"/>
      <c r="R2756" s="5">
        <v>45904.0</v>
      </c>
      <c r="S2756" s="4" t="s">
        <v>6971</v>
      </c>
      <c r="T2756" s="5">
        <v>45912.0</v>
      </c>
    </row>
    <row r="2757">
      <c r="A2757" s="4" t="s">
        <v>6484</v>
      </c>
      <c r="B2757" s="4">
        <v>2006.0</v>
      </c>
      <c r="C2757" s="4" t="s">
        <v>13</v>
      </c>
      <c r="D2757" s="4" t="s">
        <v>5566</v>
      </c>
      <c r="E2757" s="4">
        <v>89.0</v>
      </c>
      <c r="F2757" s="4">
        <v>1.0</v>
      </c>
      <c r="G2757" s="4" t="s">
        <v>6223</v>
      </c>
      <c r="H2757" s="4" t="s">
        <v>5330</v>
      </c>
      <c r="I2757" s="4">
        <v>92.0</v>
      </c>
      <c r="J2757" s="4">
        <v>0.0</v>
      </c>
      <c r="K2757" s="4" t="s">
        <v>5544</v>
      </c>
      <c r="L2757" s="4">
        <v>1.0</v>
      </c>
      <c r="M2757" s="4">
        <v>94.0</v>
      </c>
      <c r="N2757" s="4">
        <v>92.0</v>
      </c>
      <c r="O2757" s="4" t="s">
        <v>5522</v>
      </c>
      <c r="P2757" s="4" t="s">
        <v>5331</v>
      </c>
      <c r="Q2757" s="10"/>
      <c r="R2757" s="5">
        <v>45904.0</v>
      </c>
      <c r="S2757" s="4" t="s">
        <v>6973</v>
      </c>
      <c r="T2757" s="5">
        <v>45881.0</v>
      </c>
    </row>
    <row r="2758">
      <c r="A2758" s="4" t="s">
        <v>6484</v>
      </c>
      <c r="B2758" s="4">
        <v>2005.0</v>
      </c>
      <c r="C2758" s="4" t="s">
        <v>13</v>
      </c>
      <c r="D2758" s="4" t="s">
        <v>5551</v>
      </c>
      <c r="E2758" s="4">
        <v>92.0</v>
      </c>
      <c r="F2758" s="4">
        <v>1.0</v>
      </c>
      <c r="G2758" s="4" t="s">
        <v>1485</v>
      </c>
      <c r="H2758" s="4" t="s">
        <v>5332</v>
      </c>
      <c r="I2758" s="4">
        <v>92.0</v>
      </c>
      <c r="J2758" s="4">
        <v>29.0</v>
      </c>
      <c r="K2758" s="4" t="s">
        <v>5694</v>
      </c>
      <c r="L2758" s="4">
        <v>1.0</v>
      </c>
      <c r="M2758" s="4">
        <v>94.0</v>
      </c>
      <c r="N2758" s="4">
        <v>94.0</v>
      </c>
      <c r="O2758" s="4" t="s">
        <v>5522</v>
      </c>
      <c r="P2758" s="4" t="s">
        <v>5334</v>
      </c>
      <c r="Q2758" s="10"/>
      <c r="R2758" s="5">
        <v>45904.0</v>
      </c>
      <c r="S2758" s="4" t="s">
        <v>7168</v>
      </c>
      <c r="T2758" s="5">
        <v>45820.0</v>
      </c>
    </row>
    <row r="2759">
      <c r="A2759" s="4" t="s">
        <v>6484</v>
      </c>
      <c r="B2759" s="4">
        <v>2004.0</v>
      </c>
      <c r="C2759" s="4" t="s">
        <v>13</v>
      </c>
      <c r="D2759" s="4" t="s">
        <v>5569</v>
      </c>
      <c r="E2759" s="4">
        <v>95.0</v>
      </c>
      <c r="F2759" s="4">
        <v>1.0</v>
      </c>
      <c r="G2759" s="4" t="s">
        <v>6222</v>
      </c>
      <c r="H2759" s="4" t="s">
        <v>5335</v>
      </c>
      <c r="I2759" s="4">
        <v>92.0</v>
      </c>
      <c r="J2759" s="4">
        <v>22.0</v>
      </c>
      <c r="K2759" s="4">
        <v>57.0</v>
      </c>
      <c r="L2759" s="4">
        <v>1.0</v>
      </c>
      <c r="M2759" s="4">
        <v>94.0</v>
      </c>
      <c r="N2759" s="4">
        <v>94.0</v>
      </c>
      <c r="O2759" s="4" t="s">
        <v>5522</v>
      </c>
      <c r="P2759" s="4" t="s">
        <v>5337</v>
      </c>
      <c r="Q2759" s="10"/>
      <c r="R2759" s="5">
        <v>45904.0</v>
      </c>
      <c r="S2759" s="4" t="s">
        <v>7035</v>
      </c>
      <c r="T2759" s="5">
        <v>45759.0</v>
      </c>
    </row>
    <row r="2760">
      <c r="A2760" s="4" t="s">
        <v>6484</v>
      </c>
      <c r="B2760" s="4">
        <v>2003.0</v>
      </c>
      <c r="C2760" s="4" t="s">
        <v>13</v>
      </c>
      <c r="D2760" s="4" t="s">
        <v>5572</v>
      </c>
      <c r="E2760" s="4">
        <v>98.0</v>
      </c>
      <c r="F2760" s="4">
        <v>1.0</v>
      </c>
      <c r="G2760" s="4" t="s">
        <v>6223</v>
      </c>
      <c r="H2760" s="4" t="s">
        <v>5338</v>
      </c>
      <c r="I2760" s="4">
        <v>92.0</v>
      </c>
      <c r="J2760" s="4">
        <v>42.0</v>
      </c>
      <c r="K2760" s="4" t="s">
        <v>5764</v>
      </c>
      <c r="L2760" s="4">
        <v>1.0</v>
      </c>
      <c r="M2760" s="4">
        <v>94.0</v>
      </c>
      <c r="N2760" s="4">
        <v>94.0</v>
      </c>
      <c r="O2760" s="4" t="s">
        <v>5522</v>
      </c>
      <c r="P2760" s="4" t="s">
        <v>5340</v>
      </c>
      <c r="Q2760" s="10"/>
      <c r="R2760" s="4">
        <v>5.0</v>
      </c>
      <c r="S2760" s="4" t="s">
        <v>7266</v>
      </c>
      <c r="T2760" s="5">
        <v>45728.0</v>
      </c>
    </row>
    <row r="2761">
      <c r="A2761" s="4" t="s">
        <v>6484</v>
      </c>
      <c r="B2761" s="4">
        <v>2002.0</v>
      </c>
      <c r="C2761" s="4" t="s">
        <v>13</v>
      </c>
      <c r="D2761" s="4" t="s">
        <v>5574</v>
      </c>
      <c r="E2761" s="4">
        <v>11.0</v>
      </c>
      <c r="F2761" s="4">
        <v>1.0</v>
      </c>
      <c r="G2761" s="4" t="s">
        <v>6138</v>
      </c>
      <c r="H2761" s="4" t="s">
        <v>5341</v>
      </c>
      <c r="I2761" s="4">
        <v>92.0</v>
      </c>
      <c r="J2761" s="4">
        <v>53.0</v>
      </c>
      <c r="K2761" s="4">
        <v>56.0</v>
      </c>
      <c r="L2761" s="4">
        <v>1.0</v>
      </c>
      <c r="M2761" s="4">
        <v>94.0</v>
      </c>
      <c r="N2761" s="4">
        <v>94.0</v>
      </c>
      <c r="O2761" s="4" t="s">
        <v>5522</v>
      </c>
      <c r="P2761" s="4" t="s">
        <v>5343</v>
      </c>
      <c r="Q2761" s="10"/>
      <c r="R2761" s="4">
        <v>5.0</v>
      </c>
      <c r="S2761" s="4" t="s">
        <v>7037</v>
      </c>
      <c r="T2761" s="5">
        <v>45669.0</v>
      </c>
    </row>
    <row r="2762">
      <c r="A2762" s="4" t="s">
        <v>6484</v>
      </c>
      <c r="B2762" s="4">
        <v>2001.0</v>
      </c>
      <c r="C2762" s="4" t="s">
        <v>13</v>
      </c>
      <c r="D2762" s="4" t="s">
        <v>5741</v>
      </c>
      <c r="E2762" s="4">
        <v>14.0</v>
      </c>
      <c r="F2762" s="4">
        <v>1.0</v>
      </c>
      <c r="G2762" s="4" t="s">
        <v>1124</v>
      </c>
      <c r="H2762" s="4" t="s">
        <v>5344</v>
      </c>
      <c r="I2762" s="4">
        <v>92.0</v>
      </c>
      <c r="J2762" s="4">
        <v>30.0</v>
      </c>
      <c r="K2762" s="4">
        <v>55.0</v>
      </c>
      <c r="L2762" s="4">
        <v>1.0</v>
      </c>
      <c r="M2762" s="4">
        <v>94.0</v>
      </c>
      <c r="N2762" s="4">
        <v>94.0</v>
      </c>
      <c r="O2762" s="4" t="s">
        <v>5522</v>
      </c>
      <c r="P2762" s="4" t="s">
        <v>5345</v>
      </c>
      <c r="Q2762" s="10"/>
      <c r="R2762" s="5">
        <v>45662.0</v>
      </c>
      <c r="S2762" s="4" t="s">
        <v>7038</v>
      </c>
      <c r="T2762" s="4">
        <v>12.0</v>
      </c>
    </row>
    <row r="2763">
      <c r="A2763" s="4" t="s">
        <v>6484</v>
      </c>
      <c r="B2763" s="4">
        <v>2000.0</v>
      </c>
      <c r="C2763" s="4" t="s">
        <v>13</v>
      </c>
      <c r="D2763" s="4" t="s">
        <v>5555</v>
      </c>
      <c r="E2763" s="4">
        <v>17.0</v>
      </c>
      <c r="F2763" s="4">
        <v>1.0</v>
      </c>
      <c r="G2763" s="4" t="s">
        <v>3464</v>
      </c>
      <c r="H2763" s="4" t="s">
        <v>5346</v>
      </c>
      <c r="I2763" s="4">
        <v>92.0</v>
      </c>
      <c r="J2763" s="4">
        <v>69.0</v>
      </c>
      <c r="K2763" s="4" t="s">
        <v>5643</v>
      </c>
      <c r="L2763" s="4">
        <v>1.0</v>
      </c>
      <c r="M2763" s="4">
        <v>94.0</v>
      </c>
      <c r="N2763" s="4">
        <v>94.0</v>
      </c>
      <c r="O2763" s="4" t="s">
        <v>5522</v>
      </c>
      <c r="P2763" s="4" t="s">
        <v>5347</v>
      </c>
      <c r="Q2763" s="10"/>
      <c r="R2763" s="5">
        <v>45662.0</v>
      </c>
      <c r="S2763" s="4" t="s">
        <v>7030</v>
      </c>
      <c r="T2763" s="5">
        <v>45880.0</v>
      </c>
    </row>
    <row r="2764">
      <c r="A2764" s="8" t="s">
        <v>6485</v>
      </c>
      <c r="B2764" s="4">
        <v>2015.0</v>
      </c>
      <c r="C2764" s="4" t="s">
        <v>314</v>
      </c>
      <c r="D2764" s="4" t="s">
        <v>5677</v>
      </c>
      <c r="E2764" s="4">
        <v>69.0</v>
      </c>
      <c r="F2764" s="4">
        <v>3.0</v>
      </c>
      <c r="G2764" s="4" t="s">
        <v>6247</v>
      </c>
      <c r="H2764" s="4">
        <v>0.0</v>
      </c>
      <c r="I2764" s="10"/>
      <c r="J2764" s="4">
        <v>91.0</v>
      </c>
      <c r="K2764" s="4" t="s">
        <v>5657</v>
      </c>
      <c r="L2764" s="4">
        <v>4.0</v>
      </c>
      <c r="M2764" s="4">
        <v>96.0</v>
      </c>
      <c r="N2764" s="4">
        <v>96.0</v>
      </c>
      <c r="O2764" s="4" t="s">
        <v>5522</v>
      </c>
      <c r="P2764" s="10"/>
      <c r="Q2764" s="10"/>
      <c r="R2764" s="4" t="s">
        <v>5658</v>
      </c>
      <c r="S2764" s="10"/>
      <c r="T2764" s="10"/>
    </row>
    <row r="2765">
      <c r="A2765" s="8" t="s">
        <v>6485</v>
      </c>
      <c r="B2765" s="4">
        <v>2014.0</v>
      </c>
      <c r="C2765" s="4" t="s">
        <v>314</v>
      </c>
      <c r="D2765" s="4">
        <v>81.0</v>
      </c>
      <c r="E2765" s="4">
        <v>71.0</v>
      </c>
      <c r="F2765" s="4">
        <v>3.0</v>
      </c>
      <c r="G2765" s="4" t="s">
        <v>6132</v>
      </c>
      <c r="H2765" s="4">
        <v>0.0</v>
      </c>
      <c r="I2765" s="10"/>
      <c r="J2765" s="4">
        <v>133.0</v>
      </c>
      <c r="K2765" s="4">
        <v>66.0</v>
      </c>
      <c r="L2765" s="4">
        <v>4.0</v>
      </c>
      <c r="M2765" s="4">
        <v>95.0</v>
      </c>
      <c r="N2765" s="4">
        <v>95.0</v>
      </c>
      <c r="O2765" s="4" t="s">
        <v>5522</v>
      </c>
      <c r="P2765" s="10"/>
      <c r="Q2765" s="10"/>
      <c r="R2765" s="4" t="s">
        <v>5578</v>
      </c>
      <c r="S2765" s="10"/>
      <c r="T2765" s="10"/>
    </row>
    <row r="2766">
      <c r="A2766" s="8" t="s">
        <v>6485</v>
      </c>
      <c r="B2766" s="4">
        <v>2013.0</v>
      </c>
      <c r="C2766" s="4" t="s">
        <v>314</v>
      </c>
      <c r="D2766" s="4">
        <v>87.0</v>
      </c>
      <c r="E2766" s="4">
        <v>72.0</v>
      </c>
      <c r="F2766" s="4">
        <v>3.0</v>
      </c>
      <c r="G2766" s="4" t="s">
        <v>6216</v>
      </c>
      <c r="H2766" s="4">
        <v>0.0</v>
      </c>
      <c r="I2766" s="10"/>
      <c r="J2766" s="4">
        <v>1919.0</v>
      </c>
      <c r="K2766" s="4" t="s">
        <v>5984</v>
      </c>
      <c r="L2766" s="4">
        <v>4.0</v>
      </c>
      <c r="M2766" s="4">
        <v>95.0</v>
      </c>
      <c r="N2766" s="4">
        <v>95.0</v>
      </c>
      <c r="O2766" s="4" t="s">
        <v>5522</v>
      </c>
      <c r="P2766" s="10"/>
      <c r="Q2766" s="10"/>
      <c r="R2766" s="4" t="s">
        <v>5578</v>
      </c>
      <c r="S2766" s="10"/>
      <c r="T2766" s="10"/>
    </row>
    <row r="2767">
      <c r="A2767" s="8" t="s">
        <v>6485</v>
      </c>
      <c r="B2767" s="4">
        <v>2012.0</v>
      </c>
      <c r="C2767" s="4" t="s">
        <v>314</v>
      </c>
      <c r="D2767" s="4">
        <v>86.0</v>
      </c>
      <c r="E2767" s="4">
        <v>72.0</v>
      </c>
      <c r="F2767" s="4">
        <v>3.0</v>
      </c>
      <c r="G2767" s="4" t="s">
        <v>6244</v>
      </c>
      <c r="H2767" s="4">
        <v>0.0</v>
      </c>
      <c r="I2767" s="10"/>
      <c r="J2767" s="4">
        <v>2092.0</v>
      </c>
      <c r="K2767" s="4" t="s">
        <v>6018</v>
      </c>
      <c r="L2767" s="4">
        <v>4.0</v>
      </c>
      <c r="M2767" s="4">
        <v>95.0</v>
      </c>
      <c r="N2767" s="4">
        <v>95.0</v>
      </c>
      <c r="O2767" s="4" t="s">
        <v>5522</v>
      </c>
      <c r="P2767" s="10"/>
      <c r="Q2767" s="10"/>
      <c r="R2767" s="4" t="s">
        <v>5578</v>
      </c>
      <c r="S2767" s="10"/>
      <c r="T2767" s="10"/>
    </row>
    <row r="2768">
      <c r="A2768" s="8" t="s">
        <v>6485</v>
      </c>
      <c r="B2768" s="4">
        <v>2011.0</v>
      </c>
      <c r="C2768" s="4" t="s">
        <v>314</v>
      </c>
      <c r="D2768" s="4">
        <v>86.0</v>
      </c>
      <c r="E2768" s="4">
        <v>74.0</v>
      </c>
      <c r="F2768" s="4">
        <v>3.0</v>
      </c>
      <c r="G2768" s="4" t="s">
        <v>5748</v>
      </c>
      <c r="H2768" s="4">
        <v>0.0</v>
      </c>
      <c r="I2768" s="10"/>
      <c r="J2768" s="4">
        <v>1112.0</v>
      </c>
      <c r="K2768" s="4" t="s">
        <v>5840</v>
      </c>
      <c r="L2768" s="4">
        <v>4.0</v>
      </c>
      <c r="M2768" s="4">
        <v>95.0</v>
      </c>
      <c r="N2768" s="4">
        <v>95.0</v>
      </c>
      <c r="O2768" s="4" t="s">
        <v>5522</v>
      </c>
      <c r="P2768" s="10"/>
      <c r="Q2768" s="10"/>
      <c r="R2768" s="4" t="s">
        <v>5578</v>
      </c>
      <c r="S2768" s="10"/>
      <c r="T2768" s="10"/>
    </row>
    <row r="2769">
      <c r="A2769" s="8" t="s">
        <v>6485</v>
      </c>
      <c r="B2769" s="4">
        <v>2010.0</v>
      </c>
      <c r="C2769" s="4" t="s">
        <v>314</v>
      </c>
      <c r="D2769" s="4">
        <v>82.0</v>
      </c>
      <c r="E2769" s="4">
        <v>77.0</v>
      </c>
      <c r="F2769" s="4">
        <v>3.0</v>
      </c>
      <c r="G2769" s="4" t="s">
        <v>6086</v>
      </c>
      <c r="H2769" s="4">
        <v>0.0</v>
      </c>
      <c r="I2769" s="10"/>
      <c r="J2769" s="4">
        <v>443.0</v>
      </c>
      <c r="K2769" s="4" t="s">
        <v>5754</v>
      </c>
      <c r="L2769" s="4">
        <v>4.0</v>
      </c>
      <c r="M2769" s="4">
        <v>94.0</v>
      </c>
      <c r="N2769" s="4">
        <v>94.0</v>
      </c>
      <c r="O2769" s="4" t="s">
        <v>5522</v>
      </c>
      <c r="P2769" s="10"/>
      <c r="Q2769" s="10"/>
      <c r="R2769" s="4" t="s">
        <v>5578</v>
      </c>
      <c r="S2769" s="10"/>
      <c r="T2769" s="10"/>
    </row>
    <row r="2770">
      <c r="A2770" s="8" t="s">
        <v>6485</v>
      </c>
      <c r="B2770" s="4">
        <v>2009.0</v>
      </c>
      <c r="C2770" s="4" t="s">
        <v>314</v>
      </c>
      <c r="D2770" s="4">
        <v>81.0</v>
      </c>
      <c r="E2770" s="4">
        <v>78.0</v>
      </c>
      <c r="F2770" s="4">
        <v>4.0</v>
      </c>
      <c r="G2770" s="4" t="s">
        <v>6248</v>
      </c>
      <c r="H2770" s="4">
        <v>0.0</v>
      </c>
      <c r="I2770" s="10"/>
      <c r="J2770" s="4">
        <v>1212.0</v>
      </c>
      <c r="K2770" s="4" t="s">
        <v>5923</v>
      </c>
      <c r="L2770" s="4">
        <v>4.0</v>
      </c>
      <c r="M2770" s="4">
        <v>93.0</v>
      </c>
      <c r="N2770" s="4">
        <v>93.0</v>
      </c>
      <c r="O2770" s="4" t="s">
        <v>5522</v>
      </c>
      <c r="P2770" s="10"/>
      <c r="Q2770" s="10"/>
      <c r="R2770" s="4" t="s">
        <v>5578</v>
      </c>
      <c r="S2770" s="10"/>
      <c r="T2770" s="10"/>
    </row>
    <row r="2771">
      <c r="A2771" s="8" t="s">
        <v>6485</v>
      </c>
      <c r="B2771" s="4">
        <v>2008.0</v>
      </c>
      <c r="C2771" s="4" t="s">
        <v>314</v>
      </c>
      <c r="D2771" s="4" t="s">
        <v>5926</v>
      </c>
      <c r="E2771" s="4">
        <v>8.0</v>
      </c>
      <c r="F2771" s="4">
        <v>4.0</v>
      </c>
      <c r="G2771" s="4" t="s">
        <v>1569</v>
      </c>
      <c r="H2771" s="4">
        <v>0.0</v>
      </c>
      <c r="I2771" s="10"/>
      <c r="J2771" s="4">
        <v>1445.0</v>
      </c>
      <c r="K2771" s="4" t="s">
        <v>5676</v>
      </c>
      <c r="L2771" s="4">
        <v>4.0</v>
      </c>
      <c r="M2771" s="4">
        <v>92.0</v>
      </c>
      <c r="N2771" s="4">
        <v>92.0</v>
      </c>
      <c r="O2771" s="4" t="s">
        <v>5522</v>
      </c>
      <c r="P2771" s="10"/>
      <c r="Q2771" s="10"/>
      <c r="R2771" s="4" t="s">
        <v>5578</v>
      </c>
      <c r="S2771" s="10"/>
      <c r="T2771" s="10"/>
    </row>
    <row r="2772">
      <c r="A2772" s="8" t="s">
        <v>6485</v>
      </c>
      <c r="B2772" s="4">
        <v>2007.0</v>
      </c>
      <c r="C2772" s="4" t="s">
        <v>314</v>
      </c>
      <c r="D2772" s="4" t="s">
        <v>5684</v>
      </c>
      <c r="E2772" s="4">
        <v>8.0</v>
      </c>
      <c r="F2772" s="4">
        <v>4.0</v>
      </c>
      <c r="G2772" s="4" t="s">
        <v>6135</v>
      </c>
      <c r="H2772" s="4">
        <v>0.0</v>
      </c>
      <c r="I2772" s="10"/>
      <c r="J2772" s="4">
        <v>1022.0</v>
      </c>
      <c r="K2772" s="4" t="s">
        <v>5808</v>
      </c>
      <c r="L2772" s="4">
        <v>4.0</v>
      </c>
      <c r="M2772" s="4">
        <v>92.0</v>
      </c>
      <c r="N2772" s="4">
        <v>92.0</v>
      </c>
      <c r="O2772" s="4" t="s">
        <v>5522</v>
      </c>
      <c r="P2772" s="10"/>
      <c r="Q2772" s="10"/>
      <c r="R2772" s="4" t="s">
        <v>5578</v>
      </c>
      <c r="S2772" s="10"/>
      <c r="T2772" s="10"/>
    </row>
    <row r="2773">
      <c r="A2773" s="8" t="s">
        <v>6485</v>
      </c>
      <c r="B2773" s="4">
        <v>2006.0</v>
      </c>
      <c r="C2773" s="4" t="s">
        <v>314</v>
      </c>
      <c r="D2773" s="4" t="s">
        <v>5704</v>
      </c>
      <c r="E2773" s="4">
        <v>82.0</v>
      </c>
      <c r="F2773" s="4">
        <v>4.0</v>
      </c>
      <c r="G2773" s="4" t="s">
        <v>6249</v>
      </c>
      <c r="H2773" s="4">
        <v>0.0</v>
      </c>
      <c r="I2773" s="10"/>
      <c r="J2773" s="4">
        <v>764.0</v>
      </c>
      <c r="K2773" s="4" t="s">
        <v>5740</v>
      </c>
      <c r="L2773" s="4">
        <v>4.0</v>
      </c>
      <c r="M2773" s="4">
        <v>92.0</v>
      </c>
      <c r="N2773" s="4">
        <v>92.0</v>
      </c>
      <c r="O2773" s="4" t="s">
        <v>5522</v>
      </c>
      <c r="P2773" s="10"/>
      <c r="Q2773" s="10"/>
      <c r="R2773" s="4" t="s">
        <v>5578</v>
      </c>
      <c r="S2773" s="10"/>
      <c r="T2773" s="10"/>
    </row>
    <row r="2774">
      <c r="A2774" s="8" t="s">
        <v>6485</v>
      </c>
      <c r="B2774" s="4">
        <v>2005.0</v>
      </c>
      <c r="C2774" s="4" t="s">
        <v>314</v>
      </c>
      <c r="D2774" s="4">
        <v>79.0</v>
      </c>
      <c r="E2774" s="4">
        <v>82.0</v>
      </c>
      <c r="F2774" s="4">
        <v>4.0</v>
      </c>
      <c r="G2774" s="58">
        <v>45789.0</v>
      </c>
      <c r="H2774" s="4">
        <v>0.0</v>
      </c>
      <c r="I2774" s="10"/>
      <c r="J2774" s="4">
        <v>79.0</v>
      </c>
      <c r="K2774" s="5">
        <v>45844.0</v>
      </c>
      <c r="L2774" s="4">
        <v>4.0</v>
      </c>
      <c r="M2774" s="4">
        <v>91.0</v>
      </c>
      <c r="N2774" s="4">
        <v>91.0</v>
      </c>
      <c r="O2774" s="4" t="s">
        <v>5522</v>
      </c>
      <c r="P2774" s="10"/>
      <c r="Q2774" s="10"/>
      <c r="R2774" s="4" t="s">
        <v>5578</v>
      </c>
      <c r="S2774" s="10"/>
      <c r="T2774" s="10"/>
    </row>
    <row r="2775">
      <c r="A2775" s="8" t="s">
        <v>6485</v>
      </c>
      <c r="B2775" s="4">
        <v>2004.0</v>
      </c>
      <c r="C2775" s="4" t="s">
        <v>314</v>
      </c>
      <c r="D2775" s="4" t="s">
        <v>5706</v>
      </c>
      <c r="E2775" s="4">
        <v>83.0</v>
      </c>
      <c r="F2775" s="4">
        <v>4.0</v>
      </c>
      <c r="G2775" s="4" t="s">
        <v>6094</v>
      </c>
      <c r="H2775" s="4">
        <v>0.0</v>
      </c>
      <c r="I2775" s="10"/>
      <c r="J2775" s="4">
        <v>189.0</v>
      </c>
      <c r="K2775" s="5">
        <v>45663.0</v>
      </c>
      <c r="L2775" s="4">
        <v>4.0</v>
      </c>
      <c r="M2775" s="4">
        <v>92.0</v>
      </c>
      <c r="N2775" s="4">
        <v>92.0</v>
      </c>
      <c r="O2775" s="4" t="s">
        <v>5522</v>
      </c>
      <c r="P2775" s="10"/>
      <c r="Q2775" s="10"/>
      <c r="R2775" s="4" t="s">
        <v>5578</v>
      </c>
      <c r="S2775" s="10"/>
      <c r="T2775" s="10"/>
    </row>
    <row r="2776">
      <c r="A2776" s="8" t="s">
        <v>6485</v>
      </c>
      <c r="B2776" s="4">
        <v>2003.0</v>
      </c>
      <c r="C2776" s="4" t="s">
        <v>314</v>
      </c>
      <c r="D2776" s="4" t="s">
        <v>5814</v>
      </c>
      <c r="E2776" s="4">
        <v>86.0</v>
      </c>
      <c r="F2776" s="4">
        <v>4.0</v>
      </c>
      <c r="G2776" s="4" t="s">
        <v>6199</v>
      </c>
      <c r="H2776" s="4">
        <v>0.0</v>
      </c>
      <c r="I2776" s="10"/>
      <c r="J2776" s="4">
        <v>460.0</v>
      </c>
      <c r="K2776" s="4" t="s">
        <v>5524</v>
      </c>
      <c r="L2776" s="4">
        <v>4.0</v>
      </c>
      <c r="M2776" s="4">
        <v>91.0</v>
      </c>
      <c r="N2776" s="4">
        <v>91.0</v>
      </c>
      <c r="O2776" s="4" t="s">
        <v>5522</v>
      </c>
      <c r="P2776" s="10"/>
      <c r="Q2776" s="10"/>
      <c r="R2776" s="4" t="s">
        <v>5578</v>
      </c>
      <c r="S2776" s="10"/>
      <c r="T2776" s="10"/>
    </row>
    <row r="2777">
      <c r="A2777" s="8" t="s">
        <v>6485</v>
      </c>
      <c r="B2777" s="4">
        <v>2002.0</v>
      </c>
      <c r="C2777" s="4" t="s">
        <v>314</v>
      </c>
      <c r="D2777" s="4" t="s">
        <v>5966</v>
      </c>
      <c r="E2777" s="4">
        <v>87.0</v>
      </c>
      <c r="F2777" s="4">
        <v>4.0</v>
      </c>
      <c r="G2777" s="4" t="s">
        <v>1960</v>
      </c>
      <c r="H2777" s="4">
        <v>0.0</v>
      </c>
      <c r="I2777" s="10"/>
      <c r="J2777" s="4">
        <v>314.0</v>
      </c>
      <c r="K2777" s="4" t="s">
        <v>5526</v>
      </c>
      <c r="L2777" s="4">
        <v>4.0</v>
      </c>
      <c r="M2777" s="4">
        <v>91.0</v>
      </c>
      <c r="N2777" s="4">
        <v>91.0</v>
      </c>
      <c r="O2777" s="4" t="s">
        <v>5522</v>
      </c>
      <c r="P2777" s="10"/>
      <c r="Q2777" s="10"/>
      <c r="R2777" s="4" t="s">
        <v>5578</v>
      </c>
      <c r="S2777" s="10"/>
      <c r="T2777" s="10"/>
    </row>
    <row r="2778">
      <c r="A2778" s="8" t="s">
        <v>6485</v>
      </c>
      <c r="B2778" s="4">
        <v>2001.0</v>
      </c>
      <c r="C2778" s="4" t="s">
        <v>314</v>
      </c>
      <c r="D2778" s="4">
        <v>78.0</v>
      </c>
      <c r="E2778" s="4">
        <v>88.0</v>
      </c>
      <c r="F2778" s="4">
        <v>4.0</v>
      </c>
      <c r="G2778" s="4" t="s">
        <v>6250</v>
      </c>
      <c r="H2778" s="4">
        <v>0.0</v>
      </c>
      <c r="I2778" s="10"/>
      <c r="J2778" s="4">
        <v>73.0</v>
      </c>
      <c r="K2778" s="4" t="s">
        <v>5686</v>
      </c>
      <c r="L2778" s="4">
        <v>4.0</v>
      </c>
      <c r="M2778" s="4">
        <v>91.0</v>
      </c>
      <c r="N2778" s="4">
        <v>91.0</v>
      </c>
      <c r="O2778" s="4" t="s">
        <v>5522</v>
      </c>
      <c r="P2778" s="10"/>
      <c r="Q2778" s="10"/>
      <c r="R2778" s="4" t="s">
        <v>5578</v>
      </c>
      <c r="S2778" s="10"/>
      <c r="T2778" s="10"/>
    </row>
    <row r="2779">
      <c r="A2779" s="8" t="s">
        <v>6485</v>
      </c>
      <c r="B2779" s="4">
        <v>2000.0</v>
      </c>
      <c r="C2779" s="4" t="s">
        <v>314</v>
      </c>
      <c r="D2779" s="4" t="s">
        <v>5537</v>
      </c>
      <c r="E2779" s="4">
        <v>89.0</v>
      </c>
      <c r="F2779" s="4">
        <v>4.0</v>
      </c>
      <c r="G2779" s="4" t="s">
        <v>6185</v>
      </c>
      <c r="H2779" s="4">
        <v>0.0</v>
      </c>
      <c r="I2779" s="10"/>
      <c r="J2779" s="4">
        <v>104.0</v>
      </c>
      <c r="K2779" s="4" t="s">
        <v>5530</v>
      </c>
      <c r="L2779" s="4">
        <v>5.0</v>
      </c>
      <c r="M2779" s="4">
        <v>91.0</v>
      </c>
      <c r="N2779" s="4">
        <v>91.0</v>
      </c>
      <c r="O2779" s="4" t="s">
        <v>5522</v>
      </c>
      <c r="P2779" s="10"/>
      <c r="Q2779" s="10"/>
      <c r="R2779" s="4" t="s">
        <v>5578</v>
      </c>
      <c r="S2779" s="10"/>
      <c r="T2779" s="10"/>
    </row>
    <row r="2780">
      <c r="A2780" s="4" t="s">
        <v>6470</v>
      </c>
      <c r="B2780" s="4">
        <v>2015.0</v>
      </c>
      <c r="C2780" s="4" t="s">
        <v>13</v>
      </c>
      <c r="D2780" s="4" t="s">
        <v>5924</v>
      </c>
      <c r="E2780" s="4">
        <v>279.0</v>
      </c>
      <c r="F2780" s="4">
        <v>85.0</v>
      </c>
      <c r="G2780" s="10"/>
      <c r="H2780" s="4">
        <v>0.0</v>
      </c>
      <c r="I2780" s="4">
        <v>98.0</v>
      </c>
      <c r="J2780" s="4">
        <v>30.0</v>
      </c>
      <c r="K2780" s="5">
        <v>45892.0</v>
      </c>
      <c r="L2780" s="4">
        <v>119.0</v>
      </c>
      <c r="M2780" s="4">
        <v>96.0</v>
      </c>
      <c r="N2780" s="4">
        <v>98.0</v>
      </c>
      <c r="O2780" s="5">
        <v>45748.0</v>
      </c>
      <c r="P2780" s="10"/>
      <c r="Q2780" s="10"/>
      <c r="R2780" s="5">
        <v>45783.0</v>
      </c>
      <c r="S2780" s="10"/>
      <c r="T2780" s="10"/>
    </row>
    <row r="2781">
      <c r="A2781" s="4" t="s">
        <v>6470</v>
      </c>
      <c r="B2781" s="4">
        <v>2014.0</v>
      </c>
      <c r="C2781" s="4" t="s">
        <v>13</v>
      </c>
      <c r="D2781" s="4">
        <v>67.0</v>
      </c>
      <c r="E2781" s="4">
        <v>34.0</v>
      </c>
      <c r="F2781" s="4">
        <v>86.0</v>
      </c>
      <c r="G2781" s="4" t="s">
        <v>5521</v>
      </c>
      <c r="H2781" s="4">
        <v>0.0</v>
      </c>
      <c r="I2781" s="4">
        <v>97.0</v>
      </c>
      <c r="J2781" s="4">
        <v>88.0</v>
      </c>
      <c r="K2781" s="5">
        <v>45711.0</v>
      </c>
      <c r="L2781" s="4">
        <v>121.0</v>
      </c>
      <c r="M2781" s="4">
        <v>97.0</v>
      </c>
      <c r="N2781" s="4">
        <v>97.0</v>
      </c>
      <c r="O2781" s="5">
        <v>45748.0</v>
      </c>
      <c r="P2781" s="10"/>
      <c r="Q2781" s="10"/>
      <c r="R2781" s="5">
        <v>45814.0</v>
      </c>
      <c r="S2781" s="10"/>
      <c r="T2781" s="10"/>
    </row>
    <row r="2782">
      <c r="A2782" s="4" t="s">
        <v>6470</v>
      </c>
      <c r="B2782" s="4">
        <v>2013.0</v>
      </c>
      <c r="C2782" s="4" t="s">
        <v>13</v>
      </c>
      <c r="D2782" s="4" t="s">
        <v>5826</v>
      </c>
      <c r="E2782" s="4">
        <v>323.0</v>
      </c>
      <c r="F2782" s="4">
        <v>86.0</v>
      </c>
      <c r="G2782" s="5">
        <v>45692.0</v>
      </c>
      <c r="H2782" s="4">
        <v>0.0</v>
      </c>
      <c r="I2782" s="4">
        <v>91.0</v>
      </c>
      <c r="J2782" s="4">
        <v>185.0</v>
      </c>
      <c r="K2782" s="5">
        <v>45799.0</v>
      </c>
      <c r="L2782" s="4">
        <v>124.0</v>
      </c>
      <c r="M2782" s="4">
        <v>91.0</v>
      </c>
      <c r="N2782" s="4">
        <v>91.0</v>
      </c>
      <c r="O2782" s="5">
        <v>45659.0</v>
      </c>
      <c r="P2782" s="10"/>
      <c r="Q2782" s="10"/>
      <c r="R2782" s="5">
        <v>45844.0</v>
      </c>
      <c r="S2782" s="10"/>
      <c r="T2782" s="10"/>
    </row>
    <row r="2783">
      <c r="A2783" s="4" t="s">
        <v>6470</v>
      </c>
      <c r="B2783" s="4">
        <v>2012.0</v>
      </c>
      <c r="C2783" s="4" t="s">
        <v>13</v>
      </c>
      <c r="D2783" s="4" t="s">
        <v>5527</v>
      </c>
      <c r="E2783" s="4">
        <v>348.0</v>
      </c>
      <c r="F2783" s="4">
        <v>87.0</v>
      </c>
      <c r="G2783" s="4" t="s">
        <v>685</v>
      </c>
      <c r="H2783" s="4">
        <v>0.0</v>
      </c>
      <c r="I2783" s="4">
        <v>92.0</v>
      </c>
      <c r="J2783" s="4">
        <v>1668.0</v>
      </c>
      <c r="K2783" s="5">
        <v>45921.0</v>
      </c>
      <c r="L2783" s="4">
        <v>126.0</v>
      </c>
      <c r="M2783" s="4">
        <v>9.0</v>
      </c>
      <c r="N2783" s="4">
        <v>92.0</v>
      </c>
      <c r="O2783" s="5">
        <v>45749.0</v>
      </c>
      <c r="P2783" s="10"/>
      <c r="Q2783" s="10"/>
      <c r="R2783" s="5">
        <v>45875.0</v>
      </c>
      <c r="S2783" s="10"/>
      <c r="T2783" s="10"/>
    </row>
    <row r="2784">
      <c r="A2784" s="4" t="s">
        <v>6470</v>
      </c>
      <c r="B2784" s="4">
        <v>2011.0</v>
      </c>
      <c r="C2784" s="4" t="s">
        <v>13</v>
      </c>
      <c r="D2784" s="4" t="s">
        <v>5962</v>
      </c>
      <c r="E2784" s="4">
        <v>348.0</v>
      </c>
      <c r="F2784" s="4">
        <v>88.0</v>
      </c>
      <c r="G2784" s="58">
        <v>45751.0</v>
      </c>
      <c r="H2784" s="4">
        <v>0.0</v>
      </c>
      <c r="I2784" s="4">
        <v>9.0</v>
      </c>
      <c r="J2784" s="4">
        <v>1622.0</v>
      </c>
      <c r="K2784" s="5">
        <v>45737.0</v>
      </c>
      <c r="L2784" s="4">
        <v>128.0</v>
      </c>
      <c r="M2784" s="4">
        <v>88.0</v>
      </c>
      <c r="N2784" s="4">
        <v>9.0</v>
      </c>
      <c r="O2784" s="5">
        <v>45660.0</v>
      </c>
      <c r="P2784" s="10"/>
      <c r="Q2784" s="10"/>
      <c r="R2784" s="5">
        <v>45906.0</v>
      </c>
      <c r="S2784" s="10"/>
      <c r="T2784" s="10"/>
    </row>
    <row r="2785">
      <c r="A2785" s="4" t="s">
        <v>6470</v>
      </c>
      <c r="B2785" s="4">
        <v>2010.0</v>
      </c>
      <c r="C2785" s="4" t="s">
        <v>13</v>
      </c>
      <c r="D2785" s="4" t="s">
        <v>5530</v>
      </c>
      <c r="E2785" s="4">
        <v>36.0</v>
      </c>
      <c r="F2785" s="4">
        <v>89.0</v>
      </c>
      <c r="G2785" s="4" t="s">
        <v>5900</v>
      </c>
      <c r="H2785" s="4">
        <v>0.0</v>
      </c>
      <c r="I2785" s="4">
        <v>91.0</v>
      </c>
      <c r="J2785" s="4">
        <v>167.0</v>
      </c>
      <c r="K2785" s="5">
        <v>45840.0</v>
      </c>
      <c r="L2785" s="4">
        <v>131.0</v>
      </c>
      <c r="M2785" s="4">
        <v>94.0</v>
      </c>
      <c r="N2785" s="4">
        <v>91.0</v>
      </c>
      <c r="O2785" s="5">
        <v>45812.0</v>
      </c>
      <c r="P2785" s="10"/>
      <c r="Q2785" s="10"/>
      <c r="R2785" s="5">
        <v>45664.0</v>
      </c>
      <c r="S2785" s="10"/>
      <c r="T2785" s="10"/>
    </row>
    <row r="2786">
      <c r="A2786" s="4" t="s">
        <v>6470</v>
      </c>
      <c r="B2786" s="4">
        <v>2009.0</v>
      </c>
      <c r="C2786" s="4" t="s">
        <v>13</v>
      </c>
      <c r="D2786" s="4" t="s">
        <v>5637</v>
      </c>
      <c r="E2786" s="4">
        <v>368.0</v>
      </c>
      <c r="F2786" s="4">
        <v>91.0</v>
      </c>
      <c r="G2786" s="4" t="s">
        <v>2833</v>
      </c>
      <c r="H2786" s="4">
        <v>0.0</v>
      </c>
      <c r="I2786" s="4">
        <v>85.0</v>
      </c>
      <c r="J2786" s="4">
        <v>1574.0</v>
      </c>
      <c r="K2786" s="5">
        <v>45690.0</v>
      </c>
      <c r="L2786" s="4">
        <v>135.0</v>
      </c>
      <c r="M2786" s="4">
        <v>88.0</v>
      </c>
      <c r="N2786" s="4">
        <v>85.0</v>
      </c>
      <c r="O2786" s="5">
        <v>45753.0</v>
      </c>
      <c r="P2786" s="10"/>
      <c r="Q2786" s="10"/>
      <c r="R2786" s="5">
        <v>45695.0</v>
      </c>
      <c r="S2786" s="10"/>
      <c r="T2786" s="10"/>
    </row>
    <row r="2787">
      <c r="A2787" s="4" t="s">
        <v>6470</v>
      </c>
      <c r="B2787" s="4">
        <v>2008.0</v>
      </c>
      <c r="C2787" s="4" t="s">
        <v>13</v>
      </c>
      <c r="D2787" s="4" t="s">
        <v>5534</v>
      </c>
      <c r="E2787" s="4">
        <v>376.0</v>
      </c>
      <c r="F2787" s="4">
        <v>92.0</v>
      </c>
      <c r="G2787" s="4" t="s">
        <v>1993</v>
      </c>
      <c r="H2787" s="4">
        <v>0.0</v>
      </c>
      <c r="I2787" s="4">
        <v>86.0</v>
      </c>
      <c r="J2787" s="4">
        <v>3413.0</v>
      </c>
      <c r="K2787" s="5">
        <v>45827.0</v>
      </c>
      <c r="L2787" s="4">
        <v>138.0</v>
      </c>
      <c r="M2787" s="4">
        <v>89.0</v>
      </c>
      <c r="N2787" s="4">
        <v>86.0</v>
      </c>
      <c r="O2787" s="5">
        <v>45754.0</v>
      </c>
      <c r="P2787" s="10"/>
      <c r="Q2787" s="10"/>
      <c r="R2787" s="5">
        <v>45723.0</v>
      </c>
      <c r="S2787" s="10"/>
      <c r="T2787" s="10"/>
    </row>
    <row r="2788">
      <c r="A2788" s="4" t="s">
        <v>6470</v>
      </c>
      <c r="B2788" s="4">
        <v>2007.0</v>
      </c>
      <c r="C2788" s="4" t="s">
        <v>13</v>
      </c>
      <c r="D2788" s="4" t="s">
        <v>5766</v>
      </c>
      <c r="E2788" s="4">
        <v>411.0</v>
      </c>
      <c r="F2788" s="4">
        <v>94.0</v>
      </c>
      <c r="G2788" s="5">
        <v>45751.0</v>
      </c>
      <c r="H2788" s="4">
        <v>0.0</v>
      </c>
      <c r="I2788" s="4">
        <v>83.0</v>
      </c>
      <c r="J2788" s="4">
        <v>7726.0</v>
      </c>
      <c r="K2788" s="5">
        <v>45676.0</v>
      </c>
      <c r="L2788" s="4">
        <v>141.0</v>
      </c>
      <c r="M2788" s="4">
        <v>88.0</v>
      </c>
      <c r="N2788" s="4">
        <v>83.0</v>
      </c>
      <c r="O2788" s="5">
        <v>45785.0</v>
      </c>
      <c r="P2788" s="10"/>
      <c r="Q2788" s="10"/>
      <c r="R2788" s="5">
        <v>45754.0</v>
      </c>
      <c r="S2788" s="10"/>
      <c r="T2788" s="10"/>
    </row>
    <row r="2789">
      <c r="A2789" s="4" t="s">
        <v>6470</v>
      </c>
      <c r="B2789" s="4">
        <v>2006.0</v>
      </c>
      <c r="C2789" s="4" t="s">
        <v>13</v>
      </c>
      <c r="D2789" s="4" t="s">
        <v>5855</v>
      </c>
      <c r="E2789" s="4">
        <v>437.0</v>
      </c>
      <c r="F2789" s="4">
        <v>96.0</v>
      </c>
      <c r="G2789" s="58">
        <v>45842.0</v>
      </c>
      <c r="H2789" s="4">
        <v>0.0</v>
      </c>
      <c r="I2789" s="4">
        <v>9.0</v>
      </c>
      <c r="J2789" s="4">
        <v>2362.0</v>
      </c>
      <c r="K2789" s="5">
        <v>45826.0</v>
      </c>
      <c r="L2789" s="4">
        <v>145.0</v>
      </c>
      <c r="M2789" s="4">
        <v>91.0</v>
      </c>
      <c r="N2789" s="4">
        <v>9.0</v>
      </c>
      <c r="O2789" s="5">
        <v>45756.0</v>
      </c>
      <c r="P2789" s="10"/>
      <c r="Q2789" s="10"/>
      <c r="R2789" s="5">
        <v>45784.0</v>
      </c>
      <c r="S2789" s="10"/>
      <c r="T2789" s="10"/>
    </row>
    <row r="2790">
      <c r="A2790" s="4" t="s">
        <v>6470</v>
      </c>
      <c r="B2790" s="4">
        <v>2005.0</v>
      </c>
      <c r="C2790" s="4" t="s">
        <v>13</v>
      </c>
      <c r="D2790" s="4" t="s">
        <v>5705</v>
      </c>
      <c r="E2790" s="4">
        <v>449.0</v>
      </c>
      <c r="F2790" s="4">
        <v>97.0</v>
      </c>
      <c r="G2790" s="4" t="s">
        <v>4114</v>
      </c>
      <c r="H2790" s="4">
        <v>0.0</v>
      </c>
      <c r="I2790" s="4">
        <v>9.0</v>
      </c>
      <c r="J2790" s="4">
        <v>23.0</v>
      </c>
      <c r="K2790" s="5">
        <v>45675.0</v>
      </c>
      <c r="L2790" s="4">
        <v>149.0</v>
      </c>
      <c r="M2790" s="4">
        <v>91.0</v>
      </c>
      <c r="N2790" s="4">
        <v>9.0</v>
      </c>
      <c r="O2790" s="4">
        <v>10.0</v>
      </c>
      <c r="P2790" s="10"/>
      <c r="Q2790" s="10"/>
      <c r="R2790" s="5">
        <v>45815.0</v>
      </c>
      <c r="S2790" s="10"/>
      <c r="T2790" s="10"/>
    </row>
    <row r="2791">
      <c r="A2791" s="4" t="s">
        <v>6470</v>
      </c>
      <c r="B2791" s="4">
        <v>2004.0</v>
      </c>
      <c r="C2791" s="4" t="s">
        <v>13</v>
      </c>
      <c r="D2791" s="4" t="s">
        <v>5712</v>
      </c>
      <c r="E2791" s="4">
        <v>454.0</v>
      </c>
      <c r="F2791" s="4">
        <v>100.0</v>
      </c>
      <c r="G2791" s="4" t="s">
        <v>4776</v>
      </c>
      <c r="H2791" s="4">
        <v>0.0</v>
      </c>
      <c r="I2791" s="4">
        <v>95.0</v>
      </c>
      <c r="J2791" s="4">
        <v>1419.0</v>
      </c>
      <c r="K2791" s="5">
        <v>45855.0</v>
      </c>
      <c r="L2791" s="4">
        <v>154.0</v>
      </c>
      <c r="M2791" s="4">
        <v>95.0</v>
      </c>
      <c r="N2791" s="4">
        <v>95.0</v>
      </c>
      <c r="O2791" s="5">
        <v>45879.0</v>
      </c>
      <c r="P2791" s="10"/>
      <c r="Q2791" s="10"/>
      <c r="R2791" s="5">
        <v>45876.0</v>
      </c>
      <c r="S2791" s="10"/>
      <c r="T2791" s="10"/>
    </row>
    <row r="2792">
      <c r="A2792" s="4" t="s">
        <v>6470</v>
      </c>
      <c r="B2792" s="4">
        <v>2003.0</v>
      </c>
      <c r="C2792" s="4" t="s">
        <v>13</v>
      </c>
      <c r="D2792" s="4">
        <v>58.0</v>
      </c>
      <c r="E2792" s="4">
        <v>459.0</v>
      </c>
      <c r="F2792" s="4">
        <v>103.0</v>
      </c>
      <c r="G2792" s="4" t="s">
        <v>6251</v>
      </c>
      <c r="H2792" s="4">
        <v>0.0</v>
      </c>
      <c r="I2792" s="4">
        <v>95.0</v>
      </c>
      <c r="J2792" s="4">
        <v>1673.0</v>
      </c>
      <c r="K2792" s="5">
        <v>45705.0</v>
      </c>
      <c r="L2792" s="4">
        <v>160.0</v>
      </c>
      <c r="M2792" s="4">
        <v>97.0</v>
      </c>
      <c r="N2792" s="4">
        <v>95.0</v>
      </c>
      <c r="O2792" s="5">
        <v>45788.0</v>
      </c>
      <c r="P2792" s="10"/>
      <c r="Q2792" s="10"/>
      <c r="R2792" s="5">
        <v>45907.0</v>
      </c>
      <c r="S2792" s="10"/>
      <c r="T2792" s="10"/>
    </row>
    <row r="2793">
      <c r="A2793" s="4" t="s">
        <v>6470</v>
      </c>
      <c r="B2793" s="4">
        <v>2002.0</v>
      </c>
      <c r="C2793" s="4" t="s">
        <v>13</v>
      </c>
      <c r="D2793" s="4">
        <v>52.0</v>
      </c>
      <c r="E2793" s="4">
        <v>46.0</v>
      </c>
      <c r="F2793" s="4">
        <v>106.0</v>
      </c>
      <c r="G2793" s="4" t="s">
        <v>469</v>
      </c>
      <c r="H2793" s="4">
        <v>0.0</v>
      </c>
      <c r="I2793" s="4">
        <v>89.0</v>
      </c>
      <c r="J2793" s="4">
        <v>5131.0</v>
      </c>
      <c r="K2793" s="5">
        <v>45885.0</v>
      </c>
      <c r="L2793" s="4">
        <v>166.0</v>
      </c>
      <c r="M2793" s="4">
        <v>91.0</v>
      </c>
      <c r="N2793" s="4">
        <v>89.0</v>
      </c>
      <c r="O2793" s="5">
        <v>45669.0</v>
      </c>
      <c r="P2793" s="10"/>
      <c r="Q2793" s="10"/>
      <c r="R2793" s="4">
        <v>8.0</v>
      </c>
      <c r="S2793" s="10"/>
      <c r="T2793" s="10"/>
    </row>
    <row r="2794">
      <c r="A2794" s="4" t="s">
        <v>6470</v>
      </c>
      <c r="B2794" s="4">
        <v>2001.0</v>
      </c>
      <c r="C2794" s="4" t="s">
        <v>13</v>
      </c>
      <c r="D2794" s="4" t="s">
        <v>5602</v>
      </c>
      <c r="E2794" s="4">
        <v>46.0</v>
      </c>
      <c r="F2794" s="4">
        <v>110.0</v>
      </c>
      <c r="G2794" s="58">
        <v>45904.0</v>
      </c>
      <c r="H2794" s="4">
        <v>0.0</v>
      </c>
      <c r="I2794" s="10"/>
      <c r="J2794" s="4">
        <v>11847.0</v>
      </c>
      <c r="K2794" s="5">
        <v>45763.0</v>
      </c>
      <c r="L2794" s="4">
        <v>173.0</v>
      </c>
      <c r="M2794" s="4">
        <v>65.0</v>
      </c>
      <c r="N2794" s="4">
        <v>87.0</v>
      </c>
      <c r="O2794" s="5">
        <v>45789.0</v>
      </c>
      <c r="P2794" s="10"/>
      <c r="Q2794" s="10"/>
      <c r="R2794" s="5">
        <v>45665.0</v>
      </c>
      <c r="S2794" s="10"/>
      <c r="T2794" s="10"/>
    </row>
    <row r="2795">
      <c r="A2795" s="4" t="s">
        <v>6470</v>
      </c>
      <c r="B2795" s="4">
        <v>2000.0</v>
      </c>
      <c r="C2795" s="4" t="s">
        <v>13</v>
      </c>
      <c r="D2795" s="4" t="s">
        <v>5650</v>
      </c>
      <c r="E2795" s="4">
        <v>457.0</v>
      </c>
      <c r="F2795" s="4">
        <v>114.0</v>
      </c>
      <c r="G2795" s="4" t="s">
        <v>475</v>
      </c>
      <c r="H2795" s="4">
        <v>0.0</v>
      </c>
      <c r="I2795" s="10"/>
      <c r="J2795" s="4">
        <v>14649.0</v>
      </c>
      <c r="K2795" s="4">
        <v>16.0</v>
      </c>
      <c r="L2795" s="4">
        <v>181.0</v>
      </c>
      <c r="M2795" s="4">
        <v>64.0</v>
      </c>
      <c r="N2795" s="4">
        <v>79.0</v>
      </c>
      <c r="O2795" s="5">
        <v>45881.0</v>
      </c>
      <c r="P2795" s="10"/>
      <c r="Q2795" s="10"/>
      <c r="R2795" s="5">
        <v>45724.0</v>
      </c>
      <c r="S2795" s="10"/>
      <c r="T2795" s="10"/>
    </row>
    <row r="2796">
      <c r="A2796" s="8" t="s">
        <v>6486</v>
      </c>
      <c r="B2796" s="4">
        <v>2015.0</v>
      </c>
      <c r="C2796" s="4" t="s">
        <v>314</v>
      </c>
      <c r="D2796" s="4" t="s">
        <v>5704</v>
      </c>
      <c r="E2796" s="4">
        <v>13.0</v>
      </c>
      <c r="F2796" s="4">
        <v>23.0</v>
      </c>
      <c r="G2796" s="10"/>
      <c r="H2796" s="4">
        <v>0.0</v>
      </c>
      <c r="I2796" s="4">
        <v>92.0</v>
      </c>
      <c r="J2796" s="4">
        <v>188.0</v>
      </c>
      <c r="K2796" s="4" t="s">
        <v>5822</v>
      </c>
      <c r="L2796" s="4">
        <v>26.0</v>
      </c>
      <c r="M2796" s="4">
        <v>93.0</v>
      </c>
      <c r="N2796" s="4">
        <v>95.0</v>
      </c>
      <c r="O2796" s="4" t="s">
        <v>5522</v>
      </c>
      <c r="P2796" s="10"/>
      <c r="Q2796" s="10"/>
      <c r="R2796" s="4" t="s">
        <v>5658</v>
      </c>
      <c r="S2796" s="10"/>
      <c r="T2796" s="10"/>
    </row>
    <row r="2797">
      <c r="A2797" s="4" t="s">
        <v>6486</v>
      </c>
      <c r="B2797" s="4">
        <v>2014.0</v>
      </c>
      <c r="C2797" s="4" t="s">
        <v>314</v>
      </c>
      <c r="D2797" s="4" t="s">
        <v>5915</v>
      </c>
      <c r="E2797" s="4">
        <v>14.0</v>
      </c>
      <c r="F2797" s="4">
        <v>23.0</v>
      </c>
      <c r="G2797" s="4" t="s">
        <v>49</v>
      </c>
      <c r="H2797" s="4">
        <v>0.0</v>
      </c>
      <c r="I2797" s="4">
        <v>92.0</v>
      </c>
      <c r="J2797" s="4">
        <v>667.0</v>
      </c>
      <c r="K2797" s="4" t="s">
        <v>5770</v>
      </c>
      <c r="L2797" s="4">
        <v>27.0</v>
      </c>
      <c r="M2797" s="4">
        <v>93.0</v>
      </c>
      <c r="N2797" s="4">
        <v>95.0</v>
      </c>
      <c r="O2797" s="4" t="s">
        <v>5522</v>
      </c>
      <c r="P2797" s="10"/>
      <c r="Q2797" s="10"/>
      <c r="R2797" s="4" t="s">
        <v>5658</v>
      </c>
      <c r="S2797" s="10"/>
      <c r="T2797" s="10"/>
    </row>
    <row r="2798">
      <c r="A2798" s="4" t="s">
        <v>6486</v>
      </c>
      <c r="B2798" s="4">
        <v>2013.0</v>
      </c>
      <c r="C2798" s="4" t="s">
        <v>314</v>
      </c>
      <c r="D2798" s="4" t="s">
        <v>5812</v>
      </c>
      <c r="E2798" s="4">
        <v>16.0</v>
      </c>
      <c r="F2798" s="4">
        <v>23.0</v>
      </c>
      <c r="G2798" s="4" t="s">
        <v>49</v>
      </c>
      <c r="H2798" s="4">
        <v>0.0</v>
      </c>
      <c r="I2798" s="4">
        <v>91.0</v>
      </c>
      <c r="J2798" s="4">
        <v>187.0</v>
      </c>
      <c r="K2798" s="4" t="s">
        <v>5771</v>
      </c>
      <c r="L2798" s="4">
        <v>27.0</v>
      </c>
      <c r="M2798" s="4">
        <v>93.0</v>
      </c>
      <c r="N2798" s="4">
        <v>94.0</v>
      </c>
      <c r="O2798" s="4" t="s">
        <v>5522</v>
      </c>
      <c r="P2798" s="10"/>
      <c r="Q2798" s="10"/>
      <c r="R2798" s="4" t="s">
        <v>5658</v>
      </c>
      <c r="S2798" s="10"/>
      <c r="T2798" s="10"/>
    </row>
    <row r="2799">
      <c r="A2799" s="4" t="s">
        <v>6486</v>
      </c>
      <c r="B2799" s="4">
        <v>2012.0</v>
      </c>
      <c r="C2799" s="4" t="s">
        <v>314</v>
      </c>
      <c r="D2799" s="4" t="s">
        <v>5706</v>
      </c>
      <c r="E2799" s="4">
        <v>16.0</v>
      </c>
      <c r="F2799" s="4">
        <v>24.0</v>
      </c>
      <c r="G2799" s="4" t="s">
        <v>49</v>
      </c>
      <c r="H2799" s="4">
        <v>0.0</v>
      </c>
      <c r="I2799" s="4">
        <v>9.0</v>
      </c>
      <c r="J2799" s="4">
        <v>55.0</v>
      </c>
      <c r="K2799" s="4">
        <v>68.0</v>
      </c>
      <c r="L2799" s="4">
        <v>28.0</v>
      </c>
      <c r="M2799" s="4">
        <v>93.0</v>
      </c>
      <c r="N2799" s="4">
        <v>94.0</v>
      </c>
      <c r="O2799" s="4" t="s">
        <v>5522</v>
      </c>
      <c r="P2799" s="10"/>
      <c r="Q2799" s="10"/>
      <c r="R2799" s="4" t="s">
        <v>5658</v>
      </c>
      <c r="S2799" s="10"/>
      <c r="T2799" s="10"/>
    </row>
    <row r="2800">
      <c r="A2800" s="4" t="s">
        <v>6486</v>
      </c>
      <c r="B2800" s="4">
        <v>2011.0</v>
      </c>
      <c r="C2800" s="4" t="s">
        <v>314</v>
      </c>
      <c r="D2800" s="4" t="s">
        <v>5707</v>
      </c>
      <c r="E2800" s="4">
        <v>16.0</v>
      </c>
      <c r="F2800" s="4">
        <v>25.0</v>
      </c>
      <c r="G2800" s="4" t="s">
        <v>1158</v>
      </c>
      <c r="H2800" s="4">
        <v>0.0</v>
      </c>
      <c r="I2800" s="4">
        <v>91.0</v>
      </c>
      <c r="J2800" s="4">
        <v>220.0</v>
      </c>
      <c r="K2800" s="4" t="s">
        <v>5731</v>
      </c>
      <c r="L2800" s="4">
        <v>29.0</v>
      </c>
      <c r="M2800" s="4">
        <v>94.0</v>
      </c>
      <c r="N2800" s="4">
        <v>96.0</v>
      </c>
      <c r="O2800" s="4" t="s">
        <v>5522</v>
      </c>
      <c r="P2800" s="10"/>
      <c r="Q2800" s="10"/>
      <c r="R2800" s="4" t="s">
        <v>5658</v>
      </c>
      <c r="S2800" s="10"/>
      <c r="T2800" s="10"/>
    </row>
    <row r="2801">
      <c r="A2801" s="4" t="s">
        <v>6486</v>
      </c>
      <c r="B2801" s="4">
        <v>2010.0</v>
      </c>
      <c r="C2801" s="4" t="s">
        <v>314</v>
      </c>
      <c r="D2801" s="4" t="s">
        <v>5707</v>
      </c>
      <c r="E2801" s="4">
        <v>15.0</v>
      </c>
      <c r="F2801" s="4">
        <v>25.0</v>
      </c>
      <c r="G2801" s="4" t="s">
        <v>5364</v>
      </c>
      <c r="H2801" s="4">
        <v>0.0</v>
      </c>
      <c r="I2801" s="4">
        <v>92.0</v>
      </c>
      <c r="J2801" s="4">
        <v>63.0</v>
      </c>
      <c r="K2801" s="4" t="s">
        <v>6099</v>
      </c>
      <c r="L2801" s="4">
        <v>30.0</v>
      </c>
      <c r="M2801" s="4">
        <v>93.0</v>
      </c>
      <c r="N2801" s="4">
        <v>95.0</v>
      </c>
      <c r="O2801" s="4" t="s">
        <v>5522</v>
      </c>
      <c r="P2801" s="10"/>
      <c r="Q2801" s="10"/>
      <c r="R2801" s="4" t="s">
        <v>5658</v>
      </c>
      <c r="S2801" s="10"/>
      <c r="T2801" s="10"/>
    </row>
    <row r="2802">
      <c r="A2802" s="4" t="s">
        <v>6486</v>
      </c>
      <c r="B2802" s="4">
        <v>2009.0</v>
      </c>
      <c r="C2802" s="4" t="s">
        <v>314</v>
      </c>
      <c r="D2802" s="4" t="s">
        <v>5964</v>
      </c>
      <c r="E2802" s="4">
        <v>18.0</v>
      </c>
      <c r="F2802" s="4">
        <v>26.0</v>
      </c>
      <c r="G2802" s="4" t="s">
        <v>1606</v>
      </c>
      <c r="H2802" s="4">
        <v>0.0</v>
      </c>
      <c r="I2802" s="4">
        <v>92.0</v>
      </c>
      <c r="J2802" s="4">
        <v>71.0</v>
      </c>
      <c r="K2802" s="4" t="s">
        <v>5775</v>
      </c>
      <c r="L2802" s="4">
        <v>31.0</v>
      </c>
      <c r="M2802" s="4">
        <v>93.0</v>
      </c>
      <c r="N2802" s="4">
        <v>95.0</v>
      </c>
      <c r="O2802" s="4" t="s">
        <v>5522</v>
      </c>
      <c r="P2802" s="10"/>
      <c r="Q2802" s="10"/>
      <c r="R2802" s="4" t="s">
        <v>5658</v>
      </c>
      <c r="S2802" s="10"/>
      <c r="T2802" s="10"/>
    </row>
    <row r="2803">
      <c r="A2803" s="4" t="s">
        <v>6486</v>
      </c>
      <c r="B2803" s="4">
        <v>2008.0</v>
      </c>
      <c r="C2803" s="4" t="s">
        <v>314</v>
      </c>
      <c r="D2803" s="4" t="s">
        <v>5966</v>
      </c>
      <c r="E2803" s="4">
        <v>18.0</v>
      </c>
      <c r="F2803" s="4">
        <v>27.0</v>
      </c>
      <c r="G2803" s="4" t="s">
        <v>5361</v>
      </c>
      <c r="H2803" s="4">
        <v>0.0</v>
      </c>
      <c r="I2803" s="4">
        <v>94.0</v>
      </c>
      <c r="J2803" s="4">
        <v>140.0</v>
      </c>
      <c r="K2803" s="4" t="s">
        <v>5849</v>
      </c>
      <c r="L2803" s="4">
        <v>31.0</v>
      </c>
      <c r="M2803" s="4">
        <v>94.0</v>
      </c>
      <c r="N2803" s="4">
        <v>96.0</v>
      </c>
      <c r="O2803" s="4" t="s">
        <v>5522</v>
      </c>
      <c r="P2803" s="10"/>
      <c r="Q2803" s="10"/>
      <c r="R2803" s="4" t="s">
        <v>5658</v>
      </c>
      <c r="S2803" s="10"/>
      <c r="T2803" s="10"/>
    </row>
    <row r="2804">
      <c r="A2804" s="4" t="s">
        <v>6486</v>
      </c>
      <c r="B2804" s="4">
        <v>2007.0</v>
      </c>
      <c r="C2804" s="4" t="s">
        <v>314</v>
      </c>
      <c r="D2804" s="4" t="s">
        <v>5709</v>
      </c>
      <c r="E2804" s="4">
        <v>11.0</v>
      </c>
      <c r="F2804" s="4">
        <v>27.0</v>
      </c>
      <c r="G2804" s="4" t="s">
        <v>5361</v>
      </c>
      <c r="H2804" s="4">
        <v>0.0</v>
      </c>
      <c r="I2804" s="4">
        <v>93.0</v>
      </c>
      <c r="J2804" s="4">
        <v>43.0</v>
      </c>
      <c r="K2804" s="4" t="s">
        <v>5850</v>
      </c>
      <c r="L2804" s="4">
        <v>32.0</v>
      </c>
      <c r="M2804" s="4">
        <v>93.0</v>
      </c>
      <c r="N2804" s="4">
        <v>96.0</v>
      </c>
      <c r="O2804" s="4" t="s">
        <v>5522</v>
      </c>
      <c r="P2804" s="10"/>
      <c r="Q2804" s="10"/>
      <c r="R2804" s="4" t="s">
        <v>5658</v>
      </c>
      <c r="S2804" s="10"/>
      <c r="T2804" s="10"/>
    </row>
    <row r="2805">
      <c r="A2805" s="4" t="s">
        <v>6486</v>
      </c>
      <c r="B2805" s="4">
        <v>2006.0</v>
      </c>
      <c r="C2805" s="4" t="s">
        <v>314</v>
      </c>
      <c r="D2805" s="4" t="s">
        <v>5537</v>
      </c>
      <c r="E2805" s="4">
        <v>113.0</v>
      </c>
      <c r="F2805" s="4">
        <v>28.0</v>
      </c>
      <c r="G2805" s="4" t="s">
        <v>4328</v>
      </c>
      <c r="H2805" s="4">
        <v>0.0</v>
      </c>
      <c r="I2805" s="4">
        <v>93.0</v>
      </c>
      <c r="J2805" s="4">
        <v>55.0</v>
      </c>
      <c r="K2805" s="4" t="s">
        <v>5665</v>
      </c>
      <c r="L2805" s="4">
        <v>33.0</v>
      </c>
      <c r="M2805" s="4">
        <v>93.0</v>
      </c>
      <c r="N2805" s="4">
        <v>96.0</v>
      </c>
      <c r="O2805" s="4" t="s">
        <v>5522</v>
      </c>
      <c r="P2805" s="10"/>
      <c r="Q2805" s="10"/>
      <c r="R2805" s="4" t="s">
        <v>5658</v>
      </c>
      <c r="S2805" s="10"/>
      <c r="T2805" s="10"/>
    </row>
    <row r="2806">
      <c r="A2806" s="4" t="s">
        <v>6486</v>
      </c>
      <c r="B2806" s="4">
        <v>2005.0</v>
      </c>
      <c r="C2806" s="4" t="s">
        <v>314</v>
      </c>
      <c r="D2806" s="4" t="s">
        <v>5538</v>
      </c>
      <c r="E2806" s="4">
        <v>112.0</v>
      </c>
      <c r="F2806" s="4">
        <v>28.0</v>
      </c>
      <c r="G2806" s="4" t="s">
        <v>24</v>
      </c>
      <c r="H2806" s="4">
        <v>0.0</v>
      </c>
      <c r="I2806" s="4">
        <v>93.0</v>
      </c>
      <c r="J2806" s="4">
        <v>66.0</v>
      </c>
      <c r="K2806" s="4" t="s">
        <v>5736</v>
      </c>
      <c r="L2806" s="4">
        <v>33.0</v>
      </c>
      <c r="M2806" s="4">
        <v>92.0</v>
      </c>
      <c r="N2806" s="4">
        <v>96.0</v>
      </c>
      <c r="O2806" s="4" t="s">
        <v>5522</v>
      </c>
      <c r="P2806" s="10"/>
      <c r="Q2806" s="10"/>
      <c r="R2806" s="4" t="s">
        <v>5658</v>
      </c>
      <c r="S2806" s="10"/>
      <c r="T2806" s="10"/>
    </row>
    <row r="2807">
      <c r="A2807" s="4" t="s">
        <v>6486</v>
      </c>
      <c r="B2807" s="4">
        <v>2004.0</v>
      </c>
      <c r="C2807" s="4" t="s">
        <v>314</v>
      </c>
      <c r="D2807" s="4" t="s">
        <v>5538</v>
      </c>
      <c r="E2807" s="4">
        <v>111.0</v>
      </c>
      <c r="F2807" s="4">
        <v>28.0</v>
      </c>
      <c r="G2807" s="4" t="s">
        <v>857</v>
      </c>
      <c r="H2807" s="4">
        <v>0.0</v>
      </c>
      <c r="I2807" s="4">
        <v>92.0</v>
      </c>
      <c r="J2807" s="4">
        <v>37.0</v>
      </c>
      <c r="K2807" s="4" t="s">
        <v>5923</v>
      </c>
      <c r="L2807" s="4">
        <v>33.0</v>
      </c>
      <c r="M2807" s="4">
        <v>92.0</v>
      </c>
      <c r="N2807" s="4">
        <v>96.0</v>
      </c>
      <c r="O2807" s="4" t="s">
        <v>5522</v>
      </c>
      <c r="P2807" s="10"/>
      <c r="Q2807" s="10"/>
      <c r="R2807" s="4" t="s">
        <v>5658</v>
      </c>
      <c r="S2807" s="10"/>
      <c r="T2807" s="10"/>
    </row>
    <row r="2808">
      <c r="A2808" s="4" t="s">
        <v>6486</v>
      </c>
      <c r="B2808" s="4">
        <v>2003.0</v>
      </c>
      <c r="C2808" s="4" t="s">
        <v>314</v>
      </c>
      <c r="D2808" s="4" t="s">
        <v>5540</v>
      </c>
      <c r="E2808" s="4">
        <v>114.0</v>
      </c>
      <c r="F2808" s="4">
        <v>28.0</v>
      </c>
      <c r="G2808" s="5">
        <v>45755.0</v>
      </c>
      <c r="H2808" s="4">
        <v>0.0</v>
      </c>
      <c r="I2808" s="4">
        <v>92.0</v>
      </c>
      <c r="J2808" s="4">
        <v>56.0</v>
      </c>
      <c r="K2808" s="4" t="s">
        <v>6049</v>
      </c>
      <c r="L2808" s="4">
        <v>33.0</v>
      </c>
      <c r="M2808" s="4">
        <v>91.0</v>
      </c>
      <c r="N2808" s="4">
        <v>96.0</v>
      </c>
      <c r="O2808" s="4" t="s">
        <v>5522</v>
      </c>
      <c r="P2808" s="10"/>
      <c r="Q2808" s="10"/>
      <c r="R2808" s="4" t="s">
        <v>5658</v>
      </c>
      <c r="S2808" s="10"/>
      <c r="T2808" s="10"/>
    </row>
    <row r="2809">
      <c r="A2809" s="4" t="s">
        <v>6486</v>
      </c>
      <c r="B2809" s="4">
        <v>2002.0</v>
      </c>
      <c r="C2809" s="4" t="s">
        <v>314</v>
      </c>
      <c r="D2809" s="4">
        <v>77.0</v>
      </c>
      <c r="E2809" s="4">
        <v>115.0</v>
      </c>
      <c r="F2809" s="4">
        <v>28.0</v>
      </c>
      <c r="G2809" s="4" t="s">
        <v>35</v>
      </c>
      <c r="H2809" s="4">
        <v>0.0</v>
      </c>
      <c r="I2809" s="4">
        <v>88.0</v>
      </c>
      <c r="J2809" s="4">
        <v>41.0</v>
      </c>
      <c r="K2809" s="4" t="s">
        <v>5789</v>
      </c>
      <c r="L2809" s="4">
        <v>33.0</v>
      </c>
      <c r="M2809" s="4">
        <v>9.0</v>
      </c>
      <c r="N2809" s="4">
        <v>94.0</v>
      </c>
      <c r="O2809" s="4" t="s">
        <v>5522</v>
      </c>
      <c r="P2809" s="10"/>
      <c r="Q2809" s="10"/>
      <c r="R2809" s="4" t="s">
        <v>5658</v>
      </c>
      <c r="S2809" s="10"/>
      <c r="T2809" s="10"/>
    </row>
    <row r="2810">
      <c r="A2810" s="4" t="s">
        <v>6486</v>
      </c>
      <c r="B2810" s="4">
        <v>2001.0</v>
      </c>
      <c r="C2810" s="4" t="s">
        <v>314</v>
      </c>
      <c r="D2810" s="4" t="s">
        <v>5542</v>
      </c>
      <c r="E2810" s="4">
        <v>115.0</v>
      </c>
      <c r="F2810" s="4">
        <v>28.0</v>
      </c>
      <c r="G2810" s="4" t="s">
        <v>1442</v>
      </c>
      <c r="H2810" s="4">
        <v>0.0</v>
      </c>
      <c r="I2810" s="4">
        <v>89.0</v>
      </c>
      <c r="J2810" s="4">
        <v>116.0</v>
      </c>
      <c r="K2810" s="5">
        <v>45906.0</v>
      </c>
      <c r="L2810" s="4">
        <v>33.0</v>
      </c>
      <c r="M2810" s="4">
        <v>89.0</v>
      </c>
      <c r="N2810" s="4">
        <v>94.0</v>
      </c>
      <c r="O2810" s="4" t="s">
        <v>5522</v>
      </c>
      <c r="P2810" s="10"/>
      <c r="Q2810" s="10"/>
      <c r="R2810" s="4" t="s">
        <v>5658</v>
      </c>
      <c r="S2810" s="10"/>
      <c r="T2810" s="10"/>
    </row>
    <row r="2811">
      <c r="A2811" s="4" t="s">
        <v>6486</v>
      </c>
      <c r="B2811" s="4">
        <v>2000.0</v>
      </c>
      <c r="C2811" s="4" t="s">
        <v>314</v>
      </c>
      <c r="D2811" s="4" t="s">
        <v>5755</v>
      </c>
      <c r="E2811" s="4">
        <v>114.0</v>
      </c>
      <c r="F2811" s="4">
        <v>28.0</v>
      </c>
      <c r="G2811" s="4" t="s">
        <v>977</v>
      </c>
      <c r="H2811" s="4">
        <v>0.0</v>
      </c>
      <c r="I2811" s="4">
        <v>9.0</v>
      </c>
      <c r="J2811" s="4">
        <v>85.0</v>
      </c>
      <c r="K2811" s="5">
        <v>45663.0</v>
      </c>
      <c r="L2811" s="4">
        <v>33.0</v>
      </c>
      <c r="M2811" s="4">
        <v>9.0</v>
      </c>
      <c r="N2811" s="4">
        <v>94.0</v>
      </c>
      <c r="O2811" s="4" t="s">
        <v>5522</v>
      </c>
      <c r="P2811" s="10"/>
      <c r="Q2811" s="10"/>
      <c r="R2811" s="4" t="s">
        <v>5681</v>
      </c>
      <c r="S2811" s="10"/>
      <c r="T2811" s="10"/>
    </row>
    <row r="2812">
      <c r="A2812" s="4" t="s">
        <v>6488</v>
      </c>
      <c r="B2812" s="4">
        <v>2015.0</v>
      </c>
      <c r="C2812" s="4" t="s">
        <v>13</v>
      </c>
      <c r="D2812" s="4">
        <v>77.0</v>
      </c>
      <c r="E2812" s="4">
        <v>116.0</v>
      </c>
      <c r="F2812" s="4">
        <v>0.0</v>
      </c>
      <c r="G2812" s="10"/>
      <c r="H2812" s="4">
        <v>0.0</v>
      </c>
      <c r="I2812" s="4">
        <v>95.0</v>
      </c>
      <c r="J2812" s="4">
        <v>0.0</v>
      </c>
      <c r="K2812" s="4">
        <v>64.0</v>
      </c>
      <c r="L2812" s="4">
        <v>0.0</v>
      </c>
      <c r="M2812" s="4">
        <v>95.0</v>
      </c>
      <c r="N2812" s="4">
        <v>95.0</v>
      </c>
      <c r="O2812" s="4" t="s">
        <v>5522</v>
      </c>
      <c r="P2812" s="4" t="s">
        <v>5355</v>
      </c>
      <c r="Q2812" s="4">
        <v>3431552.0</v>
      </c>
      <c r="R2812" s="5">
        <v>45748.0</v>
      </c>
      <c r="S2812" s="4" t="s">
        <v>6977</v>
      </c>
      <c r="T2812" s="5">
        <v>45792.0</v>
      </c>
    </row>
    <row r="2813">
      <c r="A2813" s="4" t="s">
        <v>6488</v>
      </c>
      <c r="B2813" s="4">
        <v>2014.0</v>
      </c>
      <c r="C2813" s="4" t="s">
        <v>13</v>
      </c>
      <c r="D2813" s="4" t="s">
        <v>5755</v>
      </c>
      <c r="E2813" s="4">
        <v>117.0</v>
      </c>
      <c r="F2813" s="4">
        <v>0.0</v>
      </c>
      <c r="G2813" s="58">
        <v>45722.0</v>
      </c>
      <c r="H2813" s="4" t="s">
        <v>5356</v>
      </c>
      <c r="I2813" s="4">
        <v>95.0</v>
      </c>
      <c r="J2813" s="4">
        <v>0.0</v>
      </c>
      <c r="K2813" s="4" t="s">
        <v>5671</v>
      </c>
      <c r="L2813" s="4">
        <v>0.0</v>
      </c>
      <c r="M2813" s="4">
        <v>95.0</v>
      </c>
      <c r="N2813" s="4">
        <v>95.0</v>
      </c>
      <c r="O2813" s="4" t="s">
        <v>5522</v>
      </c>
      <c r="P2813" s="4" t="s">
        <v>5357</v>
      </c>
      <c r="Q2813" s="4">
        <v>3419546.0</v>
      </c>
      <c r="R2813" s="5">
        <v>45748.0</v>
      </c>
      <c r="S2813" s="4" t="s">
        <v>7030</v>
      </c>
      <c r="T2813" s="5">
        <v>45792.0</v>
      </c>
    </row>
    <row r="2814">
      <c r="A2814" s="4" t="s">
        <v>6488</v>
      </c>
      <c r="B2814" s="4">
        <v>2013.0</v>
      </c>
      <c r="C2814" s="4" t="s">
        <v>13</v>
      </c>
      <c r="D2814" s="4" t="s">
        <v>5755</v>
      </c>
      <c r="E2814" s="4">
        <v>117.0</v>
      </c>
      <c r="F2814" s="4">
        <v>0.0</v>
      </c>
      <c r="G2814" s="4" t="s">
        <v>553</v>
      </c>
      <c r="H2814" s="4" t="s">
        <v>5358</v>
      </c>
      <c r="I2814" s="4">
        <v>94.0</v>
      </c>
      <c r="J2814" s="4">
        <v>0.0</v>
      </c>
      <c r="K2814" s="4" t="s">
        <v>5674</v>
      </c>
      <c r="L2814" s="4">
        <v>0.0</v>
      </c>
      <c r="M2814" s="4">
        <v>94.0</v>
      </c>
      <c r="N2814" s="4">
        <v>94.0</v>
      </c>
      <c r="O2814" s="4" t="s">
        <v>5522</v>
      </c>
      <c r="P2814" s="4" t="s">
        <v>5359</v>
      </c>
      <c r="Q2814" s="4">
        <v>3485.0</v>
      </c>
      <c r="R2814" s="5">
        <v>45748.0</v>
      </c>
      <c r="S2814" s="4" t="s">
        <v>6968</v>
      </c>
      <c r="T2814" s="5">
        <v>45792.0</v>
      </c>
    </row>
    <row r="2815">
      <c r="A2815" s="4" t="s">
        <v>6488</v>
      </c>
      <c r="B2815" s="4">
        <v>2012.0</v>
      </c>
      <c r="C2815" s="4" t="s">
        <v>13</v>
      </c>
      <c r="D2815" s="4" t="s">
        <v>5758</v>
      </c>
      <c r="E2815" s="4">
        <v>118.0</v>
      </c>
      <c r="F2815" s="4">
        <v>0.0</v>
      </c>
      <c r="G2815" s="4" t="s">
        <v>1540</v>
      </c>
      <c r="H2815" s="4" t="s">
        <v>5360</v>
      </c>
      <c r="I2815" s="4">
        <v>95.0</v>
      </c>
      <c r="J2815" s="4">
        <v>0.0</v>
      </c>
      <c r="K2815" s="4" t="s">
        <v>5787</v>
      </c>
      <c r="L2815" s="4">
        <v>0.0</v>
      </c>
      <c r="M2815" s="4">
        <v>95.0</v>
      </c>
      <c r="N2815" s="4">
        <v>95.0</v>
      </c>
      <c r="O2815" s="4" t="s">
        <v>5522</v>
      </c>
      <c r="P2815" s="4" t="s">
        <v>5362</v>
      </c>
      <c r="Q2815" s="4">
        <v>3396777.0</v>
      </c>
      <c r="R2815" s="5">
        <v>45778.0</v>
      </c>
      <c r="S2815" s="4" t="s">
        <v>6963</v>
      </c>
      <c r="T2815" s="5">
        <v>45792.0</v>
      </c>
    </row>
    <row r="2816">
      <c r="A2816" s="4" t="s">
        <v>6488</v>
      </c>
      <c r="B2816" s="4">
        <v>2011.0</v>
      </c>
      <c r="C2816" s="4" t="s">
        <v>13</v>
      </c>
      <c r="D2816" s="4">
        <v>77.0</v>
      </c>
      <c r="E2816" s="4">
        <v>111.0</v>
      </c>
      <c r="F2816" s="4">
        <v>0.0</v>
      </c>
      <c r="G2816" s="4" t="s">
        <v>1708</v>
      </c>
      <c r="H2816" s="4" t="s">
        <v>5363</v>
      </c>
      <c r="I2816" s="4">
        <v>95.0</v>
      </c>
      <c r="J2816" s="4">
        <v>0.0</v>
      </c>
      <c r="K2816" s="4" t="s">
        <v>5924</v>
      </c>
      <c r="L2816" s="4">
        <v>1.0</v>
      </c>
      <c r="M2816" s="4">
        <v>95.0</v>
      </c>
      <c r="N2816" s="4">
        <v>95.0</v>
      </c>
      <c r="O2816" s="4" t="s">
        <v>5522</v>
      </c>
      <c r="P2816" s="4" t="s">
        <v>5365</v>
      </c>
      <c r="Q2816" s="4">
        <v>3385624.0</v>
      </c>
      <c r="R2816" s="5">
        <v>45778.0</v>
      </c>
      <c r="S2816" s="4" t="s">
        <v>6234</v>
      </c>
      <c r="T2816" s="5">
        <v>45792.0</v>
      </c>
    </row>
    <row r="2817">
      <c r="A2817" s="4" t="s">
        <v>6488</v>
      </c>
      <c r="B2817" s="4">
        <v>2010.0</v>
      </c>
      <c r="C2817" s="4" t="s">
        <v>13</v>
      </c>
      <c r="D2817" s="4" t="s">
        <v>5629</v>
      </c>
      <c r="E2817" s="4">
        <v>118.0</v>
      </c>
      <c r="F2817" s="4">
        <v>0.0</v>
      </c>
      <c r="G2817" s="4" t="s">
        <v>538</v>
      </c>
      <c r="H2817" s="4" t="s">
        <v>5366</v>
      </c>
      <c r="I2817" s="4">
        <v>95.0</v>
      </c>
      <c r="J2817" s="4">
        <v>0.0</v>
      </c>
      <c r="K2817" s="4" t="s">
        <v>5925</v>
      </c>
      <c r="L2817" s="4">
        <v>1.0</v>
      </c>
      <c r="M2817" s="4">
        <v>95.0</v>
      </c>
      <c r="N2817" s="4">
        <v>95.0</v>
      </c>
      <c r="O2817" s="4" t="s">
        <v>5522</v>
      </c>
      <c r="P2817" s="4" t="s">
        <v>5367</v>
      </c>
      <c r="Q2817" s="4">
        <v>3374415.0</v>
      </c>
      <c r="R2817" s="5">
        <v>45778.0</v>
      </c>
      <c r="S2817" s="4" t="s">
        <v>7267</v>
      </c>
      <c r="T2817" s="5">
        <v>45823.0</v>
      </c>
    </row>
    <row r="2818">
      <c r="A2818" s="4" t="s">
        <v>6488</v>
      </c>
      <c r="B2818" s="4">
        <v>2009.0</v>
      </c>
      <c r="C2818" s="4" t="s">
        <v>13</v>
      </c>
      <c r="D2818" s="4" t="s">
        <v>5545</v>
      </c>
      <c r="E2818" s="4">
        <v>118.0</v>
      </c>
      <c r="F2818" s="4">
        <v>0.0</v>
      </c>
      <c r="G2818" s="4" t="s">
        <v>533</v>
      </c>
      <c r="H2818" s="4" t="s">
        <v>5368</v>
      </c>
      <c r="I2818" s="4">
        <v>95.0</v>
      </c>
      <c r="J2818" s="4">
        <v>0.0</v>
      </c>
      <c r="K2818" s="5">
        <v>45844.0</v>
      </c>
      <c r="L2818" s="4">
        <v>1.0</v>
      </c>
      <c r="M2818" s="4">
        <v>95.0</v>
      </c>
      <c r="N2818" s="4">
        <v>95.0</v>
      </c>
      <c r="O2818" s="4" t="s">
        <v>5522</v>
      </c>
      <c r="P2818" s="4" t="s">
        <v>5369</v>
      </c>
      <c r="Q2818" s="4">
        <v>3362755.0</v>
      </c>
      <c r="R2818" s="5">
        <v>45778.0</v>
      </c>
      <c r="S2818" s="4" t="s">
        <v>7391</v>
      </c>
      <c r="T2818" s="5">
        <v>45792.0</v>
      </c>
    </row>
    <row r="2819">
      <c r="A2819" s="4" t="s">
        <v>6488</v>
      </c>
      <c r="B2819" s="4">
        <v>2008.0</v>
      </c>
      <c r="C2819" s="4" t="s">
        <v>13</v>
      </c>
      <c r="D2819" s="4" t="s">
        <v>5613</v>
      </c>
      <c r="E2819" s="4">
        <v>119.0</v>
      </c>
      <c r="F2819" s="4">
        <v>1.0</v>
      </c>
      <c r="G2819" s="4" t="s">
        <v>1322</v>
      </c>
      <c r="H2819" s="4" t="s">
        <v>5370</v>
      </c>
      <c r="I2819" s="4">
        <v>94.0</v>
      </c>
      <c r="J2819" s="4">
        <v>0.0</v>
      </c>
      <c r="K2819" s="5">
        <v>45663.0</v>
      </c>
      <c r="L2819" s="4">
        <v>1.0</v>
      </c>
      <c r="M2819" s="4">
        <v>94.0</v>
      </c>
      <c r="N2819" s="4">
        <v>94.0</v>
      </c>
      <c r="O2819" s="4" t="s">
        <v>5522</v>
      </c>
      <c r="P2819" s="4" t="s">
        <v>5371</v>
      </c>
      <c r="Q2819" s="4">
        <v>335824.0</v>
      </c>
      <c r="R2819" s="5">
        <v>45778.0</v>
      </c>
      <c r="S2819" s="4" t="s">
        <v>6980</v>
      </c>
      <c r="T2819" s="5">
        <v>45853.0</v>
      </c>
    </row>
    <row r="2820">
      <c r="A2820" s="4" t="s">
        <v>6488</v>
      </c>
      <c r="B2820" s="4">
        <v>2007.0</v>
      </c>
      <c r="C2820" s="4" t="s">
        <v>13</v>
      </c>
      <c r="D2820" s="4" t="s">
        <v>5566</v>
      </c>
      <c r="E2820" s="4">
        <v>124.0</v>
      </c>
      <c r="F2820" s="4">
        <v>1.0</v>
      </c>
      <c r="G2820" s="4" t="s">
        <v>533</v>
      </c>
      <c r="H2820" s="4" t="s">
        <v>5372</v>
      </c>
      <c r="I2820" s="4">
        <v>94.0</v>
      </c>
      <c r="J2820" s="4">
        <v>0.0</v>
      </c>
      <c r="K2820" s="4" t="s">
        <v>5524</v>
      </c>
      <c r="L2820" s="4">
        <v>1.0</v>
      </c>
      <c r="M2820" s="4">
        <v>94.0</v>
      </c>
      <c r="N2820" s="4">
        <v>94.0</v>
      </c>
      <c r="O2820" s="4" t="s">
        <v>5522</v>
      </c>
      <c r="P2820" s="4" t="s">
        <v>5373</v>
      </c>
      <c r="Q2820" s="4">
        <v>3339741.0</v>
      </c>
      <c r="R2820" s="5">
        <v>45778.0</v>
      </c>
      <c r="S2820" s="4" t="s">
        <v>5030</v>
      </c>
      <c r="T2820" s="5">
        <v>45731.0</v>
      </c>
    </row>
    <row r="2821">
      <c r="A2821" s="4" t="s">
        <v>6488</v>
      </c>
      <c r="B2821" s="4">
        <v>2006.0</v>
      </c>
      <c r="C2821" s="4" t="s">
        <v>13</v>
      </c>
      <c r="D2821" s="4" t="s">
        <v>5547</v>
      </c>
      <c r="E2821" s="4">
        <v>117.0</v>
      </c>
      <c r="F2821" s="4">
        <v>1.0</v>
      </c>
      <c r="G2821" s="4" t="s">
        <v>741</v>
      </c>
      <c r="H2821" s="4" t="s">
        <v>5374</v>
      </c>
      <c r="I2821" s="4">
        <v>95.0</v>
      </c>
      <c r="J2821" s="4">
        <v>0.0</v>
      </c>
      <c r="K2821" s="4" t="s">
        <v>5995</v>
      </c>
      <c r="L2821" s="4">
        <v>1.0</v>
      </c>
      <c r="M2821" s="4">
        <v>95.0</v>
      </c>
      <c r="N2821" s="4">
        <v>95.0</v>
      </c>
      <c r="O2821" s="4" t="s">
        <v>5522</v>
      </c>
      <c r="P2821" s="4" t="s">
        <v>5375</v>
      </c>
      <c r="Q2821" s="4">
        <v>333143.0</v>
      </c>
      <c r="R2821" s="5">
        <v>45809.0</v>
      </c>
      <c r="S2821" s="4" t="s">
        <v>7418</v>
      </c>
      <c r="T2821" s="5">
        <v>45703.0</v>
      </c>
    </row>
    <row r="2822">
      <c r="A2822" s="4" t="s">
        <v>6488</v>
      </c>
      <c r="B2822" s="4">
        <v>2005.0</v>
      </c>
      <c r="C2822" s="4" t="s">
        <v>13</v>
      </c>
      <c r="D2822" s="4" t="s">
        <v>5617</v>
      </c>
      <c r="E2822" s="4">
        <v>123.0</v>
      </c>
      <c r="F2822" s="4">
        <v>1.0</v>
      </c>
      <c r="G2822" s="4" t="s">
        <v>1009</v>
      </c>
      <c r="H2822" s="4" t="s">
        <v>5376</v>
      </c>
      <c r="I2822" s="4">
        <v>96.0</v>
      </c>
      <c r="J2822" s="4">
        <v>0.0</v>
      </c>
      <c r="K2822" s="4" t="s">
        <v>5962</v>
      </c>
      <c r="L2822" s="4">
        <v>1.0</v>
      </c>
      <c r="M2822" s="4">
        <v>96.0</v>
      </c>
      <c r="N2822" s="4">
        <v>96.0</v>
      </c>
      <c r="O2822" s="4" t="s">
        <v>5522</v>
      </c>
      <c r="P2822" s="4" t="s">
        <v>5378</v>
      </c>
      <c r="Q2822" s="4">
        <v>3325612.0</v>
      </c>
      <c r="R2822" s="5">
        <v>45809.0</v>
      </c>
      <c r="S2822" s="4" t="s">
        <v>7055</v>
      </c>
      <c r="T2822" s="5">
        <v>45792.0</v>
      </c>
    </row>
    <row r="2823">
      <c r="A2823" s="4" t="s">
        <v>6488</v>
      </c>
      <c r="B2823" s="4">
        <v>2004.0</v>
      </c>
      <c r="C2823" s="4" t="s">
        <v>13</v>
      </c>
      <c r="D2823" s="4" t="s">
        <v>5566</v>
      </c>
      <c r="E2823" s="4">
        <v>122.0</v>
      </c>
      <c r="F2823" s="4">
        <v>1.0</v>
      </c>
      <c r="G2823" s="4" t="s">
        <v>64</v>
      </c>
      <c r="H2823" s="4" t="s">
        <v>5379</v>
      </c>
      <c r="I2823" s="4">
        <v>94.0</v>
      </c>
      <c r="J2823" s="4">
        <v>0.0</v>
      </c>
      <c r="K2823" s="4" t="s">
        <v>5798</v>
      </c>
      <c r="L2823" s="4">
        <v>1.0</v>
      </c>
      <c r="M2823" s="4">
        <v>95.0</v>
      </c>
      <c r="N2823" s="4">
        <v>94.0</v>
      </c>
      <c r="O2823" s="4" t="s">
        <v>5522</v>
      </c>
      <c r="P2823" s="4" t="s">
        <v>5380</v>
      </c>
      <c r="Q2823" s="4">
        <v>332496.0</v>
      </c>
      <c r="R2823" s="5">
        <v>45809.0</v>
      </c>
      <c r="S2823" s="4" t="s">
        <v>6846</v>
      </c>
      <c r="T2823" s="5">
        <v>45792.0</v>
      </c>
    </row>
    <row r="2824">
      <c r="A2824" s="4" t="s">
        <v>6488</v>
      </c>
      <c r="B2824" s="4">
        <v>2003.0</v>
      </c>
      <c r="C2824" s="4" t="s">
        <v>13</v>
      </c>
      <c r="D2824" s="4" t="s">
        <v>5566</v>
      </c>
      <c r="E2824" s="4">
        <v>121.0</v>
      </c>
      <c r="F2824" s="4">
        <v>1.0</v>
      </c>
      <c r="G2824" s="5">
        <v>45966.0</v>
      </c>
      <c r="H2824" s="4" t="s">
        <v>5381</v>
      </c>
      <c r="I2824" s="4">
        <v>91.0</v>
      </c>
      <c r="J2824" s="4">
        <v>0.0</v>
      </c>
      <c r="K2824" s="4">
        <v>57.0</v>
      </c>
      <c r="L2824" s="4">
        <v>1.0</v>
      </c>
      <c r="M2824" s="4">
        <v>91.0</v>
      </c>
      <c r="N2824" s="4">
        <v>91.0</v>
      </c>
      <c r="O2824" s="4" t="s">
        <v>5522</v>
      </c>
      <c r="P2824" s="4" t="s">
        <v>5382</v>
      </c>
      <c r="Q2824" s="4">
        <v>3325637.0</v>
      </c>
      <c r="R2824" s="5">
        <v>45809.0</v>
      </c>
      <c r="S2824" s="4" t="s">
        <v>7111</v>
      </c>
      <c r="T2824" s="4">
        <v>15.0</v>
      </c>
    </row>
    <row r="2825">
      <c r="A2825" s="4" t="s">
        <v>6488</v>
      </c>
      <c r="B2825" s="4">
        <v>2002.0</v>
      </c>
      <c r="C2825" s="4" t="s">
        <v>13</v>
      </c>
      <c r="D2825" s="4" t="s">
        <v>5566</v>
      </c>
      <c r="E2825" s="4">
        <v>124.0</v>
      </c>
      <c r="F2825" s="4">
        <v>1.0</v>
      </c>
      <c r="G2825" s="4" t="s">
        <v>84</v>
      </c>
      <c r="H2825" s="4" t="s">
        <v>5383</v>
      </c>
      <c r="I2825" s="4">
        <v>95.0</v>
      </c>
      <c r="J2825" s="4">
        <v>0.0</v>
      </c>
      <c r="K2825" s="4" t="s">
        <v>5638</v>
      </c>
      <c r="L2825" s="4">
        <v>1.0</v>
      </c>
      <c r="M2825" s="4">
        <v>93.0</v>
      </c>
      <c r="N2825" s="4">
        <v>95.0</v>
      </c>
      <c r="O2825" s="4" t="s">
        <v>5522</v>
      </c>
      <c r="P2825" s="4" t="s">
        <v>5384</v>
      </c>
      <c r="Q2825" s="4">
        <v>3327773.0</v>
      </c>
      <c r="R2825" s="5">
        <v>45839.0</v>
      </c>
      <c r="S2825" s="4" t="s">
        <v>7345</v>
      </c>
      <c r="T2825" s="5">
        <v>45852.0</v>
      </c>
    </row>
    <row r="2826">
      <c r="A2826" s="4" t="s">
        <v>6488</v>
      </c>
      <c r="B2826" s="4">
        <v>2001.0</v>
      </c>
      <c r="C2826" s="4" t="s">
        <v>13</v>
      </c>
      <c r="D2826" s="4" t="s">
        <v>5620</v>
      </c>
      <c r="E2826" s="4">
        <v>123.0</v>
      </c>
      <c r="F2826" s="4">
        <v>1.0</v>
      </c>
      <c r="G2826" s="4" t="s">
        <v>1267</v>
      </c>
      <c r="H2826" s="4" t="s">
        <v>5385</v>
      </c>
      <c r="I2826" s="4">
        <v>94.0</v>
      </c>
      <c r="J2826" s="4">
        <v>0.0</v>
      </c>
      <c r="K2826" s="4" t="s">
        <v>5640</v>
      </c>
      <c r="L2826" s="4">
        <v>1.0</v>
      </c>
      <c r="M2826" s="4">
        <v>94.0</v>
      </c>
      <c r="N2826" s="4">
        <v>94.0</v>
      </c>
      <c r="O2826" s="4" t="s">
        <v>5522</v>
      </c>
      <c r="P2826" s="4" t="s">
        <v>5386</v>
      </c>
      <c r="Q2826" s="4">
        <v>332713.0</v>
      </c>
      <c r="R2826" s="5">
        <v>45839.0</v>
      </c>
      <c r="S2826" s="4" t="s">
        <v>7020</v>
      </c>
      <c r="T2826" s="5">
        <v>45702.0</v>
      </c>
    </row>
    <row r="2827">
      <c r="A2827" s="4" t="s">
        <v>6488</v>
      </c>
      <c r="B2827" s="4">
        <v>2000.0</v>
      </c>
      <c r="C2827" s="4" t="s">
        <v>13</v>
      </c>
      <c r="D2827" s="4" t="s">
        <v>5569</v>
      </c>
      <c r="E2827" s="4">
        <v>131.0</v>
      </c>
      <c r="F2827" s="4">
        <v>1.0</v>
      </c>
      <c r="G2827" s="4" t="s">
        <v>2224</v>
      </c>
      <c r="H2827" s="4" t="s">
        <v>5387</v>
      </c>
      <c r="I2827" s="4">
        <v>92.0</v>
      </c>
      <c r="J2827" s="4">
        <v>0.0</v>
      </c>
      <c r="K2827" s="4">
        <v>55.0</v>
      </c>
      <c r="L2827" s="4">
        <v>1.0</v>
      </c>
      <c r="M2827" s="4">
        <v>92.0</v>
      </c>
      <c r="N2827" s="4">
        <v>9.0</v>
      </c>
      <c r="O2827" s="4" t="s">
        <v>5522</v>
      </c>
      <c r="P2827" s="4" t="s">
        <v>5388</v>
      </c>
      <c r="Q2827" s="4">
        <v>3321245.0</v>
      </c>
      <c r="R2827" s="5">
        <v>45839.0</v>
      </c>
      <c r="S2827" s="4" t="s">
        <v>6923</v>
      </c>
      <c r="T2827" s="4">
        <v>14.0</v>
      </c>
    </row>
    <row r="2828">
      <c r="A2828" s="4" t="s">
        <v>6489</v>
      </c>
      <c r="B2828" s="4">
        <v>2015.0</v>
      </c>
      <c r="C2828" s="4" t="s">
        <v>13</v>
      </c>
      <c r="D2828" s="4" t="s">
        <v>5818</v>
      </c>
      <c r="E2828" s="4">
        <v>184.0</v>
      </c>
      <c r="F2828" s="4">
        <v>15.0</v>
      </c>
      <c r="G2828" s="10"/>
      <c r="H2828" s="4">
        <v>0.0</v>
      </c>
      <c r="I2828" s="4">
        <v>99.0</v>
      </c>
      <c r="J2828" s="4">
        <v>22.0</v>
      </c>
      <c r="K2828" s="4" t="s">
        <v>5724</v>
      </c>
      <c r="L2828" s="4">
        <v>17.0</v>
      </c>
      <c r="M2828" s="4">
        <v>99.0</v>
      </c>
      <c r="N2828" s="4">
        <v>99.0</v>
      </c>
      <c r="O2828" s="4" t="s">
        <v>5522</v>
      </c>
      <c r="P2828" s="4" t="s">
        <v>5389</v>
      </c>
      <c r="Q2828" s="4">
        <v>312989.0</v>
      </c>
      <c r="R2828" s="5">
        <v>45660.0</v>
      </c>
      <c r="S2828" s="4" t="s">
        <v>6942</v>
      </c>
      <c r="T2828" s="5">
        <v>45669.0</v>
      </c>
    </row>
    <row r="2829">
      <c r="A2829" s="4" t="s">
        <v>6489</v>
      </c>
      <c r="B2829" s="4">
        <v>2014.0</v>
      </c>
      <c r="C2829" s="4" t="s">
        <v>13</v>
      </c>
      <c r="D2829" s="4" t="s">
        <v>5720</v>
      </c>
      <c r="E2829" s="4">
        <v>184.0</v>
      </c>
      <c r="F2829" s="4">
        <v>16.0</v>
      </c>
      <c r="G2829" s="4" t="s">
        <v>5521</v>
      </c>
      <c r="H2829" s="4" t="s">
        <v>5390</v>
      </c>
      <c r="I2829" s="4">
        <v>99.0</v>
      </c>
      <c r="J2829" s="4">
        <v>8.0</v>
      </c>
      <c r="K2829" s="4" t="s">
        <v>6054</v>
      </c>
      <c r="L2829" s="4">
        <v>18.0</v>
      </c>
      <c r="M2829" s="4">
        <v>99.0</v>
      </c>
      <c r="N2829" s="4">
        <v>99.0</v>
      </c>
      <c r="O2829" s="4" t="s">
        <v>5522</v>
      </c>
      <c r="P2829" s="4" t="s">
        <v>5391</v>
      </c>
      <c r="Q2829" s="4">
        <v>37577.0</v>
      </c>
      <c r="R2829" s="5">
        <v>45660.0</v>
      </c>
      <c r="S2829" s="4" t="s">
        <v>6943</v>
      </c>
      <c r="T2829" s="5">
        <v>45669.0</v>
      </c>
    </row>
    <row r="2830">
      <c r="A2830" s="4" t="s">
        <v>6489</v>
      </c>
      <c r="B2830" s="4">
        <v>2013.0</v>
      </c>
      <c r="C2830" s="4" t="s">
        <v>13</v>
      </c>
      <c r="D2830" s="4" t="s">
        <v>5770</v>
      </c>
      <c r="E2830" s="4">
        <v>185.0</v>
      </c>
      <c r="F2830" s="4">
        <v>17.0</v>
      </c>
      <c r="G2830" s="4" t="s">
        <v>5521</v>
      </c>
      <c r="H2830" s="4" t="s">
        <v>5392</v>
      </c>
      <c r="I2830" s="4">
        <v>99.0</v>
      </c>
      <c r="J2830" s="4">
        <v>0.0</v>
      </c>
      <c r="K2830" s="4">
        <v>43.0</v>
      </c>
      <c r="L2830" s="4">
        <v>19.0</v>
      </c>
      <c r="M2830" s="4">
        <v>99.0</v>
      </c>
      <c r="N2830" s="4">
        <v>99.0</v>
      </c>
      <c r="O2830" s="4" t="s">
        <v>5522</v>
      </c>
      <c r="P2830" s="4" t="s">
        <v>5393</v>
      </c>
      <c r="Q2830" s="4">
        <v>32432.0</v>
      </c>
      <c r="R2830" s="5">
        <v>45660.0</v>
      </c>
      <c r="S2830" s="4" t="s">
        <v>6930</v>
      </c>
      <c r="T2830" s="4">
        <v>12.0</v>
      </c>
    </row>
    <row r="2831">
      <c r="A2831" s="4" t="s">
        <v>6489</v>
      </c>
      <c r="B2831" s="4">
        <v>2012.0</v>
      </c>
      <c r="C2831" s="4" t="s">
        <v>13</v>
      </c>
      <c r="D2831" s="4" t="s">
        <v>6004</v>
      </c>
      <c r="E2831" s="4">
        <v>184.0</v>
      </c>
      <c r="F2831" s="4">
        <v>18.0</v>
      </c>
      <c r="G2831" s="4" t="s">
        <v>5521</v>
      </c>
      <c r="H2831" s="4" t="s">
        <v>5394</v>
      </c>
      <c r="I2831" s="4">
        <v>99.0</v>
      </c>
      <c r="J2831" s="4">
        <v>0.0</v>
      </c>
      <c r="K2831" s="4" t="s">
        <v>6130</v>
      </c>
      <c r="L2831" s="4">
        <v>21.0</v>
      </c>
      <c r="M2831" s="4">
        <v>99.0</v>
      </c>
      <c r="N2831" s="4">
        <v>99.0</v>
      </c>
      <c r="O2831" s="4" t="s">
        <v>5522</v>
      </c>
      <c r="P2831" s="4" t="s">
        <v>5395</v>
      </c>
      <c r="Q2831" s="4">
        <v>297745.0</v>
      </c>
      <c r="R2831" s="5">
        <v>45660.0</v>
      </c>
      <c r="S2831" s="4" t="s">
        <v>6945</v>
      </c>
      <c r="T2831" s="4">
        <v>12.0</v>
      </c>
    </row>
    <row r="2832">
      <c r="A2832" s="4" t="s">
        <v>6489</v>
      </c>
      <c r="B2832" s="4">
        <v>2011.0</v>
      </c>
      <c r="C2832" s="4" t="s">
        <v>13</v>
      </c>
      <c r="D2832" s="4" t="s">
        <v>5824</v>
      </c>
      <c r="E2832" s="4">
        <v>183.0</v>
      </c>
      <c r="F2832" s="4">
        <v>19.0</v>
      </c>
      <c r="G2832" s="4" t="s">
        <v>2533</v>
      </c>
      <c r="H2832" s="4" t="s">
        <v>5396</v>
      </c>
      <c r="I2832" s="4">
        <v>99.0</v>
      </c>
      <c r="J2832" s="4">
        <v>476.0</v>
      </c>
      <c r="K2832" s="4" t="s">
        <v>5625</v>
      </c>
      <c r="L2832" s="4">
        <v>22.0</v>
      </c>
      <c r="M2832" s="4">
        <v>99.0</v>
      </c>
      <c r="N2832" s="4">
        <v>99.0</v>
      </c>
      <c r="O2832" s="4" t="s">
        <v>5522</v>
      </c>
      <c r="P2832" s="4" t="s">
        <v>5397</v>
      </c>
      <c r="Q2832" s="4">
        <v>293394.0</v>
      </c>
      <c r="R2832" s="5">
        <v>45660.0</v>
      </c>
      <c r="S2832" s="4" t="s">
        <v>7327</v>
      </c>
      <c r="T2832" s="4">
        <v>12.0</v>
      </c>
    </row>
    <row r="2833">
      <c r="A2833" s="4" t="s">
        <v>6489</v>
      </c>
      <c r="B2833" s="4">
        <v>2010.0</v>
      </c>
      <c r="C2833" s="4" t="s">
        <v>13</v>
      </c>
      <c r="D2833" s="4" t="s">
        <v>5825</v>
      </c>
      <c r="E2833" s="4">
        <v>183.0</v>
      </c>
      <c r="F2833" s="4">
        <v>20.0</v>
      </c>
      <c r="G2833" s="4" t="s">
        <v>1779</v>
      </c>
      <c r="H2833" s="4" t="s">
        <v>5398</v>
      </c>
      <c r="I2833" s="4">
        <v>99.0</v>
      </c>
      <c r="J2833" s="4">
        <v>117.0</v>
      </c>
      <c r="K2833" s="5">
        <v>45842.0</v>
      </c>
      <c r="L2833" s="4">
        <v>23.0</v>
      </c>
      <c r="M2833" s="4">
        <v>99.0</v>
      </c>
      <c r="N2833" s="4">
        <v>99.0</v>
      </c>
      <c r="O2833" s="4" t="s">
        <v>5614</v>
      </c>
      <c r="P2833" s="4" t="s">
        <v>5399</v>
      </c>
      <c r="Q2833" s="4">
        <v>285624.0</v>
      </c>
      <c r="R2833" s="5">
        <v>45660.0</v>
      </c>
      <c r="S2833" s="4" t="s">
        <v>6991</v>
      </c>
      <c r="T2833" s="5">
        <v>45911.0</v>
      </c>
    </row>
    <row r="2834">
      <c r="A2834" s="4" t="s">
        <v>6489</v>
      </c>
      <c r="B2834" s="4">
        <v>2009.0</v>
      </c>
      <c r="C2834" s="4" t="s">
        <v>13</v>
      </c>
      <c r="D2834" s="4">
        <v>68.0</v>
      </c>
      <c r="E2834" s="4">
        <v>183.0</v>
      </c>
      <c r="F2834" s="4">
        <v>21.0</v>
      </c>
      <c r="G2834" s="4" t="s">
        <v>1387</v>
      </c>
      <c r="H2834" s="4" t="s">
        <v>5400</v>
      </c>
      <c r="I2834" s="4">
        <v>98.0</v>
      </c>
      <c r="J2834" s="4">
        <v>0.0</v>
      </c>
      <c r="K2834" s="4">
        <v>4.0</v>
      </c>
      <c r="L2834" s="4">
        <v>24.0</v>
      </c>
      <c r="M2834" s="4">
        <v>99.0</v>
      </c>
      <c r="N2834" s="4">
        <v>98.0</v>
      </c>
      <c r="O2834" s="4" t="s">
        <v>5614</v>
      </c>
      <c r="P2834" s="4" t="s">
        <v>5401</v>
      </c>
      <c r="Q2834" s="4">
        <v>277674.0</v>
      </c>
      <c r="R2834" s="5">
        <v>45660.0</v>
      </c>
      <c r="S2834" s="4" t="s">
        <v>7027</v>
      </c>
      <c r="T2834" s="5">
        <v>45880.0</v>
      </c>
    </row>
    <row r="2835">
      <c r="A2835" s="4" t="s">
        <v>6489</v>
      </c>
      <c r="B2835" s="4">
        <v>2008.0</v>
      </c>
      <c r="C2835" s="4" t="s">
        <v>13</v>
      </c>
      <c r="D2835" s="4" t="s">
        <v>5832</v>
      </c>
      <c r="E2835" s="4">
        <v>184.0</v>
      </c>
      <c r="F2835" s="4">
        <v>22.0</v>
      </c>
      <c r="G2835" s="4" t="s">
        <v>6005</v>
      </c>
      <c r="H2835" s="4" t="s">
        <v>5402</v>
      </c>
      <c r="I2835" s="4">
        <v>91.0</v>
      </c>
      <c r="J2835" s="4">
        <v>2.0</v>
      </c>
      <c r="K2835" s="4" t="s">
        <v>6238</v>
      </c>
      <c r="L2835" s="4">
        <v>25.0</v>
      </c>
      <c r="M2835" s="4">
        <v>98.0</v>
      </c>
      <c r="N2835" s="4">
        <v>98.0</v>
      </c>
      <c r="O2835" s="4" t="s">
        <v>5821</v>
      </c>
      <c r="P2835" s="4" t="s">
        <v>5403</v>
      </c>
      <c r="Q2835" s="4">
        <v>27328.0</v>
      </c>
      <c r="R2835" s="5">
        <v>45660.0</v>
      </c>
      <c r="S2835" s="4" t="s">
        <v>6948</v>
      </c>
      <c r="T2835" s="5">
        <v>45911.0</v>
      </c>
    </row>
    <row r="2836">
      <c r="A2836" s="4" t="s">
        <v>6489</v>
      </c>
      <c r="B2836" s="4">
        <v>2007.0</v>
      </c>
      <c r="C2836" s="4" t="s">
        <v>13</v>
      </c>
      <c r="D2836" s="4" t="s">
        <v>5727</v>
      </c>
      <c r="E2836" s="4">
        <v>184.0</v>
      </c>
      <c r="F2836" s="4">
        <v>22.0</v>
      </c>
      <c r="G2836" s="4" t="s">
        <v>4199</v>
      </c>
      <c r="H2836" s="4" t="s">
        <v>5404</v>
      </c>
      <c r="I2836" s="4">
        <v>99.0</v>
      </c>
      <c r="J2836" s="4">
        <v>863.0</v>
      </c>
      <c r="K2836" s="4" t="s">
        <v>6218</v>
      </c>
      <c r="L2836" s="4">
        <v>26.0</v>
      </c>
      <c r="M2836" s="4">
        <v>98.0</v>
      </c>
      <c r="N2836" s="4">
        <v>96.0</v>
      </c>
      <c r="O2836" s="4" t="s">
        <v>5821</v>
      </c>
      <c r="P2836" s="4" t="s">
        <v>5405</v>
      </c>
      <c r="Q2836" s="4">
        <v>26868.0</v>
      </c>
      <c r="R2836" s="5">
        <v>45660.0</v>
      </c>
      <c r="S2836" s="4" t="s">
        <v>7392</v>
      </c>
      <c r="T2836" s="5">
        <v>45880.0</v>
      </c>
    </row>
    <row r="2837">
      <c r="A2837" s="4" t="s">
        <v>6489</v>
      </c>
      <c r="B2837" s="4">
        <v>2006.0</v>
      </c>
      <c r="C2837" s="4" t="s">
        <v>13</v>
      </c>
      <c r="D2837" s="4" t="s">
        <v>5983</v>
      </c>
      <c r="E2837" s="4">
        <v>185.0</v>
      </c>
      <c r="F2837" s="4">
        <v>23.0</v>
      </c>
      <c r="G2837" s="4" t="s">
        <v>3198</v>
      </c>
      <c r="H2837" s="4" t="s">
        <v>5406</v>
      </c>
      <c r="I2837" s="4">
        <v>98.0</v>
      </c>
      <c r="J2837" s="4">
        <v>823.0</v>
      </c>
      <c r="K2837" s="4" t="s">
        <v>6242</v>
      </c>
      <c r="L2837" s="4">
        <v>27.0</v>
      </c>
      <c r="M2837" s="4">
        <v>94.0</v>
      </c>
      <c r="N2837" s="4">
        <v>96.0</v>
      </c>
      <c r="O2837" s="4" t="s">
        <v>5783</v>
      </c>
      <c r="P2837" s="4" t="s">
        <v>5407</v>
      </c>
      <c r="Q2837" s="4">
        <v>2648825.0</v>
      </c>
      <c r="R2837" s="5">
        <v>45691.0</v>
      </c>
      <c r="S2837" s="4" t="s">
        <v>7106</v>
      </c>
      <c r="T2837" s="5">
        <v>45880.0</v>
      </c>
    </row>
    <row r="2838">
      <c r="A2838" s="4" t="s">
        <v>6489</v>
      </c>
      <c r="B2838" s="4">
        <v>2005.0</v>
      </c>
      <c r="C2838" s="4" t="s">
        <v>13</v>
      </c>
      <c r="D2838" s="4" t="s">
        <v>5773</v>
      </c>
      <c r="E2838" s="4">
        <v>192.0</v>
      </c>
      <c r="F2838" s="4">
        <v>24.0</v>
      </c>
      <c r="G2838" s="4" t="s">
        <v>1127</v>
      </c>
      <c r="H2838" s="4" t="s">
        <v>5408</v>
      </c>
      <c r="I2838" s="4">
        <v>99.0</v>
      </c>
      <c r="J2838" s="4">
        <v>737.0</v>
      </c>
      <c r="K2838" s="4" t="s">
        <v>6079</v>
      </c>
      <c r="L2838" s="4">
        <v>28.0</v>
      </c>
      <c r="M2838" s="4">
        <v>99.0</v>
      </c>
      <c r="N2838" s="4">
        <v>99.0</v>
      </c>
      <c r="O2838" s="4" t="s">
        <v>5821</v>
      </c>
      <c r="P2838" s="4" t="s">
        <v>5409</v>
      </c>
      <c r="Q2838" s="4">
        <v>26167.0</v>
      </c>
      <c r="R2838" s="5">
        <v>45691.0</v>
      </c>
      <c r="S2838" s="4" t="s">
        <v>5725</v>
      </c>
      <c r="T2838" s="5">
        <v>45849.0</v>
      </c>
    </row>
    <row r="2839">
      <c r="A2839" s="4" t="s">
        <v>6489</v>
      </c>
      <c r="B2839" s="4">
        <v>2004.0</v>
      </c>
      <c r="C2839" s="4" t="s">
        <v>13</v>
      </c>
      <c r="D2839" s="4" t="s">
        <v>5727</v>
      </c>
      <c r="E2839" s="4">
        <v>183.0</v>
      </c>
      <c r="F2839" s="4">
        <v>24.0</v>
      </c>
      <c r="G2839" s="4" t="s">
        <v>607</v>
      </c>
      <c r="H2839" s="4" t="s">
        <v>5410</v>
      </c>
      <c r="I2839" s="4">
        <v>99.0</v>
      </c>
      <c r="J2839" s="4">
        <v>75.0</v>
      </c>
      <c r="K2839" s="4">
        <v>37.0</v>
      </c>
      <c r="L2839" s="4">
        <v>29.0</v>
      </c>
      <c r="M2839" s="4">
        <v>99.0</v>
      </c>
      <c r="N2839" s="4">
        <v>99.0</v>
      </c>
      <c r="O2839" s="4" t="s">
        <v>5821</v>
      </c>
      <c r="P2839" s="4" t="s">
        <v>5411</v>
      </c>
      <c r="Q2839" s="4">
        <v>2586435.0</v>
      </c>
      <c r="R2839" s="5">
        <v>45691.0</v>
      </c>
      <c r="S2839" s="4" t="s">
        <v>7364</v>
      </c>
      <c r="T2839" s="5">
        <v>45819.0</v>
      </c>
    </row>
    <row r="2840">
      <c r="A2840" s="4" t="s">
        <v>6489</v>
      </c>
      <c r="B2840" s="4">
        <v>2003.0</v>
      </c>
      <c r="C2840" s="4" t="s">
        <v>13</v>
      </c>
      <c r="D2840" s="4" t="s">
        <v>5802</v>
      </c>
      <c r="E2840" s="4">
        <v>183.0</v>
      </c>
      <c r="F2840" s="4">
        <v>25.0</v>
      </c>
      <c r="G2840" s="4" t="s">
        <v>613</v>
      </c>
      <c r="H2840" s="4" t="s">
        <v>5412</v>
      </c>
      <c r="I2840" s="4">
        <v>99.0</v>
      </c>
      <c r="J2840" s="4">
        <v>85.0</v>
      </c>
      <c r="K2840" s="4" t="s">
        <v>6077</v>
      </c>
      <c r="L2840" s="4">
        <v>30.0</v>
      </c>
      <c r="M2840" s="4">
        <v>99.0</v>
      </c>
      <c r="N2840" s="4">
        <v>98.0</v>
      </c>
      <c r="O2840" s="4" t="s">
        <v>5821</v>
      </c>
      <c r="P2840" s="4" t="s">
        <v>5413</v>
      </c>
      <c r="Q2840" s="4">
        <v>2556765.0</v>
      </c>
      <c r="R2840" s="5">
        <v>45719.0</v>
      </c>
      <c r="S2840" s="4" t="s">
        <v>7110</v>
      </c>
      <c r="T2840" s="5">
        <v>45727.0</v>
      </c>
    </row>
    <row r="2841">
      <c r="A2841" s="4" t="s">
        <v>6489</v>
      </c>
      <c r="B2841" s="4">
        <v>2002.0</v>
      </c>
      <c r="C2841" s="4" t="s">
        <v>13</v>
      </c>
      <c r="D2841" s="4" t="s">
        <v>6129</v>
      </c>
      <c r="E2841" s="4">
        <v>186.0</v>
      </c>
      <c r="F2841" s="4">
        <v>27.0</v>
      </c>
      <c r="G2841" s="4" t="s">
        <v>5918</v>
      </c>
      <c r="H2841" s="4" t="s">
        <v>5414</v>
      </c>
      <c r="I2841" s="4">
        <v>62.0</v>
      </c>
      <c r="J2841" s="4">
        <v>25.0</v>
      </c>
      <c r="K2841" s="4" t="s">
        <v>6236</v>
      </c>
      <c r="L2841" s="4">
        <v>32.0</v>
      </c>
      <c r="M2841" s="4">
        <v>99.0</v>
      </c>
      <c r="N2841" s="4">
        <v>99.0</v>
      </c>
      <c r="O2841" s="4" t="s">
        <v>5614</v>
      </c>
      <c r="P2841" s="4" t="s">
        <v>5415</v>
      </c>
      <c r="Q2841" s="4">
        <v>2527185.0</v>
      </c>
      <c r="R2841" s="5">
        <v>45719.0</v>
      </c>
      <c r="S2841" s="4" t="s">
        <v>5658</v>
      </c>
      <c r="T2841" s="4">
        <v>11.0</v>
      </c>
    </row>
    <row r="2842">
      <c r="A2842" s="4" t="s">
        <v>6489</v>
      </c>
      <c r="B2842" s="4">
        <v>2001.0</v>
      </c>
      <c r="C2842" s="4" t="s">
        <v>13</v>
      </c>
      <c r="D2842" s="4" t="s">
        <v>5834</v>
      </c>
      <c r="E2842" s="4">
        <v>185.0</v>
      </c>
      <c r="F2842" s="4">
        <v>28.0</v>
      </c>
      <c r="G2842" s="4" t="s">
        <v>380</v>
      </c>
      <c r="H2842" s="4" t="s">
        <v>5416</v>
      </c>
      <c r="I2842" s="10"/>
      <c r="J2842" s="4">
        <v>22.0</v>
      </c>
      <c r="K2842" s="4" t="s">
        <v>6155</v>
      </c>
      <c r="L2842" s="4">
        <v>34.0</v>
      </c>
      <c r="M2842" s="4">
        <v>99.0</v>
      </c>
      <c r="N2842" s="4">
        <v>99.0</v>
      </c>
      <c r="O2842" s="4" t="s">
        <v>5614</v>
      </c>
      <c r="P2842" s="4" t="s">
        <v>5417</v>
      </c>
      <c r="Q2842" s="4">
        <v>2496445.0</v>
      </c>
      <c r="R2842" s="5">
        <v>45719.0</v>
      </c>
      <c r="S2842" s="4" t="s">
        <v>7502</v>
      </c>
      <c r="T2842" s="5">
        <v>45848.0</v>
      </c>
    </row>
    <row r="2843">
      <c r="A2843" s="4" t="s">
        <v>6489</v>
      </c>
      <c r="B2843" s="4">
        <v>2000.0</v>
      </c>
      <c r="C2843" s="4" t="s">
        <v>13</v>
      </c>
      <c r="D2843" s="4" t="s">
        <v>6129</v>
      </c>
      <c r="E2843" s="4">
        <v>189.0</v>
      </c>
      <c r="F2843" s="4">
        <v>30.0</v>
      </c>
      <c r="G2843" s="5">
        <v>45809.0</v>
      </c>
      <c r="H2843" s="4" t="s">
        <v>5418</v>
      </c>
      <c r="I2843" s="10"/>
      <c r="J2843" s="4">
        <v>80.0</v>
      </c>
      <c r="K2843" s="4" t="s">
        <v>6082</v>
      </c>
      <c r="L2843" s="4">
        <v>36.0</v>
      </c>
      <c r="M2843" s="4">
        <v>99.0</v>
      </c>
      <c r="N2843" s="4">
        <v>99.0</v>
      </c>
      <c r="O2843" s="4" t="s">
        <v>5522</v>
      </c>
      <c r="P2843" s="4" t="s">
        <v>5419</v>
      </c>
      <c r="Q2843" s="4">
        <v>24654.0</v>
      </c>
      <c r="R2843" s="5">
        <v>45750.0</v>
      </c>
      <c r="S2843" s="4">
        <v>0.0</v>
      </c>
      <c r="T2843" s="5">
        <v>45818.0</v>
      </c>
    </row>
    <row r="2844">
      <c r="A2844" s="4" t="s">
        <v>6490</v>
      </c>
      <c r="B2844" s="4">
        <v>2015.0</v>
      </c>
      <c r="C2844" s="4" t="s">
        <v>13</v>
      </c>
      <c r="D2844" s="4">
        <v>72.0</v>
      </c>
      <c r="E2844" s="4">
        <v>13.0</v>
      </c>
      <c r="F2844" s="4">
        <v>0.0</v>
      </c>
      <c r="G2844" s="10"/>
      <c r="H2844" s="4">
        <v>0.0</v>
      </c>
      <c r="I2844" s="4">
        <v>64.0</v>
      </c>
      <c r="J2844" s="4">
        <v>39.0</v>
      </c>
      <c r="K2844" s="4" t="s">
        <v>5644</v>
      </c>
      <c r="L2844" s="4">
        <v>0.0</v>
      </c>
      <c r="M2844" s="4">
        <v>65.0</v>
      </c>
      <c r="N2844" s="4">
        <v>64.0</v>
      </c>
      <c r="O2844" s="4" t="s">
        <v>5522</v>
      </c>
      <c r="P2844" s="4" t="s">
        <v>5420</v>
      </c>
      <c r="Q2844" s="4">
        <v>26463.0</v>
      </c>
      <c r="R2844" s="5">
        <v>45748.0</v>
      </c>
      <c r="S2844" s="4" t="s">
        <v>7441</v>
      </c>
      <c r="T2844" s="5">
        <v>45879.0</v>
      </c>
    </row>
    <row r="2845">
      <c r="A2845" s="4" t="s">
        <v>6490</v>
      </c>
      <c r="B2845" s="4">
        <v>2014.0</v>
      </c>
      <c r="C2845" s="4" t="s">
        <v>13</v>
      </c>
      <c r="D2845" s="4" t="s">
        <v>5590</v>
      </c>
      <c r="E2845" s="4">
        <v>134.0</v>
      </c>
      <c r="F2845" s="4">
        <v>0.0</v>
      </c>
      <c r="G2845" s="4" t="s">
        <v>5521</v>
      </c>
      <c r="H2845" s="4" t="s">
        <v>5421</v>
      </c>
      <c r="I2845" s="4">
        <v>64.0</v>
      </c>
      <c r="J2845" s="4">
        <v>10.0</v>
      </c>
      <c r="K2845" s="4" t="s">
        <v>5710</v>
      </c>
      <c r="L2845" s="4">
        <v>0.0</v>
      </c>
      <c r="M2845" s="4">
        <v>65.0</v>
      </c>
      <c r="N2845" s="4">
        <v>64.0</v>
      </c>
      <c r="O2845" s="4" t="s">
        <v>5522</v>
      </c>
      <c r="P2845" s="4" t="s">
        <v>5422</v>
      </c>
      <c r="Q2845" s="4">
        <v>25885.0</v>
      </c>
      <c r="R2845" s="5">
        <v>45748.0</v>
      </c>
      <c r="S2845" s="4" t="s">
        <v>7095</v>
      </c>
      <c r="T2845" s="5">
        <v>45879.0</v>
      </c>
    </row>
    <row r="2846">
      <c r="A2846" s="4" t="s">
        <v>6490</v>
      </c>
      <c r="B2846" s="4">
        <v>2013.0</v>
      </c>
      <c r="C2846" s="4" t="s">
        <v>13</v>
      </c>
      <c r="D2846" s="4" t="s">
        <v>5592</v>
      </c>
      <c r="E2846" s="4">
        <v>135.0</v>
      </c>
      <c r="F2846" s="4">
        <v>0.0</v>
      </c>
      <c r="G2846" s="4" t="s">
        <v>5521</v>
      </c>
      <c r="H2846" s="4" t="s">
        <v>5423</v>
      </c>
      <c r="I2846" s="4">
        <v>64.0</v>
      </c>
      <c r="J2846" s="4">
        <v>0.0</v>
      </c>
      <c r="K2846" s="4" t="s">
        <v>5554</v>
      </c>
      <c r="L2846" s="4">
        <v>0.0</v>
      </c>
      <c r="M2846" s="4">
        <v>65.0</v>
      </c>
      <c r="N2846" s="4">
        <v>64.0</v>
      </c>
      <c r="O2846" s="4" t="s">
        <v>5522</v>
      </c>
      <c r="P2846" s="4" t="s">
        <v>5424</v>
      </c>
      <c r="Q2846" s="4">
        <v>253142.0</v>
      </c>
      <c r="R2846" s="5">
        <v>45748.0</v>
      </c>
      <c r="S2846" s="4" t="s">
        <v>7503</v>
      </c>
      <c r="T2846" s="5">
        <v>45879.0</v>
      </c>
    </row>
    <row r="2847">
      <c r="A2847" s="4" t="s">
        <v>6490</v>
      </c>
      <c r="B2847" s="4">
        <v>2012.0</v>
      </c>
      <c r="C2847" s="4" t="s">
        <v>13</v>
      </c>
      <c r="D2847" s="4" t="s">
        <v>5594</v>
      </c>
      <c r="E2847" s="4">
        <v>138.0</v>
      </c>
      <c r="F2847" s="4">
        <v>0.0</v>
      </c>
      <c r="G2847" s="4" t="s">
        <v>5521</v>
      </c>
      <c r="H2847" s="4" t="s">
        <v>5425</v>
      </c>
      <c r="I2847" s="4">
        <v>64.0</v>
      </c>
      <c r="J2847" s="4">
        <v>0.0</v>
      </c>
      <c r="K2847" s="5">
        <v>45874.0</v>
      </c>
      <c r="L2847" s="4">
        <v>0.0</v>
      </c>
      <c r="M2847" s="4">
        <v>65.0</v>
      </c>
      <c r="N2847" s="4">
        <v>64.0</v>
      </c>
      <c r="O2847" s="4" t="s">
        <v>5522</v>
      </c>
      <c r="P2847" s="4" t="s">
        <v>5426</v>
      </c>
      <c r="Q2847" s="4">
        <v>247485.0</v>
      </c>
      <c r="R2847" s="5">
        <v>45748.0</v>
      </c>
      <c r="S2847" s="4" t="s">
        <v>7249</v>
      </c>
      <c r="T2847" s="5">
        <v>45879.0</v>
      </c>
    </row>
    <row r="2848">
      <c r="A2848" s="4" t="s">
        <v>6490</v>
      </c>
      <c r="B2848" s="4">
        <v>2011.0</v>
      </c>
      <c r="C2848" s="4" t="s">
        <v>13</v>
      </c>
      <c r="D2848" s="4" t="s">
        <v>5998</v>
      </c>
      <c r="E2848" s="4">
        <v>141.0</v>
      </c>
      <c r="F2848" s="4">
        <v>0.0</v>
      </c>
      <c r="G2848" s="4" t="s">
        <v>5721</v>
      </c>
      <c r="H2848" s="4" t="s">
        <v>5427</v>
      </c>
      <c r="I2848" s="4">
        <v>63.0</v>
      </c>
      <c r="J2848" s="4">
        <v>0.0</v>
      </c>
      <c r="K2848" s="4" t="s">
        <v>5557</v>
      </c>
      <c r="L2848" s="4">
        <v>0.0</v>
      </c>
      <c r="M2848" s="4">
        <v>65.0</v>
      </c>
      <c r="N2848" s="4">
        <v>65.0</v>
      </c>
      <c r="O2848" s="4" t="s">
        <v>5522</v>
      </c>
      <c r="P2848" s="4" t="s">
        <v>5428</v>
      </c>
      <c r="Q2848" s="4">
        <v>241871.0</v>
      </c>
      <c r="R2848" s="5">
        <v>45748.0</v>
      </c>
      <c r="S2848" s="4" t="s">
        <v>7503</v>
      </c>
      <c r="T2848" s="5">
        <v>45879.0</v>
      </c>
    </row>
    <row r="2849">
      <c r="A2849" s="4" t="s">
        <v>6490</v>
      </c>
      <c r="B2849" s="4">
        <v>2010.0</v>
      </c>
      <c r="C2849" s="4" t="s">
        <v>13</v>
      </c>
      <c r="D2849" s="4">
        <v>71.0</v>
      </c>
      <c r="E2849" s="4">
        <v>145.0</v>
      </c>
      <c r="F2849" s="4">
        <v>0.0</v>
      </c>
      <c r="G2849" s="4" t="s">
        <v>6150</v>
      </c>
      <c r="H2849" s="4" t="s">
        <v>5429</v>
      </c>
      <c r="I2849" s="4">
        <v>62.0</v>
      </c>
      <c r="J2849" s="4">
        <v>0.0</v>
      </c>
      <c r="K2849" s="4" t="s">
        <v>5603</v>
      </c>
      <c r="L2849" s="4">
        <v>0.0</v>
      </c>
      <c r="M2849" s="4">
        <v>66.0</v>
      </c>
      <c r="N2849" s="4">
        <v>65.0</v>
      </c>
      <c r="O2849" s="4" t="s">
        <v>5522</v>
      </c>
      <c r="P2849" s="4" t="s">
        <v>5430</v>
      </c>
      <c r="Q2849" s="4">
        <v>236295.0</v>
      </c>
      <c r="R2849" s="5">
        <v>45748.0</v>
      </c>
      <c r="S2849" s="4" t="s">
        <v>6123</v>
      </c>
      <c r="T2849" s="5">
        <v>45879.0</v>
      </c>
    </row>
    <row r="2850">
      <c r="A2850" s="4" t="s">
        <v>6490</v>
      </c>
      <c r="B2850" s="4">
        <v>2009.0</v>
      </c>
      <c r="C2850" s="4" t="s">
        <v>13</v>
      </c>
      <c r="D2850" s="4">
        <v>78.0</v>
      </c>
      <c r="E2850" s="4">
        <v>149.0</v>
      </c>
      <c r="F2850" s="4">
        <v>0.0</v>
      </c>
      <c r="G2850" s="4" t="s">
        <v>6011</v>
      </c>
      <c r="H2850" s="4" t="s">
        <v>5431</v>
      </c>
      <c r="I2850" s="4">
        <v>62.0</v>
      </c>
      <c r="J2850" s="4">
        <v>0.0</v>
      </c>
      <c r="K2850" s="4" t="s">
        <v>5605</v>
      </c>
      <c r="L2850" s="4">
        <v>0.0</v>
      </c>
      <c r="M2850" s="4">
        <v>66.0</v>
      </c>
      <c r="N2850" s="4">
        <v>66.0</v>
      </c>
      <c r="O2850" s="4" t="s">
        <v>5522</v>
      </c>
      <c r="P2850" s="4" t="s">
        <v>5432</v>
      </c>
      <c r="Q2850" s="4">
        <v>23785.0</v>
      </c>
      <c r="R2850" s="5">
        <v>45778.0</v>
      </c>
      <c r="S2850" s="4" t="s">
        <v>7096</v>
      </c>
      <c r="T2850" s="5">
        <v>45848.0</v>
      </c>
    </row>
    <row r="2851">
      <c r="A2851" s="4" t="s">
        <v>6490</v>
      </c>
      <c r="B2851" s="4">
        <v>2008.0</v>
      </c>
      <c r="C2851" s="4" t="s">
        <v>13</v>
      </c>
      <c r="D2851" s="4">
        <v>75.0</v>
      </c>
      <c r="E2851" s="4">
        <v>153.0</v>
      </c>
      <c r="F2851" s="4">
        <v>0.0</v>
      </c>
      <c r="G2851" s="4" t="s">
        <v>1572</v>
      </c>
      <c r="H2851" s="4" t="s">
        <v>5433</v>
      </c>
      <c r="I2851" s="4">
        <v>61.0</v>
      </c>
      <c r="J2851" s="4">
        <v>0.0</v>
      </c>
      <c r="K2851" s="4" t="s">
        <v>5607</v>
      </c>
      <c r="L2851" s="4">
        <v>0.0</v>
      </c>
      <c r="M2851" s="4">
        <v>66.0</v>
      </c>
      <c r="N2851" s="4">
        <v>67.0</v>
      </c>
      <c r="O2851" s="4" t="s">
        <v>5522</v>
      </c>
      <c r="P2851" s="4" t="s">
        <v>5434</v>
      </c>
      <c r="Q2851" s="4">
        <v>22534.0</v>
      </c>
      <c r="R2851" s="5">
        <v>45778.0</v>
      </c>
      <c r="S2851" s="4" t="s">
        <v>7196</v>
      </c>
      <c r="T2851" s="5">
        <v>45848.0</v>
      </c>
    </row>
    <row r="2852">
      <c r="A2852" s="4" t="s">
        <v>6490</v>
      </c>
      <c r="B2852" s="4">
        <v>2007.0</v>
      </c>
      <c r="C2852" s="4" t="s">
        <v>13</v>
      </c>
      <c r="D2852" s="4">
        <v>73.0</v>
      </c>
      <c r="E2852" s="4">
        <v>157.0</v>
      </c>
      <c r="F2852" s="4">
        <v>0.0</v>
      </c>
      <c r="G2852" s="58">
        <v>45658.0</v>
      </c>
      <c r="H2852" s="4" t="s">
        <v>5435</v>
      </c>
      <c r="I2852" s="4">
        <v>6.0</v>
      </c>
      <c r="J2852" s="4">
        <v>0.0</v>
      </c>
      <c r="K2852" s="4" t="s">
        <v>5718</v>
      </c>
      <c r="L2852" s="4">
        <v>0.0</v>
      </c>
      <c r="M2852" s="4">
        <v>67.0</v>
      </c>
      <c r="N2852" s="4">
        <v>67.0</v>
      </c>
      <c r="O2852" s="4" t="s">
        <v>5522</v>
      </c>
      <c r="P2852" s="4" t="s">
        <v>5436</v>
      </c>
      <c r="Q2852" s="4">
        <v>219953.0</v>
      </c>
      <c r="R2852" s="5">
        <v>45778.0</v>
      </c>
      <c r="S2852" s="4" t="s">
        <v>7496</v>
      </c>
      <c r="T2852" s="5">
        <v>45848.0</v>
      </c>
    </row>
    <row r="2853">
      <c r="A2853" s="4" t="s">
        <v>6490</v>
      </c>
      <c r="B2853" s="4">
        <v>2006.0</v>
      </c>
      <c r="C2853" s="4" t="s">
        <v>13</v>
      </c>
      <c r="D2853" s="4">
        <v>71.0</v>
      </c>
      <c r="E2853" s="4">
        <v>161.0</v>
      </c>
      <c r="F2853" s="4">
        <v>0.0</v>
      </c>
      <c r="G2853" s="4">
        <v>1.0</v>
      </c>
      <c r="H2853" s="4" t="s">
        <v>5437</v>
      </c>
      <c r="I2853" s="4">
        <v>59.0</v>
      </c>
      <c r="J2853" s="4">
        <v>0.0</v>
      </c>
      <c r="K2853" s="4" t="s">
        <v>5611</v>
      </c>
      <c r="L2853" s="4">
        <v>0.0</v>
      </c>
      <c r="M2853" s="4">
        <v>67.0</v>
      </c>
      <c r="N2853" s="4">
        <v>68.0</v>
      </c>
      <c r="O2853" s="4" t="s">
        <v>5522</v>
      </c>
      <c r="P2853" s="4" t="s">
        <v>5438</v>
      </c>
      <c r="Q2853" s="4">
        <v>214634.0</v>
      </c>
      <c r="R2853" s="5">
        <v>45778.0</v>
      </c>
      <c r="S2853" s="4" t="s">
        <v>7098</v>
      </c>
      <c r="T2853" s="5">
        <v>45818.0</v>
      </c>
    </row>
    <row r="2854">
      <c r="A2854" s="4" t="s">
        <v>6490</v>
      </c>
      <c r="B2854" s="4">
        <v>2005.0</v>
      </c>
      <c r="C2854" s="4" t="s">
        <v>13</v>
      </c>
      <c r="D2854" s="4" t="s">
        <v>5768</v>
      </c>
      <c r="E2854" s="4">
        <v>165.0</v>
      </c>
      <c r="F2854" s="4">
        <v>0.0</v>
      </c>
      <c r="G2854" s="4" t="s">
        <v>6022</v>
      </c>
      <c r="H2854" s="4" t="s">
        <v>5439</v>
      </c>
      <c r="I2854" s="4">
        <v>61.0</v>
      </c>
      <c r="J2854" s="4">
        <v>3.0</v>
      </c>
      <c r="K2854" s="4" t="s">
        <v>6103</v>
      </c>
      <c r="L2854" s="4">
        <v>0.0</v>
      </c>
      <c r="M2854" s="4">
        <v>67.0</v>
      </c>
      <c r="N2854" s="4">
        <v>68.0</v>
      </c>
      <c r="O2854" s="4" t="s">
        <v>5522</v>
      </c>
      <c r="P2854" s="4" t="s">
        <v>5440</v>
      </c>
      <c r="Q2854" s="4">
        <v>2937.0</v>
      </c>
      <c r="R2854" s="5">
        <v>45778.0</v>
      </c>
      <c r="S2854" s="4">
        <v>0.0</v>
      </c>
      <c r="T2854" s="5">
        <v>45818.0</v>
      </c>
    </row>
    <row r="2855">
      <c r="A2855" s="4" t="s">
        <v>6490</v>
      </c>
      <c r="B2855" s="4">
        <v>2004.0</v>
      </c>
      <c r="C2855" s="4" t="s">
        <v>13</v>
      </c>
      <c r="D2855" s="4" t="s">
        <v>5822</v>
      </c>
      <c r="E2855" s="4">
        <v>169.0</v>
      </c>
      <c r="F2855" s="4">
        <v>0.0</v>
      </c>
      <c r="G2855" s="4" t="s">
        <v>5721</v>
      </c>
      <c r="H2855" s="4" t="s">
        <v>5441</v>
      </c>
      <c r="I2855" s="4">
        <v>63.0</v>
      </c>
      <c r="J2855" s="4">
        <v>0.0</v>
      </c>
      <c r="K2855" s="4" t="s">
        <v>5999</v>
      </c>
      <c r="L2855" s="4">
        <v>0.0</v>
      </c>
      <c r="M2855" s="4">
        <v>67.0</v>
      </c>
      <c r="N2855" s="4">
        <v>69.0</v>
      </c>
      <c r="O2855" s="4" t="s">
        <v>5522</v>
      </c>
      <c r="P2855" s="4" t="s">
        <v>5442</v>
      </c>
      <c r="Q2855" s="4">
        <v>24143.0</v>
      </c>
      <c r="R2855" s="5">
        <v>45778.0</v>
      </c>
      <c r="S2855" s="4">
        <v>0.0</v>
      </c>
      <c r="T2855" s="5">
        <v>45848.0</v>
      </c>
    </row>
    <row r="2856">
      <c r="A2856" s="4" t="s">
        <v>6490</v>
      </c>
      <c r="B2856" s="4">
        <v>2003.0</v>
      </c>
      <c r="C2856" s="4" t="s">
        <v>13</v>
      </c>
      <c r="D2856" s="4" t="s">
        <v>5818</v>
      </c>
      <c r="E2856" s="4">
        <v>173.0</v>
      </c>
      <c r="F2856" s="4">
        <v>0.0</v>
      </c>
      <c r="G2856" s="5">
        <v>45689.0</v>
      </c>
      <c r="H2856" s="4" t="s">
        <v>5443</v>
      </c>
      <c r="I2856" s="4">
        <v>64.0</v>
      </c>
      <c r="J2856" s="4">
        <v>165.0</v>
      </c>
      <c r="K2856" s="4" t="s">
        <v>5853</v>
      </c>
      <c r="L2856" s="4">
        <v>0.0</v>
      </c>
      <c r="M2856" s="4">
        <v>67.0</v>
      </c>
      <c r="N2856" s="4">
        <v>69.0</v>
      </c>
      <c r="O2856" s="4" t="s">
        <v>5522</v>
      </c>
      <c r="P2856" s="4" t="s">
        <v>5444</v>
      </c>
      <c r="Q2856" s="4">
        <v>198964.0</v>
      </c>
      <c r="R2856" s="5">
        <v>45809.0</v>
      </c>
      <c r="S2856" s="4">
        <v>0.0</v>
      </c>
      <c r="T2856" s="5">
        <v>45757.0</v>
      </c>
    </row>
    <row r="2857">
      <c r="A2857" s="4" t="s">
        <v>6490</v>
      </c>
      <c r="B2857" s="4">
        <v>2002.0</v>
      </c>
      <c r="C2857" s="4" t="s">
        <v>13</v>
      </c>
      <c r="D2857" s="4" t="s">
        <v>5845</v>
      </c>
      <c r="E2857" s="4">
        <v>176.0</v>
      </c>
      <c r="F2857" s="4">
        <v>0.0</v>
      </c>
      <c r="G2857" s="4" t="s">
        <v>3052</v>
      </c>
      <c r="H2857" s="4" t="s">
        <v>5445</v>
      </c>
      <c r="I2857" s="4">
        <v>66.0</v>
      </c>
      <c r="J2857" s="4">
        <v>101.0</v>
      </c>
      <c r="K2857" s="4" t="s">
        <v>5622</v>
      </c>
      <c r="L2857" s="4">
        <v>0.0</v>
      </c>
      <c r="M2857" s="4">
        <v>67.0</v>
      </c>
      <c r="N2857" s="4">
        <v>7.0</v>
      </c>
      <c r="O2857" s="4" t="s">
        <v>5522</v>
      </c>
      <c r="P2857" s="4" t="s">
        <v>5447</v>
      </c>
      <c r="Q2857" s="4">
        <v>193956.0</v>
      </c>
      <c r="R2857" s="5">
        <v>45809.0</v>
      </c>
      <c r="S2857" s="4">
        <v>0.0</v>
      </c>
      <c r="T2857" s="5">
        <v>45698.0</v>
      </c>
    </row>
    <row r="2858">
      <c r="A2858" s="4" t="s">
        <v>6490</v>
      </c>
      <c r="B2858" s="4">
        <v>2001.0</v>
      </c>
      <c r="C2858" s="4" t="s">
        <v>13</v>
      </c>
      <c r="D2858" s="4" t="s">
        <v>5770</v>
      </c>
      <c r="E2858" s="4">
        <v>179.0</v>
      </c>
      <c r="F2858" s="4">
        <v>0.0</v>
      </c>
      <c r="G2858" s="4" t="s">
        <v>6150</v>
      </c>
      <c r="H2858" s="4" t="s">
        <v>5448</v>
      </c>
      <c r="I2858" s="4">
        <v>68.0</v>
      </c>
      <c r="J2858" s="4">
        <v>7.0</v>
      </c>
      <c r="K2858" s="4" t="s">
        <v>6181</v>
      </c>
      <c r="L2858" s="4">
        <v>0.0</v>
      </c>
      <c r="M2858" s="4">
        <v>67.0</v>
      </c>
      <c r="N2858" s="4">
        <v>7.0</v>
      </c>
      <c r="O2858" s="4" t="s">
        <v>5522</v>
      </c>
      <c r="P2858" s="4" t="s">
        <v>5449</v>
      </c>
      <c r="Q2858" s="4">
        <v>18929.0</v>
      </c>
      <c r="R2858" s="5">
        <v>45809.0</v>
      </c>
      <c r="S2858" s="4">
        <v>0.0</v>
      </c>
      <c r="T2858" s="5">
        <v>45667.0</v>
      </c>
    </row>
    <row r="2859">
      <c r="A2859" s="4" t="s">
        <v>6490</v>
      </c>
      <c r="B2859" s="4">
        <v>2000.0</v>
      </c>
      <c r="C2859" s="4" t="s">
        <v>13</v>
      </c>
      <c r="D2859" s="4">
        <v>69.0</v>
      </c>
      <c r="E2859" s="4">
        <v>18.0</v>
      </c>
      <c r="F2859" s="4">
        <v>0.0</v>
      </c>
      <c r="G2859" s="4" t="s">
        <v>2859</v>
      </c>
      <c r="H2859" s="4" t="s">
        <v>5450</v>
      </c>
      <c r="I2859" s="4">
        <v>7.0</v>
      </c>
      <c r="J2859" s="4">
        <v>9.0</v>
      </c>
      <c r="K2859" s="4" t="s">
        <v>6057</v>
      </c>
      <c r="L2859" s="4">
        <v>0.0</v>
      </c>
      <c r="M2859" s="4">
        <v>67.0</v>
      </c>
      <c r="N2859" s="4">
        <v>71.0</v>
      </c>
      <c r="O2859" s="4" t="s">
        <v>5522</v>
      </c>
      <c r="P2859" s="4" t="s">
        <v>5451</v>
      </c>
      <c r="Q2859" s="4">
        <v>18563.0</v>
      </c>
      <c r="R2859" s="5">
        <v>45839.0</v>
      </c>
      <c r="S2859" s="4">
        <v>0.0</v>
      </c>
      <c r="T2859" s="5">
        <v>45817.0</v>
      </c>
    </row>
    <row r="2860">
      <c r="A2860" s="4" t="s">
        <v>7504</v>
      </c>
      <c r="B2860" s="4">
        <v>2015.0</v>
      </c>
      <c r="C2860" s="4" t="s">
        <v>13</v>
      </c>
      <c r="D2860" s="4" t="s">
        <v>5580</v>
      </c>
      <c r="E2860" s="4">
        <v>157.0</v>
      </c>
      <c r="F2860" s="4">
        <v>9.0</v>
      </c>
      <c r="G2860" s="10"/>
      <c r="H2860" s="4">
        <v>0.0</v>
      </c>
      <c r="I2860" s="4">
        <v>87.0</v>
      </c>
      <c r="J2860" s="4">
        <v>0.0</v>
      </c>
      <c r="K2860" s="4" t="s">
        <v>5886</v>
      </c>
      <c r="L2860" s="4">
        <v>10.0</v>
      </c>
      <c r="M2860" s="4">
        <v>87.0</v>
      </c>
      <c r="N2860" s="4">
        <v>87.0</v>
      </c>
      <c r="O2860" s="4" t="s">
        <v>5522</v>
      </c>
      <c r="P2860" s="10"/>
      <c r="Q2860" s="10"/>
      <c r="R2860" s="5">
        <v>45778.0</v>
      </c>
      <c r="S2860" s="4" t="s">
        <v>7380</v>
      </c>
      <c r="T2860" s="5">
        <v>45730.0</v>
      </c>
    </row>
    <row r="2861">
      <c r="A2861" s="4" t="s">
        <v>7504</v>
      </c>
      <c r="B2861" s="4">
        <v>2014.0</v>
      </c>
      <c r="C2861" s="4" t="s">
        <v>13</v>
      </c>
      <c r="D2861" s="4" t="s">
        <v>5645</v>
      </c>
      <c r="E2861" s="4">
        <v>158.0</v>
      </c>
      <c r="F2861" s="4">
        <v>9.0</v>
      </c>
      <c r="G2861" s="4" t="s">
        <v>597</v>
      </c>
      <c r="H2861" s="4">
        <v>0.0</v>
      </c>
      <c r="I2861" s="4">
        <v>78.0</v>
      </c>
      <c r="J2861" s="4">
        <v>0.0</v>
      </c>
      <c r="K2861" s="4" t="s">
        <v>5679</v>
      </c>
      <c r="L2861" s="4">
        <v>10.0</v>
      </c>
      <c r="M2861" s="4">
        <v>79.0</v>
      </c>
      <c r="N2861" s="4">
        <v>78.0</v>
      </c>
      <c r="O2861" s="4" t="s">
        <v>5522</v>
      </c>
      <c r="P2861" s="10"/>
      <c r="Q2861" s="10"/>
      <c r="R2861" s="5">
        <v>45778.0</v>
      </c>
      <c r="S2861" s="4" t="s">
        <v>6982</v>
      </c>
      <c r="T2861" s="5">
        <v>45702.0</v>
      </c>
    </row>
    <row r="2862">
      <c r="A2862" s="4" t="s">
        <v>7504</v>
      </c>
      <c r="B2862" s="4">
        <v>2013.0</v>
      </c>
      <c r="C2862" s="4" t="s">
        <v>13</v>
      </c>
      <c r="D2862" s="4" t="s">
        <v>5583</v>
      </c>
      <c r="E2862" s="4">
        <v>159.0</v>
      </c>
      <c r="F2862" s="4">
        <v>9.0</v>
      </c>
      <c r="G2862" s="4" t="s">
        <v>2237</v>
      </c>
      <c r="H2862" s="4">
        <v>0.0</v>
      </c>
      <c r="I2862" s="4">
        <v>82.0</v>
      </c>
      <c r="J2862" s="4">
        <v>0.0</v>
      </c>
      <c r="K2862" s="4">
        <v>61.0</v>
      </c>
      <c r="L2862" s="4">
        <v>10.0</v>
      </c>
      <c r="M2862" s="4">
        <v>82.0</v>
      </c>
      <c r="N2862" s="4">
        <v>82.0</v>
      </c>
      <c r="O2862" s="4" t="s">
        <v>5522</v>
      </c>
      <c r="P2862" s="10"/>
      <c r="Q2862" s="10"/>
      <c r="R2862" s="5">
        <v>45778.0</v>
      </c>
      <c r="S2862" s="4" t="s">
        <v>6980</v>
      </c>
      <c r="T2862" s="5">
        <v>45702.0</v>
      </c>
    </row>
    <row r="2863">
      <c r="A2863" s="4" t="s">
        <v>7504</v>
      </c>
      <c r="B2863" s="4">
        <v>2012.0</v>
      </c>
      <c r="C2863" s="4" t="s">
        <v>13</v>
      </c>
      <c r="D2863" s="4" t="s">
        <v>5780</v>
      </c>
      <c r="E2863" s="4">
        <v>161.0</v>
      </c>
      <c r="F2863" s="4">
        <v>9.0</v>
      </c>
      <c r="G2863" s="5">
        <v>45844.0</v>
      </c>
      <c r="H2863" s="4">
        <v>0.0</v>
      </c>
      <c r="I2863" s="4">
        <v>81.0</v>
      </c>
      <c r="J2863" s="4">
        <v>1.0</v>
      </c>
      <c r="K2863" s="5">
        <v>45753.0</v>
      </c>
      <c r="L2863" s="4">
        <v>10.0</v>
      </c>
      <c r="M2863" s="4">
        <v>73.0</v>
      </c>
      <c r="N2863" s="4">
        <v>81.0</v>
      </c>
      <c r="O2863" s="4" t="s">
        <v>5522</v>
      </c>
      <c r="P2863" s="10"/>
      <c r="Q2863" s="10"/>
      <c r="R2863" s="5">
        <v>45778.0</v>
      </c>
      <c r="S2863" s="4" t="s">
        <v>7474</v>
      </c>
      <c r="T2863" s="5">
        <v>45671.0</v>
      </c>
    </row>
    <row r="2864">
      <c r="A2864" s="4" t="s">
        <v>7504</v>
      </c>
      <c r="B2864" s="4">
        <v>2011.0</v>
      </c>
      <c r="C2864" s="4" t="s">
        <v>13</v>
      </c>
      <c r="D2864" s="4" t="s">
        <v>5583</v>
      </c>
      <c r="E2864" s="4">
        <v>158.0</v>
      </c>
      <c r="F2864" s="4">
        <v>9.0</v>
      </c>
      <c r="G2864" s="4" t="s">
        <v>1078</v>
      </c>
      <c r="H2864" s="4">
        <v>0.0</v>
      </c>
      <c r="I2864" s="4">
        <v>78.0</v>
      </c>
      <c r="J2864" s="4">
        <v>0.0</v>
      </c>
      <c r="K2864" s="4" t="s">
        <v>5523</v>
      </c>
      <c r="L2864" s="4">
        <v>10.0</v>
      </c>
      <c r="M2864" s="4">
        <v>78.0</v>
      </c>
      <c r="N2864" s="4">
        <v>78.0</v>
      </c>
      <c r="O2864" s="4" t="s">
        <v>5522</v>
      </c>
      <c r="P2864" s="10"/>
      <c r="Q2864" s="10"/>
      <c r="R2864" s="5">
        <v>45778.0</v>
      </c>
      <c r="S2864" s="4" t="s">
        <v>7418</v>
      </c>
      <c r="T2864" s="5">
        <v>45671.0</v>
      </c>
    </row>
    <row r="2865">
      <c r="A2865" s="4" t="s">
        <v>7504</v>
      </c>
      <c r="B2865" s="4">
        <v>2010.0</v>
      </c>
      <c r="C2865" s="4" t="s">
        <v>13</v>
      </c>
      <c r="D2865" s="4" t="s">
        <v>5780</v>
      </c>
      <c r="E2865" s="4">
        <v>158.0</v>
      </c>
      <c r="F2865" s="4">
        <v>9.0</v>
      </c>
      <c r="G2865" s="4" t="s">
        <v>1950</v>
      </c>
      <c r="H2865" s="4">
        <v>0.0</v>
      </c>
      <c r="I2865" s="4">
        <v>78.0</v>
      </c>
      <c r="J2865" s="4">
        <v>0.0</v>
      </c>
      <c r="K2865" s="4" t="s">
        <v>5761</v>
      </c>
      <c r="L2865" s="4">
        <v>10.0</v>
      </c>
      <c r="M2865" s="4">
        <v>74.0</v>
      </c>
      <c r="N2865" s="4">
        <v>78.0</v>
      </c>
      <c r="O2865" s="4" t="s">
        <v>5522</v>
      </c>
      <c r="P2865" s="10"/>
      <c r="Q2865" s="10"/>
      <c r="R2865" s="5">
        <v>45778.0</v>
      </c>
      <c r="S2865" s="4" t="s">
        <v>7124</v>
      </c>
      <c r="T2865" s="4">
        <v>14.0</v>
      </c>
    </row>
    <row r="2866">
      <c r="A2866" s="4" t="s">
        <v>7504</v>
      </c>
      <c r="B2866" s="4">
        <v>2009.0</v>
      </c>
      <c r="C2866" s="4" t="s">
        <v>13</v>
      </c>
      <c r="D2866" s="4" t="s">
        <v>5563</v>
      </c>
      <c r="E2866" s="4">
        <v>166.0</v>
      </c>
      <c r="F2866" s="4">
        <v>9.0</v>
      </c>
      <c r="G2866" s="4" t="s">
        <v>5784</v>
      </c>
      <c r="H2866" s="4">
        <v>0.0</v>
      </c>
      <c r="I2866" s="4">
        <v>84.0</v>
      </c>
      <c r="J2866" s="4">
        <v>0.0</v>
      </c>
      <c r="K2866" s="4" t="s">
        <v>5526</v>
      </c>
      <c r="L2866" s="4">
        <v>10.0</v>
      </c>
      <c r="M2866" s="4">
        <v>75.0</v>
      </c>
      <c r="N2866" s="4">
        <v>84.0</v>
      </c>
      <c r="O2866" s="4" t="s">
        <v>5522</v>
      </c>
      <c r="P2866" s="10"/>
      <c r="Q2866" s="10"/>
      <c r="R2866" s="5">
        <v>45778.0</v>
      </c>
      <c r="S2866" s="4" t="s">
        <v>7124</v>
      </c>
      <c r="T2866" s="4">
        <v>14.0</v>
      </c>
    </row>
    <row r="2867">
      <c r="A2867" s="4" t="s">
        <v>7504</v>
      </c>
      <c r="B2867" s="4">
        <v>2008.0</v>
      </c>
      <c r="C2867" s="4" t="s">
        <v>13</v>
      </c>
      <c r="D2867" s="4" t="s">
        <v>5648</v>
      </c>
      <c r="E2867" s="4">
        <v>168.0</v>
      </c>
      <c r="F2867" s="4">
        <v>9.0</v>
      </c>
      <c r="G2867" s="4" t="s">
        <v>18</v>
      </c>
      <c r="H2867" s="4">
        <v>0.0</v>
      </c>
      <c r="I2867" s="4">
        <v>53.0</v>
      </c>
      <c r="J2867" s="4">
        <v>0.0</v>
      </c>
      <c r="K2867" s="4" t="s">
        <v>5686</v>
      </c>
      <c r="L2867" s="4">
        <v>10.0</v>
      </c>
      <c r="M2867" s="4">
        <v>76.0</v>
      </c>
      <c r="N2867" s="4">
        <v>5.0</v>
      </c>
      <c r="O2867" s="4" t="s">
        <v>5522</v>
      </c>
      <c r="P2867" s="10"/>
      <c r="Q2867" s="10"/>
      <c r="R2867" s="5">
        <v>45778.0</v>
      </c>
      <c r="S2867" s="4" t="s">
        <v>7019</v>
      </c>
      <c r="T2867" s="5">
        <v>45760.0</v>
      </c>
    </row>
    <row r="2868">
      <c r="A2868" s="4" t="s">
        <v>7504</v>
      </c>
      <c r="B2868" s="4">
        <v>2007.0</v>
      </c>
      <c r="C2868" s="4" t="s">
        <v>13</v>
      </c>
      <c r="D2868" s="4" t="s">
        <v>5585</v>
      </c>
      <c r="E2868" s="4">
        <v>165.0</v>
      </c>
      <c r="F2868" s="4">
        <v>9.0</v>
      </c>
      <c r="G2868" s="5">
        <v>45846.0</v>
      </c>
      <c r="H2868" s="4">
        <v>0.0</v>
      </c>
      <c r="I2868" s="4">
        <v>62.0</v>
      </c>
      <c r="J2868" s="4">
        <v>32.0</v>
      </c>
      <c r="K2868" s="4" t="s">
        <v>5688</v>
      </c>
      <c r="L2868" s="4">
        <v>10.0</v>
      </c>
      <c r="M2868" s="4">
        <v>67.0</v>
      </c>
      <c r="N2868" s="4">
        <v>62.0</v>
      </c>
      <c r="O2868" s="4" t="s">
        <v>5522</v>
      </c>
      <c r="P2868" s="10"/>
      <c r="Q2868" s="10"/>
      <c r="R2868" s="5">
        <v>45778.0</v>
      </c>
      <c r="S2868" s="4" t="s">
        <v>7021</v>
      </c>
      <c r="T2868" s="5">
        <v>45912.0</v>
      </c>
    </row>
    <row r="2869">
      <c r="A2869" s="4" t="s">
        <v>7504</v>
      </c>
      <c r="B2869" s="4">
        <v>2006.0</v>
      </c>
      <c r="C2869" s="4" t="s">
        <v>13</v>
      </c>
      <c r="D2869" s="4" t="s">
        <v>5563</v>
      </c>
      <c r="E2869" s="4">
        <v>163.0</v>
      </c>
      <c r="F2869" s="4">
        <v>9.0</v>
      </c>
      <c r="G2869" s="4" t="s">
        <v>865</v>
      </c>
      <c r="H2869" s="4">
        <v>0.0</v>
      </c>
      <c r="I2869" s="4">
        <v>71.0</v>
      </c>
      <c r="J2869" s="4">
        <v>78.0</v>
      </c>
      <c r="K2869" s="4" t="s">
        <v>5691</v>
      </c>
      <c r="L2869" s="4">
        <v>11.0</v>
      </c>
      <c r="M2869" s="4">
        <v>73.0</v>
      </c>
      <c r="N2869" s="4">
        <v>71.0</v>
      </c>
      <c r="O2869" s="4" t="s">
        <v>5522</v>
      </c>
      <c r="P2869" s="10"/>
      <c r="Q2869" s="10"/>
      <c r="R2869" s="5">
        <v>45809.0</v>
      </c>
      <c r="S2869" s="4" t="s">
        <v>6940</v>
      </c>
      <c r="T2869" s="5">
        <v>45759.0</v>
      </c>
    </row>
    <row r="2870">
      <c r="A2870" s="4" t="s">
        <v>7504</v>
      </c>
      <c r="B2870" s="4">
        <v>2005.0</v>
      </c>
      <c r="C2870" s="4" t="s">
        <v>13</v>
      </c>
      <c r="D2870" s="4" t="s">
        <v>5563</v>
      </c>
      <c r="E2870" s="4">
        <v>158.0</v>
      </c>
      <c r="F2870" s="4">
        <v>9.0</v>
      </c>
      <c r="G2870" s="4" t="s">
        <v>421</v>
      </c>
      <c r="H2870" s="4">
        <v>0.0</v>
      </c>
      <c r="I2870" s="4">
        <v>88.0</v>
      </c>
      <c r="J2870" s="4">
        <v>0.0</v>
      </c>
      <c r="K2870" s="4" t="s">
        <v>5541</v>
      </c>
      <c r="L2870" s="4">
        <v>11.0</v>
      </c>
      <c r="M2870" s="4">
        <v>8.0</v>
      </c>
      <c r="N2870" s="4">
        <v>87.0</v>
      </c>
      <c r="O2870" s="4" t="s">
        <v>5522</v>
      </c>
      <c r="P2870" s="10"/>
      <c r="Q2870" s="10"/>
      <c r="R2870" s="5">
        <v>45809.0</v>
      </c>
      <c r="S2870" s="4" t="s">
        <v>5681</v>
      </c>
      <c r="T2870" s="5">
        <v>45880.0</v>
      </c>
    </row>
    <row r="2871">
      <c r="A2871" s="4" t="s">
        <v>7504</v>
      </c>
      <c r="B2871" s="4">
        <v>2004.0</v>
      </c>
      <c r="C2871" s="4" t="s">
        <v>13</v>
      </c>
      <c r="D2871" s="4" t="s">
        <v>5561</v>
      </c>
      <c r="E2871" s="4">
        <v>161.0</v>
      </c>
      <c r="F2871" s="4">
        <v>10.0</v>
      </c>
      <c r="G2871" s="4" t="s">
        <v>1543</v>
      </c>
      <c r="H2871" s="4">
        <v>0.0</v>
      </c>
      <c r="I2871" s="4">
        <v>82.0</v>
      </c>
      <c r="J2871" s="4">
        <v>0.0</v>
      </c>
      <c r="K2871" s="4" t="s">
        <v>5908</v>
      </c>
      <c r="L2871" s="4">
        <v>11.0</v>
      </c>
      <c r="M2871" s="4">
        <v>83.0</v>
      </c>
      <c r="N2871" s="4">
        <v>86.0</v>
      </c>
      <c r="O2871" s="4" t="s">
        <v>5522</v>
      </c>
      <c r="P2871" s="10"/>
      <c r="Q2871" s="10"/>
      <c r="R2871" s="5">
        <v>45809.0</v>
      </c>
      <c r="S2871" s="4" t="s">
        <v>7061</v>
      </c>
      <c r="T2871" s="5">
        <v>45819.0</v>
      </c>
    </row>
    <row r="2872">
      <c r="A2872" s="4" t="s">
        <v>7504</v>
      </c>
      <c r="B2872" s="4">
        <v>2003.0</v>
      </c>
      <c r="C2872" s="4" t="s">
        <v>13</v>
      </c>
      <c r="D2872" s="4" t="s">
        <v>5899</v>
      </c>
      <c r="E2872" s="4">
        <v>172.0</v>
      </c>
      <c r="F2872" s="4">
        <v>10.0</v>
      </c>
      <c r="G2872" s="5">
        <v>45722.0</v>
      </c>
      <c r="H2872" s="4">
        <v>0.0</v>
      </c>
      <c r="I2872" s="4">
        <v>72.0</v>
      </c>
      <c r="J2872" s="4">
        <v>0.0</v>
      </c>
      <c r="K2872" s="4" t="s">
        <v>5535</v>
      </c>
      <c r="L2872" s="4">
        <v>12.0</v>
      </c>
      <c r="M2872" s="4">
        <v>86.0</v>
      </c>
      <c r="N2872" s="4">
        <v>68.0</v>
      </c>
      <c r="O2872" s="4" t="s">
        <v>5522</v>
      </c>
      <c r="P2872" s="10"/>
      <c r="Q2872" s="10"/>
      <c r="R2872" s="5">
        <v>45809.0</v>
      </c>
      <c r="S2872" s="4" t="s">
        <v>7295</v>
      </c>
      <c r="T2872" s="5">
        <v>45819.0</v>
      </c>
    </row>
    <row r="2873">
      <c r="A2873" s="4" t="s">
        <v>7504</v>
      </c>
      <c r="B2873" s="4">
        <v>2002.0</v>
      </c>
      <c r="C2873" s="4" t="s">
        <v>13</v>
      </c>
      <c r="D2873" s="4" t="s">
        <v>5749</v>
      </c>
      <c r="E2873" s="4">
        <v>167.0</v>
      </c>
      <c r="F2873" s="4">
        <v>10.0</v>
      </c>
      <c r="G2873" s="4" t="s">
        <v>589</v>
      </c>
      <c r="H2873" s="4">
        <v>0.0</v>
      </c>
      <c r="I2873" s="4">
        <v>6.0</v>
      </c>
      <c r="J2873" s="4">
        <v>2392.0</v>
      </c>
      <c r="K2873" s="4" t="s">
        <v>5697</v>
      </c>
      <c r="L2873" s="4">
        <v>12.0</v>
      </c>
      <c r="M2873" s="4">
        <v>81.0</v>
      </c>
      <c r="N2873" s="4">
        <v>65.0</v>
      </c>
      <c r="O2873" s="4" t="s">
        <v>5522</v>
      </c>
      <c r="P2873" s="10"/>
      <c r="Q2873" s="10"/>
      <c r="R2873" s="5">
        <v>45839.0</v>
      </c>
      <c r="S2873" s="4" t="s">
        <v>7079</v>
      </c>
      <c r="T2873" s="4">
        <v>11.0</v>
      </c>
    </row>
    <row r="2874">
      <c r="A2874" s="4" t="s">
        <v>7504</v>
      </c>
      <c r="B2874" s="4">
        <v>2001.0</v>
      </c>
      <c r="C2874" s="4" t="s">
        <v>13</v>
      </c>
      <c r="D2874" s="4" t="s">
        <v>5711</v>
      </c>
      <c r="E2874" s="4">
        <v>169.0</v>
      </c>
      <c r="F2874" s="4">
        <v>10.0</v>
      </c>
      <c r="G2874" s="58">
        <v>45785.0</v>
      </c>
      <c r="H2874" s="4">
        <v>0.0</v>
      </c>
      <c r="I2874" s="4">
        <v>53.0</v>
      </c>
      <c r="J2874" s="4">
        <v>115.0</v>
      </c>
      <c r="K2874" s="4" t="s">
        <v>5643</v>
      </c>
      <c r="L2874" s="4">
        <v>12.0</v>
      </c>
      <c r="M2874" s="4">
        <v>87.0</v>
      </c>
      <c r="N2874" s="4">
        <v>7.0</v>
      </c>
      <c r="O2874" s="4" t="s">
        <v>5522</v>
      </c>
      <c r="P2874" s="10"/>
      <c r="Q2874" s="10"/>
      <c r="R2874" s="5">
        <v>45839.0</v>
      </c>
      <c r="S2874" s="4" t="s">
        <v>7247</v>
      </c>
      <c r="T2874" s="5">
        <v>45757.0</v>
      </c>
    </row>
    <row r="2875">
      <c r="A2875" s="4" t="s">
        <v>7504</v>
      </c>
      <c r="B2875" s="4">
        <v>2000.0</v>
      </c>
      <c r="C2875" s="4" t="s">
        <v>13</v>
      </c>
      <c r="D2875" s="4" t="s">
        <v>5711</v>
      </c>
      <c r="E2875" s="4">
        <v>168.0</v>
      </c>
      <c r="F2875" s="4">
        <v>11.0</v>
      </c>
      <c r="G2875" s="58">
        <v>45665.0</v>
      </c>
      <c r="H2875" s="4">
        <v>0.0</v>
      </c>
      <c r="I2875" s="4">
        <v>5.0</v>
      </c>
      <c r="J2875" s="4">
        <v>22.0</v>
      </c>
      <c r="K2875" s="4" t="s">
        <v>5894</v>
      </c>
      <c r="L2875" s="4">
        <v>13.0</v>
      </c>
      <c r="M2875" s="4">
        <v>86.0</v>
      </c>
      <c r="N2875" s="4">
        <v>77.0</v>
      </c>
      <c r="O2875" s="4" t="s">
        <v>5522</v>
      </c>
      <c r="P2875" s="10"/>
      <c r="Q2875" s="10"/>
      <c r="R2875" s="5">
        <v>45839.0</v>
      </c>
      <c r="S2875" s="4" t="s">
        <v>6932</v>
      </c>
      <c r="T2875" s="5">
        <v>45818.0</v>
      </c>
    </row>
    <row r="2876">
      <c r="A2876" s="8" t="s">
        <v>6493</v>
      </c>
      <c r="B2876" s="4">
        <v>2015.0</v>
      </c>
      <c r="C2876" s="4" t="s">
        <v>13</v>
      </c>
      <c r="D2876" s="4">
        <v>76.0</v>
      </c>
      <c r="E2876" s="4">
        <v>127.0</v>
      </c>
      <c r="F2876" s="4">
        <v>28.0</v>
      </c>
      <c r="G2876" s="10"/>
      <c r="H2876" s="4">
        <v>0.0</v>
      </c>
      <c r="I2876" s="4">
        <v>97.0</v>
      </c>
      <c r="J2876" s="4">
        <v>256.0</v>
      </c>
      <c r="K2876" s="5">
        <v>45794.0</v>
      </c>
      <c r="L2876" s="4">
        <v>35.0</v>
      </c>
      <c r="M2876" s="4">
        <v>97.0</v>
      </c>
      <c r="N2876" s="4">
        <v>97.0</v>
      </c>
      <c r="O2876" s="4" t="s">
        <v>5522</v>
      </c>
      <c r="P2876" s="10"/>
      <c r="Q2876" s="10"/>
      <c r="R2876" s="5">
        <v>45791.0</v>
      </c>
      <c r="S2876" s="4" t="s">
        <v>7080</v>
      </c>
      <c r="T2876" s="5">
        <v>45820.0</v>
      </c>
    </row>
    <row r="2877">
      <c r="A2877" s="8" t="s">
        <v>6493</v>
      </c>
      <c r="B2877" s="4">
        <v>2014.0</v>
      </c>
      <c r="C2877" s="4" t="s">
        <v>13</v>
      </c>
      <c r="D2877" s="4" t="s">
        <v>5553</v>
      </c>
      <c r="E2877" s="4">
        <v>128.0</v>
      </c>
      <c r="F2877" s="4">
        <v>28.0</v>
      </c>
      <c r="G2877" s="58">
        <v>45904.0</v>
      </c>
      <c r="H2877" s="4">
        <v>0.0</v>
      </c>
      <c r="I2877" s="4">
        <v>95.0</v>
      </c>
      <c r="J2877" s="4">
        <v>15033.0</v>
      </c>
      <c r="K2877" s="5">
        <v>45854.0</v>
      </c>
      <c r="L2877" s="4">
        <v>35.0</v>
      </c>
      <c r="M2877" s="4">
        <v>96.0</v>
      </c>
      <c r="N2877" s="4">
        <v>95.0</v>
      </c>
      <c r="O2877" s="4" t="s">
        <v>5522</v>
      </c>
      <c r="P2877" s="10"/>
      <c r="Q2877" s="10"/>
      <c r="R2877" s="5">
        <v>45852.0</v>
      </c>
      <c r="S2877" s="4" t="s">
        <v>7025</v>
      </c>
      <c r="T2877" s="5">
        <v>45789.0</v>
      </c>
    </row>
    <row r="2878">
      <c r="A2878" s="8" t="s">
        <v>6493</v>
      </c>
      <c r="B2878" s="4">
        <v>2013.0</v>
      </c>
      <c r="C2878" s="4" t="s">
        <v>13</v>
      </c>
      <c r="D2878" s="4" t="s">
        <v>5617</v>
      </c>
      <c r="E2878" s="4">
        <v>129.0</v>
      </c>
      <c r="F2878" s="4">
        <v>28.0</v>
      </c>
      <c r="G2878" s="4">
        <v>4.0</v>
      </c>
      <c r="H2878" s="4">
        <v>0.0</v>
      </c>
      <c r="I2878" s="4">
        <v>59.0</v>
      </c>
      <c r="J2878" s="4">
        <v>1123.0</v>
      </c>
      <c r="K2878" s="4">
        <v>16.0</v>
      </c>
      <c r="L2878" s="4">
        <v>35.0</v>
      </c>
      <c r="M2878" s="4">
        <v>93.0</v>
      </c>
      <c r="N2878" s="4">
        <v>59.0</v>
      </c>
      <c r="O2878" s="4" t="s">
        <v>5522</v>
      </c>
      <c r="P2878" s="10"/>
      <c r="Q2878" s="10"/>
      <c r="R2878" s="5">
        <v>45914.0</v>
      </c>
      <c r="S2878" s="4" t="s">
        <v>6990</v>
      </c>
      <c r="T2878" s="5">
        <v>45728.0</v>
      </c>
    </row>
    <row r="2879">
      <c r="A2879" s="8" t="s">
        <v>6493</v>
      </c>
      <c r="B2879" s="4">
        <v>2012.0</v>
      </c>
      <c r="C2879" s="4" t="s">
        <v>13</v>
      </c>
      <c r="D2879" s="4" t="s">
        <v>5565</v>
      </c>
      <c r="E2879" s="4">
        <v>13.0</v>
      </c>
      <c r="F2879" s="4">
        <v>29.0</v>
      </c>
      <c r="G2879" s="5">
        <v>45995.0</v>
      </c>
      <c r="H2879" s="4">
        <v>0.0</v>
      </c>
      <c r="I2879" s="4">
        <v>97.0</v>
      </c>
      <c r="J2879" s="4">
        <v>578.0</v>
      </c>
      <c r="K2879" s="5">
        <v>45731.0</v>
      </c>
      <c r="L2879" s="4">
        <v>36.0</v>
      </c>
      <c r="M2879" s="4">
        <v>97.0</v>
      </c>
      <c r="N2879" s="4">
        <v>97.0</v>
      </c>
      <c r="O2879" s="4" t="s">
        <v>5522</v>
      </c>
      <c r="P2879" s="10"/>
      <c r="Q2879" s="10"/>
      <c r="R2879" s="4">
        <v>15.0</v>
      </c>
      <c r="S2879" s="4" t="s">
        <v>6933</v>
      </c>
      <c r="T2879" s="5">
        <v>45700.0</v>
      </c>
    </row>
    <row r="2880">
      <c r="A2880" s="8" t="s">
        <v>6493</v>
      </c>
      <c r="B2880" s="4">
        <v>2011.0</v>
      </c>
      <c r="C2880" s="4" t="s">
        <v>13</v>
      </c>
      <c r="D2880" s="4" t="s">
        <v>5566</v>
      </c>
      <c r="E2880" s="4">
        <v>131.0</v>
      </c>
      <c r="F2880" s="4">
        <v>29.0</v>
      </c>
      <c r="G2880" s="4" t="s">
        <v>4114</v>
      </c>
      <c r="H2880" s="4">
        <v>0.0</v>
      </c>
      <c r="I2880" s="4">
        <v>95.0</v>
      </c>
      <c r="J2880" s="4">
        <v>750.0</v>
      </c>
      <c r="K2880" s="5">
        <v>45852.0</v>
      </c>
      <c r="L2880" s="4">
        <v>36.0</v>
      </c>
      <c r="M2880" s="4">
        <v>96.0</v>
      </c>
      <c r="N2880" s="4">
        <v>95.0</v>
      </c>
      <c r="O2880" s="4" t="s">
        <v>5522</v>
      </c>
      <c r="P2880" s="10"/>
      <c r="Q2880" s="10"/>
      <c r="R2880" s="5">
        <v>45703.0</v>
      </c>
      <c r="S2880" s="4" t="s">
        <v>7102</v>
      </c>
      <c r="T2880" s="4">
        <v>12.0</v>
      </c>
    </row>
    <row r="2881">
      <c r="A2881" s="8" t="s">
        <v>6493</v>
      </c>
      <c r="B2881" s="4">
        <v>2010.0</v>
      </c>
      <c r="C2881" s="4" t="s">
        <v>13</v>
      </c>
      <c r="D2881" s="4" t="s">
        <v>5620</v>
      </c>
      <c r="E2881" s="4">
        <v>133.0</v>
      </c>
      <c r="F2881" s="4">
        <v>29.0</v>
      </c>
      <c r="G2881" s="4" t="s">
        <v>2571</v>
      </c>
      <c r="H2881" s="4">
        <v>0.0</v>
      </c>
      <c r="I2881" s="4">
        <v>88.0</v>
      </c>
      <c r="J2881" s="4">
        <v>2809.0</v>
      </c>
      <c r="K2881" s="4">
        <v>14.0</v>
      </c>
      <c r="L2881" s="4">
        <v>35.0</v>
      </c>
      <c r="M2881" s="4">
        <v>94.0</v>
      </c>
      <c r="N2881" s="4">
        <v>93.0</v>
      </c>
      <c r="O2881" s="4" t="s">
        <v>5522</v>
      </c>
      <c r="P2881" s="10"/>
      <c r="Q2881" s="10"/>
      <c r="R2881" s="5">
        <v>45762.0</v>
      </c>
      <c r="S2881" s="4" t="s">
        <v>7403</v>
      </c>
      <c r="T2881" s="5">
        <v>45911.0</v>
      </c>
    </row>
    <row r="2882">
      <c r="A2882" s="8" t="s">
        <v>6493</v>
      </c>
      <c r="B2882" s="4">
        <v>2009.0</v>
      </c>
      <c r="C2882" s="4" t="s">
        <v>13</v>
      </c>
      <c r="D2882" s="4">
        <v>75.0</v>
      </c>
      <c r="E2882" s="4">
        <v>134.0</v>
      </c>
      <c r="F2882" s="4">
        <v>29.0</v>
      </c>
      <c r="G2882" s="4" t="s">
        <v>1703</v>
      </c>
      <c r="H2882" s="4">
        <v>0.0</v>
      </c>
      <c r="I2882" s="4">
        <v>94.0</v>
      </c>
      <c r="J2882" s="4">
        <v>6582.0</v>
      </c>
      <c r="K2882" s="5">
        <v>45760.0</v>
      </c>
      <c r="L2882" s="4">
        <v>35.0</v>
      </c>
      <c r="M2882" s="4">
        <v>97.0</v>
      </c>
      <c r="N2882" s="4">
        <v>96.0</v>
      </c>
      <c r="O2882" s="4" t="s">
        <v>5522</v>
      </c>
      <c r="P2882" s="10"/>
      <c r="Q2882" s="10"/>
      <c r="R2882" s="5">
        <v>45792.0</v>
      </c>
      <c r="S2882" s="4" t="s">
        <v>7389</v>
      </c>
      <c r="T2882" s="5">
        <v>45849.0</v>
      </c>
    </row>
    <row r="2883">
      <c r="A2883" s="8" t="s">
        <v>6493</v>
      </c>
      <c r="B2883" s="4">
        <v>2008.0</v>
      </c>
      <c r="C2883" s="4" t="s">
        <v>13</v>
      </c>
      <c r="D2883" s="4" t="s">
        <v>5572</v>
      </c>
      <c r="E2883" s="4">
        <v>135.0</v>
      </c>
      <c r="F2883" s="4">
        <v>28.0</v>
      </c>
      <c r="G2883" s="4" t="s">
        <v>1173</v>
      </c>
      <c r="H2883" s="4">
        <v>0.0</v>
      </c>
      <c r="I2883" s="4">
        <v>87.0</v>
      </c>
      <c r="J2883" s="4">
        <v>352.0</v>
      </c>
      <c r="K2883" s="5">
        <v>45912.0</v>
      </c>
      <c r="L2883" s="4">
        <v>35.0</v>
      </c>
      <c r="M2883" s="4">
        <v>93.0</v>
      </c>
      <c r="N2883" s="4">
        <v>93.0</v>
      </c>
      <c r="O2883" s="4" t="s">
        <v>5614</v>
      </c>
      <c r="P2883" s="10"/>
      <c r="Q2883" s="10"/>
      <c r="R2883" s="5">
        <v>45853.0</v>
      </c>
      <c r="S2883" s="4" t="s">
        <v>7330</v>
      </c>
      <c r="T2883" s="5">
        <v>45819.0</v>
      </c>
    </row>
    <row r="2884">
      <c r="A2884" s="8" t="s">
        <v>6493</v>
      </c>
      <c r="B2884" s="4">
        <v>2007.0</v>
      </c>
      <c r="C2884" s="4" t="s">
        <v>13</v>
      </c>
      <c r="D2884" s="4" t="s">
        <v>5574</v>
      </c>
      <c r="E2884" s="4">
        <v>136.0</v>
      </c>
      <c r="F2884" s="4">
        <v>28.0</v>
      </c>
      <c r="G2884" s="58">
        <v>45660.0</v>
      </c>
      <c r="H2884" s="4">
        <v>0.0</v>
      </c>
      <c r="I2884" s="4">
        <v>67.0</v>
      </c>
      <c r="J2884" s="4">
        <v>17.0</v>
      </c>
      <c r="K2884" s="5">
        <v>45728.0</v>
      </c>
      <c r="L2884" s="4">
        <v>35.0</v>
      </c>
      <c r="M2884" s="4">
        <v>92.0</v>
      </c>
      <c r="N2884" s="4">
        <v>92.0</v>
      </c>
      <c r="O2884" s="4" t="s">
        <v>5614</v>
      </c>
      <c r="P2884" s="10"/>
      <c r="Q2884" s="10"/>
      <c r="R2884" s="5">
        <v>45884.0</v>
      </c>
      <c r="S2884" s="4" t="s">
        <v>7107</v>
      </c>
      <c r="T2884" s="5">
        <v>45758.0</v>
      </c>
    </row>
    <row r="2885">
      <c r="A2885" s="8" t="s">
        <v>6493</v>
      </c>
      <c r="B2885" s="4">
        <v>2006.0</v>
      </c>
      <c r="C2885" s="4" t="s">
        <v>13</v>
      </c>
      <c r="D2885" s="4" t="s">
        <v>5624</v>
      </c>
      <c r="E2885" s="4">
        <v>136.0</v>
      </c>
      <c r="F2885" s="4">
        <v>28.0</v>
      </c>
      <c r="G2885" s="4" t="s">
        <v>1387</v>
      </c>
      <c r="H2885" s="4">
        <v>0.0</v>
      </c>
      <c r="I2885" s="4">
        <v>93.0</v>
      </c>
      <c r="J2885" s="4">
        <v>1978.0</v>
      </c>
      <c r="K2885" s="5">
        <v>45880.0</v>
      </c>
      <c r="L2885" s="4">
        <v>35.0</v>
      </c>
      <c r="M2885" s="4">
        <v>94.0</v>
      </c>
      <c r="N2885" s="4">
        <v>94.0</v>
      </c>
      <c r="O2885" s="4" t="s">
        <v>5614</v>
      </c>
      <c r="P2885" s="10"/>
      <c r="Q2885" s="10"/>
      <c r="R2885" s="5">
        <v>45915.0</v>
      </c>
      <c r="S2885" s="4" t="s">
        <v>7362</v>
      </c>
      <c r="T2885" s="5">
        <v>45727.0</v>
      </c>
    </row>
    <row r="2886">
      <c r="A2886" s="8" t="s">
        <v>6493</v>
      </c>
      <c r="B2886" s="4">
        <v>2005.0</v>
      </c>
      <c r="C2886" s="4" t="s">
        <v>13</v>
      </c>
      <c r="D2886" s="4" t="s">
        <v>5577</v>
      </c>
      <c r="E2886" s="4">
        <v>136.0</v>
      </c>
      <c r="F2886" s="4">
        <v>29.0</v>
      </c>
      <c r="G2886" s="5">
        <v>45840.0</v>
      </c>
      <c r="H2886" s="4">
        <v>0.0</v>
      </c>
      <c r="I2886" s="4">
        <v>94.0</v>
      </c>
      <c r="J2886" s="4">
        <v>410.0</v>
      </c>
      <c r="K2886" s="5">
        <v>45727.0</v>
      </c>
      <c r="L2886" s="4">
        <v>36.0</v>
      </c>
      <c r="M2886" s="4">
        <v>94.0</v>
      </c>
      <c r="N2886" s="4">
        <v>95.0</v>
      </c>
      <c r="O2886" s="4" t="s">
        <v>5614</v>
      </c>
      <c r="P2886" s="10"/>
      <c r="Q2886" s="10"/>
      <c r="R2886" s="4">
        <v>16.0</v>
      </c>
      <c r="S2886" s="4" t="s">
        <v>7350</v>
      </c>
      <c r="T2886" s="5">
        <v>45668.0</v>
      </c>
    </row>
    <row r="2887">
      <c r="A2887" s="8" t="s">
        <v>6493</v>
      </c>
      <c r="B2887" s="4">
        <v>2004.0</v>
      </c>
      <c r="C2887" s="4" t="s">
        <v>13</v>
      </c>
      <c r="D2887" s="4" t="s">
        <v>5555</v>
      </c>
      <c r="E2887" s="4">
        <v>136.0</v>
      </c>
      <c r="F2887" s="4">
        <v>29.0</v>
      </c>
      <c r="G2887" s="4" t="s">
        <v>1377</v>
      </c>
      <c r="H2887" s="4">
        <v>0.0</v>
      </c>
      <c r="I2887" s="4">
        <v>94.0</v>
      </c>
      <c r="J2887" s="4">
        <v>217.0</v>
      </c>
      <c r="K2887" s="5">
        <v>45901.0</v>
      </c>
      <c r="L2887" s="4">
        <v>36.0</v>
      </c>
      <c r="M2887" s="4">
        <v>96.0</v>
      </c>
      <c r="N2887" s="4">
        <v>96.0</v>
      </c>
      <c r="O2887" s="4" t="s">
        <v>5614</v>
      </c>
      <c r="P2887" s="10"/>
      <c r="Q2887" s="10"/>
      <c r="R2887" s="5">
        <v>45673.0</v>
      </c>
      <c r="S2887" s="4" t="s">
        <v>7404</v>
      </c>
      <c r="T2887" s="4">
        <v>11.0</v>
      </c>
    </row>
    <row r="2888">
      <c r="A2888" s="8" t="s">
        <v>6493</v>
      </c>
      <c r="B2888" s="4">
        <v>2003.0</v>
      </c>
      <c r="C2888" s="4" t="s">
        <v>13</v>
      </c>
      <c r="D2888" s="4">
        <v>74.0</v>
      </c>
      <c r="E2888" s="4">
        <v>137.0</v>
      </c>
      <c r="F2888" s="4">
        <v>30.0</v>
      </c>
      <c r="G2888" s="4" t="s">
        <v>4196</v>
      </c>
      <c r="H2888" s="4">
        <v>0.0</v>
      </c>
      <c r="I2888" s="4">
        <v>78.0</v>
      </c>
      <c r="J2888" s="4">
        <v>2297.0</v>
      </c>
      <c r="K2888" s="5">
        <v>45748.0</v>
      </c>
      <c r="L2888" s="4">
        <v>37.0</v>
      </c>
      <c r="M2888" s="4">
        <v>96.0</v>
      </c>
      <c r="N2888" s="4">
        <v>99.0</v>
      </c>
      <c r="O2888" s="4" t="s">
        <v>5614</v>
      </c>
      <c r="P2888" s="10"/>
      <c r="Q2888" s="10"/>
      <c r="R2888" s="5">
        <v>45704.0</v>
      </c>
      <c r="S2888" s="4" t="s">
        <v>7249</v>
      </c>
      <c r="T2888" s="5">
        <v>45910.0</v>
      </c>
    </row>
    <row r="2889">
      <c r="A2889" s="8" t="s">
        <v>6493</v>
      </c>
      <c r="B2889" s="4">
        <v>2002.0</v>
      </c>
      <c r="C2889" s="4" t="s">
        <v>13</v>
      </c>
      <c r="D2889" s="4" t="s">
        <v>5583</v>
      </c>
      <c r="E2889" s="4">
        <v>137.0</v>
      </c>
      <c r="F2889" s="4">
        <v>30.0</v>
      </c>
      <c r="G2889" s="58">
        <v>45718.0</v>
      </c>
      <c r="H2889" s="4">
        <v>0.0</v>
      </c>
      <c r="I2889" s="10"/>
      <c r="J2889" s="4">
        <v>6755.0</v>
      </c>
      <c r="K2889" s="4">
        <v>1.0</v>
      </c>
      <c r="L2889" s="4">
        <v>39.0</v>
      </c>
      <c r="M2889" s="4">
        <v>92.0</v>
      </c>
      <c r="N2889" s="4">
        <v>75.0</v>
      </c>
      <c r="O2889" s="4" t="s">
        <v>5614</v>
      </c>
      <c r="P2889" s="10"/>
      <c r="Q2889" s="10"/>
      <c r="R2889" s="5">
        <v>45732.0</v>
      </c>
      <c r="S2889" s="4" t="s">
        <v>7401</v>
      </c>
      <c r="T2889" s="5">
        <v>45848.0</v>
      </c>
    </row>
    <row r="2890">
      <c r="A2890" s="8" t="s">
        <v>6493</v>
      </c>
      <c r="B2890" s="4">
        <v>2001.0</v>
      </c>
      <c r="C2890" s="4" t="s">
        <v>13</v>
      </c>
      <c r="D2890" s="4" t="s">
        <v>5563</v>
      </c>
      <c r="E2890" s="4">
        <v>138.0</v>
      </c>
      <c r="F2890" s="4">
        <v>32.0</v>
      </c>
      <c r="G2890" s="4" t="s">
        <v>3632</v>
      </c>
      <c r="H2890" s="4">
        <v>0.0</v>
      </c>
      <c r="I2890" s="10"/>
      <c r="J2890" s="4">
        <v>12058.0</v>
      </c>
      <c r="K2890" s="5">
        <v>45817.0</v>
      </c>
      <c r="L2890" s="4">
        <v>41.0</v>
      </c>
      <c r="M2890" s="4">
        <v>96.0</v>
      </c>
      <c r="N2890" s="4">
        <v>96.0</v>
      </c>
      <c r="O2890" s="4" t="s">
        <v>5522</v>
      </c>
      <c r="P2890" s="10"/>
      <c r="Q2890" s="10"/>
      <c r="R2890" s="5">
        <v>45763.0</v>
      </c>
      <c r="S2890" s="4" t="s">
        <v>7258</v>
      </c>
      <c r="T2890" s="5">
        <v>45818.0</v>
      </c>
    </row>
    <row r="2891">
      <c r="A2891" s="8" t="s">
        <v>6493</v>
      </c>
      <c r="B2891" s="4">
        <v>2000.0</v>
      </c>
      <c r="C2891" s="4" t="s">
        <v>13</v>
      </c>
      <c r="D2891" s="4" t="s">
        <v>5585</v>
      </c>
      <c r="E2891" s="4">
        <v>139.0</v>
      </c>
      <c r="F2891" s="4">
        <v>33.0</v>
      </c>
      <c r="G2891" s="5">
        <v>45809.0</v>
      </c>
      <c r="H2891" s="4">
        <v>0.0</v>
      </c>
      <c r="I2891" s="10"/>
      <c r="J2891" s="4">
        <v>16512.0</v>
      </c>
      <c r="K2891" s="5">
        <v>45697.0</v>
      </c>
      <c r="L2891" s="4">
        <v>43.0</v>
      </c>
      <c r="M2891" s="4">
        <v>96.0</v>
      </c>
      <c r="N2891" s="4">
        <v>96.0</v>
      </c>
      <c r="O2891" s="4" t="s">
        <v>5522</v>
      </c>
      <c r="P2891" s="10"/>
      <c r="Q2891" s="10"/>
      <c r="R2891" s="5">
        <v>45763.0</v>
      </c>
      <c r="S2891" s="4" t="s">
        <v>7198</v>
      </c>
      <c r="T2891" s="5">
        <v>45757.0</v>
      </c>
    </row>
    <row r="2892">
      <c r="A2892" s="4" t="s">
        <v>6496</v>
      </c>
      <c r="B2892" s="4">
        <v>2015.0</v>
      </c>
      <c r="C2892" s="4" t="s">
        <v>13</v>
      </c>
      <c r="D2892" s="4" t="s">
        <v>5849</v>
      </c>
      <c r="E2892" s="4">
        <v>224.0</v>
      </c>
      <c r="F2892" s="4">
        <v>37.0</v>
      </c>
      <c r="G2892" s="10"/>
      <c r="H2892" s="4">
        <v>0.0</v>
      </c>
      <c r="I2892" s="4">
        <v>69.0</v>
      </c>
      <c r="J2892" s="4">
        <v>468.0</v>
      </c>
      <c r="K2892" s="4" t="s">
        <v>6163</v>
      </c>
      <c r="L2892" s="4">
        <v>47.0</v>
      </c>
      <c r="M2892" s="4">
        <v>63.0</v>
      </c>
      <c r="N2892" s="4">
        <v>69.0</v>
      </c>
      <c r="O2892" s="4" t="s">
        <v>5522</v>
      </c>
      <c r="P2892" s="10"/>
      <c r="Q2892" s="10"/>
      <c r="R2892" s="5">
        <v>45760.0</v>
      </c>
      <c r="S2892" s="4" t="s">
        <v>7047</v>
      </c>
      <c r="T2892" s="4">
        <v>9.0</v>
      </c>
    </row>
    <row r="2893">
      <c r="A2893" s="4" t="s">
        <v>6496</v>
      </c>
      <c r="B2893" s="4">
        <v>2014.0</v>
      </c>
      <c r="C2893" s="4" t="s">
        <v>13</v>
      </c>
      <c r="D2893" s="4" t="s">
        <v>5984</v>
      </c>
      <c r="E2893" s="4">
        <v>228.0</v>
      </c>
      <c r="F2893" s="4">
        <v>37.0</v>
      </c>
      <c r="G2893" s="4" t="s">
        <v>5521</v>
      </c>
      <c r="H2893" s="4">
        <v>0.0</v>
      </c>
      <c r="I2893" s="4">
        <v>73.0</v>
      </c>
      <c r="J2893" s="4">
        <v>815.0</v>
      </c>
      <c r="K2893" s="5">
        <v>45751.0</v>
      </c>
      <c r="L2893" s="4">
        <v>47.0</v>
      </c>
      <c r="M2893" s="4">
        <v>67.0</v>
      </c>
      <c r="N2893" s="4">
        <v>73.0</v>
      </c>
      <c r="O2893" s="4" t="s">
        <v>5522</v>
      </c>
      <c r="P2893" s="10"/>
      <c r="Q2893" s="10"/>
      <c r="R2893" s="5">
        <v>45790.0</v>
      </c>
      <c r="S2893" s="4" t="s">
        <v>5578</v>
      </c>
      <c r="T2893" s="4">
        <v>9.0</v>
      </c>
    </row>
    <row r="2894">
      <c r="A2894" s="4" t="s">
        <v>6496</v>
      </c>
      <c r="B2894" s="4">
        <v>2013.0</v>
      </c>
      <c r="C2894" s="4" t="s">
        <v>13</v>
      </c>
      <c r="D2894" s="4" t="s">
        <v>5984</v>
      </c>
      <c r="E2894" s="4">
        <v>226.0</v>
      </c>
      <c r="F2894" s="4">
        <v>36.0</v>
      </c>
      <c r="G2894" s="4" t="s">
        <v>6177</v>
      </c>
      <c r="H2894" s="4">
        <v>0.0</v>
      </c>
      <c r="I2894" s="4">
        <v>73.0</v>
      </c>
      <c r="J2894" s="4">
        <v>400.0</v>
      </c>
      <c r="K2894" s="4" t="s">
        <v>6073</v>
      </c>
      <c r="L2894" s="4">
        <v>46.0</v>
      </c>
      <c r="M2894" s="4">
        <v>67.0</v>
      </c>
      <c r="N2894" s="4">
        <v>73.0</v>
      </c>
      <c r="O2894" s="4" t="s">
        <v>5522</v>
      </c>
      <c r="P2894" s="10"/>
      <c r="Q2894" s="10"/>
      <c r="R2894" s="5">
        <v>45790.0</v>
      </c>
      <c r="S2894" s="4" t="s">
        <v>7254</v>
      </c>
      <c r="T2894" s="4">
        <v>9.0</v>
      </c>
    </row>
    <row r="2895">
      <c r="A2895" s="4" t="s">
        <v>6496</v>
      </c>
      <c r="B2895" s="4">
        <v>2012.0</v>
      </c>
      <c r="C2895" s="4" t="s">
        <v>13</v>
      </c>
      <c r="D2895" s="4" t="s">
        <v>5913</v>
      </c>
      <c r="E2895" s="4">
        <v>236.0</v>
      </c>
      <c r="F2895" s="4">
        <v>36.0</v>
      </c>
      <c r="G2895" s="4" t="s">
        <v>6177</v>
      </c>
      <c r="H2895" s="4">
        <v>0.0</v>
      </c>
      <c r="I2895" s="4">
        <v>67.0</v>
      </c>
      <c r="J2895" s="4">
        <v>2177.0</v>
      </c>
      <c r="K2895" s="4" t="s">
        <v>6218</v>
      </c>
      <c r="L2895" s="4">
        <v>46.0</v>
      </c>
      <c r="M2895" s="4">
        <v>68.0</v>
      </c>
      <c r="N2895" s="4">
        <v>67.0</v>
      </c>
      <c r="O2895" s="4" t="s">
        <v>5522</v>
      </c>
      <c r="P2895" s="10"/>
      <c r="Q2895" s="10"/>
      <c r="R2895" s="5">
        <v>45821.0</v>
      </c>
      <c r="S2895" s="4" t="s">
        <v>7388</v>
      </c>
      <c r="T2895" s="4">
        <v>9.0</v>
      </c>
    </row>
    <row r="2896">
      <c r="A2896" s="4" t="s">
        <v>6496</v>
      </c>
      <c r="B2896" s="4">
        <v>2011.0</v>
      </c>
      <c r="C2896" s="4" t="s">
        <v>13</v>
      </c>
      <c r="D2896" s="4" t="s">
        <v>6035</v>
      </c>
      <c r="E2896" s="4">
        <v>234.0</v>
      </c>
      <c r="F2896" s="4">
        <v>35.0</v>
      </c>
      <c r="G2896" s="4" t="s">
        <v>6177</v>
      </c>
      <c r="H2896" s="4">
        <v>0.0</v>
      </c>
      <c r="I2896" s="4">
        <v>69.0</v>
      </c>
      <c r="J2896" s="4">
        <v>2676.0</v>
      </c>
      <c r="K2896" s="4" t="s">
        <v>5859</v>
      </c>
      <c r="L2896" s="4">
        <v>45.0</v>
      </c>
      <c r="M2896" s="4">
        <v>69.0</v>
      </c>
      <c r="N2896" s="4">
        <v>69.0</v>
      </c>
      <c r="O2896" s="4" t="s">
        <v>5522</v>
      </c>
      <c r="P2896" s="10"/>
      <c r="Q2896" s="10"/>
      <c r="R2896" s="5">
        <v>45821.0</v>
      </c>
      <c r="S2896" s="4" t="s">
        <v>7439</v>
      </c>
      <c r="T2896" s="5">
        <v>45816.0</v>
      </c>
    </row>
    <row r="2897">
      <c r="A2897" s="4" t="s">
        <v>6496</v>
      </c>
      <c r="B2897" s="4">
        <v>2010.0</v>
      </c>
      <c r="C2897" s="4" t="s">
        <v>13</v>
      </c>
      <c r="D2897" s="4" t="s">
        <v>5665</v>
      </c>
      <c r="E2897" s="4">
        <v>233.0</v>
      </c>
      <c r="F2897" s="4">
        <v>35.0</v>
      </c>
      <c r="G2897" s="4" t="s">
        <v>6098</v>
      </c>
      <c r="H2897" s="4">
        <v>0.0</v>
      </c>
      <c r="I2897" s="4">
        <v>76.0</v>
      </c>
      <c r="J2897" s="4">
        <v>510.0</v>
      </c>
      <c r="K2897" s="4" t="s">
        <v>5875</v>
      </c>
      <c r="L2897" s="4">
        <v>45.0</v>
      </c>
      <c r="M2897" s="4">
        <v>77.0</v>
      </c>
      <c r="N2897" s="4">
        <v>76.0</v>
      </c>
      <c r="O2897" s="4" t="s">
        <v>5522</v>
      </c>
      <c r="P2897" s="10"/>
      <c r="Q2897" s="10"/>
      <c r="R2897" s="5">
        <v>45851.0</v>
      </c>
      <c r="S2897" s="4" t="s">
        <v>6955</v>
      </c>
      <c r="T2897" s="5">
        <v>45785.0</v>
      </c>
    </row>
    <row r="2898">
      <c r="A2898" s="4" t="s">
        <v>6496</v>
      </c>
      <c r="B2898" s="4">
        <v>2009.0</v>
      </c>
      <c r="C2898" s="4" t="s">
        <v>13</v>
      </c>
      <c r="D2898" s="4" t="s">
        <v>5903</v>
      </c>
      <c r="E2898" s="4">
        <v>235.0</v>
      </c>
      <c r="F2898" s="4">
        <v>36.0</v>
      </c>
      <c r="G2898" s="4" t="s">
        <v>5529</v>
      </c>
      <c r="H2898" s="4">
        <v>0.0</v>
      </c>
      <c r="I2898" s="4">
        <v>76.0</v>
      </c>
      <c r="J2898" s="4">
        <v>130.0</v>
      </c>
      <c r="K2898" s="4" t="s">
        <v>6077</v>
      </c>
      <c r="L2898" s="4">
        <v>46.0</v>
      </c>
      <c r="M2898" s="4">
        <v>76.0</v>
      </c>
      <c r="N2898" s="4">
        <v>76.0</v>
      </c>
      <c r="O2898" s="4" t="s">
        <v>5522</v>
      </c>
      <c r="P2898" s="10"/>
      <c r="Q2898" s="10"/>
      <c r="R2898" s="5">
        <v>45851.0</v>
      </c>
      <c r="S2898" s="4" t="s">
        <v>7205</v>
      </c>
      <c r="T2898" s="5">
        <v>45755.0</v>
      </c>
    </row>
    <row r="2899">
      <c r="A2899" s="4" t="s">
        <v>6496</v>
      </c>
      <c r="B2899" s="4">
        <v>2008.0</v>
      </c>
      <c r="C2899" s="4" t="s">
        <v>13</v>
      </c>
      <c r="D2899" s="4" t="s">
        <v>5736</v>
      </c>
      <c r="E2899" s="4">
        <v>238.0</v>
      </c>
      <c r="F2899" s="4">
        <v>37.0</v>
      </c>
      <c r="G2899" s="4" t="s">
        <v>6177</v>
      </c>
      <c r="H2899" s="4">
        <v>0.0</v>
      </c>
      <c r="I2899" s="4">
        <v>78.0</v>
      </c>
      <c r="J2899" s="4">
        <v>7.0</v>
      </c>
      <c r="K2899" s="4" t="s">
        <v>5863</v>
      </c>
      <c r="L2899" s="4">
        <v>47.0</v>
      </c>
      <c r="M2899" s="4">
        <v>78.0</v>
      </c>
      <c r="N2899" s="4">
        <v>78.0</v>
      </c>
      <c r="O2899" s="4" t="s">
        <v>5522</v>
      </c>
      <c r="P2899" s="10"/>
      <c r="Q2899" s="10"/>
      <c r="R2899" s="5">
        <v>45851.0</v>
      </c>
      <c r="S2899" s="4" t="s">
        <v>6127</v>
      </c>
      <c r="T2899" s="5">
        <v>45785.0</v>
      </c>
    </row>
    <row r="2900">
      <c r="A2900" s="4" t="s">
        <v>6496</v>
      </c>
      <c r="B2900" s="4">
        <v>2007.0</v>
      </c>
      <c r="C2900" s="4" t="s">
        <v>13</v>
      </c>
      <c r="D2900" s="4" t="s">
        <v>5671</v>
      </c>
      <c r="E2900" s="4">
        <v>24.0</v>
      </c>
      <c r="F2900" s="4">
        <v>38.0</v>
      </c>
      <c r="G2900" s="4" t="s">
        <v>6100</v>
      </c>
      <c r="H2900" s="4">
        <v>0.0</v>
      </c>
      <c r="I2900" s="4">
        <v>79.0</v>
      </c>
      <c r="J2900" s="4">
        <v>13.0</v>
      </c>
      <c r="K2900" s="4" t="s">
        <v>6252</v>
      </c>
      <c r="L2900" s="4">
        <v>49.0</v>
      </c>
      <c r="M2900" s="4">
        <v>79.0</v>
      </c>
      <c r="N2900" s="4">
        <v>79.0</v>
      </c>
      <c r="O2900" s="4" t="s">
        <v>5522</v>
      </c>
      <c r="P2900" s="10"/>
      <c r="Q2900" s="10"/>
      <c r="R2900" s="5">
        <v>45882.0</v>
      </c>
      <c r="S2900" s="4" t="s">
        <v>7365</v>
      </c>
      <c r="T2900" s="5">
        <v>45816.0</v>
      </c>
    </row>
    <row r="2901">
      <c r="A2901" s="4" t="s">
        <v>6496</v>
      </c>
      <c r="B2901" s="4">
        <v>2006.0</v>
      </c>
      <c r="C2901" s="4" t="s">
        <v>13</v>
      </c>
      <c r="D2901" s="4">
        <v>63.0</v>
      </c>
      <c r="E2901" s="4">
        <v>242.0</v>
      </c>
      <c r="F2901" s="4">
        <v>39.0</v>
      </c>
      <c r="G2901" s="4" t="s">
        <v>6177</v>
      </c>
      <c r="H2901" s="4">
        <v>0.0</v>
      </c>
      <c r="I2901" s="4">
        <v>78.0</v>
      </c>
      <c r="J2901" s="4">
        <v>8079.0</v>
      </c>
      <c r="K2901" s="4" t="s">
        <v>6253</v>
      </c>
      <c r="L2901" s="4">
        <v>51.0</v>
      </c>
      <c r="M2901" s="4">
        <v>78.0</v>
      </c>
      <c r="N2901" s="4">
        <v>78.0</v>
      </c>
      <c r="O2901" s="4" t="s">
        <v>5522</v>
      </c>
      <c r="P2901" s="10"/>
      <c r="Q2901" s="10"/>
      <c r="R2901" s="5">
        <v>45882.0</v>
      </c>
      <c r="S2901" s="4" t="s">
        <v>7083</v>
      </c>
      <c r="T2901" s="5">
        <v>45846.0</v>
      </c>
    </row>
    <row r="2902">
      <c r="A2902" s="4" t="s">
        <v>6496</v>
      </c>
      <c r="B2902" s="4">
        <v>2005.0</v>
      </c>
      <c r="C2902" s="4" t="s">
        <v>13</v>
      </c>
      <c r="D2902" s="4" t="s">
        <v>5738</v>
      </c>
      <c r="E2902" s="4">
        <v>245.0</v>
      </c>
      <c r="F2902" s="4">
        <v>40.0</v>
      </c>
      <c r="G2902" s="4" t="s">
        <v>6177</v>
      </c>
      <c r="H2902" s="4">
        <v>0.0</v>
      </c>
      <c r="I2902" s="4">
        <v>8.0</v>
      </c>
      <c r="J2902" s="4">
        <v>6285.0</v>
      </c>
      <c r="K2902" s="4" t="s">
        <v>6254</v>
      </c>
      <c r="L2902" s="4">
        <v>53.0</v>
      </c>
      <c r="M2902" s="4">
        <v>8.0</v>
      </c>
      <c r="N2902" s="4">
        <v>79.0</v>
      </c>
      <c r="O2902" s="4" t="s">
        <v>5522</v>
      </c>
      <c r="P2902" s="10"/>
      <c r="Q2902" s="10"/>
      <c r="R2902" s="5">
        <v>45882.0</v>
      </c>
      <c r="S2902" s="4" t="s">
        <v>5920</v>
      </c>
      <c r="T2902" s="5">
        <v>45816.0</v>
      </c>
    </row>
    <row r="2903">
      <c r="A2903" s="4" t="s">
        <v>6496</v>
      </c>
      <c r="B2903" s="4">
        <v>2004.0</v>
      </c>
      <c r="C2903" s="4" t="s">
        <v>13</v>
      </c>
      <c r="D2903" s="4" t="s">
        <v>5632</v>
      </c>
      <c r="E2903" s="4">
        <v>247.0</v>
      </c>
      <c r="F2903" s="4">
        <v>42.0</v>
      </c>
      <c r="G2903" s="4" t="s">
        <v>6098</v>
      </c>
      <c r="H2903" s="4">
        <v>0.0</v>
      </c>
      <c r="I2903" s="4">
        <v>43.0</v>
      </c>
      <c r="J2903" s="4">
        <v>12708.0</v>
      </c>
      <c r="K2903" s="4" t="s">
        <v>6159</v>
      </c>
      <c r="L2903" s="4">
        <v>56.0</v>
      </c>
      <c r="M2903" s="4">
        <v>72.0</v>
      </c>
      <c r="N2903" s="4">
        <v>72.0</v>
      </c>
      <c r="O2903" s="4" t="s">
        <v>5522</v>
      </c>
      <c r="P2903" s="10"/>
      <c r="Q2903" s="10"/>
      <c r="R2903" s="5">
        <v>45913.0</v>
      </c>
      <c r="S2903" s="4" t="s">
        <v>7286</v>
      </c>
      <c r="T2903" s="5">
        <v>45755.0</v>
      </c>
    </row>
    <row r="2904">
      <c r="A2904" s="4" t="s">
        <v>6496</v>
      </c>
      <c r="B2904" s="4">
        <v>2003.0</v>
      </c>
      <c r="C2904" s="4" t="s">
        <v>13</v>
      </c>
      <c r="D2904" s="4" t="s">
        <v>5808</v>
      </c>
      <c r="E2904" s="4">
        <v>249.0</v>
      </c>
      <c r="F2904" s="4">
        <v>43.0</v>
      </c>
      <c r="G2904" s="4" t="s">
        <v>6177</v>
      </c>
      <c r="H2904" s="4">
        <v>0.0</v>
      </c>
      <c r="I2904" s="4">
        <v>38.0</v>
      </c>
      <c r="J2904" s="4">
        <v>8536.0</v>
      </c>
      <c r="K2904" s="4" t="s">
        <v>5869</v>
      </c>
      <c r="L2904" s="4">
        <v>58.0</v>
      </c>
      <c r="M2904" s="4">
        <v>61.0</v>
      </c>
      <c r="N2904" s="4">
        <v>61.0</v>
      </c>
      <c r="O2904" s="4" t="s">
        <v>5522</v>
      </c>
      <c r="P2904" s="10"/>
      <c r="Q2904" s="10"/>
      <c r="R2904" s="5">
        <v>45913.0</v>
      </c>
      <c r="S2904" s="4" t="s">
        <v>7423</v>
      </c>
      <c r="T2904" s="5">
        <v>45696.0</v>
      </c>
    </row>
    <row r="2905">
      <c r="A2905" s="4" t="s">
        <v>6496</v>
      </c>
      <c r="B2905" s="4">
        <v>2002.0</v>
      </c>
      <c r="C2905" s="4" t="s">
        <v>13</v>
      </c>
      <c r="D2905" s="4" t="s">
        <v>5679</v>
      </c>
      <c r="E2905" s="4">
        <v>25.0</v>
      </c>
      <c r="F2905" s="4">
        <v>45.0</v>
      </c>
      <c r="G2905" s="4" t="s">
        <v>6097</v>
      </c>
      <c r="H2905" s="4">
        <v>0.0</v>
      </c>
      <c r="I2905" s="4">
        <v>31.0</v>
      </c>
      <c r="J2905" s="4">
        <v>890.0</v>
      </c>
      <c r="K2905" s="4" t="s">
        <v>5870</v>
      </c>
      <c r="L2905" s="4">
        <v>61.0</v>
      </c>
      <c r="M2905" s="4">
        <v>64.0</v>
      </c>
      <c r="N2905" s="4">
        <v>65.0</v>
      </c>
      <c r="O2905" s="4" t="s">
        <v>5522</v>
      </c>
      <c r="P2905" s="10"/>
      <c r="Q2905" s="10"/>
      <c r="R2905" s="4">
        <v>14.0</v>
      </c>
      <c r="S2905" s="4" t="s">
        <v>5575</v>
      </c>
      <c r="T2905" s="4">
        <v>8.0</v>
      </c>
    </row>
    <row r="2906">
      <c r="A2906" s="4" t="s">
        <v>6496</v>
      </c>
      <c r="B2906" s="4">
        <v>2001.0</v>
      </c>
      <c r="C2906" s="4" t="s">
        <v>13</v>
      </c>
      <c r="D2906" s="4" t="s">
        <v>5791</v>
      </c>
      <c r="E2906" s="4">
        <v>251.0</v>
      </c>
      <c r="F2906" s="4">
        <v>46.0</v>
      </c>
      <c r="G2906" s="4" t="s">
        <v>5941</v>
      </c>
      <c r="H2906" s="4">
        <v>0.0</v>
      </c>
      <c r="I2906" s="4">
        <v>19.0</v>
      </c>
      <c r="J2906" s="4">
        <v>485.0</v>
      </c>
      <c r="K2906" s="5">
        <v>45869.0</v>
      </c>
      <c r="L2906" s="4">
        <v>63.0</v>
      </c>
      <c r="M2906" s="4">
        <v>73.0</v>
      </c>
      <c r="N2906" s="4">
        <v>73.0</v>
      </c>
      <c r="O2906" s="4" t="s">
        <v>5522</v>
      </c>
      <c r="P2906" s="10"/>
      <c r="Q2906" s="10"/>
      <c r="R2906" s="4">
        <v>14.0</v>
      </c>
      <c r="S2906" s="4" t="s">
        <v>7087</v>
      </c>
      <c r="T2906" s="5">
        <v>45907.0</v>
      </c>
    </row>
    <row r="2907">
      <c r="A2907" s="4" t="s">
        <v>6496</v>
      </c>
      <c r="B2907" s="4">
        <v>2000.0</v>
      </c>
      <c r="C2907" s="4" t="s">
        <v>13</v>
      </c>
      <c r="D2907" s="4">
        <v>68.0</v>
      </c>
      <c r="E2907" s="4">
        <v>252.0</v>
      </c>
      <c r="F2907" s="4">
        <v>48.0</v>
      </c>
      <c r="G2907" s="4" t="s">
        <v>6097</v>
      </c>
      <c r="H2907" s="4">
        <v>0.0</v>
      </c>
      <c r="I2907" s="4">
        <v>14.0</v>
      </c>
      <c r="J2907" s="4">
        <v>0.0</v>
      </c>
      <c r="K2907" s="4" t="s">
        <v>6141</v>
      </c>
      <c r="L2907" s="4">
        <v>66.0</v>
      </c>
      <c r="M2907" s="4">
        <v>74.0</v>
      </c>
      <c r="N2907" s="4">
        <v>74.0</v>
      </c>
      <c r="O2907" s="4" t="s">
        <v>5522</v>
      </c>
      <c r="P2907" s="10"/>
      <c r="Q2907" s="10"/>
      <c r="R2907" s="5">
        <v>45671.0</v>
      </c>
      <c r="S2907" s="4" t="s">
        <v>7288</v>
      </c>
      <c r="T2907" s="5">
        <v>45845.0</v>
      </c>
    </row>
    <row r="2908">
      <c r="A2908" s="4" t="s">
        <v>6497</v>
      </c>
      <c r="B2908" s="4">
        <v>2015.0</v>
      </c>
      <c r="C2908" s="4" t="s">
        <v>13</v>
      </c>
      <c r="D2908" s="4" t="s">
        <v>5924</v>
      </c>
      <c r="E2908" s="4">
        <v>33.0</v>
      </c>
      <c r="F2908" s="4">
        <v>27.0</v>
      </c>
      <c r="G2908" s="10"/>
      <c r="H2908" s="4">
        <v>0.0</v>
      </c>
      <c r="I2908" s="4">
        <v>9.0</v>
      </c>
      <c r="J2908" s="4">
        <v>9.0</v>
      </c>
      <c r="K2908" s="5">
        <v>45770.0</v>
      </c>
      <c r="L2908" s="4">
        <v>40.0</v>
      </c>
      <c r="M2908" s="4">
        <v>9.0</v>
      </c>
      <c r="N2908" s="4">
        <v>9.0</v>
      </c>
      <c r="O2908" s="5">
        <v>45661.0</v>
      </c>
      <c r="P2908" s="4" t="s">
        <v>5452</v>
      </c>
      <c r="Q2908" s="4">
        <v>161587.0</v>
      </c>
      <c r="R2908" s="5">
        <v>45663.0</v>
      </c>
      <c r="S2908" s="4" t="s">
        <v>7258</v>
      </c>
      <c r="T2908" s="5">
        <v>45789.0</v>
      </c>
    </row>
    <row r="2909">
      <c r="A2909" s="4" t="s">
        <v>6497</v>
      </c>
      <c r="B2909" s="4">
        <v>2014.0</v>
      </c>
      <c r="C2909" s="4" t="s">
        <v>13</v>
      </c>
      <c r="D2909" s="4" t="s">
        <v>5791</v>
      </c>
      <c r="E2909" s="4">
        <v>314.0</v>
      </c>
      <c r="F2909" s="4">
        <v>28.0</v>
      </c>
      <c r="G2909" s="4" t="s">
        <v>5521</v>
      </c>
      <c r="H2909" s="4" t="s">
        <v>5453</v>
      </c>
      <c r="I2909" s="4">
        <v>86.0</v>
      </c>
      <c r="J2909" s="4">
        <v>9.0</v>
      </c>
      <c r="K2909" s="5">
        <v>45891.0</v>
      </c>
      <c r="L2909" s="4">
        <v>41.0</v>
      </c>
      <c r="M2909" s="4">
        <v>78.0</v>
      </c>
      <c r="N2909" s="4">
        <v>86.0</v>
      </c>
      <c r="O2909" s="5">
        <v>45720.0</v>
      </c>
      <c r="P2909" s="4" t="s">
        <v>5454</v>
      </c>
      <c r="Q2909" s="4">
        <v>1562974.0</v>
      </c>
      <c r="R2909" s="5">
        <v>45694.0</v>
      </c>
      <c r="S2909" s="4" t="s">
        <v>6158</v>
      </c>
      <c r="T2909" s="5">
        <v>45789.0</v>
      </c>
    </row>
    <row r="2910">
      <c r="A2910" s="4" t="s">
        <v>6497</v>
      </c>
      <c r="B2910" s="4">
        <v>2013.0</v>
      </c>
      <c r="C2910" s="4" t="s">
        <v>13</v>
      </c>
      <c r="D2910" s="4">
        <v>63.0</v>
      </c>
      <c r="E2910" s="4">
        <v>328.0</v>
      </c>
      <c r="F2910" s="4">
        <v>29.0</v>
      </c>
      <c r="G2910" s="4" t="s">
        <v>6066</v>
      </c>
      <c r="H2910" s="4" t="s">
        <v>5455</v>
      </c>
      <c r="I2910" s="4">
        <v>79.0</v>
      </c>
      <c r="J2910" s="4">
        <v>35.0</v>
      </c>
      <c r="K2910" s="5">
        <v>45738.0</v>
      </c>
      <c r="L2910" s="4">
        <v>42.0</v>
      </c>
      <c r="M2910" s="4">
        <v>74.0</v>
      </c>
      <c r="N2910" s="4">
        <v>79.0</v>
      </c>
      <c r="O2910" s="5">
        <v>45873.0</v>
      </c>
      <c r="P2910" s="4" t="s">
        <v>5456</v>
      </c>
      <c r="Q2910" s="4">
        <v>1515321.0</v>
      </c>
      <c r="R2910" s="5">
        <v>45694.0</v>
      </c>
      <c r="S2910" s="4" t="s">
        <v>7041</v>
      </c>
      <c r="T2910" s="5">
        <v>45789.0</v>
      </c>
    </row>
    <row r="2911">
      <c r="A2911" s="4" t="s">
        <v>6497</v>
      </c>
      <c r="B2911" s="4">
        <v>2012.0</v>
      </c>
      <c r="C2911" s="4" t="s">
        <v>13</v>
      </c>
      <c r="D2911" s="4" t="s">
        <v>5525</v>
      </c>
      <c r="E2911" s="4">
        <v>349.0</v>
      </c>
      <c r="F2911" s="4">
        <v>29.0</v>
      </c>
      <c r="G2911" s="4" t="s">
        <v>515</v>
      </c>
      <c r="H2911" s="4" t="s">
        <v>5457</v>
      </c>
      <c r="I2911" s="4">
        <v>78.0</v>
      </c>
      <c r="J2911" s="4">
        <v>896.0</v>
      </c>
      <c r="K2911" s="5">
        <v>45859.0</v>
      </c>
      <c r="L2911" s="4">
        <v>43.0</v>
      </c>
      <c r="M2911" s="4">
        <v>7.0</v>
      </c>
      <c r="N2911" s="4">
        <v>78.0</v>
      </c>
      <c r="O2911" s="5">
        <v>45813.0</v>
      </c>
      <c r="P2911" s="4" t="s">
        <v>5458</v>
      </c>
      <c r="Q2911" s="4">
        <v>1.4699937E7</v>
      </c>
      <c r="R2911" s="5">
        <v>45722.0</v>
      </c>
      <c r="S2911" s="4" t="s">
        <v>7305</v>
      </c>
      <c r="T2911" s="5">
        <v>45728.0</v>
      </c>
    </row>
    <row r="2912">
      <c r="A2912" s="4" t="s">
        <v>6497</v>
      </c>
      <c r="B2912" s="4">
        <v>2011.0</v>
      </c>
      <c r="C2912" s="4" t="s">
        <v>13</v>
      </c>
      <c r="D2912" s="4" t="s">
        <v>5686</v>
      </c>
      <c r="E2912" s="4">
        <v>366.0</v>
      </c>
      <c r="F2912" s="4">
        <v>29.0</v>
      </c>
      <c r="G2912" s="4" t="s">
        <v>2899</v>
      </c>
      <c r="H2912" s="4" t="s">
        <v>5459</v>
      </c>
      <c r="I2912" s="4">
        <v>81.0</v>
      </c>
      <c r="J2912" s="4">
        <v>13234.0</v>
      </c>
      <c r="K2912" s="5">
        <v>45709.0</v>
      </c>
      <c r="L2912" s="4">
        <v>44.0</v>
      </c>
      <c r="M2912" s="4">
        <v>83.0</v>
      </c>
      <c r="N2912" s="4">
        <v>81.0</v>
      </c>
      <c r="O2912" s="5">
        <v>45722.0</v>
      </c>
      <c r="P2912" s="4" t="s">
        <v>5460</v>
      </c>
      <c r="Q2912" s="4">
        <v>1.4264756E7</v>
      </c>
      <c r="R2912" s="5">
        <v>45753.0</v>
      </c>
      <c r="S2912" s="4" t="s">
        <v>7497</v>
      </c>
      <c r="T2912" s="4">
        <v>12.0</v>
      </c>
    </row>
    <row r="2913">
      <c r="A2913" s="4" t="s">
        <v>6497</v>
      </c>
      <c r="B2913" s="4">
        <v>2010.0</v>
      </c>
      <c r="C2913" s="4" t="s">
        <v>13</v>
      </c>
      <c r="D2913" s="4">
        <v>58.0</v>
      </c>
      <c r="E2913" s="4">
        <v>363.0</v>
      </c>
      <c r="F2913" s="4">
        <v>30.0</v>
      </c>
      <c r="G2913" s="4" t="s">
        <v>518</v>
      </c>
      <c r="H2913" s="4" t="s">
        <v>5461</v>
      </c>
      <c r="I2913" s="4">
        <v>83.0</v>
      </c>
      <c r="J2913" s="4">
        <v>15754.0</v>
      </c>
      <c r="K2913" s="5">
        <v>45840.0</v>
      </c>
      <c r="L2913" s="4">
        <v>45.0</v>
      </c>
      <c r="M2913" s="4">
        <v>8.0</v>
      </c>
      <c r="N2913" s="4">
        <v>83.0</v>
      </c>
      <c r="O2913" s="5">
        <v>45875.0</v>
      </c>
      <c r="P2913" s="4" t="s">
        <v>5462</v>
      </c>
      <c r="Q2913" s="4">
        <v>138533.0</v>
      </c>
      <c r="R2913" s="5">
        <v>45783.0</v>
      </c>
      <c r="S2913" s="4" t="s">
        <v>7202</v>
      </c>
      <c r="T2913" s="5">
        <v>45880.0</v>
      </c>
    </row>
    <row r="2914">
      <c r="A2914" s="4" t="s">
        <v>6497</v>
      </c>
      <c r="B2914" s="4">
        <v>2009.0</v>
      </c>
      <c r="C2914" s="4" t="s">
        <v>13</v>
      </c>
      <c r="D2914" s="4" t="s">
        <v>5747</v>
      </c>
      <c r="E2914" s="4">
        <v>368.0</v>
      </c>
      <c r="F2914" s="4">
        <v>30.0</v>
      </c>
      <c r="G2914" s="5">
        <v>45718.0</v>
      </c>
      <c r="H2914" s="4" t="s">
        <v>5463</v>
      </c>
      <c r="I2914" s="4">
        <v>94.0</v>
      </c>
      <c r="J2914" s="4">
        <v>26.0</v>
      </c>
      <c r="K2914" s="5">
        <v>45690.0</v>
      </c>
      <c r="L2914" s="4">
        <v>47.0</v>
      </c>
      <c r="M2914" s="4">
        <v>93.0</v>
      </c>
      <c r="N2914" s="4">
        <v>94.0</v>
      </c>
      <c r="O2914" s="5">
        <v>45666.0</v>
      </c>
      <c r="P2914" s="4" t="s">
        <v>5464</v>
      </c>
      <c r="Q2914" s="4">
        <v>1.3456417E7</v>
      </c>
      <c r="R2914" s="5">
        <v>45814.0</v>
      </c>
      <c r="S2914" s="4" t="s">
        <v>7386</v>
      </c>
      <c r="T2914" s="5">
        <v>45819.0</v>
      </c>
    </row>
    <row r="2915">
      <c r="A2915" s="4" t="s">
        <v>6497</v>
      </c>
      <c r="B2915" s="4">
        <v>2008.0</v>
      </c>
      <c r="C2915" s="4" t="s">
        <v>13</v>
      </c>
      <c r="D2915" s="4" t="s">
        <v>5640</v>
      </c>
      <c r="E2915" s="4">
        <v>45.0</v>
      </c>
      <c r="F2915" s="4">
        <v>31.0</v>
      </c>
      <c r="G2915" s="5">
        <v>45993.0</v>
      </c>
      <c r="H2915" s="4" t="s">
        <v>5465</v>
      </c>
      <c r="I2915" s="4">
        <v>87.0</v>
      </c>
      <c r="J2915" s="4">
        <v>140.0</v>
      </c>
      <c r="K2915" s="5">
        <v>45857.0</v>
      </c>
      <c r="L2915" s="4">
        <v>49.0</v>
      </c>
      <c r="M2915" s="4">
        <v>9.0</v>
      </c>
      <c r="N2915" s="4">
        <v>87.0</v>
      </c>
      <c r="O2915" s="5">
        <v>45911.0</v>
      </c>
      <c r="P2915" s="4" t="s">
        <v>5466</v>
      </c>
      <c r="Q2915" s="4">
        <v>1382517.0</v>
      </c>
      <c r="R2915" s="5">
        <v>45844.0</v>
      </c>
      <c r="S2915" s="4" t="s">
        <v>7421</v>
      </c>
      <c r="T2915" s="5">
        <v>45758.0</v>
      </c>
    </row>
    <row r="2916">
      <c r="A2916" s="4" t="s">
        <v>6497</v>
      </c>
      <c r="B2916" s="4">
        <v>2007.0</v>
      </c>
      <c r="C2916" s="4" t="s">
        <v>13</v>
      </c>
      <c r="D2916" s="4" t="s">
        <v>5552</v>
      </c>
      <c r="E2916" s="4">
        <v>487.0</v>
      </c>
      <c r="F2916" s="4">
        <v>32.0</v>
      </c>
      <c r="G2916" s="58">
        <v>45871.0</v>
      </c>
      <c r="H2916" s="4" t="s">
        <v>5467</v>
      </c>
      <c r="I2916" s="4">
        <v>8.0</v>
      </c>
      <c r="J2916" s="4">
        <v>535.0</v>
      </c>
      <c r="K2916" s="5">
        <v>45707.0</v>
      </c>
      <c r="L2916" s="4">
        <v>51.0</v>
      </c>
      <c r="M2916" s="4">
        <v>77.0</v>
      </c>
      <c r="N2916" s="4">
        <v>8.0</v>
      </c>
      <c r="O2916" s="5">
        <v>45821.0</v>
      </c>
      <c r="P2916" s="4" t="s">
        <v>5468</v>
      </c>
      <c r="Q2916" s="4">
        <v>1.2725974E7</v>
      </c>
      <c r="R2916" s="5">
        <v>45875.0</v>
      </c>
      <c r="S2916" s="4" t="s">
        <v>7261</v>
      </c>
      <c r="T2916" s="5">
        <v>45668.0</v>
      </c>
    </row>
    <row r="2917">
      <c r="A2917" s="4" t="s">
        <v>6497</v>
      </c>
      <c r="B2917" s="4">
        <v>2006.0</v>
      </c>
      <c r="C2917" s="4" t="s">
        <v>13</v>
      </c>
      <c r="D2917" s="4">
        <v>58.0</v>
      </c>
      <c r="E2917" s="4">
        <v>526.0</v>
      </c>
      <c r="F2917" s="4">
        <v>33.0</v>
      </c>
      <c r="G2917" s="4" t="s">
        <v>1762</v>
      </c>
      <c r="H2917" s="4" t="s">
        <v>5469</v>
      </c>
      <c r="I2917" s="4">
        <v>81.0</v>
      </c>
      <c r="J2917" s="4">
        <v>459.0</v>
      </c>
      <c r="K2917" s="5">
        <v>45887.0</v>
      </c>
      <c r="L2917" s="4">
        <v>52.0</v>
      </c>
      <c r="M2917" s="4">
        <v>83.0</v>
      </c>
      <c r="N2917" s="4">
        <v>81.0</v>
      </c>
      <c r="O2917" s="5">
        <v>45915.0</v>
      </c>
      <c r="P2917" s="4" t="s">
        <v>5470</v>
      </c>
      <c r="Q2917" s="4">
        <v>1.2383446E7</v>
      </c>
      <c r="R2917" s="5">
        <v>45906.0</v>
      </c>
      <c r="S2917" s="4" t="s">
        <v>6905</v>
      </c>
      <c r="T2917" s="5">
        <v>45910.0</v>
      </c>
    </row>
    <row r="2918">
      <c r="A2918" s="4" t="s">
        <v>6497</v>
      </c>
      <c r="B2918" s="4">
        <v>2005.0</v>
      </c>
      <c r="C2918" s="4" t="s">
        <v>13</v>
      </c>
      <c r="D2918" s="4" t="s">
        <v>5817</v>
      </c>
      <c r="E2918" s="4">
        <v>554.0</v>
      </c>
      <c r="F2918" s="4">
        <v>34.0</v>
      </c>
      <c r="G2918" s="4" t="s">
        <v>521</v>
      </c>
      <c r="H2918" s="4" t="s">
        <v>5471</v>
      </c>
      <c r="I2918" s="4">
        <v>82.0</v>
      </c>
      <c r="J2918" s="4">
        <v>45.0</v>
      </c>
      <c r="K2918" s="5">
        <v>45765.0</v>
      </c>
      <c r="L2918" s="4">
        <v>55.0</v>
      </c>
      <c r="M2918" s="4">
        <v>84.0</v>
      </c>
      <c r="N2918" s="4">
        <v>82.0</v>
      </c>
      <c r="O2918" s="4">
        <v>17.0</v>
      </c>
      <c r="P2918" s="4" t="s">
        <v>5472</v>
      </c>
      <c r="Q2918" s="4">
        <v>1252156.0</v>
      </c>
      <c r="R2918" s="4">
        <v>7.0</v>
      </c>
      <c r="S2918" s="4" t="s">
        <v>7285</v>
      </c>
      <c r="T2918" s="5">
        <v>45848.0</v>
      </c>
    </row>
    <row r="2919">
      <c r="A2919" s="4" t="s">
        <v>6497</v>
      </c>
      <c r="B2919" s="4">
        <v>2004.0</v>
      </c>
      <c r="C2919" s="4" t="s">
        <v>13</v>
      </c>
      <c r="D2919" s="4" t="s">
        <v>5560</v>
      </c>
      <c r="E2919" s="4">
        <v>578.0</v>
      </c>
      <c r="F2919" s="4">
        <v>36.0</v>
      </c>
      <c r="G2919" s="4" t="s">
        <v>5336</v>
      </c>
      <c r="H2919" s="4" t="s">
        <v>5473</v>
      </c>
      <c r="I2919" s="10"/>
      <c r="J2919" s="4">
        <v>35.0</v>
      </c>
      <c r="K2919" s="4">
        <v>18.0</v>
      </c>
      <c r="L2919" s="4">
        <v>59.0</v>
      </c>
      <c r="M2919" s="4">
        <v>84.0</v>
      </c>
      <c r="N2919" s="4">
        <v>83.0</v>
      </c>
      <c r="O2919" s="5">
        <v>45825.0</v>
      </c>
      <c r="P2919" s="4" t="s">
        <v>5474</v>
      </c>
      <c r="Q2919" s="4">
        <v>1.1731746E7</v>
      </c>
      <c r="R2919" s="5">
        <v>45664.0</v>
      </c>
      <c r="S2919" s="4" t="s">
        <v>7215</v>
      </c>
      <c r="T2919" s="5">
        <v>45787.0</v>
      </c>
    </row>
    <row r="2920">
      <c r="A2920" s="4" t="s">
        <v>6497</v>
      </c>
      <c r="B2920" s="4">
        <v>2003.0</v>
      </c>
      <c r="C2920" s="4" t="s">
        <v>13</v>
      </c>
      <c r="D2920" s="4" t="s">
        <v>5616</v>
      </c>
      <c r="E2920" s="4">
        <v>64.0</v>
      </c>
      <c r="F2920" s="4">
        <v>39.0</v>
      </c>
      <c r="G2920" s="4" t="s">
        <v>521</v>
      </c>
      <c r="H2920" s="4" t="s">
        <v>5475</v>
      </c>
      <c r="I2920" s="10"/>
      <c r="J2920" s="4">
        <v>881.0</v>
      </c>
      <c r="K2920" s="5">
        <v>45825.0</v>
      </c>
      <c r="L2920" s="4">
        <v>62.0</v>
      </c>
      <c r="M2920" s="4">
        <v>85.0</v>
      </c>
      <c r="N2920" s="4">
        <v>83.0</v>
      </c>
      <c r="O2920" s="5">
        <v>45706.0</v>
      </c>
      <c r="P2920" s="4" t="s">
        <v>5476</v>
      </c>
      <c r="Q2920" s="4">
        <v>1.1421984E7</v>
      </c>
      <c r="R2920" s="5">
        <v>45695.0</v>
      </c>
      <c r="S2920" s="4" t="s">
        <v>7368</v>
      </c>
      <c r="T2920" s="5">
        <v>45698.0</v>
      </c>
    </row>
    <row r="2921">
      <c r="A2921" s="4" t="s">
        <v>6497</v>
      </c>
      <c r="B2921" s="4">
        <v>2002.0</v>
      </c>
      <c r="C2921" s="4" t="s">
        <v>13</v>
      </c>
      <c r="D2921" s="4" t="s">
        <v>6102</v>
      </c>
      <c r="E2921" s="4">
        <v>69.0</v>
      </c>
      <c r="F2921" s="4">
        <v>41.0</v>
      </c>
      <c r="G2921" s="4" t="s">
        <v>1390</v>
      </c>
      <c r="H2921" s="4" t="s">
        <v>5477</v>
      </c>
      <c r="I2921" s="10"/>
      <c r="J2921" s="4">
        <v>25036.0</v>
      </c>
      <c r="K2921" s="5">
        <v>45733.0</v>
      </c>
      <c r="L2921" s="4">
        <v>66.0</v>
      </c>
      <c r="M2921" s="4">
        <v>85.0</v>
      </c>
      <c r="N2921" s="4">
        <v>84.0</v>
      </c>
      <c r="O2921" s="5">
        <v>45765.0</v>
      </c>
      <c r="P2921" s="4" t="s">
        <v>5478</v>
      </c>
      <c r="Q2921" s="4">
        <v>111249.0</v>
      </c>
      <c r="R2921" s="5">
        <v>45723.0</v>
      </c>
      <c r="S2921" s="4" t="s">
        <v>6911</v>
      </c>
      <c r="T2921" s="4">
        <v>10.0</v>
      </c>
    </row>
    <row r="2922">
      <c r="A2922" s="4" t="s">
        <v>6497</v>
      </c>
      <c r="B2922" s="4">
        <v>2001.0</v>
      </c>
      <c r="C2922" s="4" t="s">
        <v>13</v>
      </c>
      <c r="D2922" s="4" t="s">
        <v>5785</v>
      </c>
      <c r="E2922" s="4">
        <v>611.0</v>
      </c>
      <c r="F2922" s="4">
        <v>43.0</v>
      </c>
      <c r="G2922" s="4" t="s">
        <v>1388</v>
      </c>
      <c r="H2922" s="4" t="s">
        <v>5479</v>
      </c>
      <c r="I2922" s="10"/>
      <c r="J2922" s="4">
        <v>16997.0</v>
      </c>
      <c r="K2922" s="5">
        <v>45674.0</v>
      </c>
      <c r="L2922" s="4">
        <v>70.0</v>
      </c>
      <c r="M2922" s="4">
        <v>86.0</v>
      </c>
      <c r="N2922" s="4">
        <v>85.0</v>
      </c>
      <c r="O2922" s="5">
        <v>45826.0</v>
      </c>
      <c r="P2922" s="4" t="s">
        <v>5480</v>
      </c>
      <c r="Q2922" s="4">
        <v>1824125.0</v>
      </c>
      <c r="R2922" s="5">
        <v>45754.0</v>
      </c>
      <c r="S2922" s="4" t="s">
        <v>7472</v>
      </c>
      <c r="T2922" s="5">
        <v>45878.0</v>
      </c>
    </row>
    <row r="2923">
      <c r="A2923" s="4" t="s">
        <v>6497</v>
      </c>
      <c r="B2923" s="4">
        <v>2000.0</v>
      </c>
      <c r="C2923" s="4" t="s">
        <v>13</v>
      </c>
      <c r="D2923" s="4" t="s">
        <v>5619</v>
      </c>
      <c r="E2923" s="4">
        <v>614.0</v>
      </c>
      <c r="F2923" s="4">
        <v>44.0</v>
      </c>
      <c r="G2923" s="4" t="s">
        <v>509</v>
      </c>
      <c r="H2923" s="4" t="s">
        <v>5481</v>
      </c>
      <c r="I2923" s="10"/>
      <c r="J2923" s="4">
        <v>30930.0</v>
      </c>
      <c r="K2923" s="5">
        <v>45885.0</v>
      </c>
      <c r="L2923" s="4">
        <v>72.0</v>
      </c>
      <c r="M2923" s="4">
        <v>85.0</v>
      </c>
      <c r="N2923" s="4">
        <v>85.0</v>
      </c>
      <c r="O2923" s="5">
        <v>45856.0</v>
      </c>
      <c r="P2923" s="4" t="s">
        <v>5482</v>
      </c>
      <c r="Q2923" s="4">
        <v>1531221.0</v>
      </c>
      <c r="R2923" s="5">
        <v>45784.0</v>
      </c>
      <c r="S2923" s="4" t="s">
        <v>7307</v>
      </c>
      <c r="T2923" s="5">
        <v>45817.0</v>
      </c>
    </row>
    <row r="2924">
      <c r="A2924" s="4" t="s">
        <v>6498</v>
      </c>
      <c r="B2924" s="4">
        <v>2015.0</v>
      </c>
      <c r="C2924" s="4" t="s">
        <v>13</v>
      </c>
      <c r="D2924" s="4">
        <v>67.0</v>
      </c>
      <c r="E2924" s="4">
        <v>336.0</v>
      </c>
      <c r="F2924" s="4">
        <v>22.0</v>
      </c>
      <c r="G2924" s="10"/>
      <c r="H2924" s="4">
        <v>0.0</v>
      </c>
      <c r="I2924" s="4">
        <v>87.0</v>
      </c>
      <c r="J2924" s="4">
        <v>0.0</v>
      </c>
      <c r="K2924" s="5">
        <v>45900.0</v>
      </c>
      <c r="L2924" s="4">
        <v>32.0</v>
      </c>
      <c r="M2924" s="4">
        <v>88.0</v>
      </c>
      <c r="N2924" s="4">
        <v>87.0</v>
      </c>
      <c r="O2924" s="5">
        <v>45694.0</v>
      </c>
      <c r="P2924" s="4" t="s">
        <v>5483</v>
      </c>
      <c r="Q2924" s="4">
        <v>1.5777451E7</v>
      </c>
      <c r="R2924" s="5">
        <v>45782.0</v>
      </c>
      <c r="S2924" s="4" t="s">
        <v>7210</v>
      </c>
      <c r="T2924" s="5">
        <v>45726.0</v>
      </c>
    </row>
    <row r="2925">
      <c r="A2925" s="4" t="s">
        <v>6498</v>
      </c>
      <c r="B2925" s="4">
        <v>2014.0</v>
      </c>
      <c r="C2925" s="4" t="s">
        <v>13</v>
      </c>
      <c r="D2925" s="4" t="s">
        <v>5525</v>
      </c>
      <c r="E2925" s="4">
        <v>371.0</v>
      </c>
      <c r="F2925" s="4">
        <v>23.0</v>
      </c>
      <c r="G2925" s="5">
        <v>45783.0</v>
      </c>
      <c r="H2925" s="4" t="s">
        <v>5484</v>
      </c>
      <c r="I2925" s="4">
        <v>91.0</v>
      </c>
      <c r="J2925" s="4">
        <v>0.0</v>
      </c>
      <c r="K2925" s="5">
        <v>45747.0</v>
      </c>
      <c r="L2925" s="4">
        <v>34.0</v>
      </c>
      <c r="M2925" s="4">
        <v>92.0</v>
      </c>
      <c r="N2925" s="4">
        <v>91.0</v>
      </c>
      <c r="O2925" s="5">
        <v>45722.0</v>
      </c>
      <c r="P2925" s="4" t="s">
        <v>5485</v>
      </c>
      <c r="Q2925" s="4">
        <v>1.5411675E7</v>
      </c>
      <c r="R2925" s="5">
        <v>45843.0</v>
      </c>
      <c r="S2925" s="4" t="s">
        <v>7254</v>
      </c>
      <c r="T2925" s="5">
        <v>45726.0</v>
      </c>
    </row>
    <row r="2926">
      <c r="A2926" s="4" t="s">
        <v>6498</v>
      </c>
      <c r="B2926" s="4">
        <v>2013.0</v>
      </c>
      <c r="C2926" s="4" t="s">
        <v>13</v>
      </c>
      <c r="D2926" s="4">
        <v>58.0</v>
      </c>
      <c r="E2926" s="4">
        <v>399.0</v>
      </c>
      <c r="F2926" s="4">
        <v>25.0</v>
      </c>
      <c r="G2926" s="4" t="s">
        <v>829</v>
      </c>
      <c r="H2926" s="4" t="s">
        <v>5486</v>
      </c>
      <c r="I2926" s="4">
        <v>95.0</v>
      </c>
      <c r="J2926" s="4">
        <v>0.0</v>
      </c>
      <c r="K2926" s="5">
        <v>45872.0</v>
      </c>
      <c r="L2926" s="4">
        <v>36.0</v>
      </c>
      <c r="M2926" s="4">
        <v>95.0</v>
      </c>
      <c r="N2926" s="4">
        <v>95.0</v>
      </c>
      <c r="O2926" s="5">
        <v>45875.0</v>
      </c>
      <c r="P2926" s="4" t="s">
        <v>5487</v>
      </c>
      <c r="Q2926" s="4">
        <v>155456.0</v>
      </c>
      <c r="R2926" s="4">
        <v>6.0</v>
      </c>
      <c r="S2926" s="4" t="s">
        <v>6955</v>
      </c>
      <c r="T2926" s="5">
        <v>45757.0</v>
      </c>
    </row>
    <row r="2927">
      <c r="A2927" s="4" t="s">
        <v>6498</v>
      </c>
      <c r="B2927" s="4">
        <v>2012.0</v>
      </c>
      <c r="C2927" s="4" t="s">
        <v>13</v>
      </c>
      <c r="D2927" s="4" t="s">
        <v>5694</v>
      </c>
      <c r="E2927" s="4">
        <v>429.0</v>
      </c>
      <c r="F2927" s="4">
        <v>26.0</v>
      </c>
      <c r="G2927" s="58">
        <v>45906.0</v>
      </c>
      <c r="H2927" s="4" t="s">
        <v>5488</v>
      </c>
      <c r="I2927" s="4">
        <v>97.0</v>
      </c>
      <c r="J2927" s="4">
        <v>0.0</v>
      </c>
      <c r="K2927" s="5">
        <v>45719.0</v>
      </c>
      <c r="L2927" s="4">
        <v>39.0</v>
      </c>
      <c r="M2927" s="4">
        <v>95.0</v>
      </c>
      <c r="N2927" s="4">
        <v>95.0</v>
      </c>
      <c r="O2927" s="5">
        <v>45877.0</v>
      </c>
      <c r="P2927" s="4" t="s">
        <v>5489</v>
      </c>
      <c r="Q2927" s="4">
        <v>1471826.0</v>
      </c>
      <c r="R2927" s="5">
        <v>45753.0</v>
      </c>
      <c r="S2927" s="4" t="s">
        <v>7286</v>
      </c>
      <c r="T2927" s="5">
        <v>45878.0</v>
      </c>
    </row>
    <row r="2928">
      <c r="A2928" s="4" t="s">
        <v>6498</v>
      </c>
      <c r="B2928" s="4">
        <v>2011.0</v>
      </c>
      <c r="C2928" s="4" t="s">
        <v>13</v>
      </c>
      <c r="D2928" s="4" t="s">
        <v>5642</v>
      </c>
      <c r="E2928" s="4">
        <v>464.0</v>
      </c>
      <c r="F2928" s="4">
        <v>28.0</v>
      </c>
      <c r="G2928" s="4">
        <v>6.0</v>
      </c>
      <c r="H2928" s="4" t="s">
        <v>5490</v>
      </c>
      <c r="I2928" s="4">
        <v>94.0</v>
      </c>
      <c r="J2928" s="4">
        <v>0.0</v>
      </c>
      <c r="K2928" s="5">
        <v>45929.0</v>
      </c>
      <c r="L2928" s="4">
        <v>42.0</v>
      </c>
      <c r="M2928" s="4">
        <v>93.0</v>
      </c>
      <c r="N2928" s="4">
        <v>93.0</v>
      </c>
      <c r="O2928" s="5">
        <v>45729.0</v>
      </c>
      <c r="P2928" s="4" t="s">
        <v>5491</v>
      </c>
      <c r="Q2928" s="4">
        <v>1.4386649E7</v>
      </c>
      <c r="R2928" s="5">
        <v>45844.0</v>
      </c>
      <c r="S2928" s="4" t="s">
        <v>7217</v>
      </c>
      <c r="T2928" s="5">
        <v>45667.0</v>
      </c>
    </row>
    <row r="2929">
      <c r="A2929" s="4" t="s">
        <v>6498</v>
      </c>
      <c r="B2929" s="4">
        <v>2010.0</v>
      </c>
      <c r="C2929" s="4" t="s">
        <v>13</v>
      </c>
      <c r="D2929" s="4" t="s">
        <v>5600</v>
      </c>
      <c r="E2929" s="4">
        <v>527.0</v>
      </c>
      <c r="F2929" s="4">
        <v>29.0</v>
      </c>
      <c r="G2929" s="4" t="s">
        <v>441</v>
      </c>
      <c r="H2929" s="4" t="s">
        <v>5492</v>
      </c>
      <c r="I2929" s="4">
        <v>9.0</v>
      </c>
      <c r="J2929" s="4">
        <v>9696.0</v>
      </c>
      <c r="K2929" s="5">
        <v>45776.0</v>
      </c>
      <c r="L2929" s="4">
        <v>44.0</v>
      </c>
      <c r="M2929" s="4">
        <v>89.0</v>
      </c>
      <c r="N2929" s="4">
        <v>89.0</v>
      </c>
      <c r="O2929" s="5">
        <v>45853.0</v>
      </c>
      <c r="P2929" s="4" t="s">
        <v>5493</v>
      </c>
      <c r="Q2929" s="4">
        <v>1486317.0</v>
      </c>
      <c r="R2929" s="4">
        <v>7.0</v>
      </c>
      <c r="S2929" s="4" t="s">
        <v>7288</v>
      </c>
      <c r="T2929" s="4">
        <v>10.0</v>
      </c>
    </row>
    <row r="2930">
      <c r="A2930" s="4" t="s">
        <v>6498</v>
      </c>
      <c r="B2930" s="4">
        <v>2009.0</v>
      </c>
      <c r="C2930" s="4" t="s">
        <v>13</v>
      </c>
      <c r="D2930" s="4">
        <v>50.0</v>
      </c>
      <c r="E2930" s="4">
        <v>587.0</v>
      </c>
      <c r="F2930" s="4">
        <v>30.0</v>
      </c>
      <c r="G2930" s="4" t="s">
        <v>851</v>
      </c>
      <c r="H2930" s="4" t="s">
        <v>5494</v>
      </c>
      <c r="I2930" s="4">
        <v>73.0</v>
      </c>
      <c r="J2930" s="4">
        <v>853.0</v>
      </c>
      <c r="K2930" s="4">
        <v>29.0</v>
      </c>
      <c r="L2930" s="4">
        <v>45.0</v>
      </c>
      <c r="M2930" s="4">
        <v>69.0</v>
      </c>
      <c r="N2930" s="4">
        <v>73.0</v>
      </c>
      <c r="O2930" s="5">
        <v>45675.0</v>
      </c>
      <c r="P2930" s="4" t="s">
        <v>5495</v>
      </c>
      <c r="Q2930" s="4">
        <v>1381599.0</v>
      </c>
      <c r="R2930" s="5">
        <v>45754.0</v>
      </c>
      <c r="S2930" s="4" t="s">
        <v>7360</v>
      </c>
      <c r="T2930" s="5">
        <v>45909.0</v>
      </c>
    </row>
    <row r="2931">
      <c r="A2931" s="4" t="s">
        <v>6498</v>
      </c>
      <c r="B2931" s="4">
        <v>2008.0</v>
      </c>
      <c r="C2931" s="4" t="s">
        <v>13</v>
      </c>
      <c r="D2931" s="4" t="s">
        <v>5605</v>
      </c>
      <c r="E2931" s="4">
        <v>632.0</v>
      </c>
      <c r="F2931" s="4">
        <v>30.0</v>
      </c>
      <c r="G2931" s="4" t="s">
        <v>1380</v>
      </c>
      <c r="H2931" s="4" t="s">
        <v>5496</v>
      </c>
      <c r="I2931" s="4">
        <v>75.0</v>
      </c>
      <c r="J2931" s="4">
        <v>0.0</v>
      </c>
      <c r="K2931" s="5">
        <v>45836.0</v>
      </c>
      <c r="L2931" s="4">
        <v>46.0</v>
      </c>
      <c r="M2931" s="4">
        <v>75.0</v>
      </c>
      <c r="N2931" s="4">
        <v>75.0</v>
      </c>
      <c r="O2931" s="5">
        <v>45797.0</v>
      </c>
      <c r="P2931" s="4" t="s">
        <v>5497</v>
      </c>
      <c r="Q2931" s="4">
        <v>1.3558469E7</v>
      </c>
      <c r="R2931" s="5">
        <v>45876.0</v>
      </c>
      <c r="S2931" s="4" t="s">
        <v>7359</v>
      </c>
      <c r="T2931" s="5">
        <v>45847.0</v>
      </c>
    </row>
    <row r="2932">
      <c r="A2932" s="4" t="s">
        <v>6498</v>
      </c>
      <c r="B2932" s="4">
        <v>2007.0</v>
      </c>
      <c r="C2932" s="4" t="s">
        <v>13</v>
      </c>
      <c r="D2932" s="4" t="s">
        <v>5718</v>
      </c>
      <c r="E2932" s="4">
        <v>67.0</v>
      </c>
      <c r="F2932" s="4">
        <v>29.0</v>
      </c>
      <c r="G2932" s="4" t="s">
        <v>4330</v>
      </c>
      <c r="H2932" s="4" t="s">
        <v>5498</v>
      </c>
      <c r="I2932" s="4">
        <v>72.0</v>
      </c>
      <c r="J2932" s="4">
        <v>242.0</v>
      </c>
      <c r="K2932" s="5">
        <v>45716.0</v>
      </c>
      <c r="L2932" s="4">
        <v>46.0</v>
      </c>
      <c r="M2932" s="4">
        <v>73.0</v>
      </c>
      <c r="N2932" s="4">
        <v>73.0</v>
      </c>
      <c r="O2932" s="5">
        <v>45861.0</v>
      </c>
      <c r="P2932" s="4" t="s">
        <v>5499</v>
      </c>
      <c r="Q2932" s="4">
        <v>1332999.0</v>
      </c>
      <c r="R2932" s="5">
        <v>45696.0</v>
      </c>
      <c r="S2932" s="4" t="s">
        <v>7308</v>
      </c>
      <c r="T2932" s="5">
        <v>45817.0</v>
      </c>
    </row>
    <row r="2933">
      <c r="A2933" s="4" t="s">
        <v>6498</v>
      </c>
      <c r="B2933" s="4">
        <v>2006.0</v>
      </c>
      <c r="C2933" s="4" t="s">
        <v>13</v>
      </c>
      <c r="D2933" s="4" t="s">
        <v>5782</v>
      </c>
      <c r="E2933" s="4">
        <v>7.0</v>
      </c>
      <c r="F2933" s="4">
        <v>28.0</v>
      </c>
      <c r="G2933" s="4" t="s">
        <v>1365</v>
      </c>
      <c r="H2933" s="4" t="s">
        <v>5500</v>
      </c>
      <c r="I2933" s="4">
        <v>68.0</v>
      </c>
      <c r="J2933" s="4">
        <v>212.0</v>
      </c>
      <c r="K2933" s="5">
        <v>45927.0</v>
      </c>
      <c r="L2933" s="4">
        <v>45.0</v>
      </c>
      <c r="M2933" s="4">
        <v>71.0</v>
      </c>
      <c r="N2933" s="4">
        <v>7.0</v>
      </c>
      <c r="O2933" s="5">
        <v>45895.0</v>
      </c>
      <c r="P2933" s="4" t="s">
        <v>5501</v>
      </c>
      <c r="Q2933" s="4">
        <v>1.3124267E7</v>
      </c>
      <c r="R2933" s="5">
        <v>45816.0</v>
      </c>
      <c r="S2933" s="4" t="s">
        <v>7476</v>
      </c>
      <c r="T2933" s="5">
        <v>45786.0</v>
      </c>
    </row>
    <row r="2934">
      <c r="A2934" s="4" t="s">
        <v>6498</v>
      </c>
      <c r="B2934" s="4">
        <v>2005.0</v>
      </c>
      <c r="C2934" s="4" t="s">
        <v>13</v>
      </c>
      <c r="D2934" s="4" t="s">
        <v>5785</v>
      </c>
      <c r="E2934" s="4">
        <v>717.0</v>
      </c>
      <c r="F2934" s="4">
        <v>28.0</v>
      </c>
      <c r="G2934" s="4" t="s">
        <v>2929</v>
      </c>
      <c r="H2934" s="4" t="s">
        <v>5502</v>
      </c>
      <c r="I2934" s="4">
        <v>65.0</v>
      </c>
      <c r="J2934" s="4">
        <v>420.0</v>
      </c>
      <c r="K2934" s="5">
        <v>45804.0</v>
      </c>
      <c r="L2934" s="4">
        <v>43.0</v>
      </c>
      <c r="M2934" s="4">
        <v>69.0</v>
      </c>
      <c r="N2934" s="4">
        <v>68.0</v>
      </c>
      <c r="O2934" s="5">
        <v>45746.0</v>
      </c>
      <c r="P2934" s="4" t="s">
        <v>5503</v>
      </c>
      <c r="Q2934" s="4">
        <v>129432.0</v>
      </c>
      <c r="R2934" s="4">
        <v>9.0</v>
      </c>
      <c r="S2934" s="4" t="s">
        <v>6959</v>
      </c>
      <c r="T2934" s="5">
        <v>45725.0</v>
      </c>
    </row>
    <row r="2935">
      <c r="A2935" s="4" t="s">
        <v>6498</v>
      </c>
      <c r="B2935" s="4">
        <v>2004.0</v>
      </c>
      <c r="C2935" s="4" t="s">
        <v>13</v>
      </c>
      <c r="D2935" s="4" t="s">
        <v>6001</v>
      </c>
      <c r="E2935" s="4">
        <v>723.0</v>
      </c>
      <c r="F2935" s="4">
        <v>27.0</v>
      </c>
      <c r="G2935" s="4" t="s">
        <v>1875</v>
      </c>
      <c r="H2935" s="4">
        <v>0.0</v>
      </c>
      <c r="I2935" s="4">
        <v>68.0</v>
      </c>
      <c r="J2935" s="4">
        <v>31.0</v>
      </c>
      <c r="K2935" s="5">
        <v>45684.0</v>
      </c>
      <c r="L2935" s="4">
        <v>42.0</v>
      </c>
      <c r="M2935" s="4">
        <v>67.0</v>
      </c>
      <c r="N2935" s="4">
        <v>65.0</v>
      </c>
      <c r="O2935" s="4" t="s">
        <v>6237</v>
      </c>
      <c r="P2935" s="4" t="s">
        <v>5504</v>
      </c>
      <c r="Q2935" s="4">
        <v>1.2777511E7</v>
      </c>
      <c r="R2935" s="5">
        <v>45756.0</v>
      </c>
      <c r="S2935" s="4" t="s">
        <v>7091</v>
      </c>
      <c r="T2935" s="5">
        <v>45697.0</v>
      </c>
    </row>
    <row r="2936">
      <c r="A2936" s="4" t="s">
        <v>6498</v>
      </c>
      <c r="B2936" s="4">
        <v>2003.0</v>
      </c>
      <c r="C2936" s="4" t="s">
        <v>13</v>
      </c>
      <c r="D2936" s="4" t="s">
        <v>5879</v>
      </c>
      <c r="E2936" s="4">
        <v>715.0</v>
      </c>
      <c r="F2936" s="4">
        <v>26.0</v>
      </c>
      <c r="G2936" s="58">
        <v>45812.0</v>
      </c>
      <c r="H2936" s="4">
        <v>0.0</v>
      </c>
      <c r="I2936" s="4">
        <v>7.0</v>
      </c>
      <c r="J2936" s="4">
        <v>998.0</v>
      </c>
      <c r="K2936" s="5">
        <v>45864.0</v>
      </c>
      <c r="L2936" s="4">
        <v>41.0</v>
      </c>
      <c r="M2936" s="4">
        <v>7.0</v>
      </c>
      <c r="N2936" s="4">
        <v>68.0</v>
      </c>
      <c r="O2936" s="4" t="s">
        <v>6255</v>
      </c>
      <c r="P2936" s="4" t="s">
        <v>5505</v>
      </c>
      <c r="Q2936" s="4">
        <v>1.2633897E7</v>
      </c>
      <c r="R2936" s="5">
        <v>45909.0</v>
      </c>
      <c r="S2936" s="4" t="s">
        <v>7307</v>
      </c>
      <c r="T2936" s="5">
        <v>45786.0</v>
      </c>
    </row>
    <row r="2937">
      <c r="A2937" s="4" t="s">
        <v>6498</v>
      </c>
      <c r="B2937" s="4">
        <v>2002.0</v>
      </c>
      <c r="C2937" s="4" t="s">
        <v>13</v>
      </c>
      <c r="D2937" s="4" t="s">
        <v>6125</v>
      </c>
      <c r="E2937" s="4">
        <v>73.0</v>
      </c>
      <c r="F2937" s="4">
        <v>25.0</v>
      </c>
      <c r="G2937" s="4" t="s">
        <v>1807</v>
      </c>
      <c r="H2937" s="4">
        <v>0.0</v>
      </c>
      <c r="I2937" s="4">
        <v>73.0</v>
      </c>
      <c r="J2937" s="4">
        <v>304.0</v>
      </c>
      <c r="K2937" s="5">
        <v>45742.0</v>
      </c>
      <c r="L2937" s="4">
        <v>40.0</v>
      </c>
      <c r="M2937" s="4">
        <v>73.0</v>
      </c>
      <c r="N2937" s="4">
        <v>71.0</v>
      </c>
      <c r="O2937" s="4" t="s">
        <v>6164</v>
      </c>
      <c r="P2937" s="4" t="s">
        <v>5506</v>
      </c>
      <c r="Q2937" s="4">
        <v>125525.0</v>
      </c>
      <c r="R2937" s="5">
        <v>45717.0</v>
      </c>
      <c r="S2937" s="4" t="s">
        <v>7207</v>
      </c>
      <c r="T2937" s="4">
        <v>10.0</v>
      </c>
    </row>
    <row r="2938">
      <c r="A2938" s="4" t="s">
        <v>6498</v>
      </c>
      <c r="B2938" s="4">
        <v>2001.0</v>
      </c>
      <c r="C2938" s="4" t="s">
        <v>13</v>
      </c>
      <c r="D2938" s="4" t="s">
        <v>5596</v>
      </c>
      <c r="E2938" s="4">
        <v>686.0</v>
      </c>
      <c r="F2938" s="4">
        <v>25.0</v>
      </c>
      <c r="G2938" s="4" t="s">
        <v>6138</v>
      </c>
      <c r="H2938" s="4">
        <v>0.0</v>
      </c>
      <c r="I2938" s="4">
        <v>76.0</v>
      </c>
      <c r="J2938" s="4">
        <v>529.0</v>
      </c>
      <c r="K2938" s="5">
        <v>45925.0</v>
      </c>
      <c r="L2938" s="4">
        <v>39.0</v>
      </c>
      <c r="M2938" s="4">
        <v>76.0</v>
      </c>
      <c r="N2938" s="4">
        <v>75.0</v>
      </c>
      <c r="O2938" s="4" t="s">
        <v>5733</v>
      </c>
      <c r="P2938" s="4" t="s">
        <v>5507</v>
      </c>
      <c r="Q2938" s="4">
        <v>1.2366165E7</v>
      </c>
      <c r="R2938" s="5">
        <v>45839.0</v>
      </c>
      <c r="S2938" s="4" t="s">
        <v>7207</v>
      </c>
      <c r="T2938" s="5">
        <v>45878.0</v>
      </c>
    </row>
    <row r="2939">
      <c r="A2939" s="4" t="s">
        <v>6498</v>
      </c>
      <c r="B2939" s="4">
        <v>2000.0</v>
      </c>
      <c r="C2939" s="4" t="s">
        <v>13</v>
      </c>
      <c r="D2939" s="4">
        <v>46.0</v>
      </c>
      <c r="E2939" s="4">
        <v>665.0</v>
      </c>
      <c r="F2939" s="4">
        <v>24.0</v>
      </c>
      <c r="G2939" s="4" t="s">
        <v>3615</v>
      </c>
      <c r="H2939" s="4">
        <v>0.0</v>
      </c>
      <c r="I2939" s="4">
        <v>79.0</v>
      </c>
      <c r="J2939" s="4">
        <v>1483.0</v>
      </c>
      <c r="K2939" s="5">
        <v>45802.0</v>
      </c>
      <c r="L2939" s="4">
        <v>39.0</v>
      </c>
      <c r="M2939" s="4">
        <v>78.0</v>
      </c>
      <c r="N2939" s="4">
        <v>78.0</v>
      </c>
      <c r="O2939" s="4" t="s">
        <v>6083</v>
      </c>
      <c r="P2939" s="4" t="s">
        <v>5508</v>
      </c>
      <c r="Q2939" s="4">
        <v>1.2222251E7</v>
      </c>
      <c r="R2939" s="5">
        <v>45699.0</v>
      </c>
      <c r="S2939" s="4" t="s">
        <v>6910</v>
      </c>
      <c r="T2939" s="5">
        <v>45878.0</v>
      </c>
    </row>
  </sheetData>
  <drawing r:id="rId1"/>
</worksheet>
</file>